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F:\SDG\Budget Neutrality - BN\PRA\FINAL PRA BN\"/>
    </mc:Choice>
  </mc:AlternateContent>
  <bookViews>
    <workbookView xWindow="0" yWindow="0" windowWidth="28800" windowHeight="13125" tabRatio="942"/>
  </bookViews>
  <sheets>
    <sheet name="Overview" sheetId="42" r:id="rId1"/>
    <sheet name="DY Def" sheetId="15" r:id="rId2"/>
    <sheet name="MEG Def" sheetId="21" r:id="rId3"/>
    <sheet name="WOW PMPM &amp; Agg" sheetId="32" r:id="rId4"/>
    <sheet name="Program Spending Limits" sheetId="29" r:id="rId5"/>
    <sheet name="C Report" sheetId="30" r:id="rId6"/>
    <sheet name="C Report Grouper" sheetId="39" r:id="rId7"/>
    <sheet name="Total Adjustments" sheetId="40" r:id="rId8"/>
    <sheet name="WW Spending Actual" sheetId="36" r:id="rId9"/>
    <sheet name="WW Spending Projected" sheetId="37" r:id="rId10"/>
    <sheet name="WW Spending Total" sheetId="38" r:id="rId11"/>
    <sheet name="MemMon Actual" sheetId="33" r:id="rId12"/>
    <sheet name="MemMon Projected" sheetId="34" r:id="rId13"/>
    <sheet name="MemMon Total" sheetId="35" r:id="rId14"/>
    <sheet name="Summary TC" sheetId="10" r:id="rId15"/>
    <sheet name="Dropdowns" sheetId="31" state="hidden" r:id="rId16"/>
  </sheets>
  <definedNames>
    <definedName name="Actuals_Projected">Dropdowns!$A$14:$A$15</definedName>
    <definedName name="DY_Range">'DY Def'!$B$5:$Z$5</definedName>
    <definedName name="MAP_ADM_Waivers">Dropdowns!$A$18:$A$19</definedName>
    <definedName name="Per_Capita_Aggregate">Dropdowns!$A$6:$A$7</definedName>
    <definedName name="PopStatus" localSheetId="11">#REF!</definedName>
    <definedName name="PopStatus" localSheetId="12">#REF!</definedName>
    <definedName name="PopStatus" localSheetId="13">#REF!</definedName>
    <definedName name="PopStatus" localSheetId="4">#REF!</definedName>
    <definedName name="PopStatus" localSheetId="3">#REF!</definedName>
    <definedName name="PopStatus" localSheetId="8">#REF!</definedName>
    <definedName name="PopStatus" localSheetId="9">#REF!</definedName>
    <definedName name="PopStatus" localSheetId="10">#REF!</definedName>
    <definedName name="PopStatus">#REF!</definedName>
    <definedName name="Savings_Phase_Down">Dropdowns!$A$10:$A$11</definedName>
    <definedName name="Waiver_List">Dropdowns!$C$2:$C$4</definedName>
    <definedName name="Yes__No">Dropdowns!$A$2:$A$3</definedName>
  </definedNames>
  <calcPr calcId="152511"/>
</workbook>
</file>

<file path=xl/calcChain.xml><?xml version="1.0" encoding="utf-8"?>
<calcChain xmlns="http://schemas.openxmlformats.org/spreadsheetml/2006/main">
  <c r="B60" i="37" l="1"/>
  <c r="B61" i="37"/>
  <c r="B62" i="37"/>
  <c r="B63" i="37"/>
  <c r="C4" i="31" l="1"/>
  <c r="E9" i="39" l="1"/>
  <c r="B26" i="32" l="1"/>
  <c r="B24" i="32"/>
  <c r="D249" i="10" l="1"/>
  <c r="D250" i="10"/>
  <c r="D248" i="10"/>
  <c r="D244" i="10"/>
  <c r="D245" i="10"/>
  <c r="B243" i="10"/>
  <c r="D243" i="10"/>
  <c r="D234" i="10"/>
  <c r="D235" i="10"/>
  <c r="D233" i="10"/>
  <c r="D178" i="10"/>
  <c r="D179" i="10"/>
  <c r="D177" i="10"/>
  <c r="D76" i="38" l="1"/>
  <c r="E76" i="38"/>
  <c r="F76" i="38"/>
  <c r="G76" i="38"/>
  <c r="H76" i="38"/>
  <c r="I76" i="38"/>
  <c r="J76" i="38"/>
  <c r="K76" i="38"/>
  <c r="L76" i="38"/>
  <c r="M76" i="38"/>
  <c r="N76" i="38"/>
  <c r="O76" i="38"/>
  <c r="P76" i="38"/>
  <c r="Q76" i="38"/>
  <c r="R76" i="38"/>
  <c r="S76" i="38"/>
  <c r="T76" i="38"/>
  <c r="U76" i="38"/>
  <c r="V76" i="38"/>
  <c r="W76" i="38"/>
  <c r="X76" i="38"/>
  <c r="Y76" i="38"/>
  <c r="Z76" i="38"/>
  <c r="AA76" i="38"/>
  <c r="AB76" i="38"/>
  <c r="B58" i="39"/>
  <c r="B59" i="39"/>
  <c r="B60" i="39"/>
  <c r="B61" i="39"/>
  <c r="B57" i="39"/>
  <c r="C402" i="30"/>
  <c r="D402" i="30"/>
  <c r="E402" i="30"/>
  <c r="F402" i="30"/>
  <c r="G402" i="30"/>
  <c r="H402" i="30"/>
  <c r="I402" i="30"/>
  <c r="J402" i="30"/>
  <c r="K402" i="30"/>
  <c r="L402" i="30"/>
  <c r="M402" i="30"/>
  <c r="N402" i="30"/>
  <c r="O402" i="30"/>
  <c r="P402" i="30"/>
  <c r="Q402" i="30"/>
  <c r="R402" i="30"/>
  <c r="S402" i="30"/>
  <c r="T402" i="30"/>
  <c r="U402" i="30"/>
  <c r="V402" i="30"/>
  <c r="W402" i="30"/>
  <c r="X402" i="30"/>
  <c r="Y402" i="30"/>
  <c r="Z402" i="30"/>
  <c r="AA402" i="30"/>
  <c r="AB402" i="30"/>
  <c r="AC402" i="30"/>
  <c r="D302" i="30"/>
  <c r="E302" i="30"/>
  <c r="F302" i="30"/>
  <c r="G302" i="30"/>
  <c r="H302" i="30"/>
  <c r="I302" i="30"/>
  <c r="J302" i="30"/>
  <c r="K302" i="30"/>
  <c r="L302" i="30"/>
  <c r="M302" i="30"/>
  <c r="N302" i="30"/>
  <c r="O302" i="30"/>
  <c r="P302" i="30"/>
  <c r="Q302" i="30"/>
  <c r="R302" i="30"/>
  <c r="S302" i="30"/>
  <c r="T302" i="30"/>
  <c r="U302" i="30"/>
  <c r="V302" i="30"/>
  <c r="W302" i="30"/>
  <c r="X302" i="30"/>
  <c r="Y302" i="30"/>
  <c r="Z302" i="30"/>
  <c r="AA302" i="30"/>
  <c r="AB302" i="30"/>
  <c r="AC302" i="30"/>
  <c r="C302" i="30"/>
  <c r="D211" i="30"/>
  <c r="E211" i="30"/>
  <c r="F211" i="30"/>
  <c r="G211" i="30"/>
  <c r="H211" i="30"/>
  <c r="I211" i="30"/>
  <c r="J211" i="30"/>
  <c r="K211" i="30"/>
  <c r="L211" i="30"/>
  <c r="M211" i="30"/>
  <c r="N211" i="30"/>
  <c r="O211" i="30"/>
  <c r="P211" i="30"/>
  <c r="Q211" i="30"/>
  <c r="R211" i="30"/>
  <c r="S211" i="30"/>
  <c r="T211" i="30"/>
  <c r="U211" i="30"/>
  <c r="V211" i="30"/>
  <c r="W211" i="30"/>
  <c r="X211" i="30"/>
  <c r="Y211" i="30"/>
  <c r="Z211" i="30"/>
  <c r="AA211" i="30"/>
  <c r="AB211" i="30"/>
  <c r="AC211" i="30"/>
  <c r="C211" i="30"/>
  <c r="Y111" i="30"/>
  <c r="D111" i="30"/>
  <c r="E111" i="30"/>
  <c r="F111" i="30"/>
  <c r="G111" i="30"/>
  <c r="H111" i="30"/>
  <c r="I111" i="30"/>
  <c r="J111" i="30"/>
  <c r="K111" i="30"/>
  <c r="L111" i="30"/>
  <c r="M111" i="30"/>
  <c r="N111" i="30"/>
  <c r="O111" i="30"/>
  <c r="P111" i="30"/>
  <c r="Q111" i="30"/>
  <c r="R111" i="30"/>
  <c r="S111" i="30"/>
  <c r="T111" i="30"/>
  <c r="U111" i="30"/>
  <c r="V111" i="30"/>
  <c r="W111" i="30"/>
  <c r="X111" i="30"/>
  <c r="Z111" i="30"/>
  <c r="AA111" i="30"/>
  <c r="AB111" i="30"/>
  <c r="AC111" i="30"/>
  <c r="C111" i="30"/>
  <c r="AC258" i="10" l="1"/>
  <c r="AB258" i="10"/>
  <c r="AA258" i="10"/>
  <c r="Z258" i="10"/>
  <c r="Y258" i="10"/>
  <c r="X258" i="10"/>
  <c r="W258" i="10"/>
  <c r="V258" i="10"/>
  <c r="U258" i="10"/>
  <c r="T258" i="10"/>
  <c r="S258" i="10"/>
  <c r="R258" i="10"/>
  <c r="Q258" i="10"/>
  <c r="P258" i="10"/>
  <c r="O258" i="10"/>
  <c r="N258" i="10"/>
  <c r="M258" i="10"/>
  <c r="L258" i="10"/>
  <c r="K258" i="10"/>
  <c r="J258" i="10"/>
  <c r="I258" i="10"/>
  <c r="H258" i="10"/>
  <c r="G258" i="10"/>
  <c r="F258" i="10"/>
  <c r="E258" i="10"/>
  <c r="AC202" i="10"/>
  <c r="AB202" i="10"/>
  <c r="AA202" i="10"/>
  <c r="Z202" i="10"/>
  <c r="Y202" i="10"/>
  <c r="X202" i="10"/>
  <c r="W202" i="10"/>
  <c r="V202" i="10"/>
  <c r="U202" i="10"/>
  <c r="T202" i="10"/>
  <c r="S202" i="10"/>
  <c r="R202" i="10"/>
  <c r="Q202" i="10"/>
  <c r="P202" i="10"/>
  <c r="O202" i="10"/>
  <c r="N202" i="10"/>
  <c r="M202" i="10"/>
  <c r="L202" i="10"/>
  <c r="K202" i="10"/>
  <c r="J202" i="10"/>
  <c r="I202" i="10"/>
  <c r="H202" i="10"/>
  <c r="G202" i="10"/>
  <c r="F202" i="10"/>
  <c r="E202" i="10"/>
  <c r="AB9" i="29"/>
  <c r="AD138" i="10" l="1"/>
  <c r="AD137" i="10"/>
  <c r="B126" i="10" l="1"/>
  <c r="B120" i="10"/>
  <c r="B114" i="10"/>
  <c r="B108" i="10"/>
  <c r="B102" i="10"/>
  <c r="B91" i="10" l="1"/>
  <c r="B92" i="10"/>
  <c r="B93" i="10"/>
  <c r="B90" i="10"/>
  <c r="B84" i="10"/>
  <c r="B85" i="10"/>
  <c r="B86" i="10"/>
  <c r="B87" i="10"/>
  <c r="B83" i="10"/>
  <c r="B77" i="10"/>
  <c r="B78" i="10"/>
  <c r="B79" i="10"/>
  <c r="B80" i="10"/>
  <c r="B76" i="10"/>
  <c r="B65" i="10"/>
  <c r="B66" i="10"/>
  <c r="B67" i="10"/>
  <c r="B68" i="10"/>
  <c r="B64" i="10"/>
  <c r="B58" i="10"/>
  <c r="B59" i="10"/>
  <c r="B60" i="10"/>
  <c r="B61" i="10"/>
  <c r="B57" i="10"/>
  <c r="B52" i="10"/>
  <c r="B48" i="10"/>
  <c r="B44" i="10"/>
  <c r="B40" i="10"/>
  <c r="B36" i="10"/>
  <c r="B30" i="10"/>
  <c r="B26" i="10"/>
  <c r="B22" i="10"/>
  <c r="B18" i="10"/>
  <c r="B14" i="10"/>
  <c r="B161" i="10"/>
  <c r="B30" i="35"/>
  <c r="B31" i="35"/>
  <c r="B29" i="35"/>
  <c r="B25" i="35"/>
  <c r="B26" i="35"/>
  <c r="B24" i="35"/>
  <c r="B18" i="35"/>
  <c r="B19" i="35"/>
  <c r="B20" i="35"/>
  <c r="B21" i="35"/>
  <c r="B17" i="35"/>
  <c r="B11" i="35"/>
  <c r="B12" i="35"/>
  <c r="B13" i="35"/>
  <c r="B14" i="35"/>
  <c r="B10" i="35"/>
  <c r="B34" i="34"/>
  <c r="B35" i="34"/>
  <c r="B33" i="34"/>
  <c r="B29" i="34"/>
  <c r="B30" i="34"/>
  <c r="B28" i="34"/>
  <c r="B22" i="34"/>
  <c r="B23" i="34"/>
  <c r="B24" i="34"/>
  <c r="B25" i="34"/>
  <c r="B21" i="34"/>
  <c r="B15" i="34"/>
  <c r="B16" i="34"/>
  <c r="B17" i="34"/>
  <c r="B18" i="34"/>
  <c r="B14" i="34"/>
  <c r="B34" i="33"/>
  <c r="B35" i="33"/>
  <c r="B33" i="33"/>
  <c r="B29" i="33"/>
  <c r="B30" i="33"/>
  <c r="B28" i="33"/>
  <c r="B22" i="33"/>
  <c r="B23" i="33"/>
  <c r="B24" i="33"/>
  <c r="B25" i="33"/>
  <c r="B21" i="33"/>
  <c r="B15" i="33"/>
  <c r="B16" i="33"/>
  <c r="B17" i="33"/>
  <c r="B18" i="33"/>
  <c r="B14" i="33"/>
  <c r="B94" i="38"/>
  <c r="B95" i="38"/>
  <c r="B93" i="38"/>
  <c r="B89" i="38"/>
  <c r="B90" i="38"/>
  <c r="B88" i="38"/>
  <c r="B84" i="38"/>
  <c r="B85" i="38"/>
  <c r="B83" i="38"/>
  <c r="B79" i="38"/>
  <c r="B80" i="38"/>
  <c r="B78" i="38"/>
  <c r="B72" i="38"/>
  <c r="B73" i="38"/>
  <c r="B74" i="38"/>
  <c r="B75" i="38"/>
  <c r="B71" i="38"/>
  <c r="B65" i="38"/>
  <c r="B66" i="38"/>
  <c r="B67" i="38"/>
  <c r="B68" i="38"/>
  <c r="B64" i="38"/>
  <c r="B58" i="38"/>
  <c r="B59" i="38"/>
  <c r="B60" i="38"/>
  <c r="B61" i="38"/>
  <c r="B57" i="38"/>
  <c r="B47" i="38"/>
  <c r="B48" i="38"/>
  <c r="B46" i="38"/>
  <c r="B42" i="38"/>
  <c r="B43" i="38"/>
  <c r="B41" i="38"/>
  <c r="B37" i="38"/>
  <c r="B38" i="38"/>
  <c r="B36" i="38"/>
  <c r="B32" i="38"/>
  <c r="B33" i="38"/>
  <c r="B31" i="38"/>
  <c r="B25" i="38"/>
  <c r="B26" i="38"/>
  <c r="B27" i="38"/>
  <c r="B28" i="38"/>
  <c r="B24" i="38"/>
  <c r="B18" i="38"/>
  <c r="B19" i="38"/>
  <c r="B20" i="38"/>
  <c r="B21" i="38"/>
  <c r="B17" i="38"/>
  <c r="B11" i="38"/>
  <c r="B12" i="38"/>
  <c r="B13" i="38"/>
  <c r="B14" i="38"/>
  <c r="B10" i="38"/>
  <c r="B96" i="37"/>
  <c r="B97" i="37"/>
  <c r="B95" i="37"/>
  <c r="B91" i="37"/>
  <c r="B92" i="37"/>
  <c r="B90" i="37"/>
  <c r="B86" i="37"/>
  <c r="B87" i="37"/>
  <c r="B85" i="37"/>
  <c r="B81" i="37"/>
  <c r="B82" i="37"/>
  <c r="B80" i="37"/>
  <c r="B74" i="37"/>
  <c r="B75" i="37"/>
  <c r="B76" i="37"/>
  <c r="B77" i="37"/>
  <c r="B73" i="37"/>
  <c r="B67" i="37"/>
  <c r="B68" i="37"/>
  <c r="B69" i="37"/>
  <c r="B70" i="37"/>
  <c r="B66" i="37"/>
  <c r="B59" i="37"/>
  <c r="B51" i="37"/>
  <c r="B52" i="37"/>
  <c r="B50" i="37"/>
  <c r="B46" i="37"/>
  <c r="B47" i="37"/>
  <c r="B45" i="37"/>
  <c r="B41" i="37"/>
  <c r="B42" i="37"/>
  <c r="B40" i="37"/>
  <c r="B36" i="37"/>
  <c r="B37" i="37"/>
  <c r="B35" i="37"/>
  <c r="B29" i="37"/>
  <c r="B30" i="37"/>
  <c r="B31" i="37"/>
  <c r="B32" i="37"/>
  <c r="B28" i="37"/>
  <c r="B22" i="37"/>
  <c r="B23" i="37"/>
  <c r="B24" i="37"/>
  <c r="B25" i="37"/>
  <c r="B21" i="37"/>
  <c r="B15" i="37"/>
  <c r="B16" i="37"/>
  <c r="B17" i="37"/>
  <c r="B18" i="37"/>
  <c r="B14" i="37"/>
  <c r="B95" i="36"/>
  <c r="B96" i="36"/>
  <c r="B94" i="36"/>
  <c r="B90" i="36"/>
  <c r="B91" i="36"/>
  <c r="B89" i="36"/>
  <c r="B85" i="36"/>
  <c r="B86" i="36"/>
  <c r="B84" i="36"/>
  <c r="B80" i="36"/>
  <c r="B81" i="36"/>
  <c r="B79" i="36"/>
  <c r="B73" i="36"/>
  <c r="B74" i="36"/>
  <c r="B75" i="36"/>
  <c r="B76" i="36"/>
  <c r="B72" i="36"/>
  <c r="B66" i="36"/>
  <c r="B67" i="36"/>
  <c r="B68" i="36"/>
  <c r="B69" i="36"/>
  <c r="B65" i="36"/>
  <c r="B58" i="36"/>
  <c r="B94" i="39"/>
  <c r="B95" i="39"/>
  <c r="B93" i="39"/>
  <c r="B89" i="39"/>
  <c r="B90" i="39"/>
  <c r="B88" i="39"/>
  <c r="B84" i="39"/>
  <c r="B85" i="39"/>
  <c r="B83" i="39"/>
  <c r="B79" i="39"/>
  <c r="B80" i="39"/>
  <c r="B78" i="39"/>
  <c r="B72" i="39"/>
  <c r="B73" i="39"/>
  <c r="B74" i="39"/>
  <c r="B75" i="39"/>
  <c r="B71" i="39"/>
  <c r="B65" i="39"/>
  <c r="B66" i="39"/>
  <c r="B67" i="39"/>
  <c r="B68" i="39"/>
  <c r="B64" i="39"/>
  <c r="B47" i="36"/>
  <c r="B48" i="36"/>
  <c r="B46" i="36"/>
  <c r="B42" i="36"/>
  <c r="B43" i="36"/>
  <c r="B41" i="36"/>
  <c r="B37" i="36"/>
  <c r="B38" i="36"/>
  <c r="B36" i="36"/>
  <c r="B32" i="36"/>
  <c r="B33" i="36"/>
  <c r="B31" i="36"/>
  <c r="B25" i="36"/>
  <c r="B26" i="36"/>
  <c r="B27" i="36"/>
  <c r="B28" i="36"/>
  <c r="B24" i="36"/>
  <c r="B18" i="36"/>
  <c r="B19" i="36"/>
  <c r="B20" i="36"/>
  <c r="B21" i="36"/>
  <c r="B17" i="36"/>
  <c r="B11" i="36"/>
  <c r="B12" i="36"/>
  <c r="B13" i="36"/>
  <c r="B14" i="36"/>
  <c r="B10" i="36"/>
  <c r="B51" i="40"/>
  <c r="B52" i="40"/>
  <c r="B50" i="40"/>
  <c r="B46" i="40"/>
  <c r="B47" i="40"/>
  <c r="B45" i="40"/>
  <c r="B41" i="40"/>
  <c r="B42" i="40"/>
  <c r="B40" i="40"/>
  <c r="B36" i="40"/>
  <c r="B37" i="40"/>
  <c r="B35" i="40"/>
  <c r="B29" i="40"/>
  <c r="B30" i="40"/>
  <c r="B31" i="40"/>
  <c r="B32" i="40"/>
  <c r="B28" i="40"/>
  <c r="B22" i="40"/>
  <c r="B23" i="40"/>
  <c r="B24" i="40"/>
  <c r="B25" i="40"/>
  <c r="B21" i="40"/>
  <c r="B15" i="40"/>
  <c r="B16" i="40"/>
  <c r="B17" i="40"/>
  <c r="B18" i="40"/>
  <c r="B14" i="40"/>
  <c r="B46" i="39"/>
  <c r="B47" i="39"/>
  <c r="B45" i="39"/>
  <c r="B41" i="39"/>
  <c r="B42" i="39"/>
  <c r="B40" i="39"/>
  <c r="B36" i="39"/>
  <c r="B37" i="39"/>
  <c r="B35" i="39"/>
  <c r="B31" i="39"/>
  <c r="B32" i="39"/>
  <c r="B30" i="39"/>
  <c r="B24" i="39"/>
  <c r="B25" i="39"/>
  <c r="B26" i="39"/>
  <c r="B27" i="39"/>
  <c r="B23" i="39"/>
  <c r="B17" i="39"/>
  <c r="B18" i="39"/>
  <c r="B19" i="39"/>
  <c r="B20" i="39"/>
  <c r="B16" i="39"/>
  <c r="B10" i="39"/>
  <c r="B11" i="39"/>
  <c r="B12" i="39"/>
  <c r="B13" i="39"/>
  <c r="B9" i="39"/>
  <c r="B62" i="32"/>
  <c r="B63" i="32"/>
  <c r="B61" i="32"/>
  <c r="B57" i="32"/>
  <c r="B58" i="32"/>
  <c r="B56" i="32"/>
  <c r="B48" i="32"/>
  <c r="B49" i="32"/>
  <c r="B47" i="32"/>
  <c r="B43" i="32"/>
  <c r="B44" i="32"/>
  <c r="B42" i="32"/>
  <c r="B32" i="32"/>
  <c r="B33" i="32"/>
  <c r="B34" i="32"/>
  <c r="B35" i="32"/>
  <c r="B31" i="32"/>
  <c r="B25" i="32"/>
  <c r="B27" i="32"/>
  <c r="B28" i="32"/>
  <c r="B18" i="32"/>
  <c r="B19" i="32"/>
  <c r="B20" i="32"/>
  <c r="B21" i="32"/>
  <c r="B17" i="32"/>
  <c r="B11" i="32"/>
  <c r="B12" i="32"/>
  <c r="B13" i="32"/>
  <c r="B14" i="32"/>
  <c r="B10" i="32"/>
  <c r="E55" i="39" l="1"/>
  <c r="L7" i="21"/>
  <c r="B249" i="10" l="1"/>
  <c r="B250" i="10"/>
  <c r="B234" i="10"/>
  <c r="B235" i="10"/>
  <c r="B226" i="10"/>
  <c r="B222" i="10"/>
  <c r="B193" i="10"/>
  <c r="B194" i="10"/>
  <c r="B169" i="10"/>
  <c r="B165" i="10"/>
  <c r="F41" i="10" l="1"/>
  <c r="J41" i="10"/>
  <c r="N41" i="10"/>
  <c r="R41" i="10"/>
  <c r="V41" i="10"/>
  <c r="Z41" i="10"/>
  <c r="G41" i="10"/>
  <c r="K41" i="10"/>
  <c r="O41" i="10"/>
  <c r="S41" i="10"/>
  <c r="W41" i="10"/>
  <c r="AA41" i="10"/>
  <c r="E41" i="10"/>
  <c r="H41" i="10"/>
  <c r="L41" i="10"/>
  <c r="P41" i="10"/>
  <c r="T41" i="10"/>
  <c r="X41" i="10"/>
  <c r="AB41" i="10"/>
  <c r="I41" i="10"/>
  <c r="M41" i="10"/>
  <c r="Q41" i="10"/>
  <c r="U41" i="10"/>
  <c r="Y41" i="10"/>
  <c r="AC41" i="10"/>
  <c r="F45" i="10"/>
  <c r="J45" i="10"/>
  <c r="N45" i="10"/>
  <c r="R45" i="10"/>
  <c r="V45" i="10"/>
  <c r="Z45" i="10"/>
  <c r="E45" i="10"/>
  <c r="G45" i="10"/>
  <c r="K45" i="10"/>
  <c r="O45" i="10"/>
  <c r="S45" i="10"/>
  <c r="W45" i="10"/>
  <c r="AA45" i="10"/>
  <c r="H45" i="10"/>
  <c r="L45" i="10"/>
  <c r="P45" i="10"/>
  <c r="T45" i="10"/>
  <c r="X45" i="10"/>
  <c r="AB45" i="10"/>
  <c r="I45" i="10"/>
  <c r="M45" i="10"/>
  <c r="Q45" i="10"/>
  <c r="U45" i="10"/>
  <c r="Y45" i="10"/>
  <c r="AC45" i="10"/>
  <c r="F49" i="10"/>
  <c r="J49" i="10"/>
  <c r="N49" i="10"/>
  <c r="R49" i="10"/>
  <c r="V49" i="10"/>
  <c r="Z49" i="10"/>
  <c r="E49" i="10"/>
  <c r="G49" i="10"/>
  <c r="K49" i="10"/>
  <c r="O49" i="10"/>
  <c r="S49" i="10"/>
  <c r="W49" i="10"/>
  <c r="AA49" i="10"/>
  <c r="H49" i="10"/>
  <c r="L49" i="10"/>
  <c r="P49" i="10"/>
  <c r="T49" i="10"/>
  <c r="X49" i="10"/>
  <c r="AB49" i="10"/>
  <c r="I49" i="10"/>
  <c r="M49" i="10"/>
  <c r="Q49" i="10"/>
  <c r="U49" i="10"/>
  <c r="Y49" i="10"/>
  <c r="AC49" i="10"/>
  <c r="F37" i="10"/>
  <c r="J37" i="10"/>
  <c r="N37" i="10"/>
  <c r="R37" i="10"/>
  <c r="V37" i="10"/>
  <c r="Z37" i="10"/>
  <c r="E37" i="10"/>
  <c r="G37" i="10"/>
  <c r="K37" i="10"/>
  <c r="O37" i="10"/>
  <c r="S37" i="10"/>
  <c r="W37" i="10"/>
  <c r="AA37" i="10"/>
  <c r="H37" i="10"/>
  <c r="L37" i="10"/>
  <c r="P37" i="10"/>
  <c r="T37" i="10"/>
  <c r="X37" i="10"/>
  <c r="AB37" i="10"/>
  <c r="I37" i="10"/>
  <c r="M37" i="10"/>
  <c r="Q37" i="10"/>
  <c r="U37" i="10"/>
  <c r="Y37" i="10"/>
  <c r="AC37" i="10"/>
  <c r="F53" i="10"/>
  <c r="J53" i="10"/>
  <c r="N53" i="10"/>
  <c r="R53" i="10"/>
  <c r="V53" i="10"/>
  <c r="Z53" i="10"/>
  <c r="E53" i="10"/>
  <c r="G53" i="10"/>
  <c r="K53" i="10"/>
  <c r="O53" i="10"/>
  <c r="S53" i="10"/>
  <c r="W53" i="10"/>
  <c r="AA53" i="10"/>
  <c r="H53" i="10"/>
  <c r="L53" i="10"/>
  <c r="P53" i="10"/>
  <c r="T53" i="10"/>
  <c r="X53" i="10"/>
  <c r="AB53" i="10"/>
  <c r="I53" i="10"/>
  <c r="M53" i="10"/>
  <c r="Q53" i="10"/>
  <c r="U53" i="10"/>
  <c r="Y53" i="10"/>
  <c r="AC53" i="10"/>
  <c r="B59" i="36"/>
  <c r="B60" i="36"/>
  <c r="B61" i="36"/>
  <c r="B62" i="36"/>
  <c r="N59" i="21" l="1"/>
  <c r="L59" i="21"/>
  <c r="N58" i="21"/>
  <c r="L58" i="21"/>
  <c r="N57" i="21"/>
  <c r="L57" i="21"/>
  <c r="N54" i="21" l="1"/>
  <c r="L54" i="21"/>
  <c r="N53" i="21"/>
  <c r="L53" i="21"/>
  <c r="N52" i="21"/>
  <c r="L52" i="21"/>
  <c r="L48" i="21"/>
  <c r="N48" i="21"/>
  <c r="L49" i="21"/>
  <c r="N49" i="21"/>
  <c r="L43" i="21"/>
  <c r="N43" i="21"/>
  <c r="L44" i="21"/>
  <c r="N44" i="21"/>
  <c r="N39" i="21"/>
  <c r="L39" i="21"/>
  <c r="N38" i="21"/>
  <c r="L38" i="21"/>
  <c r="N37" i="21"/>
  <c r="L37" i="21"/>
  <c r="N36" i="21"/>
  <c r="L36" i="21"/>
  <c r="N35" i="21"/>
  <c r="L35" i="21"/>
  <c r="L29" i="21"/>
  <c r="N29" i="21"/>
  <c r="L30" i="21"/>
  <c r="N30" i="21"/>
  <c r="L31" i="21"/>
  <c r="N31" i="21"/>
  <c r="L32" i="21"/>
  <c r="N32" i="21"/>
  <c r="N28" i="21"/>
  <c r="L28" i="21"/>
  <c r="N23" i="21"/>
  <c r="N24" i="21"/>
  <c r="N25" i="21"/>
  <c r="L23" i="21"/>
  <c r="L24" i="21"/>
  <c r="L25" i="21"/>
  <c r="J241" i="10" l="1"/>
  <c r="K241" i="10"/>
  <c r="L241" i="10"/>
  <c r="M241" i="10"/>
  <c r="N241" i="10"/>
  <c r="O241" i="10"/>
  <c r="P241" i="10"/>
  <c r="Q241" i="10"/>
  <c r="R241" i="10"/>
  <c r="S241" i="10"/>
  <c r="T241" i="10"/>
  <c r="U241" i="10"/>
  <c r="V241" i="10"/>
  <c r="W241" i="10"/>
  <c r="X241" i="10"/>
  <c r="Y241" i="10"/>
  <c r="Z241" i="10"/>
  <c r="AA241" i="10"/>
  <c r="AB241" i="10"/>
  <c r="AC241" i="10"/>
  <c r="J216" i="10"/>
  <c r="K216" i="10"/>
  <c r="L216" i="10"/>
  <c r="M216" i="10"/>
  <c r="N216" i="10"/>
  <c r="O216" i="10"/>
  <c r="P216" i="10"/>
  <c r="Q216" i="10"/>
  <c r="R216" i="10"/>
  <c r="S216" i="10"/>
  <c r="T216" i="10"/>
  <c r="U216" i="10"/>
  <c r="V216" i="10"/>
  <c r="W216" i="10"/>
  <c r="X216" i="10"/>
  <c r="Y216" i="10"/>
  <c r="Z216" i="10"/>
  <c r="AA216" i="10"/>
  <c r="AB216" i="10"/>
  <c r="AC216" i="10"/>
  <c r="I10" i="35" l="1"/>
  <c r="J10" i="35"/>
  <c r="K10" i="35"/>
  <c r="L10" i="35"/>
  <c r="M10" i="35"/>
  <c r="N10" i="35"/>
  <c r="O10" i="35"/>
  <c r="P10" i="35"/>
  <c r="Q10" i="35"/>
  <c r="R10" i="35"/>
  <c r="S10" i="35"/>
  <c r="T10" i="35"/>
  <c r="U10" i="35"/>
  <c r="V10" i="35"/>
  <c r="W10" i="35"/>
  <c r="X10" i="35"/>
  <c r="Y10" i="35"/>
  <c r="Z10" i="35"/>
  <c r="AA10" i="35"/>
  <c r="AB10" i="35"/>
  <c r="I11" i="35"/>
  <c r="J11" i="35"/>
  <c r="K11" i="35"/>
  <c r="L11" i="35"/>
  <c r="M11" i="35"/>
  <c r="N11" i="35"/>
  <c r="O11" i="35"/>
  <c r="P11" i="35"/>
  <c r="Q11" i="35"/>
  <c r="R11" i="35"/>
  <c r="S11" i="35"/>
  <c r="T11" i="35"/>
  <c r="U11" i="35"/>
  <c r="V11" i="35"/>
  <c r="W11" i="35"/>
  <c r="X11" i="35"/>
  <c r="Y11" i="35"/>
  <c r="Z11" i="35"/>
  <c r="AA11" i="35"/>
  <c r="AB11" i="35"/>
  <c r="I12" i="35"/>
  <c r="J12" i="35"/>
  <c r="K12" i="35"/>
  <c r="L12" i="35"/>
  <c r="M12" i="35"/>
  <c r="N12" i="35"/>
  <c r="O12" i="35"/>
  <c r="P12" i="35"/>
  <c r="Q12" i="35"/>
  <c r="R12" i="35"/>
  <c r="S12" i="35"/>
  <c r="T12" i="35"/>
  <c r="U12" i="35"/>
  <c r="V12" i="35"/>
  <c r="W12" i="35"/>
  <c r="X12" i="35"/>
  <c r="Y12" i="35"/>
  <c r="Z12" i="35"/>
  <c r="AA12" i="35"/>
  <c r="AB12" i="35"/>
  <c r="I13" i="35"/>
  <c r="J13" i="35"/>
  <c r="K13" i="35"/>
  <c r="L13" i="35"/>
  <c r="M13" i="35"/>
  <c r="N13" i="35"/>
  <c r="O13" i="35"/>
  <c r="P13" i="35"/>
  <c r="Q13" i="35"/>
  <c r="R13" i="35"/>
  <c r="S13" i="35"/>
  <c r="T13" i="35"/>
  <c r="U13" i="35"/>
  <c r="V13" i="35"/>
  <c r="W13" i="35"/>
  <c r="X13" i="35"/>
  <c r="Y13" i="35"/>
  <c r="Z13" i="35"/>
  <c r="AA13" i="35"/>
  <c r="AB13" i="35"/>
  <c r="I14" i="35"/>
  <c r="J14" i="35"/>
  <c r="K14" i="35"/>
  <c r="L14" i="35"/>
  <c r="M14" i="35"/>
  <c r="N14" i="35"/>
  <c r="O14" i="35"/>
  <c r="P14" i="35"/>
  <c r="Q14" i="35"/>
  <c r="R14" i="35"/>
  <c r="S14" i="35"/>
  <c r="T14" i="35"/>
  <c r="U14" i="35"/>
  <c r="V14" i="35"/>
  <c r="W14" i="35"/>
  <c r="X14" i="35"/>
  <c r="Y14" i="35"/>
  <c r="Z14" i="35"/>
  <c r="AA14" i="35"/>
  <c r="AB14" i="35"/>
  <c r="I15" i="35"/>
  <c r="J15" i="35"/>
  <c r="K15" i="35"/>
  <c r="L15" i="35"/>
  <c r="M15" i="35"/>
  <c r="N15" i="35"/>
  <c r="O15" i="35"/>
  <c r="P15" i="35"/>
  <c r="Q15" i="35"/>
  <c r="R15" i="35"/>
  <c r="S15" i="35"/>
  <c r="T15" i="35"/>
  <c r="U15" i="35"/>
  <c r="V15" i="35"/>
  <c r="W15" i="35"/>
  <c r="X15" i="35"/>
  <c r="Y15" i="35"/>
  <c r="Z15" i="35"/>
  <c r="AA15" i="35"/>
  <c r="AB15" i="35"/>
  <c r="I16" i="35"/>
  <c r="J16" i="35"/>
  <c r="K16" i="35"/>
  <c r="L16" i="35"/>
  <c r="M16" i="35"/>
  <c r="N16" i="35"/>
  <c r="O16" i="35"/>
  <c r="P16" i="35"/>
  <c r="Q16" i="35"/>
  <c r="R16" i="35"/>
  <c r="S16" i="35"/>
  <c r="T16" i="35"/>
  <c r="U16" i="35"/>
  <c r="V16" i="35"/>
  <c r="W16" i="35"/>
  <c r="X16" i="35"/>
  <c r="Y16" i="35"/>
  <c r="Z16" i="35"/>
  <c r="AA16" i="35"/>
  <c r="AB16" i="35"/>
  <c r="I17" i="35"/>
  <c r="J17" i="35"/>
  <c r="K17" i="35"/>
  <c r="L17" i="35"/>
  <c r="M17" i="35"/>
  <c r="N17" i="35"/>
  <c r="O17" i="35"/>
  <c r="P17" i="35"/>
  <c r="Q17" i="35"/>
  <c r="R17" i="35"/>
  <c r="S17" i="35"/>
  <c r="T17" i="35"/>
  <c r="U17" i="35"/>
  <c r="V17" i="35"/>
  <c r="W17" i="35"/>
  <c r="X17" i="35"/>
  <c r="Y17" i="35"/>
  <c r="Z17" i="35"/>
  <c r="AA17" i="35"/>
  <c r="AB17" i="35"/>
  <c r="I18" i="35"/>
  <c r="J18" i="35"/>
  <c r="K18" i="35"/>
  <c r="L18" i="35"/>
  <c r="M18" i="35"/>
  <c r="N18" i="35"/>
  <c r="O18" i="35"/>
  <c r="P18" i="35"/>
  <c r="Q18" i="35"/>
  <c r="R18" i="35"/>
  <c r="S18" i="35"/>
  <c r="T18" i="35"/>
  <c r="U18" i="35"/>
  <c r="V18" i="35"/>
  <c r="W18" i="35"/>
  <c r="X18" i="35"/>
  <c r="Y18" i="35"/>
  <c r="Z18" i="35"/>
  <c r="AA18" i="35"/>
  <c r="AB18" i="35"/>
  <c r="I19" i="35"/>
  <c r="J19" i="35"/>
  <c r="K19" i="35"/>
  <c r="L19" i="35"/>
  <c r="M19" i="35"/>
  <c r="N19" i="35"/>
  <c r="O19" i="35"/>
  <c r="P19" i="35"/>
  <c r="Q19" i="35"/>
  <c r="R19" i="35"/>
  <c r="S19" i="35"/>
  <c r="T19" i="35"/>
  <c r="U19" i="35"/>
  <c r="V19" i="35"/>
  <c r="W19" i="35"/>
  <c r="X19" i="35"/>
  <c r="Y19" i="35"/>
  <c r="Z19" i="35"/>
  <c r="AA19" i="35"/>
  <c r="AB19" i="35"/>
  <c r="I20" i="35"/>
  <c r="J20" i="35"/>
  <c r="K20" i="35"/>
  <c r="L20" i="35"/>
  <c r="M20" i="35"/>
  <c r="N20" i="35"/>
  <c r="O20" i="35"/>
  <c r="P20" i="35"/>
  <c r="Q20" i="35"/>
  <c r="R20" i="35"/>
  <c r="S20" i="35"/>
  <c r="T20" i="35"/>
  <c r="U20" i="35"/>
  <c r="V20" i="35"/>
  <c r="W20" i="35"/>
  <c r="X20" i="35"/>
  <c r="Y20" i="35"/>
  <c r="Z20" i="35"/>
  <c r="AA20" i="35"/>
  <c r="AB20" i="35"/>
  <c r="I21" i="35"/>
  <c r="J21" i="35"/>
  <c r="K21" i="35"/>
  <c r="L21" i="35"/>
  <c r="M21" i="35"/>
  <c r="N21" i="35"/>
  <c r="O21" i="35"/>
  <c r="P21" i="35"/>
  <c r="Q21" i="35"/>
  <c r="R21" i="35"/>
  <c r="S21" i="35"/>
  <c r="T21" i="35"/>
  <c r="U21" i="35"/>
  <c r="V21" i="35"/>
  <c r="W21" i="35"/>
  <c r="X21" i="35"/>
  <c r="Y21" i="35"/>
  <c r="Z21" i="35"/>
  <c r="AA21" i="35"/>
  <c r="AB21" i="35"/>
  <c r="I22" i="35"/>
  <c r="J22" i="35"/>
  <c r="K22" i="35"/>
  <c r="L22" i="35"/>
  <c r="M22" i="35"/>
  <c r="N22" i="35"/>
  <c r="O22" i="35"/>
  <c r="P22" i="35"/>
  <c r="Q22" i="35"/>
  <c r="R22" i="35"/>
  <c r="S22" i="35"/>
  <c r="T22" i="35"/>
  <c r="U22" i="35"/>
  <c r="V22" i="35"/>
  <c r="W22" i="35"/>
  <c r="X22" i="35"/>
  <c r="Y22" i="35"/>
  <c r="Z22" i="35"/>
  <c r="AA22" i="35"/>
  <c r="AB22" i="35"/>
  <c r="I23" i="35"/>
  <c r="J23" i="35"/>
  <c r="K23" i="35"/>
  <c r="L23" i="35"/>
  <c r="M23" i="35"/>
  <c r="N23" i="35"/>
  <c r="O23" i="35"/>
  <c r="P23" i="35"/>
  <c r="Q23" i="35"/>
  <c r="R23" i="35"/>
  <c r="S23" i="35"/>
  <c r="T23" i="35"/>
  <c r="U23" i="35"/>
  <c r="V23" i="35"/>
  <c r="W23" i="35"/>
  <c r="X23" i="35"/>
  <c r="Y23" i="35"/>
  <c r="Z23" i="35"/>
  <c r="AA23" i="35"/>
  <c r="AB23" i="35"/>
  <c r="I24" i="35"/>
  <c r="J24" i="35"/>
  <c r="K24" i="35"/>
  <c r="L24" i="35"/>
  <c r="M24" i="35"/>
  <c r="N24" i="35"/>
  <c r="O24" i="35"/>
  <c r="P24" i="35"/>
  <c r="Q24" i="35"/>
  <c r="R24" i="35"/>
  <c r="S24" i="35"/>
  <c r="T24" i="35"/>
  <c r="U24" i="35"/>
  <c r="V24" i="35"/>
  <c r="W24" i="35"/>
  <c r="X24" i="35"/>
  <c r="Y24" i="35"/>
  <c r="Z24" i="35"/>
  <c r="AA24" i="35"/>
  <c r="AB24" i="35"/>
  <c r="I25" i="35"/>
  <c r="J25" i="35"/>
  <c r="K25" i="35"/>
  <c r="L25" i="35"/>
  <c r="M25" i="35"/>
  <c r="N25" i="35"/>
  <c r="O25" i="35"/>
  <c r="P25" i="35"/>
  <c r="Q25" i="35"/>
  <c r="R25" i="35"/>
  <c r="S25" i="35"/>
  <c r="T25" i="35"/>
  <c r="U25" i="35"/>
  <c r="V25" i="35"/>
  <c r="W25" i="35"/>
  <c r="X25" i="35"/>
  <c r="Y25" i="35"/>
  <c r="Z25" i="35"/>
  <c r="AA25" i="35"/>
  <c r="AB25" i="35"/>
  <c r="I26" i="35"/>
  <c r="J26" i="35"/>
  <c r="K26" i="35"/>
  <c r="L26" i="35"/>
  <c r="M26" i="35"/>
  <c r="N26" i="35"/>
  <c r="O26" i="35"/>
  <c r="P26" i="35"/>
  <c r="Q26" i="35"/>
  <c r="R26" i="35"/>
  <c r="S26" i="35"/>
  <c r="T26" i="35"/>
  <c r="U26" i="35"/>
  <c r="V26" i="35"/>
  <c r="W26" i="35"/>
  <c r="X26" i="35"/>
  <c r="Y26" i="35"/>
  <c r="Z26" i="35"/>
  <c r="AA26" i="35"/>
  <c r="AB26" i="35"/>
  <c r="I27" i="35"/>
  <c r="J27" i="35"/>
  <c r="K27" i="35"/>
  <c r="L27" i="35"/>
  <c r="M27" i="35"/>
  <c r="N27" i="35"/>
  <c r="O27" i="35"/>
  <c r="P27" i="35"/>
  <c r="Q27" i="35"/>
  <c r="R27" i="35"/>
  <c r="S27" i="35"/>
  <c r="T27" i="35"/>
  <c r="U27" i="35"/>
  <c r="V27" i="35"/>
  <c r="W27" i="35"/>
  <c r="X27" i="35"/>
  <c r="Y27" i="35"/>
  <c r="Z27" i="35"/>
  <c r="AA27" i="35"/>
  <c r="AB27" i="35"/>
  <c r="I28" i="35"/>
  <c r="J28" i="35"/>
  <c r="K28" i="35"/>
  <c r="L28" i="35"/>
  <c r="M28" i="35"/>
  <c r="N28" i="35"/>
  <c r="O28" i="35"/>
  <c r="P28" i="35"/>
  <c r="Q28" i="35"/>
  <c r="R28" i="35"/>
  <c r="S28" i="35"/>
  <c r="T28" i="35"/>
  <c r="U28" i="35"/>
  <c r="V28" i="35"/>
  <c r="W28" i="35"/>
  <c r="X28" i="35"/>
  <c r="Y28" i="35"/>
  <c r="Z28" i="35"/>
  <c r="AA28" i="35"/>
  <c r="AB28" i="35"/>
  <c r="I29" i="35"/>
  <c r="J29" i="35"/>
  <c r="K29" i="35"/>
  <c r="L29" i="35"/>
  <c r="M29" i="35"/>
  <c r="N29" i="35"/>
  <c r="O29" i="35"/>
  <c r="P29" i="35"/>
  <c r="Q29" i="35"/>
  <c r="R29" i="35"/>
  <c r="S29" i="35"/>
  <c r="T29" i="35"/>
  <c r="U29" i="35"/>
  <c r="V29" i="35"/>
  <c r="W29" i="35"/>
  <c r="X29" i="35"/>
  <c r="Y29" i="35"/>
  <c r="Z29" i="35"/>
  <c r="AA29" i="35"/>
  <c r="AB29" i="35"/>
  <c r="I30" i="35"/>
  <c r="J30" i="35"/>
  <c r="K30" i="35"/>
  <c r="L30" i="35"/>
  <c r="M30" i="35"/>
  <c r="N30" i="35"/>
  <c r="O30" i="35"/>
  <c r="P30" i="35"/>
  <c r="Q30" i="35"/>
  <c r="R30" i="35"/>
  <c r="S30" i="35"/>
  <c r="T30" i="35"/>
  <c r="U30" i="35"/>
  <c r="V30" i="35"/>
  <c r="W30" i="35"/>
  <c r="X30" i="35"/>
  <c r="Y30" i="35"/>
  <c r="Z30" i="35"/>
  <c r="AA30" i="35"/>
  <c r="AB30" i="35"/>
  <c r="I31" i="35"/>
  <c r="J31" i="35"/>
  <c r="K31" i="35"/>
  <c r="L31" i="35"/>
  <c r="M31" i="35"/>
  <c r="N31" i="35"/>
  <c r="O31" i="35"/>
  <c r="P31" i="35"/>
  <c r="Q31" i="35"/>
  <c r="R31" i="35"/>
  <c r="S31" i="35"/>
  <c r="T31" i="35"/>
  <c r="U31" i="35"/>
  <c r="V31" i="35"/>
  <c r="W31" i="35"/>
  <c r="X31" i="35"/>
  <c r="Y31" i="35"/>
  <c r="Z31" i="35"/>
  <c r="AA31" i="35"/>
  <c r="AB31" i="35"/>
  <c r="I32" i="35"/>
  <c r="J32" i="35"/>
  <c r="K32" i="35"/>
  <c r="L32" i="35"/>
  <c r="M32" i="35"/>
  <c r="N32" i="35"/>
  <c r="O32" i="35"/>
  <c r="P32" i="35"/>
  <c r="Q32" i="35"/>
  <c r="R32" i="35"/>
  <c r="S32" i="35"/>
  <c r="T32" i="35"/>
  <c r="U32" i="35"/>
  <c r="V32" i="35"/>
  <c r="W32" i="35"/>
  <c r="X32" i="35"/>
  <c r="Y32" i="35"/>
  <c r="Z32" i="35"/>
  <c r="AA32" i="35"/>
  <c r="AB32" i="35"/>
  <c r="J185" i="10"/>
  <c r="K185" i="10"/>
  <c r="L185" i="10"/>
  <c r="M185" i="10"/>
  <c r="N185" i="10"/>
  <c r="O185" i="10"/>
  <c r="P185" i="10"/>
  <c r="Q185" i="10"/>
  <c r="R185" i="10"/>
  <c r="S185" i="10"/>
  <c r="T185" i="10"/>
  <c r="U185" i="10"/>
  <c r="V185" i="10"/>
  <c r="W185" i="10"/>
  <c r="X185" i="10"/>
  <c r="Y185" i="10"/>
  <c r="Z185" i="10"/>
  <c r="AA185" i="10"/>
  <c r="AB185" i="10"/>
  <c r="AC185" i="10"/>
  <c r="J159" i="10"/>
  <c r="K159" i="10"/>
  <c r="L159" i="10"/>
  <c r="M159" i="10"/>
  <c r="N159" i="10"/>
  <c r="O159" i="10"/>
  <c r="P159" i="10"/>
  <c r="Q159" i="10"/>
  <c r="R159" i="10"/>
  <c r="S159" i="10"/>
  <c r="T159" i="10"/>
  <c r="U159" i="10"/>
  <c r="V159" i="10"/>
  <c r="W159" i="10"/>
  <c r="X159" i="10"/>
  <c r="Y159" i="10"/>
  <c r="Z159" i="10"/>
  <c r="AA159" i="10"/>
  <c r="AB159" i="10"/>
  <c r="AC159" i="10"/>
  <c r="J144" i="10"/>
  <c r="K144" i="10"/>
  <c r="L144" i="10"/>
  <c r="M144" i="10"/>
  <c r="N144" i="10"/>
  <c r="O144" i="10"/>
  <c r="P144" i="10"/>
  <c r="Q144" i="10"/>
  <c r="R144" i="10"/>
  <c r="S144" i="10"/>
  <c r="T144" i="10"/>
  <c r="U144" i="10"/>
  <c r="V144" i="10"/>
  <c r="W144" i="10"/>
  <c r="X144" i="10"/>
  <c r="Y144" i="10"/>
  <c r="Z144" i="10"/>
  <c r="AA144" i="10"/>
  <c r="AB144" i="10"/>
  <c r="AC144" i="10"/>
  <c r="J100" i="10"/>
  <c r="K100" i="10"/>
  <c r="L100" i="10"/>
  <c r="M100" i="10"/>
  <c r="N100" i="10"/>
  <c r="O100" i="10"/>
  <c r="P100" i="10"/>
  <c r="Q100" i="10"/>
  <c r="R100" i="10"/>
  <c r="S100" i="10"/>
  <c r="T100" i="10"/>
  <c r="U100" i="10"/>
  <c r="V100" i="10"/>
  <c r="W100" i="10"/>
  <c r="X100" i="10"/>
  <c r="Y100" i="10"/>
  <c r="Z100" i="10"/>
  <c r="AA100" i="10"/>
  <c r="AB100" i="10"/>
  <c r="AC100" i="10"/>
  <c r="AC74" i="10"/>
  <c r="AB74" i="10"/>
  <c r="AA74" i="10"/>
  <c r="Z74" i="10"/>
  <c r="Y74" i="10"/>
  <c r="X74" i="10"/>
  <c r="W74" i="10"/>
  <c r="V74" i="10"/>
  <c r="U74" i="10"/>
  <c r="T74" i="10"/>
  <c r="S74" i="10"/>
  <c r="R74" i="10"/>
  <c r="Q74" i="10"/>
  <c r="P74" i="10"/>
  <c r="O74" i="10"/>
  <c r="N74" i="10"/>
  <c r="M74" i="10"/>
  <c r="L74" i="10"/>
  <c r="K74" i="10"/>
  <c r="J74" i="10"/>
  <c r="I74" i="10"/>
  <c r="H74" i="10"/>
  <c r="G74" i="10"/>
  <c r="F74" i="10"/>
  <c r="E74" i="10"/>
  <c r="J11" i="10"/>
  <c r="K11" i="10"/>
  <c r="L11" i="10"/>
  <c r="M11" i="10"/>
  <c r="N11" i="10"/>
  <c r="O11" i="10"/>
  <c r="P11" i="10"/>
  <c r="Q11" i="10"/>
  <c r="R11" i="10"/>
  <c r="S11" i="10"/>
  <c r="T11" i="10"/>
  <c r="U11" i="10"/>
  <c r="V11" i="10"/>
  <c r="W11" i="10"/>
  <c r="X11" i="10"/>
  <c r="Y11" i="10"/>
  <c r="Z11" i="10"/>
  <c r="AA11" i="10"/>
  <c r="AB11" i="10"/>
  <c r="AC11" i="10"/>
  <c r="I7" i="35"/>
  <c r="J7" i="35"/>
  <c r="K7" i="35"/>
  <c r="L7" i="35"/>
  <c r="M7" i="35"/>
  <c r="N7" i="35"/>
  <c r="O7" i="35"/>
  <c r="P7" i="35"/>
  <c r="Q7" i="35"/>
  <c r="R7" i="35"/>
  <c r="S7" i="35"/>
  <c r="T7" i="35"/>
  <c r="U7" i="35"/>
  <c r="V7" i="35"/>
  <c r="W7" i="35"/>
  <c r="X7" i="35"/>
  <c r="Y7" i="35"/>
  <c r="Z7" i="35"/>
  <c r="AA7" i="35"/>
  <c r="AB7" i="35"/>
  <c r="I11" i="34"/>
  <c r="J11" i="34"/>
  <c r="K11" i="34"/>
  <c r="L11" i="34"/>
  <c r="M11" i="34"/>
  <c r="N11" i="34"/>
  <c r="O11" i="34"/>
  <c r="P11" i="34"/>
  <c r="Q11" i="34"/>
  <c r="R11" i="34"/>
  <c r="S11" i="34"/>
  <c r="T11" i="34"/>
  <c r="U11" i="34"/>
  <c r="V11" i="34"/>
  <c r="W11" i="34"/>
  <c r="X11" i="34"/>
  <c r="Y11" i="34"/>
  <c r="Z11" i="34"/>
  <c r="AA11" i="34"/>
  <c r="AB11" i="34"/>
  <c r="I11" i="33"/>
  <c r="J11" i="33"/>
  <c r="K11" i="33"/>
  <c r="L11" i="33"/>
  <c r="M11" i="33"/>
  <c r="N11" i="33"/>
  <c r="O11" i="33"/>
  <c r="P11" i="33"/>
  <c r="Q11" i="33"/>
  <c r="R11" i="33"/>
  <c r="S11" i="33"/>
  <c r="T11" i="33"/>
  <c r="U11" i="33"/>
  <c r="V11" i="33"/>
  <c r="W11" i="33"/>
  <c r="X11" i="33"/>
  <c r="Y11" i="33"/>
  <c r="Z11" i="33"/>
  <c r="AA11" i="33"/>
  <c r="AB11" i="33"/>
  <c r="AC50" i="10" l="1"/>
  <c r="AC48" i="10" s="1"/>
  <c r="AC54" i="10"/>
  <c r="AC52" i="10" s="1"/>
  <c r="AC38" i="10"/>
  <c r="AC36" i="10" s="1"/>
  <c r="AC42" i="10"/>
  <c r="AC40" i="10" s="1"/>
  <c r="AC46" i="10"/>
  <c r="AC44" i="10" s="1"/>
  <c r="M42" i="10"/>
  <c r="M40" i="10" s="1"/>
  <c r="M46" i="10"/>
  <c r="M44" i="10" s="1"/>
  <c r="M50" i="10"/>
  <c r="M48" i="10" s="1"/>
  <c r="M54" i="10"/>
  <c r="M52" i="10" s="1"/>
  <c r="M38" i="10"/>
  <c r="M36" i="10" s="1"/>
  <c r="AB42" i="10"/>
  <c r="AB40" i="10" s="1"/>
  <c r="AB46" i="10"/>
  <c r="AB44" i="10" s="1"/>
  <c r="AB50" i="10"/>
  <c r="AB48" i="10" s="1"/>
  <c r="AB38" i="10"/>
  <c r="AB36" i="10" s="1"/>
  <c r="AB54" i="10"/>
  <c r="AB52" i="10" s="1"/>
  <c r="X46" i="10"/>
  <c r="X44" i="10" s="1"/>
  <c r="X38" i="10"/>
  <c r="X36" i="10" s="1"/>
  <c r="X42" i="10"/>
  <c r="X40" i="10" s="1"/>
  <c r="X50" i="10"/>
  <c r="X48" i="10" s="1"/>
  <c r="X54" i="10"/>
  <c r="X52" i="10" s="1"/>
  <c r="T42" i="10"/>
  <c r="T40" i="10" s="1"/>
  <c r="T46" i="10"/>
  <c r="T44" i="10" s="1"/>
  <c r="T50" i="10"/>
  <c r="T48" i="10" s="1"/>
  <c r="T38" i="10"/>
  <c r="T36" i="10" s="1"/>
  <c r="T54" i="10"/>
  <c r="T52" i="10" s="1"/>
  <c r="P42" i="10"/>
  <c r="P40" i="10" s="1"/>
  <c r="P46" i="10"/>
  <c r="P44" i="10" s="1"/>
  <c r="P50" i="10"/>
  <c r="P48" i="10" s="1"/>
  <c r="P38" i="10"/>
  <c r="P36" i="10" s="1"/>
  <c r="P54" i="10"/>
  <c r="P52" i="10" s="1"/>
  <c r="L42" i="10"/>
  <c r="L40" i="10" s="1"/>
  <c r="L46" i="10"/>
  <c r="L44" i="10" s="1"/>
  <c r="L50" i="10"/>
  <c r="L48" i="10" s="1"/>
  <c r="L38" i="10"/>
  <c r="L36" i="10" s="1"/>
  <c r="L54" i="10"/>
  <c r="L52" i="10" s="1"/>
  <c r="U42" i="10"/>
  <c r="U40" i="10" s="1"/>
  <c r="U46" i="10"/>
  <c r="U44" i="10" s="1"/>
  <c r="U50" i="10"/>
  <c r="U48" i="10" s="1"/>
  <c r="U38" i="10"/>
  <c r="U36" i="10" s="1"/>
  <c r="U54" i="10"/>
  <c r="U52" i="10" s="1"/>
  <c r="AA42" i="10"/>
  <c r="AA40" i="10" s="1"/>
  <c r="AA46" i="10"/>
  <c r="AA44" i="10" s="1"/>
  <c r="AA50" i="10"/>
  <c r="AA48" i="10" s="1"/>
  <c r="AA38" i="10"/>
  <c r="AA36" i="10" s="1"/>
  <c r="AA54" i="10"/>
  <c r="AA52" i="10" s="1"/>
  <c r="W46" i="10"/>
  <c r="W44" i="10" s="1"/>
  <c r="W50" i="10"/>
  <c r="W48" i="10" s="1"/>
  <c r="W38" i="10"/>
  <c r="W36" i="10" s="1"/>
  <c r="W54" i="10"/>
  <c r="W52" i="10" s="1"/>
  <c r="W42" i="10"/>
  <c r="W40" i="10" s="1"/>
  <c r="S50" i="10"/>
  <c r="S48" i="10" s="1"/>
  <c r="S54" i="10"/>
  <c r="S52" i="10" s="1"/>
  <c r="S42" i="10"/>
  <c r="S40" i="10" s="1"/>
  <c r="S46" i="10"/>
  <c r="S44" i="10" s="1"/>
  <c r="S38" i="10"/>
  <c r="S36" i="10" s="1"/>
  <c r="O42" i="10"/>
  <c r="O40" i="10" s="1"/>
  <c r="O46" i="10"/>
  <c r="O44" i="10" s="1"/>
  <c r="O50" i="10"/>
  <c r="O48" i="10" s="1"/>
  <c r="O38" i="10"/>
  <c r="O36" i="10" s="1"/>
  <c r="O54" i="10"/>
  <c r="O52" i="10" s="1"/>
  <c r="K42" i="10"/>
  <c r="K40" i="10" s="1"/>
  <c r="K46" i="10"/>
  <c r="K44" i="10" s="1"/>
  <c r="K50" i="10"/>
  <c r="K48" i="10" s="1"/>
  <c r="K38" i="10"/>
  <c r="K36" i="10" s="1"/>
  <c r="K54" i="10"/>
  <c r="K52" i="10" s="1"/>
  <c r="Y42" i="10"/>
  <c r="Y40" i="10" s="1"/>
  <c r="Y46" i="10"/>
  <c r="Y44" i="10" s="1"/>
  <c r="Y50" i="10"/>
  <c r="Y48" i="10" s="1"/>
  <c r="Y38" i="10"/>
  <c r="Y36" i="10" s="1"/>
  <c r="Y54" i="10"/>
  <c r="Y52" i="10" s="1"/>
  <c r="Q42" i="10"/>
  <c r="Q40" i="10" s="1"/>
  <c r="Q46" i="10"/>
  <c r="Q44" i="10" s="1"/>
  <c r="Q50" i="10"/>
  <c r="Q48" i="10" s="1"/>
  <c r="Q38" i="10"/>
  <c r="Q36" i="10" s="1"/>
  <c r="Q54" i="10"/>
  <c r="Q52" i="10" s="1"/>
  <c r="Z42" i="10"/>
  <c r="Z40" i="10" s="1"/>
  <c r="Z46" i="10"/>
  <c r="Z44" i="10" s="1"/>
  <c r="Z50" i="10"/>
  <c r="Z48" i="10" s="1"/>
  <c r="Z38" i="10"/>
  <c r="Z36" i="10" s="1"/>
  <c r="Z54" i="10"/>
  <c r="Z52" i="10" s="1"/>
  <c r="V42" i="10"/>
  <c r="V40" i="10" s="1"/>
  <c r="V46" i="10"/>
  <c r="V44" i="10" s="1"/>
  <c r="V50" i="10"/>
  <c r="V48" i="10" s="1"/>
  <c r="V38" i="10"/>
  <c r="V36" i="10" s="1"/>
  <c r="V54" i="10"/>
  <c r="V52" i="10" s="1"/>
  <c r="R46" i="10"/>
  <c r="R44" i="10" s="1"/>
  <c r="R50" i="10"/>
  <c r="R48" i="10" s="1"/>
  <c r="R38" i="10"/>
  <c r="R36" i="10" s="1"/>
  <c r="R42" i="10"/>
  <c r="R40" i="10" s="1"/>
  <c r="R54" i="10"/>
  <c r="R52" i="10" s="1"/>
  <c r="N42" i="10"/>
  <c r="N40" i="10" s="1"/>
  <c r="N46" i="10"/>
  <c r="N44" i="10" s="1"/>
  <c r="N50" i="10"/>
  <c r="N48" i="10" s="1"/>
  <c r="N38" i="10"/>
  <c r="N36" i="10" s="1"/>
  <c r="N54" i="10"/>
  <c r="N52" i="10" s="1"/>
  <c r="J50" i="10"/>
  <c r="J48" i="10" s="1"/>
  <c r="J42" i="10"/>
  <c r="J40" i="10" s="1"/>
  <c r="J54" i="10"/>
  <c r="J52" i="10" s="1"/>
  <c r="J46" i="10"/>
  <c r="J44" i="10" s="1"/>
  <c r="J38" i="10"/>
  <c r="J36" i="10" s="1"/>
  <c r="AB237" i="10"/>
  <c r="AB70" i="10"/>
  <c r="AB252" i="10"/>
  <c r="AB132" i="10"/>
  <c r="AB181" i="10"/>
  <c r="AB96" i="10"/>
  <c r="AB196" i="10"/>
  <c r="X237" i="10"/>
  <c r="X70" i="10"/>
  <c r="X96" i="10"/>
  <c r="X252" i="10"/>
  <c r="X132" i="10"/>
  <c r="X181" i="10"/>
  <c r="X196" i="10"/>
  <c r="T237" i="10"/>
  <c r="T70" i="10"/>
  <c r="T181" i="10"/>
  <c r="T252" i="10"/>
  <c r="T132" i="10"/>
  <c r="T196" i="10"/>
  <c r="T96" i="10"/>
  <c r="P237" i="10"/>
  <c r="P70" i="10"/>
  <c r="P252" i="10"/>
  <c r="P132" i="10"/>
  <c r="P96" i="10"/>
  <c r="P196" i="10"/>
  <c r="P181" i="10"/>
  <c r="AA252" i="10"/>
  <c r="AA132" i="10"/>
  <c r="AA181" i="10"/>
  <c r="AA96" i="10"/>
  <c r="AA196" i="10"/>
  <c r="AA237" i="10"/>
  <c r="AA70" i="10"/>
  <c r="W252" i="10"/>
  <c r="W132" i="10"/>
  <c r="W196" i="10"/>
  <c r="W181" i="10"/>
  <c r="W96" i="10"/>
  <c r="W237" i="10"/>
  <c r="W70" i="10"/>
  <c r="S252" i="10"/>
  <c r="S132" i="10"/>
  <c r="S181" i="10"/>
  <c r="S96" i="10"/>
  <c r="S237" i="10"/>
  <c r="S70" i="10"/>
  <c r="S196" i="10"/>
  <c r="Z181" i="10"/>
  <c r="Z96" i="10"/>
  <c r="Z237" i="10"/>
  <c r="Z196" i="10"/>
  <c r="Z252" i="10"/>
  <c r="Z132" i="10"/>
  <c r="Z70" i="10"/>
  <c r="V181" i="10"/>
  <c r="V96" i="10"/>
  <c r="V70" i="10"/>
  <c r="V196" i="10"/>
  <c r="V252" i="10"/>
  <c r="V132" i="10"/>
  <c r="V237" i="10"/>
  <c r="R181" i="10"/>
  <c r="R96" i="10"/>
  <c r="R196" i="10"/>
  <c r="R237" i="10"/>
  <c r="R70" i="10"/>
  <c r="R252" i="10"/>
  <c r="R132" i="10"/>
  <c r="AC196" i="10"/>
  <c r="AC237" i="10"/>
  <c r="AC70" i="10"/>
  <c r="AC181" i="10"/>
  <c r="AC96" i="10"/>
  <c r="AC252" i="10"/>
  <c r="AC132" i="10"/>
  <c r="Y196" i="10"/>
  <c r="Y252" i="10"/>
  <c r="Y132" i="10"/>
  <c r="Y237" i="10"/>
  <c r="Y70" i="10"/>
  <c r="Y181" i="10"/>
  <c r="Y96" i="10"/>
  <c r="U196" i="10"/>
  <c r="U237" i="10"/>
  <c r="U70" i="10"/>
  <c r="U252" i="10"/>
  <c r="U132" i="10"/>
  <c r="U181" i="10"/>
  <c r="U96" i="10"/>
  <c r="Q196" i="10"/>
  <c r="Q237" i="10"/>
  <c r="Q70" i="10"/>
  <c r="Q181" i="10"/>
  <c r="Q96" i="10"/>
  <c r="Q252" i="10"/>
  <c r="Q132" i="10"/>
  <c r="N68" i="10"/>
  <c r="N67" i="10"/>
  <c r="N66" i="10"/>
  <c r="N65" i="10"/>
  <c r="N64" i="10"/>
  <c r="N61" i="10"/>
  <c r="N60" i="10"/>
  <c r="N59" i="10"/>
  <c r="N58" i="10"/>
  <c r="N57" i="10"/>
  <c r="Y67" i="10"/>
  <c r="Y66" i="10"/>
  <c r="Y65" i="10"/>
  <c r="Y64" i="10"/>
  <c r="Y68" i="10"/>
  <c r="Y60" i="10"/>
  <c r="Y59" i="10"/>
  <c r="Y58" i="10"/>
  <c r="Y57" i="10"/>
  <c r="Y61" i="10"/>
  <c r="M67" i="10"/>
  <c r="M66" i="10"/>
  <c r="M65" i="10"/>
  <c r="M64" i="10"/>
  <c r="M68" i="10"/>
  <c r="M60" i="10"/>
  <c r="M59" i="10"/>
  <c r="M58" i="10"/>
  <c r="M57" i="10"/>
  <c r="M61" i="10"/>
  <c r="AB66" i="10"/>
  <c r="AB65" i="10"/>
  <c r="AB64" i="10"/>
  <c r="AB68" i="10"/>
  <c r="AB67" i="10"/>
  <c r="AB59" i="10"/>
  <c r="AB58" i="10"/>
  <c r="AB57" i="10"/>
  <c r="AB61" i="10"/>
  <c r="AB60" i="10"/>
  <c r="X66" i="10"/>
  <c r="X65" i="10"/>
  <c r="X68" i="10"/>
  <c r="X64" i="10"/>
  <c r="X67" i="10"/>
  <c r="X59" i="10"/>
  <c r="X58" i="10"/>
  <c r="X57" i="10"/>
  <c r="X61" i="10"/>
  <c r="X60" i="10"/>
  <c r="T66" i="10"/>
  <c r="T65" i="10"/>
  <c r="T68" i="10"/>
  <c r="T67" i="10"/>
  <c r="T64" i="10"/>
  <c r="T59" i="10"/>
  <c r="T58" i="10"/>
  <c r="T57" i="10"/>
  <c r="T61" i="10"/>
  <c r="T60" i="10"/>
  <c r="P66" i="10"/>
  <c r="P64" i="10"/>
  <c r="P65" i="10"/>
  <c r="P68" i="10"/>
  <c r="P67" i="10"/>
  <c r="P59" i="10"/>
  <c r="P58" i="10"/>
  <c r="P57" i="10"/>
  <c r="P61" i="10"/>
  <c r="P60" i="10"/>
  <c r="L66" i="10"/>
  <c r="L65" i="10"/>
  <c r="L64" i="10"/>
  <c r="L68" i="10"/>
  <c r="L67" i="10"/>
  <c r="L59" i="10"/>
  <c r="L58" i="10"/>
  <c r="L57" i="10"/>
  <c r="L61" i="10"/>
  <c r="L60" i="10"/>
  <c r="R68" i="10"/>
  <c r="R66" i="10"/>
  <c r="R67" i="10"/>
  <c r="R65" i="10"/>
  <c r="R64" i="10"/>
  <c r="R61" i="10"/>
  <c r="R60" i="10"/>
  <c r="R59" i="10"/>
  <c r="R58" i="10"/>
  <c r="R57" i="10"/>
  <c r="AC67" i="10"/>
  <c r="AC65" i="10"/>
  <c r="AC64" i="10"/>
  <c r="AC68" i="10"/>
  <c r="AC66" i="10"/>
  <c r="AC60" i="10"/>
  <c r="AC59" i="10"/>
  <c r="AC58" i="10"/>
  <c r="AC57" i="10"/>
  <c r="AC61" i="10"/>
  <c r="Q67" i="10"/>
  <c r="Q66" i="10"/>
  <c r="Q65" i="10"/>
  <c r="Q64" i="10"/>
  <c r="Q68" i="10"/>
  <c r="Q60" i="10"/>
  <c r="Q59" i="10"/>
  <c r="Q58" i="10"/>
  <c r="Q57" i="10"/>
  <c r="Q61" i="10"/>
  <c r="AA65" i="10"/>
  <c r="AA64" i="10"/>
  <c r="AA67" i="10"/>
  <c r="AA66" i="10"/>
  <c r="AA68" i="10"/>
  <c r="AA58" i="10"/>
  <c r="AA57" i="10"/>
  <c r="AA61" i="10"/>
  <c r="AA60" i="10"/>
  <c r="AA59" i="10"/>
  <c r="W65" i="10"/>
  <c r="W64" i="10"/>
  <c r="W68" i="10"/>
  <c r="W67" i="10"/>
  <c r="W66" i="10"/>
  <c r="W58" i="10"/>
  <c r="W57" i="10"/>
  <c r="W61" i="10"/>
  <c r="W60" i="10"/>
  <c r="W59" i="10"/>
  <c r="S65" i="10"/>
  <c r="S64" i="10"/>
  <c r="S68" i="10"/>
  <c r="S67" i="10"/>
  <c r="S66" i="10"/>
  <c r="S58" i="10"/>
  <c r="S57" i="10"/>
  <c r="S61" i="10"/>
  <c r="S60" i="10"/>
  <c r="S59" i="10"/>
  <c r="O65" i="10"/>
  <c r="O64" i="10"/>
  <c r="O67" i="10"/>
  <c r="O66" i="10"/>
  <c r="O68" i="10"/>
  <c r="O58" i="10"/>
  <c r="O57" i="10"/>
  <c r="O61" i="10"/>
  <c r="O60" i="10"/>
  <c r="O59" i="10"/>
  <c r="K65" i="10"/>
  <c r="K64" i="10"/>
  <c r="K67" i="10"/>
  <c r="K68" i="10"/>
  <c r="K66" i="10"/>
  <c r="K58" i="10"/>
  <c r="K57" i="10"/>
  <c r="K61" i="10"/>
  <c r="K60" i="10"/>
  <c r="K59" i="10"/>
  <c r="V68" i="10"/>
  <c r="V67" i="10"/>
  <c r="V66" i="10"/>
  <c r="V65" i="10"/>
  <c r="V64" i="10"/>
  <c r="V61" i="10"/>
  <c r="V60" i="10"/>
  <c r="V59" i="10"/>
  <c r="V58" i="10"/>
  <c r="V57" i="10"/>
  <c r="J68" i="10"/>
  <c r="J67" i="10"/>
  <c r="J66" i="10"/>
  <c r="J65" i="10"/>
  <c r="J64" i="10"/>
  <c r="J61" i="10"/>
  <c r="J60" i="10"/>
  <c r="J59" i="10"/>
  <c r="J58" i="10"/>
  <c r="J57" i="10"/>
  <c r="Z68" i="10"/>
  <c r="Z66" i="10"/>
  <c r="Z65" i="10"/>
  <c r="Z64" i="10"/>
  <c r="Z67" i="10"/>
  <c r="Z61" i="10"/>
  <c r="Z60" i="10"/>
  <c r="Z59" i="10"/>
  <c r="Z58" i="10"/>
  <c r="Z57" i="10"/>
  <c r="U67" i="10"/>
  <c r="U66" i="10"/>
  <c r="U65" i="10"/>
  <c r="U64" i="10"/>
  <c r="U68" i="10"/>
  <c r="U60" i="10"/>
  <c r="U59" i="10"/>
  <c r="U58" i="10"/>
  <c r="U57" i="10"/>
  <c r="U61" i="10"/>
  <c r="AC9" i="39"/>
  <c r="J57" i="39" l="1"/>
  <c r="K57" i="39"/>
  <c r="L57" i="39"/>
  <c r="M57" i="39"/>
  <c r="N57" i="39"/>
  <c r="O57" i="39"/>
  <c r="P57" i="39"/>
  <c r="Q57" i="39"/>
  <c r="R57" i="39"/>
  <c r="S57" i="39"/>
  <c r="T57" i="39"/>
  <c r="U57" i="39"/>
  <c r="V57" i="39"/>
  <c r="W57" i="39"/>
  <c r="X57" i="39"/>
  <c r="Y57" i="39"/>
  <c r="Z57" i="39"/>
  <c r="AA57" i="39"/>
  <c r="AB57" i="39"/>
  <c r="AC57" i="39"/>
  <c r="J58" i="39"/>
  <c r="K58" i="39"/>
  <c r="L58" i="39"/>
  <c r="M58" i="39"/>
  <c r="N58" i="39"/>
  <c r="O58" i="39"/>
  <c r="P58" i="39"/>
  <c r="Q58" i="39"/>
  <c r="R58" i="39"/>
  <c r="S58" i="39"/>
  <c r="T58" i="39"/>
  <c r="U58" i="39"/>
  <c r="V58" i="39"/>
  <c r="W58" i="39"/>
  <c r="X58" i="39"/>
  <c r="Y58" i="39"/>
  <c r="Z58" i="39"/>
  <c r="AA58" i="39"/>
  <c r="AB58" i="39"/>
  <c r="AC58" i="39"/>
  <c r="J59" i="39"/>
  <c r="K59" i="39"/>
  <c r="L59" i="39"/>
  <c r="M59" i="39"/>
  <c r="N59" i="39"/>
  <c r="O59" i="39"/>
  <c r="P59" i="39"/>
  <c r="Q59" i="39"/>
  <c r="R59" i="39"/>
  <c r="S59" i="39"/>
  <c r="T59" i="39"/>
  <c r="U59" i="39"/>
  <c r="V59" i="39"/>
  <c r="W59" i="39"/>
  <c r="X59" i="39"/>
  <c r="Y59" i="39"/>
  <c r="Z59" i="39"/>
  <c r="AA59" i="39"/>
  <c r="AB59" i="39"/>
  <c r="AC59" i="39"/>
  <c r="J60" i="39"/>
  <c r="K60" i="39"/>
  <c r="L60" i="39"/>
  <c r="M60" i="39"/>
  <c r="N60" i="39"/>
  <c r="O60" i="39"/>
  <c r="P60" i="39"/>
  <c r="Q60" i="39"/>
  <c r="R60" i="39"/>
  <c r="S60" i="39"/>
  <c r="T60" i="39"/>
  <c r="U60" i="39"/>
  <c r="V60" i="39"/>
  <c r="W60" i="39"/>
  <c r="X60" i="39"/>
  <c r="Y60" i="39"/>
  <c r="Z60" i="39"/>
  <c r="AA60" i="39"/>
  <c r="AB60" i="39"/>
  <c r="AC60" i="39"/>
  <c r="J61" i="39"/>
  <c r="K61" i="39"/>
  <c r="L61" i="39"/>
  <c r="M61" i="39"/>
  <c r="N61" i="39"/>
  <c r="O61" i="39"/>
  <c r="P61" i="39"/>
  <c r="Q61" i="39"/>
  <c r="R61" i="39"/>
  <c r="S61" i="39"/>
  <c r="T61" i="39"/>
  <c r="U61" i="39"/>
  <c r="V61" i="39"/>
  <c r="W61" i="39"/>
  <c r="X61" i="39"/>
  <c r="Y61" i="39"/>
  <c r="Z61" i="39"/>
  <c r="AA61" i="39"/>
  <c r="AB61" i="39"/>
  <c r="AC61" i="39"/>
  <c r="J62" i="39"/>
  <c r="K62" i="39"/>
  <c r="L62" i="39"/>
  <c r="M62" i="39"/>
  <c r="N62" i="39"/>
  <c r="O62" i="39"/>
  <c r="P62" i="39"/>
  <c r="Q62" i="39"/>
  <c r="R62" i="39"/>
  <c r="S62" i="39"/>
  <c r="T62" i="39"/>
  <c r="U62" i="39"/>
  <c r="V62" i="39"/>
  <c r="W62" i="39"/>
  <c r="X62" i="39"/>
  <c r="Y62" i="39"/>
  <c r="Z62" i="39"/>
  <c r="AA62" i="39"/>
  <c r="AB62" i="39"/>
  <c r="AC62" i="39"/>
  <c r="J63" i="39"/>
  <c r="K63" i="39"/>
  <c r="L63" i="39"/>
  <c r="M63" i="39"/>
  <c r="N63" i="39"/>
  <c r="O63" i="39"/>
  <c r="P63" i="39"/>
  <c r="Q63" i="39"/>
  <c r="R63" i="39"/>
  <c r="S63" i="39"/>
  <c r="T63" i="39"/>
  <c r="U63" i="39"/>
  <c r="V63" i="39"/>
  <c r="W63" i="39"/>
  <c r="X63" i="39"/>
  <c r="Y63" i="39"/>
  <c r="Z63" i="39"/>
  <c r="AA63" i="39"/>
  <c r="AB63" i="39"/>
  <c r="AC63" i="39"/>
  <c r="J64" i="39"/>
  <c r="K64" i="39"/>
  <c r="L64" i="39"/>
  <c r="M64" i="39"/>
  <c r="N64" i="39"/>
  <c r="O64" i="39"/>
  <c r="P64" i="39"/>
  <c r="Q64" i="39"/>
  <c r="R64" i="39"/>
  <c r="S64" i="39"/>
  <c r="T64" i="39"/>
  <c r="U64" i="39"/>
  <c r="V64" i="39"/>
  <c r="W64" i="39"/>
  <c r="X64" i="39"/>
  <c r="Y64" i="39"/>
  <c r="Z64" i="39"/>
  <c r="AA64" i="39"/>
  <c r="AB64" i="39"/>
  <c r="AC64" i="39"/>
  <c r="J65" i="39"/>
  <c r="K65" i="39"/>
  <c r="L65" i="39"/>
  <c r="M65" i="39"/>
  <c r="N65" i="39"/>
  <c r="O65" i="39"/>
  <c r="P65" i="39"/>
  <c r="Q65" i="39"/>
  <c r="R65" i="39"/>
  <c r="S65" i="39"/>
  <c r="T65" i="39"/>
  <c r="U65" i="39"/>
  <c r="V65" i="39"/>
  <c r="W65" i="39"/>
  <c r="X65" i="39"/>
  <c r="Y65" i="39"/>
  <c r="Z65" i="39"/>
  <c r="AA65" i="39"/>
  <c r="AB65" i="39"/>
  <c r="AC65" i="39"/>
  <c r="J66" i="39"/>
  <c r="K66" i="39"/>
  <c r="L66" i="39"/>
  <c r="M66" i="39"/>
  <c r="N66" i="39"/>
  <c r="O66" i="39"/>
  <c r="P66" i="39"/>
  <c r="Q66" i="39"/>
  <c r="R66" i="39"/>
  <c r="S66" i="39"/>
  <c r="T66" i="39"/>
  <c r="U66" i="39"/>
  <c r="V66" i="39"/>
  <c r="W66" i="39"/>
  <c r="X66" i="39"/>
  <c r="Y66" i="39"/>
  <c r="Z66" i="39"/>
  <c r="AA66" i="39"/>
  <c r="AB66" i="39"/>
  <c r="AC66" i="39"/>
  <c r="J67" i="39"/>
  <c r="K67" i="39"/>
  <c r="L67" i="39"/>
  <c r="M67" i="39"/>
  <c r="N67" i="39"/>
  <c r="O67" i="39"/>
  <c r="P67" i="39"/>
  <c r="Q67" i="39"/>
  <c r="R67" i="39"/>
  <c r="S67" i="39"/>
  <c r="T67" i="39"/>
  <c r="U67" i="39"/>
  <c r="V67" i="39"/>
  <c r="W67" i="39"/>
  <c r="X67" i="39"/>
  <c r="Y67" i="39"/>
  <c r="Z67" i="39"/>
  <c r="AA67" i="39"/>
  <c r="AB67" i="39"/>
  <c r="AC67" i="39"/>
  <c r="J68" i="39"/>
  <c r="K68" i="39"/>
  <c r="L68" i="39"/>
  <c r="M68" i="39"/>
  <c r="N68" i="39"/>
  <c r="O68" i="39"/>
  <c r="P68" i="39"/>
  <c r="Q68" i="39"/>
  <c r="R68" i="39"/>
  <c r="S68" i="39"/>
  <c r="T68" i="39"/>
  <c r="U68" i="39"/>
  <c r="V68" i="39"/>
  <c r="W68" i="39"/>
  <c r="X68" i="39"/>
  <c r="Y68" i="39"/>
  <c r="Z68" i="39"/>
  <c r="AA68" i="39"/>
  <c r="AB68" i="39"/>
  <c r="AC68" i="39"/>
  <c r="J69" i="39"/>
  <c r="K69" i="39"/>
  <c r="L69" i="39"/>
  <c r="M69" i="39"/>
  <c r="N69" i="39"/>
  <c r="O69" i="39"/>
  <c r="P69" i="39"/>
  <c r="Q69" i="39"/>
  <c r="R69" i="39"/>
  <c r="S69" i="39"/>
  <c r="T69" i="39"/>
  <c r="U69" i="39"/>
  <c r="V69" i="39"/>
  <c r="W69" i="39"/>
  <c r="X69" i="39"/>
  <c r="Y69" i="39"/>
  <c r="Z69" i="39"/>
  <c r="AA69" i="39"/>
  <c r="AB69" i="39"/>
  <c r="AC69" i="39"/>
  <c r="J70" i="39"/>
  <c r="K70" i="39"/>
  <c r="L70" i="39"/>
  <c r="M70" i="39"/>
  <c r="N70" i="39"/>
  <c r="O70" i="39"/>
  <c r="P70" i="39"/>
  <c r="Q70" i="39"/>
  <c r="R70" i="39"/>
  <c r="S70" i="39"/>
  <c r="T70" i="39"/>
  <c r="U70" i="39"/>
  <c r="V70" i="39"/>
  <c r="W70" i="39"/>
  <c r="X70" i="39"/>
  <c r="Y70" i="39"/>
  <c r="Z70" i="39"/>
  <c r="AA70" i="39"/>
  <c r="AB70" i="39"/>
  <c r="AC70" i="39"/>
  <c r="J71" i="39"/>
  <c r="K71" i="39"/>
  <c r="L71" i="39"/>
  <c r="M71" i="39"/>
  <c r="N71" i="39"/>
  <c r="O71" i="39"/>
  <c r="P71" i="39"/>
  <c r="Q71" i="39"/>
  <c r="R71" i="39"/>
  <c r="S71" i="39"/>
  <c r="T71" i="39"/>
  <c r="U71" i="39"/>
  <c r="V71" i="39"/>
  <c r="W71" i="39"/>
  <c r="X71" i="39"/>
  <c r="Y71" i="39"/>
  <c r="Z71" i="39"/>
  <c r="AA71" i="39"/>
  <c r="AB71" i="39"/>
  <c r="AC71" i="39"/>
  <c r="J72" i="39"/>
  <c r="K72" i="39"/>
  <c r="L72" i="39"/>
  <c r="M72" i="39"/>
  <c r="N72" i="39"/>
  <c r="O72" i="39"/>
  <c r="P72" i="39"/>
  <c r="Q72" i="39"/>
  <c r="R72" i="39"/>
  <c r="S72" i="39"/>
  <c r="T72" i="39"/>
  <c r="U72" i="39"/>
  <c r="V72" i="39"/>
  <c r="W72" i="39"/>
  <c r="X72" i="39"/>
  <c r="Y72" i="39"/>
  <c r="Z72" i="39"/>
  <c r="AA72" i="39"/>
  <c r="AB72" i="39"/>
  <c r="AC72" i="39"/>
  <c r="J73" i="39"/>
  <c r="K73" i="39"/>
  <c r="L73" i="39"/>
  <c r="M73" i="39"/>
  <c r="N73" i="39"/>
  <c r="O73" i="39"/>
  <c r="P73" i="39"/>
  <c r="Q73" i="39"/>
  <c r="R73" i="39"/>
  <c r="S73" i="39"/>
  <c r="T73" i="39"/>
  <c r="U73" i="39"/>
  <c r="V73" i="39"/>
  <c r="W73" i="39"/>
  <c r="X73" i="39"/>
  <c r="Y73" i="39"/>
  <c r="Z73" i="39"/>
  <c r="AA73" i="39"/>
  <c r="AB73" i="39"/>
  <c r="AC73" i="39"/>
  <c r="J74" i="39"/>
  <c r="K74" i="39"/>
  <c r="L74" i="39"/>
  <c r="M74" i="39"/>
  <c r="N74" i="39"/>
  <c r="O74" i="39"/>
  <c r="P74" i="39"/>
  <c r="Q74" i="39"/>
  <c r="R74" i="39"/>
  <c r="S74" i="39"/>
  <c r="T74" i="39"/>
  <c r="U74" i="39"/>
  <c r="V74" i="39"/>
  <c r="W74" i="39"/>
  <c r="X74" i="39"/>
  <c r="Y74" i="39"/>
  <c r="Z74" i="39"/>
  <c r="AA74" i="39"/>
  <c r="AB74" i="39"/>
  <c r="AC74" i="39"/>
  <c r="J75" i="39"/>
  <c r="K75" i="39"/>
  <c r="L75" i="39"/>
  <c r="M75" i="39"/>
  <c r="N75" i="39"/>
  <c r="O75" i="39"/>
  <c r="P75" i="39"/>
  <c r="Q75" i="39"/>
  <c r="R75" i="39"/>
  <c r="S75" i="39"/>
  <c r="T75" i="39"/>
  <c r="U75" i="39"/>
  <c r="V75" i="39"/>
  <c r="W75" i="39"/>
  <c r="X75" i="39"/>
  <c r="Y75" i="39"/>
  <c r="Z75" i="39"/>
  <c r="AA75" i="39"/>
  <c r="AB75" i="39"/>
  <c r="AC75" i="39"/>
  <c r="J76" i="39"/>
  <c r="K76" i="39"/>
  <c r="L76" i="39"/>
  <c r="M76" i="39"/>
  <c r="N76" i="39"/>
  <c r="O76" i="39"/>
  <c r="P76" i="39"/>
  <c r="Q76" i="39"/>
  <c r="R76" i="39"/>
  <c r="S76" i="39"/>
  <c r="T76" i="39"/>
  <c r="U76" i="39"/>
  <c r="V76" i="39"/>
  <c r="W76" i="39"/>
  <c r="X76" i="39"/>
  <c r="Y76" i="39"/>
  <c r="Z76" i="39"/>
  <c r="AA76" i="39"/>
  <c r="AB76" i="39"/>
  <c r="AC76" i="39"/>
  <c r="J77" i="39"/>
  <c r="K77" i="39"/>
  <c r="L77" i="39"/>
  <c r="M77" i="39"/>
  <c r="N77" i="39"/>
  <c r="O77" i="39"/>
  <c r="P77" i="39"/>
  <c r="Q77" i="39"/>
  <c r="R77" i="39"/>
  <c r="S77" i="39"/>
  <c r="T77" i="39"/>
  <c r="U77" i="39"/>
  <c r="V77" i="39"/>
  <c r="W77" i="39"/>
  <c r="X77" i="39"/>
  <c r="Y77" i="39"/>
  <c r="Z77" i="39"/>
  <c r="AA77" i="39"/>
  <c r="AB77" i="39"/>
  <c r="AC77" i="39"/>
  <c r="J78" i="39"/>
  <c r="K78" i="39"/>
  <c r="L78" i="39"/>
  <c r="M78" i="39"/>
  <c r="N78" i="39"/>
  <c r="O78" i="39"/>
  <c r="P78" i="39"/>
  <c r="Q78" i="39"/>
  <c r="R78" i="39"/>
  <c r="S78" i="39"/>
  <c r="T78" i="39"/>
  <c r="U78" i="39"/>
  <c r="V78" i="39"/>
  <c r="W78" i="39"/>
  <c r="X78" i="39"/>
  <c r="Y78" i="39"/>
  <c r="Z78" i="39"/>
  <c r="AA78" i="39"/>
  <c r="AB78" i="39"/>
  <c r="AC78" i="39"/>
  <c r="J79" i="39"/>
  <c r="K79" i="39"/>
  <c r="L79" i="39"/>
  <c r="M79" i="39"/>
  <c r="N79" i="39"/>
  <c r="O79" i="39"/>
  <c r="P79" i="39"/>
  <c r="Q79" i="39"/>
  <c r="R79" i="39"/>
  <c r="S79" i="39"/>
  <c r="T79" i="39"/>
  <c r="U79" i="39"/>
  <c r="V79" i="39"/>
  <c r="W79" i="39"/>
  <c r="X79" i="39"/>
  <c r="Y79" i="39"/>
  <c r="Z79" i="39"/>
  <c r="AA79" i="39"/>
  <c r="AB79" i="39"/>
  <c r="AC79" i="39"/>
  <c r="J80" i="39"/>
  <c r="K80" i="39"/>
  <c r="L80" i="39"/>
  <c r="M80" i="39"/>
  <c r="N80" i="39"/>
  <c r="O80" i="39"/>
  <c r="P80" i="39"/>
  <c r="Q80" i="39"/>
  <c r="R80" i="39"/>
  <c r="S80" i="39"/>
  <c r="T80" i="39"/>
  <c r="U80" i="39"/>
  <c r="V80" i="39"/>
  <c r="W80" i="39"/>
  <c r="X80" i="39"/>
  <c r="Y80" i="39"/>
  <c r="Z80" i="39"/>
  <c r="AA80" i="39"/>
  <c r="AB80" i="39"/>
  <c r="AC80" i="39"/>
  <c r="J81" i="39"/>
  <c r="K81" i="39"/>
  <c r="L81" i="39"/>
  <c r="M81" i="39"/>
  <c r="N81" i="39"/>
  <c r="O81" i="39"/>
  <c r="P81" i="39"/>
  <c r="Q81" i="39"/>
  <c r="R81" i="39"/>
  <c r="S81" i="39"/>
  <c r="T81" i="39"/>
  <c r="U81" i="39"/>
  <c r="V81" i="39"/>
  <c r="W81" i="39"/>
  <c r="X81" i="39"/>
  <c r="Y81" i="39"/>
  <c r="Z81" i="39"/>
  <c r="AA81" i="39"/>
  <c r="AB81" i="39"/>
  <c r="AC81" i="39"/>
  <c r="J82" i="39"/>
  <c r="K82" i="39"/>
  <c r="L82" i="39"/>
  <c r="M82" i="39"/>
  <c r="N82" i="39"/>
  <c r="O82" i="39"/>
  <c r="P82" i="39"/>
  <c r="Q82" i="39"/>
  <c r="R82" i="39"/>
  <c r="S82" i="39"/>
  <c r="T82" i="39"/>
  <c r="U82" i="39"/>
  <c r="V82" i="39"/>
  <c r="W82" i="39"/>
  <c r="X82" i="39"/>
  <c r="Y82" i="39"/>
  <c r="Z82" i="39"/>
  <c r="AA82" i="39"/>
  <c r="AB82" i="39"/>
  <c r="AC82" i="39"/>
  <c r="J83" i="39"/>
  <c r="K83" i="39"/>
  <c r="L83" i="39"/>
  <c r="M83" i="39"/>
  <c r="N83" i="39"/>
  <c r="O83" i="39"/>
  <c r="P83" i="39"/>
  <c r="Q83" i="39"/>
  <c r="R83" i="39"/>
  <c r="S83" i="39"/>
  <c r="T83" i="39"/>
  <c r="U83" i="39"/>
  <c r="V83" i="39"/>
  <c r="W83" i="39"/>
  <c r="X83" i="39"/>
  <c r="Y83" i="39"/>
  <c r="Z83" i="39"/>
  <c r="AA83" i="39"/>
  <c r="AB83" i="39"/>
  <c r="AC83" i="39"/>
  <c r="J84" i="39"/>
  <c r="K84" i="39"/>
  <c r="L84" i="39"/>
  <c r="M84" i="39"/>
  <c r="N84" i="39"/>
  <c r="O84" i="39"/>
  <c r="P84" i="39"/>
  <c r="Q84" i="39"/>
  <c r="R84" i="39"/>
  <c r="S84" i="39"/>
  <c r="T84" i="39"/>
  <c r="U84" i="39"/>
  <c r="V84" i="39"/>
  <c r="W84" i="39"/>
  <c r="X84" i="39"/>
  <c r="Y84" i="39"/>
  <c r="Z84" i="39"/>
  <c r="AA84" i="39"/>
  <c r="AB84" i="39"/>
  <c r="AC84" i="39"/>
  <c r="J85" i="39"/>
  <c r="K85" i="39"/>
  <c r="L85" i="39"/>
  <c r="M85" i="39"/>
  <c r="N85" i="39"/>
  <c r="O85" i="39"/>
  <c r="P85" i="39"/>
  <c r="Q85" i="39"/>
  <c r="R85" i="39"/>
  <c r="S85" i="39"/>
  <c r="T85" i="39"/>
  <c r="U85" i="39"/>
  <c r="V85" i="39"/>
  <c r="W85" i="39"/>
  <c r="X85" i="39"/>
  <c r="Y85" i="39"/>
  <c r="Z85" i="39"/>
  <c r="AA85" i="39"/>
  <c r="AB85" i="39"/>
  <c r="AC85" i="39"/>
  <c r="J86" i="39"/>
  <c r="K86" i="39"/>
  <c r="L86" i="39"/>
  <c r="M86" i="39"/>
  <c r="N86" i="39"/>
  <c r="O86" i="39"/>
  <c r="P86" i="39"/>
  <c r="Q86" i="39"/>
  <c r="R86" i="39"/>
  <c r="S86" i="39"/>
  <c r="T86" i="39"/>
  <c r="U86" i="39"/>
  <c r="V86" i="39"/>
  <c r="W86" i="39"/>
  <c r="X86" i="39"/>
  <c r="Y86" i="39"/>
  <c r="Z86" i="39"/>
  <c r="AA86" i="39"/>
  <c r="AB86" i="39"/>
  <c r="AC86" i="39"/>
  <c r="J87" i="39"/>
  <c r="K87" i="39"/>
  <c r="L87" i="39"/>
  <c r="M87" i="39"/>
  <c r="N87" i="39"/>
  <c r="O87" i="39"/>
  <c r="P87" i="39"/>
  <c r="Q87" i="39"/>
  <c r="R87" i="39"/>
  <c r="S87" i="39"/>
  <c r="T87" i="39"/>
  <c r="U87" i="39"/>
  <c r="V87" i="39"/>
  <c r="W87" i="39"/>
  <c r="X87" i="39"/>
  <c r="Y87" i="39"/>
  <c r="Z87" i="39"/>
  <c r="AA87" i="39"/>
  <c r="AB87" i="39"/>
  <c r="AC87" i="39"/>
  <c r="J88" i="39"/>
  <c r="K88" i="39"/>
  <c r="L88" i="39"/>
  <c r="M88" i="39"/>
  <c r="N88" i="39"/>
  <c r="O88" i="39"/>
  <c r="P88" i="39"/>
  <c r="Q88" i="39"/>
  <c r="R88" i="39"/>
  <c r="S88" i="39"/>
  <c r="T88" i="39"/>
  <c r="U88" i="39"/>
  <c r="V88" i="39"/>
  <c r="W88" i="39"/>
  <c r="X88" i="39"/>
  <c r="Y88" i="39"/>
  <c r="Z88" i="39"/>
  <c r="AA88" i="39"/>
  <c r="AB88" i="39"/>
  <c r="AC88" i="39"/>
  <c r="J89" i="39"/>
  <c r="K89" i="39"/>
  <c r="L89" i="39"/>
  <c r="M89" i="39"/>
  <c r="N89" i="39"/>
  <c r="O89" i="39"/>
  <c r="P89" i="39"/>
  <c r="Q89" i="39"/>
  <c r="R89" i="39"/>
  <c r="S89" i="39"/>
  <c r="T89" i="39"/>
  <c r="U89" i="39"/>
  <c r="V89" i="39"/>
  <c r="W89" i="39"/>
  <c r="X89" i="39"/>
  <c r="Y89" i="39"/>
  <c r="Z89" i="39"/>
  <c r="AA89" i="39"/>
  <c r="AB89" i="39"/>
  <c r="AC89" i="39"/>
  <c r="J90" i="39"/>
  <c r="K90" i="39"/>
  <c r="L90" i="39"/>
  <c r="M90" i="39"/>
  <c r="N90" i="39"/>
  <c r="O90" i="39"/>
  <c r="P90" i="39"/>
  <c r="Q90" i="39"/>
  <c r="R90" i="39"/>
  <c r="S90" i="39"/>
  <c r="T90" i="39"/>
  <c r="U90" i="39"/>
  <c r="V90" i="39"/>
  <c r="W90" i="39"/>
  <c r="X90" i="39"/>
  <c r="Y90" i="39"/>
  <c r="Z90" i="39"/>
  <c r="AA90" i="39"/>
  <c r="AB90" i="39"/>
  <c r="AC90" i="39"/>
  <c r="J91" i="39"/>
  <c r="K91" i="39"/>
  <c r="L91" i="39"/>
  <c r="M91" i="39"/>
  <c r="N91" i="39"/>
  <c r="O91" i="39"/>
  <c r="P91" i="39"/>
  <c r="Q91" i="39"/>
  <c r="R91" i="39"/>
  <c r="S91" i="39"/>
  <c r="T91" i="39"/>
  <c r="U91" i="39"/>
  <c r="V91" i="39"/>
  <c r="W91" i="39"/>
  <c r="X91" i="39"/>
  <c r="Y91" i="39"/>
  <c r="Z91" i="39"/>
  <c r="AA91" i="39"/>
  <c r="AB91" i="39"/>
  <c r="AC91" i="39"/>
  <c r="J92" i="39"/>
  <c r="K92" i="39"/>
  <c r="L92" i="39"/>
  <c r="M92" i="39"/>
  <c r="N92" i="39"/>
  <c r="O92" i="39"/>
  <c r="P92" i="39"/>
  <c r="Q92" i="39"/>
  <c r="R92" i="39"/>
  <c r="S92" i="39"/>
  <c r="T92" i="39"/>
  <c r="U92" i="39"/>
  <c r="V92" i="39"/>
  <c r="W92" i="39"/>
  <c r="X92" i="39"/>
  <c r="Y92" i="39"/>
  <c r="Z92" i="39"/>
  <c r="AA92" i="39"/>
  <c r="AB92" i="39"/>
  <c r="AC92" i="39"/>
  <c r="J93" i="39"/>
  <c r="K93" i="39"/>
  <c r="L93" i="39"/>
  <c r="M93" i="39"/>
  <c r="N93" i="39"/>
  <c r="O93" i="39"/>
  <c r="P93" i="39"/>
  <c r="Q93" i="39"/>
  <c r="R93" i="39"/>
  <c r="S93" i="39"/>
  <c r="T93" i="39"/>
  <c r="U93" i="39"/>
  <c r="V93" i="39"/>
  <c r="W93" i="39"/>
  <c r="X93" i="39"/>
  <c r="Y93" i="39"/>
  <c r="Z93" i="39"/>
  <c r="AA93" i="39"/>
  <c r="AB93" i="39"/>
  <c r="AC93" i="39"/>
  <c r="J94" i="39"/>
  <c r="K94" i="39"/>
  <c r="L94" i="39"/>
  <c r="M94" i="39"/>
  <c r="N94" i="39"/>
  <c r="O94" i="39"/>
  <c r="P94" i="39"/>
  <c r="Q94" i="39"/>
  <c r="R94" i="39"/>
  <c r="S94" i="39"/>
  <c r="T94" i="39"/>
  <c r="U94" i="39"/>
  <c r="V94" i="39"/>
  <c r="W94" i="39"/>
  <c r="X94" i="39"/>
  <c r="Y94" i="39"/>
  <c r="Z94" i="39"/>
  <c r="AA94" i="39"/>
  <c r="AB94" i="39"/>
  <c r="AC94" i="39"/>
  <c r="J95" i="39"/>
  <c r="K95" i="39"/>
  <c r="L95" i="39"/>
  <c r="M95" i="39"/>
  <c r="N95" i="39"/>
  <c r="O95" i="39"/>
  <c r="P95" i="39"/>
  <c r="Q95" i="39"/>
  <c r="R95" i="39"/>
  <c r="S95" i="39"/>
  <c r="T95" i="39"/>
  <c r="U95" i="39"/>
  <c r="V95" i="39"/>
  <c r="W95" i="39"/>
  <c r="X95" i="39"/>
  <c r="Y95" i="39"/>
  <c r="Z95" i="39"/>
  <c r="AA95" i="39"/>
  <c r="AB95" i="39"/>
  <c r="AC95" i="39"/>
  <c r="J96" i="39"/>
  <c r="K96" i="39"/>
  <c r="L96" i="39"/>
  <c r="M96" i="39"/>
  <c r="N96" i="39"/>
  <c r="O96" i="39"/>
  <c r="O97" i="39" s="1"/>
  <c r="P96" i="39"/>
  <c r="Q96" i="39"/>
  <c r="R96" i="39"/>
  <c r="R97" i="39" s="1"/>
  <c r="S96" i="39"/>
  <c r="T96" i="39"/>
  <c r="U96" i="39"/>
  <c r="V96" i="39"/>
  <c r="V97" i="39" s="1"/>
  <c r="W96" i="39"/>
  <c r="X96" i="39"/>
  <c r="Y96" i="39"/>
  <c r="Z96" i="39"/>
  <c r="AA96" i="39"/>
  <c r="AB96" i="39"/>
  <c r="AC96" i="39"/>
  <c r="J97" i="39"/>
  <c r="K97" i="39"/>
  <c r="J55" i="39"/>
  <c r="K55" i="39"/>
  <c r="L55" i="39"/>
  <c r="M55" i="39"/>
  <c r="N55" i="39"/>
  <c r="O55" i="39"/>
  <c r="P55" i="39"/>
  <c r="Q55" i="39"/>
  <c r="R55" i="39"/>
  <c r="S55" i="39"/>
  <c r="T55" i="39"/>
  <c r="U55" i="39"/>
  <c r="V55" i="39"/>
  <c r="W55" i="39"/>
  <c r="X55" i="39"/>
  <c r="Y55" i="39"/>
  <c r="Z55" i="39"/>
  <c r="AA55" i="39"/>
  <c r="AB55" i="39"/>
  <c r="AC55" i="39"/>
  <c r="I55" i="36"/>
  <c r="J55" i="36"/>
  <c r="K55" i="36"/>
  <c r="L55" i="36"/>
  <c r="M55" i="36"/>
  <c r="N55" i="36"/>
  <c r="O55" i="36"/>
  <c r="P55" i="36"/>
  <c r="Q55" i="36"/>
  <c r="R55" i="36"/>
  <c r="S55" i="36"/>
  <c r="T55" i="36"/>
  <c r="U55" i="36"/>
  <c r="V55" i="36"/>
  <c r="W55" i="36"/>
  <c r="X55" i="36"/>
  <c r="Y55" i="36"/>
  <c r="Z55" i="36"/>
  <c r="AA55" i="36"/>
  <c r="AB55" i="36"/>
  <c r="I57" i="37"/>
  <c r="J57" i="37"/>
  <c r="K57" i="37"/>
  <c r="L57" i="37"/>
  <c r="M57" i="37"/>
  <c r="N57" i="37"/>
  <c r="O57" i="37"/>
  <c r="P57" i="37"/>
  <c r="Q57" i="37"/>
  <c r="R57" i="37"/>
  <c r="S57" i="37"/>
  <c r="T57" i="37"/>
  <c r="U57" i="37"/>
  <c r="V57" i="37"/>
  <c r="W57" i="37"/>
  <c r="X57" i="37"/>
  <c r="Y57" i="37"/>
  <c r="Z57" i="37"/>
  <c r="AA57" i="37"/>
  <c r="AB57" i="37"/>
  <c r="I69" i="38"/>
  <c r="J69" i="38"/>
  <c r="K69" i="38"/>
  <c r="L69" i="38"/>
  <c r="M69" i="38"/>
  <c r="N69" i="38"/>
  <c r="O69" i="38"/>
  <c r="P69" i="38"/>
  <c r="Q69" i="38"/>
  <c r="R69" i="38"/>
  <c r="S69" i="38"/>
  <c r="T69" i="38"/>
  <c r="U69" i="38"/>
  <c r="V69" i="38"/>
  <c r="W69" i="38"/>
  <c r="X69" i="38"/>
  <c r="Y69" i="38"/>
  <c r="Z69" i="38"/>
  <c r="AA69" i="38"/>
  <c r="AB69" i="38"/>
  <c r="I86" i="38"/>
  <c r="J86" i="38"/>
  <c r="K86" i="38"/>
  <c r="L86" i="38"/>
  <c r="M86" i="38"/>
  <c r="N86" i="38"/>
  <c r="O86" i="38"/>
  <c r="P86" i="38"/>
  <c r="Q86" i="38"/>
  <c r="R86" i="38"/>
  <c r="S86" i="38"/>
  <c r="T86" i="38"/>
  <c r="U86" i="38"/>
  <c r="V86" i="38"/>
  <c r="W86" i="38"/>
  <c r="X86" i="38"/>
  <c r="Y86" i="38"/>
  <c r="Z86" i="38"/>
  <c r="AA86" i="38"/>
  <c r="AB86" i="38"/>
  <c r="I54" i="38"/>
  <c r="J54" i="38"/>
  <c r="K54" i="38"/>
  <c r="L54" i="38"/>
  <c r="M54" i="38"/>
  <c r="N54" i="38"/>
  <c r="O54" i="38"/>
  <c r="P54" i="38"/>
  <c r="Q54" i="38"/>
  <c r="R54" i="38"/>
  <c r="S54" i="38"/>
  <c r="T54" i="38"/>
  <c r="U54" i="38"/>
  <c r="V54" i="38"/>
  <c r="W54" i="38"/>
  <c r="X54" i="38"/>
  <c r="Y54" i="38"/>
  <c r="Z54" i="38"/>
  <c r="AA54" i="38"/>
  <c r="AB54" i="38"/>
  <c r="I7" i="38"/>
  <c r="J7" i="38"/>
  <c r="K7" i="38"/>
  <c r="L7" i="38"/>
  <c r="M7" i="38"/>
  <c r="N7" i="38"/>
  <c r="O7" i="38"/>
  <c r="P7" i="38"/>
  <c r="Q7" i="38"/>
  <c r="R7" i="38"/>
  <c r="S7" i="38"/>
  <c r="T7" i="38"/>
  <c r="U7" i="38"/>
  <c r="V7" i="38"/>
  <c r="W7" i="38"/>
  <c r="X7" i="38"/>
  <c r="Y7" i="38"/>
  <c r="Z7" i="38"/>
  <c r="AA7" i="38"/>
  <c r="AB7" i="38"/>
  <c r="I11" i="37"/>
  <c r="J11" i="37"/>
  <c r="K11" i="37"/>
  <c r="L11" i="37"/>
  <c r="M11" i="37"/>
  <c r="N11" i="37"/>
  <c r="O11" i="37"/>
  <c r="P11" i="37"/>
  <c r="Q11" i="37"/>
  <c r="R11" i="37"/>
  <c r="S11" i="37"/>
  <c r="T11" i="37"/>
  <c r="U11" i="37"/>
  <c r="V11" i="37"/>
  <c r="W11" i="37"/>
  <c r="X11" i="37"/>
  <c r="Y11" i="37"/>
  <c r="Z11" i="37"/>
  <c r="AA11" i="37"/>
  <c r="AB11" i="37"/>
  <c r="F7" i="36"/>
  <c r="G7" i="36"/>
  <c r="H7" i="36"/>
  <c r="I7" i="36"/>
  <c r="J7" i="36"/>
  <c r="K7" i="36"/>
  <c r="L7" i="36"/>
  <c r="M7" i="36"/>
  <c r="N7" i="36"/>
  <c r="O7" i="36"/>
  <c r="P7" i="36"/>
  <c r="Q7" i="36"/>
  <c r="R7" i="36"/>
  <c r="S7" i="36"/>
  <c r="T7" i="36"/>
  <c r="U7" i="36"/>
  <c r="V7" i="36"/>
  <c r="W7" i="36"/>
  <c r="X7" i="36"/>
  <c r="Y7" i="36"/>
  <c r="Z7" i="36"/>
  <c r="AA7" i="36"/>
  <c r="AB7" i="36"/>
  <c r="I11" i="40"/>
  <c r="J11" i="40"/>
  <c r="K11" i="40"/>
  <c r="L11" i="40"/>
  <c r="M11" i="40"/>
  <c r="N11" i="40"/>
  <c r="O11" i="40"/>
  <c r="P11" i="40"/>
  <c r="Q11" i="40"/>
  <c r="R11" i="40"/>
  <c r="S11" i="40"/>
  <c r="T11" i="40"/>
  <c r="U11" i="40"/>
  <c r="V11" i="40"/>
  <c r="W11" i="40"/>
  <c r="X11" i="40"/>
  <c r="Y11" i="40"/>
  <c r="Z11" i="40"/>
  <c r="AA11" i="40"/>
  <c r="AB11" i="40"/>
  <c r="J9" i="39"/>
  <c r="K9" i="39"/>
  <c r="L9" i="39"/>
  <c r="M9" i="39"/>
  <c r="N9" i="39"/>
  <c r="O9" i="39"/>
  <c r="P9" i="39"/>
  <c r="Q9" i="39"/>
  <c r="R9" i="39"/>
  <c r="S9" i="39"/>
  <c r="T9" i="39"/>
  <c r="U9" i="39"/>
  <c r="V9" i="39"/>
  <c r="W9" i="39"/>
  <c r="X9" i="39"/>
  <c r="Y9" i="39"/>
  <c r="Z9" i="39"/>
  <c r="AA9" i="39"/>
  <c r="AB9" i="39"/>
  <c r="J10" i="39"/>
  <c r="K10" i="39"/>
  <c r="L10" i="39"/>
  <c r="M10" i="39"/>
  <c r="N10" i="39"/>
  <c r="O10" i="39"/>
  <c r="P10" i="39"/>
  <c r="Q10" i="39"/>
  <c r="R10" i="39"/>
  <c r="S10" i="39"/>
  <c r="T10" i="39"/>
  <c r="U10" i="39"/>
  <c r="V10" i="39"/>
  <c r="W10" i="39"/>
  <c r="X10" i="39"/>
  <c r="Y10" i="39"/>
  <c r="Z10" i="39"/>
  <c r="AA10" i="39"/>
  <c r="AB10" i="39"/>
  <c r="AC10" i="39"/>
  <c r="J11" i="39"/>
  <c r="K11" i="39"/>
  <c r="L11" i="39"/>
  <c r="M11" i="39"/>
  <c r="N11" i="39"/>
  <c r="O11" i="39"/>
  <c r="P11" i="39"/>
  <c r="Q11" i="39"/>
  <c r="R11" i="39"/>
  <c r="S11" i="39"/>
  <c r="T11" i="39"/>
  <c r="U11" i="39"/>
  <c r="V11" i="39"/>
  <c r="W11" i="39"/>
  <c r="X11" i="39"/>
  <c r="Y11" i="39"/>
  <c r="Z11" i="39"/>
  <c r="AA11" i="39"/>
  <c r="AB11" i="39"/>
  <c r="AC11" i="39"/>
  <c r="J12" i="39"/>
  <c r="K12" i="39"/>
  <c r="L12" i="39"/>
  <c r="M12" i="39"/>
  <c r="N12" i="39"/>
  <c r="O12" i="39"/>
  <c r="P12" i="39"/>
  <c r="Q12" i="39"/>
  <c r="R12" i="39"/>
  <c r="S12" i="39"/>
  <c r="T12" i="39"/>
  <c r="U12" i="39"/>
  <c r="V12" i="39"/>
  <c r="W12" i="39"/>
  <c r="X12" i="39"/>
  <c r="Y12" i="39"/>
  <c r="Z12" i="39"/>
  <c r="AA12" i="39"/>
  <c r="AB12" i="39"/>
  <c r="AC12" i="39"/>
  <c r="J13" i="39"/>
  <c r="K13" i="39"/>
  <c r="L13" i="39"/>
  <c r="M13" i="39"/>
  <c r="N13" i="39"/>
  <c r="O13" i="39"/>
  <c r="P13" i="39"/>
  <c r="Q13" i="39"/>
  <c r="R13" i="39"/>
  <c r="S13" i="39"/>
  <c r="T13" i="39"/>
  <c r="U13" i="39"/>
  <c r="V13" i="39"/>
  <c r="W13" i="39"/>
  <c r="X13" i="39"/>
  <c r="Y13" i="39"/>
  <c r="Z13" i="39"/>
  <c r="AA13" i="39"/>
  <c r="AB13" i="39"/>
  <c r="AC13" i="39"/>
  <c r="J14" i="39"/>
  <c r="K14" i="39"/>
  <c r="L14" i="39"/>
  <c r="M14" i="39"/>
  <c r="N14" i="39"/>
  <c r="O14" i="39"/>
  <c r="P14" i="39"/>
  <c r="Q14" i="39"/>
  <c r="R14" i="39"/>
  <c r="S14" i="39"/>
  <c r="T14" i="39"/>
  <c r="U14" i="39"/>
  <c r="V14" i="39"/>
  <c r="W14" i="39"/>
  <c r="X14" i="39"/>
  <c r="Y14" i="39"/>
  <c r="Z14" i="39"/>
  <c r="AA14" i="39"/>
  <c r="AB14" i="39"/>
  <c r="AC14" i="39"/>
  <c r="J15" i="39"/>
  <c r="K15" i="39"/>
  <c r="L15" i="39"/>
  <c r="M15" i="39"/>
  <c r="N15" i="39"/>
  <c r="O15" i="39"/>
  <c r="P15" i="39"/>
  <c r="Q15" i="39"/>
  <c r="R15" i="39"/>
  <c r="S15" i="39"/>
  <c r="T15" i="39"/>
  <c r="U15" i="39"/>
  <c r="V15" i="39"/>
  <c r="W15" i="39"/>
  <c r="X15" i="39"/>
  <c r="Y15" i="39"/>
  <c r="Z15" i="39"/>
  <c r="AA15" i="39"/>
  <c r="AB15" i="39"/>
  <c r="AC15" i="39"/>
  <c r="J16" i="39"/>
  <c r="K16" i="39"/>
  <c r="L16" i="39"/>
  <c r="M16" i="39"/>
  <c r="N16" i="39"/>
  <c r="O16" i="39"/>
  <c r="P16" i="39"/>
  <c r="Q16" i="39"/>
  <c r="R16" i="39"/>
  <c r="S16" i="39"/>
  <c r="T16" i="39"/>
  <c r="U16" i="39"/>
  <c r="V16" i="39"/>
  <c r="W16" i="39"/>
  <c r="X16" i="39"/>
  <c r="Y16" i="39"/>
  <c r="Z16" i="39"/>
  <c r="AA16" i="39"/>
  <c r="AB16" i="39"/>
  <c r="AC16" i="39"/>
  <c r="J17" i="39"/>
  <c r="K17" i="39"/>
  <c r="L17" i="39"/>
  <c r="M17" i="39"/>
  <c r="N17" i="39"/>
  <c r="O17" i="39"/>
  <c r="P17" i="39"/>
  <c r="Q17" i="39"/>
  <c r="R17" i="39"/>
  <c r="S17" i="39"/>
  <c r="T17" i="39"/>
  <c r="U17" i="39"/>
  <c r="V17" i="39"/>
  <c r="W17" i="39"/>
  <c r="X17" i="39"/>
  <c r="Y17" i="39"/>
  <c r="Z17" i="39"/>
  <c r="AA17" i="39"/>
  <c r="AB17" i="39"/>
  <c r="AC17" i="39"/>
  <c r="J18" i="39"/>
  <c r="K18" i="39"/>
  <c r="L18" i="39"/>
  <c r="M18" i="39"/>
  <c r="N18" i="39"/>
  <c r="O18" i="39"/>
  <c r="P18" i="39"/>
  <c r="Q18" i="39"/>
  <c r="R18" i="39"/>
  <c r="S18" i="39"/>
  <c r="T18" i="39"/>
  <c r="U18" i="39"/>
  <c r="V18" i="39"/>
  <c r="W18" i="39"/>
  <c r="X18" i="39"/>
  <c r="Y18" i="39"/>
  <c r="Z18" i="39"/>
  <c r="AA18" i="39"/>
  <c r="AB18" i="39"/>
  <c r="AC18" i="39"/>
  <c r="J19" i="39"/>
  <c r="K19" i="39"/>
  <c r="L19" i="39"/>
  <c r="M19" i="39"/>
  <c r="N19" i="39"/>
  <c r="O19" i="39"/>
  <c r="P19" i="39"/>
  <c r="Q19" i="39"/>
  <c r="R19" i="39"/>
  <c r="S19" i="39"/>
  <c r="T19" i="39"/>
  <c r="U19" i="39"/>
  <c r="V19" i="39"/>
  <c r="W19" i="39"/>
  <c r="X19" i="39"/>
  <c r="Y19" i="39"/>
  <c r="Z19" i="39"/>
  <c r="AA19" i="39"/>
  <c r="AB19" i="39"/>
  <c r="AC19" i="39"/>
  <c r="J20" i="39"/>
  <c r="K20" i="39"/>
  <c r="L20" i="39"/>
  <c r="M20" i="39"/>
  <c r="N20" i="39"/>
  <c r="O20" i="39"/>
  <c r="P20" i="39"/>
  <c r="Q20" i="39"/>
  <c r="R20" i="39"/>
  <c r="S20" i="39"/>
  <c r="T20" i="39"/>
  <c r="U20" i="39"/>
  <c r="V20" i="39"/>
  <c r="W20" i="39"/>
  <c r="X20" i="39"/>
  <c r="Y20" i="39"/>
  <c r="Z20" i="39"/>
  <c r="AA20" i="39"/>
  <c r="AB20" i="39"/>
  <c r="AC20" i="39"/>
  <c r="J21" i="39"/>
  <c r="K21" i="39"/>
  <c r="L21" i="39"/>
  <c r="M21" i="39"/>
  <c r="N21" i="39"/>
  <c r="O21" i="39"/>
  <c r="P21" i="39"/>
  <c r="Q21" i="39"/>
  <c r="R21" i="39"/>
  <c r="S21" i="39"/>
  <c r="T21" i="39"/>
  <c r="U21" i="39"/>
  <c r="V21" i="39"/>
  <c r="W21" i="39"/>
  <c r="X21" i="39"/>
  <c r="Y21" i="39"/>
  <c r="Z21" i="39"/>
  <c r="AA21" i="39"/>
  <c r="AB21" i="39"/>
  <c r="AC21" i="39"/>
  <c r="J22" i="39"/>
  <c r="K22" i="39"/>
  <c r="L22" i="39"/>
  <c r="M22" i="39"/>
  <c r="N22" i="39"/>
  <c r="O22" i="39"/>
  <c r="P22" i="39"/>
  <c r="Q22" i="39"/>
  <c r="R22" i="39"/>
  <c r="S22" i="39"/>
  <c r="T22" i="39"/>
  <c r="U22" i="39"/>
  <c r="V22" i="39"/>
  <c r="W22" i="39"/>
  <c r="X22" i="39"/>
  <c r="Y22" i="39"/>
  <c r="Z22" i="39"/>
  <c r="AA22" i="39"/>
  <c r="AB22" i="39"/>
  <c r="AC22" i="39"/>
  <c r="J23" i="39"/>
  <c r="K23" i="39"/>
  <c r="L23" i="39"/>
  <c r="M23" i="39"/>
  <c r="N23" i="39"/>
  <c r="O23" i="39"/>
  <c r="P23" i="39"/>
  <c r="Q23" i="39"/>
  <c r="R23" i="39"/>
  <c r="S23" i="39"/>
  <c r="T23" i="39"/>
  <c r="U23" i="39"/>
  <c r="V23" i="39"/>
  <c r="W23" i="39"/>
  <c r="X23" i="39"/>
  <c r="Y23" i="39"/>
  <c r="Z23" i="39"/>
  <c r="AA23" i="39"/>
  <c r="AB23" i="39"/>
  <c r="AC23" i="39"/>
  <c r="J24" i="39"/>
  <c r="K24" i="39"/>
  <c r="L24" i="39"/>
  <c r="M24" i="39"/>
  <c r="N24" i="39"/>
  <c r="O24" i="39"/>
  <c r="P24" i="39"/>
  <c r="Q24" i="39"/>
  <c r="R24" i="39"/>
  <c r="S24" i="39"/>
  <c r="T24" i="39"/>
  <c r="U24" i="39"/>
  <c r="V24" i="39"/>
  <c r="W24" i="39"/>
  <c r="X24" i="39"/>
  <c r="Y24" i="39"/>
  <c r="Z24" i="39"/>
  <c r="AA24" i="39"/>
  <c r="AB24" i="39"/>
  <c r="AC24" i="39"/>
  <c r="J25" i="39"/>
  <c r="K25" i="39"/>
  <c r="L25" i="39"/>
  <c r="M25" i="39"/>
  <c r="N25" i="39"/>
  <c r="O25" i="39"/>
  <c r="P25" i="39"/>
  <c r="Q25" i="39"/>
  <c r="R25" i="39"/>
  <c r="S25" i="39"/>
  <c r="T25" i="39"/>
  <c r="U25" i="39"/>
  <c r="V25" i="39"/>
  <c r="W25" i="39"/>
  <c r="X25" i="39"/>
  <c r="Y25" i="39"/>
  <c r="Z25" i="39"/>
  <c r="AA25" i="39"/>
  <c r="AB25" i="39"/>
  <c r="AC25" i="39"/>
  <c r="J26" i="39"/>
  <c r="K26" i="39"/>
  <c r="L26" i="39"/>
  <c r="M26" i="39"/>
  <c r="N26" i="39"/>
  <c r="O26" i="39"/>
  <c r="P26" i="39"/>
  <c r="Q26" i="39"/>
  <c r="R26" i="39"/>
  <c r="S26" i="39"/>
  <c r="T26" i="39"/>
  <c r="U26" i="39"/>
  <c r="V26" i="39"/>
  <c r="W26" i="39"/>
  <c r="X26" i="39"/>
  <c r="Y26" i="39"/>
  <c r="Z26" i="39"/>
  <c r="AA26" i="39"/>
  <c r="AB26" i="39"/>
  <c r="AC26" i="39"/>
  <c r="J27" i="39"/>
  <c r="K27" i="39"/>
  <c r="L27" i="39"/>
  <c r="M27" i="39"/>
  <c r="N27" i="39"/>
  <c r="O27" i="39"/>
  <c r="P27" i="39"/>
  <c r="Q27" i="39"/>
  <c r="R27" i="39"/>
  <c r="S27" i="39"/>
  <c r="T27" i="39"/>
  <c r="U27" i="39"/>
  <c r="V27" i="39"/>
  <c r="W27" i="39"/>
  <c r="X27" i="39"/>
  <c r="Y27" i="39"/>
  <c r="Z27" i="39"/>
  <c r="AA27" i="39"/>
  <c r="AB27" i="39"/>
  <c r="AC27" i="39"/>
  <c r="J28" i="39"/>
  <c r="K28" i="39"/>
  <c r="L28" i="39"/>
  <c r="M28" i="39"/>
  <c r="N28" i="39"/>
  <c r="O28" i="39"/>
  <c r="P28" i="39"/>
  <c r="Q28" i="39"/>
  <c r="R28" i="39"/>
  <c r="S28" i="39"/>
  <c r="T28" i="39"/>
  <c r="U28" i="39"/>
  <c r="V28" i="39"/>
  <c r="W28" i="39"/>
  <c r="X28" i="39"/>
  <c r="Y28" i="39"/>
  <c r="Z28" i="39"/>
  <c r="AA28" i="39"/>
  <c r="AB28" i="39"/>
  <c r="AC28" i="39"/>
  <c r="J29" i="39"/>
  <c r="K29" i="39"/>
  <c r="L29" i="39"/>
  <c r="M29" i="39"/>
  <c r="N29" i="39"/>
  <c r="O29" i="39"/>
  <c r="P29" i="39"/>
  <c r="Q29" i="39"/>
  <c r="R29" i="39"/>
  <c r="S29" i="39"/>
  <c r="T29" i="39"/>
  <c r="U29" i="39"/>
  <c r="V29" i="39"/>
  <c r="W29" i="39"/>
  <c r="X29" i="39"/>
  <c r="Y29" i="39"/>
  <c r="Z29" i="39"/>
  <c r="AA29" i="39"/>
  <c r="AB29" i="39"/>
  <c r="AC29" i="39"/>
  <c r="J30" i="39"/>
  <c r="K30" i="39"/>
  <c r="L30" i="39"/>
  <c r="M30" i="39"/>
  <c r="N30" i="39"/>
  <c r="O30" i="39"/>
  <c r="P30" i="39"/>
  <c r="Q30" i="39"/>
  <c r="R30" i="39"/>
  <c r="S30" i="39"/>
  <c r="T30" i="39"/>
  <c r="U30" i="39"/>
  <c r="V30" i="39"/>
  <c r="W30" i="39"/>
  <c r="X30" i="39"/>
  <c r="Y30" i="39"/>
  <c r="Z30" i="39"/>
  <c r="AA30" i="39"/>
  <c r="AB30" i="39"/>
  <c r="AC30" i="39"/>
  <c r="J31" i="39"/>
  <c r="K31" i="39"/>
  <c r="L31" i="39"/>
  <c r="M31" i="39"/>
  <c r="N31" i="39"/>
  <c r="O31" i="39"/>
  <c r="P31" i="39"/>
  <c r="Q31" i="39"/>
  <c r="R31" i="39"/>
  <c r="S31" i="39"/>
  <c r="T31" i="39"/>
  <c r="U31" i="39"/>
  <c r="V31" i="39"/>
  <c r="W31" i="39"/>
  <c r="X31" i="39"/>
  <c r="Y31" i="39"/>
  <c r="Z31" i="39"/>
  <c r="AA31" i="39"/>
  <c r="AB31" i="39"/>
  <c r="AC31" i="39"/>
  <c r="J32" i="39"/>
  <c r="K32" i="39"/>
  <c r="L32" i="39"/>
  <c r="M32" i="39"/>
  <c r="N32" i="39"/>
  <c r="O32" i="39"/>
  <c r="P32" i="39"/>
  <c r="Q32" i="39"/>
  <c r="R32" i="39"/>
  <c r="S32" i="39"/>
  <c r="T32" i="39"/>
  <c r="U32" i="39"/>
  <c r="V32" i="39"/>
  <c r="W32" i="39"/>
  <c r="X32" i="39"/>
  <c r="Y32" i="39"/>
  <c r="Z32" i="39"/>
  <c r="AA32" i="39"/>
  <c r="AB32" i="39"/>
  <c r="AC32" i="39"/>
  <c r="J33" i="39"/>
  <c r="K33" i="39"/>
  <c r="L33" i="39"/>
  <c r="M33" i="39"/>
  <c r="N33" i="39"/>
  <c r="O33" i="39"/>
  <c r="P33" i="39"/>
  <c r="Q33" i="39"/>
  <c r="R33" i="39"/>
  <c r="S33" i="39"/>
  <c r="T33" i="39"/>
  <c r="U33" i="39"/>
  <c r="V33" i="39"/>
  <c r="W33" i="39"/>
  <c r="X33" i="39"/>
  <c r="Y33" i="39"/>
  <c r="Z33" i="39"/>
  <c r="AA33" i="39"/>
  <c r="AB33" i="39"/>
  <c r="AC33" i="39"/>
  <c r="J34" i="39"/>
  <c r="K34" i="39"/>
  <c r="L34" i="39"/>
  <c r="M34" i="39"/>
  <c r="N34" i="39"/>
  <c r="O34" i="39"/>
  <c r="P34" i="39"/>
  <c r="Q34" i="39"/>
  <c r="R34" i="39"/>
  <c r="S34" i="39"/>
  <c r="T34" i="39"/>
  <c r="U34" i="39"/>
  <c r="V34" i="39"/>
  <c r="W34" i="39"/>
  <c r="X34" i="39"/>
  <c r="Y34" i="39"/>
  <c r="Z34" i="39"/>
  <c r="AA34" i="39"/>
  <c r="AB34" i="39"/>
  <c r="AC34" i="39"/>
  <c r="J35" i="39"/>
  <c r="K35" i="39"/>
  <c r="L35" i="39"/>
  <c r="M35" i="39"/>
  <c r="N35" i="39"/>
  <c r="O35" i="39"/>
  <c r="P35" i="39"/>
  <c r="Q35" i="39"/>
  <c r="R35" i="39"/>
  <c r="S35" i="39"/>
  <c r="T35" i="39"/>
  <c r="U35" i="39"/>
  <c r="V35" i="39"/>
  <c r="W35" i="39"/>
  <c r="X35" i="39"/>
  <c r="Y35" i="39"/>
  <c r="Z35" i="39"/>
  <c r="AA35" i="39"/>
  <c r="AB35" i="39"/>
  <c r="AC35" i="39"/>
  <c r="J36" i="39"/>
  <c r="K36" i="39"/>
  <c r="L36" i="39"/>
  <c r="M36" i="39"/>
  <c r="N36" i="39"/>
  <c r="O36" i="39"/>
  <c r="P36" i="39"/>
  <c r="Q36" i="39"/>
  <c r="R36" i="39"/>
  <c r="S36" i="39"/>
  <c r="T36" i="39"/>
  <c r="U36" i="39"/>
  <c r="V36" i="39"/>
  <c r="W36" i="39"/>
  <c r="X36" i="39"/>
  <c r="Y36" i="39"/>
  <c r="Z36" i="39"/>
  <c r="AA36" i="39"/>
  <c r="AB36" i="39"/>
  <c r="AC36" i="39"/>
  <c r="J37" i="39"/>
  <c r="K37" i="39"/>
  <c r="L37" i="39"/>
  <c r="M37" i="39"/>
  <c r="N37" i="39"/>
  <c r="O37" i="39"/>
  <c r="P37" i="39"/>
  <c r="Q37" i="39"/>
  <c r="R37" i="39"/>
  <c r="S37" i="39"/>
  <c r="T37" i="39"/>
  <c r="U37" i="39"/>
  <c r="V37" i="39"/>
  <c r="W37" i="39"/>
  <c r="X37" i="39"/>
  <c r="Y37" i="39"/>
  <c r="Z37" i="39"/>
  <c r="AA37" i="39"/>
  <c r="AB37" i="39"/>
  <c r="AC37" i="39"/>
  <c r="J38" i="39"/>
  <c r="K38" i="39"/>
  <c r="L38" i="39"/>
  <c r="M38" i="39"/>
  <c r="N38" i="39"/>
  <c r="O38" i="39"/>
  <c r="P38" i="39"/>
  <c r="Q38" i="39"/>
  <c r="R38" i="39"/>
  <c r="S38" i="39"/>
  <c r="T38" i="39"/>
  <c r="U38" i="39"/>
  <c r="V38" i="39"/>
  <c r="W38" i="39"/>
  <c r="X38" i="39"/>
  <c r="Y38" i="39"/>
  <c r="Z38" i="39"/>
  <c r="AA38" i="39"/>
  <c r="AB38" i="39"/>
  <c r="AC38" i="39"/>
  <c r="J39" i="39"/>
  <c r="K39" i="39"/>
  <c r="L39" i="39"/>
  <c r="M39" i="39"/>
  <c r="N39" i="39"/>
  <c r="O39" i="39"/>
  <c r="P39" i="39"/>
  <c r="Q39" i="39"/>
  <c r="R39" i="39"/>
  <c r="S39" i="39"/>
  <c r="T39" i="39"/>
  <c r="U39" i="39"/>
  <c r="V39" i="39"/>
  <c r="W39" i="39"/>
  <c r="X39" i="39"/>
  <c r="Y39" i="39"/>
  <c r="Z39" i="39"/>
  <c r="AA39" i="39"/>
  <c r="AB39" i="39"/>
  <c r="AC39" i="39"/>
  <c r="J40" i="39"/>
  <c r="K40" i="39"/>
  <c r="L40" i="39"/>
  <c r="M40" i="39"/>
  <c r="N40" i="39"/>
  <c r="O40" i="39"/>
  <c r="P40" i="39"/>
  <c r="Q40" i="39"/>
  <c r="R40" i="39"/>
  <c r="S40" i="39"/>
  <c r="T40" i="39"/>
  <c r="U40" i="39"/>
  <c r="V40" i="39"/>
  <c r="W40" i="39"/>
  <c r="X40" i="39"/>
  <c r="Y40" i="39"/>
  <c r="Z40" i="39"/>
  <c r="AA40" i="39"/>
  <c r="AB40" i="39"/>
  <c r="AC40" i="39"/>
  <c r="J41" i="39"/>
  <c r="K41" i="39"/>
  <c r="L41" i="39"/>
  <c r="M41" i="39"/>
  <c r="N41" i="39"/>
  <c r="O41" i="39"/>
  <c r="P41" i="39"/>
  <c r="Q41" i="39"/>
  <c r="R41" i="39"/>
  <c r="S41" i="39"/>
  <c r="T41" i="39"/>
  <c r="U41" i="39"/>
  <c r="V41" i="39"/>
  <c r="W41" i="39"/>
  <c r="X41" i="39"/>
  <c r="Y41" i="39"/>
  <c r="Z41" i="39"/>
  <c r="AA41" i="39"/>
  <c r="AB41" i="39"/>
  <c r="AC41" i="39"/>
  <c r="J42" i="39"/>
  <c r="K42" i="39"/>
  <c r="L42" i="39"/>
  <c r="M42" i="39"/>
  <c r="N42" i="39"/>
  <c r="O42" i="39"/>
  <c r="P42" i="39"/>
  <c r="Q42" i="39"/>
  <c r="R42" i="39"/>
  <c r="S42" i="39"/>
  <c r="T42" i="39"/>
  <c r="U42" i="39"/>
  <c r="V42" i="39"/>
  <c r="W42" i="39"/>
  <c r="X42" i="39"/>
  <c r="Y42" i="39"/>
  <c r="Z42" i="39"/>
  <c r="AA42" i="39"/>
  <c r="AB42" i="39"/>
  <c r="AC42" i="39"/>
  <c r="J43" i="39"/>
  <c r="K43" i="39"/>
  <c r="L43" i="39"/>
  <c r="M43" i="39"/>
  <c r="N43" i="39"/>
  <c r="O43" i="39"/>
  <c r="P43" i="39"/>
  <c r="Q43" i="39"/>
  <c r="R43" i="39"/>
  <c r="S43" i="39"/>
  <c r="T43" i="39"/>
  <c r="U43" i="39"/>
  <c r="V43" i="39"/>
  <c r="W43" i="39"/>
  <c r="X43" i="39"/>
  <c r="Y43" i="39"/>
  <c r="Z43" i="39"/>
  <c r="AA43" i="39"/>
  <c r="AB43" i="39"/>
  <c r="AC43" i="39"/>
  <c r="J44" i="39"/>
  <c r="K44" i="39"/>
  <c r="L44" i="39"/>
  <c r="M44" i="39"/>
  <c r="N44" i="39"/>
  <c r="O44" i="39"/>
  <c r="P44" i="39"/>
  <c r="Q44" i="39"/>
  <c r="R44" i="39"/>
  <c r="S44" i="39"/>
  <c r="T44" i="39"/>
  <c r="U44" i="39"/>
  <c r="V44" i="39"/>
  <c r="W44" i="39"/>
  <c r="X44" i="39"/>
  <c r="Y44" i="39"/>
  <c r="Z44" i="39"/>
  <c r="AA44" i="39"/>
  <c r="AB44" i="39"/>
  <c r="AC44" i="39"/>
  <c r="J45" i="39"/>
  <c r="K45" i="39"/>
  <c r="L45" i="39"/>
  <c r="M45" i="39"/>
  <c r="N45" i="39"/>
  <c r="O45" i="39"/>
  <c r="P45" i="39"/>
  <c r="Q45" i="39"/>
  <c r="R45" i="39"/>
  <c r="S45" i="39"/>
  <c r="T45" i="39"/>
  <c r="U45" i="39"/>
  <c r="V45" i="39"/>
  <c r="W45" i="39"/>
  <c r="X45" i="39"/>
  <c r="Y45" i="39"/>
  <c r="Z45" i="39"/>
  <c r="AA45" i="39"/>
  <c r="AB45" i="39"/>
  <c r="AC45" i="39"/>
  <c r="J46" i="39"/>
  <c r="K46" i="39"/>
  <c r="L46" i="39"/>
  <c r="M46" i="39"/>
  <c r="N46" i="39"/>
  <c r="O46" i="39"/>
  <c r="P46" i="39"/>
  <c r="Q46" i="39"/>
  <c r="R46" i="39"/>
  <c r="S46" i="39"/>
  <c r="T46" i="39"/>
  <c r="U46" i="39"/>
  <c r="V46" i="39"/>
  <c r="W46" i="39"/>
  <c r="X46" i="39"/>
  <c r="Y46" i="39"/>
  <c r="Z46" i="39"/>
  <c r="AA46" i="39"/>
  <c r="AB46" i="39"/>
  <c r="AC46" i="39"/>
  <c r="J47" i="39"/>
  <c r="K47" i="39"/>
  <c r="L47" i="39"/>
  <c r="M47" i="39"/>
  <c r="N47" i="39"/>
  <c r="O47" i="39"/>
  <c r="P47" i="39"/>
  <c r="Q47" i="39"/>
  <c r="R47" i="39"/>
  <c r="S47" i="39"/>
  <c r="T47" i="39"/>
  <c r="U47" i="39"/>
  <c r="V47" i="39"/>
  <c r="W47" i="39"/>
  <c r="X47" i="39"/>
  <c r="Y47" i="39"/>
  <c r="Z47" i="39"/>
  <c r="AA47" i="39"/>
  <c r="AB47" i="39"/>
  <c r="AC47" i="39"/>
  <c r="J48" i="39"/>
  <c r="K48" i="39"/>
  <c r="L48" i="39"/>
  <c r="M48" i="39"/>
  <c r="N48" i="39"/>
  <c r="O48" i="39"/>
  <c r="P48" i="39"/>
  <c r="Q48" i="39"/>
  <c r="R48" i="39"/>
  <c r="S48" i="39"/>
  <c r="T48" i="39"/>
  <c r="U48" i="39"/>
  <c r="V48" i="39"/>
  <c r="W48" i="39"/>
  <c r="X48" i="39"/>
  <c r="Y48" i="39"/>
  <c r="Z48" i="39"/>
  <c r="AA48" i="39"/>
  <c r="AB48" i="39"/>
  <c r="AC48" i="39"/>
  <c r="J7" i="39"/>
  <c r="K7" i="39"/>
  <c r="L7" i="39"/>
  <c r="M7" i="39"/>
  <c r="N7" i="39"/>
  <c r="O7" i="39"/>
  <c r="P7" i="39"/>
  <c r="Q7" i="39"/>
  <c r="R7" i="39"/>
  <c r="S7" i="39"/>
  <c r="T7" i="39"/>
  <c r="U7" i="39"/>
  <c r="V7" i="39"/>
  <c r="W7" i="39"/>
  <c r="X7" i="39"/>
  <c r="Y7" i="39"/>
  <c r="Z7" i="39"/>
  <c r="AA7" i="39"/>
  <c r="AB7" i="39"/>
  <c r="AC7" i="39"/>
  <c r="Y97" i="39" l="1"/>
  <c r="AC97" i="39"/>
  <c r="U97" i="39"/>
  <c r="M97" i="39"/>
  <c r="W97" i="39"/>
  <c r="S97" i="39"/>
  <c r="N97" i="39"/>
  <c r="Z97" i="39"/>
  <c r="L97" i="39"/>
  <c r="Q97" i="39"/>
  <c r="AA97" i="39"/>
  <c r="AB97" i="39"/>
  <c r="T97" i="39"/>
  <c r="P97" i="39"/>
  <c r="X97" i="39"/>
  <c r="Z49" i="39"/>
  <c r="V49" i="39"/>
  <c r="R49" i="39"/>
  <c r="N49" i="39"/>
  <c r="J49" i="39"/>
  <c r="Y49" i="39"/>
  <c r="U49" i="39"/>
  <c r="Q49" i="39"/>
  <c r="M49" i="39"/>
  <c r="AC49" i="39"/>
  <c r="AB49" i="39"/>
  <c r="X49" i="39"/>
  <c r="T49" i="39"/>
  <c r="P49" i="39"/>
  <c r="L49" i="39"/>
  <c r="AA49" i="39"/>
  <c r="W49" i="39"/>
  <c r="S49" i="39"/>
  <c r="O49" i="39"/>
  <c r="K49" i="39"/>
  <c r="X7" i="29"/>
  <c r="Y7" i="29"/>
  <c r="Z7" i="29"/>
  <c r="AA7" i="29"/>
  <c r="H7" i="29"/>
  <c r="I7" i="29"/>
  <c r="J7" i="29"/>
  <c r="K7" i="29"/>
  <c r="L7" i="29"/>
  <c r="M7" i="29"/>
  <c r="N7" i="29"/>
  <c r="O7" i="29"/>
  <c r="P7" i="29"/>
  <c r="Q7" i="29"/>
  <c r="R7" i="29"/>
  <c r="S7" i="29"/>
  <c r="T7" i="29"/>
  <c r="U7" i="29"/>
  <c r="V7" i="29"/>
  <c r="W7" i="29"/>
  <c r="AB53" i="32"/>
  <c r="AA53" i="32"/>
  <c r="Z53" i="32"/>
  <c r="Y53" i="32"/>
  <c r="X53" i="32"/>
  <c r="W53" i="32"/>
  <c r="V53" i="32"/>
  <c r="U53" i="32"/>
  <c r="T53" i="32"/>
  <c r="S53" i="32"/>
  <c r="R53" i="32"/>
  <c r="Q53" i="32"/>
  <c r="P53" i="32"/>
  <c r="O53" i="32"/>
  <c r="N53" i="32"/>
  <c r="M53" i="32"/>
  <c r="L53" i="32"/>
  <c r="K53" i="32"/>
  <c r="J53" i="32"/>
  <c r="I53" i="32"/>
  <c r="H53" i="32"/>
  <c r="G53" i="32"/>
  <c r="F53" i="32"/>
  <c r="E53" i="32"/>
  <c r="D53" i="32"/>
  <c r="AB39" i="32"/>
  <c r="AA39" i="32"/>
  <c r="Z39" i="32"/>
  <c r="Y39" i="32"/>
  <c r="X39" i="32"/>
  <c r="W39" i="32"/>
  <c r="V39" i="32"/>
  <c r="U39" i="32"/>
  <c r="T39" i="32"/>
  <c r="S39" i="32"/>
  <c r="R39" i="32"/>
  <c r="Q39" i="32"/>
  <c r="P39" i="32"/>
  <c r="O39" i="32"/>
  <c r="N39" i="32"/>
  <c r="M39" i="32"/>
  <c r="L39" i="32"/>
  <c r="K39" i="32"/>
  <c r="J39" i="32"/>
  <c r="I39" i="32"/>
  <c r="H39" i="32"/>
  <c r="G39" i="32"/>
  <c r="F39" i="32"/>
  <c r="E39" i="32"/>
  <c r="D39" i="32"/>
  <c r="AA7" i="32"/>
  <c r="AB7" i="32"/>
  <c r="I7" i="32"/>
  <c r="J7" i="32"/>
  <c r="K7" i="32"/>
  <c r="L7" i="32"/>
  <c r="M7" i="32"/>
  <c r="N7" i="32"/>
  <c r="O7" i="32"/>
  <c r="P7" i="32"/>
  <c r="Q7" i="32"/>
  <c r="R7" i="32"/>
  <c r="S7" i="32"/>
  <c r="T7" i="32"/>
  <c r="U7" i="32"/>
  <c r="V7" i="32"/>
  <c r="W7" i="32"/>
  <c r="X7" i="32"/>
  <c r="Y7" i="32"/>
  <c r="Z7" i="32"/>
  <c r="I241" i="10" l="1"/>
  <c r="H241" i="10"/>
  <c r="G241" i="10"/>
  <c r="F241" i="10"/>
  <c r="E241" i="10"/>
  <c r="I216" i="10"/>
  <c r="H216" i="10"/>
  <c r="G216" i="10"/>
  <c r="F216" i="10"/>
  <c r="E216" i="10"/>
  <c r="I185" i="10"/>
  <c r="H185" i="10"/>
  <c r="G185" i="10"/>
  <c r="F185" i="10"/>
  <c r="E185" i="10"/>
  <c r="I159" i="10"/>
  <c r="H159" i="10"/>
  <c r="G159" i="10"/>
  <c r="F159" i="10"/>
  <c r="E159" i="10"/>
  <c r="I144" i="10"/>
  <c r="H144" i="10"/>
  <c r="G144" i="10"/>
  <c r="F144" i="10"/>
  <c r="E144" i="10"/>
  <c r="I100" i="10"/>
  <c r="H100" i="10"/>
  <c r="G100" i="10"/>
  <c r="F100" i="10"/>
  <c r="E100" i="10"/>
  <c r="F11" i="10"/>
  <c r="G11" i="10"/>
  <c r="H11" i="10"/>
  <c r="I11" i="10"/>
  <c r="E11" i="10"/>
  <c r="E7" i="35"/>
  <c r="F7" i="35"/>
  <c r="G7" i="35"/>
  <c r="H7" i="35"/>
  <c r="D7" i="35"/>
  <c r="E11" i="34"/>
  <c r="F11" i="34"/>
  <c r="G11" i="34"/>
  <c r="H11" i="34"/>
  <c r="D11" i="34"/>
  <c r="E11" i="33"/>
  <c r="F11" i="33"/>
  <c r="G11" i="33"/>
  <c r="H11" i="33"/>
  <c r="D11" i="33"/>
  <c r="H54" i="38"/>
  <c r="G54" i="38"/>
  <c r="F54" i="38"/>
  <c r="E54" i="38"/>
  <c r="D54" i="38"/>
  <c r="E7" i="38"/>
  <c r="F7" i="38"/>
  <c r="G7" i="38"/>
  <c r="H7" i="38"/>
  <c r="D7" i="38"/>
  <c r="H57" i="37"/>
  <c r="G57" i="37"/>
  <c r="F57" i="37"/>
  <c r="E57" i="37"/>
  <c r="D57" i="37"/>
  <c r="E11" i="37"/>
  <c r="F11" i="37"/>
  <c r="G11" i="37"/>
  <c r="H11" i="37"/>
  <c r="D11" i="37"/>
  <c r="H55" i="36"/>
  <c r="G55" i="36"/>
  <c r="F55" i="36"/>
  <c r="E55" i="36"/>
  <c r="D55" i="36"/>
  <c r="E7" i="36"/>
  <c r="D7" i="36"/>
  <c r="E11" i="40"/>
  <c r="F11" i="40"/>
  <c r="G11" i="40"/>
  <c r="H11" i="40"/>
  <c r="D11" i="40"/>
  <c r="I55" i="39"/>
  <c r="H55" i="39"/>
  <c r="G55" i="39"/>
  <c r="F55" i="39"/>
  <c r="H46" i="39"/>
  <c r="F7" i="39"/>
  <c r="G7" i="39"/>
  <c r="H7" i="39"/>
  <c r="I7" i="39"/>
  <c r="E7" i="39"/>
  <c r="D7" i="29"/>
  <c r="E7" i="29"/>
  <c r="F7" i="29"/>
  <c r="G7" i="29"/>
  <c r="C7" i="29"/>
  <c r="E7" i="32"/>
  <c r="F7" i="32"/>
  <c r="G7" i="32"/>
  <c r="H7" i="32"/>
  <c r="D7" i="32"/>
  <c r="G65" i="10" l="1"/>
  <c r="G64" i="10"/>
  <c r="G68" i="10"/>
  <c r="G67" i="10"/>
  <c r="G66" i="10"/>
  <c r="G58" i="10"/>
  <c r="G57" i="10"/>
  <c r="G61" i="10"/>
  <c r="G60" i="10"/>
  <c r="G59" i="10"/>
  <c r="E57" i="10"/>
  <c r="E64" i="10"/>
  <c r="E58" i="10"/>
  <c r="E68" i="10"/>
  <c r="E67" i="10"/>
  <c r="E61" i="10"/>
  <c r="E65" i="10"/>
  <c r="E66" i="10"/>
  <c r="E60" i="10"/>
  <c r="E59" i="10"/>
  <c r="F57" i="10"/>
  <c r="F66" i="10"/>
  <c r="F60" i="10"/>
  <c r="F59" i="10"/>
  <c r="F61" i="10"/>
  <c r="F65" i="10"/>
  <c r="F58" i="10"/>
  <c r="F68" i="10"/>
  <c r="F67" i="10"/>
  <c r="F64" i="10"/>
  <c r="I67" i="10"/>
  <c r="I66" i="10"/>
  <c r="I65" i="10"/>
  <c r="I64" i="10"/>
  <c r="I68" i="10"/>
  <c r="I60" i="10"/>
  <c r="I59" i="10"/>
  <c r="I58" i="10"/>
  <c r="I57" i="10"/>
  <c r="I61" i="10"/>
  <c r="H66" i="10"/>
  <c r="H65" i="10"/>
  <c r="H68" i="10"/>
  <c r="H64" i="10"/>
  <c r="H67" i="10"/>
  <c r="H59" i="10"/>
  <c r="H58" i="10"/>
  <c r="H57" i="10"/>
  <c r="H61" i="10"/>
  <c r="H60" i="10"/>
  <c r="L22" i="21"/>
  <c r="N22" i="21"/>
  <c r="L14" i="21"/>
  <c r="N14" i="21"/>
  <c r="N9" i="21"/>
  <c r="N10" i="21"/>
  <c r="N11" i="21"/>
  <c r="N15" i="21"/>
  <c r="N16" i="21"/>
  <c r="N17" i="21"/>
  <c r="N18" i="21"/>
  <c r="N63" i="21"/>
  <c r="N64" i="21"/>
  <c r="L42" i="21"/>
  <c r="L47" i="21"/>
  <c r="L64" i="21"/>
  <c r="L63" i="21"/>
  <c r="L62" i="21"/>
  <c r="L15" i="21"/>
  <c r="L16" i="21"/>
  <c r="L17" i="21"/>
  <c r="L18" i="21"/>
  <c r="L8" i="21"/>
  <c r="N8" i="21"/>
  <c r="L9" i="21"/>
  <c r="L10" i="21"/>
  <c r="L11" i="21"/>
  <c r="B248" i="10" l="1"/>
  <c r="B244" i="10"/>
  <c r="B245" i="10"/>
  <c r="B233" i="10"/>
  <c r="F233" i="10" s="1"/>
  <c r="B218" i="10"/>
  <c r="B192" i="10"/>
  <c r="B188" i="10"/>
  <c r="B189" i="10"/>
  <c r="B187" i="10"/>
  <c r="B178" i="10"/>
  <c r="B179" i="10"/>
  <c r="B177" i="10"/>
  <c r="B162" i="10"/>
  <c r="B163" i="10"/>
  <c r="D125" i="10"/>
  <c r="D119" i="10"/>
  <c r="D113" i="10"/>
  <c r="B94" i="10"/>
  <c r="D65" i="10"/>
  <c r="D66" i="10"/>
  <c r="D67" i="10"/>
  <c r="D68" i="10"/>
  <c r="D58" i="10"/>
  <c r="D59" i="10"/>
  <c r="D60" i="10"/>
  <c r="D61" i="10"/>
  <c r="D11" i="35"/>
  <c r="E11" i="35"/>
  <c r="F11" i="35"/>
  <c r="G11" i="35"/>
  <c r="H11" i="35"/>
  <c r="D12" i="35"/>
  <c r="E12" i="35"/>
  <c r="F12" i="35"/>
  <c r="G12" i="35"/>
  <c r="H12" i="35"/>
  <c r="D13" i="35"/>
  <c r="E13" i="35"/>
  <c r="F13" i="35"/>
  <c r="G13" i="35"/>
  <c r="H13" i="35"/>
  <c r="D14" i="35"/>
  <c r="E14" i="35"/>
  <c r="F14" i="35"/>
  <c r="G14" i="35"/>
  <c r="H14" i="35"/>
  <c r="D15" i="35"/>
  <c r="E15" i="35"/>
  <c r="F15" i="35"/>
  <c r="G15" i="35"/>
  <c r="H15" i="35"/>
  <c r="D16" i="35"/>
  <c r="E16" i="35"/>
  <c r="F16" i="35"/>
  <c r="G16" i="35"/>
  <c r="H16" i="35"/>
  <c r="D17" i="35"/>
  <c r="E17" i="35"/>
  <c r="F17" i="35"/>
  <c r="G17" i="35"/>
  <c r="H17" i="35"/>
  <c r="D18" i="35"/>
  <c r="E18" i="35"/>
  <c r="F18" i="35"/>
  <c r="G18" i="35"/>
  <c r="H18" i="35"/>
  <c r="D19" i="35"/>
  <c r="E19" i="35"/>
  <c r="F19" i="35"/>
  <c r="G19" i="35"/>
  <c r="H19" i="35"/>
  <c r="D20" i="35"/>
  <c r="E20" i="35"/>
  <c r="F20" i="35"/>
  <c r="G20" i="35"/>
  <c r="H20" i="35"/>
  <c r="D21" i="35"/>
  <c r="E21" i="35"/>
  <c r="F21" i="35"/>
  <c r="G21" i="35"/>
  <c r="H21" i="35"/>
  <c r="D22" i="35"/>
  <c r="E22" i="35"/>
  <c r="F22" i="35"/>
  <c r="G22" i="35"/>
  <c r="H22" i="35"/>
  <c r="D23" i="35"/>
  <c r="E23" i="35"/>
  <c r="F23" i="35"/>
  <c r="G23" i="35"/>
  <c r="H23" i="35"/>
  <c r="D24" i="35"/>
  <c r="E24" i="35"/>
  <c r="F24" i="35"/>
  <c r="G24" i="35"/>
  <c r="H24" i="35"/>
  <c r="D25" i="35"/>
  <c r="E25" i="35"/>
  <c r="F25" i="35"/>
  <c r="G25" i="35"/>
  <c r="H25" i="35"/>
  <c r="D26" i="35"/>
  <c r="E26" i="35"/>
  <c r="F26" i="35"/>
  <c r="G26" i="35"/>
  <c r="H26" i="35"/>
  <c r="D27" i="35"/>
  <c r="E27" i="35"/>
  <c r="F27" i="35"/>
  <c r="G27" i="35"/>
  <c r="H27" i="35"/>
  <c r="D28" i="35"/>
  <c r="E28" i="35"/>
  <c r="F28" i="35"/>
  <c r="G28" i="35"/>
  <c r="H28" i="35"/>
  <c r="D29" i="35"/>
  <c r="E29" i="35"/>
  <c r="F29" i="35"/>
  <c r="G29" i="35"/>
  <c r="H29" i="35"/>
  <c r="D30" i="35"/>
  <c r="E30" i="35"/>
  <c r="F30" i="35"/>
  <c r="G30" i="35"/>
  <c r="H30" i="35"/>
  <c r="D31" i="35"/>
  <c r="E31" i="35"/>
  <c r="F31" i="35"/>
  <c r="G31" i="35"/>
  <c r="H31" i="35"/>
  <c r="D32" i="35"/>
  <c r="E32" i="35"/>
  <c r="F32" i="35"/>
  <c r="G32" i="35"/>
  <c r="H32" i="35"/>
  <c r="E10" i="35"/>
  <c r="F10" i="35"/>
  <c r="G10" i="35"/>
  <c r="H10" i="35"/>
  <c r="E58" i="39"/>
  <c r="F58" i="39"/>
  <c r="G58" i="39"/>
  <c r="H58" i="39"/>
  <c r="I58" i="39"/>
  <c r="E59" i="39"/>
  <c r="F59" i="39"/>
  <c r="G59" i="39"/>
  <c r="H59" i="39"/>
  <c r="I59" i="39"/>
  <c r="E60" i="39"/>
  <c r="F60" i="39"/>
  <c r="G60" i="39"/>
  <c r="H60" i="39"/>
  <c r="I60" i="39"/>
  <c r="E61" i="39"/>
  <c r="F61" i="39"/>
  <c r="G61" i="39"/>
  <c r="H61" i="39"/>
  <c r="I61" i="39"/>
  <c r="E62" i="39"/>
  <c r="F62" i="39"/>
  <c r="G62" i="39"/>
  <c r="H62" i="39"/>
  <c r="I62" i="39"/>
  <c r="E63" i="39"/>
  <c r="F63" i="39"/>
  <c r="G63" i="39"/>
  <c r="H63" i="39"/>
  <c r="I63" i="39"/>
  <c r="E64" i="39"/>
  <c r="F64" i="39"/>
  <c r="G64" i="39"/>
  <c r="H64" i="39"/>
  <c r="I64" i="39"/>
  <c r="E65" i="39"/>
  <c r="F65" i="39"/>
  <c r="G65" i="39"/>
  <c r="H65" i="39"/>
  <c r="I65" i="39"/>
  <c r="E66" i="39"/>
  <c r="F66" i="39"/>
  <c r="G66" i="39"/>
  <c r="H66" i="39"/>
  <c r="I66" i="39"/>
  <c r="E67" i="39"/>
  <c r="F67" i="39"/>
  <c r="G67" i="39"/>
  <c r="H67" i="39"/>
  <c r="I67" i="39"/>
  <c r="E68" i="39"/>
  <c r="F68" i="39"/>
  <c r="G68" i="39"/>
  <c r="H68" i="39"/>
  <c r="I68" i="39"/>
  <c r="E69" i="39"/>
  <c r="F69" i="39"/>
  <c r="G69" i="39"/>
  <c r="H69" i="39"/>
  <c r="I69" i="39"/>
  <c r="E70" i="39"/>
  <c r="F70" i="39"/>
  <c r="G70" i="39"/>
  <c r="H70" i="39"/>
  <c r="I70" i="39"/>
  <c r="E71" i="39"/>
  <c r="F71" i="39"/>
  <c r="G71" i="39"/>
  <c r="H71" i="39"/>
  <c r="I71" i="39"/>
  <c r="E72" i="39"/>
  <c r="F72" i="39"/>
  <c r="G72" i="39"/>
  <c r="H72" i="39"/>
  <c r="I72" i="39"/>
  <c r="E73" i="39"/>
  <c r="F73" i="39"/>
  <c r="G73" i="39"/>
  <c r="H73" i="39"/>
  <c r="I73" i="39"/>
  <c r="E74" i="39"/>
  <c r="F74" i="39"/>
  <c r="G74" i="39"/>
  <c r="H74" i="39"/>
  <c r="I74" i="39"/>
  <c r="E75" i="39"/>
  <c r="F75" i="39"/>
  <c r="G75" i="39"/>
  <c r="H75" i="39"/>
  <c r="I75" i="39"/>
  <c r="E76" i="39"/>
  <c r="F76" i="39"/>
  <c r="G76" i="39"/>
  <c r="H76" i="39"/>
  <c r="I76" i="39"/>
  <c r="E77" i="39"/>
  <c r="F77" i="39"/>
  <c r="G77" i="39"/>
  <c r="H77" i="39"/>
  <c r="I77" i="39"/>
  <c r="E78" i="39"/>
  <c r="F78" i="39"/>
  <c r="G78" i="39"/>
  <c r="H78" i="39"/>
  <c r="I78" i="39"/>
  <c r="E79" i="39"/>
  <c r="F79" i="39"/>
  <c r="G79" i="39"/>
  <c r="H79" i="39"/>
  <c r="I79" i="39"/>
  <c r="E80" i="39"/>
  <c r="F80" i="39"/>
  <c r="G80" i="39"/>
  <c r="H80" i="39"/>
  <c r="I80" i="39"/>
  <c r="E81" i="39"/>
  <c r="F81" i="39"/>
  <c r="G81" i="39"/>
  <c r="H81" i="39"/>
  <c r="I81" i="39"/>
  <c r="E82" i="39"/>
  <c r="F82" i="39"/>
  <c r="G82" i="39"/>
  <c r="H82" i="39"/>
  <c r="I82" i="39"/>
  <c r="E83" i="39"/>
  <c r="F83" i="39"/>
  <c r="G83" i="39"/>
  <c r="H83" i="39"/>
  <c r="I83" i="39"/>
  <c r="E84" i="39"/>
  <c r="F84" i="39"/>
  <c r="G84" i="39"/>
  <c r="H84" i="39"/>
  <c r="I84" i="39"/>
  <c r="E85" i="39"/>
  <c r="F85" i="39"/>
  <c r="G85" i="39"/>
  <c r="H85" i="39"/>
  <c r="I85" i="39"/>
  <c r="E86" i="39"/>
  <c r="F86" i="39"/>
  <c r="G86" i="39"/>
  <c r="H86" i="39"/>
  <c r="I86" i="39"/>
  <c r="E87" i="39"/>
  <c r="F87" i="39"/>
  <c r="G87" i="39"/>
  <c r="H87" i="39"/>
  <c r="I87" i="39"/>
  <c r="E88" i="39"/>
  <c r="F88" i="39"/>
  <c r="G88" i="39"/>
  <c r="H88" i="39"/>
  <c r="I88" i="39"/>
  <c r="E89" i="39"/>
  <c r="F89" i="39"/>
  <c r="G89" i="39"/>
  <c r="H89" i="39"/>
  <c r="I89" i="39"/>
  <c r="E90" i="39"/>
  <c r="F90" i="39"/>
  <c r="G90" i="39"/>
  <c r="H90" i="39"/>
  <c r="I90" i="39"/>
  <c r="E91" i="39"/>
  <c r="F91" i="39"/>
  <c r="G91" i="39"/>
  <c r="H91" i="39"/>
  <c r="I91" i="39"/>
  <c r="E92" i="39"/>
  <c r="F92" i="39"/>
  <c r="G92" i="39"/>
  <c r="H92" i="39"/>
  <c r="I92" i="39"/>
  <c r="E93" i="39"/>
  <c r="F93" i="39"/>
  <c r="G93" i="39"/>
  <c r="H93" i="39"/>
  <c r="I93" i="39"/>
  <c r="E94" i="39"/>
  <c r="F94" i="39"/>
  <c r="G94" i="39"/>
  <c r="H94" i="39"/>
  <c r="I94" i="39"/>
  <c r="E95" i="39"/>
  <c r="F95" i="39"/>
  <c r="G95" i="39"/>
  <c r="H95" i="39"/>
  <c r="I95" i="39"/>
  <c r="E96" i="39"/>
  <c r="F96" i="39"/>
  <c r="G96" i="39"/>
  <c r="H96" i="39"/>
  <c r="I96" i="39"/>
  <c r="F57" i="39"/>
  <c r="G57" i="39"/>
  <c r="H57" i="39"/>
  <c r="I57" i="39"/>
  <c r="E57" i="39"/>
  <c r="Y178" i="10" l="1"/>
  <c r="M178" i="10"/>
  <c r="R178" i="10"/>
  <c r="AC178" i="10"/>
  <c r="Q178" i="10"/>
  <c r="Z178" i="10"/>
  <c r="U178" i="10"/>
  <c r="N178" i="10"/>
  <c r="V178" i="10"/>
  <c r="J178" i="10"/>
  <c r="AB178" i="10"/>
  <c r="X178" i="10"/>
  <c r="T178" i="10"/>
  <c r="P178" i="10"/>
  <c r="L178" i="10"/>
  <c r="AA178" i="10"/>
  <c r="O178" i="10"/>
  <c r="W178" i="10"/>
  <c r="S178" i="10"/>
  <c r="K178" i="10"/>
  <c r="G178" i="10"/>
  <c r="I178" i="10"/>
  <c r="H178" i="10"/>
  <c r="AA179" i="10"/>
  <c r="O179" i="10"/>
  <c r="K179" i="10"/>
  <c r="J179" i="10"/>
  <c r="W179" i="10"/>
  <c r="S179" i="10"/>
  <c r="Y179" i="10"/>
  <c r="M179" i="10"/>
  <c r="T179" i="10"/>
  <c r="AC179" i="10"/>
  <c r="Q179" i="10"/>
  <c r="U179" i="10"/>
  <c r="N179" i="10"/>
  <c r="AB179" i="10"/>
  <c r="X179" i="10"/>
  <c r="P179" i="10"/>
  <c r="L179" i="10"/>
  <c r="R179" i="10"/>
  <c r="V179" i="10"/>
  <c r="Z179" i="10"/>
  <c r="H179" i="10"/>
  <c r="G179" i="10"/>
  <c r="I179" i="10"/>
  <c r="E179" i="10"/>
  <c r="F179" i="10"/>
  <c r="E178" i="10"/>
  <c r="F178" i="10"/>
  <c r="I50" i="10"/>
  <c r="I48" i="10" s="1"/>
  <c r="I54" i="10"/>
  <c r="I52" i="10" s="1"/>
  <c r="I42" i="10"/>
  <c r="I40" i="10" s="1"/>
  <c r="I46" i="10"/>
  <c r="I44" i="10" s="1"/>
  <c r="I38" i="10"/>
  <c r="I36" i="10" s="1"/>
  <c r="H42" i="10"/>
  <c r="H40" i="10" s="1"/>
  <c r="H46" i="10"/>
  <c r="H44" i="10" s="1"/>
  <c r="H38" i="10"/>
  <c r="H36" i="10" s="1"/>
  <c r="H54" i="10"/>
  <c r="H52" i="10" s="1"/>
  <c r="H50" i="10"/>
  <c r="H48" i="10" s="1"/>
  <c r="G50" i="10"/>
  <c r="G48" i="10" s="1"/>
  <c r="G54" i="10"/>
  <c r="G52" i="10" s="1"/>
  <c r="G46" i="10"/>
  <c r="G44" i="10" s="1"/>
  <c r="G38" i="10"/>
  <c r="G36" i="10" s="1"/>
  <c r="G42" i="10"/>
  <c r="G40" i="10" s="1"/>
  <c r="F42" i="10"/>
  <c r="F40" i="10" s="1"/>
  <c r="F54" i="10"/>
  <c r="F52" i="10" s="1"/>
  <c r="F38" i="10"/>
  <c r="F36" i="10" s="1"/>
  <c r="F46" i="10"/>
  <c r="F44" i="10" s="1"/>
  <c r="F50" i="10"/>
  <c r="F48" i="10" s="1"/>
  <c r="D90" i="36"/>
  <c r="D91" i="36"/>
  <c r="D89" i="36"/>
  <c r="X171" i="10"/>
  <c r="H171" i="10"/>
  <c r="X167" i="10"/>
  <c r="H167" i="10"/>
  <c r="AA171" i="10"/>
  <c r="K171" i="10"/>
  <c r="AA167" i="10"/>
  <c r="K167" i="10"/>
  <c r="R171" i="10"/>
  <c r="R167" i="10"/>
  <c r="AC171" i="10"/>
  <c r="Y167" i="10"/>
  <c r="T171" i="10"/>
  <c r="T167" i="10"/>
  <c r="W171" i="10"/>
  <c r="G171" i="10"/>
  <c r="W167" i="10"/>
  <c r="G167" i="10"/>
  <c r="E171" i="10"/>
  <c r="N171" i="10"/>
  <c r="N167" i="10"/>
  <c r="Y171" i="10"/>
  <c r="I171" i="10"/>
  <c r="E167" i="10"/>
  <c r="P171" i="10"/>
  <c r="P167" i="10"/>
  <c r="S171" i="10"/>
  <c r="S167" i="10"/>
  <c r="Z171" i="10"/>
  <c r="J171" i="10"/>
  <c r="Z167" i="10"/>
  <c r="J167" i="10"/>
  <c r="U171" i="10"/>
  <c r="Q167" i="10"/>
  <c r="M171" i="10"/>
  <c r="U167" i="10"/>
  <c r="AB171" i="10"/>
  <c r="L171" i="10"/>
  <c r="AB167" i="10"/>
  <c r="L167" i="10"/>
  <c r="O171" i="10"/>
  <c r="O167" i="10"/>
  <c r="V171" i="10"/>
  <c r="F171" i="10"/>
  <c r="V167" i="10"/>
  <c r="F167" i="10"/>
  <c r="Q171" i="10"/>
  <c r="AC167" i="10"/>
  <c r="M167" i="10"/>
  <c r="I167" i="10"/>
  <c r="E228" i="10"/>
  <c r="Q228" i="10"/>
  <c r="Q224" i="10"/>
  <c r="T228" i="10"/>
  <c r="T224" i="10"/>
  <c r="AA228" i="10"/>
  <c r="K228" i="10"/>
  <c r="AA224" i="10"/>
  <c r="K224" i="10"/>
  <c r="Z228" i="10"/>
  <c r="J228" i="10"/>
  <c r="V224" i="10"/>
  <c r="F224" i="10"/>
  <c r="AC228" i="10"/>
  <c r="M228" i="10"/>
  <c r="AC224" i="10"/>
  <c r="M224" i="10"/>
  <c r="P228" i="10"/>
  <c r="P224" i="10"/>
  <c r="W228" i="10"/>
  <c r="G228" i="10"/>
  <c r="W224" i="10"/>
  <c r="G224" i="10"/>
  <c r="V228" i="10"/>
  <c r="F228" i="10"/>
  <c r="R224" i="10"/>
  <c r="Y228" i="10"/>
  <c r="I228" i="10"/>
  <c r="Y224" i="10"/>
  <c r="I224" i="10"/>
  <c r="AB228" i="10"/>
  <c r="L228" i="10"/>
  <c r="AB224" i="10"/>
  <c r="L224" i="10"/>
  <c r="E224" i="10"/>
  <c r="S228" i="10"/>
  <c r="S224" i="10"/>
  <c r="R228" i="10"/>
  <c r="N224" i="10"/>
  <c r="U228" i="10"/>
  <c r="U224" i="10"/>
  <c r="X228" i="10"/>
  <c r="H228" i="10"/>
  <c r="X224" i="10"/>
  <c r="H224" i="10"/>
  <c r="O228" i="10"/>
  <c r="O224" i="10"/>
  <c r="N228" i="10"/>
  <c r="Z224" i="10"/>
  <c r="J224" i="10"/>
  <c r="F220" i="10"/>
  <c r="J220" i="10"/>
  <c r="N220" i="10"/>
  <c r="R220" i="10"/>
  <c r="V220" i="10"/>
  <c r="Z220" i="10"/>
  <c r="E220" i="10"/>
  <c r="G220" i="10"/>
  <c r="K220" i="10"/>
  <c r="O220" i="10"/>
  <c r="S220" i="10"/>
  <c r="W220" i="10"/>
  <c r="AA220" i="10"/>
  <c r="H220" i="10"/>
  <c r="L220" i="10"/>
  <c r="P220" i="10"/>
  <c r="T220" i="10"/>
  <c r="X220" i="10"/>
  <c r="AB220" i="10"/>
  <c r="I220" i="10"/>
  <c r="M220" i="10"/>
  <c r="Q220" i="10"/>
  <c r="U220" i="10"/>
  <c r="Y220" i="10"/>
  <c r="AC220" i="10"/>
  <c r="I163" i="10"/>
  <c r="M163" i="10"/>
  <c r="Q163" i="10"/>
  <c r="U163" i="10"/>
  <c r="Y163" i="10"/>
  <c r="AC163" i="10"/>
  <c r="F163" i="10"/>
  <c r="J163" i="10"/>
  <c r="N163" i="10"/>
  <c r="R163" i="10"/>
  <c r="V163" i="10"/>
  <c r="Z163" i="10"/>
  <c r="G163" i="10"/>
  <c r="K163" i="10"/>
  <c r="O163" i="10"/>
  <c r="S163" i="10"/>
  <c r="W163" i="10"/>
  <c r="AA163" i="10"/>
  <c r="H163" i="10"/>
  <c r="L163" i="10"/>
  <c r="P163" i="10"/>
  <c r="T163" i="10"/>
  <c r="X163" i="10"/>
  <c r="AB163" i="10"/>
  <c r="E97" i="39"/>
  <c r="E11" i="39" l="1"/>
  <c r="F11" i="39"/>
  <c r="G11" i="39"/>
  <c r="H11" i="39"/>
  <c r="I11" i="39"/>
  <c r="E12" i="39"/>
  <c r="F12" i="39"/>
  <c r="G12" i="39"/>
  <c r="H12" i="39"/>
  <c r="I12" i="39"/>
  <c r="E13" i="39"/>
  <c r="F13" i="39"/>
  <c r="G13" i="39"/>
  <c r="H13" i="39"/>
  <c r="I13" i="39"/>
  <c r="E14" i="39"/>
  <c r="F14" i="39"/>
  <c r="G14" i="39"/>
  <c r="H14" i="39"/>
  <c r="I14" i="39"/>
  <c r="E15" i="39"/>
  <c r="F15" i="39"/>
  <c r="G15" i="39"/>
  <c r="H15" i="39"/>
  <c r="I15" i="39"/>
  <c r="E16" i="39"/>
  <c r="F16" i="39"/>
  <c r="G16" i="39"/>
  <c r="H16" i="39"/>
  <c r="I16" i="39"/>
  <c r="E17" i="39"/>
  <c r="F17" i="39"/>
  <c r="G17" i="39"/>
  <c r="H17" i="39"/>
  <c r="I17" i="39"/>
  <c r="E18" i="39"/>
  <c r="F18" i="39"/>
  <c r="G18" i="39"/>
  <c r="H18" i="39"/>
  <c r="I18" i="39"/>
  <c r="E19" i="39"/>
  <c r="F19" i="39"/>
  <c r="G19" i="39"/>
  <c r="H19" i="39"/>
  <c r="I19" i="39"/>
  <c r="E20" i="39"/>
  <c r="F20" i="39"/>
  <c r="G20" i="39"/>
  <c r="H20" i="39"/>
  <c r="I20" i="39"/>
  <c r="E21" i="39"/>
  <c r="F21" i="39"/>
  <c r="G21" i="39"/>
  <c r="H21" i="39"/>
  <c r="I21" i="39"/>
  <c r="E22" i="39"/>
  <c r="F22" i="39"/>
  <c r="G22" i="39"/>
  <c r="H22" i="39"/>
  <c r="I22" i="39"/>
  <c r="E23" i="39"/>
  <c r="F23" i="39"/>
  <c r="G23" i="39"/>
  <c r="H23" i="39"/>
  <c r="I23" i="39"/>
  <c r="E24" i="39"/>
  <c r="F24" i="39"/>
  <c r="G24" i="39"/>
  <c r="H24" i="39"/>
  <c r="I24" i="39"/>
  <c r="E25" i="39"/>
  <c r="F25" i="39"/>
  <c r="G25" i="39"/>
  <c r="H25" i="39"/>
  <c r="I25" i="39"/>
  <c r="E26" i="39"/>
  <c r="F26" i="39"/>
  <c r="G26" i="39"/>
  <c r="H26" i="39"/>
  <c r="I26" i="39"/>
  <c r="E27" i="39"/>
  <c r="F27" i="39"/>
  <c r="G27" i="39"/>
  <c r="H27" i="39"/>
  <c r="I27" i="39"/>
  <c r="E28" i="39"/>
  <c r="F28" i="39"/>
  <c r="G28" i="39"/>
  <c r="H28" i="39"/>
  <c r="I28" i="39"/>
  <c r="E29" i="39"/>
  <c r="F29" i="39"/>
  <c r="G29" i="39"/>
  <c r="H29" i="39"/>
  <c r="I29" i="39"/>
  <c r="E30" i="39"/>
  <c r="F30" i="39"/>
  <c r="G30" i="39"/>
  <c r="H30" i="39"/>
  <c r="I30" i="39"/>
  <c r="E31" i="39"/>
  <c r="F31" i="39"/>
  <c r="G31" i="39"/>
  <c r="H31" i="39"/>
  <c r="I31" i="39"/>
  <c r="E32" i="39"/>
  <c r="F32" i="39"/>
  <c r="G32" i="39"/>
  <c r="H32" i="39"/>
  <c r="I32" i="39"/>
  <c r="E33" i="39"/>
  <c r="F33" i="39"/>
  <c r="G33" i="39"/>
  <c r="H33" i="39"/>
  <c r="I33" i="39"/>
  <c r="E34" i="39"/>
  <c r="F34" i="39"/>
  <c r="G34" i="39"/>
  <c r="H34" i="39"/>
  <c r="I34" i="39"/>
  <c r="E35" i="39"/>
  <c r="F35" i="39"/>
  <c r="G35" i="39"/>
  <c r="H35" i="39"/>
  <c r="I35" i="39"/>
  <c r="E36" i="39"/>
  <c r="F36" i="39"/>
  <c r="G36" i="39"/>
  <c r="H36" i="39"/>
  <c r="I36" i="39"/>
  <c r="E37" i="39"/>
  <c r="F37" i="39"/>
  <c r="G37" i="39"/>
  <c r="H37" i="39"/>
  <c r="I37" i="39"/>
  <c r="E38" i="39"/>
  <c r="F38" i="39"/>
  <c r="G38" i="39"/>
  <c r="H38" i="39"/>
  <c r="I38" i="39"/>
  <c r="E39" i="39"/>
  <c r="F39" i="39"/>
  <c r="G39" i="39"/>
  <c r="H39" i="39"/>
  <c r="I39" i="39"/>
  <c r="E40" i="39"/>
  <c r="F40" i="39"/>
  <c r="G40" i="39"/>
  <c r="H40" i="39"/>
  <c r="I40" i="39"/>
  <c r="E41" i="39"/>
  <c r="F41" i="39"/>
  <c r="G41" i="39"/>
  <c r="H41" i="39"/>
  <c r="I41" i="39"/>
  <c r="E42" i="39"/>
  <c r="F42" i="39"/>
  <c r="G42" i="39"/>
  <c r="H42" i="39"/>
  <c r="I42" i="39"/>
  <c r="E43" i="39"/>
  <c r="F43" i="39"/>
  <c r="G43" i="39"/>
  <c r="H43" i="39"/>
  <c r="I43" i="39"/>
  <c r="E44" i="39"/>
  <c r="F44" i="39"/>
  <c r="G44" i="39"/>
  <c r="H44" i="39"/>
  <c r="I44" i="39"/>
  <c r="E45" i="39"/>
  <c r="F45" i="39"/>
  <c r="G45" i="39"/>
  <c r="H45" i="39"/>
  <c r="I45" i="39"/>
  <c r="E46" i="39"/>
  <c r="F46" i="39"/>
  <c r="G46" i="39"/>
  <c r="I46" i="39"/>
  <c r="E47" i="39"/>
  <c r="F47" i="39"/>
  <c r="G47" i="39"/>
  <c r="H47" i="39"/>
  <c r="I47" i="39"/>
  <c r="E48" i="39"/>
  <c r="F48" i="39"/>
  <c r="G48" i="39"/>
  <c r="H48" i="39"/>
  <c r="I48" i="39"/>
  <c r="E10" i="39"/>
  <c r="F10" i="39"/>
  <c r="G10" i="39"/>
  <c r="H10" i="39"/>
  <c r="I10" i="39"/>
  <c r="F9" i="39"/>
  <c r="G9" i="39"/>
  <c r="H9" i="39"/>
  <c r="I9" i="39"/>
  <c r="I10" i="36" l="1"/>
  <c r="M10" i="36"/>
  <c r="Q10" i="36"/>
  <c r="U10" i="36"/>
  <c r="Y10" i="36"/>
  <c r="I11" i="36"/>
  <c r="I11" i="38" s="1"/>
  <c r="M11" i="36"/>
  <c r="M11" i="38" s="1"/>
  <c r="Q11" i="36"/>
  <c r="Q11" i="38" s="1"/>
  <c r="U11" i="36"/>
  <c r="U11" i="38" s="1"/>
  <c r="Y11" i="36"/>
  <c r="Y11" i="38" s="1"/>
  <c r="I12" i="36"/>
  <c r="I12" i="38" s="1"/>
  <c r="M12" i="36"/>
  <c r="M12" i="38" s="1"/>
  <c r="Q12" i="36"/>
  <c r="Q12" i="38" s="1"/>
  <c r="U12" i="36"/>
  <c r="U12" i="38" s="1"/>
  <c r="Y12" i="36"/>
  <c r="Y12" i="38" s="1"/>
  <c r="I13" i="36"/>
  <c r="I13" i="38" s="1"/>
  <c r="M13" i="36"/>
  <c r="M13" i="38" s="1"/>
  <c r="Q13" i="36"/>
  <c r="Q13" i="38" s="1"/>
  <c r="U13" i="36"/>
  <c r="U13" i="38" s="1"/>
  <c r="Y13" i="36"/>
  <c r="Y13" i="38" s="1"/>
  <c r="I14" i="36"/>
  <c r="I14" i="38" s="1"/>
  <c r="M14" i="36"/>
  <c r="M14" i="38" s="1"/>
  <c r="Q14" i="36"/>
  <c r="Q14" i="38" s="1"/>
  <c r="U14" i="36"/>
  <c r="U14" i="38" s="1"/>
  <c r="Y14" i="36"/>
  <c r="Y14" i="38" s="1"/>
  <c r="I15" i="36"/>
  <c r="I15" i="38" s="1"/>
  <c r="M15" i="36"/>
  <c r="M15" i="38" s="1"/>
  <c r="Q15" i="36"/>
  <c r="Q15" i="38" s="1"/>
  <c r="U15" i="36"/>
  <c r="U15" i="38" s="1"/>
  <c r="Y15" i="36"/>
  <c r="Y15" i="38" s="1"/>
  <c r="I16" i="36"/>
  <c r="I16" i="38" s="1"/>
  <c r="J10" i="36"/>
  <c r="N10" i="36"/>
  <c r="R10" i="36"/>
  <c r="V10" i="36"/>
  <c r="Z10" i="36"/>
  <c r="J11" i="36"/>
  <c r="J11" i="38" s="1"/>
  <c r="N11" i="36"/>
  <c r="N11" i="38" s="1"/>
  <c r="R11" i="36"/>
  <c r="R11" i="38" s="1"/>
  <c r="V11" i="36"/>
  <c r="V11" i="38" s="1"/>
  <c r="Z11" i="36"/>
  <c r="Z11" i="38" s="1"/>
  <c r="J12" i="36"/>
  <c r="J12" i="38" s="1"/>
  <c r="N12" i="36"/>
  <c r="N12" i="38" s="1"/>
  <c r="R12" i="36"/>
  <c r="R12" i="38" s="1"/>
  <c r="V12" i="36"/>
  <c r="V12" i="38" s="1"/>
  <c r="Z12" i="36"/>
  <c r="Z12" i="38" s="1"/>
  <c r="J13" i="36"/>
  <c r="J13" i="38" s="1"/>
  <c r="N13" i="36"/>
  <c r="N13" i="38" s="1"/>
  <c r="R13" i="36"/>
  <c r="R13" i="38" s="1"/>
  <c r="V13" i="36"/>
  <c r="V13" i="38" s="1"/>
  <c r="Z13" i="36"/>
  <c r="Z13" i="38" s="1"/>
  <c r="J14" i="36"/>
  <c r="J14" i="38" s="1"/>
  <c r="N14" i="36"/>
  <c r="N14" i="38" s="1"/>
  <c r="R14" i="36"/>
  <c r="R14" i="38" s="1"/>
  <c r="V14" i="36"/>
  <c r="V14" i="38" s="1"/>
  <c r="Z14" i="36"/>
  <c r="Z14" i="38" s="1"/>
  <c r="J15" i="36"/>
  <c r="J15" i="38" s="1"/>
  <c r="N15" i="36"/>
  <c r="N15" i="38" s="1"/>
  <c r="R15" i="36"/>
  <c r="R15" i="38" s="1"/>
  <c r="V15" i="36"/>
  <c r="V15" i="38" s="1"/>
  <c r="Z15" i="36"/>
  <c r="Z15" i="38" s="1"/>
  <c r="J16" i="36"/>
  <c r="J16" i="38" s="1"/>
  <c r="N16" i="36"/>
  <c r="N16" i="38" s="1"/>
  <c r="R16" i="36"/>
  <c r="R16" i="38" s="1"/>
  <c r="K10" i="36"/>
  <c r="O10" i="36"/>
  <c r="S10" i="36"/>
  <c r="W10" i="36"/>
  <c r="AA10" i="36"/>
  <c r="K11" i="36"/>
  <c r="K11" i="38" s="1"/>
  <c r="O11" i="36"/>
  <c r="O11" i="38" s="1"/>
  <c r="S11" i="36"/>
  <c r="S11" i="38" s="1"/>
  <c r="W11" i="36"/>
  <c r="W11" i="38" s="1"/>
  <c r="AA11" i="36"/>
  <c r="AA11" i="38" s="1"/>
  <c r="K12" i="36"/>
  <c r="K12" i="38" s="1"/>
  <c r="O12" i="36"/>
  <c r="O12" i="38" s="1"/>
  <c r="S12" i="36"/>
  <c r="S12" i="38" s="1"/>
  <c r="W12" i="36"/>
  <c r="W12" i="38" s="1"/>
  <c r="AA12" i="36"/>
  <c r="AA12" i="38" s="1"/>
  <c r="K13" i="36"/>
  <c r="K13" i="38" s="1"/>
  <c r="O13" i="36"/>
  <c r="O13" i="38" s="1"/>
  <c r="S13" i="36"/>
  <c r="S13" i="38" s="1"/>
  <c r="W13" i="36"/>
  <c r="W13" i="38" s="1"/>
  <c r="AA13" i="36"/>
  <c r="AA13" i="38" s="1"/>
  <c r="K14" i="36"/>
  <c r="K14" i="38" s="1"/>
  <c r="O14" i="36"/>
  <c r="O14" i="38" s="1"/>
  <c r="S14" i="36"/>
  <c r="S14" i="38" s="1"/>
  <c r="W14" i="36"/>
  <c r="W14" i="38" s="1"/>
  <c r="AA14" i="36"/>
  <c r="AA14" i="38" s="1"/>
  <c r="K15" i="36"/>
  <c r="K15" i="38" s="1"/>
  <c r="O15" i="36"/>
  <c r="O15" i="38" s="1"/>
  <c r="S15" i="36"/>
  <c r="S15" i="38" s="1"/>
  <c r="W15" i="36"/>
  <c r="W15" i="38" s="1"/>
  <c r="AA15" i="36"/>
  <c r="AA15" i="38" s="1"/>
  <c r="L10" i="36"/>
  <c r="P10" i="36"/>
  <c r="T10" i="36"/>
  <c r="X10" i="36"/>
  <c r="AB10" i="36"/>
  <c r="L11" i="36"/>
  <c r="L11" i="38" s="1"/>
  <c r="P11" i="36"/>
  <c r="P11" i="38" s="1"/>
  <c r="T11" i="36"/>
  <c r="T11" i="38" s="1"/>
  <c r="X11" i="36"/>
  <c r="X11" i="38" s="1"/>
  <c r="AB11" i="36"/>
  <c r="AB11" i="38" s="1"/>
  <c r="L12" i="36"/>
  <c r="L12" i="38" s="1"/>
  <c r="P12" i="36"/>
  <c r="P12" i="38" s="1"/>
  <c r="T12" i="36"/>
  <c r="T12" i="38" s="1"/>
  <c r="X12" i="36"/>
  <c r="X12" i="38" s="1"/>
  <c r="AB12" i="36"/>
  <c r="AB12" i="38" s="1"/>
  <c r="L13" i="36"/>
  <c r="L13" i="38" s="1"/>
  <c r="P13" i="36"/>
  <c r="P13" i="38" s="1"/>
  <c r="T13" i="36"/>
  <c r="T13" i="38" s="1"/>
  <c r="X13" i="36"/>
  <c r="X13" i="38" s="1"/>
  <c r="AB13" i="36"/>
  <c r="AB13" i="38" s="1"/>
  <c r="L14" i="36"/>
  <c r="L14" i="38" s="1"/>
  <c r="P14" i="36"/>
  <c r="P14" i="38" s="1"/>
  <c r="T14" i="36"/>
  <c r="T14" i="38" s="1"/>
  <c r="X14" i="36"/>
  <c r="X14" i="38" s="1"/>
  <c r="AB14" i="36"/>
  <c r="AB14" i="38" s="1"/>
  <c r="L15" i="36"/>
  <c r="L15" i="38" s="1"/>
  <c r="P15" i="36"/>
  <c r="P15" i="38" s="1"/>
  <c r="T15" i="36"/>
  <c r="T15" i="38" s="1"/>
  <c r="X15" i="36"/>
  <c r="X15" i="38" s="1"/>
  <c r="AB15" i="36"/>
  <c r="AB15" i="38" s="1"/>
  <c r="L16" i="36"/>
  <c r="L16" i="38" s="1"/>
  <c r="P16" i="36"/>
  <c r="P16" i="38" s="1"/>
  <c r="T16" i="36"/>
  <c r="T16" i="38" s="1"/>
  <c r="K16" i="36"/>
  <c r="K16" i="38" s="1"/>
  <c r="S16" i="36"/>
  <c r="S16" i="38" s="1"/>
  <c r="X16" i="36"/>
  <c r="X16" i="38" s="1"/>
  <c r="AB16" i="36"/>
  <c r="AB16" i="38" s="1"/>
  <c r="L22" i="36"/>
  <c r="L22" i="38" s="1"/>
  <c r="P22" i="36"/>
  <c r="P22" i="38" s="1"/>
  <c r="T22" i="36"/>
  <c r="T22" i="38" s="1"/>
  <c r="X22" i="36"/>
  <c r="X22" i="38" s="1"/>
  <c r="AB22" i="36"/>
  <c r="AB22" i="38" s="1"/>
  <c r="L23" i="36"/>
  <c r="L23" i="38" s="1"/>
  <c r="P23" i="36"/>
  <c r="P23" i="38" s="1"/>
  <c r="T23" i="36"/>
  <c r="T23" i="38" s="1"/>
  <c r="X23" i="36"/>
  <c r="X23" i="38" s="1"/>
  <c r="AB23" i="36"/>
  <c r="AB23" i="38" s="1"/>
  <c r="L24" i="36"/>
  <c r="L24" i="38" s="1"/>
  <c r="P24" i="36"/>
  <c r="P24" i="38" s="1"/>
  <c r="T24" i="36"/>
  <c r="T24" i="38" s="1"/>
  <c r="X24" i="36"/>
  <c r="X24" i="38" s="1"/>
  <c r="AB24" i="36"/>
  <c r="AB24" i="38" s="1"/>
  <c r="L25" i="36"/>
  <c r="L25" i="38" s="1"/>
  <c r="P25" i="36"/>
  <c r="P25" i="38" s="1"/>
  <c r="T25" i="36"/>
  <c r="T25" i="38" s="1"/>
  <c r="X25" i="36"/>
  <c r="X25" i="38" s="1"/>
  <c r="AB25" i="36"/>
  <c r="AB25" i="38" s="1"/>
  <c r="L26" i="36"/>
  <c r="L26" i="38" s="1"/>
  <c r="P26" i="36"/>
  <c r="P26" i="38" s="1"/>
  <c r="T26" i="36"/>
  <c r="T26" i="38" s="1"/>
  <c r="X26" i="36"/>
  <c r="X26" i="38" s="1"/>
  <c r="AB26" i="36"/>
  <c r="AB26" i="38" s="1"/>
  <c r="L27" i="36"/>
  <c r="L27" i="38" s="1"/>
  <c r="P27" i="36"/>
  <c r="P27" i="38" s="1"/>
  <c r="T27" i="36"/>
  <c r="T27" i="38" s="1"/>
  <c r="X27" i="36"/>
  <c r="X27" i="38" s="1"/>
  <c r="AB27" i="36"/>
  <c r="AB27" i="38" s="1"/>
  <c r="L28" i="36"/>
  <c r="L28" i="38" s="1"/>
  <c r="P28" i="36"/>
  <c r="P28" i="38" s="1"/>
  <c r="T28" i="36"/>
  <c r="T28" i="38" s="1"/>
  <c r="X28" i="36"/>
  <c r="X28" i="38" s="1"/>
  <c r="AB28" i="36"/>
  <c r="AB28" i="38" s="1"/>
  <c r="L30" i="36"/>
  <c r="L30" i="38" s="1"/>
  <c r="P30" i="36"/>
  <c r="P30" i="38" s="1"/>
  <c r="T30" i="36"/>
  <c r="T30" i="38" s="1"/>
  <c r="X30" i="36"/>
  <c r="X30" i="38" s="1"/>
  <c r="AB30" i="36"/>
  <c r="AB30" i="38" s="1"/>
  <c r="L31" i="36"/>
  <c r="L31" i="38" s="1"/>
  <c r="P31" i="36"/>
  <c r="P31" i="38" s="1"/>
  <c r="T31" i="36"/>
  <c r="T31" i="38" s="1"/>
  <c r="X31" i="36"/>
  <c r="X31" i="38" s="1"/>
  <c r="AB31" i="36"/>
  <c r="AB31" i="38" s="1"/>
  <c r="L32" i="36"/>
  <c r="L32" i="38" s="1"/>
  <c r="P32" i="36"/>
  <c r="P32" i="38" s="1"/>
  <c r="T32" i="36"/>
  <c r="T32" i="38" s="1"/>
  <c r="X32" i="36"/>
  <c r="X32" i="38" s="1"/>
  <c r="AB32" i="36"/>
  <c r="AB32" i="38" s="1"/>
  <c r="L33" i="36"/>
  <c r="L33" i="38" s="1"/>
  <c r="P33" i="36"/>
  <c r="P33" i="38" s="1"/>
  <c r="T33" i="36"/>
  <c r="T33" i="38" s="1"/>
  <c r="X33" i="36"/>
  <c r="X33" i="38" s="1"/>
  <c r="AB33" i="36"/>
  <c r="AB33" i="38" s="1"/>
  <c r="L34" i="36"/>
  <c r="L34" i="38" s="1"/>
  <c r="P34" i="36"/>
  <c r="P34" i="38" s="1"/>
  <c r="T34" i="36"/>
  <c r="T34" i="38" s="1"/>
  <c r="X34" i="36"/>
  <c r="X34" i="38" s="1"/>
  <c r="AB34" i="36"/>
  <c r="AB34" i="38" s="1"/>
  <c r="L35" i="36"/>
  <c r="L35" i="38" s="1"/>
  <c r="P35" i="36"/>
  <c r="P35" i="38" s="1"/>
  <c r="T35" i="36"/>
  <c r="T35" i="38" s="1"/>
  <c r="X35" i="36"/>
  <c r="X35" i="38" s="1"/>
  <c r="AB35" i="36"/>
  <c r="AB35" i="38" s="1"/>
  <c r="L36" i="36"/>
  <c r="L36" i="38" s="1"/>
  <c r="P36" i="36"/>
  <c r="P36" i="38" s="1"/>
  <c r="T36" i="36"/>
  <c r="T36" i="38" s="1"/>
  <c r="X36" i="36"/>
  <c r="X36" i="38" s="1"/>
  <c r="AB36" i="36"/>
  <c r="AB36" i="38" s="1"/>
  <c r="L37" i="36"/>
  <c r="P37" i="36"/>
  <c r="T37" i="36"/>
  <c r="X37" i="36"/>
  <c r="AB37" i="36"/>
  <c r="L38" i="36"/>
  <c r="P38" i="36"/>
  <c r="T38" i="36"/>
  <c r="X38" i="36"/>
  <c r="AB38" i="36"/>
  <c r="L40" i="36"/>
  <c r="L40" i="38" s="1"/>
  <c r="P40" i="36"/>
  <c r="P40" i="38" s="1"/>
  <c r="T40" i="36"/>
  <c r="T40" i="38" s="1"/>
  <c r="X40" i="36"/>
  <c r="X40" i="38" s="1"/>
  <c r="AB40" i="36"/>
  <c r="AB40" i="38" s="1"/>
  <c r="L41" i="36"/>
  <c r="L41" i="38" s="1"/>
  <c r="P41" i="36"/>
  <c r="P41" i="38" s="1"/>
  <c r="T41" i="36"/>
  <c r="T41" i="38" s="1"/>
  <c r="X41" i="36"/>
  <c r="X41" i="38" s="1"/>
  <c r="AB41" i="36"/>
  <c r="AB41" i="38" s="1"/>
  <c r="L42" i="36"/>
  <c r="L42" i="38" s="1"/>
  <c r="P42" i="36"/>
  <c r="P42" i="38" s="1"/>
  <c r="T42" i="36"/>
  <c r="T42" i="38" s="1"/>
  <c r="X42" i="36"/>
  <c r="X42" i="38" s="1"/>
  <c r="AB42" i="36"/>
  <c r="AB42" i="38" s="1"/>
  <c r="L43" i="36"/>
  <c r="L43" i="38" s="1"/>
  <c r="P43" i="36"/>
  <c r="P43" i="38" s="1"/>
  <c r="T43" i="36"/>
  <c r="T43" i="38" s="1"/>
  <c r="X43" i="36"/>
  <c r="X43" i="38" s="1"/>
  <c r="AB43" i="36"/>
  <c r="AB43" i="38" s="1"/>
  <c r="L44" i="36"/>
  <c r="L44" i="38" s="1"/>
  <c r="P44" i="36"/>
  <c r="P44" i="38" s="1"/>
  <c r="T44" i="36"/>
  <c r="T44" i="38" s="1"/>
  <c r="X44" i="36"/>
  <c r="X44" i="38" s="1"/>
  <c r="AB44" i="36"/>
  <c r="AB44" i="38" s="1"/>
  <c r="L45" i="36"/>
  <c r="L45" i="38" s="1"/>
  <c r="P45" i="36"/>
  <c r="P45" i="38" s="1"/>
  <c r="T45" i="36"/>
  <c r="T45" i="38" s="1"/>
  <c r="X45" i="36"/>
  <c r="X45" i="38" s="1"/>
  <c r="AB45" i="36"/>
  <c r="AB45" i="38" s="1"/>
  <c r="L46" i="36"/>
  <c r="P46" i="36"/>
  <c r="T46" i="36"/>
  <c r="X46" i="36"/>
  <c r="AB46" i="36"/>
  <c r="L47" i="36"/>
  <c r="P47" i="36"/>
  <c r="T47" i="36"/>
  <c r="X47" i="36"/>
  <c r="AB47" i="36"/>
  <c r="L48" i="36"/>
  <c r="P48" i="36"/>
  <c r="T48" i="36"/>
  <c r="X48" i="36"/>
  <c r="AB48" i="36"/>
  <c r="L49" i="36"/>
  <c r="L49" i="38" s="1"/>
  <c r="P49" i="36"/>
  <c r="P49" i="38" s="1"/>
  <c r="M16" i="36"/>
  <c r="M16" i="38" s="1"/>
  <c r="U16" i="36"/>
  <c r="U16" i="38" s="1"/>
  <c r="Y16" i="36"/>
  <c r="Y16" i="38" s="1"/>
  <c r="I22" i="36"/>
  <c r="M22" i="36"/>
  <c r="M22" i="38" s="1"/>
  <c r="Q22" i="36"/>
  <c r="Q22" i="38" s="1"/>
  <c r="U22" i="36"/>
  <c r="U22" i="38" s="1"/>
  <c r="Y22" i="36"/>
  <c r="Y22" i="38" s="1"/>
  <c r="I23" i="36"/>
  <c r="I23" i="38" s="1"/>
  <c r="M23" i="36"/>
  <c r="M23" i="38" s="1"/>
  <c r="Q23" i="36"/>
  <c r="Q23" i="38" s="1"/>
  <c r="U23" i="36"/>
  <c r="U23" i="38" s="1"/>
  <c r="Y23" i="36"/>
  <c r="Y23" i="38" s="1"/>
  <c r="I24" i="36"/>
  <c r="I24" i="38" s="1"/>
  <c r="M24" i="36"/>
  <c r="M24" i="38" s="1"/>
  <c r="Q24" i="36"/>
  <c r="Q24" i="38" s="1"/>
  <c r="U24" i="36"/>
  <c r="U24" i="38" s="1"/>
  <c r="Y24" i="36"/>
  <c r="Y24" i="38" s="1"/>
  <c r="I25" i="36"/>
  <c r="I25" i="38" s="1"/>
  <c r="M25" i="36"/>
  <c r="M25" i="38" s="1"/>
  <c r="Q25" i="36"/>
  <c r="Q25" i="38" s="1"/>
  <c r="U25" i="36"/>
  <c r="U25" i="38" s="1"/>
  <c r="Y25" i="36"/>
  <c r="Y25" i="38" s="1"/>
  <c r="I26" i="36"/>
  <c r="I26" i="38" s="1"/>
  <c r="M26" i="36"/>
  <c r="M26" i="38" s="1"/>
  <c r="Q26" i="36"/>
  <c r="Q26" i="38" s="1"/>
  <c r="U26" i="36"/>
  <c r="U26" i="38" s="1"/>
  <c r="Y26" i="36"/>
  <c r="Y26" i="38" s="1"/>
  <c r="I27" i="36"/>
  <c r="I27" i="38" s="1"/>
  <c r="M27" i="36"/>
  <c r="M27" i="38" s="1"/>
  <c r="Q27" i="36"/>
  <c r="Q27" i="38" s="1"/>
  <c r="U27" i="36"/>
  <c r="U27" i="38" s="1"/>
  <c r="Y27" i="36"/>
  <c r="Y27" i="38" s="1"/>
  <c r="I28" i="36"/>
  <c r="I28" i="38" s="1"/>
  <c r="M28" i="36"/>
  <c r="M28" i="38" s="1"/>
  <c r="Q28" i="36"/>
  <c r="Q28" i="38" s="1"/>
  <c r="U28" i="36"/>
  <c r="U28" i="38" s="1"/>
  <c r="Y28" i="36"/>
  <c r="Y28" i="38" s="1"/>
  <c r="I30" i="36"/>
  <c r="I30" i="38" s="1"/>
  <c r="M30" i="36"/>
  <c r="M30" i="38" s="1"/>
  <c r="Q30" i="36"/>
  <c r="Q30" i="38" s="1"/>
  <c r="U30" i="36"/>
  <c r="U30" i="38" s="1"/>
  <c r="Y30" i="36"/>
  <c r="Y30" i="38" s="1"/>
  <c r="I31" i="36"/>
  <c r="I31" i="38" s="1"/>
  <c r="M31" i="36"/>
  <c r="M31" i="38" s="1"/>
  <c r="Q31" i="36"/>
  <c r="Q31" i="38" s="1"/>
  <c r="U31" i="36"/>
  <c r="U31" i="38" s="1"/>
  <c r="Y31" i="36"/>
  <c r="Y31" i="38" s="1"/>
  <c r="I32" i="36"/>
  <c r="I32" i="38" s="1"/>
  <c r="M32" i="36"/>
  <c r="M32" i="38" s="1"/>
  <c r="Q32" i="36"/>
  <c r="Q32" i="38" s="1"/>
  <c r="U32" i="36"/>
  <c r="U32" i="38" s="1"/>
  <c r="Y32" i="36"/>
  <c r="Y32" i="38" s="1"/>
  <c r="I33" i="36"/>
  <c r="I33" i="38" s="1"/>
  <c r="M33" i="36"/>
  <c r="M33" i="38" s="1"/>
  <c r="Q33" i="36"/>
  <c r="Q33" i="38" s="1"/>
  <c r="U33" i="36"/>
  <c r="U33" i="38" s="1"/>
  <c r="Y33" i="36"/>
  <c r="Y33" i="38" s="1"/>
  <c r="I34" i="36"/>
  <c r="I34" i="38" s="1"/>
  <c r="M34" i="36"/>
  <c r="M34" i="38" s="1"/>
  <c r="Q34" i="36"/>
  <c r="Q34" i="38" s="1"/>
  <c r="U34" i="36"/>
  <c r="U34" i="38" s="1"/>
  <c r="Y34" i="36"/>
  <c r="Y34" i="38" s="1"/>
  <c r="I35" i="36"/>
  <c r="I35" i="38" s="1"/>
  <c r="M35" i="36"/>
  <c r="M35" i="38" s="1"/>
  <c r="Q35" i="36"/>
  <c r="Q35" i="38" s="1"/>
  <c r="U35" i="36"/>
  <c r="U35" i="38" s="1"/>
  <c r="Y35" i="36"/>
  <c r="Y35" i="38" s="1"/>
  <c r="I36" i="36"/>
  <c r="I36" i="38" s="1"/>
  <c r="M36" i="36"/>
  <c r="M36" i="38" s="1"/>
  <c r="Q36" i="36"/>
  <c r="Q36" i="38" s="1"/>
  <c r="U36" i="36"/>
  <c r="U36" i="38" s="1"/>
  <c r="Y36" i="36"/>
  <c r="Y36" i="38" s="1"/>
  <c r="I37" i="36"/>
  <c r="M37" i="36"/>
  <c r="Q37" i="36"/>
  <c r="U37" i="36"/>
  <c r="Y37" i="36"/>
  <c r="I38" i="36"/>
  <c r="M38" i="36"/>
  <c r="Q38" i="36"/>
  <c r="U38" i="36"/>
  <c r="Y38" i="36"/>
  <c r="I40" i="36"/>
  <c r="I40" i="38" s="1"/>
  <c r="M40" i="36"/>
  <c r="M40" i="38" s="1"/>
  <c r="Q40" i="36"/>
  <c r="Q40" i="38" s="1"/>
  <c r="U40" i="36"/>
  <c r="U40" i="38" s="1"/>
  <c r="Y40" i="36"/>
  <c r="Y40" i="38" s="1"/>
  <c r="I41" i="36"/>
  <c r="I41" i="38" s="1"/>
  <c r="M41" i="36"/>
  <c r="M41" i="38" s="1"/>
  <c r="Q41" i="36"/>
  <c r="Q41" i="38" s="1"/>
  <c r="U41" i="36"/>
  <c r="U41" i="38" s="1"/>
  <c r="Y41" i="36"/>
  <c r="Y41" i="38" s="1"/>
  <c r="I42" i="36"/>
  <c r="I42" i="38" s="1"/>
  <c r="M42" i="36"/>
  <c r="M42" i="38" s="1"/>
  <c r="Q42" i="36"/>
  <c r="Q42" i="38" s="1"/>
  <c r="U42" i="36"/>
  <c r="U42" i="38" s="1"/>
  <c r="Y42" i="36"/>
  <c r="Y42" i="38" s="1"/>
  <c r="I43" i="36"/>
  <c r="I43" i="38" s="1"/>
  <c r="M43" i="36"/>
  <c r="M43" i="38" s="1"/>
  <c r="Q43" i="36"/>
  <c r="Q43" i="38" s="1"/>
  <c r="U43" i="36"/>
  <c r="U43" i="38" s="1"/>
  <c r="Y43" i="36"/>
  <c r="Y43" i="38" s="1"/>
  <c r="I44" i="36"/>
  <c r="I44" i="38" s="1"/>
  <c r="M44" i="36"/>
  <c r="M44" i="38" s="1"/>
  <c r="Q44" i="36"/>
  <c r="Q44" i="38" s="1"/>
  <c r="U44" i="36"/>
  <c r="U44" i="38" s="1"/>
  <c r="Y44" i="36"/>
  <c r="Y44" i="38" s="1"/>
  <c r="I45" i="36"/>
  <c r="I45" i="38" s="1"/>
  <c r="M45" i="36"/>
  <c r="M45" i="38" s="1"/>
  <c r="Q45" i="36"/>
  <c r="Q45" i="38" s="1"/>
  <c r="U45" i="36"/>
  <c r="U45" i="38" s="1"/>
  <c r="Y45" i="36"/>
  <c r="Y45" i="38" s="1"/>
  <c r="I46" i="36"/>
  <c r="M46" i="36"/>
  <c r="Q46" i="36"/>
  <c r="U46" i="36"/>
  <c r="Y46" i="36"/>
  <c r="I47" i="36"/>
  <c r="M47" i="36"/>
  <c r="Q47" i="36"/>
  <c r="U47" i="36"/>
  <c r="Y47" i="36"/>
  <c r="I48" i="36"/>
  <c r="M48" i="36"/>
  <c r="Q48" i="36"/>
  <c r="U48" i="36"/>
  <c r="Y48" i="36"/>
  <c r="I49" i="36"/>
  <c r="I49" i="38" s="1"/>
  <c r="M49" i="36"/>
  <c r="M49" i="38" s="1"/>
  <c r="Q49" i="36"/>
  <c r="Q49" i="38" s="1"/>
  <c r="U49" i="36"/>
  <c r="U49" i="38" s="1"/>
  <c r="Y49" i="36"/>
  <c r="Y49" i="38" s="1"/>
  <c r="O16" i="36"/>
  <c r="O16" i="38" s="1"/>
  <c r="V16" i="36"/>
  <c r="V16" i="38" s="1"/>
  <c r="Z16" i="36"/>
  <c r="Z16" i="38" s="1"/>
  <c r="J22" i="36"/>
  <c r="J22" i="38" s="1"/>
  <c r="N22" i="36"/>
  <c r="N22" i="38" s="1"/>
  <c r="R22" i="36"/>
  <c r="R22" i="38" s="1"/>
  <c r="V22" i="36"/>
  <c r="V22" i="38" s="1"/>
  <c r="Z22" i="36"/>
  <c r="Z22" i="38" s="1"/>
  <c r="J23" i="36"/>
  <c r="J23" i="38" s="1"/>
  <c r="N23" i="36"/>
  <c r="N23" i="38" s="1"/>
  <c r="R23" i="36"/>
  <c r="R23" i="38" s="1"/>
  <c r="V23" i="36"/>
  <c r="V23" i="38" s="1"/>
  <c r="Z23" i="36"/>
  <c r="Z23" i="38" s="1"/>
  <c r="J24" i="36"/>
  <c r="J24" i="38" s="1"/>
  <c r="N24" i="36"/>
  <c r="N24" i="38" s="1"/>
  <c r="R24" i="36"/>
  <c r="R24" i="38" s="1"/>
  <c r="V24" i="36"/>
  <c r="V24" i="38" s="1"/>
  <c r="Z24" i="36"/>
  <c r="Z24" i="38" s="1"/>
  <c r="J25" i="36"/>
  <c r="J25" i="38" s="1"/>
  <c r="N25" i="36"/>
  <c r="N25" i="38" s="1"/>
  <c r="R25" i="36"/>
  <c r="R25" i="38" s="1"/>
  <c r="V25" i="36"/>
  <c r="V25" i="38" s="1"/>
  <c r="Z25" i="36"/>
  <c r="Z25" i="38" s="1"/>
  <c r="J26" i="36"/>
  <c r="J26" i="38" s="1"/>
  <c r="N26" i="36"/>
  <c r="N26" i="38" s="1"/>
  <c r="R26" i="36"/>
  <c r="R26" i="38" s="1"/>
  <c r="V26" i="36"/>
  <c r="V26" i="38" s="1"/>
  <c r="Z26" i="36"/>
  <c r="Z26" i="38" s="1"/>
  <c r="J27" i="36"/>
  <c r="J27" i="38" s="1"/>
  <c r="N27" i="36"/>
  <c r="N27" i="38" s="1"/>
  <c r="R27" i="36"/>
  <c r="R27" i="38" s="1"/>
  <c r="V27" i="36"/>
  <c r="V27" i="38" s="1"/>
  <c r="Z27" i="36"/>
  <c r="Z27" i="38" s="1"/>
  <c r="J28" i="36"/>
  <c r="J28" i="38" s="1"/>
  <c r="N28" i="36"/>
  <c r="N28" i="38" s="1"/>
  <c r="R28" i="36"/>
  <c r="R28" i="38" s="1"/>
  <c r="V28" i="36"/>
  <c r="V28" i="38" s="1"/>
  <c r="Z28" i="36"/>
  <c r="Z28" i="38" s="1"/>
  <c r="J30" i="36"/>
  <c r="J30" i="38" s="1"/>
  <c r="N30" i="36"/>
  <c r="N30" i="38" s="1"/>
  <c r="R30" i="36"/>
  <c r="R30" i="38" s="1"/>
  <c r="V30" i="36"/>
  <c r="V30" i="38" s="1"/>
  <c r="Z30" i="36"/>
  <c r="Z30" i="38" s="1"/>
  <c r="J31" i="36"/>
  <c r="J31" i="38" s="1"/>
  <c r="N31" i="36"/>
  <c r="N31" i="38" s="1"/>
  <c r="R31" i="36"/>
  <c r="R31" i="38" s="1"/>
  <c r="V31" i="36"/>
  <c r="V31" i="38" s="1"/>
  <c r="Z31" i="36"/>
  <c r="Z31" i="38" s="1"/>
  <c r="J32" i="36"/>
  <c r="J32" i="38" s="1"/>
  <c r="N32" i="36"/>
  <c r="N32" i="38" s="1"/>
  <c r="R32" i="36"/>
  <c r="R32" i="38" s="1"/>
  <c r="V32" i="36"/>
  <c r="V32" i="38" s="1"/>
  <c r="Z32" i="36"/>
  <c r="Z32" i="38" s="1"/>
  <c r="J33" i="36"/>
  <c r="J33" i="38" s="1"/>
  <c r="N33" i="36"/>
  <c r="N33" i="38" s="1"/>
  <c r="R33" i="36"/>
  <c r="R33" i="38" s="1"/>
  <c r="V33" i="36"/>
  <c r="V33" i="38" s="1"/>
  <c r="Z33" i="36"/>
  <c r="Z33" i="38" s="1"/>
  <c r="J34" i="36"/>
  <c r="J34" i="38" s="1"/>
  <c r="N34" i="36"/>
  <c r="N34" i="38" s="1"/>
  <c r="R34" i="36"/>
  <c r="R34" i="38" s="1"/>
  <c r="V34" i="36"/>
  <c r="V34" i="38" s="1"/>
  <c r="Z34" i="36"/>
  <c r="Z34" i="38" s="1"/>
  <c r="J35" i="36"/>
  <c r="J35" i="38" s="1"/>
  <c r="N35" i="36"/>
  <c r="N35" i="38" s="1"/>
  <c r="R35" i="36"/>
  <c r="R35" i="38" s="1"/>
  <c r="V35" i="36"/>
  <c r="V35" i="38" s="1"/>
  <c r="Z35" i="36"/>
  <c r="Z35" i="38" s="1"/>
  <c r="J36" i="36"/>
  <c r="J36" i="38" s="1"/>
  <c r="N36" i="36"/>
  <c r="N36" i="38" s="1"/>
  <c r="R36" i="36"/>
  <c r="R36" i="38" s="1"/>
  <c r="V36" i="36"/>
  <c r="V36" i="38" s="1"/>
  <c r="Z36" i="36"/>
  <c r="Z36" i="38" s="1"/>
  <c r="J37" i="36"/>
  <c r="N37" i="36"/>
  <c r="R37" i="36"/>
  <c r="V37" i="36"/>
  <c r="Z37" i="36"/>
  <c r="J38" i="36"/>
  <c r="N38" i="36"/>
  <c r="R38" i="36"/>
  <c r="V38" i="36"/>
  <c r="Z38" i="36"/>
  <c r="J40" i="36"/>
  <c r="J40" i="38" s="1"/>
  <c r="N40" i="36"/>
  <c r="N40" i="38" s="1"/>
  <c r="R40" i="36"/>
  <c r="R40" i="38" s="1"/>
  <c r="V40" i="36"/>
  <c r="V40" i="38" s="1"/>
  <c r="Z40" i="36"/>
  <c r="Z40" i="38" s="1"/>
  <c r="J41" i="36"/>
  <c r="J41" i="38" s="1"/>
  <c r="N41" i="36"/>
  <c r="N41" i="38" s="1"/>
  <c r="R41" i="36"/>
  <c r="R41" i="38" s="1"/>
  <c r="V41" i="36"/>
  <c r="V41" i="38" s="1"/>
  <c r="Z41" i="36"/>
  <c r="Z41" i="38" s="1"/>
  <c r="J42" i="36"/>
  <c r="J42" i="38" s="1"/>
  <c r="N42" i="36"/>
  <c r="N42" i="38" s="1"/>
  <c r="R42" i="36"/>
  <c r="R42" i="38" s="1"/>
  <c r="V42" i="36"/>
  <c r="V42" i="38" s="1"/>
  <c r="Z42" i="36"/>
  <c r="Z42" i="38" s="1"/>
  <c r="J43" i="36"/>
  <c r="J43" i="38" s="1"/>
  <c r="N43" i="36"/>
  <c r="N43" i="38" s="1"/>
  <c r="R43" i="36"/>
  <c r="R43" i="38" s="1"/>
  <c r="V43" i="36"/>
  <c r="V43" i="38" s="1"/>
  <c r="Z43" i="36"/>
  <c r="Z43" i="38" s="1"/>
  <c r="J44" i="36"/>
  <c r="J44" i="38" s="1"/>
  <c r="N44" i="36"/>
  <c r="N44" i="38" s="1"/>
  <c r="R44" i="36"/>
  <c r="R44" i="38" s="1"/>
  <c r="V44" i="36"/>
  <c r="V44" i="38" s="1"/>
  <c r="Z44" i="36"/>
  <c r="Z44" i="38" s="1"/>
  <c r="J45" i="36"/>
  <c r="J45" i="38" s="1"/>
  <c r="N45" i="36"/>
  <c r="N45" i="38" s="1"/>
  <c r="R45" i="36"/>
  <c r="R45" i="38" s="1"/>
  <c r="V45" i="36"/>
  <c r="V45" i="38" s="1"/>
  <c r="Z45" i="36"/>
  <c r="Z45" i="38" s="1"/>
  <c r="J46" i="36"/>
  <c r="N46" i="36"/>
  <c r="R46" i="36"/>
  <c r="V46" i="36"/>
  <c r="Z46" i="36"/>
  <c r="J47" i="36"/>
  <c r="N47" i="36"/>
  <c r="R47" i="36"/>
  <c r="V47" i="36"/>
  <c r="Z47" i="36"/>
  <c r="J48" i="36"/>
  <c r="N48" i="36"/>
  <c r="R48" i="36"/>
  <c r="V48" i="36"/>
  <c r="Z48" i="36"/>
  <c r="Q16" i="36"/>
  <c r="Q16" i="38" s="1"/>
  <c r="W16" i="36"/>
  <c r="W16" i="38" s="1"/>
  <c r="AA16" i="36"/>
  <c r="AA16" i="38" s="1"/>
  <c r="K22" i="36"/>
  <c r="K22" i="38" s="1"/>
  <c r="O22" i="36"/>
  <c r="O22" i="38" s="1"/>
  <c r="S22" i="36"/>
  <c r="S22" i="38" s="1"/>
  <c r="W22" i="36"/>
  <c r="W22" i="38" s="1"/>
  <c r="AA22" i="36"/>
  <c r="AA22" i="38" s="1"/>
  <c r="K23" i="36"/>
  <c r="K23" i="38" s="1"/>
  <c r="O23" i="36"/>
  <c r="O23" i="38" s="1"/>
  <c r="S23" i="36"/>
  <c r="S23" i="38" s="1"/>
  <c r="W23" i="36"/>
  <c r="W23" i="38" s="1"/>
  <c r="AA23" i="36"/>
  <c r="AA23" i="38" s="1"/>
  <c r="K24" i="36"/>
  <c r="K24" i="38" s="1"/>
  <c r="O24" i="36"/>
  <c r="O24" i="38" s="1"/>
  <c r="S24" i="36"/>
  <c r="S24" i="38" s="1"/>
  <c r="W24" i="36"/>
  <c r="W24" i="38" s="1"/>
  <c r="AA24" i="36"/>
  <c r="AA24" i="38" s="1"/>
  <c r="K25" i="36"/>
  <c r="K25" i="38" s="1"/>
  <c r="O25" i="36"/>
  <c r="O25" i="38" s="1"/>
  <c r="S25" i="36"/>
  <c r="S25" i="38" s="1"/>
  <c r="W25" i="36"/>
  <c r="W25" i="38" s="1"/>
  <c r="AA25" i="36"/>
  <c r="AA25" i="38" s="1"/>
  <c r="K26" i="36"/>
  <c r="K26" i="38" s="1"/>
  <c r="O26" i="36"/>
  <c r="O26" i="38" s="1"/>
  <c r="S26" i="36"/>
  <c r="S26" i="38" s="1"/>
  <c r="W26" i="36"/>
  <c r="W26" i="38" s="1"/>
  <c r="AA26" i="36"/>
  <c r="AA26" i="38" s="1"/>
  <c r="K27" i="36"/>
  <c r="K27" i="38" s="1"/>
  <c r="O27" i="36"/>
  <c r="O27" i="38" s="1"/>
  <c r="S27" i="36"/>
  <c r="S27" i="38" s="1"/>
  <c r="W27" i="36"/>
  <c r="W27" i="38" s="1"/>
  <c r="AA27" i="36"/>
  <c r="AA27" i="38" s="1"/>
  <c r="K28" i="36"/>
  <c r="K28" i="38" s="1"/>
  <c r="O28" i="36"/>
  <c r="O28" i="38" s="1"/>
  <c r="S28" i="36"/>
  <c r="S28" i="38" s="1"/>
  <c r="W28" i="36"/>
  <c r="W28" i="38" s="1"/>
  <c r="AA28" i="36"/>
  <c r="AA28" i="38" s="1"/>
  <c r="K30" i="36"/>
  <c r="K30" i="38" s="1"/>
  <c r="O30" i="36"/>
  <c r="O30" i="38" s="1"/>
  <c r="S30" i="36"/>
  <c r="S30" i="38" s="1"/>
  <c r="W30" i="36"/>
  <c r="W30" i="38" s="1"/>
  <c r="AA30" i="36"/>
  <c r="AA30" i="38" s="1"/>
  <c r="K31" i="36"/>
  <c r="K31" i="38" s="1"/>
  <c r="O31" i="36"/>
  <c r="O31" i="38" s="1"/>
  <c r="S31" i="36"/>
  <c r="S31" i="38" s="1"/>
  <c r="W31" i="36"/>
  <c r="W31" i="38" s="1"/>
  <c r="AA31" i="36"/>
  <c r="AA31" i="38" s="1"/>
  <c r="K32" i="36"/>
  <c r="K32" i="38" s="1"/>
  <c r="O32" i="36"/>
  <c r="O32" i="38" s="1"/>
  <c r="S32" i="36"/>
  <c r="S32" i="38" s="1"/>
  <c r="W32" i="36"/>
  <c r="W32" i="38" s="1"/>
  <c r="AA32" i="36"/>
  <c r="AA32" i="38" s="1"/>
  <c r="K33" i="36"/>
  <c r="K33" i="38" s="1"/>
  <c r="O33" i="36"/>
  <c r="O33" i="38" s="1"/>
  <c r="S33" i="36"/>
  <c r="S33" i="38" s="1"/>
  <c r="W33" i="36"/>
  <c r="W33" i="38" s="1"/>
  <c r="AA33" i="36"/>
  <c r="AA33" i="38" s="1"/>
  <c r="K34" i="36"/>
  <c r="K34" i="38" s="1"/>
  <c r="O34" i="36"/>
  <c r="O34" i="38" s="1"/>
  <c r="S34" i="36"/>
  <c r="S34" i="38" s="1"/>
  <c r="W34" i="36"/>
  <c r="W34" i="38" s="1"/>
  <c r="AA34" i="36"/>
  <c r="AA34" i="38" s="1"/>
  <c r="K35" i="36"/>
  <c r="K35" i="38" s="1"/>
  <c r="O35" i="36"/>
  <c r="O35" i="38" s="1"/>
  <c r="S35" i="36"/>
  <c r="S35" i="38" s="1"/>
  <c r="W35" i="36"/>
  <c r="W35" i="38" s="1"/>
  <c r="AA35" i="36"/>
  <c r="AA35" i="38" s="1"/>
  <c r="K36" i="36"/>
  <c r="K36" i="38" s="1"/>
  <c r="O36" i="36"/>
  <c r="O36" i="38" s="1"/>
  <c r="S36" i="36"/>
  <c r="S36" i="38" s="1"/>
  <c r="W36" i="36"/>
  <c r="W36" i="38" s="1"/>
  <c r="AA36" i="36"/>
  <c r="AA36" i="38" s="1"/>
  <c r="K37" i="36"/>
  <c r="O37" i="36"/>
  <c r="S37" i="36"/>
  <c r="W37" i="36"/>
  <c r="AA37" i="36"/>
  <c r="K38" i="36"/>
  <c r="O38" i="36"/>
  <c r="S38" i="36"/>
  <c r="W38" i="36"/>
  <c r="AA38" i="36"/>
  <c r="K40" i="36"/>
  <c r="K40" i="38" s="1"/>
  <c r="O40" i="36"/>
  <c r="O40" i="38" s="1"/>
  <c r="S40" i="36"/>
  <c r="S40" i="38" s="1"/>
  <c r="W40" i="36"/>
  <c r="W40" i="38" s="1"/>
  <c r="AA40" i="36"/>
  <c r="AA40" i="38" s="1"/>
  <c r="K41" i="36"/>
  <c r="K41" i="38" s="1"/>
  <c r="O41" i="36"/>
  <c r="O41" i="38" s="1"/>
  <c r="S41" i="36"/>
  <c r="S41" i="38" s="1"/>
  <c r="W41" i="36"/>
  <c r="W41" i="38" s="1"/>
  <c r="AA41" i="36"/>
  <c r="AA41" i="38" s="1"/>
  <c r="K42" i="36"/>
  <c r="K42" i="38" s="1"/>
  <c r="O42" i="36"/>
  <c r="O42" i="38" s="1"/>
  <c r="S42" i="36"/>
  <c r="S42" i="38" s="1"/>
  <c r="W42" i="36"/>
  <c r="W42" i="38" s="1"/>
  <c r="AA42" i="36"/>
  <c r="AA42" i="38" s="1"/>
  <c r="K43" i="36"/>
  <c r="K43" i="38" s="1"/>
  <c r="O43" i="36"/>
  <c r="O43" i="38" s="1"/>
  <c r="S43" i="36"/>
  <c r="S43" i="38" s="1"/>
  <c r="W43" i="36"/>
  <c r="W43" i="38" s="1"/>
  <c r="AA43" i="36"/>
  <c r="AA43" i="38" s="1"/>
  <c r="K44" i="36"/>
  <c r="K44" i="38" s="1"/>
  <c r="O44" i="36"/>
  <c r="O44" i="38" s="1"/>
  <c r="S44" i="36"/>
  <c r="S44" i="38" s="1"/>
  <c r="W44" i="36"/>
  <c r="W44" i="38" s="1"/>
  <c r="AA44" i="36"/>
  <c r="AA44" i="38" s="1"/>
  <c r="K45" i="36"/>
  <c r="K45" i="38" s="1"/>
  <c r="O45" i="36"/>
  <c r="O45" i="38" s="1"/>
  <c r="S45" i="36"/>
  <c r="S45" i="38" s="1"/>
  <c r="W45" i="36"/>
  <c r="W45" i="38" s="1"/>
  <c r="AA45" i="36"/>
  <c r="AA45" i="38" s="1"/>
  <c r="K46" i="36"/>
  <c r="O46" i="36"/>
  <c r="S46" i="36"/>
  <c r="W46" i="36"/>
  <c r="AA46" i="36"/>
  <c r="K47" i="36"/>
  <c r="O47" i="36"/>
  <c r="S47" i="36"/>
  <c r="W47" i="36"/>
  <c r="AA47" i="36"/>
  <c r="K48" i="36"/>
  <c r="O48" i="36"/>
  <c r="S48" i="36"/>
  <c r="W48" i="36"/>
  <c r="AA48" i="36"/>
  <c r="K49" i="36"/>
  <c r="K49" i="38" s="1"/>
  <c r="O49" i="36"/>
  <c r="O49" i="38" s="1"/>
  <c r="S49" i="36"/>
  <c r="S49" i="38" s="1"/>
  <c r="W49" i="36"/>
  <c r="W49" i="38" s="1"/>
  <c r="AA49" i="36"/>
  <c r="AA49" i="38" s="1"/>
  <c r="J49" i="36"/>
  <c r="J49" i="38" s="1"/>
  <c r="N49" i="36"/>
  <c r="N49" i="38" s="1"/>
  <c r="X49" i="36"/>
  <c r="X49" i="38" s="1"/>
  <c r="Z49" i="36"/>
  <c r="Z49" i="38" s="1"/>
  <c r="R49" i="36"/>
  <c r="R49" i="38" s="1"/>
  <c r="T49" i="36"/>
  <c r="T49" i="38" s="1"/>
  <c r="AB49" i="36"/>
  <c r="AB49" i="38" s="1"/>
  <c r="V49" i="36"/>
  <c r="V49" i="38" s="1"/>
  <c r="L18" i="36"/>
  <c r="L18" i="38" s="1"/>
  <c r="AB18" i="36"/>
  <c r="AB18" i="38" s="1"/>
  <c r="U18" i="36"/>
  <c r="U18" i="38" s="1"/>
  <c r="R18" i="36"/>
  <c r="R18" i="38" s="1"/>
  <c r="O18" i="36"/>
  <c r="O18" i="38" s="1"/>
  <c r="L21" i="36"/>
  <c r="L21" i="38" s="1"/>
  <c r="AB21" i="36"/>
  <c r="AB21" i="38" s="1"/>
  <c r="U21" i="36"/>
  <c r="U21" i="38" s="1"/>
  <c r="R21" i="36"/>
  <c r="R21" i="38" s="1"/>
  <c r="O21" i="36"/>
  <c r="O21" i="38" s="1"/>
  <c r="L20" i="36"/>
  <c r="L20" i="38" s="1"/>
  <c r="AB20" i="36"/>
  <c r="AB20" i="38" s="1"/>
  <c r="U20" i="36"/>
  <c r="U20" i="38" s="1"/>
  <c r="R20" i="36"/>
  <c r="R20" i="38" s="1"/>
  <c r="O20" i="36"/>
  <c r="O20" i="38" s="1"/>
  <c r="L17" i="36"/>
  <c r="L17" i="38" s="1"/>
  <c r="AB17" i="36"/>
  <c r="AB17" i="38" s="1"/>
  <c r="U17" i="36"/>
  <c r="U17" i="38" s="1"/>
  <c r="R17" i="36"/>
  <c r="R17" i="38" s="1"/>
  <c r="O17" i="36"/>
  <c r="O17" i="38" s="1"/>
  <c r="L19" i="36"/>
  <c r="L19" i="38" s="1"/>
  <c r="AB19" i="36"/>
  <c r="AB19" i="38" s="1"/>
  <c r="U19" i="36"/>
  <c r="U19" i="38" s="1"/>
  <c r="R19" i="36"/>
  <c r="R19" i="38" s="1"/>
  <c r="O19" i="36"/>
  <c r="O19" i="38" s="1"/>
  <c r="P18" i="36"/>
  <c r="P18" i="38" s="1"/>
  <c r="I18" i="36"/>
  <c r="I18" i="38" s="1"/>
  <c r="Y18" i="36"/>
  <c r="Y18" i="38" s="1"/>
  <c r="V18" i="36"/>
  <c r="V18" i="38" s="1"/>
  <c r="S18" i="36"/>
  <c r="S18" i="38" s="1"/>
  <c r="P21" i="36"/>
  <c r="P21" i="38" s="1"/>
  <c r="I21" i="36"/>
  <c r="I21" i="38" s="1"/>
  <c r="Y21" i="36"/>
  <c r="Y21" i="38" s="1"/>
  <c r="V21" i="36"/>
  <c r="V21" i="38" s="1"/>
  <c r="S21" i="36"/>
  <c r="S21" i="38" s="1"/>
  <c r="P20" i="36"/>
  <c r="P20" i="38" s="1"/>
  <c r="I20" i="36"/>
  <c r="I20" i="38" s="1"/>
  <c r="Y20" i="36"/>
  <c r="Y20" i="38" s="1"/>
  <c r="V20" i="36"/>
  <c r="V20" i="38" s="1"/>
  <c r="S20" i="36"/>
  <c r="S20" i="38" s="1"/>
  <c r="P17" i="36"/>
  <c r="P17" i="38" s="1"/>
  <c r="I17" i="36"/>
  <c r="I17" i="38" s="1"/>
  <c r="Y17" i="36"/>
  <c r="Y17" i="38" s="1"/>
  <c r="V17" i="36"/>
  <c r="V17" i="38" s="1"/>
  <c r="S17" i="36"/>
  <c r="S17" i="38" s="1"/>
  <c r="P19" i="36"/>
  <c r="P19" i="38" s="1"/>
  <c r="I19" i="36"/>
  <c r="I19" i="38" s="1"/>
  <c r="Y19" i="36"/>
  <c r="Y19" i="38" s="1"/>
  <c r="V19" i="36"/>
  <c r="V19" i="38" s="1"/>
  <c r="S19" i="36"/>
  <c r="S19" i="38" s="1"/>
  <c r="T18" i="36"/>
  <c r="T18" i="38" s="1"/>
  <c r="M18" i="36"/>
  <c r="M18" i="38" s="1"/>
  <c r="J18" i="36"/>
  <c r="J18" i="38" s="1"/>
  <c r="Z18" i="36"/>
  <c r="Z18" i="38" s="1"/>
  <c r="W18" i="36"/>
  <c r="W18" i="38" s="1"/>
  <c r="T21" i="36"/>
  <c r="T21" i="38" s="1"/>
  <c r="M21" i="36"/>
  <c r="M21" i="38" s="1"/>
  <c r="J21" i="36"/>
  <c r="J21" i="38" s="1"/>
  <c r="Z21" i="36"/>
  <c r="Z21" i="38" s="1"/>
  <c r="W21" i="36"/>
  <c r="W21" i="38" s="1"/>
  <c r="T20" i="36"/>
  <c r="T20" i="38" s="1"/>
  <c r="M20" i="36"/>
  <c r="M20" i="38" s="1"/>
  <c r="J20" i="36"/>
  <c r="J20" i="38" s="1"/>
  <c r="Z20" i="36"/>
  <c r="Z20" i="38" s="1"/>
  <c r="W20" i="36"/>
  <c r="W20" i="38" s="1"/>
  <c r="T17" i="36"/>
  <c r="T17" i="38" s="1"/>
  <c r="M17" i="36"/>
  <c r="M17" i="38" s="1"/>
  <c r="J17" i="36"/>
  <c r="J17" i="38" s="1"/>
  <c r="Z17" i="36"/>
  <c r="Z17" i="38" s="1"/>
  <c r="W17" i="36"/>
  <c r="W17" i="38" s="1"/>
  <c r="T19" i="36"/>
  <c r="T19" i="38" s="1"/>
  <c r="M19" i="36"/>
  <c r="M19" i="38" s="1"/>
  <c r="J19" i="36"/>
  <c r="J19" i="38" s="1"/>
  <c r="Z19" i="36"/>
  <c r="Z19" i="38" s="1"/>
  <c r="W19" i="36"/>
  <c r="W19" i="38" s="1"/>
  <c r="X18" i="36"/>
  <c r="X18" i="38" s="1"/>
  <c r="Q18" i="36"/>
  <c r="Q18" i="38" s="1"/>
  <c r="N18" i="36"/>
  <c r="N18" i="38" s="1"/>
  <c r="K18" i="36"/>
  <c r="K18" i="38" s="1"/>
  <c r="AA18" i="36"/>
  <c r="AA18" i="38" s="1"/>
  <c r="X21" i="36"/>
  <c r="X21" i="38" s="1"/>
  <c r="Q21" i="36"/>
  <c r="Q21" i="38" s="1"/>
  <c r="N21" i="36"/>
  <c r="N21" i="38" s="1"/>
  <c r="K21" i="36"/>
  <c r="K21" i="38" s="1"/>
  <c r="AA21" i="36"/>
  <c r="AA21" i="38" s="1"/>
  <c r="X20" i="36"/>
  <c r="X20" i="38" s="1"/>
  <c r="Q20" i="36"/>
  <c r="Q20" i="38" s="1"/>
  <c r="N20" i="36"/>
  <c r="N20" i="38" s="1"/>
  <c r="K20" i="36"/>
  <c r="K20" i="38" s="1"/>
  <c r="AA20" i="36"/>
  <c r="AA20" i="38" s="1"/>
  <c r="X17" i="36"/>
  <c r="X17" i="38" s="1"/>
  <c r="Q17" i="36"/>
  <c r="Q17" i="38" s="1"/>
  <c r="N17" i="36"/>
  <c r="N17" i="38" s="1"/>
  <c r="K17" i="36"/>
  <c r="K17" i="38" s="1"/>
  <c r="AA17" i="36"/>
  <c r="AA17" i="38" s="1"/>
  <c r="X19" i="36"/>
  <c r="X19" i="38" s="1"/>
  <c r="Q19" i="36"/>
  <c r="Q19" i="38" s="1"/>
  <c r="N19" i="36"/>
  <c r="N19" i="38" s="1"/>
  <c r="K19" i="36"/>
  <c r="K19" i="38" s="1"/>
  <c r="AA19" i="36"/>
  <c r="AA19" i="38" s="1"/>
  <c r="G10" i="36"/>
  <c r="F10" i="36"/>
  <c r="F11" i="36"/>
  <c r="F11" i="38" s="1"/>
  <c r="F46" i="36"/>
  <c r="G45" i="36"/>
  <c r="G45" i="38" s="1"/>
  <c r="G41" i="36"/>
  <c r="G41" i="38" s="1"/>
  <c r="H40" i="36"/>
  <c r="H40" i="38" s="1"/>
  <c r="D40" i="36"/>
  <c r="D40" i="38" s="1"/>
  <c r="H36" i="36"/>
  <c r="H36" i="38" s="1"/>
  <c r="D36" i="36"/>
  <c r="D36" i="38" s="1"/>
  <c r="E35" i="36"/>
  <c r="E35" i="38" s="1"/>
  <c r="E31" i="36"/>
  <c r="E31" i="38" s="1"/>
  <c r="F30" i="36"/>
  <c r="F30" i="38" s="1"/>
  <c r="H24" i="36"/>
  <c r="H24" i="38" s="1"/>
  <c r="D24" i="36"/>
  <c r="D24" i="38" s="1"/>
  <c r="E23" i="36"/>
  <c r="E23" i="38" s="1"/>
  <c r="G17" i="36"/>
  <c r="G17" i="38" s="1"/>
  <c r="H16" i="36"/>
  <c r="H16" i="38" s="1"/>
  <c r="D16" i="36"/>
  <c r="D16" i="38" s="1"/>
  <c r="D10" i="36"/>
  <c r="E10" i="36"/>
  <c r="E11" i="36"/>
  <c r="E11" i="38" s="1"/>
  <c r="E46" i="36"/>
  <c r="F45" i="36"/>
  <c r="F45" i="38" s="1"/>
  <c r="F41" i="36"/>
  <c r="F41" i="38" s="1"/>
  <c r="G40" i="36"/>
  <c r="G40" i="38" s="1"/>
  <c r="G36" i="36"/>
  <c r="G36" i="38" s="1"/>
  <c r="H35" i="36"/>
  <c r="H35" i="38" s="1"/>
  <c r="D35" i="36"/>
  <c r="D35" i="38" s="1"/>
  <c r="H31" i="36"/>
  <c r="H31" i="38" s="1"/>
  <c r="D31" i="36"/>
  <c r="D31" i="38" s="1"/>
  <c r="E30" i="36"/>
  <c r="E30" i="38" s="1"/>
  <c r="G24" i="36"/>
  <c r="G24" i="38" s="1"/>
  <c r="H23" i="36"/>
  <c r="H23" i="38" s="1"/>
  <c r="D23" i="36"/>
  <c r="D23" i="38" s="1"/>
  <c r="F17" i="36"/>
  <c r="F17" i="38" s="1"/>
  <c r="G16" i="36"/>
  <c r="G16" i="38" s="1"/>
  <c r="F49" i="36"/>
  <c r="F49" i="38" s="1"/>
  <c r="F15" i="36"/>
  <c r="F15" i="38" s="1"/>
  <c r="D44" i="36"/>
  <c r="D44" i="38" s="1"/>
  <c r="H22" i="36"/>
  <c r="H22" i="38" s="1"/>
  <c r="G44" i="36"/>
  <c r="G44" i="38" s="1"/>
  <c r="G15" i="36"/>
  <c r="G15" i="38" s="1"/>
  <c r="H44" i="36"/>
  <c r="H44" i="38" s="1"/>
  <c r="G22" i="36"/>
  <c r="G22" i="38" s="1"/>
  <c r="H49" i="36"/>
  <c r="H49" i="38" s="1"/>
  <c r="G34" i="36"/>
  <c r="G34" i="38" s="1"/>
  <c r="E22" i="36"/>
  <c r="E22" i="38" s="1"/>
  <c r="E34" i="36"/>
  <c r="E34" i="38" s="1"/>
  <c r="E44" i="36"/>
  <c r="E44" i="38" s="1"/>
  <c r="H34" i="36"/>
  <c r="H34" i="38" s="1"/>
  <c r="D49" i="36"/>
  <c r="D49" i="38" s="1"/>
  <c r="F22" i="36"/>
  <c r="F22" i="38" s="1"/>
  <c r="G49" i="36"/>
  <c r="G49" i="38" s="1"/>
  <c r="F34" i="36"/>
  <c r="F34" i="38" s="1"/>
  <c r="E15" i="36"/>
  <c r="E15" i="38" s="1"/>
  <c r="F44" i="36"/>
  <c r="F44" i="38" s="1"/>
  <c r="D34" i="36"/>
  <c r="D34" i="38" s="1"/>
  <c r="D15" i="36"/>
  <c r="D15" i="38" s="1"/>
  <c r="D22" i="36"/>
  <c r="D22" i="38" s="1"/>
  <c r="E49" i="36"/>
  <c r="E49" i="38" s="1"/>
  <c r="H15" i="36"/>
  <c r="H15" i="38" s="1"/>
  <c r="H10" i="36"/>
  <c r="H11" i="36"/>
  <c r="H11" i="38" s="1"/>
  <c r="D11" i="36"/>
  <c r="D11" i="38" s="1"/>
  <c r="H46" i="36"/>
  <c r="D46" i="36"/>
  <c r="D46" i="38" s="1"/>
  <c r="E45" i="36"/>
  <c r="E45" i="38" s="1"/>
  <c r="E41" i="36"/>
  <c r="E41" i="38" s="1"/>
  <c r="F40" i="36"/>
  <c r="F40" i="38" s="1"/>
  <c r="F36" i="36"/>
  <c r="F36" i="38" s="1"/>
  <c r="G35" i="36"/>
  <c r="G35" i="38" s="1"/>
  <c r="G31" i="36"/>
  <c r="G31" i="38" s="1"/>
  <c r="H30" i="36"/>
  <c r="H30" i="38" s="1"/>
  <c r="D30" i="36"/>
  <c r="D30" i="38" s="1"/>
  <c r="F24" i="36"/>
  <c r="F24" i="38" s="1"/>
  <c r="G23" i="36"/>
  <c r="G23" i="38" s="1"/>
  <c r="E17" i="36"/>
  <c r="E17" i="38" s="1"/>
  <c r="F16" i="36"/>
  <c r="F16" i="38" s="1"/>
  <c r="G11" i="36"/>
  <c r="G11" i="38" s="1"/>
  <c r="G46" i="36"/>
  <c r="H45" i="36"/>
  <c r="H45" i="38" s="1"/>
  <c r="D45" i="36"/>
  <c r="D45" i="38" s="1"/>
  <c r="H41" i="36"/>
  <c r="H41" i="38" s="1"/>
  <c r="D41" i="36"/>
  <c r="D41" i="38" s="1"/>
  <c r="E40" i="36"/>
  <c r="E40" i="38" s="1"/>
  <c r="E36" i="36"/>
  <c r="E36" i="38" s="1"/>
  <c r="F35" i="36"/>
  <c r="F35" i="38" s="1"/>
  <c r="F31" i="36"/>
  <c r="F31" i="38" s="1"/>
  <c r="G30" i="36"/>
  <c r="G30" i="38" s="1"/>
  <c r="E24" i="36"/>
  <c r="E24" i="38" s="1"/>
  <c r="F23" i="36"/>
  <c r="F23" i="38" s="1"/>
  <c r="H17" i="36"/>
  <c r="H17" i="38" s="1"/>
  <c r="D17" i="36"/>
  <c r="D17" i="38" s="1"/>
  <c r="E16" i="36"/>
  <c r="E16" i="38" s="1"/>
  <c r="H18" i="36"/>
  <c r="H18" i="38" s="1"/>
  <c r="H37" i="36"/>
  <c r="H26" i="36"/>
  <c r="H26" i="38" s="1"/>
  <c r="H42" i="36"/>
  <c r="H42" i="38" s="1"/>
  <c r="H19" i="36"/>
  <c r="H19" i="38" s="1"/>
  <c r="H32" i="36"/>
  <c r="H32" i="38" s="1"/>
  <c r="H28" i="36"/>
  <c r="H28" i="38" s="1"/>
  <c r="H33" i="36"/>
  <c r="H33" i="38" s="1"/>
  <c r="H38" i="36"/>
  <c r="H14" i="36"/>
  <c r="H14" i="38" s="1"/>
  <c r="H12" i="36"/>
  <c r="H12" i="38" s="1"/>
  <c r="H48" i="36"/>
  <c r="H25" i="36"/>
  <c r="H25" i="38" s="1"/>
  <c r="H20" i="36"/>
  <c r="H20" i="38" s="1"/>
  <c r="H13" i="36"/>
  <c r="H13" i="38" s="1"/>
  <c r="H21" i="36"/>
  <c r="H21" i="38" s="1"/>
  <c r="H27" i="36"/>
  <c r="H27" i="38" s="1"/>
  <c r="H43" i="36"/>
  <c r="H43" i="38" s="1"/>
  <c r="H47" i="36"/>
  <c r="D18" i="36"/>
  <c r="D18" i="38" s="1"/>
  <c r="D33" i="36"/>
  <c r="D33" i="38" s="1"/>
  <c r="D38" i="36"/>
  <c r="D14" i="36"/>
  <c r="D14" i="38" s="1"/>
  <c r="D28" i="36"/>
  <c r="D28" i="38" s="1"/>
  <c r="D25" i="36"/>
  <c r="D25" i="38" s="1"/>
  <c r="D47" i="36"/>
  <c r="D12" i="36"/>
  <c r="D12" i="38" s="1"/>
  <c r="D32" i="36"/>
  <c r="D32" i="38" s="1"/>
  <c r="D13" i="36"/>
  <c r="D13" i="38" s="1"/>
  <c r="D21" i="36"/>
  <c r="D21" i="38" s="1"/>
  <c r="D27" i="36"/>
  <c r="D27" i="38" s="1"/>
  <c r="D43" i="36"/>
  <c r="D43" i="38" s="1"/>
  <c r="D37" i="36"/>
  <c r="D26" i="36"/>
  <c r="D26" i="38" s="1"/>
  <c r="D42" i="36"/>
  <c r="D42" i="38" s="1"/>
  <c r="D19" i="36"/>
  <c r="D19" i="38" s="1"/>
  <c r="D48" i="36"/>
  <c r="D20" i="36"/>
  <c r="D20" i="38" s="1"/>
  <c r="G19" i="36"/>
  <c r="G19" i="38" s="1"/>
  <c r="G37" i="36"/>
  <c r="G21" i="36"/>
  <c r="G21" i="38" s="1"/>
  <c r="G14" i="36"/>
  <c r="G14" i="38" s="1"/>
  <c r="G42" i="36"/>
  <c r="G42" i="38" s="1"/>
  <c r="G47" i="36"/>
  <c r="G28" i="36"/>
  <c r="G28" i="38" s="1"/>
  <c r="G12" i="36"/>
  <c r="G12" i="38" s="1"/>
  <c r="G38" i="36"/>
  <c r="G27" i="36"/>
  <c r="G27" i="38" s="1"/>
  <c r="G43" i="36"/>
  <c r="G43" i="38" s="1"/>
  <c r="G20" i="36"/>
  <c r="G20" i="38" s="1"/>
  <c r="G13" i="36"/>
  <c r="G13" i="38" s="1"/>
  <c r="G33" i="36"/>
  <c r="G33" i="38" s="1"/>
  <c r="G25" i="36"/>
  <c r="G25" i="38" s="1"/>
  <c r="G18" i="36"/>
  <c r="G18" i="38" s="1"/>
  <c r="G26" i="36"/>
  <c r="G26" i="38" s="1"/>
  <c r="G32" i="36"/>
  <c r="G32" i="38" s="1"/>
  <c r="G48" i="36"/>
  <c r="F20" i="36"/>
  <c r="F20" i="38" s="1"/>
  <c r="F12" i="36"/>
  <c r="F12" i="38" s="1"/>
  <c r="F26" i="36"/>
  <c r="F26" i="38" s="1"/>
  <c r="F19" i="36"/>
  <c r="F19" i="38" s="1"/>
  <c r="F27" i="36"/>
  <c r="F27" i="38" s="1"/>
  <c r="F32" i="36"/>
  <c r="F32" i="38" s="1"/>
  <c r="F25" i="36"/>
  <c r="F25" i="38" s="1"/>
  <c r="F33" i="36"/>
  <c r="F33" i="38" s="1"/>
  <c r="F38" i="36"/>
  <c r="F43" i="36"/>
  <c r="F43" i="38" s="1"/>
  <c r="F48" i="36"/>
  <c r="F42" i="36"/>
  <c r="F42" i="38" s="1"/>
  <c r="F18" i="36"/>
  <c r="F18" i="38" s="1"/>
  <c r="F28" i="36"/>
  <c r="F28" i="38" s="1"/>
  <c r="F14" i="36"/>
  <c r="F14" i="38" s="1"/>
  <c r="F47" i="36"/>
  <c r="F13" i="36"/>
  <c r="F13" i="38" s="1"/>
  <c r="F21" i="36"/>
  <c r="F21" i="38" s="1"/>
  <c r="F37" i="36"/>
  <c r="E13" i="36"/>
  <c r="E13" i="38" s="1"/>
  <c r="E27" i="36"/>
  <c r="E27" i="38" s="1"/>
  <c r="E48" i="36"/>
  <c r="E14" i="36"/>
  <c r="E14" i="38" s="1"/>
  <c r="E18" i="36"/>
  <c r="E18" i="38" s="1"/>
  <c r="E47" i="36"/>
  <c r="E12" i="36"/>
  <c r="E12" i="38" s="1"/>
  <c r="E20" i="36"/>
  <c r="E20" i="38" s="1"/>
  <c r="E28" i="36"/>
  <c r="E28" i="38" s="1"/>
  <c r="E33" i="36"/>
  <c r="E33" i="38" s="1"/>
  <c r="E26" i="36"/>
  <c r="E26" i="38" s="1"/>
  <c r="E42" i="36"/>
  <c r="E42" i="38" s="1"/>
  <c r="E21" i="36"/>
  <c r="E21" i="38" s="1"/>
  <c r="E19" i="36"/>
  <c r="E19" i="38" s="1"/>
  <c r="E43" i="36"/>
  <c r="E43" i="38" s="1"/>
  <c r="E32" i="36"/>
  <c r="E32" i="38" s="1"/>
  <c r="E37" i="36"/>
  <c r="E38" i="36"/>
  <c r="E38" i="38" s="1"/>
  <c r="E25" i="36"/>
  <c r="E25" i="38" s="1"/>
  <c r="E12" i="29" l="1"/>
  <c r="W12" i="29"/>
  <c r="V12" i="29"/>
  <c r="Y12" i="29"/>
  <c r="T12" i="29"/>
  <c r="AA12" i="29"/>
  <c r="R12" i="29"/>
  <c r="U12" i="29"/>
  <c r="D12" i="29"/>
  <c r="F12" i="29"/>
  <c r="S12" i="29"/>
  <c r="Z12" i="29"/>
  <c r="H12" i="29"/>
  <c r="C11" i="29"/>
  <c r="C13" i="29" s="1"/>
  <c r="C14" i="29" s="1"/>
  <c r="C12" i="29"/>
  <c r="O11" i="29"/>
  <c r="O12" i="29"/>
  <c r="I11" i="29"/>
  <c r="I12" i="29"/>
  <c r="G11" i="29"/>
  <c r="G13" i="29" s="1"/>
  <c r="G14" i="29" s="1"/>
  <c r="G12" i="29"/>
  <c r="K11" i="29"/>
  <c r="K13" i="29" s="1"/>
  <c r="K14" i="29" s="1"/>
  <c r="K12" i="29"/>
  <c r="P11" i="29"/>
  <c r="P13" i="29" s="1"/>
  <c r="P14" i="29" s="1"/>
  <c r="P12" i="29"/>
  <c r="N11" i="29"/>
  <c r="N13" i="29" s="1"/>
  <c r="N14" i="29" s="1"/>
  <c r="N12" i="29"/>
  <c r="Q11" i="29"/>
  <c r="Q13" i="29" s="1"/>
  <c r="Q14" i="29" s="1"/>
  <c r="Q12" i="29"/>
  <c r="L11" i="29"/>
  <c r="L12" i="29"/>
  <c r="J11" i="29"/>
  <c r="J13" i="29" s="1"/>
  <c r="J14" i="29" s="1"/>
  <c r="J12" i="29"/>
  <c r="M11" i="29"/>
  <c r="M13" i="29" s="1"/>
  <c r="M14" i="29" s="1"/>
  <c r="M12" i="29"/>
  <c r="X11" i="29"/>
  <c r="X13" i="29" s="1"/>
  <c r="X14" i="29" s="1"/>
  <c r="X12" i="29"/>
  <c r="L13" i="29"/>
  <c r="L14" i="29" s="1"/>
  <c r="V11" i="29"/>
  <c r="V13" i="29" s="1"/>
  <c r="V14" i="29" s="1"/>
  <c r="O13" i="29"/>
  <c r="O14" i="29" s="1"/>
  <c r="Y11" i="29"/>
  <c r="Y13" i="29" s="1"/>
  <c r="Y14" i="29" s="1"/>
  <c r="T11" i="29"/>
  <c r="T13" i="29" s="1"/>
  <c r="T14" i="29" s="1"/>
  <c r="AA11" i="29"/>
  <c r="AA13" i="29" s="1"/>
  <c r="AA14" i="29" s="1"/>
  <c r="R11" i="29"/>
  <c r="R13" i="29" s="1"/>
  <c r="R14" i="29" s="1"/>
  <c r="U11" i="29"/>
  <c r="U13" i="29" s="1"/>
  <c r="U14" i="29" s="1"/>
  <c r="F10" i="38"/>
  <c r="E11" i="29"/>
  <c r="E13" i="29" s="1"/>
  <c r="E14" i="29" s="1"/>
  <c r="W11" i="29"/>
  <c r="W13" i="29" s="1"/>
  <c r="W14" i="29" s="1"/>
  <c r="E10" i="38"/>
  <c r="D11" i="29"/>
  <c r="D13" i="29" s="1"/>
  <c r="D14" i="29" s="1"/>
  <c r="G10" i="38"/>
  <c r="F11" i="29"/>
  <c r="F13" i="29" s="1"/>
  <c r="F14" i="29" s="1"/>
  <c r="I13" i="29"/>
  <c r="I14" i="29" s="1"/>
  <c r="S11" i="29"/>
  <c r="S13" i="29" s="1"/>
  <c r="S14" i="29" s="1"/>
  <c r="Z11" i="29"/>
  <c r="Z13" i="29" s="1"/>
  <c r="Z14" i="29" s="1"/>
  <c r="I10" i="38"/>
  <c r="H11" i="29"/>
  <c r="H13" i="29" s="1"/>
  <c r="H14" i="29" s="1"/>
  <c r="Y10" i="38"/>
  <c r="F223" i="10"/>
  <c r="F222" i="10" s="1"/>
  <c r="AC227" i="10"/>
  <c r="AC226" i="10" s="1"/>
  <c r="M227" i="10"/>
  <c r="M226" i="10" s="1"/>
  <c r="U223" i="10"/>
  <c r="U222" i="10" s="1"/>
  <c r="E223" i="10"/>
  <c r="E222" i="10" s="1"/>
  <c r="P227" i="10"/>
  <c r="P226" i="10" s="1"/>
  <c r="X223" i="10"/>
  <c r="X222" i="10" s="1"/>
  <c r="H223" i="10"/>
  <c r="H222" i="10" s="1"/>
  <c r="S227" i="10"/>
  <c r="S226" i="10" s="1"/>
  <c r="AA223" i="10"/>
  <c r="AA222" i="10" s="1"/>
  <c r="R227" i="10"/>
  <c r="R226" i="10" s="1"/>
  <c r="F227" i="10"/>
  <c r="F226" i="10" s="1"/>
  <c r="Y227" i="10"/>
  <c r="Y226" i="10" s="1"/>
  <c r="I227" i="10"/>
  <c r="I226" i="10" s="1"/>
  <c r="Q223" i="10"/>
  <c r="Q222" i="10" s="1"/>
  <c r="AB227" i="10"/>
  <c r="AB226" i="10" s="1"/>
  <c r="L227" i="10"/>
  <c r="L226" i="10" s="1"/>
  <c r="T223" i="10"/>
  <c r="T222" i="10" s="1"/>
  <c r="O227" i="10"/>
  <c r="O226" i="10" s="1"/>
  <c r="W223" i="10"/>
  <c r="W222" i="10" s="1"/>
  <c r="G223" i="10"/>
  <c r="G222" i="10" s="1"/>
  <c r="R223" i="10"/>
  <c r="R222" i="10" s="1"/>
  <c r="U227" i="10"/>
  <c r="U226" i="10" s="1"/>
  <c r="AC223" i="10"/>
  <c r="AC222" i="10" s="1"/>
  <c r="M223" i="10"/>
  <c r="M222" i="10" s="1"/>
  <c r="X227" i="10"/>
  <c r="X226" i="10" s="1"/>
  <c r="H227" i="10"/>
  <c r="H226" i="10" s="1"/>
  <c r="P223" i="10"/>
  <c r="P222" i="10" s="1"/>
  <c r="AA227" i="10"/>
  <c r="AA226" i="10" s="1"/>
  <c r="K227" i="10"/>
  <c r="K226" i="10" s="1"/>
  <c r="S223" i="10"/>
  <c r="S222" i="10" s="1"/>
  <c r="E227" i="10"/>
  <c r="E226" i="10" s="1"/>
  <c r="Z227" i="10"/>
  <c r="Z226" i="10" s="1"/>
  <c r="J227" i="10"/>
  <c r="J226" i="10" s="1"/>
  <c r="N223" i="10"/>
  <c r="N222" i="10" s="1"/>
  <c r="V223" i="10"/>
  <c r="V222" i="10" s="1"/>
  <c r="N227" i="10"/>
  <c r="N226" i="10" s="1"/>
  <c r="Q227" i="10"/>
  <c r="Q226" i="10" s="1"/>
  <c r="Y223" i="10"/>
  <c r="Y222" i="10" s="1"/>
  <c r="I223" i="10"/>
  <c r="I222" i="10" s="1"/>
  <c r="T227" i="10"/>
  <c r="T226" i="10" s="1"/>
  <c r="AB223" i="10"/>
  <c r="AB222" i="10" s="1"/>
  <c r="L223" i="10"/>
  <c r="L222" i="10" s="1"/>
  <c r="W227" i="10"/>
  <c r="W226" i="10" s="1"/>
  <c r="G227" i="10"/>
  <c r="G226" i="10" s="1"/>
  <c r="O223" i="10"/>
  <c r="O222" i="10" s="1"/>
  <c r="V227" i="10"/>
  <c r="V226" i="10" s="1"/>
  <c r="Z223" i="10"/>
  <c r="Z222" i="10" s="1"/>
  <c r="J223" i="10"/>
  <c r="J222" i="10" s="1"/>
  <c r="K223" i="10"/>
  <c r="K222" i="10" s="1"/>
  <c r="F219" i="10"/>
  <c r="F218" i="10" s="1"/>
  <c r="V219" i="10"/>
  <c r="V218" i="10" s="1"/>
  <c r="S219" i="10"/>
  <c r="S218" i="10" s="1"/>
  <c r="T219" i="10"/>
  <c r="T218" i="10" s="1"/>
  <c r="U219" i="10"/>
  <c r="U218" i="10" s="1"/>
  <c r="J219" i="10"/>
  <c r="J218" i="10" s="1"/>
  <c r="Z219" i="10"/>
  <c r="Z218" i="10" s="1"/>
  <c r="G219" i="10"/>
  <c r="G218" i="10" s="1"/>
  <c r="W219" i="10"/>
  <c r="W218" i="10" s="1"/>
  <c r="H219" i="10"/>
  <c r="H218" i="10" s="1"/>
  <c r="X219" i="10"/>
  <c r="X218" i="10" s="1"/>
  <c r="I219" i="10"/>
  <c r="I218" i="10" s="1"/>
  <c r="Y219" i="10"/>
  <c r="Y218" i="10" s="1"/>
  <c r="E219" i="10"/>
  <c r="N219" i="10"/>
  <c r="N218" i="10" s="1"/>
  <c r="K219" i="10"/>
  <c r="K218" i="10" s="1"/>
  <c r="AA219" i="10"/>
  <c r="AA218" i="10" s="1"/>
  <c r="L219" i="10"/>
  <c r="L218" i="10" s="1"/>
  <c r="AB219" i="10"/>
  <c r="AB218" i="10" s="1"/>
  <c r="M219" i="10"/>
  <c r="M218" i="10" s="1"/>
  <c r="AC219" i="10"/>
  <c r="AC218" i="10" s="1"/>
  <c r="R219" i="10"/>
  <c r="R218" i="10" s="1"/>
  <c r="O219" i="10"/>
  <c r="O218" i="10" s="1"/>
  <c r="P219" i="10"/>
  <c r="P218" i="10" s="1"/>
  <c r="Q219" i="10"/>
  <c r="Q218" i="10" s="1"/>
  <c r="I170" i="10"/>
  <c r="I169" i="10" s="1"/>
  <c r="T170" i="10"/>
  <c r="T169" i="10" s="1"/>
  <c r="AB166" i="10"/>
  <c r="AB165" i="10" s="1"/>
  <c r="L166" i="10"/>
  <c r="L165" i="10" s="1"/>
  <c r="W170" i="10"/>
  <c r="W169" i="10" s="1"/>
  <c r="G170" i="10"/>
  <c r="G169" i="10" s="1"/>
  <c r="O166" i="10"/>
  <c r="O165" i="10" s="1"/>
  <c r="V170" i="10"/>
  <c r="V169" i="10" s="1"/>
  <c r="F170" i="10"/>
  <c r="F169" i="10" s="1"/>
  <c r="N166" i="10"/>
  <c r="N165" i="10" s="1"/>
  <c r="AC170" i="10"/>
  <c r="AC169" i="10" s="1"/>
  <c r="I166" i="10"/>
  <c r="I165" i="10" s="1"/>
  <c r="P170" i="10"/>
  <c r="P169" i="10" s="1"/>
  <c r="X166" i="10"/>
  <c r="X165" i="10" s="1"/>
  <c r="H166" i="10"/>
  <c r="H165" i="10" s="1"/>
  <c r="S170" i="10"/>
  <c r="S169" i="10" s="1"/>
  <c r="AA166" i="10"/>
  <c r="AA165" i="10" s="1"/>
  <c r="K166" i="10"/>
  <c r="K165" i="10" s="1"/>
  <c r="R170" i="10"/>
  <c r="R169" i="10" s="1"/>
  <c r="Z166" i="10"/>
  <c r="Z165" i="10" s="1"/>
  <c r="J166" i="10"/>
  <c r="J165" i="10" s="1"/>
  <c r="Y170" i="10"/>
  <c r="Y169" i="10" s="1"/>
  <c r="AC166" i="10"/>
  <c r="AC165" i="10" s="1"/>
  <c r="M166" i="10"/>
  <c r="M165" i="10" s="1"/>
  <c r="AB170" i="10"/>
  <c r="AB169" i="10" s="1"/>
  <c r="L170" i="10"/>
  <c r="L169" i="10" s="1"/>
  <c r="T166" i="10"/>
  <c r="T165" i="10" s="1"/>
  <c r="E170" i="10"/>
  <c r="E169" i="10" s="1"/>
  <c r="O170" i="10"/>
  <c r="O169" i="10" s="1"/>
  <c r="W166" i="10"/>
  <c r="W165" i="10" s="1"/>
  <c r="G166" i="10"/>
  <c r="G165" i="10" s="1"/>
  <c r="N170" i="10"/>
  <c r="N169" i="10" s="1"/>
  <c r="V166" i="10"/>
  <c r="V165" i="10" s="1"/>
  <c r="F166" i="10"/>
  <c r="F165" i="10" s="1"/>
  <c r="U170" i="10"/>
  <c r="U169" i="10" s="1"/>
  <c r="Y166" i="10"/>
  <c r="Y165" i="10" s="1"/>
  <c r="M170" i="10"/>
  <c r="M169" i="10" s="1"/>
  <c r="X170" i="10"/>
  <c r="X169" i="10" s="1"/>
  <c r="H170" i="10"/>
  <c r="H169" i="10" s="1"/>
  <c r="P166" i="10"/>
  <c r="P165" i="10" s="1"/>
  <c r="AA170" i="10"/>
  <c r="AA169" i="10" s="1"/>
  <c r="K170" i="10"/>
  <c r="K169" i="10" s="1"/>
  <c r="S166" i="10"/>
  <c r="S165" i="10" s="1"/>
  <c r="Z170" i="10"/>
  <c r="Z169" i="10" s="1"/>
  <c r="J170" i="10"/>
  <c r="J169" i="10" s="1"/>
  <c r="R166" i="10"/>
  <c r="R165" i="10" s="1"/>
  <c r="E166" i="10"/>
  <c r="E165" i="10" s="1"/>
  <c r="Q170" i="10"/>
  <c r="Q169" i="10" s="1"/>
  <c r="U166" i="10"/>
  <c r="U165" i="10" s="1"/>
  <c r="Q166" i="10"/>
  <c r="Q165" i="10" s="1"/>
  <c r="M162" i="10"/>
  <c r="M161" i="10" s="1"/>
  <c r="AC162" i="10"/>
  <c r="AC161" i="10" s="1"/>
  <c r="F162" i="10"/>
  <c r="F161" i="10" s="1"/>
  <c r="V162" i="10"/>
  <c r="V161" i="10" s="1"/>
  <c r="G162" i="10"/>
  <c r="G161" i="10" s="1"/>
  <c r="W162" i="10"/>
  <c r="W161" i="10" s="1"/>
  <c r="H162" i="10"/>
  <c r="H161" i="10" s="1"/>
  <c r="X162" i="10"/>
  <c r="X161" i="10" s="1"/>
  <c r="Q162" i="10"/>
  <c r="Q161" i="10" s="1"/>
  <c r="J162" i="10"/>
  <c r="J161" i="10" s="1"/>
  <c r="Z162" i="10"/>
  <c r="Z161" i="10" s="1"/>
  <c r="K162" i="10"/>
  <c r="K161" i="10" s="1"/>
  <c r="AA162" i="10"/>
  <c r="AA161" i="10" s="1"/>
  <c r="L162" i="10"/>
  <c r="L161" i="10" s="1"/>
  <c r="AB162" i="10"/>
  <c r="AB161" i="10" s="1"/>
  <c r="U162" i="10"/>
  <c r="U161" i="10" s="1"/>
  <c r="N162" i="10"/>
  <c r="N161" i="10" s="1"/>
  <c r="O162" i="10"/>
  <c r="O161" i="10" s="1"/>
  <c r="P162" i="10"/>
  <c r="P161" i="10" s="1"/>
  <c r="I162" i="10"/>
  <c r="I161" i="10" s="1"/>
  <c r="Y162" i="10"/>
  <c r="Y161" i="10" s="1"/>
  <c r="E162" i="10"/>
  <c r="R162" i="10"/>
  <c r="R161" i="10" s="1"/>
  <c r="S162" i="10"/>
  <c r="S161" i="10" s="1"/>
  <c r="T162" i="10"/>
  <c r="T161" i="10" s="1"/>
  <c r="F37" i="38"/>
  <c r="G47" i="38"/>
  <c r="E37" i="38"/>
  <c r="F47" i="38"/>
  <c r="G48" i="38"/>
  <c r="D48" i="38"/>
  <c r="D37" i="38"/>
  <c r="H38" i="38"/>
  <c r="F46" i="38"/>
  <c r="O48" i="38"/>
  <c r="S47" i="38"/>
  <c r="W46" i="38"/>
  <c r="S38" i="38"/>
  <c r="W37" i="38"/>
  <c r="N48" i="38"/>
  <c r="R47" i="38"/>
  <c r="V46" i="38"/>
  <c r="R38" i="38"/>
  <c r="V37" i="38"/>
  <c r="Q48" i="38"/>
  <c r="U47" i="38"/>
  <c r="I46" i="38"/>
  <c r="U38" i="38"/>
  <c r="Y37" i="38"/>
  <c r="I37" i="38"/>
  <c r="AB48" i="38"/>
  <c r="L48" i="38"/>
  <c r="P47" i="38"/>
  <c r="T46" i="38"/>
  <c r="P38" i="38"/>
  <c r="T37" i="38"/>
  <c r="G37" i="38"/>
  <c r="H48" i="38"/>
  <c r="E46" i="38"/>
  <c r="AA48" i="38"/>
  <c r="K48" i="38"/>
  <c r="O47" i="38"/>
  <c r="S46" i="38"/>
  <c r="O38" i="38"/>
  <c r="S37" i="38"/>
  <c r="Z48" i="38"/>
  <c r="J48" i="38"/>
  <c r="N47" i="38"/>
  <c r="R46" i="38"/>
  <c r="N38" i="38"/>
  <c r="R37" i="38"/>
  <c r="M48" i="38"/>
  <c r="Q47" i="38"/>
  <c r="U46" i="38"/>
  <c r="Q38" i="38"/>
  <c r="U37" i="38"/>
  <c r="X48" i="38"/>
  <c r="AB47" i="38"/>
  <c r="L47" i="38"/>
  <c r="P46" i="38"/>
  <c r="AB38" i="38"/>
  <c r="L38" i="38"/>
  <c r="P37" i="38"/>
  <c r="G38" i="38"/>
  <c r="H47" i="38"/>
  <c r="W48" i="38"/>
  <c r="AA47" i="38"/>
  <c r="K47" i="38"/>
  <c r="O46" i="38"/>
  <c r="AA38" i="38"/>
  <c r="K38" i="38"/>
  <c r="O37" i="38"/>
  <c r="V48" i="38"/>
  <c r="Z47" i="38"/>
  <c r="J47" i="38"/>
  <c r="N46" i="38"/>
  <c r="O249" i="10" s="1"/>
  <c r="O234" i="10" s="1"/>
  <c r="Z38" i="38"/>
  <c r="J38" i="38"/>
  <c r="N37" i="38"/>
  <c r="Y48" i="38"/>
  <c r="I48" i="38"/>
  <c r="M47" i="38"/>
  <c r="Q46" i="38"/>
  <c r="M38" i="38"/>
  <c r="Q37" i="38"/>
  <c r="T48" i="38"/>
  <c r="X47" i="38"/>
  <c r="AB46" i="38"/>
  <c r="L46" i="38"/>
  <c r="X38" i="38"/>
  <c r="AB37" i="38"/>
  <c r="L37" i="38"/>
  <c r="F48" i="38"/>
  <c r="E48" i="38"/>
  <c r="H46" i="38"/>
  <c r="E47" i="38"/>
  <c r="F38" i="38"/>
  <c r="D47" i="38"/>
  <c r="D38" i="38"/>
  <c r="H37" i="38"/>
  <c r="G46" i="38"/>
  <c r="S48" i="38"/>
  <c r="W47" i="38"/>
  <c r="AA46" i="38"/>
  <c r="K46" i="38"/>
  <c r="W38" i="38"/>
  <c r="AA37" i="38"/>
  <c r="K37" i="38"/>
  <c r="R48" i="38"/>
  <c r="V47" i="38"/>
  <c r="Z46" i="38"/>
  <c r="J46" i="38"/>
  <c r="V38" i="38"/>
  <c r="Z37" i="38"/>
  <c r="J37" i="38"/>
  <c r="U48" i="38"/>
  <c r="Y47" i="38"/>
  <c r="I47" i="38"/>
  <c r="M46" i="38"/>
  <c r="Y38" i="38"/>
  <c r="I38" i="38"/>
  <c r="M37" i="38"/>
  <c r="P48" i="38"/>
  <c r="T47" i="38"/>
  <c r="X46" i="38"/>
  <c r="T38" i="38"/>
  <c r="X37" i="38"/>
  <c r="J15" i="10"/>
  <c r="Z15" i="10"/>
  <c r="W15" i="10"/>
  <c r="T15" i="10"/>
  <c r="Q15" i="10"/>
  <c r="K31" i="10"/>
  <c r="AA31" i="10"/>
  <c r="X31" i="10"/>
  <c r="Y31" i="10"/>
  <c r="N31" i="10"/>
  <c r="K19" i="10"/>
  <c r="AA19" i="10"/>
  <c r="X19" i="10"/>
  <c r="U19" i="10"/>
  <c r="R19" i="10"/>
  <c r="L23" i="10"/>
  <c r="AB23" i="10"/>
  <c r="Y23" i="10"/>
  <c r="R23" i="10"/>
  <c r="K23" i="10"/>
  <c r="AA23" i="10"/>
  <c r="K27" i="10"/>
  <c r="AA27" i="10"/>
  <c r="T27" i="10"/>
  <c r="M27" i="10"/>
  <c r="AC27" i="10"/>
  <c r="R27" i="10"/>
  <c r="N15" i="10"/>
  <c r="K15" i="10"/>
  <c r="AA15" i="10"/>
  <c r="X15" i="10"/>
  <c r="U15" i="10"/>
  <c r="O31" i="10"/>
  <c r="L31" i="10"/>
  <c r="AB31" i="10"/>
  <c r="M31" i="10"/>
  <c r="AC31" i="10"/>
  <c r="R31" i="10"/>
  <c r="O19" i="10"/>
  <c r="L19" i="10"/>
  <c r="AB19" i="10"/>
  <c r="Y19" i="10"/>
  <c r="V19" i="10"/>
  <c r="P23" i="10"/>
  <c r="M23" i="10"/>
  <c r="AC23" i="10"/>
  <c r="V23" i="10"/>
  <c r="O23" i="10"/>
  <c r="O27" i="10"/>
  <c r="X27" i="10"/>
  <c r="Q27" i="10"/>
  <c r="V27" i="10"/>
  <c r="R15" i="10"/>
  <c r="O15" i="10"/>
  <c r="L15" i="10"/>
  <c r="AB15" i="10"/>
  <c r="Y15" i="10"/>
  <c r="S31" i="10"/>
  <c r="P31" i="10"/>
  <c r="Q31" i="10"/>
  <c r="V31" i="10"/>
  <c r="S19" i="10"/>
  <c r="P19" i="10"/>
  <c r="M19" i="10"/>
  <c r="AC19" i="10"/>
  <c r="J19" i="10"/>
  <c r="Z19" i="10"/>
  <c r="T23" i="10"/>
  <c r="Q23" i="10"/>
  <c r="J23" i="10"/>
  <c r="Z23" i="10"/>
  <c r="S23" i="10"/>
  <c r="S27" i="10"/>
  <c r="L27" i="10"/>
  <c r="AB27" i="10"/>
  <c r="U27" i="10"/>
  <c r="J27" i="10"/>
  <c r="Z27" i="10"/>
  <c r="V15" i="10"/>
  <c r="S15" i="10"/>
  <c r="P15" i="10"/>
  <c r="M15" i="10"/>
  <c r="AC15" i="10"/>
  <c r="W31" i="10"/>
  <c r="T31" i="10"/>
  <c r="U31" i="10"/>
  <c r="J31" i="10"/>
  <c r="Z31" i="10"/>
  <c r="W19" i="10"/>
  <c r="T19" i="10"/>
  <c r="Q19" i="10"/>
  <c r="N19" i="10"/>
  <c r="X23" i="10"/>
  <c r="U23" i="10"/>
  <c r="N23" i="10"/>
  <c r="W23" i="10"/>
  <c r="W27" i="10"/>
  <c r="P27" i="10"/>
  <c r="Y27" i="10"/>
  <c r="N27" i="10"/>
  <c r="AB243" i="10"/>
  <c r="AB244" i="10"/>
  <c r="AB245" i="10"/>
  <c r="L243" i="10"/>
  <c r="L244" i="10"/>
  <c r="L245" i="10"/>
  <c r="T188" i="10"/>
  <c r="T189" i="10"/>
  <c r="T187" i="10"/>
  <c r="S243" i="10"/>
  <c r="S244" i="10"/>
  <c r="S245" i="10"/>
  <c r="AA188" i="10"/>
  <c r="AA189" i="10"/>
  <c r="AA187" i="10"/>
  <c r="K188" i="10"/>
  <c r="K189" i="10"/>
  <c r="K187" i="10"/>
  <c r="Y46" i="38"/>
  <c r="N243" i="10"/>
  <c r="N244" i="10"/>
  <c r="N245" i="10"/>
  <c r="V188" i="10"/>
  <c r="V189" i="10"/>
  <c r="V187" i="10"/>
  <c r="I22" i="38"/>
  <c r="Q243" i="10"/>
  <c r="Q244" i="10"/>
  <c r="Q245" i="10"/>
  <c r="Y188" i="10"/>
  <c r="Y189" i="10"/>
  <c r="Y187" i="10"/>
  <c r="P10" i="38"/>
  <c r="W10" i="38"/>
  <c r="Z10" i="38"/>
  <c r="J10" i="38"/>
  <c r="U10" i="38"/>
  <c r="E187" i="10"/>
  <c r="X243" i="10"/>
  <c r="X244" i="10"/>
  <c r="X245" i="10"/>
  <c r="P188" i="10"/>
  <c r="P189" i="10"/>
  <c r="P187" i="10"/>
  <c r="O243" i="10"/>
  <c r="O244" i="10"/>
  <c r="O245" i="10"/>
  <c r="W188" i="10"/>
  <c r="W189" i="10"/>
  <c r="W187" i="10"/>
  <c r="Z243" i="10"/>
  <c r="Z244" i="10"/>
  <c r="Z245" i="10"/>
  <c r="J243" i="10"/>
  <c r="J244" i="10"/>
  <c r="J245" i="10"/>
  <c r="R188" i="10"/>
  <c r="R189" i="10"/>
  <c r="R187" i="10"/>
  <c r="AC243" i="10"/>
  <c r="AC244" i="10"/>
  <c r="AC245" i="10"/>
  <c r="M243" i="10"/>
  <c r="M244" i="10"/>
  <c r="M245" i="10"/>
  <c r="U188" i="10"/>
  <c r="U189" i="10"/>
  <c r="U187" i="10"/>
  <c r="AB10" i="38"/>
  <c r="L10" i="38"/>
  <c r="S10" i="38"/>
  <c r="V10" i="38"/>
  <c r="Q10" i="38"/>
  <c r="I187" i="10"/>
  <c r="T243" i="10"/>
  <c r="T244" i="10"/>
  <c r="T245" i="10"/>
  <c r="AB188" i="10"/>
  <c r="AB189" i="10"/>
  <c r="AB187" i="10"/>
  <c r="L188" i="10"/>
  <c r="L189" i="10"/>
  <c r="L187" i="10"/>
  <c r="AA243" i="10"/>
  <c r="AA244" i="10"/>
  <c r="AA245" i="10"/>
  <c r="K243" i="10"/>
  <c r="K244" i="10"/>
  <c r="K245" i="10"/>
  <c r="S188" i="10"/>
  <c r="S189" i="10"/>
  <c r="S187" i="10"/>
  <c r="V243" i="10"/>
  <c r="V244" i="10"/>
  <c r="V245" i="10"/>
  <c r="N188" i="10"/>
  <c r="N189" i="10"/>
  <c r="N187" i="10"/>
  <c r="Y243" i="10"/>
  <c r="Y244" i="10"/>
  <c r="Y245" i="10"/>
  <c r="Q188" i="10"/>
  <c r="Q189" i="10"/>
  <c r="Q187" i="10"/>
  <c r="X10" i="38"/>
  <c r="O10" i="38"/>
  <c r="R10" i="38"/>
  <c r="M10" i="38"/>
  <c r="F187" i="10"/>
  <c r="G187" i="10"/>
  <c r="H187" i="10"/>
  <c r="P243" i="10"/>
  <c r="P244" i="10"/>
  <c r="P245" i="10"/>
  <c r="X188" i="10"/>
  <c r="X189" i="10"/>
  <c r="X187" i="10"/>
  <c r="W243" i="10"/>
  <c r="W244" i="10"/>
  <c r="W245" i="10"/>
  <c r="O188" i="10"/>
  <c r="O189" i="10"/>
  <c r="O187" i="10"/>
  <c r="R243" i="10"/>
  <c r="R244" i="10"/>
  <c r="R245" i="10"/>
  <c r="Z188" i="10"/>
  <c r="Z189" i="10"/>
  <c r="Z187" i="10"/>
  <c r="J188" i="10"/>
  <c r="J189" i="10"/>
  <c r="J187" i="10"/>
  <c r="U243" i="10"/>
  <c r="U244" i="10"/>
  <c r="U245" i="10"/>
  <c r="AC188" i="10"/>
  <c r="AC189" i="10"/>
  <c r="AC187" i="10"/>
  <c r="M188" i="10"/>
  <c r="M189" i="10"/>
  <c r="M187" i="10"/>
  <c r="T10" i="38"/>
  <c r="AA10" i="38"/>
  <c r="K10" i="38"/>
  <c r="N10" i="38"/>
  <c r="I243" i="10"/>
  <c r="H243" i="10"/>
  <c r="E243" i="10"/>
  <c r="F243" i="10"/>
  <c r="G243" i="10"/>
  <c r="E248" i="10"/>
  <c r="E233" i="10" s="1"/>
  <c r="H10" i="38"/>
  <c r="F189" i="10"/>
  <c r="F188" i="10"/>
  <c r="F245" i="10"/>
  <c r="F244" i="10"/>
  <c r="H188" i="10"/>
  <c r="H189" i="10"/>
  <c r="I188" i="10"/>
  <c r="I189" i="10"/>
  <c r="G244" i="10"/>
  <c r="G245" i="10"/>
  <c r="H244" i="10"/>
  <c r="H245" i="10"/>
  <c r="E188" i="10"/>
  <c r="E189" i="10"/>
  <c r="I244" i="10"/>
  <c r="I245" i="10"/>
  <c r="G188" i="10"/>
  <c r="G189" i="10"/>
  <c r="E244" i="10"/>
  <c r="E245" i="10"/>
  <c r="I31" i="10"/>
  <c r="E31" i="10"/>
  <c r="F27" i="10"/>
  <c r="G23" i="10"/>
  <c r="H19" i="10"/>
  <c r="F15" i="10"/>
  <c r="E15" i="10"/>
  <c r="H31" i="10"/>
  <c r="I27" i="10"/>
  <c r="E27" i="10"/>
  <c r="F23" i="10"/>
  <c r="G19" i="10"/>
  <c r="G15" i="10"/>
  <c r="G31" i="10"/>
  <c r="H27" i="10"/>
  <c r="I23" i="10"/>
  <c r="E23" i="10"/>
  <c r="F19" i="10"/>
  <c r="H15" i="10"/>
  <c r="F31" i="10"/>
  <c r="G27" i="10"/>
  <c r="H23" i="10"/>
  <c r="I19" i="10"/>
  <c r="E19" i="10"/>
  <c r="I15" i="10"/>
  <c r="AB13" i="29" l="1"/>
  <c r="F237" i="10"/>
  <c r="R250" i="10"/>
  <c r="R235" i="10" s="1"/>
  <c r="W248" i="10"/>
  <c r="W233" i="10" s="1"/>
  <c r="I250" i="10"/>
  <c r="I235" i="10" s="1"/>
  <c r="S248" i="10"/>
  <c r="S233" i="10" s="1"/>
  <c r="Q248" i="10"/>
  <c r="Q233" i="10" s="1"/>
  <c r="L250" i="10"/>
  <c r="L235" i="10" s="1"/>
  <c r="P248" i="10"/>
  <c r="P233" i="10" s="1"/>
  <c r="U250" i="10"/>
  <c r="U235" i="10" s="1"/>
  <c r="V250" i="10"/>
  <c r="V235" i="10" s="1"/>
  <c r="G249" i="10"/>
  <c r="G234" i="10" s="1"/>
  <c r="X250" i="10"/>
  <c r="X235" i="10" s="1"/>
  <c r="Y250" i="10"/>
  <c r="Y235" i="10" s="1"/>
  <c r="K248" i="10"/>
  <c r="K233" i="10" s="1"/>
  <c r="K237" i="10" s="1"/>
  <c r="M250" i="10"/>
  <c r="M235" i="10" s="1"/>
  <c r="W249" i="10"/>
  <c r="W234" i="10" s="1"/>
  <c r="U249" i="10"/>
  <c r="U234" i="10" s="1"/>
  <c r="R248" i="10"/>
  <c r="R233" i="10" s="1"/>
  <c r="T248" i="10"/>
  <c r="T233" i="10" s="1"/>
  <c r="E250" i="10"/>
  <c r="E235" i="10" s="1"/>
  <c r="AC250" i="10"/>
  <c r="AC235" i="10" s="1"/>
  <c r="Z248" i="10"/>
  <c r="Z233" i="10" s="1"/>
  <c r="N250" i="10"/>
  <c r="N235" i="10" s="1"/>
  <c r="K250" i="10"/>
  <c r="K235" i="10" s="1"/>
  <c r="H249" i="10"/>
  <c r="H234" i="10" s="1"/>
  <c r="P250" i="10"/>
  <c r="P235" i="10" s="1"/>
  <c r="J250" i="10"/>
  <c r="J235" i="10" s="1"/>
  <c r="AA250" i="10"/>
  <c r="AA235" i="10" s="1"/>
  <c r="AB250" i="10"/>
  <c r="AB235" i="10" s="1"/>
  <c r="F248" i="10"/>
  <c r="M248" i="10"/>
  <c r="M233" i="10" s="1"/>
  <c r="M237" i="10" s="1"/>
  <c r="AC248" i="10"/>
  <c r="AC233" i="10" s="1"/>
  <c r="F249" i="10"/>
  <c r="F234" i="10" s="1"/>
  <c r="Y249" i="10"/>
  <c r="Y234" i="10" s="1"/>
  <c r="M249" i="10"/>
  <c r="M234" i="10" s="1"/>
  <c r="R249" i="10"/>
  <c r="R234" i="10" s="1"/>
  <c r="P249" i="10"/>
  <c r="P234" i="10" s="1"/>
  <c r="AA248" i="10"/>
  <c r="AA233" i="10" s="1"/>
  <c r="S250" i="10"/>
  <c r="S235" i="10" s="1"/>
  <c r="S249" i="10"/>
  <c r="S234" i="10" s="1"/>
  <c r="U248" i="10"/>
  <c r="AC249" i="10"/>
  <c r="AC234" i="10" s="1"/>
  <c r="Y248" i="10"/>
  <c r="Y233" i="10" s="1"/>
  <c r="Q250" i="10"/>
  <c r="Q235" i="10" s="1"/>
  <c r="Q249" i="10"/>
  <c r="Q234" i="10" s="1"/>
  <c r="V249" i="10"/>
  <c r="V234" i="10" s="1"/>
  <c r="T249" i="10"/>
  <c r="T234" i="10" s="1"/>
  <c r="N248" i="10"/>
  <c r="N233" i="10" s="1"/>
  <c r="N237" i="10" s="1"/>
  <c r="Z249" i="10"/>
  <c r="Z234" i="10" s="1"/>
  <c r="AB248" i="10"/>
  <c r="AB233" i="10" s="1"/>
  <c r="T250" i="10"/>
  <c r="T235" i="10" s="1"/>
  <c r="I248" i="10"/>
  <c r="I233" i="10" s="1"/>
  <c r="I237" i="10" s="1"/>
  <c r="G250" i="10"/>
  <c r="G235" i="10" s="1"/>
  <c r="K249" i="10"/>
  <c r="K234" i="10" s="1"/>
  <c r="W250" i="10"/>
  <c r="W235" i="10" s="1"/>
  <c r="N249" i="10"/>
  <c r="N234" i="10" s="1"/>
  <c r="Z250" i="10"/>
  <c r="Z235" i="10" s="1"/>
  <c r="AB249" i="10"/>
  <c r="AB234" i="10" s="1"/>
  <c r="I249" i="10"/>
  <c r="I234" i="10" s="1"/>
  <c r="V248" i="10"/>
  <c r="V233" i="10" s="1"/>
  <c r="J248" i="10"/>
  <c r="J233" i="10" s="1"/>
  <c r="J237" i="10" s="1"/>
  <c r="O250" i="10"/>
  <c r="O235" i="10" s="1"/>
  <c r="X248" i="10"/>
  <c r="X233" i="10" s="1"/>
  <c r="H250" i="10"/>
  <c r="H235" i="10" s="1"/>
  <c r="J249" i="10"/>
  <c r="J234" i="10" s="1"/>
  <c r="L248" i="10"/>
  <c r="L233" i="10" s="1"/>
  <c r="L237" i="10" s="1"/>
  <c r="X249" i="10"/>
  <c r="X234" i="10" s="1"/>
  <c r="H248" i="10"/>
  <c r="H233" i="10" s="1"/>
  <c r="H237" i="10" s="1"/>
  <c r="E249" i="10"/>
  <c r="E234" i="10" s="1"/>
  <c r="F250" i="10"/>
  <c r="F235" i="10" s="1"/>
  <c r="O248" i="10"/>
  <c r="O233" i="10" s="1"/>
  <c r="O237" i="10" s="1"/>
  <c r="AA249" i="10"/>
  <c r="AA234" i="10" s="1"/>
  <c r="L249" i="10"/>
  <c r="L234" i="10" s="1"/>
  <c r="G248" i="10"/>
  <c r="G233" i="10" s="1"/>
  <c r="G237" i="10" s="1"/>
  <c r="N12" i="21"/>
  <c r="N13" i="21"/>
  <c r="N19" i="21"/>
  <c r="N20" i="21"/>
  <c r="N21" i="21"/>
  <c r="N26" i="21"/>
  <c r="N27" i="21"/>
  <c r="N33" i="21"/>
  <c r="N34" i="21"/>
  <c r="N40" i="21"/>
  <c r="N41" i="21"/>
  <c r="N42" i="21"/>
  <c r="N46" i="21"/>
  <c r="N47" i="21"/>
  <c r="N50" i="21"/>
  <c r="N51" i="21"/>
  <c r="N55" i="21"/>
  <c r="N56" i="21"/>
  <c r="N60" i="21"/>
  <c r="N61" i="21"/>
  <c r="N62" i="21"/>
  <c r="N65" i="21"/>
  <c r="N66" i="21"/>
  <c r="N7" i="21"/>
  <c r="E252" i="10" l="1"/>
  <c r="I252" i="10"/>
  <c r="O252" i="10"/>
  <c r="J252" i="10"/>
  <c r="L252" i="10"/>
  <c r="K252" i="10"/>
  <c r="M252" i="10"/>
  <c r="N252" i="10"/>
  <c r="F252" i="10"/>
  <c r="H252" i="10"/>
  <c r="G252" i="10"/>
  <c r="U233" i="10"/>
  <c r="R195" i="10" l="1"/>
  <c r="O195" i="10"/>
  <c r="L195" i="10"/>
  <c r="AB195" i="10"/>
  <c r="Y195" i="10"/>
  <c r="V195" i="10"/>
  <c r="S195" i="10"/>
  <c r="P195" i="10"/>
  <c r="M195" i="10"/>
  <c r="AC195" i="10"/>
  <c r="J195" i="10"/>
  <c r="Z195" i="10"/>
  <c r="W195" i="10"/>
  <c r="T195" i="10"/>
  <c r="Q195" i="10"/>
  <c r="N195" i="10"/>
  <c r="K195" i="10"/>
  <c r="AA195" i="10"/>
  <c r="X195" i="10"/>
  <c r="U195" i="10"/>
  <c r="AB254" i="10"/>
  <c r="T254" i="10"/>
  <c r="Y254" i="10"/>
  <c r="M254" i="10"/>
  <c r="Q254" i="10"/>
  <c r="Z254" i="10"/>
  <c r="P254" i="10"/>
  <c r="AA254" i="10"/>
  <c r="R254" i="10"/>
  <c r="X254" i="10"/>
  <c r="L254" i="10"/>
  <c r="S254" i="10"/>
  <c r="AC254" i="10"/>
  <c r="N254" i="10"/>
  <c r="V254" i="10"/>
  <c r="J254" i="10"/>
  <c r="O254" i="10"/>
  <c r="W254" i="10"/>
  <c r="K254" i="10"/>
  <c r="U254" i="10"/>
  <c r="L39" i="36"/>
  <c r="AB39" i="36"/>
  <c r="I39" i="36"/>
  <c r="Y39" i="36"/>
  <c r="N39" i="36"/>
  <c r="W39" i="36"/>
  <c r="P39" i="36"/>
  <c r="M39" i="36"/>
  <c r="R39" i="36"/>
  <c r="K39" i="36"/>
  <c r="AA39" i="36"/>
  <c r="T39" i="36"/>
  <c r="Q39" i="36"/>
  <c r="V39" i="36"/>
  <c r="X39" i="36"/>
  <c r="U39" i="36"/>
  <c r="J39" i="36"/>
  <c r="Z39" i="36"/>
  <c r="S39" i="36"/>
  <c r="O39" i="36"/>
  <c r="E39" i="36"/>
  <c r="E39" i="38" s="1"/>
  <c r="H39" i="36"/>
  <c r="H39" i="38" s="1"/>
  <c r="D39" i="36"/>
  <c r="D39" i="38" s="1"/>
  <c r="G39" i="36"/>
  <c r="G39" i="38" s="1"/>
  <c r="F39" i="36"/>
  <c r="F39" i="38" s="1"/>
  <c r="I193" i="10" l="1"/>
  <c r="I194" i="10"/>
  <c r="F194" i="10"/>
  <c r="E193" i="10"/>
  <c r="E194" i="10"/>
  <c r="F193" i="10"/>
  <c r="H193" i="10"/>
  <c r="G194" i="10"/>
  <c r="H194" i="10"/>
  <c r="G193" i="10"/>
  <c r="O39" i="38"/>
  <c r="P194" i="10" s="1"/>
  <c r="U39" i="38"/>
  <c r="V194" i="10" s="1"/>
  <c r="T39" i="38"/>
  <c r="U194" i="10" s="1"/>
  <c r="M39" i="38"/>
  <c r="N193" i="10" s="1"/>
  <c r="Y39" i="38"/>
  <c r="Z193" i="10" s="1"/>
  <c r="S39" i="38"/>
  <c r="T193" i="10" s="1"/>
  <c r="X39" i="38"/>
  <c r="Y194" i="10" s="1"/>
  <c r="AA39" i="38"/>
  <c r="AB193" i="10" s="1"/>
  <c r="P39" i="38"/>
  <c r="Q193" i="10" s="1"/>
  <c r="I39" i="38"/>
  <c r="J194" i="10" s="1"/>
  <c r="Z39" i="38"/>
  <c r="AA193" i="10" s="1"/>
  <c r="V39" i="38"/>
  <c r="W194" i="10" s="1"/>
  <c r="K39" i="38"/>
  <c r="L193" i="10" s="1"/>
  <c r="W39" i="38"/>
  <c r="X193" i="10" s="1"/>
  <c r="AB39" i="38"/>
  <c r="AC193" i="10" s="1"/>
  <c r="J39" i="38"/>
  <c r="K194" i="10" s="1"/>
  <c r="Q39" i="38"/>
  <c r="R193" i="10" s="1"/>
  <c r="R39" i="38"/>
  <c r="S194" i="10" s="1"/>
  <c r="N39" i="38"/>
  <c r="O193" i="10" s="1"/>
  <c r="L39" i="38"/>
  <c r="M194" i="10" s="1"/>
  <c r="J193" i="10" l="1"/>
  <c r="Y193" i="10"/>
  <c r="T194" i="10"/>
  <c r="R194" i="10"/>
  <c r="M193" i="10"/>
  <c r="K193" i="10"/>
  <c r="W193" i="10"/>
  <c r="AB194" i="10"/>
  <c r="N194" i="10"/>
  <c r="O194" i="10"/>
  <c r="V193" i="10"/>
  <c r="S193" i="10"/>
  <c r="U193" i="10"/>
  <c r="AA194" i="10"/>
  <c r="AC194" i="10"/>
  <c r="X194" i="10"/>
  <c r="P193" i="10"/>
  <c r="L194" i="10"/>
  <c r="Q194" i="10"/>
  <c r="Z194" i="10"/>
  <c r="M192" i="10"/>
  <c r="M196" i="10" s="1"/>
  <c r="S192" i="10"/>
  <c r="S177" i="10" s="1"/>
  <c r="K192" i="10"/>
  <c r="X192" i="10"/>
  <c r="W192" i="10"/>
  <c r="W177" i="10" s="1"/>
  <c r="J192" i="10"/>
  <c r="AB192" i="10"/>
  <c r="AB177" i="10" s="1"/>
  <c r="T192" i="10"/>
  <c r="T177" i="10" s="1"/>
  <c r="N192" i="10"/>
  <c r="N196" i="10" s="1"/>
  <c r="V192" i="10"/>
  <c r="V177" i="10" s="1"/>
  <c r="O192" i="10"/>
  <c r="R192" i="10"/>
  <c r="R177" i="10" s="1"/>
  <c r="AC192" i="10"/>
  <c r="AC177" i="10" s="1"/>
  <c r="L192" i="10"/>
  <c r="L196" i="10" s="1"/>
  <c r="AA192" i="10"/>
  <c r="AA177" i="10" s="1"/>
  <c r="Q192" i="10"/>
  <c r="Q177" i="10" s="1"/>
  <c r="Y192" i="10"/>
  <c r="Y177" i="10" s="1"/>
  <c r="Z192" i="10"/>
  <c r="Z177" i="10" s="1"/>
  <c r="U192" i="10"/>
  <c r="P192" i="10"/>
  <c r="P177" i="10" s="1"/>
  <c r="O177" i="10" l="1"/>
  <c r="O181" i="10" s="1"/>
  <c r="O196" i="10"/>
  <c r="K177" i="10"/>
  <c r="K181" i="10" s="1"/>
  <c r="K196" i="10"/>
  <c r="J177" i="10"/>
  <c r="J181" i="10" s="1"/>
  <c r="J196" i="10"/>
  <c r="N177" i="10"/>
  <c r="N181" i="10" s="1"/>
  <c r="N198" i="10" s="1"/>
  <c r="X177" i="10"/>
  <c r="U177" i="10"/>
  <c r="L177" i="10"/>
  <c r="L181" i="10" s="1"/>
  <c r="M177" i="10"/>
  <c r="M181" i="10" s="1"/>
  <c r="M198" i="10" s="1"/>
  <c r="Y198" i="10"/>
  <c r="S198" i="10"/>
  <c r="U198" i="10"/>
  <c r="F97" i="39"/>
  <c r="J198" i="10" l="1"/>
  <c r="X198" i="10"/>
  <c r="L198" i="10"/>
  <c r="AA198" i="10"/>
  <c r="O198" i="10"/>
  <c r="K198" i="10"/>
  <c r="R198" i="10"/>
  <c r="T198" i="10"/>
  <c r="W198" i="10"/>
  <c r="P198" i="10"/>
  <c r="Q198" i="10"/>
  <c r="V198" i="10"/>
  <c r="Z198" i="10"/>
  <c r="AC198" i="10"/>
  <c r="AB198" i="10"/>
  <c r="I97" i="39"/>
  <c r="H97" i="39"/>
  <c r="G97" i="39"/>
  <c r="F49" i="39"/>
  <c r="E49" i="39"/>
  <c r="G49" i="39"/>
  <c r="I49" i="39"/>
  <c r="H49" i="39"/>
  <c r="D107" i="10" l="1"/>
  <c r="D101" i="10"/>
  <c r="D64" i="10"/>
  <c r="D63" i="10"/>
  <c r="D57" i="10"/>
  <c r="D10" i="35"/>
  <c r="B69" i="38"/>
  <c r="L101" i="21"/>
  <c r="L100" i="21"/>
  <c r="L99" i="21"/>
  <c r="L98" i="21"/>
  <c r="N97" i="21"/>
  <c r="L97" i="21"/>
  <c r="N96" i="21"/>
  <c r="L96" i="21"/>
  <c r="N95" i="21"/>
  <c r="L95" i="21"/>
  <c r="N94" i="21"/>
  <c r="L94" i="21"/>
  <c r="N93" i="21"/>
  <c r="L93" i="21"/>
  <c r="N92" i="21"/>
  <c r="L92" i="21"/>
  <c r="N91" i="21"/>
  <c r="L91" i="21"/>
  <c r="N90" i="21"/>
  <c r="L90" i="21"/>
  <c r="N89" i="21"/>
  <c r="L89" i="21"/>
  <c r="N88" i="21"/>
  <c r="L88" i="21"/>
  <c r="N87" i="21"/>
  <c r="L87" i="21"/>
  <c r="N86" i="21"/>
  <c r="L86" i="21"/>
  <c r="N85" i="21"/>
  <c r="L85" i="21"/>
  <c r="N84" i="21"/>
  <c r="L84" i="21"/>
  <c r="N83" i="21"/>
  <c r="L83" i="21"/>
  <c r="N82" i="21"/>
  <c r="L82" i="21"/>
  <c r="N81" i="21"/>
  <c r="L81" i="21"/>
  <c r="N80" i="21"/>
  <c r="L80" i="21"/>
  <c r="N79" i="21"/>
  <c r="L79" i="21"/>
  <c r="N78" i="21"/>
  <c r="L78" i="21"/>
  <c r="N77" i="21"/>
  <c r="L77" i="21"/>
  <c r="N76" i="21"/>
  <c r="L76" i="21"/>
  <c r="N75" i="21"/>
  <c r="L75" i="21"/>
  <c r="N74" i="21"/>
  <c r="L74" i="21"/>
  <c r="N73" i="21"/>
  <c r="L73" i="21"/>
  <c r="N72" i="21"/>
  <c r="L72" i="21"/>
  <c r="N71" i="21"/>
  <c r="L71" i="21"/>
  <c r="N70" i="21"/>
  <c r="L70" i="21"/>
  <c r="N69" i="21"/>
  <c r="L69" i="21"/>
  <c r="N68" i="21"/>
  <c r="L68" i="21"/>
  <c r="N67" i="21"/>
  <c r="L67" i="21"/>
  <c r="L66" i="21"/>
  <c r="L21" i="21"/>
  <c r="R81" i="10" l="1"/>
  <c r="N88" i="10"/>
  <c r="J95" i="10"/>
  <c r="K81" i="10"/>
  <c r="AA81" i="10"/>
  <c r="W88" i="10"/>
  <c r="S95" i="10"/>
  <c r="L81" i="10"/>
  <c r="AB81" i="10"/>
  <c r="X88" i="10"/>
  <c r="T95" i="10"/>
  <c r="U81" i="10"/>
  <c r="Q88" i="10"/>
  <c r="M95" i="10"/>
  <c r="AC95" i="10"/>
  <c r="V81" i="10"/>
  <c r="R88" i="10"/>
  <c r="N95" i="10"/>
  <c r="O81" i="10"/>
  <c r="K88" i="10"/>
  <c r="AA88" i="10"/>
  <c r="W95" i="10"/>
  <c r="P81" i="10"/>
  <c r="L88" i="10"/>
  <c r="AB88" i="10"/>
  <c r="X95" i="10"/>
  <c r="Y81" i="10"/>
  <c r="U88" i="10"/>
  <c r="Q95" i="10"/>
  <c r="Z95" i="10"/>
  <c r="AA95" i="10"/>
  <c r="M81" i="10"/>
  <c r="U95" i="10"/>
  <c r="J81" i="10"/>
  <c r="Z81" i="10"/>
  <c r="V88" i="10"/>
  <c r="R95" i="10"/>
  <c r="S81" i="10"/>
  <c r="O88" i="10"/>
  <c r="K95" i="10"/>
  <c r="P88" i="10"/>
  <c r="L95" i="10"/>
  <c r="Y88" i="10"/>
  <c r="N81" i="10"/>
  <c r="J88" i="10"/>
  <c r="Z88" i="10"/>
  <c r="V95" i="10"/>
  <c r="W81" i="10"/>
  <c r="S88" i="10"/>
  <c r="O95" i="10"/>
  <c r="AB95" i="10"/>
  <c r="X81" i="10"/>
  <c r="T88" i="10"/>
  <c r="P95" i="10"/>
  <c r="Q81" i="10"/>
  <c r="M88" i="10"/>
  <c r="AC88" i="10"/>
  <c r="Y95" i="10"/>
  <c r="T81" i="10"/>
  <c r="AC81" i="10"/>
  <c r="AA89" i="10"/>
  <c r="V82" i="10"/>
  <c r="G89" i="10"/>
  <c r="E89" i="10"/>
  <c r="Z89" i="10"/>
  <c r="AC82" i="10"/>
  <c r="I89" i="10"/>
  <c r="S89" i="10"/>
  <c r="Y82" i="10"/>
  <c r="AB89" i="10"/>
  <c r="P89" i="10"/>
  <c r="R89" i="10"/>
  <c r="T82" i="10"/>
  <c r="G81" i="10"/>
  <c r="F81" i="10"/>
  <c r="H95" i="10"/>
  <c r="G95" i="10"/>
  <c r="H88" i="10"/>
  <c r="K89" i="10"/>
  <c r="Y89" i="10"/>
  <c r="L89" i="10"/>
  <c r="E82" i="10"/>
  <c r="J89" i="10"/>
  <c r="U82" i="10"/>
  <c r="I82" i="10"/>
  <c r="AA82" i="10"/>
  <c r="Q82" i="10"/>
  <c r="R82" i="10"/>
  <c r="X82" i="10"/>
  <c r="Z82" i="10"/>
  <c r="M82" i="10"/>
  <c r="F95" i="10"/>
  <c r="P82" i="10"/>
  <c r="L82" i="10"/>
  <c r="F82" i="10"/>
  <c r="X89" i="10"/>
  <c r="N82" i="10"/>
  <c r="O82" i="10"/>
  <c r="T89" i="10"/>
  <c r="V89" i="10"/>
  <c r="K82" i="10"/>
  <c r="H89" i="10"/>
  <c r="O89" i="10"/>
  <c r="AC89" i="10"/>
  <c r="G88" i="10"/>
  <c r="F88" i="10"/>
  <c r="N89" i="10"/>
  <c r="S82" i="10"/>
  <c r="G82" i="10"/>
  <c r="W89" i="10"/>
  <c r="U89" i="10"/>
  <c r="J82" i="10"/>
  <c r="AB82" i="10"/>
  <c r="Q89" i="10"/>
  <c r="F89" i="10"/>
  <c r="H82" i="10"/>
  <c r="W82" i="10"/>
  <c r="M89" i="10"/>
  <c r="H81" i="10"/>
  <c r="I95" i="10"/>
  <c r="I81" i="10"/>
  <c r="I88" i="10"/>
  <c r="T16" i="10"/>
  <c r="T14" i="10" s="1"/>
  <c r="T102" i="10" s="1"/>
  <c r="V16" i="10"/>
  <c r="V14" i="10" s="1"/>
  <c r="W16" i="10"/>
  <c r="W14" i="10" s="1"/>
  <c r="W102" i="10" s="1"/>
  <c r="X16" i="10"/>
  <c r="X14" i="10" s="1"/>
  <c r="U16" i="10"/>
  <c r="U14" i="10" s="1"/>
  <c r="S32" i="10"/>
  <c r="S30" i="10" s="1"/>
  <c r="S126" i="10" s="1"/>
  <c r="T32" i="10"/>
  <c r="T30" i="10" s="1"/>
  <c r="T126" i="10" s="1"/>
  <c r="Y32" i="10"/>
  <c r="Y30" i="10" s="1"/>
  <c r="Y126" i="10" s="1"/>
  <c r="R32" i="10"/>
  <c r="R30" i="10" s="1"/>
  <c r="R126" i="10" s="1"/>
  <c r="AA32" i="10"/>
  <c r="AA30" i="10" s="1"/>
  <c r="AA126" i="10" s="1"/>
  <c r="V20" i="10"/>
  <c r="V18" i="10" s="1"/>
  <c r="V108" i="10" s="1"/>
  <c r="W20" i="10"/>
  <c r="W18" i="10" s="1"/>
  <c r="W108" i="10" s="1"/>
  <c r="X20" i="10"/>
  <c r="X18" i="10" s="1"/>
  <c r="X108" i="10" s="1"/>
  <c r="Z20" i="10"/>
  <c r="Z18" i="10" s="1"/>
  <c r="Z108" i="10" s="1"/>
  <c r="AC20" i="10"/>
  <c r="AC18" i="10" s="1"/>
  <c r="AC108" i="10" s="1"/>
  <c r="W24" i="10"/>
  <c r="W22" i="10" s="1"/>
  <c r="W114" i="10" s="1"/>
  <c r="X24" i="10"/>
  <c r="X22" i="10" s="1"/>
  <c r="X114" i="10" s="1"/>
  <c r="T24" i="10"/>
  <c r="T22" i="10" s="1"/>
  <c r="T114" i="10" s="1"/>
  <c r="P24" i="10"/>
  <c r="P22" i="10" s="1"/>
  <c r="P114" i="10" s="1"/>
  <c r="Q24" i="10"/>
  <c r="Q22" i="10" s="1"/>
  <c r="Q114" i="10" s="1"/>
  <c r="S28" i="10"/>
  <c r="S26" i="10" s="1"/>
  <c r="S120" i="10" s="1"/>
  <c r="P28" i="10"/>
  <c r="P26" i="10" s="1"/>
  <c r="P120" i="10" s="1"/>
  <c r="M28" i="10"/>
  <c r="M26" i="10" s="1"/>
  <c r="M120" i="10" s="1"/>
  <c r="AC28" i="10"/>
  <c r="AC26" i="10" s="1"/>
  <c r="AC120" i="10" s="1"/>
  <c r="V28" i="10"/>
  <c r="V26" i="10" s="1"/>
  <c r="V120" i="10" s="1"/>
  <c r="G20" i="10"/>
  <c r="G18" i="10" s="1"/>
  <c r="G108" i="10" s="1"/>
  <c r="G32" i="10"/>
  <c r="G30" i="10" s="1"/>
  <c r="G126" i="10" s="1"/>
  <c r="G28" i="10"/>
  <c r="G26" i="10" s="1"/>
  <c r="G120" i="10" s="1"/>
  <c r="I32" i="10"/>
  <c r="I30" i="10" s="1"/>
  <c r="I126" i="10" s="1"/>
  <c r="I16" i="10"/>
  <c r="Z16" i="10"/>
  <c r="Z14" i="10" s="1"/>
  <c r="AA16" i="10"/>
  <c r="AA14" i="10" s="1"/>
  <c r="AA102" i="10" s="1"/>
  <c r="AB16" i="10"/>
  <c r="AB14" i="10" s="1"/>
  <c r="AC16" i="10"/>
  <c r="AC14" i="10" s="1"/>
  <c r="Q16" i="10"/>
  <c r="Q14" i="10" s="1"/>
  <c r="W32" i="10"/>
  <c r="W30" i="10" s="1"/>
  <c r="W126" i="10" s="1"/>
  <c r="M32" i="10"/>
  <c r="M30" i="10" s="1"/>
  <c r="M126" i="10" s="1"/>
  <c r="AC32" i="10"/>
  <c r="AC30" i="10" s="1"/>
  <c r="AC126" i="10" s="1"/>
  <c r="V32" i="10"/>
  <c r="V30" i="10" s="1"/>
  <c r="V126" i="10" s="1"/>
  <c r="AB32" i="10"/>
  <c r="AB30" i="10" s="1"/>
  <c r="AB126" i="10" s="1"/>
  <c r="AA20" i="10"/>
  <c r="AA18" i="10" s="1"/>
  <c r="AA108" i="10" s="1"/>
  <c r="AB20" i="10"/>
  <c r="AB18" i="10" s="1"/>
  <c r="AB108" i="10" s="1"/>
  <c r="J20" i="10"/>
  <c r="J18" i="10" s="1"/>
  <c r="J108" i="10" s="1"/>
  <c r="Y20" i="10"/>
  <c r="Y18" i="10" s="1"/>
  <c r="Y108" i="10" s="1"/>
  <c r="M20" i="10"/>
  <c r="M18" i="10" s="1"/>
  <c r="M108" i="10" s="1"/>
  <c r="AA24" i="10"/>
  <c r="AA22" i="10" s="1"/>
  <c r="AA114" i="10" s="1"/>
  <c r="AB24" i="10"/>
  <c r="AB22" i="10" s="1"/>
  <c r="AB114" i="10" s="1"/>
  <c r="Y24" i="10"/>
  <c r="Y22" i="10" s="1"/>
  <c r="Y114" i="10" s="1"/>
  <c r="V24" i="10"/>
  <c r="V22" i="10" s="1"/>
  <c r="V114" i="10" s="1"/>
  <c r="M24" i="10"/>
  <c r="M22" i="10" s="1"/>
  <c r="M114" i="10" s="1"/>
  <c r="W28" i="10"/>
  <c r="W26" i="10" s="1"/>
  <c r="W120" i="10" s="1"/>
  <c r="T28" i="10"/>
  <c r="T26" i="10" s="1"/>
  <c r="T120" i="10" s="1"/>
  <c r="Q28" i="10"/>
  <c r="Q26" i="10" s="1"/>
  <c r="Q120" i="10" s="1"/>
  <c r="J28" i="10"/>
  <c r="J26" i="10" s="1"/>
  <c r="J120" i="10" s="1"/>
  <c r="Z28" i="10"/>
  <c r="Z26" i="10" s="1"/>
  <c r="Z120" i="10" s="1"/>
  <c r="H32" i="10"/>
  <c r="H30" i="10" s="1"/>
  <c r="H126" i="10" s="1"/>
  <c r="H28" i="10"/>
  <c r="H26" i="10" s="1"/>
  <c r="H120" i="10" s="1"/>
  <c r="H24" i="10"/>
  <c r="H22" i="10" s="1"/>
  <c r="H114" i="10" s="1"/>
  <c r="F28" i="10"/>
  <c r="F26" i="10" s="1"/>
  <c r="F120" i="10" s="1"/>
  <c r="F20" i="10"/>
  <c r="F18" i="10" s="1"/>
  <c r="F108" i="10" s="1"/>
  <c r="I24" i="10"/>
  <c r="I22" i="10" s="1"/>
  <c r="I114" i="10" s="1"/>
  <c r="I20" i="10"/>
  <c r="I18" i="10" s="1"/>
  <c r="I108" i="10" s="1"/>
  <c r="G16" i="10"/>
  <c r="J16" i="10"/>
  <c r="J14" i="10" s="1"/>
  <c r="K16" i="10"/>
  <c r="K14" i="10" s="1"/>
  <c r="L16" i="10"/>
  <c r="L14" i="10" s="1"/>
  <c r="N16" i="10"/>
  <c r="N14" i="10" s="1"/>
  <c r="M16" i="10"/>
  <c r="M14" i="10" s="1"/>
  <c r="K32" i="10"/>
  <c r="K30" i="10" s="1"/>
  <c r="K126" i="10" s="1"/>
  <c r="L32" i="10"/>
  <c r="L30" i="10" s="1"/>
  <c r="L126" i="10" s="1"/>
  <c r="Q32" i="10"/>
  <c r="Q30" i="10" s="1"/>
  <c r="Q126" i="10" s="1"/>
  <c r="J32" i="10"/>
  <c r="J30" i="10" s="1"/>
  <c r="J126" i="10" s="1"/>
  <c r="Z32" i="10"/>
  <c r="Z30" i="10" s="1"/>
  <c r="Z126" i="10" s="1"/>
  <c r="K20" i="10"/>
  <c r="K18" i="10" s="1"/>
  <c r="K108" i="10" s="1"/>
  <c r="L20" i="10"/>
  <c r="L18" i="10" s="1"/>
  <c r="L108" i="10" s="1"/>
  <c r="N20" i="10"/>
  <c r="N18" i="10" s="1"/>
  <c r="N108" i="10" s="1"/>
  <c r="O20" i="10"/>
  <c r="O18" i="10" s="1"/>
  <c r="O108" i="10" s="1"/>
  <c r="U20" i="10"/>
  <c r="U18" i="10" s="1"/>
  <c r="U108" i="10" s="1"/>
  <c r="L24" i="10"/>
  <c r="L22" i="10" s="1"/>
  <c r="L114" i="10" s="1"/>
  <c r="N24" i="10"/>
  <c r="N22" i="10" s="1"/>
  <c r="N114" i="10" s="1"/>
  <c r="J24" i="10"/>
  <c r="J22" i="10" s="1"/>
  <c r="J114" i="10" s="1"/>
  <c r="AC24" i="10"/>
  <c r="AC22" i="10" s="1"/>
  <c r="AC114" i="10" s="1"/>
  <c r="Z24" i="10"/>
  <c r="Z22" i="10" s="1"/>
  <c r="Z114" i="10" s="1"/>
  <c r="K28" i="10"/>
  <c r="K26" i="10" s="1"/>
  <c r="K120" i="10" s="1"/>
  <c r="AA28" i="10"/>
  <c r="AA26" i="10" s="1"/>
  <c r="AA120" i="10" s="1"/>
  <c r="X28" i="10"/>
  <c r="X26" i="10" s="1"/>
  <c r="X120" i="10" s="1"/>
  <c r="U28" i="10"/>
  <c r="U26" i="10" s="1"/>
  <c r="U120" i="10" s="1"/>
  <c r="N28" i="10"/>
  <c r="N26" i="10" s="1"/>
  <c r="N120" i="10" s="1"/>
  <c r="F24" i="10"/>
  <c r="F22" i="10" s="1"/>
  <c r="F114" i="10" s="1"/>
  <c r="G24" i="10"/>
  <c r="G22" i="10" s="1"/>
  <c r="G114" i="10" s="1"/>
  <c r="O16" i="10"/>
  <c r="O14" i="10" s="1"/>
  <c r="P16" i="10"/>
  <c r="P14" i="10" s="1"/>
  <c r="R16" i="10"/>
  <c r="R14" i="10" s="1"/>
  <c r="S16" i="10"/>
  <c r="S14" i="10" s="1"/>
  <c r="Y16" i="10"/>
  <c r="Y14" i="10" s="1"/>
  <c r="O32" i="10"/>
  <c r="O30" i="10" s="1"/>
  <c r="O126" i="10" s="1"/>
  <c r="P32" i="10"/>
  <c r="P30" i="10" s="1"/>
  <c r="P126" i="10" s="1"/>
  <c r="U32" i="10"/>
  <c r="U30" i="10" s="1"/>
  <c r="U126" i="10" s="1"/>
  <c r="N32" i="10"/>
  <c r="N30" i="10" s="1"/>
  <c r="N126" i="10" s="1"/>
  <c r="X32" i="10"/>
  <c r="X30" i="10" s="1"/>
  <c r="X126" i="10" s="1"/>
  <c r="P20" i="10"/>
  <c r="P18" i="10" s="1"/>
  <c r="P108" i="10" s="1"/>
  <c r="R20" i="10"/>
  <c r="R18" i="10" s="1"/>
  <c r="R108" i="10" s="1"/>
  <c r="S20" i="10"/>
  <c r="S18" i="10" s="1"/>
  <c r="S108" i="10" s="1"/>
  <c r="T20" i="10"/>
  <c r="T18" i="10" s="1"/>
  <c r="T108" i="10" s="1"/>
  <c r="Q20" i="10"/>
  <c r="Q18" i="10" s="1"/>
  <c r="Q108" i="10" s="1"/>
  <c r="R24" i="10"/>
  <c r="R22" i="10" s="1"/>
  <c r="R114" i="10" s="1"/>
  <c r="S24" i="10"/>
  <c r="S22" i="10" s="1"/>
  <c r="S114" i="10" s="1"/>
  <c r="O24" i="10"/>
  <c r="O22" i="10" s="1"/>
  <c r="O114" i="10" s="1"/>
  <c r="K24" i="10"/>
  <c r="K22" i="10" s="1"/>
  <c r="K114" i="10" s="1"/>
  <c r="U24" i="10"/>
  <c r="U22" i="10" s="1"/>
  <c r="U114" i="10" s="1"/>
  <c r="O28" i="10"/>
  <c r="O26" i="10" s="1"/>
  <c r="O120" i="10" s="1"/>
  <c r="L28" i="10"/>
  <c r="L26" i="10" s="1"/>
  <c r="L120" i="10" s="1"/>
  <c r="AB28" i="10"/>
  <c r="AB26" i="10" s="1"/>
  <c r="AB120" i="10" s="1"/>
  <c r="Y28" i="10"/>
  <c r="Y26" i="10" s="1"/>
  <c r="Y120" i="10" s="1"/>
  <c r="R28" i="10"/>
  <c r="R26" i="10" s="1"/>
  <c r="R120" i="10" s="1"/>
  <c r="H16" i="10"/>
  <c r="F32" i="10"/>
  <c r="F30" i="10" s="1"/>
  <c r="F126" i="10" s="1"/>
  <c r="F16" i="10"/>
  <c r="F14" i="10" s="1"/>
  <c r="H20" i="10"/>
  <c r="H18" i="10" s="1"/>
  <c r="H108" i="10" s="1"/>
  <c r="I28" i="10"/>
  <c r="I26" i="10" s="1"/>
  <c r="I120" i="10" s="1"/>
  <c r="R102" i="10"/>
  <c r="T29" i="36"/>
  <c r="U29" i="36"/>
  <c r="N29" i="36"/>
  <c r="K29" i="36"/>
  <c r="AA29" i="36"/>
  <c r="X29" i="36"/>
  <c r="I29" i="36"/>
  <c r="Y29" i="36"/>
  <c r="R29" i="36"/>
  <c r="O29" i="36"/>
  <c r="L29" i="36"/>
  <c r="AB29" i="36"/>
  <c r="M29" i="36"/>
  <c r="V29" i="36"/>
  <c r="S29" i="36"/>
  <c r="P29" i="36"/>
  <c r="Q29" i="36"/>
  <c r="J29" i="36"/>
  <c r="Z29" i="36"/>
  <c r="W29" i="36"/>
  <c r="F95" i="36"/>
  <c r="F94" i="38" s="1"/>
  <c r="T90" i="36"/>
  <c r="T89" i="38" s="1"/>
  <c r="I86" i="36"/>
  <c r="I85" i="38" s="1"/>
  <c r="W81" i="36"/>
  <c r="W80" i="38" s="1"/>
  <c r="L75" i="36"/>
  <c r="L74" i="38" s="1"/>
  <c r="AA95" i="36"/>
  <c r="AA94" i="38" s="1"/>
  <c r="P91" i="36"/>
  <c r="P90" i="38" s="1"/>
  <c r="E80" i="36"/>
  <c r="E79" i="38" s="1"/>
  <c r="S73" i="36"/>
  <c r="S72" i="38" s="1"/>
  <c r="H76" i="36"/>
  <c r="H75" i="38" s="1"/>
  <c r="S96" i="36"/>
  <c r="S95" i="38" s="1"/>
  <c r="H85" i="36"/>
  <c r="H84" i="38" s="1"/>
  <c r="V80" i="36"/>
  <c r="V79" i="38" s="1"/>
  <c r="K74" i="36"/>
  <c r="K73" i="38" s="1"/>
  <c r="Y76" i="36"/>
  <c r="Y75" i="38" s="1"/>
  <c r="O90" i="36"/>
  <c r="O89" i="38" s="1"/>
  <c r="D86" i="36"/>
  <c r="D85" i="38" s="1"/>
  <c r="R81" i="36"/>
  <c r="R80" i="38" s="1"/>
  <c r="G75" i="36"/>
  <c r="G74" i="38" s="1"/>
  <c r="W67" i="36"/>
  <c r="W66" i="38" s="1"/>
  <c r="Z95" i="36"/>
  <c r="Z94" i="38" s="1"/>
  <c r="O91" i="36"/>
  <c r="O90" i="38" s="1"/>
  <c r="D80" i="36"/>
  <c r="D79" i="38" s="1"/>
  <c r="R73" i="36"/>
  <c r="R72" i="38" s="1"/>
  <c r="G76" i="36"/>
  <c r="G75" i="38" s="1"/>
  <c r="V96" i="36"/>
  <c r="V95" i="38" s="1"/>
  <c r="K85" i="36"/>
  <c r="K84" i="38" s="1"/>
  <c r="Y80" i="36"/>
  <c r="Y79" i="38" s="1"/>
  <c r="N74" i="36"/>
  <c r="N73" i="38" s="1"/>
  <c r="AB76" i="36"/>
  <c r="AB75" i="38" s="1"/>
  <c r="N90" i="36"/>
  <c r="N89" i="38" s="1"/>
  <c r="AB85" i="36"/>
  <c r="AB84" i="38" s="1"/>
  <c r="Q81" i="36"/>
  <c r="Q80" i="38" s="1"/>
  <c r="F75" i="36"/>
  <c r="F74" i="38" s="1"/>
  <c r="U95" i="36"/>
  <c r="U94" i="38" s="1"/>
  <c r="J91" i="36"/>
  <c r="J90" i="38" s="1"/>
  <c r="X86" i="36"/>
  <c r="X85" i="38" s="1"/>
  <c r="M73" i="36"/>
  <c r="M72" i="38" s="1"/>
  <c r="AA75" i="36"/>
  <c r="AA74" i="38" s="1"/>
  <c r="R68" i="36"/>
  <c r="R67" i="38" s="1"/>
  <c r="I96" i="36"/>
  <c r="I95" i="38" s="1"/>
  <c r="W91" i="36"/>
  <c r="W90" i="38" s="1"/>
  <c r="L80" i="36"/>
  <c r="L79" i="38" s="1"/>
  <c r="Z73" i="36"/>
  <c r="Z72" i="38" s="1"/>
  <c r="O76" i="36"/>
  <c r="O75" i="38" s="1"/>
  <c r="E90" i="36"/>
  <c r="E89" i="38" s="1"/>
  <c r="S85" i="36"/>
  <c r="S84" i="38" s="1"/>
  <c r="H81" i="36"/>
  <c r="H80" i="38" s="1"/>
  <c r="V74" i="36"/>
  <c r="V73" i="38" s="1"/>
  <c r="H95" i="36"/>
  <c r="H94" i="38" s="1"/>
  <c r="V90" i="36"/>
  <c r="V89" i="38" s="1"/>
  <c r="K86" i="36"/>
  <c r="K85" i="38" s="1"/>
  <c r="Y81" i="36"/>
  <c r="Y80" i="38" s="1"/>
  <c r="N75" i="36"/>
  <c r="N74" i="38" s="1"/>
  <c r="D96" i="36"/>
  <c r="D95" i="38" s="1"/>
  <c r="R91" i="36"/>
  <c r="R90" i="38" s="1"/>
  <c r="G80" i="36"/>
  <c r="G79" i="38" s="1"/>
  <c r="U73" i="36"/>
  <c r="U72" i="38" s="1"/>
  <c r="J76" i="36"/>
  <c r="J75" i="38" s="1"/>
  <c r="Z68" i="36"/>
  <c r="Z67" i="38" s="1"/>
  <c r="O81" i="36"/>
  <c r="O80" i="38" s="1"/>
  <c r="V86" i="36"/>
  <c r="V85" i="38" s="1"/>
  <c r="Y91" i="36"/>
  <c r="Y90" i="38" s="1"/>
  <c r="G90" i="36"/>
  <c r="G89" i="38" s="1"/>
  <c r="O67" i="36"/>
  <c r="O66" i="38" s="1"/>
  <c r="W60" i="36"/>
  <c r="W59" i="38" s="1"/>
  <c r="H67" i="36"/>
  <c r="H66" i="38" s="1"/>
  <c r="V69" i="36"/>
  <c r="V68" i="38" s="1"/>
  <c r="K61" i="36"/>
  <c r="K60" i="38" s="1"/>
  <c r="Y67" i="36"/>
  <c r="Y66" i="38" s="1"/>
  <c r="AB61" i="36"/>
  <c r="AB60" i="38" s="1"/>
  <c r="U68" i="36"/>
  <c r="U67" i="38" s="1"/>
  <c r="J60" i="36"/>
  <c r="J59" i="38" s="1"/>
  <c r="X62" i="36"/>
  <c r="X61" i="38" s="1"/>
  <c r="D66" i="36"/>
  <c r="D65" i="38" s="1"/>
  <c r="T62" i="36"/>
  <c r="T61" i="38" s="1"/>
  <c r="Q86" i="36"/>
  <c r="Q85" i="38" s="1"/>
  <c r="X91" i="36"/>
  <c r="X90" i="38" s="1"/>
  <c r="AA96" i="36"/>
  <c r="AA95" i="38" s="1"/>
  <c r="I95" i="36"/>
  <c r="I94" i="38" s="1"/>
  <c r="O75" i="36"/>
  <c r="O74" i="38" s="1"/>
  <c r="K60" i="36"/>
  <c r="K59" i="38" s="1"/>
  <c r="Y62" i="36"/>
  <c r="Y61" i="38" s="1"/>
  <c r="J69" i="36"/>
  <c r="J68" i="38" s="1"/>
  <c r="V95" i="36"/>
  <c r="V94" i="38" s="1"/>
  <c r="K91" i="36"/>
  <c r="K90" i="38" s="1"/>
  <c r="Y86" i="36"/>
  <c r="Y85" i="38" s="1"/>
  <c r="N73" i="36"/>
  <c r="N72" i="38" s="1"/>
  <c r="AB75" i="36"/>
  <c r="AB74" i="38" s="1"/>
  <c r="R96" i="36"/>
  <c r="R95" i="38" s="1"/>
  <c r="G85" i="36"/>
  <c r="G84" i="38" s="1"/>
  <c r="U80" i="36"/>
  <c r="U79" i="38" s="1"/>
  <c r="J74" i="36"/>
  <c r="J73" i="38" s="1"/>
  <c r="X76" i="36"/>
  <c r="X75" i="38" s="1"/>
  <c r="J90" i="36"/>
  <c r="J89" i="38" s="1"/>
  <c r="X85" i="36"/>
  <c r="X84" i="38" s="1"/>
  <c r="M81" i="36"/>
  <c r="M80" i="38" s="1"/>
  <c r="AA74" i="36"/>
  <c r="AA73" i="38" s="1"/>
  <c r="Q95" i="36"/>
  <c r="Q94" i="38" s="1"/>
  <c r="F91" i="36"/>
  <c r="F90" i="38" s="1"/>
  <c r="T86" i="36"/>
  <c r="T85" i="38" s="1"/>
  <c r="I73" i="36"/>
  <c r="I72" i="38" s="1"/>
  <c r="W75" i="36"/>
  <c r="W74" i="38" s="1"/>
  <c r="N68" i="36"/>
  <c r="N67" i="38" s="1"/>
  <c r="Q96" i="36"/>
  <c r="Q95" i="38" s="1"/>
  <c r="F85" i="36"/>
  <c r="F84" i="38" s="1"/>
  <c r="T80" i="36"/>
  <c r="T79" i="38" s="1"/>
  <c r="I74" i="36"/>
  <c r="I73" i="38" s="1"/>
  <c r="W76" i="36"/>
  <c r="W75" i="38" s="1"/>
  <c r="M90" i="36"/>
  <c r="M89" i="38" s="1"/>
  <c r="AA85" i="36"/>
  <c r="AA84" i="38" s="1"/>
  <c r="P81" i="36"/>
  <c r="P80" i="38" s="1"/>
  <c r="E75" i="36"/>
  <c r="E74" i="38" s="1"/>
  <c r="P95" i="36"/>
  <c r="P94" i="38" s="1"/>
  <c r="E91" i="36"/>
  <c r="E90" i="38" s="1"/>
  <c r="S86" i="36"/>
  <c r="S85" i="38" s="1"/>
  <c r="H73" i="36"/>
  <c r="H72" i="38" s="1"/>
  <c r="V75" i="36"/>
  <c r="V74" i="38" s="1"/>
  <c r="L96" i="36"/>
  <c r="L95" i="38" s="1"/>
  <c r="Z91" i="36"/>
  <c r="Z90" i="38" s="1"/>
  <c r="O80" i="36"/>
  <c r="O79" i="38" s="1"/>
  <c r="D74" i="36"/>
  <c r="D73" i="38" s="1"/>
  <c r="R76" i="36"/>
  <c r="R75" i="38" s="1"/>
  <c r="I69" i="36"/>
  <c r="I68" i="38" s="1"/>
  <c r="Y96" i="36"/>
  <c r="Y95" i="38" s="1"/>
  <c r="N85" i="36"/>
  <c r="N84" i="38" s="1"/>
  <c r="AB80" i="36"/>
  <c r="AB79" i="38" s="1"/>
  <c r="Q74" i="36"/>
  <c r="Q73" i="38" s="1"/>
  <c r="G95" i="36"/>
  <c r="G94" i="38" s="1"/>
  <c r="U90" i="36"/>
  <c r="U89" i="38" s="1"/>
  <c r="J86" i="36"/>
  <c r="J85" i="38" s="1"/>
  <c r="X81" i="36"/>
  <c r="X80" i="38" s="1"/>
  <c r="M75" i="36"/>
  <c r="M74" i="38" s="1"/>
  <c r="X95" i="36"/>
  <c r="X94" i="38" s="1"/>
  <c r="M91" i="36"/>
  <c r="M90" i="38" s="1"/>
  <c r="AA86" i="36"/>
  <c r="AA85" i="38" s="1"/>
  <c r="P73" i="36"/>
  <c r="P72" i="38" s="1"/>
  <c r="E76" i="36"/>
  <c r="E75" i="38" s="1"/>
  <c r="T96" i="36"/>
  <c r="T95" i="38" s="1"/>
  <c r="I85" i="36"/>
  <c r="I84" i="38" s="1"/>
  <c r="W80" i="36"/>
  <c r="W79" i="38" s="1"/>
  <c r="L74" i="36"/>
  <c r="L73" i="38" s="1"/>
  <c r="Z76" i="36"/>
  <c r="Z75" i="38" s="1"/>
  <c r="Q69" i="36"/>
  <c r="Q68" i="38" s="1"/>
  <c r="D75" i="36"/>
  <c r="D74" i="38" s="1"/>
  <c r="K73" i="36"/>
  <c r="K72" i="38" s="1"/>
  <c r="N80" i="36"/>
  <c r="N79" i="38" s="1"/>
  <c r="U85" i="36"/>
  <c r="U84" i="38" s="1"/>
  <c r="U69" i="36"/>
  <c r="U68" i="38" s="1"/>
  <c r="N61" i="36"/>
  <c r="N60" i="38" s="1"/>
  <c r="X67" i="36"/>
  <c r="X66" i="38" s="1"/>
  <c r="AA61" i="36"/>
  <c r="AA60" i="38" s="1"/>
  <c r="P68" i="36"/>
  <c r="P67" i="38" s="1"/>
  <c r="E60" i="36"/>
  <c r="E59" i="38" s="1"/>
  <c r="S62" i="36"/>
  <c r="S61" i="38" s="1"/>
  <c r="L69" i="36"/>
  <c r="L68" i="38" s="1"/>
  <c r="Z60" i="36"/>
  <c r="Z59" i="38" s="1"/>
  <c r="G66" i="36"/>
  <c r="G65" i="38" s="1"/>
  <c r="W66" i="36"/>
  <c r="W65" i="38" s="1"/>
  <c r="I66" i="36"/>
  <c r="I65" i="38" s="1"/>
  <c r="F73" i="36"/>
  <c r="F72" i="38" s="1"/>
  <c r="M80" i="36"/>
  <c r="M79" i="38" s="1"/>
  <c r="P85" i="36"/>
  <c r="P84" i="38" s="1"/>
  <c r="W90" i="36"/>
  <c r="W89" i="38" s="1"/>
  <c r="F68" i="36"/>
  <c r="F67" i="38" s="1"/>
  <c r="AA60" i="36"/>
  <c r="AA59" i="38" s="1"/>
  <c r="L67" i="36"/>
  <c r="L66" i="38" s="1"/>
  <c r="M96" i="36"/>
  <c r="M95" i="38" s="1"/>
  <c r="AA91" i="36"/>
  <c r="AA90" i="38" s="1"/>
  <c r="P80" i="36"/>
  <c r="P79" i="38" s="1"/>
  <c r="E74" i="36"/>
  <c r="E73" i="38" s="1"/>
  <c r="S76" i="36"/>
  <c r="S75" i="38" s="1"/>
  <c r="I90" i="36"/>
  <c r="I89" i="38" s="1"/>
  <c r="W85" i="36"/>
  <c r="W84" i="38" s="1"/>
  <c r="L81" i="36"/>
  <c r="L80" i="38" s="1"/>
  <c r="Z74" i="36"/>
  <c r="Z73" i="38" s="1"/>
  <c r="L95" i="36"/>
  <c r="L94" i="38" s="1"/>
  <c r="Z90" i="36"/>
  <c r="Z89" i="38" s="1"/>
  <c r="O86" i="36"/>
  <c r="O85" i="38" s="1"/>
  <c r="D73" i="36"/>
  <c r="D72" i="38" s="1"/>
  <c r="R75" i="36"/>
  <c r="R74" i="38" s="1"/>
  <c r="H96" i="36"/>
  <c r="H95" i="38" s="1"/>
  <c r="V91" i="36"/>
  <c r="V90" i="38" s="1"/>
  <c r="K80" i="36"/>
  <c r="K79" i="38" s="1"/>
  <c r="Y73" i="36"/>
  <c r="Y72" i="38" s="1"/>
  <c r="N76" i="36"/>
  <c r="N75" i="38" s="1"/>
  <c r="E69" i="36"/>
  <c r="E68" i="38" s="1"/>
  <c r="H90" i="36"/>
  <c r="H89" i="38" s="1"/>
  <c r="V85" i="36"/>
  <c r="V84" i="38" s="1"/>
  <c r="K81" i="36"/>
  <c r="K80" i="38" s="1"/>
  <c r="Y74" i="36"/>
  <c r="Y73" i="38" s="1"/>
  <c r="O95" i="36"/>
  <c r="O94" i="38" s="1"/>
  <c r="D90" i="38"/>
  <c r="R86" i="36"/>
  <c r="R85" i="38" s="1"/>
  <c r="G73" i="36"/>
  <c r="G72" i="38" s="1"/>
  <c r="U75" i="36"/>
  <c r="U74" i="38" s="1"/>
  <c r="G96" i="36"/>
  <c r="G95" i="38" s="1"/>
  <c r="U91" i="36"/>
  <c r="U90" i="38" s="1"/>
  <c r="J80" i="36"/>
  <c r="J79" i="38" s="1"/>
  <c r="X73" i="36"/>
  <c r="X72" i="38" s="1"/>
  <c r="M76" i="36"/>
  <c r="M75" i="38" s="1"/>
  <c r="AB96" i="36"/>
  <c r="AB95" i="38" s="1"/>
  <c r="Q85" i="36"/>
  <c r="Q84" i="38" s="1"/>
  <c r="F81" i="36"/>
  <c r="F80" i="38" s="1"/>
  <c r="T74" i="36"/>
  <c r="T73" i="38" s="1"/>
  <c r="K67" i="36"/>
  <c r="K66" i="38" s="1"/>
  <c r="Y69" i="36"/>
  <c r="Y68" i="38" s="1"/>
  <c r="P90" i="36"/>
  <c r="P89" i="38" s="1"/>
  <c r="E86" i="36"/>
  <c r="E85" i="38" s="1"/>
  <c r="S81" i="36"/>
  <c r="S80" i="38" s="1"/>
  <c r="H75" i="36"/>
  <c r="H74" i="38" s="1"/>
  <c r="W95" i="36"/>
  <c r="W94" i="38" s="1"/>
  <c r="L91" i="36"/>
  <c r="L90" i="38" s="1"/>
  <c r="Z86" i="36"/>
  <c r="Z85" i="38" s="1"/>
  <c r="O73" i="36"/>
  <c r="O72" i="38" s="1"/>
  <c r="D76" i="36"/>
  <c r="D75" i="38" s="1"/>
  <c r="O96" i="36"/>
  <c r="O95" i="38" s="1"/>
  <c r="D85" i="36"/>
  <c r="D84" i="38" s="1"/>
  <c r="R80" i="36"/>
  <c r="R79" i="38" s="1"/>
  <c r="G74" i="36"/>
  <c r="G73" i="38" s="1"/>
  <c r="U76" i="36"/>
  <c r="U75" i="38" s="1"/>
  <c r="K90" i="36"/>
  <c r="K89" i="38" s="1"/>
  <c r="Y85" i="36"/>
  <c r="Y84" i="38" s="1"/>
  <c r="N81" i="36"/>
  <c r="N80" i="38" s="1"/>
  <c r="AB74" i="36"/>
  <c r="AB73" i="38" s="1"/>
  <c r="S67" i="36"/>
  <c r="S66" i="38" s="1"/>
  <c r="L90" i="36"/>
  <c r="L89" i="38" s="1"/>
  <c r="S95" i="36"/>
  <c r="S94" i="38" s="1"/>
  <c r="Y75" i="36"/>
  <c r="Y74" i="38" s="1"/>
  <c r="AB73" i="36"/>
  <c r="AB72" i="38" s="1"/>
  <c r="J81" i="36"/>
  <c r="J80" i="38" s="1"/>
  <c r="E62" i="36"/>
  <c r="E61" i="38" s="1"/>
  <c r="O68" i="36"/>
  <c r="O67" i="38" s="1"/>
  <c r="D60" i="36"/>
  <c r="D59" i="38" s="1"/>
  <c r="R62" i="36"/>
  <c r="R61" i="38" s="1"/>
  <c r="G69" i="36"/>
  <c r="G68" i="38" s="1"/>
  <c r="U60" i="36"/>
  <c r="U59" i="38" s="1"/>
  <c r="N67" i="36"/>
  <c r="N66" i="38" s="1"/>
  <c r="AB69" i="36"/>
  <c r="AB68" i="38" s="1"/>
  <c r="Q61" i="36"/>
  <c r="Q60" i="38" s="1"/>
  <c r="Z66" i="36"/>
  <c r="Z65" i="38" s="1"/>
  <c r="M66" i="36"/>
  <c r="M65" i="38" s="1"/>
  <c r="N95" i="36"/>
  <c r="N94" i="38" s="1"/>
  <c r="T75" i="36"/>
  <c r="T74" i="38" s="1"/>
  <c r="AA73" i="36"/>
  <c r="AA72" i="38" s="1"/>
  <c r="E81" i="36"/>
  <c r="E80" i="38" s="1"/>
  <c r="L86" i="36"/>
  <c r="L85" i="38" s="1"/>
  <c r="R61" i="36"/>
  <c r="R60" i="38" s="1"/>
  <c r="AB67" i="36"/>
  <c r="AB66" i="38" s="1"/>
  <c r="D89" i="38"/>
  <c r="R85" i="36"/>
  <c r="R84" i="38" s="1"/>
  <c r="G81" i="36"/>
  <c r="G80" i="38" s="1"/>
  <c r="U74" i="36"/>
  <c r="U73" i="38" s="1"/>
  <c r="K95" i="36"/>
  <c r="K94" i="38" s="1"/>
  <c r="Y90" i="36"/>
  <c r="Y89" i="38" s="1"/>
  <c r="N86" i="36"/>
  <c r="N85" i="38" s="1"/>
  <c r="AB81" i="36"/>
  <c r="AB80" i="38" s="1"/>
  <c r="Q75" i="36"/>
  <c r="Q74" i="38" s="1"/>
  <c r="AB95" i="36"/>
  <c r="AB94" i="38" s="1"/>
  <c r="Q91" i="36"/>
  <c r="Q90" i="38" s="1"/>
  <c r="F80" i="36"/>
  <c r="F79" i="38" s="1"/>
  <c r="T73" i="36"/>
  <c r="T72" i="38" s="1"/>
  <c r="I76" i="36"/>
  <c r="I75" i="38" s="1"/>
  <c r="X96" i="36"/>
  <c r="X95" i="38" s="1"/>
  <c r="M85" i="36"/>
  <c r="M84" i="38" s="1"/>
  <c r="AA80" i="36"/>
  <c r="AA79" i="38" s="1"/>
  <c r="P74" i="36"/>
  <c r="P73" i="38" s="1"/>
  <c r="G67" i="36"/>
  <c r="G66" i="38" s="1"/>
  <c r="J95" i="36"/>
  <c r="J94" i="38" s="1"/>
  <c r="X90" i="36"/>
  <c r="X89" i="38" s="1"/>
  <c r="M86" i="36"/>
  <c r="M85" i="38" s="1"/>
  <c r="AA81" i="36"/>
  <c r="AA80" i="38" s="1"/>
  <c r="P75" i="36"/>
  <c r="P74" i="38" s="1"/>
  <c r="F96" i="36"/>
  <c r="F95" i="38" s="1"/>
  <c r="T91" i="36"/>
  <c r="T90" i="38" s="1"/>
  <c r="I80" i="36"/>
  <c r="I79" i="38" s="1"/>
  <c r="W73" i="36"/>
  <c r="W72" i="38" s="1"/>
  <c r="L76" i="36"/>
  <c r="L75" i="38" s="1"/>
  <c r="W96" i="36"/>
  <c r="W95" i="38" s="1"/>
  <c r="L85" i="36"/>
  <c r="L84" i="38" s="1"/>
  <c r="Z80" i="36"/>
  <c r="Z79" i="38" s="1"/>
  <c r="O74" i="36"/>
  <c r="O73" i="38" s="1"/>
  <c r="E95" i="36"/>
  <c r="E94" i="38" s="1"/>
  <c r="S90" i="36"/>
  <c r="S89" i="38" s="1"/>
  <c r="H86" i="36"/>
  <c r="H85" i="38" s="1"/>
  <c r="V81" i="36"/>
  <c r="V80" i="38" s="1"/>
  <c r="K75" i="36"/>
  <c r="K74" i="38" s="1"/>
  <c r="AA67" i="36"/>
  <c r="AA66" i="38" s="1"/>
  <c r="R95" i="36"/>
  <c r="R94" i="38" s="1"/>
  <c r="G91" i="36"/>
  <c r="G90" i="38" s="1"/>
  <c r="U86" i="36"/>
  <c r="U85" i="38" s="1"/>
  <c r="J73" i="36"/>
  <c r="J72" i="38" s="1"/>
  <c r="X75" i="36"/>
  <c r="X74" i="38" s="1"/>
  <c r="N96" i="36"/>
  <c r="N95" i="38" s="1"/>
  <c r="AB91" i="36"/>
  <c r="AB90" i="38" s="1"/>
  <c r="Q80" i="36"/>
  <c r="Q79" i="38" s="1"/>
  <c r="F74" i="36"/>
  <c r="F73" i="38" s="1"/>
  <c r="T76" i="36"/>
  <c r="T75" i="38" s="1"/>
  <c r="F90" i="36"/>
  <c r="F89" i="38" s="1"/>
  <c r="T85" i="36"/>
  <c r="T84" i="38" s="1"/>
  <c r="I81" i="36"/>
  <c r="I80" i="38" s="1"/>
  <c r="W74" i="36"/>
  <c r="W73" i="38" s="1"/>
  <c r="M95" i="36"/>
  <c r="M94" i="38" s="1"/>
  <c r="AA90" i="36"/>
  <c r="AA89" i="38" s="1"/>
  <c r="P86" i="36"/>
  <c r="P85" i="38" s="1"/>
  <c r="E73" i="36"/>
  <c r="E72" i="38" s="1"/>
  <c r="S75" i="36"/>
  <c r="S74" i="38" s="1"/>
  <c r="J68" i="36"/>
  <c r="J67" i="38" s="1"/>
  <c r="Z85" i="36"/>
  <c r="Z84" i="38" s="1"/>
  <c r="H91" i="36"/>
  <c r="H90" i="38" s="1"/>
  <c r="K96" i="36"/>
  <c r="K95" i="38" s="1"/>
  <c r="Q76" i="36"/>
  <c r="Q75" i="38" s="1"/>
  <c r="X74" i="36"/>
  <c r="X73" i="38" s="1"/>
  <c r="G60" i="36"/>
  <c r="G59" i="38" s="1"/>
  <c r="U62" i="36"/>
  <c r="U61" i="38" s="1"/>
  <c r="F69" i="36"/>
  <c r="F68" i="38" s="1"/>
  <c r="T60" i="36"/>
  <c r="T59" i="38" s="1"/>
  <c r="I67" i="36"/>
  <c r="I66" i="38" s="1"/>
  <c r="W69" i="36"/>
  <c r="W68" i="38" s="1"/>
  <c r="L61" i="36"/>
  <c r="L60" i="38" s="1"/>
  <c r="E68" i="36"/>
  <c r="E67" i="38" s="1"/>
  <c r="H62" i="36"/>
  <c r="H61" i="38" s="1"/>
  <c r="Y66" i="36"/>
  <c r="Y65" i="38" s="1"/>
  <c r="F60" i="36"/>
  <c r="F59" i="38" s="1"/>
  <c r="AB90" i="36"/>
  <c r="AB89" i="38" s="1"/>
  <c r="J96" i="36"/>
  <c r="J95" i="38" s="1"/>
  <c r="P76" i="36"/>
  <c r="P75" i="38" s="1"/>
  <c r="S74" i="36"/>
  <c r="S73" i="38" s="1"/>
  <c r="Z81" i="36"/>
  <c r="Z80" i="38" s="1"/>
  <c r="I62" i="36"/>
  <c r="I61" i="38" s="1"/>
  <c r="S68" i="36"/>
  <c r="S67" i="38" s="1"/>
  <c r="H60" i="36"/>
  <c r="H59" i="38" s="1"/>
  <c r="Z69" i="36"/>
  <c r="Z68" i="38" s="1"/>
  <c r="V62" i="36"/>
  <c r="V61" i="38" s="1"/>
  <c r="K69" i="36"/>
  <c r="K68" i="38" s="1"/>
  <c r="Y60" i="36"/>
  <c r="Y59" i="38" s="1"/>
  <c r="R67" i="36"/>
  <c r="R66" i="38" s="1"/>
  <c r="U61" i="36"/>
  <c r="U60" i="38" s="1"/>
  <c r="N66" i="36"/>
  <c r="N65" i="38" s="1"/>
  <c r="U66" i="36"/>
  <c r="U65" i="38" s="1"/>
  <c r="E96" i="36"/>
  <c r="E95" i="38" s="1"/>
  <c r="K76" i="36"/>
  <c r="K75" i="38" s="1"/>
  <c r="R74" i="36"/>
  <c r="R73" i="38" s="1"/>
  <c r="U81" i="36"/>
  <c r="U80" i="38" s="1"/>
  <c r="AB86" i="36"/>
  <c r="AB85" i="38" s="1"/>
  <c r="V61" i="36"/>
  <c r="V60" i="38" s="1"/>
  <c r="G68" i="36"/>
  <c r="G67" i="38" s="1"/>
  <c r="J62" i="36"/>
  <c r="J61" i="38" s="1"/>
  <c r="X68" i="36"/>
  <c r="X67" i="38" s="1"/>
  <c r="M60" i="36"/>
  <c r="M59" i="38" s="1"/>
  <c r="F67" i="36"/>
  <c r="F66" i="38" s="1"/>
  <c r="T69" i="36"/>
  <c r="T68" i="38" s="1"/>
  <c r="I61" i="36"/>
  <c r="I60" i="38" s="1"/>
  <c r="S66" i="36"/>
  <c r="S65" i="38" s="1"/>
  <c r="V66" i="36"/>
  <c r="V65" i="38" s="1"/>
  <c r="X69" i="36"/>
  <c r="X68" i="38" s="1"/>
  <c r="U96" i="36"/>
  <c r="U95" i="38" s="1"/>
  <c r="AA76" i="36"/>
  <c r="AA75" i="38" s="1"/>
  <c r="I75" i="36"/>
  <c r="I74" i="38" s="1"/>
  <c r="L73" i="36"/>
  <c r="L72" i="38" s="1"/>
  <c r="S80" i="36"/>
  <c r="S79" i="38" s="1"/>
  <c r="Z61" i="36"/>
  <c r="Z60" i="38" s="1"/>
  <c r="K68" i="36"/>
  <c r="K67" i="38" s="1"/>
  <c r="N62" i="36"/>
  <c r="N61" i="38" s="1"/>
  <c r="AB68" i="36"/>
  <c r="AB67" i="38" s="1"/>
  <c r="Q60" i="36"/>
  <c r="Q59" i="38" s="1"/>
  <c r="Q68" i="36"/>
  <c r="Q67" i="38" s="1"/>
  <c r="R66" i="36"/>
  <c r="R65" i="38" s="1"/>
  <c r="X60" i="36"/>
  <c r="X59" i="38" s="1"/>
  <c r="M67" i="36"/>
  <c r="M66" i="38" s="1"/>
  <c r="AA69" i="36"/>
  <c r="AA68" i="38" s="1"/>
  <c r="P61" i="36"/>
  <c r="P60" i="38" s="1"/>
  <c r="I68" i="36"/>
  <c r="I67" i="38" s="1"/>
  <c r="L62" i="36"/>
  <c r="L61" i="38" s="1"/>
  <c r="Q66" i="36"/>
  <c r="Q65" i="38" s="1"/>
  <c r="H69" i="36"/>
  <c r="H68" i="38" s="1"/>
  <c r="S91" i="36"/>
  <c r="S90" i="38" s="1"/>
  <c r="Z96" i="36"/>
  <c r="Z95" i="38" s="1"/>
  <c r="D95" i="36"/>
  <c r="D94" i="38" s="1"/>
  <c r="J75" i="36"/>
  <c r="J74" i="38" s="1"/>
  <c r="Q73" i="36"/>
  <c r="Q72" i="38" s="1"/>
  <c r="M62" i="36"/>
  <c r="M61" i="38" s="1"/>
  <c r="W68" i="36"/>
  <c r="W67" i="38" s="1"/>
  <c r="L60" i="36"/>
  <c r="L59" i="38" s="1"/>
  <c r="Z62" i="36"/>
  <c r="Z61" i="38" s="1"/>
  <c r="O69" i="36"/>
  <c r="O68" i="38" s="1"/>
  <c r="D61" i="36"/>
  <c r="D60" i="38" s="1"/>
  <c r="V67" i="36"/>
  <c r="V66" i="38" s="1"/>
  <c r="Y61" i="36"/>
  <c r="Y60" i="38" s="1"/>
  <c r="K66" i="36"/>
  <c r="K65" i="38" s="1"/>
  <c r="AA66" i="36"/>
  <c r="AA65" i="38" s="1"/>
  <c r="M61" i="36"/>
  <c r="M60" i="38" s="1"/>
  <c r="J85" i="36"/>
  <c r="J84" i="38" s="1"/>
  <c r="Q90" i="36"/>
  <c r="Q89" i="38" s="1"/>
  <c r="T95" i="36"/>
  <c r="T94" i="38" s="1"/>
  <c r="Z75" i="36"/>
  <c r="Z74" i="38" s="1"/>
  <c r="H74" i="36"/>
  <c r="H73" i="38" s="1"/>
  <c r="Q62" i="36"/>
  <c r="Q61" i="38" s="1"/>
  <c r="AA68" i="36"/>
  <c r="AA67" i="38" s="1"/>
  <c r="P60" i="36"/>
  <c r="P59" i="38" s="1"/>
  <c r="E67" i="36"/>
  <c r="E66" i="38" s="1"/>
  <c r="S69" i="36"/>
  <c r="S68" i="38" s="1"/>
  <c r="H61" i="36"/>
  <c r="H60" i="38" s="1"/>
  <c r="O61" i="36"/>
  <c r="O60" i="38" s="1"/>
  <c r="D68" i="36"/>
  <c r="D67" i="38" s="1"/>
  <c r="G62" i="36"/>
  <c r="G61" i="38" s="1"/>
  <c r="Y68" i="36"/>
  <c r="Y67" i="38" s="1"/>
  <c r="N60" i="36"/>
  <c r="N59" i="38" s="1"/>
  <c r="AB62" i="36"/>
  <c r="AB61" i="38" s="1"/>
  <c r="E66" i="36"/>
  <c r="E65" i="38" s="1"/>
  <c r="D62" i="36"/>
  <c r="D61" i="38" s="1"/>
  <c r="H80" i="36"/>
  <c r="H79" i="38" s="1"/>
  <c r="O85" i="36"/>
  <c r="O84" i="38" s="1"/>
  <c r="R90" i="36"/>
  <c r="R89" i="38" s="1"/>
  <c r="Y95" i="36"/>
  <c r="Y94" i="38" s="1"/>
  <c r="F76" i="36"/>
  <c r="F75" i="38" s="1"/>
  <c r="O60" i="36"/>
  <c r="O59" i="38" s="1"/>
  <c r="AA62" i="36"/>
  <c r="AA61" i="38" s="1"/>
  <c r="N69" i="36"/>
  <c r="N68" i="38" s="1"/>
  <c r="AB60" i="36"/>
  <c r="AB59" i="38" s="1"/>
  <c r="Q67" i="36"/>
  <c r="Q66" i="38" s="1"/>
  <c r="T61" i="36"/>
  <c r="T60" i="38" s="1"/>
  <c r="M68" i="36"/>
  <c r="M67" i="38" s="1"/>
  <c r="P62" i="36"/>
  <c r="P61" i="38" s="1"/>
  <c r="P66" i="36"/>
  <c r="P65" i="38" s="1"/>
  <c r="O62" i="36"/>
  <c r="O61" i="38" s="1"/>
  <c r="T66" i="36"/>
  <c r="T65" i="38" s="1"/>
  <c r="X80" i="36"/>
  <c r="X79" i="38" s="1"/>
  <c r="F86" i="36"/>
  <c r="F85" i="38" s="1"/>
  <c r="I91" i="36"/>
  <c r="I90" i="38" s="1"/>
  <c r="P96" i="36"/>
  <c r="P95" i="38" s="1"/>
  <c r="V76" i="36"/>
  <c r="V75" i="38" s="1"/>
  <c r="S60" i="36"/>
  <c r="S59" i="38" s="1"/>
  <c r="D67" i="36"/>
  <c r="D66" i="38" s="1"/>
  <c r="R69" i="36"/>
  <c r="R68" i="38" s="1"/>
  <c r="G61" i="36"/>
  <c r="G60" i="38" s="1"/>
  <c r="U67" i="36"/>
  <c r="U66" i="38" s="1"/>
  <c r="X61" i="36"/>
  <c r="X60" i="38" s="1"/>
  <c r="V60" i="36"/>
  <c r="V59" i="38" s="1"/>
  <c r="F62" i="36"/>
  <c r="F61" i="38" s="1"/>
  <c r="T68" i="36"/>
  <c r="T67" i="38" s="1"/>
  <c r="I60" i="36"/>
  <c r="I59" i="38" s="1"/>
  <c r="W62" i="36"/>
  <c r="W61" i="38" s="1"/>
  <c r="P69" i="36"/>
  <c r="P68" i="38" s="1"/>
  <c r="E61" i="36"/>
  <c r="E60" i="38" s="1"/>
  <c r="L66" i="36"/>
  <c r="L65" i="38" s="1"/>
  <c r="F66" i="36"/>
  <c r="F65" i="38" s="1"/>
  <c r="X66" i="36"/>
  <c r="X65" i="38" s="1"/>
  <c r="V73" i="36"/>
  <c r="V72" i="38" s="1"/>
  <c r="D81" i="36"/>
  <c r="D80" i="38" s="1"/>
  <c r="G86" i="36"/>
  <c r="G85" i="38" s="1"/>
  <c r="N91" i="36"/>
  <c r="N90" i="38" s="1"/>
  <c r="V68" i="36"/>
  <c r="V67" i="38" s="1"/>
  <c r="F61" i="36"/>
  <c r="F60" i="38" s="1"/>
  <c r="P67" i="36"/>
  <c r="P66" i="38" s="1"/>
  <c r="S61" i="36"/>
  <c r="S60" i="38" s="1"/>
  <c r="H68" i="36"/>
  <c r="H67" i="38" s="1"/>
  <c r="K62" i="36"/>
  <c r="K61" i="38" s="1"/>
  <c r="D69" i="36"/>
  <c r="D68" i="38" s="1"/>
  <c r="R60" i="36"/>
  <c r="R59" i="38" s="1"/>
  <c r="H66" i="36"/>
  <c r="H65" i="38" s="1"/>
  <c r="AB66" i="36"/>
  <c r="AB65" i="38" s="1"/>
  <c r="Z67" i="36"/>
  <c r="Z66" i="38" s="1"/>
  <c r="O66" i="36"/>
  <c r="O65" i="38" s="1"/>
  <c r="M74" i="36"/>
  <c r="M73" i="38" s="1"/>
  <c r="T81" i="36"/>
  <c r="T80" i="38" s="1"/>
  <c r="W86" i="36"/>
  <c r="W85" i="38" s="1"/>
  <c r="E85" i="36"/>
  <c r="E84" i="38" s="1"/>
  <c r="M69" i="36"/>
  <c r="M68" i="38" s="1"/>
  <c r="J61" i="36"/>
  <c r="J60" i="38" s="1"/>
  <c r="T67" i="36"/>
  <c r="T66" i="38" s="1"/>
  <c r="W61" i="36"/>
  <c r="W60" i="38" s="1"/>
  <c r="L68" i="36"/>
  <c r="L67" i="38" s="1"/>
  <c r="J67" i="36"/>
  <c r="J66" i="38" s="1"/>
  <c r="J66" i="36"/>
  <c r="J65" i="38" s="1"/>
  <c r="N59" i="36"/>
  <c r="N58" i="38" s="1"/>
  <c r="M59" i="36"/>
  <c r="M58" i="38" s="1"/>
  <c r="P59" i="36"/>
  <c r="P58" i="38" s="1"/>
  <c r="D59" i="36"/>
  <c r="D58" i="38" s="1"/>
  <c r="Q59" i="36"/>
  <c r="Q58" i="38" s="1"/>
  <c r="S59" i="36"/>
  <c r="S58" i="38" s="1"/>
  <c r="T59" i="36"/>
  <c r="T58" i="38" s="1"/>
  <c r="G59" i="36"/>
  <c r="G58" i="38" s="1"/>
  <c r="H59" i="36"/>
  <c r="H58" i="38" s="1"/>
  <c r="U59" i="36"/>
  <c r="U58" i="38" s="1"/>
  <c r="L59" i="36"/>
  <c r="L58" i="38" s="1"/>
  <c r="Y59" i="36"/>
  <c r="Y58" i="38" s="1"/>
  <c r="W59" i="36"/>
  <c r="W58" i="38" s="1"/>
  <c r="X59" i="36"/>
  <c r="X58" i="38" s="1"/>
  <c r="K59" i="36"/>
  <c r="K58" i="38" s="1"/>
  <c r="AB59" i="36"/>
  <c r="AB58" i="38" s="1"/>
  <c r="O59" i="36"/>
  <c r="O58" i="38" s="1"/>
  <c r="R59" i="36"/>
  <c r="R58" i="38" s="1"/>
  <c r="F59" i="36"/>
  <c r="F58" i="38" s="1"/>
  <c r="AA59" i="36"/>
  <c r="AA58" i="38" s="1"/>
  <c r="J59" i="36"/>
  <c r="J58" i="38" s="1"/>
  <c r="E59" i="36"/>
  <c r="E58" i="38" s="1"/>
  <c r="V59" i="36"/>
  <c r="V58" i="38" s="1"/>
  <c r="I59" i="36"/>
  <c r="I58" i="38" s="1"/>
  <c r="Z59" i="36"/>
  <c r="Z58" i="38" s="1"/>
  <c r="D88" i="38"/>
  <c r="I58" i="36"/>
  <c r="Y58" i="36"/>
  <c r="Q64" i="36"/>
  <c r="Q63" i="38" s="1"/>
  <c r="M65" i="36"/>
  <c r="M64" i="38" s="1"/>
  <c r="U71" i="36"/>
  <c r="U70" i="38" s="1"/>
  <c r="Q72" i="36"/>
  <c r="Q71" i="38" s="1"/>
  <c r="M78" i="36"/>
  <c r="I79" i="36"/>
  <c r="I78" i="38" s="1"/>
  <c r="Y79" i="36"/>
  <c r="Y78" i="38" s="1"/>
  <c r="U82" i="36"/>
  <c r="Q83" i="36"/>
  <c r="Q82" i="38" s="1"/>
  <c r="M84" i="36"/>
  <c r="M83" i="38" s="1"/>
  <c r="I88" i="36"/>
  <c r="Y88" i="36"/>
  <c r="U89" i="36"/>
  <c r="U88" i="38" s="1"/>
  <c r="Q92" i="36"/>
  <c r="M93" i="36"/>
  <c r="M92" i="38" s="1"/>
  <c r="I94" i="36"/>
  <c r="I93" i="38" s="1"/>
  <c r="Y94" i="36"/>
  <c r="Y93" i="38" s="1"/>
  <c r="V58" i="36"/>
  <c r="N64" i="36"/>
  <c r="N63" i="38" s="1"/>
  <c r="J65" i="36"/>
  <c r="J64" i="38" s="1"/>
  <c r="Z65" i="36"/>
  <c r="Z64" i="38" s="1"/>
  <c r="R71" i="36"/>
  <c r="R70" i="38" s="1"/>
  <c r="N72" i="36"/>
  <c r="N71" i="38" s="1"/>
  <c r="J78" i="36"/>
  <c r="Z78" i="36"/>
  <c r="V79" i="36"/>
  <c r="V78" i="38" s="1"/>
  <c r="R82" i="36"/>
  <c r="N83" i="36"/>
  <c r="N82" i="38" s="1"/>
  <c r="J84" i="36"/>
  <c r="J83" i="38" s="1"/>
  <c r="Z84" i="36"/>
  <c r="Z83" i="38" s="1"/>
  <c r="V88" i="36"/>
  <c r="R89" i="36"/>
  <c r="R88" i="38" s="1"/>
  <c r="N92" i="36"/>
  <c r="J93" i="36"/>
  <c r="J92" i="38" s="1"/>
  <c r="Z93" i="36"/>
  <c r="Z92" i="38" s="1"/>
  <c r="K58" i="36"/>
  <c r="AA58" i="36"/>
  <c r="S64" i="36"/>
  <c r="S63" i="38" s="1"/>
  <c r="O65" i="36"/>
  <c r="O64" i="38" s="1"/>
  <c r="W71" i="36"/>
  <c r="W70" i="38" s="1"/>
  <c r="S72" i="36"/>
  <c r="S71" i="38" s="1"/>
  <c r="O78" i="36"/>
  <c r="K79" i="36"/>
  <c r="K78" i="38" s="1"/>
  <c r="AA79" i="36"/>
  <c r="AA78" i="38" s="1"/>
  <c r="W82" i="36"/>
  <c r="S83" i="36"/>
  <c r="S82" i="38" s="1"/>
  <c r="O84" i="36"/>
  <c r="O83" i="38" s="1"/>
  <c r="K88" i="36"/>
  <c r="AA88" i="36"/>
  <c r="W89" i="36"/>
  <c r="W88" i="38" s="1"/>
  <c r="S92" i="36"/>
  <c r="O93" i="36"/>
  <c r="O92" i="38" s="1"/>
  <c r="K94" i="36"/>
  <c r="K93" i="38" s="1"/>
  <c r="L79" i="36"/>
  <c r="L78" i="38" s="1"/>
  <c r="P84" i="36"/>
  <c r="P83" i="38" s="1"/>
  <c r="T92" i="36"/>
  <c r="AA94" i="36"/>
  <c r="AA93" i="38" s="1"/>
  <c r="W97" i="36"/>
  <c r="L71" i="36"/>
  <c r="L70" i="38" s="1"/>
  <c r="P79" i="36"/>
  <c r="P78" i="38" s="1"/>
  <c r="T84" i="36"/>
  <c r="T83" i="38" s="1"/>
  <c r="X92" i="36"/>
  <c r="AB94" i="36"/>
  <c r="AB93" i="38" s="1"/>
  <c r="X97" i="36"/>
  <c r="L64" i="36"/>
  <c r="L63" i="38" s="1"/>
  <c r="P71" i="36"/>
  <c r="P70" i="38" s="1"/>
  <c r="T79" i="36"/>
  <c r="T78" i="38" s="1"/>
  <c r="X84" i="36"/>
  <c r="X83" i="38" s="1"/>
  <c r="AB92" i="36"/>
  <c r="I97" i="36"/>
  <c r="Y97" i="36"/>
  <c r="L65" i="36"/>
  <c r="L64" i="38" s="1"/>
  <c r="P72" i="36"/>
  <c r="P71" i="38" s="1"/>
  <c r="T82" i="36"/>
  <c r="X88" i="36"/>
  <c r="AB93" i="36"/>
  <c r="AB92" i="38" s="1"/>
  <c r="N97" i="36"/>
  <c r="M58" i="36"/>
  <c r="U64" i="36"/>
  <c r="U63" i="38" s="1"/>
  <c r="Q65" i="36"/>
  <c r="Q64" i="38" s="1"/>
  <c r="I71" i="36"/>
  <c r="I70" i="38" s="1"/>
  <c r="AD89" i="10" s="1"/>
  <c r="Y71" i="36"/>
  <c r="Y70" i="38" s="1"/>
  <c r="U72" i="36"/>
  <c r="U71" i="38" s="1"/>
  <c r="Q78" i="36"/>
  <c r="M79" i="36"/>
  <c r="M78" i="38" s="1"/>
  <c r="I82" i="36"/>
  <c r="Y82" i="36"/>
  <c r="U83" i="36"/>
  <c r="U82" i="38" s="1"/>
  <c r="Q84" i="36"/>
  <c r="Q83" i="38" s="1"/>
  <c r="M88" i="36"/>
  <c r="I89" i="36"/>
  <c r="I88" i="38" s="1"/>
  <c r="Y89" i="36"/>
  <c r="Y88" i="38" s="1"/>
  <c r="U92" i="36"/>
  <c r="Q93" i="36"/>
  <c r="Q92" i="38" s="1"/>
  <c r="M94" i="36"/>
  <c r="M93" i="38" s="1"/>
  <c r="J58" i="36"/>
  <c r="Z58" i="36"/>
  <c r="R64" i="36"/>
  <c r="R63" i="38" s="1"/>
  <c r="N65" i="36"/>
  <c r="N64" i="38" s="1"/>
  <c r="V71" i="36"/>
  <c r="V70" i="38" s="1"/>
  <c r="R72" i="36"/>
  <c r="R71" i="38" s="1"/>
  <c r="N78" i="36"/>
  <c r="J79" i="36"/>
  <c r="J78" i="38" s="1"/>
  <c r="Z79" i="36"/>
  <c r="Z78" i="38" s="1"/>
  <c r="V82" i="36"/>
  <c r="R83" i="36"/>
  <c r="R82" i="38" s="1"/>
  <c r="N84" i="36"/>
  <c r="N83" i="38" s="1"/>
  <c r="J88" i="36"/>
  <c r="Z88" i="36"/>
  <c r="V89" i="36"/>
  <c r="V88" i="38" s="1"/>
  <c r="R92" i="36"/>
  <c r="N93" i="36"/>
  <c r="N92" i="38" s="1"/>
  <c r="J94" i="36"/>
  <c r="J93" i="38" s="1"/>
  <c r="O58" i="36"/>
  <c r="W64" i="36"/>
  <c r="W63" i="38" s="1"/>
  <c r="S65" i="36"/>
  <c r="S64" i="38" s="1"/>
  <c r="K71" i="36"/>
  <c r="K70" i="38" s="1"/>
  <c r="AA71" i="36"/>
  <c r="AA70" i="38" s="1"/>
  <c r="W72" i="36"/>
  <c r="W71" i="38" s="1"/>
  <c r="S78" i="36"/>
  <c r="O79" i="36"/>
  <c r="O78" i="38" s="1"/>
  <c r="K82" i="36"/>
  <c r="AA82" i="36"/>
  <c r="W83" i="36"/>
  <c r="W82" i="38" s="1"/>
  <c r="S84" i="36"/>
  <c r="S83" i="38" s="1"/>
  <c r="O88" i="36"/>
  <c r="K89" i="36"/>
  <c r="K88" i="38" s="1"/>
  <c r="AA89" i="36"/>
  <c r="AA88" i="38" s="1"/>
  <c r="W92" i="36"/>
  <c r="S93" i="36"/>
  <c r="S92" i="38" s="1"/>
  <c r="O94" i="36"/>
  <c r="O93" i="38" s="1"/>
  <c r="T64" i="36"/>
  <c r="T63" i="38" s="1"/>
  <c r="X71" i="36"/>
  <c r="X70" i="38" s="1"/>
  <c r="AB79" i="36"/>
  <c r="AB78" i="38" s="1"/>
  <c r="L88" i="36"/>
  <c r="P93" i="36"/>
  <c r="P92" i="38" s="1"/>
  <c r="K97" i="36"/>
  <c r="AA97" i="36"/>
  <c r="X64" i="36"/>
  <c r="X63" i="38" s="1"/>
  <c r="AB71" i="36"/>
  <c r="AB70" i="38" s="1"/>
  <c r="L82" i="36"/>
  <c r="P88" i="36"/>
  <c r="T93" i="36"/>
  <c r="T92" i="38" s="1"/>
  <c r="L97" i="36"/>
  <c r="AB97" i="36"/>
  <c r="AB64" i="36"/>
  <c r="AB63" i="38" s="1"/>
  <c r="L72" i="36"/>
  <c r="L71" i="38" s="1"/>
  <c r="P82" i="36"/>
  <c r="T88" i="36"/>
  <c r="X93" i="36"/>
  <c r="X92" i="38" s="1"/>
  <c r="M97" i="36"/>
  <c r="X58" i="36"/>
  <c r="AB65" i="36"/>
  <c r="AB64" i="38" s="1"/>
  <c r="L78" i="36"/>
  <c r="P83" i="36"/>
  <c r="P82" i="38" s="1"/>
  <c r="T89" i="36"/>
  <c r="T88" i="38" s="1"/>
  <c r="Q58" i="36"/>
  <c r="I64" i="36"/>
  <c r="I63" i="38" s="1"/>
  <c r="Y64" i="36"/>
  <c r="Y63" i="38" s="1"/>
  <c r="U65" i="36"/>
  <c r="U64" i="38" s="1"/>
  <c r="M71" i="36"/>
  <c r="M70" i="38" s="1"/>
  <c r="I72" i="36"/>
  <c r="I71" i="38" s="1"/>
  <c r="Y72" i="36"/>
  <c r="Y71" i="38" s="1"/>
  <c r="U78" i="36"/>
  <c r="Q79" i="36"/>
  <c r="Q78" i="38" s="1"/>
  <c r="M82" i="36"/>
  <c r="I83" i="36"/>
  <c r="I82" i="38" s="1"/>
  <c r="Y83" i="36"/>
  <c r="Y82" i="38" s="1"/>
  <c r="U84" i="36"/>
  <c r="U83" i="38" s="1"/>
  <c r="Q88" i="36"/>
  <c r="M89" i="36"/>
  <c r="M88" i="38" s="1"/>
  <c r="I92" i="36"/>
  <c r="Y92" i="36"/>
  <c r="U93" i="36"/>
  <c r="U92" i="38" s="1"/>
  <c r="Q94" i="36"/>
  <c r="Q93" i="38" s="1"/>
  <c r="N58" i="36"/>
  <c r="V64" i="36"/>
  <c r="V63" i="38" s="1"/>
  <c r="R65" i="36"/>
  <c r="R64" i="38" s="1"/>
  <c r="J71" i="36"/>
  <c r="J70" i="38" s="1"/>
  <c r="Z71" i="36"/>
  <c r="Z70" i="38" s="1"/>
  <c r="V72" i="36"/>
  <c r="V71" i="38" s="1"/>
  <c r="R78" i="36"/>
  <c r="N79" i="36"/>
  <c r="N78" i="38" s="1"/>
  <c r="J82" i="36"/>
  <c r="Z82" i="36"/>
  <c r="V83" i="36"/>
  <c r="V82" i="38" s="1"/>
  <c r="R84" i="36"/>
  <c r="R83" i="38" s="1"/>
  <c r="N88" i="36"/>
  <c r="J89" i="36"/>
  <c r="J88" i="38" s="1"/>
  <c r="Z89" i="36"/>
  <c r="Z88" i="38" s="1"/>
  <c r="V92" i="36"/>
  <c r="R93" i="36"/>
  <c r="R92" i="38" s="1"/>
  <c r="N94" i="36"/>
  <c r="N93" i="38" s="1"/>
  <c r="S58" i="36"/>
  <c r="K64" i="36"/>
  <c r="K63" i="38" s="1"/>
  <c r="AA64" i="36"/>
  <c r="AA63" i="38" s="1"/>
  <c r="W65" i="36"/>
  <c r="W64" i="38" s="1"/>
  <c r="O71" i="36"/>
  <c r="O70" i="38" s="1"/>
  <c r="K72" i="36"/>
  <c r="K71" i="38" s="1"/>
  <c r="AA72" i="36"/>
  <c r="AA71" i="38" s="1"/>
  <c r="W78" i="36"/>
  <c r="S79" i="36"/>
  <c r="S78" i="38" s="1"/>
  <c r="O82" i="36"/>
  <c r="K83" i="36"/>
  <c r="K82" i="38" s="1"/>
  <c r="AA83" i="36"/>
  <c r="AA82" i="38" s="1"/>
  <c r="W84" i="36"/>
  <c r="W83" i="38" s="1"/>
  <c r="S88" i="36"/>
  <c r="O89" i="36"/>
  <c r="O88" i="38" s="1"/>
  <c r="K92" i="36"/>
  <c r="AA92" i="36"/>
  <c r="W93" i="36"/>
  <c r="W92" i="38" s="1"/>
  <c r="L58" i="36"/>
  <c r="P65" i="36"/>
  <c r="P64" i="38" s="1"/>
  <c r="T72" i="36"/>
  <c r="T71" i="38" s="1"/>
  <c r="X82" i="36"/>
  <c r="AB88" i="36"/>
  <c r="L94" i="36"/>
  <c r="L93" i="38" s="1"/>
  <c r="O97" i="36"/>
  <c r="P58" i="36"/>
  <c r="T65" i="36"/>
  <c r="T64" i="38" s="1"/>
  <c r="X72" i="36"/>
  <c r="X71" i="38" s="1"/>
  <c r="AB82" i="36"/>
  <c r="L89" i="36"/>
  <c r="L88" i="38" s="1"/>
  <c r="P94" i="36"/>
  <c r="P93" i="38" s="1"/>
  <c r="P97" i="36"/>
  <c r="T58" i="36"/>
  <c r="X65" i="36"/>
  <c r="X64" i="38" s="1"/>
  <c r="AB72" i="36"/>
  <c r="AB71" i="38" s="1"/>
  <c r="L83" i="36"/>
  <c r="L82" i="38" s="1"/>
  <c r="P89" i="36"/>
  <c r="P88" i="38" s="1"/>
  <c r="S94" i="36"/>
  <c r="S93" i="38" s="1"/>
  <c r="Q97" i="36"/>
  <c r="U58" i="36"/>
  <c r="Y65" i="36"/>
  <c r="Y64" i="38" s="1"/>
  <c r="I78" i="36"/>
  <c r="M83" i="36"/>
  <c r="M82" i="38" s="1"/>
  <c r="Q89" i="36"/>
  <c r="Q88" i="38" s="1"/>
  <c r="U94" i="36"/>
  <c r="U93" i="38" s="1"/>
  <c r="Z64" i="36"/>
  <c r="Z63" i="38" s="1"/>
  <c r="J72" i="36"/>
  <c r="J71" i="38" s="1"/>
  <c r="N82" i="36"/>
  <c r="R88" i="36"/>
  <c r="V93" i="36"/>
  <c r="V92" i="38" s="1"/>
  <c r="O64" i="36"/>
  <c r="O63" i="38" s="1"/>
  <c r="S71" i="36"/>
  <c r="S70" i="38" s="1"/>
  <c r="W79" i="36"/>
  <c r="W78" i="38" s="1"/>
  <c r="AA84" i="36"/>
  <c r="AA83" i="38" s="1"/>
  <c r="K93" i="36"/>
  <c r="K92" i="38" s="1"/>
  <c r="P78" i="36"/>
  <c r="S97" i="36"/>
  <c r="X83" i="36"/>
  <c r="X82" i="38" s="1"/>
  <c r="L92" i="36"/>
  <c r="T71" i="36"/>
  <c r="T70" i="38" s="1"/>
  <c r="AB84" i="36"/>
  <c r="AB83" i="38" s="1"/>
  <c r="Z94" i="36"/>
  <c r="Z93" i="38" s="1"/>
  <c r="Z97" i="36"/>
  <c r="J92" i="36"/>
  <c r="W58" i="36"/>
  <c r="K78" i="36"/>
  <c r="S89" i="36"/>
  <c r="S88" i="38" s="1"/>
  <c r="X89" i="36"/>
  <c r="X88" i="38" s="1"/>
  <c r="X78" i="36"/>
  <c r="X79" i="36"/>
  <c r="X78" i="38" s="1"/>
  <c r="M72" i="36"/>
  <c r="M71" i="38" s="1"/>
  <c r="U88" i="36"/>
  <c r="N71" i="36"/>
  <c r="N70" i="38" s="1"/>
  <c r="Z92" i="36"/>
  <c r="AA78" i="36"/>
  <c r="T97" i="36"/>
  <c r="P64" i="36"/>
  <c r="P63" i="38" s="1"/>
  <c r="V97" i="36"/>
  <c r="Y78" i="36"/>
  <c r="I84" i="36"/>
  <c r="I83" i="38" s="1"/>
  <c r="M92" i="36"/>
  <c r="R58" i="36"/>
  <c r="V65" i="36"/>
  <c r="V64" i="38" s="1"/>
  <c r="Z72" i="36"/>
  <c r="Z71" i="38" s="1"/>
  <c r="J83" i="36"/>
  <c r="J82" i="38" s="1"/>
  <c r="N89" i="36"/>
  <c r="N88" i="38" s="1"/>
  <c r="R94" i="36"/>
  <c r="R93" i="38" s="1"/>
  <c r="K65" i="36"/>
  <c r="K64" i="38" s="1"/>
  <c r="O72" i="36"/>
  <c r="O71" i="38" s="1"/>
  <c r="S82" i="36"/>
  <c r="W88" i="36"/>
  <c r="AA93" i="36"/>
  <c r="AA92" i="38" s="1"/>
  <c r="T83" i="36"/>
  <c r="T82" i="38" s="1"/>
  <c r="AB89" i="36"/>
  <c r="AB88" i="38" s="1"/>
  <c r="X94" i="36"/>
  <c r="X93" i="38" s="1"/>
  <c r="AB78" i="36"/>
  <c r="P92" i="36"/>
  <c r="J97" i="36"/>
  <c r="Z83" i="36"/>
  <c r="Z82" i="38" s="1"/>
  <c r="AA65" i="36"/>
  <c r="AA64" i="38" s="1"/>
  <c r="O83" i="36"/>
  <c r="O82" i="38" s="1"/>
  <c r="AB58" i="36"/>
  <c r="U97" i="36"/>
  <c r="R97" i="36"/>
  <c r="I65" i="36"/>
  <c r="I64" i="38" s="1"/>
  <c r="Q82" i="36"/>
  <c r="J64" i="36"/>
  <c r="J63" i="38" s="1"/>
  <c r="R79" i="36"/>
  <c r="R78" i="38" s="1"/>
  <c r="O92" i="36"/>
  <c r="T78" i="36"/>
  <c r="L84" i="36"/>
  <c r="L83" i="38" s="1"/>
  <c r="M64" i="36"/>
  <c r="M63" i="38" s="1"/>
  <c r="Q71" i="36"/>
  <c r="Q70" i="38" s="1"/>
  <c r="U79" i="36"/>
  <c r="U78" i="38" s="1"/>
  <c r="Y84" i="36"/>
  <c r="Y83" i="38" s="1"/>
  <c r="I93" i="36"/>
  <c r="I92" i="38" s="1"/>
  <c r="V78" i="36"/>
  <c r="W94" i="36"/>
  <c r="W93" i="38" s="1"/>
  <c r="L93" i="36"/>
  <c r="L92" i="38" s="1"/>
  <c r="Y93" i="36"/>
  <c r="Y92" i="38" s="1"/>
  <c r="V84" i="36"/>
  <c r="V83" i="38" s="1"/>
  <c r="K84" i="36"/>
  <c r="K83" i="38" s="1"/>
  <c r="V94" i="36"/>
  <c r="V93" i="38" s="1"/>
  <c r="AB83" i="36"/>
  <c r="AB82" i="38" s="1"/>
  <c r="T94" i="36"/>
  <c r="T93" i="38" s="1"/>
  <c r="E28" i="10"/>
  <c r="E26" i="10" s="1"/>
  <c r="E120" i="10" s="1"/>
  <c r="E32" i="10"/>
  <c r="E30" i="10" s="1"/>
  <c r="E126" i="10" s="1"/>
  <c r="E24" i="10"/>
  <c r="E22" i="10" s="1"/>
  <c r="E114" i="10" s="1"/>
  <c r="E54" i="10"/>
  <c r="E52" i="10" s="1"/>
  <c r="E50" i="10"/>
  <c r="E48" i="10" s="1"/>
  <c r="E46" i="10"/>
  <c r="E44" i="10" s="1"/>
  <c r="E42" i="10"/>
  <c r="E40" i="10" s="1"/>
  <c r="E16" i="10"/>
  <c r="E14" i="10" s="1"/>
  <c r="E20" i="10"/>
  <c r="E18" i="10" s="1"/>
  <c r="G29" i="36"/>
  <c r="G29" i="38" s="1"/>
  <c r="F29" i="36"/>
  <c r="F29" i="38" s="1"/>
  <c r="E29" i="36"/>
  <c r="E29" i="38" s="1"/>
  <c r="H29" i="36"/>
  <c r="H29" i="38" s="1"/>
  <c r="D29" i="36"/>
  <c r="D29" i="38" s="1"/>
  <c r="E38" i="10"/>
  <c r="G82" i="36"/>
  <c r="G93" i="36"/>
  <c r="G92" i="38" s="1"/>
  <c r="E83" i="36"/>
  <c r="E82" i="38" s="1"/>
  <c r="E97" i="36"/>
  <c r="H93" i="36"/>
  <c r="H92" i="38" s="1"/>
  <c r="F83" i="36"/>
  <c r="F82" i="38" s="1"/>
  <c r="F97" i="36"/>
  <c r="F93" i="36"/>
  <c r="F92" i="38" s="1"/>
  <c r="H83" i="36"/>
  <c r="H82" i="38" s="1"/>
  <c r="H97" i="36"/>
  <c r="E93" i="36"/>
  <c r="E92" i="38" s="1"/>
  <c r="G83" i="36"/>
  <c r="G82" i="38" s="1"/>
  <c r="G97" i="36"/>
  <c r="H86" i="38"/>
  <c r="F82" i="36"/>
  <c r="G78" i="36"/>
  <c r="F78" i="36"/>
  <c r="F94" i="36"/>
  <c r="F93" i="38" s="1"/>
  <c r="F72" i="36"/>
  <c r="F71" i="38" s="1"/>
  <c r="G72" i="36"/>
  <c r="G71" i="38" s="1"/>
  <c r="G84" i="36"/>
  <c r="G83" i="38" s="1"/>
  <c r="H94" i="36"/>
  <c r="H93" i="38" s="1"/>
  <c r="F84" i="36"/>
  <c r="F83" i="38" s="1"/>
  <c r="E86" i="38"/>
  <c r="E89" i="36"/>
  <c r="E88" i="38" s="1"/>
  <c r="G79" i="36"/>
  <c r="G78" i="38" s="1"/>
  <c r="E92" i="36"/>
  <c r="F89" i="36"/>
  <c r="F88" i="38" s="1"/>
  <c r="H79" i="36"/>
  <c r="H78" i="38" s="1"/>
  <c r="F92" i="36"/>
  <c r="H89" i="36"/>
  <c r="H88" i="38" s="1"/>
  <c r="F79" i="36"/>
  <c r="F78" i="38" s="1"/>
  <c r="H92" i="36"/>
  <c r="G89" i="36"/>
  <c r="G88" i="38" s="1"/>
  <c r="E79" i="36"/>
  <c r="E78" i="38" s="1"/>
  <c r="G92" i="36"/>
  <c r="G86" i="38"/>
  <c r="F88" i="36"/>
  <c r="H78" i="36"/>
  <c r="E82" i="36"/>
  <c r="G88" i="36"/>
  <c r="E78" i="36"/>
  <c r="E88" i="36"/>
  <c r="H82" i="36"/>
  <c r="H88" i="36"/>
  <c r="F86" i="38"/>
  <c r="H84" i="36"/>
  <c r="H83" i="38" s="1"/>
  <c r="G94" i="36"/>
  <c r="G93" i="38" s="1"/>
  <c r="E84" i="36"/>
  <c r="E83" i="38" s="1"/>
  <c r="E94" i="36"/>
  <c r="E93" i="38" s="1"/>
  <c r="E72" i="36"/>
  <c r="E71" i="38" s="1"/>
  <c r="H72" i="36"/>
  <c r="H71" i="38" s="1"/>
  <c r="H65" i="36"/>
  <c r="H64" i="38" s="1"/>
  <c r="D86" i="38"/>
  <c r="D69" i="38"/>
  <c r="D88" i="36"/>
  <c r="E69" i="38"/>
  <c r="F69" i="38"/>
  <c r="D92" i="36"/>
  <c r="E58" i="36"/>
  <c r="E57" i="38" s="1"/>
  <c r="F71" i="36"/>
  <c r="F70" i="38" s="1"/>
  <c r="F64" i="36"/>
  <c r="F63" i="38" s="1"/>
  <c r="G58" i="36"/>
  <c r="G57" i="38" s="1"/>
  <c r="G64" i="36"/>
  <c r="G63" i="38" s="1"/>
  <c r="H58" i="36"/>
  <c r="D58" i="36"/>
  <c r="D65" i="36"/>
  <c r="D64" i="38" s="1"/>
  <c r="E65" i="36"/>
  <c r="E64" i="38" s="1"/>
  <c r="D82" i="36"/>
  <c r="F65" i="36"/>
  <c r="F64" i="38" s="1"/>
  <c r="G65" i="36"/>
  <c r="G64" i="38" s="1"/>
  <c r="G69" i="38"/>
  <c r="D93" i="36"/>
  <c r="D92" i="38" s="1"/>
  <c r="H69" i="38"/>
  <c r="D94" i="36"/>
  <c r="D93" i="38" s="1"/>
  <c r="D71" i="36"/>
  <c r="D70" i="38" s="1"/>
  <c r="D97" i="36"/>
  <c r="D64" i="36"/>
  <c r="D63" i="38" s="1"/>
  <c r="E71" i="36"/>
  <c r="E70" i="38" s="1"/>
  <c r="E64" i="36"/>
  <c r="E63" i="38" s="1"/>
  <c r="F58" i="36"/>
  <c r="F57" i="38" s="1"/>
  <c r="G71" i="36"/>
  <c r="G70" i="38" s="1"/>
  <c r="H71" i="36"/>
  <c r="H70" i="38" s="1"/>
  <c r="H64" i="36"/>
  <c r="H63" i="38" s="1"/>
  <c r="D78" i="36"/>
  <c r="D79" i="36"/>
  <c r="D78" i="38" s="1"/>
  <c r="D83" i="36"/>
  <c r="D82" i="38" s="1"/>
  <c r="D84" i="36"/>
  <c r="D83" i="38" s="1"/>
  <c r="G192" i="10"/>
  <c r="I192" i="10"/>
  <c r="F192" i="10"/>
  <c r="E192" i="10"/>
  <c r="H192" i="10"/>
  <c r="D72" i="36"/>
  <c r="D71" i="38" s="1"/>
  <c r="E163" i="10"/>
  <c r="AD82" i="10"/>
  <c r="E177" i="10" l="1"/>
  <c r="M70" i="10"/>
  <c r="F70" i="10"/>
  <c r="L70" i="10"/>
  <c r="K70" i="10"/>
  <c r="J70" i="10"/>
  <c r="I177" i="10"/>
  <c r="I181" i="10" s="1"/>
  <c r="O70" i="10"/>
  <c r="N70" i="10"/>
  <c r="F177" i="10"/>
  <c r="F181" i="10" s="1"/>
  <c r="H177" i="10"/>
  <c r="H181" i="10" s="1"/>
  <c r="G177" i="10"/>
  <c r="G181" i="10" s="1"/>
  <c r="S102" i="10"/>
  <c r="L102" i="10"/>
  <c r="AC102" i="10"/>
  <c r="V102" i="10"/>
  <c r="AB102" i="10"/>
  <c r="U102" i="10"/>
  <c r="P102" i="10"/>
  <c r="M102" i="10"/>
  <c r="J102" i="10"/>
  <c r="X102" i="10"/>
  <c r="Y102" i="10"/>
  <c r="O102" i="10"/>
  <c r="N102" i="10"/>
  <c r="Q102" i="10"/>
  <c r="Z102" i="10"/>
  <c r="D98" i="36"/>
  <c r="K102" i="10"/>
  <c r="F102" i="10"/>
  <c r="W29" i="38"/>
  <c r="W50" i="36"/>
  <c r="P29" i="38"/>
  <c r="P50" i="36"/>
  <c r="AB29" i="38"/>
  <c r="AB50" i="36"/>
  <c r="Y29" i="38"/>
  <c r="Y50" i="36"/>
  <c r="K29" i="38"/>
  <c r="K50" i="36"/>
  <c r="Z29" i="38"/>
  <c r="Z50" i="36"/>
  <c r="S29" i="38"/>
  <c r="S50" i="36"/>
  <c r="L29" i="38"/>
  <c r="L50" i="36"/>
  <c r="I29" i="38"/>
  <c r="I50" i="36"/>
  <c r="N29" i="38"/>
  <c r="N50" i="36"/>
  <c r="J29" i="38"/>
  <c r="J50" i="36"/>
  <c r="V29" i="38"/>
  <c r="V50" i="36"/>
  <c r="O29" i="38"/>
  <c r="O50" i="36"/>
  <c r="X29" i="38"/>
  <c r="X50" i="36"/>
  <c r="U29" i="38"/>
  <c r="U50" i="36"/>
  <c r="Q29" i="38"/>
  <c r="Q50" i="36"/>
  <c r="M29" i="38"/>
  <c r="M50" i="36"/>
  <c r="R29" i="38"/>
  <c r="R50" i="36"/>
  <c r="AA29" i="38"/>
  <c r="AA50" i="36"/>
  <c r="T29" i="38"/>
  <c r="T50" i="36"/>
  <c r="AD252" i="10"/>
  <c r="R98" i="36"/>
  <c r="W98" i="36"/>
  <c r="T98" i="36"/>
  <c r="Q98" i="36"/>
  <c r="M98" i="36"/>
  <c r="K98" i="36"/>
  <c r="V98" i="36"/>
  <c r="AB98" i="36"/>
  <c r="X98" i="36"/>
  <c r="Y98" i="36"/>
  <c r="H57" i="38"/>
  <c r="H98" i="36"/>
  <c r="L98" i="36"/>
  <c r="S98" i="36"/>
  <c r="O98" i="36"/>
  <c r="Z98" i="36"/>
  <c r="I98" i="36"/>
  <c r="U98" i="36"/>
  <c r="P98" i="36"/>
  <c r="N98" i="36"/>
  <c r="J98" i="36"/>
  <c r="AA98" i="36"/>
  <c r="R57" i="38"/>
  <c r="R97" i="38" s="1"/>
  <c r="W57" i="38"/>
  <c r="W97" i="38" s="1"/>
  <c r="T57" i="38"/>
  <c r="T97" i="38" s="1"/>
  <c r="Q57" i="38"/>
  <c r="Q97" i="38" s="1"/>
  <c r="M57" i="38"/>
  <c r="M97" i="38" s="1"/>
  <c r="K57" i="38"/>
  <c r="K97" i="38" s="1"/>
  <c r="V57" i="38"/>
  <c r="V97" i="38" s="1"/>
  <c r="AB57" i="38"/>
  <c r="AB97" i="38" s="1"/>
  <c r="X57" i="38"/>
  <c r="X97" i="38" s="1"/>
  <c r="Y57" i="38"/>
  <c r="Y97" i="38" s="1"/>
  <c r="L57" i="38"/>
  <c r="L97" i="38" s="1"/>
  <c r="S57" i="38"/>
  <c r="S97" i="38" s="1"/>
  <c r="O57" i="38"/>
  <c r="O97" i="38" s="1"/>
  <c r="Z57" i="38"/>
  <c r="Z97" i="38" s="1"/>
  <c r="I57" i="38"/>
  <c r="I97" i="38" s="1"/>
  <c r="U57" i="38"/>
  <c r="U97" i="38" s="1"/>
  <c r="P57" i="38"/>
  <c r="P97" i="38" s="1"/>
  <c r="N57" i="38"/>
  <c r="N97" i="38" s="1"/>
  <c r="J57" i="38"/>
  <c r="J97" i="38" s="1"/>
  <c r="AA57" i="38"/>
  <c r="AA97" i="38" s="1"/>
  <c r="G90" i="10"/>
  <c r="G76" i="10"/>
  <c r="G77" i="10"/>
  <c r="G109" i="10" s="1"/>
  <c r="G110" i="10" s="1"/>
  <c r="G112" i="10" s="1"/>
  <c r="G83" i="10"/>
  <c r="H90" i="10"/>
  <c r="H77" i="10"/>
  <c r="H109" i="10" s="1"/>
  <c r="H110" i="10" s="1"/>
  <c r="H112" i="10" s="1"/>
  <c r="H83" i="10"/>
  <c r="H76" i="10"/>
  <c r="I90" i="10"/>
  <c r="I76" i="10"/>
  <c r="I83" i="10"/>
  <c r="I77" i="10"/>
  <c r="I109" i="10" s="1"/>
  <c r="I110" i="10" s="1"/>
  <c r="I112" i="10" s="1"/>
  <c r="F90" i="10"/>
  <c r="F83" i="10"/>
  <c r="F76" i="10"/>
  <c r="F77" i="10"/>
  <c r="F109" i="10" s="1"/>
  <c r="F110" i="10" s="1"/>
  <c r="F112" i="10" s="1"/>
  <c r="E36" i="10"/>
  <c r="E70" i="10" s="1"/>
  <c r="G94" i="10"/>
  <c r="G80" i="10"/>
  <c r="G127" i="10" s="1"/>
  <c r="G128" i="10" s="1"/>
  <c r="G130" i="10" s="1"/>
  <c r="G86" i="10"/>
  <c r="G91" i="10"/>
  <c r="G93" i="10"/>
  <c r="G78" i="10"/>
  <c r="G115" i="10" s="1"/>
  <c r="G116" i="10" s="1"/>
  <c r="G118" i="10" s="1"/>
  <c r="G92" i="10"/>
  <c r="G87" i="10"/>
  <c r="G84" i="10"/>
  <c r="G85" i="10"/>
  <c r="G79" i="10"/>
  <c r="G121" i="10" s="1"/>
  <c r="G122" i="10" s="1"/>
  <c r="G124" i="10" s="1"/>
  <c r="H92" i="10"/>
  <c r="H86" i="10"/>
  <c r="H94" i="10"/>
  <c r="H91" i="10"/>
  <c r="H78" i="10"/>
  <c r="H115" i="10" s="1"/>
  <c r="H116" i="10" s="1"/>
  <c r="H118" i="10" s="1"/>
  <c r="H87" i="10"/>
  <c r="H93" i="10"/>
  <c r="H84" i="10"/>
  <c r="H85" i="10"/>
  <c r="H80" i="10"/>
  <c r="H127" i="10" s="1"/>
  <c r="H128" i="10" s="1"/>
  <c r="H130" i="10" s="1"/>
  <c r="H79" i="10"/>
  <c r="H121" i="10" s="1"/>
  <c r="H122" i="10" s="1"/>
  <c r="H124" i="10" s="1"/>
  <c r="I91" i="10"/>
  <c r="I79" i="10"/>
  <c r="I121" i="10" s="1"/>
  <c r="I122" i="10" s="1"/>
  <c r="I124" i="10" s="1"/>
  <c r="I80" i="10"/>
  <c r="I127" i="10" s="1"/>
  <c r="I128" i="10" s="1"/>
  <c r="I130" i="10" s="1"/>
  <c r="I93" i="10"/>
  <c r="I85" i="10"/>
  <c r="I86" i="10"/>
  <c r="I92" i="10"/>
  <c r="I78" i="10"/>
  <c r="I115" i="10" s="1"/>
  <c r="I116" i="10" s="1"/>
  <c r="I118" i="10" s="1"/>
  <c r="I94" i="10"/>
  <c r="I87" i="10"/>
  <c r="I84" i="10"/>
  <c r="F84" i="10"/>
  <c r="F86" i="10"/>
  <c r="F79" i="10"/>
  <c r="F121" i="10" s="1"/>
  <c r="F122" i="10" s="1"/>
  <c r="F124" i="10" s="1"/>
  <c r="F80" i="10"/>
  <c r="F127" i="10" s="1"/>
  <c r="F128" i="10" s="1"/>
  <c r="F130" i="10" s="1"/>
  <c r="F78" i="10"/>
  <c r="F115" i="10" s="1"/>
  <c r="F116" i="10" s="1"/>
  <c r="F118" i="10" s="1"/>
  <c r="F85" i="10"/>
  <c r="F92" i="10"/>
  <c r="F93" i="10"/>
  <c r="F94" i="10"/>
  <c r="F91" i="10"/>
  <c r="F87" i="10"/>
  <c r="F195" i="10"/>
  <c r="F196" i="10" s="1"/>
  <c r="H195" i="10"/>
  <c r="H196" i="10" s="1"/>
  <c r="G195" i="10"/>
  <c r="G196" i="10" s="1"/>
  <c r="I195" i="10"/>
  <c r="I196" i="10" s="1"/>
  <c r="E195" i="10"/>
  <c r="E196" i="10" s="1"/>
  <c r="H254" i="10"/>
  <c r="E218" i="10"/>
  <c r="E237" i="10" s="1"/>
  <c r="E261" i="10" s="1"/>
  <c r="F261" i="10" s="1"/>
  <c r="G261" i="10" s="1"/>
  <c r="H261" i="10" s="1"/>
  <c r="I261" i="10" s="1"/>
  <c r="J261" i="10" s="1"/>
  <c r="K261" i="10" s="1"/>
  <c r="L261" i="10" s="1"/>
  <c r="M261" i="10" s="1"/>
  <c r="N261" i="10" s="1"/>
  <c r="O261" i="10" s="1"/>
  <c r="P261" i="10" s="1"/>
  <c r="Q261" i="10" s="1"/>
  <c r="R261" i="10" s="1"/>
  <c r="S261" i="10" s="1"/>
  <c r="T261" i="10" s="1"/>
  <c r="U261" i="10" s="1"/>
  <c r="V261" i="10" s="1"/>
  <c r="W261" i="10" s="1"/>
  <c r="X261" i="10" s="1"/>
  <c r="Y261" i="10" s="1"/>
  <c r="Z261" i="10" s="1"/>
  <c r="AA261" i="10" s="1"/>
  <c r="AB261" i="10" s="1"/>
  <c r="AC261" i="10" s="1"/>
  <c r="E161" i="10"/>
  <c r="E181" i="10" s="1"/>
  <c r="E205" i="10" s="1"/>
  <c r="F98" i="36"/>
  <c r="D57" i="38"/>
  <c r="E98" i="36"/>
  <c r="G98" i="36"/>
  <c r="G50" i="36"/>
  <c r="H50" i="36"/>
  <c r="D10" i="38"/>
  <c r="E83" i="10" s="1"/>
  <c r="D50" i="36"/>
  <c r="E50" i="36"/>
  <c r="F50" i="36"/>
  <c r="I103" i="10" l="1"/>
  <c r="I96" i="10"/>
  <c r="F205" i="10"/>
  <c r="G205" i="10" s="1"/>
  <c r="H205" i="10" s="1"/>
  <c r="I205" i="10" s="1"/>
  <c r="J205" i="10" s="1"/>
  <c r="K205" i="10" s="1"/>
  <c r="L205" i="10" s="1"/>
  <c r="M205" i="10" s="1"/>
  <c r="N205" i="10" s="1"/>
  <c r="O205" i="10" s="1"/>
  <c r="P205" i="10" s="1"/>
  <c r="Q205" i="10" s="1"/>
  <c r="R205" i="10" s="1"/>
  <c r="S205" i="10" s="1"/>
  <c r="T205" i="10" s="1"/>
  <c r="U205" i="10" s="1"/>
  <c r="V205" i="10" s="1"/>
  <c r="W205" i="10" s="1"/>
  <c r="X205" i="10" s="1"/>
  <c r="Y205" i="10" s="1"/>
  <c r="Z205" i="10" s="1"/>
  <c r="AA205" i="10" s="1"/>
  <c r="AB205" i="10" s="1"/>
  <c r="AC205" i="10" s="1"/>
  <c r="H103" i="10"/>
  <c r="H96" i="10"/>
  <c r="F103" i="10"/>
  <c r="F104" i="10" s="1"/>
  <c r="F106" i="10" s="1"/>
  <c r="F132" i="10" s="1"/>
  <c r="F96" i="10"/>
  <c r="G103" i="10"/>
  <c r="G96" i="10"/>
  <c r="E206" i="10"/>
  <c r="AD237" i="10"/>
  <c r="Y83" i="10"/>
  <c r="Y84" i="10"/>
  <c r="Y92" i="10"/>
  <c r="Y77" i="10"/>
  <c r="Y109" i="10" s="1"/>
  <c r="Y110" i="10" s="1"/>
  <c r="Y112" i="10" s="1"/>
  <c r="X50" i="38"/>
  <c r="Y87" i="10"/>
  <c r="Y80" i="10"/>
  <c r="Y127" i="10" s="1"/>
  <c r="Y128" i="10" s="1"/>
  <c r="Y130" i="10" s="1"/>
  <c r="Y90" i="10"/>
  <c r="Y79" i="10"/>
  <c r="Y121" i="10" s="1"/>
  <c r="Y122" i="10" s="1"/>
  <c r="Y124" i="10" s="1"/>
  <c r="Y91" i="10"/>
  <c r="Y86" i="10"/>
  <c r="Y94" i="10"/>
  <c r="Y78" i="10"/>
  <c r="Y115" i="10" s="1"/>
  <c r="Y116" i="10" s="1"/>
  <c r="Y118" i="10" s="1"/>
  <c r="Y85" i="10"/>
  <c r="Y93" i="10"/>
  <c r="Y76" i="10"/>
  <c r="Y103" i="10" s="1"/>
  <c r="W83" i="10"/>
  <c r="W84" i="10"/>
  <c r="W77" i="10"/>
  <c r="W109" i="10" s="1"/>
  <c r="W110" i="10" s="1"/>
  <c r="W112" i="10" s="1"/>
  <c r="W92" i="10"/>
  <c r="V50" i="38"/>
  <c r="W94" i="10"/>
  <c r="W87" i="10"/>
  <c r="W80" i="10"/>
  <c r="W127" i="10" s="1"/>
  <c r="W128" i="10" s="1"/>
  <c r="W130" i="10" s="1"/>
  <c r="W90" i="10"/>
  <c r="W91" i="10"/>
  <c r="W86" i="10"/>
  <c r="W79" i="10"/>
  <c r="W121" i="10" s="1"/>
  <c r="W122" i="10" s="1"/>
  <c r="W124" i="10" s="1"/>
  <c r="W76" i="10"/>
  <c r="W103" i="10" s="1"/>
  <c r="W85" i="10"/>
  <c r="W78" i="10"/>
  <c r="W115" i="10" s="1"/>
  <c r="W116" i="10" s="1"/>
  <c r="W118" i="10" s="1"/>
  <c r="W93" i="10"/>
  <c r="AB91" i="10"/>
  <c r="AB86" i="10"/>
  <c r="AB79" i="10"/>
  <c r="AB121" i="10" s="1"/>
  <c r="AB122" i="10" s="1"/>
  <c r="AB124" i="10" s="1"/>
  <c r="AB94" i="10"/>
  <c r="AB76" i="10"/>
  <c r="AB103" i="10" s="1"/>
  <c r="AB85" i="10"/>
  <c r="AB78" i="10"/>
  <c r="AB115" i="10" s="1"/>
  <c r="AB116" i="10" s="1"/>
  <c r="AB118" i="10" s="1"/>
  <c r="AB93" i="10"/>
  <c r="AB83" i="10"/>
  <c r="AB84" i="10"/>
  <c r="AB92" i="10"/>
  <c r="AB77" i="10"/>
  <c r="AB109" i="10" s="1"/>
  <c r="AB110" i="10" s="1"/>
  <c r="AB112" i="10" s="1"/>
  <c r="AA50" i="38"/>
  <c r="AB87" i="10"/>
  <c r="AB80" i="10"/>
  <c r="AB127" i="10" s="1"/>
  <c r="AB128" i="10" s="1"/>
  <c r="AB130" i="10" s="1"/>
  <c r="AB90" i="10"/>
  <c r="N84" i="10"/>
  <c r="N79" i="10"/>
  <c r="N121" i="10" s="1"/>
  <c r="N122" i="10" s="1"/>
  <c r="N124" i="10" s="1"/>
  <c r="N94" i="10"/>
  <c r="N78" i="10"/>
  <c r="N115" i="10" s="1"/>
  <c r="N116" i="10" s="1"/>
  <c r="N118" i="10" s="1"/>
  <c r="N83" i="10"/>
  <c r="N80" i="10"/>
  <c r="N127" i="10" s="1"/>
  <c r="N128" i="10" s="1"/>
  <c r="N130" i="10" s="1"/>
  <c r="M50" i="38"/>
  <c r="N76" i="10"/>
  <c r="N87" i="10"/>
  <c r="N92" i="10"/>
  <c r="N93" i="10"/>
  <c r="N77" i="10"/>
  <c r="N109" i="10" s="1"/>
  <c r="N110" i="10" s="1"/>
  <c r="N112" i="10" s="1"/>
  <c r="N86" i="10"/>
  <c r="N85" i="10"/>
  <c r="N90" i="10"/>
  <c r="N91" i="10"/>
  <c r="O91" i="10"/>
  <c r="O86" i="10"/>
  <c r="O79" i="10"/>
  <c r="O121" i="10" s="1"/>
  <c r="O122" i="10" s="1"/>
  <c r="O124" i="10" s="1"/>
  <c r="O76" i="10"/>
  <c r="O85" i="10"/>
  <c r="O78" i="10"/>
  <c r="O115" i="10" s="1"/>
  <c r="O116" i="10" s="1"/>
  <c r="O118" i="10" s="1"/>
  <c r="O93" i="10"/>
  <c r="O83" i="10"/>
  <c r="O84" i="10"/>
  <c r="O77" i="10"/>
  <c r="O109" i="10" s="1"/>
  <c r="O110" i="10" s="1"/>
  <c r="O112" i="10" s="1"/>
  <c r="O92" i="10"/>
  <c r="O94" i="10"/>
  <c r="N50" i="38"/>
  <c r="O87" i="10"/>
  <c r="O80" i="10"/>
  <c r="O127" i="10" s="1"/>
  <c r="O128" i="10" s="1"/>
  <c r="O130" i="10" s="1"/>
  <c r="O90" i="10"/>
  <c r="M83" i="10"/>
  <c r="M84" i="10"/>
  <c r="M77" i="10"/>
  <c r="M109" i="10" s="1"/>
  <c r="M110" i="10" s="1"/>
  <c r="M112" i="10" s="1"/>
  <c r="M92" i="10"/>
  <c r="L50" i="38"/>
  <c r="M87" i="10"/>
  <c r="M80" i="10"/>
  <c r="M127" i="10" s="1"/>
  <c r="M128" i="10" s="1"/>
  <c r="M130" i="10" s="1"/>
  <c r="M90" i="10"/>
  <c r="M91" i="10"/>
  <c r="M86" i="10"/>
  <c r="M79" i="10"/>
  <c r="M121" i="10" s="1"/>
  <c r="M122" i="10" s="1"/>
  <c r="M124" i="10" s="1"/>
  <c r="M94" i="10"/>
  <c r="M76" i="10"/>
  <c r="M85" i="10"/>
  <c r="M78" i="10"/>
  <c r="M115" i="10" s="1"/>
  <c r="M116" i="10" s="1"/>
  <c r="M118" i="10" s="1"/>
  <c r="M93" i="10"/>
  <c r="AA76" i="10"/>
  <c r="AA103" i="10" s="1"/>
  <c r="AA83" i="10"/>
  <c r="AA84" i="10"/>
  <c r="AA87" i="10"/>
  <c r="AA80" i="10"/>
  <c r="AA127" i="10" s="1"/>
  <c r="AA128" i="10" s="1"/>
  <c r="AA130" i="10" s="1"/>
  <c r="AA90" i="10"/>
  <c r="AA91" i="10"/>
  <c r="AA86" i="10"/>
  <c r="AA79" i="10"/>
  <c r="AA121" i="10" s="1"/>
  <c r="AA122" i="10" s="1"/>
  <c r="AA124" i="10" s="1"/>
  <c r="AA94" i="10"/>
  <c r="AA85" i="10"/>
  <c r="AA77" i="10"/>
  <c r="AA109" i="10" s="1"/>
  <c r="AA110" i="10" s="1"/>
  <c r="AA112" i="10" s="1"/>
  <c r="Z50" i="38"/>
  <c r="AA78" i="10"/>
  <c r="AA115" i="10" s="1"/>
  <c r="AA116" i="10" s="1"/>
  <c r="AA118" i="10" s="1"/>
  <c r="AA93" i="10"/>
  <c r="AA92" i="10"/>
  <c r="Z92" i="10"/>
  <c r="Z83" i="10"/>
  <c r="Z85" i="10"/>
  <c r="Z78" i="10"/>
  <c r="Z115" i="10" s="1"/>
  <c r="Z116" i="10" s="1"/>
  <c r="Z118" i="10" s="1"/>
  <c r="Z90" i="10"/>
  <c r="Y50" i="38"/>
  <c r="Z84" i="10"/>
  <c r="Z77" i="10"/>
  <c r="Z109" i="10" s="1"/>
  <c r="Z110" i="10" s="1"/>
  <c r="Z112" i="10" s="1"/>
  <c r="Z91" i="10"/>
  <c r="Z80" i="10"/>
  <c r="Z127" i="10" s="1"/>
  <c r="Z128" i="10" s="1"/>
  <c r="Z130" i="10" s="1"/>
  <c r="Z94" i="10"/>
  <c r="Z87" i="10"/>
  <c r="Z86" i="10"/>
  <c r="Z93" i="10"/>
  <c r="Z79" i="10"/>
  <c r="Z121" i="10" s="1"/>
  <c r="Z122" i="10" s="1"/>
  <c r="Z124" i="10" s="1"/>
  <c r="Z76" i="10"/>
  <c r="Z103" i="10" s="1"/>
  <c r="P50" i="38"/>
  <c r="Q87" i="10"/>
  <c r="Q80" i="10"/>
  <c r="Q127" i="10" s="1"/>
  <c r="Q128" i="10" s="1"/>
  <c r="Q130" i="10" s="1"/>
  <c r="Q90" i="10"/>
  <c r="Q91" i="10"/>
  <c r="Q86" i="10"/>
  <c r="Q79" i="10"/>
  <c r="Q121" i="10" s="1"/>
  <c r="Q122" i="10" s="1"/>
  <c r="Q124" i="10" s="1"/>
  <c r="Q94" i="10"/>
  <c r="Q76" i="10"/>
  <c r="Q103" i="10" s="1"/>
  <c r="Q85" i="10"/>
  <c r="Q78" i="10"/>
  <c r="Q115" i="10" s="1"/>
  <c r="Q116" i="10" s="1"/>
  <c r="Q118" i="10" s="1"/>
  <c r="Q93" i="10"/>
  <c r="Q92" i="10"/>
  <c r="Q83" i="10"/>
  <c r="Q77" i="10"/>
  <c r="Q109" i="10" s="1"/>
  <c r="Q110" i="10" s="1"/>
  <c r="Q112" i="10" s="1"/>
  <c r="Q84" i="10"/>
  <c r="V76" i="10"/>
  <c r="V103" i="10" s="1"/>
  <c r="V85" i="10"/>
  <c r="V78" i="10"/>
  <c r="V115" i="10" s="1"/>
  <c r="V116" i="10" s="1"/>
  <c r="V118" i="10" s="1"/>
  <c r="V93" i="10"/>
  <c r="V83" i="10"/>
  <c r="V84" i="10"/>
  <c r="V77" i="10"/>
  <c r="V109" i="10" s="1"/>
  <c r="V110" i="10" s="1"/>
  <c r="V112" i="10" s="1"/>
  <c r="V92" i="10"/>
  <c r="U50" i="38"/>
  <c r="V87" i="10"/>
  <c r="V80" i="10"/>
  <c r="V127" i="10" s="1"/>
  <c r="V128" i="10" s="1"/>
  <c r="V130" i="10" s="1"/>
  <c r="V90" i="10"/>
  <c r="V91" i="10"/>
  <c r="V86" i="10"/>
  <c r="V79" i="10"/>
  <c r="V121" i="10" s="1"/>
  <c r="V122" i="10" s="1"/>
  <c r="V124" i="10" s="1"/>
  <c r="V94" i="10"/>
  <c r="P80" i="10"/>
  <c r="P127" i="10" s="1"/>
  <c r="P128" i="10" s="1"/>
  <c r="P130" i="10" s="1"/>
  <c r="P79" i="10"/>
  <c r="P121" i="10" s="1"/>
  <c r="P122" i="10" s="1"/>
  <c r="P124" i="10" s="1"/>
  <c r="P92" i="10"/>
  <c r="P93" i="10"/>
  <c r="P91" i="10"/>
  <c r="P83" i="10"/>
  <c r="P86" i="10"/>
  <c r="O50" i="38"/>
  <c r="P87" i="10"/>
  <c r="P94" i="10"/>
  <c r="P78" i="10"/>
  <c r="P115" i="10" s="1"/>
  <c r="P116" i="10" s="1"/>
  <c r="P118" i="10" s="1"/>
  <c r="P85" i="10"/>
  <c r="P84" i="10"/>
  <c r="P77" i="10"/>
  <c r="P109" i="10" s="1"/>
  <c r="P110" i="10" s="1"/>
  <c r="P112" i="10" s="1"/>
  <c r="P90" i="10"/>
  <c r="P76" i="10"/>
  <c r="P103" i="10" s="1"/>
  <c r="K94" i="10"/>
  <c r="K78" i="10"/>
  <c r="K115" i="10" s="1"/>
  <c r="K116" i="10" s="1"/>
  <c r="K118" i="10" s="1"/>
  <c r="K92" i="10"/>
  <c r="K87" i="10"/>
  <c r="K80" i="10"/>
  <c r="K127" i="10" s="1"/>
  <c r="K128" i="10" s="1"/>
  <c r="K130" i="10" s="1"/>
  <c r="K90" i="10"/>
  <c r="K91" i="10"/>
  <c r="K86" i="10"/>
  <c r="K79" i="10"/>
  <c r="K121" i="10" s="1"/>
  <c r="K122" i="10" s="1"/>
  <c r="K124" i="10" s="1"/>
  <c r="K76" i="10"/>
  <c r="K93" i="10"/>
  <c r="K83" i="10"/>
  <c r="J50" i="38"/>
  <c r="K85" i="10"/>
  <c r="K84" i="10"/>
  <c r="K77" i="10"/>
  <c r="K109" i="10" s="1"/>
  <c r="K110" i="10" s="1"/>
  <c r="K112" i="10" s="1"/>
  <c r="U92" i="10"/>
  <c r="U87" i="10"/>
  <c r="U83" i="10"/>
  <c r="U84" i="10"/>
  <c r="U91" i="10"/>
  <c r="U86" i="10"/>
  <c r="U80" i="10"/>
  <c r="U127" i="10" s="1"/>
  <c r="U128" i="10" s="1"/>
  <c r="U130" i="10" s="1"/>
  <c r="U90" i="10"/>
  <c r="U85" i="10"/>
  <c r="U79" i="10"/>
  <c r="U121" i="10" s="1"/>
  <c r="U122" i="10" s="1"/>
  <c r="U124" i="10" s="1"/>
  <c r="U77" i="10"/>
  <c r="U109" i="10" s="1"/>
  <c r="U110" i="10" s="1"/>
  <c r="U112" i="10" s="1"/>
  <c r="U94" i="10"/>
  <c r="U76" i="10"/>
  <c r="U103" i="10" s="1"/>
  <c r="U78" i="10"/>
  <c r="U115" i="10" s="1"/>
  <c r="U116" i="10" s="1"/>
  <c r="U118" i="10" s="1"/>
  <c r="U93" i="10"/>
  <c r="T50" i="38"/>
  <c r="S76" i="10"/>
  <c r="S103" i="10" s="1"/>
  <c r="S85" i="10"/>
  <c r="S78" i="10"/>
  <c r="S115" i="10" s="1"/>
  <c r="S116" i="10" s="1"/>
  <c r="S118" i="10" s="1"/>
  <c r="S93" i="10"/>
  <c r="S83" i="10"/>
  <c r="S84" i="10"/>
  <c r="S77" i="10"/>
  <c r="S109" i="10" s="1"/>
  <c r="S110" i="10" s="1"/>
  <c r="S112" i="10" s="1"/>
  <c r="S92" i="10"/>
  <c r="R50" i="38"/>
  <c r="S94" i="10"/>
  <c r="S87" i="10"/>
  <c r="S80" i="10"/>
  <c r="S127" i="10" s="1"/>
  <c r="S128" i="10" s="1"/>
  <c r="S130" i="10" s="1"/>
  <c r="S90" i="10"/>
  <c r="S91" i="10"/>
  <c r="S86" i="10"/>
  <c r="S79" i="10"/>
  <c r="S121" i="10" s="1"/>
  <c r="S122" i="10" s="1"/>
  <c r="S124" i="10" s="1"/>
  <c r="Q50" i="38"/>
  <c r="R87" i="10"/>
  <c r="R80" i="10"/>
  <c r="R127" i="10" s="1"/>
  <c r="R128" i="10" s="1"/>
  <c r="R130" i="10" s="1"/>
  <c r="R90" i="10"/>
  <c r="R91" i="10"/>
  <c r="R86" i="10"/>
  <c r="R79" i="10"/>
  <c r="R121" i="10" s="1"/>
  <c r="R122" i="10" s="1"/>
  <c r="R124" i="10" s="1"/>
  <c r="R94" i="10"/>
  <c r="R76" i="10"/>
  <c r="R103" i="10" s="1"/>
  <c r="R85" i="10"/>
  <c r="R78" i="10"/>
  <c r="R115" i="10" s="1"/>
  <c r="R116" i="10" s="1"/>
  <c r="R118" i="10" s="1"/>
  <c r="R93" i="10"/>
  <c r="R83" i="10"/>
  <c r="R84" i="10"/>
  <c r="R77" i="10"/>
  <c r="R109" i="10" s="1"/>
  <c r="R110" i="10" s="1"/>
  <c r="R112" i="10" s="1"/>
  <c r="R92" i="10"/>
  <c r="J92" i="10"/>
  <c r="J83" i="10"/>
  <c r="J84" i="10"/>
  <c r="J78" i="10"/>
  <c r="J115" i="10" s="1"/>
  <c r="J116" i="10" s="1"/>
  <c r="J118" i="10" s="1"/>
  <c r="J90" i="10"/>
  <c r="I50" i="38"/>
  <c r="J87" i="10"/>
  <c r="J77" i="10"/>
  <c r="J109" i="10" s="1"/>
  <c r="J110" i="10" s="1"/>
  <c r="J112" i="10" s="1"/>
  <c r="J94" i="10"/>
  <c r="J91" i="10"/>
  <c r="J86" i="10"/>
  <c r="J80" i="10"/>
  <c r="J127" i="10" s="1"/>
  <c r="J128" i="10" s="1"/>
  <c r="J130" i="10" s="1"/>
  <c r="J93" i="10"/>
  <c r="J76" i="10"/>
  <c r="J85" i="10"/>
  <c r="J79" i="10"/>
  <c r="J121" i="10" s="1"/>
  <c r="J122" i="10" s="1"/>
  <c r="J124" i="10" s="1"/>
  <c r="S50" i="38"/>
  <c r="T87" i="10"/>
  <c r="T80" i="10"/>
  <c r="T127" i="10" s="1"/>
  <c r="T128" i="10" s="1"/>
  <c r="T130" i="10" s="1"/>
  <c r="T90" i="10"/>
  <c r="T91" i="10"/>
  <c r="T86" i="10"/>
  <c r="T79" i="10"/>
  <c r="T121" i="10" s="1"/>
  <c r="T122" i="10" s="1"/>
  <c r="T124" i="10" s="1"/>
  <c r="T94" i="10"/>
  <c r="T76" i="10"/>
  <c r="T103" i="10" s="1"/>
  <c r="T85" i="10"/>
  <c r="T78" i="10"/>
  <c r="T115" i="10" s="1"/>
  <c r="T116" i="10" s="1"/>
  <c r="T118" i="10" s="1"/>
  <c r="T93" i="10"/>
  <c r="T83" i="10"/>
  <c r="T84" i="10"/>
  <c r="T77" i="10"/>
  <c r="T109" i="10" s="1"/>
  <c r="T110" i="10" s="1"/>
  <c r="T112" i="10" s="1"/>
  <c r="T92" i="10"/>
  <c r="L78" i="10"/>
  <c r="L115" i="10" s="1"/>
  <c r="L116" i="10" s="1"/>
  <c r="L118" i="10" s="1"/>
  <c r="L93" i="10"/>
  <c r="L76" i="10"/>
  <c r="L85" i="10"/>
  <c r="L77" i="10"/>
  <c r="L109" i="10" s="1"/>
  <c r="L110" i="10" s="1"/>
  <c r="L112" i="10" s="1"/>
  <c r="L92" i="10"/>
  <c r="L83" i="10"/>
  <c r="L84" i="10"/>
  <c r="L80" i="10"/>
  <c r="L127" i="10" s="1"/>
  <c r="L128" i="10" s="1"/>
  <c r="L130" i="10" s="1"/>
  <c r="L90" i="10"/>
  <c r="K50" i="38"/>
  <c r="L87" i="10"/>
  <c r="L79" i="10"/>
  <c r="L121" i="10" s="1"/>
  <c r="L122" i="10" s="1"/>
  <c r="L124" i="10" s="1"/>
  <c r="L94" i="10"/>
  <c r="L91" i="10"/>
  <c r="L86" i="10"/>
  <c r="AC83" i="10"/>
  <c r="AC84" i="10"/>
  <c r="AC77" i="10"/>
  <c r="AC109" i="10" s="1"/>
  <c r="AC110" i="10" s="1"/>
  <c r="AC112" i="10" s="1"/>
  <c r="AC92" i="10"/>
  <c r="AB50" i="38"/>
  <c r="AC87" i="10"/>
  <c r="AC80" i="10"/>
  <c r="AC127" i="10" s="1"/>
  <c r="AC128" i="10" s="1"/>
  <c r="AC130" i="10" s="1"/>
  <c r="AC90" i="10"/>
  <c r="AC91" i="10"/>
  <c r="AC86" i="10"/>
  <c r="AC79" i="10"/>
  <c r="AC121" i="10" s="1"/>
  <c r="AC122" i="10" s="1"/>
  <c r="AC124" i="10" s="1"/>
  <c r="AC94" i="10"/>
  <c r="AC76" i="10"/>
  <c r="AC103" i="10" s="1"/>
  <c r="AC85" i="10"/>
  <c r="AC78" i="10"/>
  <c r="AC115" i="10" s="1"/>
  <c r="AC116" i="10" s="1"/>
  <c r="AC118" i="10" s="1"/>
  <c r="AC93" i="10"/>
  <c r="W50" i="38"/>
  <c r="X85" i="10"/>
  <c r="X78" i="10"/>
  <c r="X115" i="10" s="1"/>
  <c r="X116" i="10" s="1"/>
  <c r="X118" i="10" s="1"/>
  <c r="X84" i="10"/>
  <c r="X77" i="10"/>
  <c r="X109" i="10" s="1"/>
  <c r="X110" i="10" s="1"/>
  <c r="X112" i="10" s="1"/>
  <c r="X92" i="10"/>
  <c r="X87" i="10"/>
  <c r="X80" i="10"/>
  <c r="X127" i="10" s="1"/>
  <c r="X128" i="10" s="1"/>
  <c r="X130" i="10" s="1"/>
  <c r="X90" i="10"/>
  <c r="X91" i="10"/>
  <c r="X86" i="10"/>
  <c r="X79" i="10"/>
  <c r="X121" i="10" s="1"/>
  <c r="X122" i="10" s="1"/>
  <c r="X124" i="10" s="1"/>
  <c r="X94" i="10"/>
  <c r="X76" i="10"/>
  <c r="X103" i="10" s="1"/>
  <c r="X93" i="10"/>
  <c r="X83" i="10"/>
  <c r="AD196" i="10"/>
  <c r="AD181" i="10"/>
  <c r="E84" i="10"/>
  <c r="E87" i="10"/>
  <c r="E86" i="10"/>
  <c r="E91" i="10"/>
  <c r="E79" i="10"/>
  <c r="E85" i="10"/>
  <c r="E92" i="10"/>
  <c r="E78" i="10"/>
  <c r="E94" i="10"/>
  <c r="E93" i="10"/>
  <c r="E80" i="10"/>
  <c r="E90" i="10"/>
  <c r="E76" i="10"/>
  <c r="E95" i="10"/>
  <c r="E77" i="10"/>
  <c r="E109" i="10" s="1"/>
  <c r="E81" i="10"/>
  <c r="E88" i="10"/>
  <c r="F198" i="10"/>
  <c r="I198" i="10"/>
  <c r="G254" i="10"/>
  <c r="I254" i="10"/>
  <c r="F254" i="10"/>
  <c r="H198" i="10"/>
  <c r="G198" i="10"/>
  <c r="E198" i="10"/>
  <c r="E208" i="10" s="1"/>
  <c r="G97" i="38"/>
  <c r="E97" i="38"/>
  <c r="F97" i="38"/>
  <c r="H97" i="38"/>
  <c r="D97" i="38"/>
  <c r="E254" i="10"/>
  <c r="E264" i="10" s="1"/>
  <c r="G50" i="38"/>
  <c r="H50" i="38"/>
  <c r="D50" i="38"/>
  <c r="F50" i="38"/>
  <c r="E50" i="38"/>
  <c r="E96" i="10" l="1"/>
  <c r="F264" i="10"/>
  <c r="G264" i="10" s="1"/>
  <c r="H264" i="10" s="1"/>
  <c r="I264" i="10" s="1"/>
  <c r="J264" i="10" s="1"/>
  <c r="K264" i="10" s="1"/>
  <c r="L264" i="10" s="1"/>
  <c r="M264" i="10" s="1"/>
  <c r="N264" i="10" s="1"/>
  <c r="O264" i="10" s="1"/>
  <c r="P264" i="10" s="1"/>
  <c r="Q264" i="10" s="1"/>
  <c r="R264" i="10" s="1"/>
  <c r="S264" i="10" s="1"/>
  <c r="T264" i="10" s="1"/>
  <c r="U264" i="10" s="1"/>
  <c r="V264" i="10" s="1"/>
  <c r="W264" i="10" s="1"/>
  <c r="X264" i="10" s="1"/>
  <c r="Y264" i="10" s="1"/>
  <c r="Z264" i="10" s="1"/>
  <c r="AA264" i="10" s="1"/>
  <c r="AB264" i="10" s="1"/>
  <c r="AC264" i="10" s="1"/>
  <c r="M103" i="10"/>
  <c r="M104" i="10" s="1"/>
  <c r="M106" i="10" s="1"/>
  <c r="M132" i="10" s="1"/>
  <c r="M96" i="10"/>
  <c r="O103" i="10"/>
  <c r="O104" i="10" s="1"/>
  <c r="O106" i="10" s="1"/>
  <c r="O132" i="10" s="1"/>
  <c r="O96" i="10"/>
  <c r="N103" i="10"/>
  <c r="N104" i="10" s="1"/>
  <c r="N106" i="10" s="1"/>
  <c r="N132" i="10" s="1"/>
  <c r="N96" i="10"/>
  <c r="L103" i="10"/>
  <c r="L104" i="10" s="1"/>
  <c r="L106" i="10" s="1"/>
  <c r="L132" i="10" s="1"/>
  <c r="L96" i="10"/>
  <c r="J103" i="10"/>
  <c r="J104" i="10" s="1"/>
  <c r="J106" i="10" s="1"/>
  <c r="J132" i="10" s="1"/>
  <c r="J96" i="10"/>
  <c r="K103" i="10"/>
  <c r="K104" i="10" s="1"/>
  <c r="K106" i="10" s="1"/>
  <c r="K132" i="10" s="1"/>
  <c r="K96" i="10"/>
  <c r="F208" i="10"/>
  <c r="G208" i="10" s="1"/>
  <c r="H208" i="10" s="1"/>
  <c r="I208" i="10" s="1"/>
  <c r="J208" i="10" s="1"/>
  <c r="K208" i="10" s="1"/>
  <c r="L208" i="10" s="1"/>
  <c r="M208" i="10" s="1"/>
  <c r="N208" i="10" s="1"/>
  <c r="O208" i="10" s="1"/>
  <c r="P208" i="10" s="1"/>
  <c r="Q208" i="10" s="1"/>
  <c r="R208" i="10" s="1"/>
  <c r="S208" i="10" s="1"/>
  <c r="T208" i="10" s="1"/>
  <c r="U208" i="10" s="1"/>
  <c r="V208" i="10" s="1"/>
  <c r="W208" i="10" s="1"/>
  <c r="X208" i="10" s="1"/>
  <c r="Y208" i="10" s="1"/>
  <c r="Z208" i="10" s="1"/>
  <c r="AA208" i="10" s="1"/>
  <c r="AB208" i="10" s="1"/>
  <c r="AC208" i="10" s="1"/>
  <c r="E262" i="10"/>
  <c r="E265" i="10" s="1"/>
  <c r="E209" i="10"/>
  <c r="G206" i="10"/>
  <c r="P104" i="10"/>
  <c r="P106" i="10" s="1"/>
  <c r="Z104" i="10"/>
  <c r="Z106" i="10" s="1"/>
  <c r="Y104" i="10"/>
  <c r="Y106" i="10" s="1"/>
  <c r="X104" i="10"/>
  <c r="X106" i="10" s="1"/>
  <c r="AC104" i="10"/>
  <c r="AC106" i="10" s="1"/>
  <c r="T104" i="10"/>
  <c r="T106" i="10" s="1"/>
  <c r="R104" i="10"/>
  <c r="R106" i="10" s="1"/>
  <c r="S104" i="10"/>
  <c r="S106" i="10" s="1"/>
  <c r="U104" i="10"/>
  <c r="U106" i="10" s="1"/>
  <c r="V104" i="10"/>
  <c r="V106" i="10" s="1"/>
  <c r="Q104" i="10"/>
  <c r="Q106" i="10" s="1"/>
  <c r="AA104" i="10"/>
  <c r="AA106" i="10" s="1"/>
  <c r="AB104" i="10"/>
  <c r="AB106" i="10" s="1"/>
  <c r="W104" i="10"/>
  <c r="W106" i="10" s="1"/>
  <c r="AD90" i="10"/>
  <c r="AD94" i="10"/>
  <c r="AD84" i="10"/>
  <c r="AD198" i="10"/>
  <c r="AD91" i="10"/>
  <c r="AD83" i="10"/>
  <c r="AD77" i="10"/>
  <c r="AD86" i="10"/>
  <c r="AD78" i="10"/>
  <c r="E115" i="10"/>
  <c r="E116" i="10" s="1"/>
  <c r="E118" i="10" s="1"/>
  <c r="AD80" i="10"/>
  <c r="E127" i="10"/>
  <c r="E128" i="10" s="1"/>
  <c r="E130" i="10" s="1"/>
  <c r="AD92" i="10"/>
  <c r="AD93" i="10"/>
  <c r="AD85" i="10"/>
  <c r="AD87" i="10"/>
  <c r="AD76" i="10"/>
  <c r="AD79" i="10"/>
  <c r="E121" i="10"/>
  <c r="E122" i="10" s="1"/>
  <c r="E124" i="10" s="1"/>
  <c r="AD254" i="10"/>
  <c r="AB14" i="29"/>
  <c r="E103" i="10"/>
  <c r="H206" i="10" l="1"/>
  <c r="G209" i="10"/>
  <c r="F262" i="10"/>
  <c r="F265" i="10" s="1"/>
  <c r="AD136" i="10"/>
  <c r="Z135" i="10"/>
  <c r="AC135" i="10"/>
  <c r="L135" i="10"/>
  <c r="O135" i="10"/>
  <c r="Y135" i="10"/>
  <c r="X135" i="10"/>
  <c r="R135" i="10"/>
  <c r="Q135" i="10"/>
  <c r="U135" i="10"/>
  <c r="AA135" i="10"/>
  <c r="S135" i="10"/>
  <c r="J135" i="10"/>
  <c r="P135" i="10"/>
  <c r="W135" i="10"/>
  <c r="M135" i="10"/>
  <c r="N135" i="10"/>
  <c r="K135" i="10"/>
  <c r="AB135" i="10"/>
  <c r="V135" i="10"/>
  <c r="T135" i="10"/>
  <c r="AD96" i="10"/>
  <c r="G262" i="10" l="1"/>
  <c r="G265" i="10" s="1"/>
  <c r="H209" i="10"/>
  <c r="I206" i="10"/>
  <c r="E108" i="10"/>
  <c r="E110" i="10" s="1"/>
  <c r="E112" i="10" s="1"/>
  <c r="I14" i="10"/>
  <c r="I70" i="10" s="1"/>
  <c r="H14" i="10"/>
  <c r="H70" i="10" s="1"/>
  <c r="G14" i="10"/>
  <c r="G70" i="10" s="1"/>
  <c r="J206" i="10" l="1"/>
  <c r="I209" i="10"/>
  <c r="H262" i="10"/>
  <c r="H265" i="10" s="1"/>
  <c r="G102" i="10"/>
  <c r="I102" i="10"/>
  <c r="H102" i="10"/>
  <c r="E102" i="10"/>
  <c r="E104" i="10" l="1"/>
  <c r="E106" i="10" s="1"/>
  <c r="E132" i="10" s="1"/>
  <c r="K206" i="10"/>
  <c r="I262" i="10"/>
  <c r="I265" i="10" s="1"/>
  <c r="J209" i="10"/>
  <c r="H104" i="10"/>
  <c r="H106" i="10" s="1"/>
  <c r="H132" i="10" s="1"/>
  <c r="I104" i="10"/>
  <c r="I106" i="10" s="1"/>
  <c r="I132" i="10" s="1"/>
  <c r="G104" i="10"/>
  <c r="G106" i="10" s="1"/>
  <c r="G132" i="10" s="1"/>
  <c r="F135" i="10"/>
  <c r="E147" i="10" l="1"/>
  <c r="E135" i="10"/>
  <c r="E150" i="10" s="1"/>
  <c r="F150" i="10" s="1"/>
  <c r="J262" i="10"/>
  <c r="J265" i="10" s="1"/>
  <c r="K209" i="10"/>
  <c r="L206" i="10"/>
  <c r="AD132" i="10"/>
  <c r="G135" i="10"/>
  <c r="H135" i="10"/>
  <c r="I135" i="10"/>
  <c r="AD70" i="10"/>
  <c r="E148" i="10" l="1"/>
  <c r="E151" i="10" s="1"/>
  <c r="F147" i="10"/>
  <c r="G147" i="10" s="1"/>
  <c r="H147" i="10" s="1"/>
  <c r="I147" i="10" s="1"/>
  <c r="J147" i="10" s="1"/>
  <c r="K147" i="10" s="1"/>
  <c r="L147" i="10" s="1"/>
  <c r="M147" i="10" s="1"/>
  <c r="N147" i="10" s="1"/>
  <c r="O147" i="10" s="1"/>
  <c r="P147" i="10" s="1"/>
  <c r="Q147" i="10" s="1"/>
  <c r="R147" i="10" s="1"/>
  <c r="S147" i="10" s="1"/>
  <c r="T147" i="10" s="1"/>
  <c r="U147" i="10" s="1"/>
  <c r="V147" i="10" s="1"/>
  <c r="W147" i="10" s="1"/>
  <c r="X147" i="10" s="1"/>
  <c r="Y147" i="10" s="1"/>
  <c r="Z147" i="10" s="1"/>
  <c r="AA147" i="10" s="1"/>
  <c r="AB147" i="10" s="1"/>
  <c r="AC147" i="10" s="1"/>
  <c r="G150" i="10"/>
  <c r="H150" i="10" s="1"/>
  <c r="I150" i="10" s="1"/>
  <c r="J150" i="10" s="1"/>
  <c r="K150" i="10" s="1"/>
  <c r="L150" i="10" s="1"/>
  <c r="M150" i="10" s="1"/>
  <c r="N150" i="10" s="1"/>
  <c r="O150" i="10" s="1"/>
  <c r="P150" i="10" s="1"/>
  <c r="Q150" i="10" s="1"/>
  <c r="R150" i="10" s="1"/>
  <c r="S150" i="10" s="1"/>
  <c r="T150" i="10" s="1"/>
  <c r="U150" i="10" s="1"/>
  <c r="V150" i="10" s="1"/>
  <c r="W150" i="10" s="1"/>
  <c r="X150" i="10" s="1"/>
  <c r="Y150" i="10" s="1"/>
  <c r="Z150" i="10" s="1"/>
  <c r="AA150" i="10" s="1"/>
  <c r="AB150" i="10" s="1"/>
  <c r="AC150" i="10" s="1"/>
  <c r="L209" i="10"/>
  <c r="M206" i="10"/>
  <c r="K262" i="10"/>
  <c r="K265" i="10" s="1"/>
  <c r="AD135" i="10"/>
  <c r="M209" i="10" l="1"/>
  <c r="N206" i="10"/>
  <c r="L262" i="10"/>
  <c r="L265" i="10" s="1"/>
  <c r="F148" i="10"/>
  <c r="F151" i="10" s="1"/>
  <c r="O206" i="10" l="1"/>
  <c r="M262" i="10"/>
  <c r="M265" i="10" s="1"/>
  <c r="N209" i="10"/>
  <c r="G148" i="10"/>
  <c r="G151" i="10" s="1"/>
  <c r="P206" i="10" l="1"/>
  <c r="O209" i="10"/>
  <c r="N262" i="10"/>
  <c r="N265" i="10" s="1"/>
  <c r="H148" i="10"/>
  <c r="H151" i="10" s="1"/>
  <c r="O262" i="10" l="1"/>
  <c r="O265" i="10" s="1"/>
  <c r="Q206" i="10"/>
  <c r="P209" i="10"/>
  <c r="I148" i="10"/>
  <c r="I151" i="10" s="1"/>
  <c r="Q209" i="10" l="1"/>
  <c r="R206" i="10"/>
  <c r="P262" i="10"/>
  <c r="P265" i="10" s="1"/>
  <c r="J148" i="10"/>
  <c r="J151" i="10" s="1"/>
  <c r="Q262" i="10" l="1"/>
  <c r="Q265" i="10" s="1"/>
  <c r="S206" i="10"/>
  <c r="R209" i="10"/>
  <c r="K148" i="10"/>
  <c r="K151" i="10" s="1"/>
  <c r="T206" i="10" l="1"/>
  <c r="S209" i="10"/>
  <c r="R262" i="10"/>
  <c r="R265" i="10" s="1"/>
  <c r="L148" i="10"/>
  <c r="L151" i="10" s="1"/>
  <c r="S262" i="10" l="1"/>
  <c r="S265" i="10" s="1"/>
  <c r="T209" i="10"/>
  <c r="U206" i="10"/>
  <c r="M148" i="10"/>
  <c r="M151" i="10" s="1"/>
  <c r="V206" i="10" l="1"/>
  <c r="U209" i="10"/>
  <c r="T262" i="10"/>
  <c r="T265" i="10" s="1"/>
  <c r="N148" i="10"/>
  <c r="N151" i="10" s="1"/>
  <c r="U262" i="10" l="1"/>
  <c r="U265" i="10" s="1"/>
  <c r="V209" i="10"/>
  <c r="W206" i="10"/>
  <c r="O148" i="10"/>
  <c r="O151" i="10" s="1"/>
  <c r="X206" i="10" l="1"/>
  <c r="V262" i="10"/>
  <c r="V265" i="10" s="1"/>
  <c r="W209" i="10"/>
  <c r="P148" i="10"/>
  <c r="P151" i="10" s="1"/>
  <c r="X209" i="10" l="1"/>
  <c r="W262" i="10"/>
  <c r="W265" i="10" s="1"/>
  <c r="Y206" i="10"/>
  <c r="Q148" i="10"/>
  <c r="Q151" i="10" s="1"/>
  <c r="Y209" i="10" l="1"/>
  <c r="Z206" i="10"/>
  <c r="X262" i="10"/>
  <c r="X265" i="10" s="1"/>
  <c r="R148" i="10"/>
  <c r="R151" i="10" s="1"/>
  <c r="AA206" i="10" l="1"/>
  <c r="Y262" i="10"/>
  <c r="Y265" i="10" s="1"/>
  <c r="Z209" i="10"/>
  <c r="S148" i="10"/>
  <c r="S151" i="10" s="1"/>
  <c r="AA209" i="10" l="1"/>
  <c r="Z262" i="10"/>
  <c r="Z265" i="10" s="1"/>
  <c r="AC206" i="10"/>
  <c r="AB206" i="10"/>
  <c r="T148" i="10"/>
  <c r="T151" i="10" s="1"/>
  <c r="AC209" i="10" l="1"/>
  <c r="AB209" i="10"/>
  <c r="AA262" i="10"/>
  <c r="AA265" i="10" s="1"/>
  <c r="U148" i="10"/>
  <c r="U151" i="10" s="1"/>
  <c r="AB262" i="10" l="1"/>
  <c r="AB265" i="10" s="1"/>
  <c r="AC262" i="10"/>
  <c r="V148" i="10"/>
  <c r="V151" i="10" s="1"/>
  <c r="AC265" i="10" l="1"/>
  <c r="W148" i="10"/>
  <c r="W151" i="10" s="1"/>
  <c r="X148" i="10" l="1"/>
  <c r="X151" i="10" s="1"/>
  <c r="Y148" i="10" l="1"/>
  <c r="Y151" i="10" s="1"/>
  <c r="Z148" i="10" l="1"/>
  <c r="Z151" i="10" s="1"/>
  <c r="AA148" i="10" l="1"/>
  <c r="AA151" i="10" s="1"/>
  <c r="AB148" i="10" l="1"/>
  <c r="AB151" i="10" s="1"/>
  <c r="AC148" i="10"/>
  <c r="AC151" i="10" s="1"/>
  <c r="AD140" i="10" l="1"/>
  <c r="F206" i="10"/>
  <c r="F209" i="10" s="1"/>
</calcChain>
</file>

<file path=xl/sharedStrings.xml><?xml version="1.0" encoding="utf-8"?>
<sst xmlns="http://schemas.openxmlformats.org/spreadsheetml/2006/main" count="624" uniqueCount="223">
  <si>
    <t>DEMONSTRATION YEARS (DY)</t>
  </si>
  <si>
    <t xml:space="preserve">TOTAL </t>
  </si>
  <si>
    <t>Budget Neutrality Summary</t>
  </si>
  <si>
    <t>Without-Waiver Total Expenditures</t>
  </si>
  <si>
    <t>TOTAL</t>
  </si>
  <si>
    <t>With-Waiver Total Expenditures</t>
  </si>
  <si>
    <t>Start Date</t>
  </si>
  <si>
    <t>End Date</t>
  </si>
  <si>
    <t>Savings Phase-Down</t>
  </si>
  <si>
    <t>DY</t>
  </si>
  <si>
    <t>Savings Reduction</t>
  </si>
  <si>
    <t>HYPOTHETICALS TEST 1</t>
  </si>
  <si>
    <t>Member Months - Actual</t>
  </si>
  <si>
    <t>Member Months - Projected</t>
  </si>
  <si>
    <t>Member Months - Total</t>
  </si>
  <si>
    <t>Total Computable</t>
  </si>
  <si>
    <t>Federal Share</t>
  </si>
  <si>
    <t>WW Spending  - Projected</t>
  </si>
  <si>
    <t>WW Spending  - Total</t>
  </si>
  <si>
    <t>Total</t>
  </si>
  <si>
    <t>PMPM</t>
  </si>
  <si>
    <t>Mem-Mon</t>
  </si>
  <si>
    <t>BASE VARIANCE</t>
  </si>
  <si>
    <t>NET VARIANCE</t>
  </si>
  <si>
    <t>HYPOTHETICALS VARIANCE 1</t>
  </si>
  <si>
    <t>Start DY</t>
  </si>
  <si>
    <t>End DY</t>
  </si>
  <si>
    <t>Expenditures Subject to Cap</t>
  </si>
  <si>
    <t>Variance</t>
  </si>
  <si>
    <t>Over or Under</t>
  </si>
  <si>
    <t>Demonstration Years Definitions</t>
  </si>
  <si>
    <t>Cumulative Target Limit</t>
  </si>
  <si>
    <t>Cumulative Target Percentage (CTP)</t>
  </si>
  <si>
    <t>Cumulative Budget Neutrality Limit (CBNL)</t>
  </si>
  <si>
    <t>Allowed Cumulative Variance (= CTP X CBNL)</t>
  </si>
  <si>
    <t>Actual Cumulative Variance (Positive = Overspending)</t>
  </si>
  <si>
    <t>Is a Corrective Action Plan needed?</t>
  </si>
  <si>
    <t>Yes</t>
  </si>
  <si>
    <t>No</t>
  </si>
  <si>
    <t>Per Capita</t>
  </si>
  <si>
    <t>Aggregate</t>
  </si>
  <si>
    <t>Hypothetical 1 Aggregate</t>
  </si>
  <si>
    <t>Hypothetical 1 Per Capita</t>
  </si>
  <si>
    <t>Medicaid Aggregate - WW only</t>
  </si>
  <si>
    <t>Medicaid Aggregate - WOW only</t>
  </si>
  <si>
    <t>Medicaid Per Capita - WOW only</t>
  </si>
  <si>
    <t>No Phase-Down</t>
  </si>
  <si>
    <t>WOW PMPMs and Aggregates</t>
  </si>
  <si>
    <t>Actuals Only</t>
  </si>
  <si>
    <t>Actuals + Projected</t>
  </si>
  <si>
    <t>C Report Grouper</t>
  </si>
  <si>
    <t>MEG Names</t>
  </si>
  <si>
    <t>C Report Waiver Names</t>
  </si>
  <si>
    <t xml:space="preserve">Without Waiver </t>
  </si>
  <si>
    <t>With Waiver</t>
  </si>
  <si>
    <t>Green</t>
  </si>
  <si>
    <t>Blue</t>
  </si>
  <si>
    <t>Description (type of collection, time period, CMS-64 reporting line, etc.)</t>
  </si>
  <si>
    <t>Last Updated:</t>
  </si>
  <si>
    <t>Data Pulled On:</t>
  </si>
  <si>
    <t>Last Updated By:</t>
  </si>
  <si>
    <t>For the Time Period Through:</t>
  </si>
  <si>
    <t>MemMonth Projected tab</t>
  </si>
  <si>
    <t>Data Entry</t>
  </si>
  <si>
    <t>Enter any general comments / notes:</t>
  </si>
  <si>
    <t>Calculating Without Waiver (WOW) numbers</t>
  </si>
  <si>
    <t>Calculating With Waiver (WW) numbers</t>
  </si>
  <si>
    <t>Red</t>
  </si>
  <si>
    <t>Expenditures Subject to Cap?</t>
  </si>
  <si>
    <t>Hypothetical Populations Included in Calculations?</t>
  </si>
  <si>
    <t>WW</t>
  </si>
  <si>
    <t>Below are the definitions for the tabs of the workbook which require data entries from State User.</t>
  </si>
  <si>
    <t>WOW</t>
  </si>
  <si>
    <t xml:space="preserve">Per Capita or Aggregate
</t>
  </si>
  <si>
    <t>Tracking Only</t>
  </si>
  <si>
    <t xml:space="preserve"> </t>
  </si>
  <si>
    <t>Total Reduction</t>
  </si>
  <si>
    <t>Adjustments made to the reported expenditures</t>
  </si>
  <si>
    <t>Hypothetical 2 Per Capita</t>
  </si>
  <si>
    <t>Hypothetical 2 Aggregate</t>
  </si>
  <si>
    <t>ADM</t>
  </si>
  <si>
    <t>HYPOTHETICALS TEST 2</t>
  </si>
  <si>
    <t>HYPOTHETICALS VARIANCE 2</t>
  </si>
  <si>
    <t>Medicaid Per Capita</t>
  </si>
  <si>
    <t xml:space="preserve">Medicaid Aggregate </t>
  </si>
  <si>
    <t>Medicaid Aggregate</t>
  </si>
  <si>
    <t xml:space="preserve">Medicaid Per Capita </t>
  </si>
  <si>
    <t>MAP Waivers</t>
  </si>
  <si>
    <t>Cap Amounts per Demonstration Year</t>
  </si>
  <si>
    <t>Program Names and Associated MEGs</t>
  </si>
  <si>
    <t>Program Name</t>
  </si>
  <si>
    <t>MAP+ADM Waivers</t>
  </si>
  <si>
    <t>MAP Waivers Only</t>
  </si>
  <si>
    <t>Hypothetical Test 1</t>
  </si>
  <si>
    <t>Hypothetical Test 2</t>
  </si>
  <si>
    <t>Program Spending Limits</t>
  </si>
  <si>
    <t>Waiver 1</t>
  </si>
  <si>
    <t>Waiver 2</t>
  </si>
  <si>
    <t>Waiver 3</t>
  </si>
  <si>
    <t>Waiver 4</t>
  </si>
  <si>
    <t>Waiver 5</t>
  </si>
  <si>
    <t>Waiver 6</t>
  </si>
  <si>
    <t>Waiver 7</t>
  </si>
  <si>
    <t>Waiver 8</t>
  </si>
  <si>
    <t>Waiver 9</t>
  </si>
  <si>
    <t>Waiver 10</t>
  </si>
  <si>
    <t>WW Spending - Actual</t>
  </si>
  <si>
    <t>MEG Definitions</t>
  </si>
  <si>
    <t>MEG Name</t>
  </si>
  <si>
    <t xml:space="preserve"> MEG Description</t>
  </si>
  <si>
    <t>Budget neutrality is a Federal policy that governs the Federal expenditures for1115 demonstrations. It is assured by placing an upper limit on the amount of Federal Financial Participation (FFP) the state can receive during the demonstration. The upper limit represents what the state could have received in the absence of the 1115 demonstration.
The Budget Neutrality workbook will assist in collecting standardized data in order to determine financial performance for the demonstration in terms of budget neutrality.
The workbook has two major groups of tabs: the first group collects and calculates Without Waiver (WOW) numbers, and the second group calculates With Waiver (WW) numbers. Data is collected per each demonstration Medicaid Eligibility Group (MEG), by demonstration year (DY). A Medicaid section 1115 demonstration is considered budget neutral if the Federal title XIX match, or funding received by the state (i.e., “with waiver” expenditures) do not exceed what the state would have (or could have) received without the demonstration (i.e., “without waiver” expenditures). The workbook provides the ability to evaluate any variance between WW and WOW calculations.
The workbook consists of 15 tabs which contain different types of data and calculations. The following color schema is applied to the tabs:</t>
  </si>
  <si>
    <t>Information populated in the Budget Neutrality workbook template based on the demonstration’s approved STC</t>
  </si>
  <si>
    <t>Information populated by states on a quarterly basis or per the reporting requirements defined in the STC</t>
  </si>
  <si>
    <t>Information automatically populated based on the input from other worksheets</t>
  </si>
  <si>
    <t>Within the tabs where a State User populates information (C Report, Total Adjustments, WW Spending Projected, MemMon Actual, and MemMon Projected tabs), yellow highlighted cells denote where data entry may be needed (depending on DY being updated).</t>
  </si>
  <si>
    <t>Pre-populated values in the downloaded Budget Neutrality workbook template</t>
  </si>
  <si>
    <t xml:space="preserve">The original workbook entries are based on the STCs and other demonstration approval documentation. These entries are made on the DY Def and MEG Def tabs and reflect demonstration-specific data such as demonstration start/end dates and MEG details. 
The DY Def tab defines all the DYs for a demonstration. Only the DYs that are currently active for a demonstration will be visible to a State User. For example, if a five year demonstration has been renewed for another three years, DY6-DY8 will be visible and DY1-DY5 will be hidden. 
The MEG Def tab defines MEGs as Medicaid populations (core demonstration populations), Hypothetical populations (when a demonstration has separate budget neutrality agreements) and Tracking Only populations (for example, "pass-through" populations). The MEG Def tab also defines how expenditure numbers are calculated for a MEG (Per Capita vs. Aggregate) and the applicable scenarios (WOW, WW, or both). Also, the tab contains indicators defining MEG characteristics such as expenditure caps or applicability of savings phase-down calculations.
</t>
  </si>
  <si>
    <t>WW numbers for each active DY of a demonstration are calculated based on a combination of actual WW expenditures, projected future expenditures, and any adjustments entered by a State User. The actual WW expenditures are copied from the Schedule C of the MBES CMS-64 report to the workbook (C Report tab). These numbers are automatically transferred to the C Report Grouper tab, where waiver expenditures are grouped by MEGs. The numbers are also transferred to the WW Spending Actual tab, which factors in adjustments entered on the Total Adjustments tab to calculate total actual WW expenditures. The WW Spending Total tab displays the actual WW expenditures plus future projected expenditures (transferred from the WW Spending Projected tab). Finally, the total WW actual and projected numbers are transferred to the Summary TC (Total Computable) tab (into the With-Waiver Total Expenditures section).</t>
  </si>
  <si>
    <t xml:space="preserve">WOW numbers can be obtained either one of two ways: using Aggregate or Per Capita calculations. If total projected expenditures for a MEG is known and the expenditure calculation type is defined as 'Aggregate' on the MEG Def tab, the total projected expenditure amount is entered for each active DY. However, if the expenditure calculation type is defined as 'Per Capita', total projected expenditures are derived by multiplying per member per month (PMPM) costs by the actual number of member months. 
Both Aggregate and PMPM numbers are populated on the WOW PMPM &amp; Agg tab. The number of actual member months (number of beneficiaries times the number of months enrolled) are entered by a State User on the MemMon Actual tab for each DY. A State User enters projected numbers on the MemMon Projected tab. Member month actuals and projected are displayed as a total on the MemMon Total tab. All the WOW data is transferred to the Summary TC tab (into the Without-Waiver Total Expenditures section). 
On the Summary TC tab, the expenditures for Per Capita and Aggregate MEGs are calculated. 
Finally, based on information transferred from other tabs, on the Summary TC tab, the WW and WOW numbers are compared to determine the budget neutrality status of the demonstration.
</t>
  </si>
  <si>
    <t>On top of the C Report, Total Adjustments, WW Spending Projected, MemMon Actual, and MemMon Projected tabs, enter data in the following highlighted cells:</t>
  </si>
  <si>
    <t xml:space="preserve">'Last Updated:' - enter the date the information on this tab was last updated </t>
  </si>
  <si>
    <t>‘Last Updated By:’ - enter full name of user entering data on this tab</t>
  </si>
  <si>
    <t xml:space="preserve">‘Data Pulled On:’ - enter the date the source file used to enter data on this tab was pulled </t>
  </si>
  <si>
    <t>‘For the Time Period Through :’ - enter the date through which the source file data was pulled</t>
  </si>
  <si>
    <t>Open Schedule C of the CMS 64 Expenditure Report. Under your state, locate expenditure data for the specific demonstration.
From this location on the CMS 64 Expenditure Report, copy expenditure data cells for all DYs (active and non-active). On the C Report tab, paste the data into the correct cell/row. Repeat the copy and paste process for MAP Waivers section (Total Computable and Federal Share) and ADM Waivers section (if applicable). Verify that the pasted numbers are correctly aligned with the Waiver Name values.</t>
  </si>
  <si>
    <r>
      <t xml:space="preserve">When adjustments are relevant for a demonstration, enter the actual numbers of total contributions to the reported expenditures, per each MEG, for the reporting quarter.  Add new reported adjustments to any existing numbers for previous quarters for the reported DY.
</t>
    </r>
    <r>
      <rPr>
        <b/>
        <sz val="11"/>
        <rFont val="Calibri"/>
        <family val="2"/>
      </rPr>
      <t>Note</t>
    </r>
    <r>
      <rPr>
        <sz val="11"/>
        <rFont val="Calibri"/>
        <family val="2"/>
      </rPr>
      <t xml:space="preserve">: Any adjustments that reduce expenditures must be entered as negative numbers (for example, -$10,000).
</t>
    </r>
  </si>
  <si>
    <t xml:space="preserve">Enter projected annual expenditures for each MEG for the active DYs of a demonstration.
For each reporting quarter, update the projected numbers so they reflect only future quarter projections. Please see the example for the MemMon Projected tab.
</t>
  </si>
  <si>
    <t xml:space="preserve">For each MEG, calculate the actual number of member months for the reported quarter and add this number to the previously entered number for the same DY. For example, for Q3 reporting period, add Q3 member months to the existing number for the same MEG and DY and enter the result into the same cell. </t>
  </si>
  <si>
    <t xml:space="preserve">For each MEG, enter projected (future) annual member months for all active DYs of the demonstration. Adjust future DY numbers as needed. 
For the current DY, enter only the number that reflects future quarters. For example, for Q3 reporting, only enter the projected number for Q4. There should be no projected numbers for completed (actual) DYs.
</t>
  </si>
  <si>
    <t xml:space="preserve">Paste all information related to the demonstration from Schedule C of the CMS 64 Waiver Expenditure Report. 
</t>
  </si>
  <si>
    <t xml:space="preserve">1. On the Schedule C Report, locate rows relevant to all expenditures for a specific demonstration. </t>
  </si>
  <si>
    <t>2. Complete two rounds of copy/paste starting from the cell in column A (Waiver Name).</t>
  </si>
  <si>
    <t>·       MAP Waivers/ Total Computable section – into cell A100</t>
  </si>
  <si>
    <t>·       MAP Waivers/ Federal Share section – into cell A200</t>
  </si>
  <si>
    <t xml:space="preserve">3. If ADM waivers are applicable to the demonstration, complete two more rounds of copy/paste starting </t>
  </si>
  <si>
    <t xml:space="preserve">from the cell in column A (Waiver Name). </t>
  </si>
  <si>
    <t xml:space="preserve"> ·       ADM Waivers/ Total Computable section – cell A300</t>
  </si>
  <si>
    <t xml:space="preserve"> ·       ADM Waivers/ Federal Share section – cell A400</t>
  </si>
  <si>
    <t xml:space="preserve">Enter total adjustments made to the expenditure numbers, including adjustments to the previous reporting periods. </t>
  </si>
  <si>
    <t xml:space="preserve">Positive adjustments increase expenditures, and negative adjustments decrease expenditures. </t>
  </si>
  <si>
    <t xml:space="preserve">Enter adjustments for every MEG for which adjustments were made or are planned.  </t>
  </si>
  <si>
    <r>
      <t>Helpful Hint:</t>
    </r>
    <r>
      <rPr>
        <sz val="11"/>
        <rFont val="Arial"/>
        <family val="2"/>
      </rPr>
      <t xml:space="preserve">  Remember to enter total adjustments as positive or negative (for example, -$10,000 reflects a decrease in expenditures).</t>
    </r>
  </si>
  <si>
    <t>Enter projected spending for the demonstration which includes the remaining quarters of the current DY and all future DYs.</t>
  </si>
  <si>
    <t>Enter the projected annual expenditures for each DY per MEG for the active DYs.</t>
  </si>
  <si>
    <t>For the current DY, only future quarters should have projected spending information. Do not include expenditures that were reported as actuals.</t>
  </si>
  <si>
    <t xml:space="preserve">Enter actual member months (number of beneficiaries times the number of enrolled months) for quarters to date for each active DY.   </t>
  </si>
  <si>
    <t xml:space="preserve">For the reported quarter, add the actual number of member months per each MEG to the previous actual number. The number should equal the total of ALL actual member months. </t>
  </si>
  <si>
    <r>
      <rPr>
        <b/>
        <sz val="11"/>
        <rFont val="Arial"/>
        <family val="2"/>
      </rPr>
      <t>Note</t>
    </r>
    <r>
      <rPr>
        <sz val="11"/>
        <rFont val="Arial"/>
        <family val="2"/>
      </rPr>
      <t>: Depending of the specifics of the state, you can use Total member months or Average monthly unduplicated counts. Whichever definition is used, it must be applied consistently.</t>
    </r>
  </si>
  <si>
    <r>
      <t>Helpful Hint:</t>
    </r>
    <r>
      <rPr>
        <sz val="11"/>
        <rFont val="Arial"/>
        <family val="2"/>
      </rPr>
      <t xml:space="preserve">  When updating a DY, remember to enter actual member months for the reported quarter along with actuals for prior quarter(s). Retroactive adjustments may affect the entries.</t>
    </r>
  </si>
  <si>
    <t>Enter/adjust projected member months based on reported actuals.</t>
  </si>
  <si>
    <t>Enter projected number of member months for each active DY per MEG for the demonstration.</t>
  </si>
  <si>
    <t xml:space="preserve">For the reported quarter, enter only the number that reflects projections for future quarters of the DY. </t>
  </si>
  <si>
    <t>Do not include member months for either the current reporting quarter or past quarters.</t>
  </si>
  <si>
    <t>ADM Waivers</t>
  </si>
  <si>
    <t>N/A</t>
  </si>
  <si>
    <t>Waiver Name</t>
  </si>
  <si>
    <t>Difference</t>
  </si>
  <si>
    <t>Phase-Down Percentage</t>
  </si>
  <si>
    <t>A</t>
  </si>
  <si>
    <t>Total Less 
 Non-Adds</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</si>
  <si>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</si>
  <si>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</si>
  <si>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</si>
  <si>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</si>
  <si>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</si>
  <si>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</si>
  <si>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</si>
  <si>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</si>
  <si>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</si>
  <si>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</si>
  <si>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</si>
  <si>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</si>
  <si>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</si>
  <si>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</si>
  <si>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</si>
  <si>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</si>
  <si>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</si>
  <si>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</si>
  <si>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</si>
  <si>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</si>
  <si>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</si>
  <si>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</si>
  <si>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</si>
  <si>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</si>
  <si>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</si>
  <si>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1115A Dual Demonstration Savings (state preliminary estimate)</t>
  </si>
  <si>
    <t>Excess Spending from Hypotheticals</t>
  </si>
  <si>
    <t>1115A Dual Demonstration Savings (OACT certified)</t>
  </si>
  <si>
    <t>Carry-Forward Savings From Prior Period</t>
  </si>
  <si>
    <t>HYPOTHETICALS TEST 2 Cumulative Target Limit</t>
  </si>
  <si>
    <t>HYPOTHETICALS TEST 1 Cumulative Target Limit</t>
  </si>
  <si>
    <t xml:space="preserve">Same as WW Total? </t>
  </si>
  <si>
    <t>Reporting DY</t>
  </si>
  <si>
    <t>Reporting Quarter</t>
  </si>
  <si>
    <t>Summary TC tab</t>
  </si>
  <si>
    <t>In the Net Variance section, for each DY, enter estimated numbers in row '1115A Dual Demonstration Savings (state preliminary estimate)'.</t>
  </si>
  <si>
    <t>In the next row, '1115A Dual Demonstration Savings (OACT certified)' enter certified numbers.</t>
  </si>
  <si>
    <t>Both estimated and certified numbers must be negative, as the savings information reduces the Net Variance amount.</t>
  </si>
  <si>
    <t>Reporting DY' - enter the demonstration year for which data is being reported</t>
  </si>
  <si>
    <t>Reporting Quarter' - enter a number of the quarter for which data is being reported</t>
  </si>
  <si>
    <r>
      <rPr>
        <b/>
        <sz val="10"/>
        <rFont val="Arial"/>
        <family val="2"/>
      </rPr>
      <t>Note</t>
    </r>
    <r>
      <rPr>
        <sz val="10"/>
        <rFont val="Arial"/>
        <family val="2"/>
      </rPr>
      <t>: dates must be entered in the following format: mm/dd/yyyy</t>
    </r>
  </si>
  <si>
    <t>Budget Neutrality Reporting Start DY</t>
  </si>
  <si>
    <t>Budget Neutrality Reporting End DY</t>
  </si>
  <si>
    <t>Demonstration Active POP Start DY</t>
  </si>
  <si>
    <t>Demonstration Active POP End DY</t>
  </si>
  <si>
    <t>State User enters information on the folloing tabs:</t>
  </si>
  <si>
    <t>C Report Tab</t>
  </si>
  <si>
    <t>Total Adjustments tab</t>
  </si>
  <si>
    <t>WW Spending Projected tab</t>
  </si>
  <si>
    <t>MemMonth Actual tab</t>
  </si>
  <si>
    <t>Waiver List</t>
  </si>
  <si>
    <t>MAP WAIVERS</t>
  </si>
  <si>
    <t>ADM WAIVERS</t>
  </si>
  <si>
    <t>The Budget Neutrality Reporting Period dropdown menu allows for selection of a specific reporting period, by Demonstration Year. </t>
  </si>
  <si>
    <t>By changing these settings, you change the view for which Demonstration Years will be used in calculating Budget Neutrality.</t>
  </si>
  <si>
    <t>Selecting the ‘Reset to Defaults’ button will reset the Reporting DY values back to the demonstration’s current Period of Performance.</t>
  </si>
  <si>
    <t>Actuals_Projected</t>
  </si>
  <si>
    <t>Yes_No</t>
  </si>
  <si>
    <t>Per_Capita_Aggregate</t>
  </si>
  <si>
    <t>Savings_Phase_Down</t>
  </si>
  <si>
    <t>MAP_ADM_Waivers</t>
  </si>
  <si>
    <t>PRA Disclosure Statement</t>
  </si>
  <si>
    <r>
      <t xml:space="preserve">According to the Paperwork Reduction Act of 1995, no persons are required to respond to a collection of information unless it displays a valid OMB control number.  The valid OMB control number for this information collection is </t>
    </r>
    <r>
      <rPr>
        <b/>
        <sz val="10"/>
        <rFont val="Arial"/>
        <family val="2"/>
      </rPr>
      <t>0938-1148 (CMS-10398 #56)</t>
    </r>
    <r>
      <rPr>
        <sz val="10"/>
        <rFont val="Arial"/>
        <family val="2"/>
      </rPr>
      <t xml:space="preserve">. The time required to complete this information collection is estimated to average </t>
    </r>
    <r>
      <rPr>
        <b/>
        <sz val="10"/>
        <rFont val="Arial"/>
        <family val="2"/>
      </rPr>
      <t>7.5 hours</t>
    </r>
    <r>
      <rPr>
        <sz val="10"/>
        <rFont val="Arial"/>
        <family val="2"/>
      </rPr>
      <t xml:space="preserve">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</si>
</sst>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quot;$&quot;#,##0.00"/>
    <numFmt numFmtId="168"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color indexed="8"/>
      <name val="Calibri"/>
      <family val="2"/>
    </font>
    <font>
      <sz val="8"/>
      <name val="Arial"/>
      <family val="2"/>
    </font>
    <font>
      <u/>
      <sz val="10"/>
      <name val="Arial"/>
      <family val="2"/>
    </font>
    <font>
      <i/>
      <sz val="10"/>
      <color rgb="FFFF0000"/>
      <name val="Arial"/>
      <family val="2"/>
    </font>
    <font>
      <b/>
      <i/>
      <sz val="10"/>
      <name val="Arial"/>
      <family val="2"/>
    </font>
    <font>
      <i/>
      <sz val="10"/>
      <color rgb="FF00B050"/>
      <name val="Arial"/>
      <family val="2"/>
    </font>
    <font>
      <sz val="8"/>
      <color rgb="FF000000"/>
      <name val="Calibri"/>
      <family val="2"/>
    </font>
    <font>
      <sz val="11"/>
      <color rgb="FF000000"/>
      <name val="Calibri"/>
      <family val="2"/>
    </font>
    <font>
      <sz val="12"/>
      <name val="Arial"/>
      <family val="2"/>
    </font>
    <font>
      <b/>
      <sz val="8"/>
      <name val="Arial"/>
      <family val="2"/>
    </font>
    <font>
      <i/>
      <sz val="10"/>
      <name val="Arial"/>
      <family val="2"/>
    </font>
    <font>
      <sz val="11"/>
      <name val="Calibri"/>
      <family val="2"/>
    </font>
    <font>
      <u/>
      <sz val="12"/>
      <name val="Calibri"/>
      <family val="2"/>
    </font>
    <font>
      <sz val="8"/>
      <name val="Calibri"/>
      <family val="2"/>
    </font>
    <font>
      <b/>
      <sz val="11"/>
      <name val="Calibri"/>
      <family val="2"/>
    </font>
    <font>
      <b/>
      <sz val="12"/>
      <name val="Arial"/>
      <family val="2"/>
    </font>
    <font>
      <b/>
      <u/>
      <sz val="12"/>
      <name val="Calibri"/>
      <family val="2"/>
    </font>
    <font>
      <b/>
      <sz val="9"/>
      <name val="Arial"/>
      <family val="2"/>
    </font>
    <font>
      <sz val="10"/>
      <color rgb="FF000000"/>
      <name val="Arial"/>
      <family val="2"/>
    </font>
    <font>
      <sz val="10"/>
      <color rgb="FFFF0000"/>
      <name val="Arial"/>
      <family val="2"/>
    </font>
    <font>
      <sz val="10"/>
      <color rgb="FFFFFFCC"/>
      <name val="Arial"/>
      <family val="2"/>
    </font>
    <font>
      <b/>
      <sz val="11"/>
      <name val="Arial"/>
      <family val="2"/>
    </font>
    <font>
      <b/>
      <i/>
      <u/>
      <sz val="10"/>
      <name val="Arial"/>
      <family val="2"/>
    </font>
    <font>
      <b/>
      <sz val="11"/>
      <color rgb="FF000000"/>
      <name val="Calibri"/>
      <family val="2"/>
    </font>
    <font>
      <b/>
      <sz val="8"/>
      <color rgb="FF000000"/>
      <name val="Calibri"/>
      <family val="2"/>
    </font>
    <font>
      <sz val="11"/>
      <name val="Arial"/>
      <family val="2"/>
    </font>
    <font>
      <b/>
      <sz val="14"/>
      <name val="Arial"/>
      <family val="2"/>
    </font>
    <font>
      <u/>
      <sz val="11"/>
      <name val="Arial"/>
      <family val="2"/>
    </font>
  </fonts>
  <fills count="10">
    <fill>
      <patternFill patternType="none"/>
    </fill>
    <fill>
      <patternFill patternType="gray125"/>
    </fill>
    <fill>
      <patternFill patternType="solid">
        <fgColor theme="6" tint="-0.249977111117893"/>
        <bgColor indexed="64"/>
      </patternFill>
    </fill>
    <fill>
      <patternFill patternType="solid">
        <fgColor rgb="FF0070C0"/>
        <bgColor indexed="64"/>
      </patternFill>
    </fill>
    <fill>
      <patternFill patternType="solid">
        <fgColor theme="5" tint="-0.249977111117893"/>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1646">
    <xf numFmtId="0" fontId="0" fillId="0" borderId="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9" fontId="11" fillId="0" borderId="0" applyFont="0" applyFill="0" applyBorder="0" applyAlignment="0" applyProtection="0"/>
    <xf numFmtId="43" fontId="14" fillId="0" borderId="0" applyFont="0" applyFill="0" applyBorder="0" applyAlignment="0" applyProtection="0"/>
    <xf numFmtId="0" fontId="11" fillId="0" borderId="0"/>
    <xf numFmtId="44" fontId="14"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5" fillId="0" borderId="0"/>
    <xf numFmtId="9" fontId="11" fillId="0" borderId="0" applyFont="0" applyFill="0" applyBorder="0" applyAlignment="0" applyProtection="0"/>
    <xf numFmtId="0" fontId="21" fillId="0" borderId="0" applyNumberFormat="0" applyBorder="0" applyAlignment="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00">
    <xf numFmtId="0" fontId="0" fillId="0" borderId="0" xfId="0"/>
    <xf numFmtId="0" fontId="11" fillId="0" borderId="0" xfId="0" applyFont="1"/>
    <xf numFmtId="0" fontId="12" fillId="0" borderId="10" xfId="0" applyFont="1" applyBorder="1"/>
    <xf numFmtId="0" fontId="13" fillId="0" borderId="0" xfId="0" applyFont="1"/>
    <xf numFmtId="0" fontId="11" fillId="0" borderId="4" xfId="0" applyFont="1" applyBorder="1"/>
    <xf numFmtId="0" fontId="16" fillId="0" borderId="0" xfId="0" applyFont="1" applyAlignment="1">
      <alignment horizontal="center"/>
    </xf>
    <xf numFmtId="0" fontId="11" fillId="0" borderId="0" xfId="0" applyFont="1" applyAlignment="1">
      <alignment horizontal="center"/>
    </xf>
    <xf numFmtId="0" fontId="13" fillId="0" borderId="10" xfId="0" applyFont="1" applyBorder="1"/>
    <xf numFmtId="14" fontId="24" fillId="0" borderId="0" xfId="0" applyNumberFormat="1" applyFont="1" applyAlignment="1">
      <alignment horizontal="center"/>
    </xf>
    <xf numFmtId="0" fontId="26" fillId="0" borderId="0" xfId="0" applyFont="1"/>
    <xf numFmtId="0" fontId="27" fillId="0" borderId="0" xfId="0" applyFont="1" applyAlignment="1">
      <alignment vertical="center" wrapText="1"/>
    </xf>
    <xf numFmtId="0" fontId="12" fillId="3" borderId="14" xfId="0" applyFont="1" applyFill="1" applyBorder="1" applyAlignment="1">
      <alignment horizontal="center"/>
    </xf>
    <xf numFmtId="0" fontId="12" fillId="4" borderId="14" xfId="0" applyFont="1" applyFill="1" applyBorder="1" applyAlignment="1">
      <alignment horizontal="center"/>
    </xf>
    <xf numFmtId="0" fontId="12" fillId="2" borderId="14" xfId="0" applyFont="1" applyFill="1" applyBorder="1" applyAlignment="1">
      <alignment horizontal="center"/>
    </xf>
    <xf numFmtId="0" fontId="31" fillId="6" borderId="0" xfId="0" applyFont="1" applyFill="1" applyAlignment="1">
      <alignment wrapText="1"/>
    </xf>
    <xf numFmtId="0" fontId="31" fillId="0" borderId="0" xfId="0" applyFont="1" applyFill="1" applyAlignment="1">
      <alignment wrapText="1"/>
    </xf>
    <xf numFmtId="0" fontId="12" fillId="0" borderId="0" xfId="0" applyFont="1" applyFill="1" applyAlignment="1"/>
    <xf numFmtId="0" fontId="11" fillId="0" borderId="0" xfId="0" applyFont="1" applyAlignment="1">
      <alignment wrapText="1"/>
    </xf>
    <xf numFmtId="0" fontId="28" fillId="0" borderId="0" xfId="0" applyFont="1" applyAlignment="1">
      <alignment vertical="center" wrapText="1"/>
    </xf>
    <xf numFmtId="0" fontId="25" fillId="0" borderId="0" xfId="0" applyFont="1" applyAlignment="1">
      <alignment vertical="center" wrapText="1"/>
    </xf>
    <xf numFmtId="0" fontId="11" fillId="0" borderId="0" xfId="0" applyFont="1" applyAlignment="1">
      <alignment vertical="top" wrapText="1"/>
    </xf>
    <xf numFmtId="0" fontId="12" fillId="0" borderId="0" xfId="0" applyFont="1"/>
    <xf numFmtId="0" fontId="11" fillId="0" borderId="0" xfId="0" applyFont="1"/>
    <xf numFmtId="0" fontId="11" fillId="0" borderId="14" xfId="0" applyFont="1" applyBorder="1"/>
    <xf numFmtId="0" fontId="0" fillId="0" borderId="0" xfId="0" applyAlignment="1">
      <alignment wrapText="1"/>
    </xf>
    <xf numFmtId="8" fontId="0" fillId="0" borderId="0" xfId="0" applyNumberFormat="1" applyBorder="1"/>
    <xf numFmtId="8" fontId="11" fillId="0" borderId="0" xfId="0" applyNumberFormat="1" applyFont="1" applyBorder="1"/>
    <xf numFmtId="0" fontId="0" fillId="0" borderId="0" xfId="0" applyFill="1" applyProtection="1"/>
    <xf numFmtId="0" fontId="16" fillId="0" borderId="3" xfId="0" applyFont="1" applyBorder="1" applyAlignment="1">
      <alignment horizontal="center" wrapText="1"/>
    </xf>
    <xf numFmtId="1" fontId="11" fillId="0" borderId="0" xfId="0" applyNumberFormat="1" applyFont="1" applyFill="1" applyAlignment="1">
      <alignment horizontal="center"/>
    </xf>
    <xf numFmtId="0" fontId="18" fillId="0" borderId="10" xfId="0" applyFont="1" applyBorder="1"/>
    <xf numFmtId="0" fontId="24" fillId="0" borderId="11" xfId="0" applyFont="1" applyBorder="1"/>
    <xf numFmtId="0" fontId="11" fillId="0" borderId="9" xfId="0" applyFont="1" applyBorder="1"/>
    <xf numFmtId="0" fontId="12" fillId="0" borderId="0" xfId="0" applyFont="1" applyBorder="1" applyAlignment="1">
      <alignment wrapText="1"/>
    </xf>
    <xf numFmtId="0" fontId="11" fillId="0" borderId="0" xfId="0" applyFont="1" applyFill="1"/>
    <xf numFmtId="0" fontId="0" fillId="0" borderId="0" xfId="0"/>
    <xf numFmtId="0" fontId="0" fillId="0" borderId="0" xfId="0" applyBorder="1"/>
    <xf numFmtId="0" fontId="12" fillId="0" borderId="10" xfId="0" applyFont="1" applyBorder="1" applyAlignment="1">
      <alignment wrapText="1"/>
    </xf>
    <xf numFmtId="0" fontId="13" fillId="0" borderId="10" xfId="0" applyFont="1" applyBorder="1" applyAlignment="1">
      <alignment wrapText="1"/>
    </xf>
    <xf numFmtId="0" fontId="12" fillId="0" borderId="3" xfId="0" applyFont="1" applyBorder="1" applyAlignment="1">
      <alignment wrapText="1"/>
    </xf>
    <xf numFmtId="0" fontId="11" fillId="0" borderId="1" xfId="0" applyFont="1" applyBorder="1" applyAlignment="1">
      <alignment horizontal="center"/>
    </xf>
    <xf numFmtId="0" fontId="0" fillId="0" borderId="0" xfId="0" applyFill="1"/>
    <xf numFmtId="0" fontId="24" fillId="0" borderId="10" xfId="0" applyFont="1" applyFill="1" applyBorder="1"/>
    <xf numFmtId="0" fontId="12" fillId="0" borderId="11" xfId="0" applyFont="1" applyFill="1" applyBorder="1"/>
    <xf numFmtId="0" fontId="13" fillId="0" borderId="10" xfId="0" applyFont="1" applyFill="1" applyBorder="1"/>
    <xf numFmtId="0" fontId="13" fillId="0" borderId="10" xfId="0" applyFont="1" applyFill="1" applyBorder="1" applyAlignment="1">
      <alignment wrapText="1"/>
    </xf>
    <xf numFmtId="0" fontId="11" fillId="0" borderId="5" xfId="0" applyFont="1" applyFill="1" applyBorder="1" applyAlignment="1">
      <alignment horizontal="center"/>
    </xf>
    <xf numFmtId="1" fontId="0" fillId="0" borderId="2" xfId="0" applyNumberFormat="1" applyBorder="1"/>
    <xf numFmtId="0" fontId="22" fillId="0" borderId="0" xfId="0" applyFont="1" applyProtection="1"/>
    <xf numFmtId="0" fontId="12" fillId="0" borderId="0" xfId="0" applyFont="1" applyProtection="1"/>
    <xf numFmtId="0" fontId="0" fillId="0" borderId="0" xfId="0" applyProtection="1"/>
    <xf numFmtId="0" fontId="0" fillId="0" borderId="0" xfId="0" applyProtection="1">
      <protection locked="0"/>
    </xf>
    <xf numFmtId="0" fontId="23" fillId="0" borderId="0" xfId="0" applyFont="1" applyProtection="1"/>
    <xf numFmtId="0" fontId="13" fillId="0" borderId="0" xfId="0" applyFont="1" applyProtection="1"/>
    <xf numFmtId="0" fontId="11" fillId="0" borderId="0" xfId="0" applyFont="1" applyProtection="1"/>
    <xf numFmtId="0" fontId="17" fillId="0" borderId="0" xfId="0" applyFont="1" applyProtection="1"/>
    <xf numFmtId="0" fontId="11" fillId="0" borderId="0" xfId="0" applyFont="1" applyAlignment="1" applyProtection="1">
      <alignment horizontal="center"/>
    </xf>
    <xf numFmtId="0" fontId="16" fillId="0" borderId="0" xfId="0" applyFont="1" applyAlignment="1" applyProtection="1">
      <alignment horizontal="center"/>
    </xf>
    <xf numFmtId="0" fontId="0" fillId="0" borderId="9" xfId="0" applyBorder="1" applyProtection="1"/>
    <xf numFmtId="0" fontId="0" fillId="0" borderId="2" xfId="0" applyFill="1" applyBorder="1" applyProtection="1"/>
    <xf numFmtId="0" fontId="12" fillId="0" borderId="10" xfId="0" applyFont="1" applyBorder="1" applyAlignment="1" applyProtection="1">
      <alignment wrapText="1"/>
    </xf>
    <xf numFmtId="0" fontId="11" fillId="0" borderId="10" xfId="0" applyFont="1" applyBorder="1" applyProtection="1"/>
    <xf numFmtId="0" fontId="36" fillId="0" borderId="10" xfId="0" applyFont="1" applyBorder="1" applyProtection="1"/>
    <xf numFmtId="0" fontId="24" fillId="0" borderId="10" xfId="0" applyFont="1" applyBorder="1" applyProtection="1"/>
    <xf numFmtId="0" fontId="13" fillId="0" borderId="10" xfId="0" applyFont="1" applyBorder="1" applyAlignment="1" applyProtection="1">
      <alignment wrapText="1"/>
    </xf>
    <xf numFmtId="0" fontId="12" fillId="0" borderId="13" xfId="0" applyFont="1" applyFill="1" applyBorder="1" applyProtection="1"/>
    <xf numFmtId="5" fontId="0" fillId="0" borderId="0" xfId="0" applyNumberFormat="1" applyBorder="1" applyProtection="1"/>
    <xf numFmtId="0" fontId="12" fillId="0" borderId="1" xfId="0" applyFont="1" applyBorder="1" applyProtection="1"/>
    <xf numFmtId="0" fontId="0" fillId="0" borderId="2" xfId="0" applyBorder="1" applyProtection="1"/>
    <xf numFmtId="0" fontId="0" fillId="0" borderId="6" xfId="0" applyBorder="1" applyProtection="1"/>
    <xf numFmtId="0" fontId="0" fillId="0" borderId="1" xfId="0" applyBorder="1" applyProtection="1"/>
    <xf numFmtId="0" fontId="22" fillId="0" borderId="0" xfId="0" applyFont="1" applyFill="1" applyAlignment="1" applyProtection="1">
      <alignment horizontal="left" vertical="center"/>
    </xf>
    <xf numFmtId="0" fontId="19" fillId="0" borderId="2" xfId="0" applyFont="1" applyBorder="1" applyProtection="1"/>
    <xf numFmtId="0" fontId="12" fillId="0" borderId="0" xfId="0" applyFont="1" applyAlignment="1">
      <alignment wrapText="1"/>
    </xf>
    <xf numFmtId="1" fontId="11" fillId="0" borderId="0" xfId="0" applyNumberFormat="1" applyFont="1" applyFill="1" applyBorder="1" applyAlignment="1">
      <alignment horizontal="center"/>
    </xf>
    <xf numFmtId="0" fontId="0" fillId="0" borderId="0" xfId="0" applyFill="1" applyProtection="1">
      <protection locked="0"/>
    </xf>
    <xf numFmtId="0" fontId="37" fillId="0" borderId="0" xfId="0" applyFont="1" applyFill="1" applyAlignment="1" applyProtection="1">
      <alignment horizontal="centerContinuous" wrapText="1"/>
      <protection locked="0"/>
    </xf>
    <xf numFmtId="38" fontId="20" fillId="0" borderId="0" xfId="0" applyNumberFormat="1" applyFont="1" applyFill="1" applyAlignment="1" applyProtection="1">
      <alignment horizontal="left"/>
      <protection locked="0"/>
    </xf>
    <xf numFmtId="168" fontId="0" fillId="0" borderId="0" xfId="0" applyNumberFormat="1"/>
    <xf numFmtId="0" fontId="22" fillId="0" borderId="0" xfId="0" applyFont="1" applyFill="1" applyAlignment="1">
      <alignment horizontal="left" vertical="center"/>
    </xf>
    <xf numFmtId="0" fontId="12" fillId="0" borderId="0" xfId="0" applyFont="1" applyAlignment="1">
      <alignment vertical="center"/>
    </xf>
    <xf numFmtId="14" fontId="11" fillId="0" borderId="0" xfId="0" applyNumberFormat="1" applyFont="1" applyBorder="1" applyAlignment="1">
      <alignment horizontal="right"/>
    </xf>
    <xf numFmtId="14" fontId="24" fillId="0" borderId="0" xfId="0" applyNumberFormat="1" applyFont="1" applyAlignment="1">
      <alignment horizontal="right"/>
    </xf>
    <xf numFmtId="0" fontId="34" fillId="0" borderId="11" xfId="0" applyFont="1" applyFill="1" applyBorder="1" applyAlignment="1" applyProtection="1">
      <alignment horizontal="right"/>
      <protection locked="0"/>
    </xf>
    <xf numFmtId="0" fontId="37" fillId="0" borderId="0" xfId="0" applyFont="1" applyFill="1" applyBorder="1" applyAlignment="1" applyProtection="1">
      <alignment horizontal="centerContinuous"/>
      <protection locked="0"/>
    </xf>
    <xf numFmtId="0" fontId="37" fillId="0" borderId="0" xfId="0" applyFont="1" applyFill="1" applyBorder="1" applyAlignment="1" applyProtection="1">
      <alignment horizontal="center"/>
      <protection locked="0"/>
    </xf>
    <xf numFmtId="0" fontId="37" fillId="0" borderId="13" xfId="0" applyFont="1" applyFill="1" applyBorder="1" applyAlignment="1" applyProtection="1">
      <alignment horizontal="center"/>
      <protection locked="0"/>
    </xf>
    <xf numFmtId="1" fontId="11" fillId="0" borderId="4" xfId="0" applyNumberFormat="1" applyFont="1" applyBorder="1" applyAlignment="1">
      <alignment horizontal="center"/>
    </xf>
    <xf numFmtId="1" fontId="11" fillId="0" borderId="12" xfId="0" applyNumberFormat="1" applyFont="1" applyBorder="1" applyAlignment="1">
      <alignment horizontal="center"/>
    </xf>
    <xf numFmtId="0" fontId="22" fillId="0" borderId="0" xfId="0" applyFont="1" applyFill="1" applyAlignment="1" applyProtection="1">
      <alignment horizontal="left" vertical="center"/>
      <protection locked="0"/>
    </xf>
    <xf numFmtId="0" fontId="12" fillId="5" borderId="0" xfId="0" applyFont="1" applyFill="1" applyAlignment="1" applyProtection="1">
      <alignment vertical="top"/>
      <protection locked="0"/>
    </xf>
    <xf numFmtId="0" fontId="11" fillId="0" borderId="1" xfId="0" applyFont="1" applyBorder="1"/>
    <xf numFmtId="0" fontId="12" fillId="0" borderId="3" xfId="0" applyFont="1" applyFill="1" applyBorder="1" applyAlignment="1">
      <alignment wrapText="1"/>
    </xf>
    <xf numFmtId="0" fontId="12" fillId="0" borderId="4" xfId="0" applyFont="1" applyBorder="1" applyAlignment="1">
      <alignment wrapText="1"/>
    </xf>
    <xf numFmtId="0" fontId="22" fillId="0" borderId="0" xfId="0" applyFont="1" applyFill="1" applyBorder="1" applyAlignment="1">
      <alignment horizontal="left" vertical="center"/>
    </xf>
    <xf numFmtId="3" fontId="12" fillId="0" borderId="3" xfId="0" applyNumberFormat="1" applyFont="1" applyBorder="1" applyAlignment="1">
      <alignment horizontal="right"/>
    </xf>
    <xf numFmtId="3" fontId="12" fillId="0" borderId="0" xfId="0" applyNumberFormat="1" applyFont="1" applyBorder="1" applyAlignment="1">
      <alignment horizontal="right"/>
    </xf>
    <xf numFmtId="3" fontId="12" fillId="0" borderId="7" xfId="0" applyNumberFormat="1" applyFont="1" applyBorder="1" applyAlignment="1">
      <alignment horizontal="right"/>
    </xf>
    <xf numFmtId="3" fontId="11" fillId="0" borderId="4" xfId="1" applyNumberFormat="1" applyFont="1" applyBorder="1" applyAlignment="1">
      <alignment horizontal="right"/>
    </xf>
    <xf numFmtId="3" fontId="11" fillId="0" borderId="5" xfId="1" applyNumberFormat="1" applyFont="1" applyBorder="1" applyAlignment="1">
      <alignment horizontal="right"/>
    </xf>
    <xf numFmtId="3" fontId="11" fillId="0" borderId="12" xfId="1" applyNumberFormat="1" applyFont="1" applyBorder="1" applyAlignment="1">
      <alignment horizontal="right"/>
    </xf>
    <xf numFmtId="0" fontId="23" fillId="0" borderId="0" xfId="0" applyFont="1" applyFill="1" applyProtection="1"/>
    <xf numFmtId="0" fontId="0" fillId="0" borderId="10" xfId="0" applyFill="1" applyBorder="1" applyAlignment="1" applyProtection="1">
      <alignment horizontal="right"/>
      <protection locked="0"/>
    </xf>
    <xf numFmtId="0" fontId="0" fillId="0" borderId="0" xfId="0" applyFill="1" applyBorder="1" applyProtection="1">
      <protection locked="0"/>
    </xf>
    <xf numFmtId="0" fontId="20" fillId="0" borderId="0" xfId="0" applyFont="1" applyFill="1" applyBorder="1" applyProtection="1">
      <protection locked="0"/>
    </xf>
    <xf numFmtId="0" fontId="37" fillId="0" borderId="0" xfId="0" applyFont="1" applyFill="1" applyBorder="1" applyAlignment="1" applyProtection="1">
      <alignment horizontal="centerContinuous" wrapText="1"/>
      <protection locked="0"/>
    </xf>
    <xf numFmtId="0" fontId="0" fillId="0" borderId="0" xfId="0" applyBorder="1" applyProtection="1">
      <protection locked="0"/>
    </xf>
    <xf numFmtId="0" fontId="11" fillId="0" borderId="14" xfId="0" applyFont="1" applyBorder="1" applyAlignment="1">
      <alignment horizontal="left" vertical="center"/>
    </xf>
    <xf numFmtId="0" fontId="13" fillId="0" borderId="0" xfId="0" applyFont="1" applyFill="1" applyAlignment="1"/>
    <xf numFmtId="0" fontId="39" fillId="0" borderId="0" xfId="0" applyFont="1" applyProtection="1"/>
    <xf numFmtId="0" fontId="11" fillId="0" borderId="0" xfId="0" applyFont="1" applyFill="1" applyProtection="1">
      <protection locked="0"/>
    </xf>
    <xf numFmtId="0" fontId="37" fillId="0" borderId="0" xfId="0" applyFont="1" applyFill="1" applyAlignment="1" applyProtection="1">
      <alignment horizontal="left" wrapText="1"/>
      <protection locked="0"/>
    </xf>
    <xf numFmtId="0" fontId="37" fillId="0" borderId="0" xfId="0" applyFont="1" applyFill="1" applyBorder="1" applyAlignment="1" applyProtection="1">
      <alignment horizontal="left" wrapText="1"/>
      <protection locked="0"/>
    </xf>
    <xf numFmtId="0" fontId="11" fillId="0" borderId="1" xfId="0" applyFont="1" applyBorder="1" applyAlignment="1" applyProtection="1">
      <alignment horizontal="center"/>
    </xf>
    <xf numFmtId="0" fontId="11" fillId="0" borderId="3" xfId="0" applyFont="1" applyBorder="1" applyAlignment="1" applyProtection="1">
      <alignment horizontal="center" wrapText="1"/>
    </xf>
    <xf numFmtId="0" fontId="11" fillId="0" borderId="3" xfId="0" applyFont="1" applyBorder="1" applyAlignment="1" applyProtection="1">
      <alignment horizontal="center"/>
    </xf>
    <xf numFmtId="0" fontId="11" fillId="0" borderId="1" xfId="0" applyFont="1" applyBorder="1" applyProtection="1"/>
    <xf numFmtId="3" fontId="11" fillId="0" borderId="0" xfId="0" applyNumberFormat="1" applyFont="1" applyFill="1" applyBorder="1" applyAlignment="1" applyProtection="1">
      <alignment horizontal="right"/>
      <protection locked="0"/>
    </xf>
    <xf numFmtId="14" fontId="24" fillId="0" borderId="0" xfId="7" applyNumberFormat="1" applyFont="1" applyBorder="1" applyAlignment="1">
      <alignment horizontal="center"/>
    </xf>
    <xf numFmtId="3" fontId="11" fillId="0" borderId="3" xfId="0" applyNumberFormat="1" applyFont="1" applyFill="1" applyBorder="1" applyAlignment="1" applyProtection="1">
      <alignment horizontal="right"/>
      <protection locked="0"/>
    </xf>
    <xf numFmtId="0" fontId="12" fillId="0" borderId="3" xfId="0" applyFont="1" applyFill="1" applyBorder="1" applyAlignment="1" applyProtection="1">
      <alignment wrapText="1"/>
    </xf>
    <xf numFmtId="0" fontId="11" fillId="0" borderId="3" xfId="0" applyFont="1" applyBorder="1" applyProtection="1"/>
    <xf numFmtId="0" fontId="12" fillId="0" borderId="2" xfId="0" applyFont="1" applyBorder="1" applyProtection="1"/>
    <xf numFmtId="3" fontId="11" fillId="0" borderId="5" xfId="0" applyNumberFormat="1" applyFont="1" applyFill="1" applyBorder="1" applyAlignment="1" applyProtection="1">
      <alignment horizontal="right"/>
      <protection locked="0"/>
    </xf>
    <xf numFmtId="0" fontId="11" fillId="0" borderId="4" xfId="0" applyFont="1" applyBorder="1" applyAlignment="1" applyProtection="1">
      <alignment horizontal="center"/>
    </xf>
    <xf numFmtId="0" fontId="11" fillId="0" borderId="9" xfId="0" applyFont="1" applyBorder="1" applyAlignment="1">
      <alignment horizontal="center" wrapText="1"/>
    </xf>
    <xf numFmtId="3" fontId="11" fillId="0" borderId="4" xfId="0" applyNumberFormat="1" applyFont="1" applyFill="1" applyBorder="1" applyAlignment="1" applyProtection="1">
      <alignment horizontal="right"/>
      <protection locked="0"/>
    </xf>
    <xf numFmtId="0" fontId="0" fillId="0" borderId="0" xfId="0" applyFill="1"/>
    <xf numFmtId="0" fontId="13" fillId="0" borderId="3" xfId="0" applyFont="1" applyBorder="1"/>
    <xf numFmtId="0" fontId="11" fillId="0" borderId="0" xfId="0" applyFont="1" applyBorder="1" applyAlignment="1">
      <alignment horizontal="center"/>
    </xf>
    <xf numFmtId="0" fontId="11" fillId="0" borderId="13" xfId="0" applyFont="1" applyBorder="1" applyAlignment="1">
      <alignment horizontal="center"/>
    </xf>
    <xf numFmtId="0" fontId="11" fillId="0" borderId="4" xfId="0" applyFont="1" applyBorder="1" applyAlignment="1">
      <alignment horizontal="center"/>
    </xf>
    <xf numFmtId="0" fontId="24" fillId="0" borderId="10" xfId="0" applyFont="1" applyBorder="1"/>
    <xf numFmtId="0" fontId="11" fillId="0" borderId="10" xfId="0" applyFont="1" applyBorder="1"/>
    <xf numFmtId="0" fontId="11" fillId="0" borderId="10"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2" fillId="0" borderId="1" xfId="0" applyFont="1" applyBorder="1"/>
    <xf numFmtId="0" fontId="0" fillId="0" borderId="6" xfId="0" applyBorder="1"/>
    <xf numFmtId="0" fontId="0" fillId="0" borderId="2" xfId="0" applyBorder="1"/>
    <xf numFmtId="0" fontId="11" fillId="0" borderId="3" xfId="0" applyFont="1" applyBorder="1" applyAlignment="1">
      <alignment horizontal="center"/>
    </xf>
    <xf numFmtId="0" fontId="11" fillId="0" borderId="3" xfId="0" applyFont="1" applyBorder="1" applyAlignment="1">
      <alignment horizontal="center" wrapText="1"/>
    </xf>
    <xf numFmtId="0" fontId="24" fillId="0" borderId="3" xfId="0" applyFont="1" applyFill="1" applyBorder="1"/>
    <xf numFmtId="0" fontId="24" fillId="0" borderId="3" xfId="0" applyFont="1" applyBorder="1"/>
    <xf numFmtId="0" fontId="13" fillId="0" borderId="3" xfId="0" applyFont="1" applyFill="1" applyBorder="1"/>
    <xf numFmtId="1" fontId="11" fillId="0" borderId="3" xfId="0" applyNumberFormat="1" applyFont="1" applyBorder="1" applyAlignment="1">
      <alignment horizontal="center"/>
    </xf>
    <xf numFmtId="0" fontId="11" fillId="0" borderId="2" xfId="0" applyFont="1" applyBorder="1" applyAlignment="1">
      <alignment horizontal="center"/>
    </xf>
    <xf numFmtId="0" fontId="11" fillId="0" borderId="9" xfId="0" applyFont="1" applyBorder="1" applyAlignment="1" applyProtection="1">
      <alignment horizontal="center"/>
    </xf>
    <xf numFmtId="0" fontId="12" fillId="0" borderId="3" xfId="0" applyFont="1" applyBorder="1" applyAlignment="1" applyProtection="1">
      <alignment wrapText="1"/>
    </xf>
    <xf numFmtId="0" fontId="11" fillId="0" borderId="10" xfId="0" applyFont="1" applyBorder="1" applyAlignment="1" applyProtection="1">
      <alignment horizontal="center" wrapText="1"/>
    </xf>
    <xf numFmtId="0" fontId="24" fillId="0" borderId="3" xfId="0" applyFont="1" applyBorder="1" applyProtection="1"/>
    <xf numFmtId="0" fontId="13" fillId="0" borderId="3" xfId="0" applyFont="1" applyBorder="1" applyAlignment="1" applyProtection="1">
      <alignment wrapText="1"/>
    </xf>
    <xf numFmtId="0" fontId="16" fillId="0" borderId="0" xfId="0" applyFont="1" applyBorder="1" applyAlignment="1">
      <alignment horizontal="center"/>
    </xf>
    <xf numFmtId="0" fontId="36" fillId="0" borderId="3" xfId="0" applyFont="1" applyBorder="1" applyProtection="1"/>
    <xf numFmtId="0" fontId="18" fillId="0" borderId="3" xfId="0" applyFont="1" applyBorder="1"/>
    <xf numFmtId="166" fontId="11" fillId="0" borderId="0" xfId="0" applyNumberFormat="1" applyFont="1" applyFill="1" applyBorder="1" applyAlignment="1" applyProtection="1">
      <alignment horizontal="right"/>
      <protection locked="0"/>
    </xf>
    <xf numFmtId="3" fontId="0" fillId="0" borderId="0" xfId="0" applyNumberFormat="1" applyFill="1" applyBorder="1" applyAlignment="1" applyProtection="1">
      <alignment horizontal="right"/>
      <protection locked="0"/>
    </xf>
    <xf numFmtId="3" fontId="0" fillId="0" borderId="4" xfId="0" applyNumberFormat="1" applyFill="1" applyBorder="1" applyAlignment="1" applyProtection="1">
      <alignment horizontal="right"/>
      <protection locked="0"/>
    </xf>
    <xf numFmtId="3" fontId="0" fillId="0" borderId="5" xfId="0" applyNumberFormat="1" applyFill="1" applyBorder="1" applyAlignment="1" applyProtection="1">
      <alignment horizontal="right"/>
      <protection locked="0"/>
    </xf>
    <xf numFmtId="1" fontId="11" fillId="0" borderId="5" xfId="0" applyNumberFormat="1" applyFont="1" applyBorder="1" applyAlignment="1">
      <alignment horizontal="center"/>
    </xf>
    <xf numFmtId="1" fontId="11" fillId="0" borderId="0" xfId="0" applyNumberFormat="1" applyFont="1" applyBorder="1" applyAlignment="1">
      <alignment horizontal="center"/>
    </xf>
    <xf numFmtId="1" fontId="11" fillId="0" borderId="7" xfId="0" applyNumberFormat="1" applyFont="1" applyBorder="1" applyAlignment="1">
      <alignment horizontal="center"/>
    </xf>
    <xf numFmtId="3" fontId="0" fillId="0" borderId="3" xfId="0" applyNumberFormat="1" applyFill="1" applyBorder="1" applyAlignment="1" applyProtection="1">
      <alignment horizontal="right"/>
      <protection locked="0"/>
    </xf>
    <xf numFmtId="14" fontId="24" fillId="0" borderId="0" xfId="7" applyNumberFormat="1" applyFont="1" applyBorder="1" applyAlignment="1">
      <alignment horizontal="center"/>
    </xf>
    <xf numFmtId="3" fontId="11" fillId="0" borderId="0" xfId="1" applyNumberFormat="1" applyFont="1" applyBorder="1" applyAlignment="1">
      <alignment horizontal="right"/>
    </xf>
    <xf numFmtId="167" fontId="11" fillId="0" borderId="3" xfId="2" applyNumberFormat="1" applyFont="1" applyFill="1" applyBorder="1" applyAlignment="1">
      <alignment horizontal="right"/>
    </xf>
    <xf numFmtId="167" fontId="11" fillId="0" borderId="0" xfId="2" applyNumberFormat="1" applyFont="1" applyFill="1" applyBorder="1" applyAlignment="1">
      <alignment horizontal="right"/>
    </xf>
    <xf numFmtId="167" fontId="11" fillId="0" borderId="7" xfId="2" applyNumberFormat="1" applyFont="1" applyFill="1" applyBorder="1" applyAlignment="1">
      <alignment horizontal="right"/>
    </xf>
    <xf numFmtId="3" fontId="11" fillId="0" borderId="3" xfId="1" applyNumberFormat="1" applyFont="1" applyBorder="1" applyAlignment="1">
      <alignment horizontal="right"/>
    </xf>
    <xf numFmtId="3" fontId="11" fillId="0" borderId="7" xfId="1" applyNumberFormat="1" applyFont="1" applyBorder="1" applyAlignment="1">
      <alignment horizontal="right"/>
    </xf>
    <xf numFmtId="3" fontId="11" fillId="0" borderId="3" xfId="1" applyNumberFormat="1" applyFont="1" applyFill="1" applyBorder="1" applyAlignment="1" applyProtection="1">
      <alignment horizontal="right"/>
      <protection locked="0"/>
    </xf>
    <xf numFmtId="3" fontId="11" fillId="0" borderId="7" xfId="1" applyNumberFormat="1" applyFont="1" applyFill="1" applyBorder="1" applyAlignment="1" applyProtection="1">
      <alignment horizontal="right"/>
      <protection locked="0"/>
    </xf>
    <xf numFmtId="0" fontId="11" fillId="0" borderId="0" xfId="0" applyFont="1" applyBorder="1" applyAlignment="1" applyProtection="1">
      <alignment horizontal="center"/>
      <protection locked="0"/>
    </xf>
    <xf numFmtId="0" fontId="12" fillId="5" borderId="0" xfId="0" applyFont="1" applyFill="1" applyAlignment="1" applyProtection="1">
      <alignment vertical="top"/>
    </xf>
    <xf numFmtId="0" fontId="12" fillId="0" borderId="0" xfId="0" applyFont="1" applyFill="1" applyAlignment="1" applyProtection="1">
      <alignment vertical="top"/>
    </xf>
    <xf numFmtId="0" fontId="16" fillId="0" borderId="0" xfId="0" applyFont="1" applyAlignment="1" applyProtection="1">
      <alignment horizontal="center" vertical="center"/>
    </xf>
    <xf numFmtId="0" fontId="0" fillId="0" borderId="0" xfId="0" applyBorder="1" applyProtection="1"/>
    <xf numFmtId="14" fontId="24" fillId="0" borderId="0" xfId="0" applyNumberFormat="1" applyFont="1" applyFill="1" applyBorder="1" applyAlignment="1" applyProtection="1">
      <alignment horizontal="center"/>
    </xf>
    <xf numFmtId="0" fontId="12" fillId="0" borderId="0" xfId="0" applyFont="1" applyProtection="1">
      <protection locked="0"/>
    </xf>
    <xf numFmtId="0" fontId="13" fillId="0" borderId="0" xfId="0" applyFont="1" applyProtection="1">
      <protection locked="0"/>
    </xf>
    <xf numFmtId="0" fontId="12" fillId="0" borderId="1" xfId="0" applyFont="1" applyBorder="1" applyProtection="1">
      <protection locked="0"/>
    </xf>
    <xf numFmtId="0" fontId="0" fillId="0" borderId="2" xfId="0" applyBorder="1" applyProtection="1">
      <protection locked="0"/>
    </xf>
    <xf numFmtId="0" fontId="0" fillId="0" borderId="6" xfId="0" applyBorder="1" applyProtection="1">
      <protection locked="0"/>
    </xf>
    <xf numFmtId="0" fontId="23" fillId="0" borderId="0" xfId="0" applyFont="1" applyProtection="1">
      <protection locked="0"/>
    </xf>
    <xf numFmtId="0" fontId="39" fillId="0" borderId="0" xfId="0" applyFont="1" applyProtection="1">
      <protection locked="0"/>
    </xf>
    <xf numFmtId="0" fontId="22" fillId="0" borderId="0" xfId="0" applyFont="1" applyProtection="1">
      <protection locked="0"/>
    </xf>
    <xf numFmtId="0" fontId="11" fillId="0" borderId="0" xfId="0" applyFont="1" applyProtection="1">
      <protection locked="0"/>
    </xf>
    <xf numFmtId="0" fontId="39" fillId="0" borderId="0" xfId="0" applyFont="1" applyAlignment="1" applyProtection="1">
      <alignment horizontal="left" vertical="center"/>
    </xf>
    <xf numFmtId="0" fontId="11" fillId="0" borderId="0" xfId="0" applyFont="1" applyFill="1" applyBorder="1" applyAlignment="1" applyProtection="1">
      <alignment horizontal="centerContinuous"/>
    </xf>
    <xf numFmtId="0" fontId="11" fillId="0" borderId="0" xfId="0" applyFont="1" applyFill="1" applyProtection="1"/>
    <xf numFmtId="0" fontId="12" fillId="0" borderId="0" xfId="0" applyFont="1" applyAlignment="1" applyProtection="1">
      <alignment horizontal="left" vertical="center" indent="4"/>
    </xf>
    <xf numFmtId="0" fontId="12" fillId="0" borderId="0" xfId="0" applyFont="1" applyFill="1" applyBorder="1" applyAlignment="1" applyProtection="1">
      <alignment horizontal="centerContinuous"/>
    </xf>
    <xf numFmtId="0" fontId="12" fillId="0" borderId="0" xfId="0" applyFont="1" applyFill="1" applyProtection="1"/>
    <xf numFmtId="0" fontId="11" fillId="0" borderId="0" xfId="0" applyFont="1" applyAlignment="1" applyProtection="1">
      <alignment horizontal="center"/>
      <protection locked="0"/>
    </xf>
    <xf numFmtId="0" fontId="16" fillId="0" borderId="0" xfId="0" applyFont="1" applyAlignment="1" applyProtection="1">
      <alignment horizontal="center"/>
      <protection locked="0"/>
    </xf>
    <xf numFmtId="0" fontId="11" fillId="0" borderId="1" xfId="0" applyFont="1" applyBorder="1" applyAlignment="1" applyProtection="1">
      <alignment horizontal="center"/>
      <protection locked="0"/>
    </xf>
    <xf numFmtId="0" fontId="12" fillId="0" borderId="10" xfId="0" applyFont="1" applyBorder="1" applyAlignment="1" applyProtection="1">
      <alignment wrapText="1"/>
      <protection locked="0"/>
    </xf>
    <xf numFmtId="0" fontId="11" fillId="0" borderId="3" xfId="0" applyFont="1" applyBorder="1" applyAlignment="1" applyProtection="1">
      <alignment horizontal="center" wrapText="1"/>
      <protection locked="0"/>
    </xf>
    <xf numFmtId="0" fontId="36" fillId="0" borderId="10" xfId="0" applyFont="1" applyBorder="1" applyProtection="1">
      <protection locked="0"/>
    </xf>
    <xf numFmtId="0" fontId="24" fillId="0" borderId="10" xfId="0" applyFont="1" applyBorder="1" applyProtection="1">
      <protection locked="0"/>
    </xf>
    <xf numFmtId="0" fontId="13" fillId="0" borderId="10" xfId="0" applyFont="1" applyBorder="1" applyAlignment="1" applyProtection="1">
      <alignment wrapText="1"/>
      <protection locked="0"/>
    </xf>
    <xf numFmtId="0" fontId="11" fillId="0" borderId="3" xfId="0" applyFont="1" applyBorder="1" applyAlignment="1" applyProtection="1">
      <alignment horizontal="center"/>
      <protection locked="0"/>
    </xf>
    <xf numFmtId="0" fontId="13" fillId="0" borderId="10" xfId="0" applyFont="1" applyBorder="1" applyProtection="1">
      <protection locked="0"/>
    </xf>
    <xf numFmtId="0" fontId="18" fillId="0" borderId="10" xfId="0" applyFont="1" applyBorder="1" applyProtection="1">
      <protection locked="0"/>
    </xf>
    <xf numFmtId="0" fontId="13" fillId="0" borderId="10" xfId="0" applyFont="1" applyFill="1" applyBorder="1" applyProtection="1">
      <protection locked="0"/>
    </xf>
    <xf numFmtId="0" fontId="24" fillId="0" borderId="10" xfId="0" applyFont="1" applyFill="1" applyBorder="1" applyProtection="1">
      <protection locked="0"/>
    </xf>
    <xf numFmtId="1" fontId="11" fillId="0" borderId="3" xfId="0" applyNumberFormat="1" applyFont="1" applyBorder="1" applyAlignment="1" applyProtection="1">
      <alignment horizontal="center"/>
    </xf>
    <xf numFmtId="1" fontId="11" fillId="0" borderId="0" xfId="0" applyNumberFormat="1" applyFont="1" applyBorder="1" applyAlignment="1" applyProtection="1">
      <alignment horizontal="center"/>
    </xf>
    <xf numFmtId="1" fontId="11" fillId="0" borderId="7" xfId="0" applyNumberFormat="1" applyFont="1" applyBorder="1" applyAlignment="1" applyProtection="1">
      <alignment horizontal="center"/>
    </xf>
    <xf numFmtId="5" fontId="11" fillId="0" borderId="0" xfId="2" applyNumberFormat="1" applyFont="1" applyFill="1" applyBorder="1" applyAlignment="1" applyProtection="1">
      <alignment horizontal="center"/>
    </xf>
    <xf numFmtId="14" fontId="15" fillId="0" borderId="0" xfId="0" applyNumberFormat="1" applyFont="1" applyFill="1" applyAlignment="1" applyProtection="1">
      <alignment horizontal="right"/>
    </xf>
    <xf numFmtId="0" fontId="15" fillId="0" borderId="0" xfId="0" applyFont="1" applyFill="1" applyAlignment="1" applyProtection="1">
      <alignment horizontal="right"/>
    </xf>
    <xf numFmtId="0" fontId="11" fillId="0" borderId="4" xfId="0" applyFont="1" applyBorder="1" applyAlignment="1" applyProtection="1">
      <alignment horizontal="center" wrapText="1"/>
    </xf>
    <xf numFmtId="0" fontId="11" fillId="0" borderId="10" xfId="0" applyFont="1" applyBorder="1" applyAlignment="1" applyProtection="1">
      <alignment horizontal="center"/>
    </xf>
    <xf numFmtId="0" fontId="13" fillId="0" borderId="10" xfId="0" applyFont="1" applyBorder="1" applyProtection="1"/>
    <xf numFmtId="0" fontId="18" fillId="0" borderId="10" xfId="0" applyFont="1" applyBorder="1" applyProtection="1"/>
    <xf numFmtId="0" fontId="13" fillId="0" borderId="10" xfId="0" applyFont="1" applyFill="1" applyBorder="1" applyProtection="1"/>
    <xf numFmtId="0" fontId="24" fillId="0" borderId="10" xfId="0" applyFont="1" applyFill="1" applyBorder="1" applyProtection="1"/>
    <xf numFmtId="0" fontId="11" fillId="0" borderId="11" xfId="0" applyFont="1" applyBorder="1" applyAlignment="1" applyProtection="1">
      <alignment horizontal="center"/>
    </xf>
    <xf numFmtId="0" fontId="12" fillId="0" borderId="13" xfId="0" applyFont="1" applyBorder="1" applyProtection="1"/>
    <xf numFmtId="0" fontId="11" fillId="0" borderId="15" xfId="0" applyFont="1" applyBorder="1" applyAlignment="1" applyProtection="1">
      <alignment horizontal="center"/>
    </xf>
    <xf numFmtId="0" fontId="12" fillId="0" borderId="0" xfId="0" applyFont="1" applyBorder="1" applyProtection="1"/>
    <xf numFmtId="0" fontId="11" fillId="0" borderId="0" xfId="0" applyFont="1" applyBorder="1" applyAlignment="1" applyProtection="1">
      <alignment horizontal="center"/>
    </xf>
    <xf numFmtId="5" fontId="0" fillId="0" borderId="0" xfId="0" applyNumberFormat="1" applyFill="1" applyProtection="1"/>
    <xf numFmtId="0" fontId="11" fillId="0" borderId="11" xfId="0" applyFont="1" applyBorder="1" applyAlignment="1" applyProtection="1">
      <alignment horizontal="center" wrapText="1"/>
    </xf>
    <xf numFmtId="0" fontId="11" fillId="0" borderId="0" xfId="0" applyFont="1" applyBorder="1" applyAlignment="1" applyProtection="1">
      <alignment horizontal="center" wrapText="1"/>
    </xf>
    <xf numFmtId="5" fontId="12" fillId="0" borderId="1" xfId="0" applyNumberFormat="1" applyFont="1" applyFill="1" applyBorder="1" applyAlignment="1" applyProtection="1">
      <alignment horizontal="center"/>
    </xf>
    <xf numFmtId="5" fontId="12" fillId="0" borderId="2" xfId="0" applyNumberFormat="1" applyFont="1" applyFill="1" applyBorder="1" applyAlignment="1" applyProtection="1">
      <alignment horizontal="center"/>
    </xf>
    <xf numFmtId="5" fontId="12" fillId="0" borderId="6" xfId="0" applyNumberFormat="1" applyFont="1" applyFill="1" applyBorder="1" applyAlignment="1" applyProtection="1">
      <alignment horizontal="center"/>
    </xf>
    <xf numFmtId="5" fontId="12" fillId="0" borderId="3" xfId="0" applyNumberFormat="1" applyFont="1" applyFill="1" applyBorder="1" applyAlignment="1" applyProtection="1">
      <alignment horizontal="center"/>
    </xf>
    <xf numFmtId="5" fontId="12" fillId="0" borderId="0" xfId="0" applyNumberFormat="1" applyFont="1" applyFill="1" applyBorder="1" applyAlignment="1" applyProtection="1">
      <alignment horizontal="center"/>
    </xf>
    <xf numFmtId="5" fontId="12" fillId="0" borderId="7" xfId="0" applyNumberFormat="1" applyFont="1" applyFill="1" applyBorder="1" applyAlignment="1" applyProtection="1">
      <alignment horizontal="center"/>
    </xf>
    <xf numFmtId="166" fontId="11" fillId="0" borderId="3" xfId="2" applyNumberFormat="1" applyFont="1" applyFill="1" applyBorder="1" applyAlignment="1" applyProtection="1">
      <alignment horizontal="center"/>
    </xf>
    <xf numFmtId="166" fontId="11" fillId="0" borderId="0" xfId="2" applyNumberFormat="1" applyFont="1" applyFill="1" applyBorder="1" applyAlignment="1" applyProtection="1">
      <alignment horizontal="center"/>
    </xf>
    <xf numFmtId="166" fontId="11" fillId="0" borderId="7" xfId="2" applyNumberFormat="1" applyFont="1" applyFill="1" applyBorder="1" applyAlignment="1" applyProtection="1">
      <alignment horizontal="center"/>
    </xf>
    <xf numFmtId="0" fontId="24" fillId="0" borderId="11" xfId="0" applyFont="1" applyFill="1" applyBorder="1" applyProtection="1"/>
    <xf numFmtId="0" fontId="0" fillId="0" borderId="9" xfId="0" applyBorder="1" applyProtection="1">
      <protection locked="0"/>
    </xf>
    <xf numFmtId="0" fontId="24" fillId="0" borderId="11" xfId="0" applyFont="1" applyFill="1" applyBorder="1" applyProtection="1">
      <protection locked="0"/>
    </xf>
    <xf numFmtId="0" fontId="22" fillId="0" borderId="0" xfId="0" applyFont="1" applyAlignment="1" applyProtection="1">
      <alignment horizontal="center"/>
      <protection locked="0"/>
    </xf>
    <xf numFmtId="0" fontId="24" fillId="0" borderId="3" xfId="0" applyFont="1" applyFill="1" applyBorder="1" applyProtection="1"/>
    <xf numFmtId="0" fontId="29" fillId="0" borderId="0" xfId="0" applyFont="1" applyProtection="1">
      <protection locked="0"/>
    </xf>
    <xf numFmtId="0" fontId="29" fillId="0" borderId="0" xfId="0" applyFont="1" applyAlignment="1" applyProtection="1">
      <alignment horizontal="center"/>
      <protection locked="0"/>
    </xf>
    <xf numFmtId="0" fontId="11" fillId="0" borderId="9" xfId="0" applyFont="1" applyBorder="1" applyProtection="1">
      <protection locked="0"/>
    </xf>
    <xf numFmtId="0" fontId="11" fillId="0" borderId="4" xfId="0" applyFont="1" applyBorder="1" applyAlignment="1" applyProtection="1">
      <alignment horizontal="center"/>
      <protection locked="0"/>
    </xf>
    <xf numFmtId="0" fontId="13" fillId="0" borderId="0" xfId="0" applyFont="1" applyFill="1" applyProtection="1">
      <protection locked="0"/>
    </xf>
    <xf numFmtId="0" fontId="16" fillId="0" borderId="0" xfId="0" applyFont="1" applyBorder="1" applyAlignment="1" applyProtection="1">
      <alignment horizontal="center"/>
      <protection locked="0"/>
    </xf>
    <xf numFmtId="0" fontId="12" fillId="0" borderId="10" xfId="0" applyFont="1" applyFill="1" applyBorder="1" applyAlignment="1" applyProtection="1">
      <alignment wrapText="1"/>
      <protection locked="0"/>
    </xf>
    <xf numFmtId="0" fontId="0" fillId="0" borderId="10" xfId="0" applyFill="1" applyBorder="1" applyProtection="1">
      <protection locked="0"/>
    </xf>
    <xf numFmtId="1" fontId="11" fillId="0" borderId="5" xfId="0" applyNumberFormat="1" applyFont="1" applyBorder="1" applyAlignment="1" applyProtection="1">
      <alignment horizontal="center"/>
    </xf>
    <xf numFmtId="1" fontId="11" fillId="0" borderId="12" xfId="0" applyNumberFormat="1" applyFont="1" applyBorder="1" applyAlignment="1" applyProtection="1">
      <alignment horizontal="center"/>
    </xf>
    <xf numFmtId="3" fontId="0" fillId="0" borderId="1" xfId="0" applyNumberFormat="1" applyBorder="1" applyProtection="1">
      <protection locked="0"/>
    </xf>
    <xf numFmtId="3" fontId="0" fillId="0" borderId="2" xfId="0" applyNumberFormat="1" applyBorder="1" applyProtection="1">
      <protection locked="0"/>
    </xf>
    <xf numFmtId="3" fontId="0" fillId="0" borderId="6" xfId="0" applyNumberFormat="1" applyBorder="1" applyProtection="1">
      <protection locked="0"/>
    </xf>
    <xf numFmtId="3" fontId="0" fillId="0" borderId="3" xfId="0" applyNumberFormat="1" applyBorder="1" applyAlignment="1" applyProtection="1">
      <alignment horizontal="right"/>
      <protection locked="0"/>
    </xf>
    <xf numFmtId="3" fontId="0" fillId="0" borderId="0" xfId="0" applyNumberFormat="1" applyBorder="1" applyAlignment="1" applyProtection="1">
      <alignment horizontal="right"/>
      <protection locked="0"/>
    </xf>
    <xf numFmtId="3" fontId="0" fillId="0" borderId="0" xfId="0" applyNumberFormat="1" applyBorder="1" applyProtection="1">
      <protection locked="0"/>
    </xf>
    <xf numFmtId="3" fontId="0" fillId="0" borderId="7" xfId="0" applyNumberFormat="1" applyBorder="1" applyProtection="1">
      <protection locked="0"/>
    </xf>
    <xf numFmtId="3" fontId="0" fillId="0" borderId="5" xfId="0" applyNumberFormat="1" applyFill="1" applyBorder="1" applyProtection="1">
      <protection locked="0"/>
    </xf>
    <xf numFmtId="3" fontId="0" fillId="0" borderId="12" xfId="0" applyNumberFormat="1" applyFill="1" applyBorder="1" applyProtection="1">
      <protection locked="0"/>
    </xf>
    <xf numFmtId="0" fontId="12" fillId="0" borderId="3" xfId="0" applyFont="1" applyBorder="1" applyAlignment="1" applyProtection="1">
      <alignment horizontal="center"/>
    </xf>
    <xf numFmtId="166" fontId="11" fillId="0" borderId="3" xfId="2" applyNumberFormat="1" applyFont="1" applyBorder="1" applyAlignment="1" applyProtection="1">
      <alignment horizontal="right"/>
    </xf>
    <xf numFmtId="166" fontId="11" fillId="0" borderId="0" xfId="2" applyNumberFormat="1" applyFont="1" applyBorder="1" applyAlignment="1" applyProtection="1">
      <alignment horizontal="right"/>
    </xf>
    <xf numFmtId="166" fontId="11" fillId="0" borderId="7" xfId="2" applyNumberFormat="1" applyFont="1" applyBorder="1" applyAlignment="1" applyProtection="1">
      <alignment horizontal="right"/>
    </xf>
    <xf numFmtId="167" fontId="11" fillId="0" borderId="3" xfId="2" applyNumberFormat="1" applyFont="1" applyBorder="1" applyAlignment="1" applyProtection="1">
      <alignment horizontal="right"/>
    </xf>
    <xf numFmtId="167" fontId="11" fillId="0" borderId="0" xfId="2" applyNumberFormat="1" applyFont="1" applyBorder="1" applyAlignment="1" applyProtection="1">
      <alignment horizontal="right"/>
    </xf>
    <xf numFmtId="167" fontId="11" fillId="0" borderId="7" xfId="2" applyNumberFormat="1" applyFont="1" applyBorder="1" applyAlignment="1" applyProtection="1">
      <alignment horizontal="right"/>
    </xf>
    <xf numFmtId="3" fontId="11" fillId="0" borderId="3" xfId="1" applyNumberFormat="1" applyFont="1" applyBorder="1" applyAlignment="1" applyProtection="1">
      <alignment horizontal="right"/>
    </xf>
    <xf numFmtId="3" fontId="11" fillId="0" borderId="0" xfId="1" applyNumberFormat="1" applyFont="1" applyBorder="1" applyAlignment="1" applyProtection="1">
      <alignment horizontal="right"/>
    </xf>
    <xf numFmtId="3" fontId="11" fillId="0" borderId="7" xfId="1" applyNumberFormat="1" applyFont="1" applyBorder="1" applyAlignment="1" applyProtection="1">
      <alignment horizontal="right"/>
    </xf>
    <xf numFmtId="166" fontId="11" fillId="0" borderId="3" xfId="1" applyNumberFormat="1" applyFont="1" applyBorder="1" applyAlignment="1" applyProtection="1">
      <alignment horizontal="right"/>
    </xf>
    <xf numFmtId="166" fontId="11" fillId="0" borderId="0" xfId="1" applyNumberFormat="1" applyFont="1" applyBorder="1" applyAlignment="1" applyProtection="1">
      <alignment horizontal="right"/>
    </xf>
    <xf numFmtId="166" fontId="11" fillId="0" borderId="7" xfId="1" applyNumberFormat="1" applyFont="1" applyBorder="1" applyAlignment="1" applyProtection="1">
      <alignment horizontal="right"/>
    </xf>
    <xf numFmtId="166" fontId="12" fillId="0" borderId="3" xfId="0" applyNumberFormat="1" applyFont="1" applyBorder="1" applyAlignment="1" applyProtection="1">
      <alignment horizontal="right"/>
    </xf>
    <xf numFmtId="166" fontId="12" fillId="0" borderId="0" xfId="0" applyNumberFormat="1" applyFont="1" applyBorder="1" applyAlignment="1" applyProtection="1">
      <alignment horizontal="right"/>
    </xf>
    <xf numFmtId="166" fontId="12" fillId="0" borderId="7" xfId="0" applyNumberFormat="1" applyFont="1" applyBorder="1" applyAlignment="1" applyProtection="1">
      <alignment horizontal="right"/>
    </xf>
    <xf numFmtId="166" fontId="11" fillId="0" borderId="4" xfId="2" applyNumberFormat="1" applyFont="1" applyBorder="1" applyAlignment="1" applyProtection="1">
      <alignment horizontal="right"/>
    </xf>
    <xf numFmtId="166" fontId="11" fillId="0" borderId="5" xfId="2" applyNumberFormat="1" applyFont="1" applyBorder="1" applyAlignment="1" applyProtection="1">
      <alignment horizontal="right"/>
    </xf>
    <xf numFmtId="166" fontId="11" fillId="0" borderId="12" xfId="2" applyNumberFormat="1" applyFont="1" applyBorder="1" applyAlignment="1" applyProtection="1">
      <alignment horizontal="right"/>
    </xf>
    <xf numFmtId="0" fontId="0" fillId="0" borderId="7" xfId="0" applyBorder="1" applyProtection="1"/>
    <xf numFmtId="0" fontId="0" fillId="0" borderId="5" xfId="0" applyBorder="1" applyProtection="1"/>
    <xf numFmtId="0" fontId="12" fillId="0" borderId="9" xfId="0" applyFont="1" applyBorder="1" applyAlignment="1" applyProtection="1">
      <alignment horizontal="center"/>
    </xf>
    <xf numFmtId="1" fontId="11" fillId="0" borderId="4" xfId="0" applyNumberFormat="1" applyFont="1" applyBorder="1" applyAlignment="1" applyProtection="1">
      <alignment horizontal="center"/>
    </xf>
    <xf numFmtId="1" fontId="12" fillId="0" borderId="11" xfId="0" applyNumberFormat="1" applyFont="1" applyBorder="1" applyAlignment="1" applyProtection="1">
      <alignment horizontal="center"/>
    </xf>
    <xf numFmtId="166" fontId="12" fillId="0" borderId="10" xfId="0" applyNumberFormat="1" applyFont="1" applyBorder="1" applyAlignment="1" applyProtection="1">
      <alignment horizontal="right"/>
    </xf>
    <xf numFmtId="166" fontId="11" fillId="0" borderId="10" xfId="2" applyNumberFormat="1" applyFont="1" applyBorder="1" applyAlignment="1" applyProtection="1">
      <alignment horizontal="right"/>
    </xf>
    <xf numFmtId="0" fontId="12" fillId="0" borderId="12" xfId="0" applyFont="1" applyBorder="1" applyAlignment="1" applyProtection="1">
      <alignment horizontal="center"/>
    </xf>
    <xf numFmtId="0" fontId="12" fillId="0" borderId="10" xfId="0" applyFont="1" applyBorder="1" applyAlignment="1" applyProtection="1">
      <alignment horizontal="right"/>
    </xf>
    <xf numFmtId="9" fontId="11" fillId="0" borderId="10" xfId="2" applyNumberFormat="1" applyFont="1" applyBorder="1" applyAlignment="1" applyProtection="1">
      <alignment horizontal="right"/>
    </xf>
    <xf numFmtId="3" fontId="33" fillId="0" borderId="10" xfId="2" applyNumberFormat="1" applyFont="1" applyFill="1" applyBorder="1" applyAlignment="1" applyProtection="1">
      <alignment horizontal="right"/>
    </xf>
    <xf numFmtId="4" fontId="11" fillId="0" borderId="10" xfId="2" applyNumberFormat="1" applyFont="1" applyBorder="1" applyAlignment="1" applyProtection="1">
      <alignment horizontal="right"/>
    </xf>
    <xf numFmtId="0" fontId="17" fillId="0" borderId="10" xfId="0" applyFont="1" applyBorder="1" applyProtection="1"/>
    <xf numFmtId="166" fontId="0" fillId="0" borderId="0" xfId="2" applyNumberFormat="1" applyFont="1" applyBorder="1" applyAlignment="1" applyProtection="1">
      <alignment horizontal="right"/>
    </xf>
    <xf numFmtId="0" fontId="0" fillId="0" borderId="10" xfId="0" applyBorder="1" applyProtection="1"/>
    <xf numFmtId="5" fontId="0" fillId="0" borderId="10" xfId="0" applyNumberFormat="1" applyBorder="1" applyAlignment="1" applyProtection="1">
      <alignment horizontal="right"/>
    </xf>
    <xf numFmtId="5" fontId="0" fillId="0" borderId="0" xfId="0" applyNumberFormat="1" applyBorder="1" applyAlignment="1" applyProtection="1">
      <alignment horizontal="right"/>
    </xf>
    <xf numFmtId="0" fontId="0" fillId="0" borderId="11" xfId="0" applyBorder="1" applyProtection="1"/>
    <xf numFmtId="0" fontId="12" fillId="0" borderId="6" xfId="0" applyFont="1" applyBorder="1" applyAlignment="1" applyProtection="1">
      <alignment horizontal="center"/>
    </xf>
    <xf numFmtId="166" fontId="11" fillId="0" borderId="0" xfId="0" applyNumberFormat="1" applyFont="1" applyBorder="1" applyAlignment="1" applyProtection="1">
      <alignment horizontal="right" wrapText="1"/>
    </xf>
    <xf numFmtId="166" fontId="11" fillId="0" borderId="0" xfId="0" applyNumberFormat="1" applyFont="1" applyBorder="1" applyAlignment="1" applyProtection="1">
      <alignment wrapText="1"/>
    </xf>
    <xf numFmtId="166" fontId="0" fillId="0" borderId="0" xfId="2" applyNumberFormat="1" applyFont="1" applyBorder="1" applyProtection="1"/>
    <xf numFmtId="166" fontId="11" fillId="0" borderId="0" xfId="1" applyNumberFormat="1" applyFont="1" applyBorder="1" applyAlignment="1" applyProtection="1"/>
    <xf numFmtId="6" fontId="12" fillId="0" borderId="2" xfId="0" applyNumberFormat="1" applyFont="1" applyBorder="1" applyAlignment="1" applyProtection="1">
      <alignment horizontal="center"/>
    </xf>
    <xf numFmtId="6" fontId="12" fillId="0" borderId="6" xfId="0" applyNumberFormat="1" applyFont="1" applyBorder="1" applyAlignment="1" applyProtection="1">
      <alignment horizontal="center"/>
    </xf>
    <xf numFmtId="6" fontId="11" fillId="0" borderId="3" xfId="2" applyNumberFormat="1" applyFont="1" applyFill="1" applyBorder="1" applyAlignment="1" applyProtection="1">
      <alignment horizontal="right"/>
    </xf>
    <xf numFmtId="6" fontId="11" fillId="0" borderId="0" xfId="2" applyNumberFormat="1" applyFont="1" applyFill="1" applyBorder="1" applyAlignment="1" applyProtection="1">
      <alignment horizontal="right"/>
    </xf>
    <xf numFmtId="6" fontId="11" fillId="0" borderId="7" xfId="2" applyNumberFormat="1" applyFont="1" applyFill="1" applyBorder="1" applyAlignment="1" applyProtection="1">
      <alignment horizontal="right"/>
    </xf>
    <xf numFmtId="6" fontId="12" fillId="0" borderId="1" xfId="0" applyNumberFormat="1" applyFont="1" applyFill="1" applyBorder="1" applyAlignment="1" applyProtection="1">
      <alignment horizontal="center"/>
    </xf>
    <xf numFmtId="6" fontId="12" fillId="0" borderId="2" xfId="0" applyNumberFormat="1" applyFont="1" applyFill="1" applyBorder="1" applyAlignment="1" applyProtection="1">
      <alignment horizontal="center"/>
    </xf>
    <xf numFmtId="6" fontId="12" fillId="0" borderId="6" xfId="0" applyNumberFormat="1" applyFont="1" applyFill="1" applyBorder="1" applyAlignment="1" applyProtection="1">
      <alignment horizontal="center"/>
    </xf>
    <xf numFmtId="6" fontId="11" fillId="0" borderId="3" xfId="2" applyNumberFormat="1" applyFont="1" applyFill="1" applyBorder="1" applyAlignment="1" applyProtection="1">
      <alignment horizontal="center"/>
    </xf>
    <xf numFmtId="6" fontId="11" fillId="0" borderId="0" xfId="2" applyNumberFormat="1" applyFont="1" applyFill="1" applyBorder="1" applyAlignment="1" applyProtection="1">
      <alignment horizontal="center"/>
    </xf>
    <xf numFmtId="6" fontId="11" fillId="0" borderId="7" xfId="2" applyNumberFormat="1" applyFont="1" applyFill="1" applyBorder="1" applyAlignment="1" applyProtection="1">
      <alignment horizontal="center"/>
    </xf>
    <xf numFmtId="6" fontId="12" fillId="0" borderId="0" xfId="0" applyNumberFormat="1" applyFont="1" applyFill="1" applyBorder="1" applyAlignment="1" applyProtection="1">
      <alignment horizontal="center"/>
      <protection locked="0"/>
    </xf>
    <xf numFmtId="6" fontId="11" fillId="0" borderId="0" xfId="0" applyNumberFormat="1" applyFont="1" applyFill="1" applyBorder="1" applyAlignment="1" applyProtection="1">
      <alignment horizontal="right"/>
      <protection locked="0"/>
    </xf>
    <xf numFmtId="6" fontId="11" fillId="0" borderId="0" xfId="2" applyNumberFormat="1" applyFont="1" applyFill="1" applyBorder="1" applyAlignment="1" applyProtection="1">
      <alignment horizontal="right"/>
      <protection locked="0"/>
    </xf>
    <xf numFmtId="6" fontId="34" fillId="0" borderId="5" xfId="0" applyNumberFormat="1" applyFont="1" applyFill="1" applyBorder="1" applyAlignment="1" applyProtection="1">
      <alignment horizontal="right"/>
      <protection locked="0"/>
    </xf>
    <xf numFmtId="6" fontId="12" fillId="0" borderId="1" xfId="0" applyNumberFormat="1" applyFont="1" applyFill="1" applyBorder="1" applyAlignment="1" applyProtection="1">
      <alignment horizontal="center"/>
      <protection locked="0"/>
    </xf>
    <xf numFmtId="6" fontId="12" fillId="0" borderId="2" xfId="0" applyNumberFormat="1" applyFont="1" applyFill="1" applyBorder="1" applyAlignment="1" applyProtection="1">
      <alignment horizontal="center"/>
      <protection locked="0"/>
    </xf>
    <xf numFmtId="6" fontId="0" fillId="0" borderId="2" xfId="0" applyNumberFormat="1" applyBorder="1" applyProtection="1">
      <protection locked="0"/>
    </xf>
    <xf numFmtId="6" fontId="0" fillId="0" borderId="6" xfId="0" applyNumberFormat="1" applyBorder="1" applyProtection="1">
      <protection locked="0"/>
    </xf>
    <xf numFmtId="6" fontId="11" fillId="0" borderId="3" xfId="0" applyNumberFormat="1" applyFont="1" applyFill="1" applyBorder="1" applyAlignment="1" applyProtection="1">
      <alignment horizontal="right"/>
      <protection locked="0"/>
    </xf>
    <xf numFmtId="6" fontId="11" fillId="0" borderId="7" xfId="0" applyNumberFormat="1" applyFont="1" applyFill="1" applyBorder="1" applyAlignment="1" applyProtection="1">
      <alignment horizontal="right"/>
      <protection locked="0"/>
    </xf>
    <xf numFmtId="6" fontId="11" fillId="0" borderId="3" xfId="2" applyNumberFormat="1" applyFont="1" applyFill="1" applyBorder="1" applyAlignment="1" applyProtection="1">
      <alignment horizontal="right"/>
      <protection locked="0"/>
    </xf>
    <xf numFmtId="6" fontId="11" fillId="0" borderId="4" xfId="2" applyNumberFormat="1" applyFont="1" applyBorder="1" applyAlignment="1" applyProtection="1">
      <alignment horizontal="right"/>
      <protection locked="0"/>
    </xf>
    <xf numFmtId="6" fontId="11" fillId="0" borderId="5" xfId="2" applyNumberFormat="1" applyFont="1" applyBorder="1" applyAlignment="1" applyProtection="1">
      <alignment horizontal="right"/>
      <protection locked="0"/>
    </xf>
    <xf numFmtId="6" fontId="0" fillId="0" borderId="5" xfId="0" applyNumberFormat="1" applyBorder="1" applyProtection="1">
      <protection locked="0"/>
    </xf>
    <xf numFmtId="6" fontId="0" fillId="0" borderId="12" xfId="0" applyNumberFormat="1" applyBorder="1" applyProtection="1">
      <protection locked="0"/>
    </xf>
    <xf numFmtId="6" fontId="12" fillId="0" borderId="1" xfId="0" applyNumberFormat="1" applyFont="1" applyBorder="1" applyAlignment="1" applyProtection="1">
      <alignment horizontal="center"/>
      <protection locked="0"/>
    </xf>
    <xf numFmtId="6" fontId="12" fillId="0" borderId="2" xfId="0" applyNumberFormat="1" applyFont="1" applyBorder="1" applyAlignment="1" applyProtection="1">
      <alignment horizontal="center"/>
      <protection locked="0"/>
    </xf>
    <xf numFmtId="6" fontId="11" fillId="0" borderId="3" xfId="2" applyNumberFormat="1" applyFont="1" applyFill="1" applyBorder="1" applyAlignment="1" applyProtection="1">
      <alignment horizontal="center"/>
      <protection locked="0"/>
    </xf>
    <xf numFmtId="6" fontId="11" fillId="0" borderId="0" xfId="2" applyNumberFormat="1" applyFont="1" applyFill="1" applyBorder="1" applyAlignment="1" applyProtection="1">
      <alignment horizontal="center"/>
      <protection locked="0"/>
    </xf>
    <xf numFmtId="6" fontId="11" fillId="0" borderId="7" xfId="2" applyNumberFormat="1" applyFont="1" applyFill="1" applyBorder="1" applyAlignment="1" applyProtection="1">
      <alignment horizontal="center"/>
      <protection locked="0"/>
    </xf>
    <xf numFmtId="6" fontId="11" fillId="0" borderId="3" xfId="0" applyNumberFormat="1" applyFont="1" applyFill="1" applyBorder="1" applyAlignment="1" applyProtection="1">
      <alignment horizontal="center"/>
      <protection locked="0"/>
    </xf>
    <xf numFmtId="6" fontId="11" fillId="0" borderId="0" xfId="0" applyNumberFormat="1" applyFont="1" applyFill="1" applyBorder="1" applyAlignment="1" applyProtection="1">
      <alignment horizontal="center"/>
      <protection locked="0"/>
    </xf>
    <xf numFmtId="6" fontId="11" fillId="0" borderId="7" xfId="0" applyNumberFormat="1" applyFont="1" applyFill="1" applyBorder="1" applyAlignment="1" applyProtection="1">
      <alignment horizontal="center"/>
      <protection locked="0"/>
    </xf>
    <xf numFmtId="6" fontId="11" fillId="0" borderId="4" xfId="2" applyNumberFormat="1" applyFont="1" applyFill="1" applyBorder="1" applyAlignment="1" applyProtection="1">
      <alignment horizontal="center"/>
      <protection locked="0"/>
    </xf>
    <xf numFmtId="6" fontId="11" fillId="0" borderId="5" xfId="2" applyNumberFormat="1" applyFont="1" applyFill="1" applyBorder="1" applyAlignment="1" applyProtection="1">
      <alignment horizontal="center"/>
      <protection locked="0"/>
    </xf>
    <xf numFmtId="6" fontId="11" fillId="0" borderId="12" xfId="2" applyNumberFormat="1" applyFont="1" applyFill="1" applyBorder="1" applyAlignment="1" applyProtection="1">
      <alignment horizontal="center"/>
      <protection locked="0"/>
    </xf>
    <xf numFmtId="6" fontId="11" fillId="0" borderId="1" xfId="2" applyNumberFormat="1" applyFont="1" applyBorder="1" applyAlignment="1" applyProtection="1">
      <alignment horizontal="center"/>
    </xf>
    <xf numFmtId="6" fontId="11" fillId="0" borderId="2" xfId="2" applyNumberFormat="1" applyFont="1" applyBorder="1" applyAlignment="1" applyProtection="1">
      <alignment horizontal="center"/>
    </xf>
    <xf numFmtId="6" fontId="11" fillId="0" borderId="6" xfId="2" applyNumberFormat="1" applyFont="1" applyBorder="1" applyAlignment="1" applyProtection="1">
      <alignment horizontal="center"/>
    </xf>
    <xf numFmtId="6" fontId="11" fillId="0" borderId="3" xfId="2" applyNumberFormat="1" applyFont="1" applyBorder="1" applyAlignment="1" applyProtection="1">
      <alignment horizontal="right"/>
    </xf>
    <xf numFmtId="6" fontId="11" fillId="0" borderId="0" xfId="2" applyNumberFormat="1" applyFont="1" applyBorder="1" applyAlignment="1" applyProtection="1">
      <alignment horizontal="right"/>
    </xf>
    <xf numFmtId="6" fontId="11" fillId="0" borderId="7" xfId="2" applyNumberFormat="1" applyFont="1" applyBorder="1" applyAlignment="1" applyProtection="1">
      <alignment horizontal="right"/>
    </xf>
    <xf numFmtId="6" fontId="12" fillId="0" borderId="0" xfId="0" applyNumberFormat="1" applyFont="1" applyBorder="1" applyAlignment="1" applyProtection="1">
      <alignment horizontal="center"/>
    </xf>
    <xf numFmtId="6" fontId="12" fillId="0" borderId="7" xfId="0" applyNumberFormat="1" applyFont="1" applyBorder="1" applyAlignment="1" applyProtection="1">
      <alignment horizontal="center"/>
    </xf>
    <xf numFmtId="6" fontId="11" fillId="0" borderId="0" xfId="2" applyNumberFormat="1" applyFont="1" applyBorder="1" applyAlignment="1" applyProtection="1">
      <alignment horizontal="center"/>
    </xf>
    <xf numFmtId="6" fontId="11" fillId="0" borderId="7" xfId="2" applyNumberFormat="1" applyFont="1" applyBorder="1" applyAlignment="1" applyProtection="1">
      <alignment horizontal="center"/>
    </xf>
    <xf numFmtId="3" fontId="12" fillId="0" borderId="1" xfId="0" applyNumberFormat="1" applyFont="1" applyBorder="1" applyAlignment="1">
      <alignment horizontal="center"/>
    </xf>
    <xf numFmtId="3" fontId="12" fillId="0" borderId="2" xfId="0" applyNumberFormat="1" applyFont="1" applyBorder="1" applyAlignment="1">
      <alignment horizontal="center"/>
    </xf>
    <xf numFmtId="3" fontId="0" fillId="0" borderId="2" xfId="0" applyNumberFormat="1" applyBorder="1"/>
    <xf numFmtId="3" fontId="0" fillId="0" borderId="6" xfId="0" applyNumberFormat="1" applyBorder="1"/>
    <xf numFmtId="0" fontId="11" fillId="0" borderId="10" xfId="0" applyFont="1" applyFill="1" applyBorder="1" applyProtection="1"/>
    <xf numFmtId="42" fontId="11" fillId="0" borderId="3" xfId="2" applyNumberFormat="1" applyFont="1" applyBorder="1" applyAlignment="1" applyProtection="1">
      <alignment horizontal="right"/>
    </xf>
    <xf numFmtId="42" fontId="11" fillId="0" borderId="0" xfId="2" applyNumberFormat="1" applyFont="1" applyBorder="1" applyAlignment="1" applyProtection="1">
      <alignment horizontal="right"/>
    </xf>
    <xf numFmtId="42" fontId="11" fillId="0" borderId="7" xfId="2" applyNumberFormat="1" applyFont="1" applyBorder="1" applyAlignment="1" applyProtection="1">
      <alignment horizontal="right"/>
    </xf>
    <xf numFmtId="44" fontId="11" fillId="0" borderId="0" xfId="2" applyNumberFormat="1" applyFont="1" applyFill="1" applyBorder="1" applyAlignment="1" applyProtection="1">
      <alignment horizontal="right"/>
    </xf>
    <xf numFmtId="0" fontId="12" fillId="0" borderId="10" xfId="0" applyFont="1" applyBorder="1" applyAlignment="1" applyProtection="1">
      <alignment horizontal="center"/>
    </xf>
    <xf numFmtId="42" fontId="11" fillId="0" borderId="8" xfId="2" applyNumberFormat="1" applyFont="1" applyBorder="1" applyAlignment="1" applyProtection="1">
      <alignment horizontal="right"/>
    </xf>
    <xf numFmtId="42" fontId="12" fillId="0" borderId="13" xfId="2" applyNumberFormat="1" applyFont="1" applyBorder="1" applyAlignment="1" applyProtection="1">
      <alignment horizontal="right"/>
    </xf>
    <xf numFmtId="42" fontId="11" fillId="0" borderId="5" xfId="2" applyNumberFormat="1" applyFont="1" applyBorder="1" applyAlignment="1" applyProtection="1">
      <alignment horizontal="right"/>
    </xf>
    <xf numFmtId="42" fontId="11" fillId="0" borderId="13" xfId="2" applyNumberFormat="1" applyFont="1" applyBorder="1" applyAlignment="1" applyProtection="1">
      <alignment horizontal="right"/>
    </xf>
    <xf numFmtId="42" fontId="11" fillId="0" borderId="15" xfId="2" applyNumberFormat="1" applyFont="1" applyBorder="1" applyAlignment="1" applyProtection="1">
      <alignment horizontal="right"/>
    </xf>
    <xf numFmtId="42" fontId="11" fillId="0" borderId="16" xfId="2" applyNumberFormat="1" applyFont="1" applyBorder="1" applyAlignment="1" applyProtection="1">
      <alignment horizontal="right"/>
    </xf>
    <xf numFmtId="44" fontId="11" fillId="0" borderId="7" xfId="2" applyNumberFormat="1" applyFont="1" applyFill="1" applyBorder="1" applyAlignment="1" applyProtection="1">
      <alignment horizontal="right"/>
    </xf>
    <xf numFmtId="1" fontId="12" fillId="0" borderId="3" xfId="0" applyNumberFormat="1" applyFont="1" applyBorder="1" applyAlignment="1" applyProtection="1">
      <alignment horizontal="center"/>
    </xf>
    <xf numFmtId="1" fontId="12" fillId="0" borderId="0" xfId="0" applyNumberFormat="1" applyFont="1" applyBorder="1" applyAlignment="1" applyProtection="1">
      <alignment horizontal="center"/>
    </xf>
    <xf numFmtId="1" fontId="12" fillId="0" borderId="7" xfId="0" applyNumberFormat="1" applyFont="1" applyBorder="1" applyAlignment="1" applyProtection="1">
      <alignment horizontal="center"/>
    </xf>
    <xf numFmtId="42" fontId="11" fillId="0" borderId="15" xfId="2" applyNumberFormat="1" applyFont="1" applyFill="1" applyBorder="1" applyAlignment="1" applyProtection="1">
      <alignment horizontal="right"/>
    </xf>
    <xf numFmtId="42" fontId="11" fillId="0" borderId="8" xfId="2" applyNumberFormat="1" applyFont="1" applyFill="1" applyBorder="1" applyAlignment="1" applyProtection="1">
      <alignment horizontal="right"/>
    </xf>
    <xf numFmtId="42" fontId="11" fillId="0" borderId="16" xfId="2" applyNumberFormat="1" applyFont="1" applyFill="1" applyBorder="1" applyAlignment="1" applyProtection="1">
      <alignment horizontal="right"/>
    </xf>
    <xf numFmtId="42" fontId="11" fillId="0" borderId="15" xfId="2" applyNumberFormat="1" applyFont="1" applyFill="1" applyBorder="1" applyAlignment="1" applyProtection="1">
      <alignment horizontal="center"/>
    </xf>
    <xf numFmtId="42" fontId="11" fillId="0" borderId="8" xfId="2" applyNumberFormat="1" applyFont="1" applyFill="1" applyBorder="1" applyAlignment="1" applyProtection="1">
      <alignment horizontal="center"/>
    </xf>
    <xf numFmtId="42" fontId="11" fillId="0" borderId="16" xfId="2" applyNumberFormat="1" applyFont="1" applyFill="1" applyBorder="1" applyAlignment="1" applyProtection="1">
      <alignment horizontal="center"/>
    </xf>
    <xf numFmtId="42" fontId="11" fillId="0" borderId="15" xfId="2" applyNumberFormat="1" applyFont="1" applyBorder="1" applyAlignment="1" applyProtection="1">
      <alignment horizontal="center"/>
    </xf>
    <xf numFmtId="42" fontId="11" fillId="0" borderId="8" xfId="2" applyNumberFormat="1" applyFont="1" applyBorder="1" applyAlignment="1" applyProtection="1">
      <alignment horizontal="center"/>
    </xf>
    <xf numFmtId="42" fontId="11" fillId="0" borderId="16" xfId="2" applyNumberFormat="1" applyFont="1" applyBorder="1" applyAlignment="1" applyProtection="1">
      <alignment horizontal="center"/>
    </xf>
    <xf numFmtId="166" fontId="12" fillId="0" borderId="7" xfId="0" applyNumberFormat="1" applyFont="1" applyBorder="1" applyAlignment="1" applyProtection="1"/>
    <xf numFmtId="166" fontId="12" fillId="0" borderId="6" xfId="0" applyNumberFormat="1" applyFont="1" applyBorder="1" applyAlignment="1" applyProtection="1"/>
    <xf numFmtId="166" fontId="11" fillId="0" borderId="7" xfId="1" applyNumberFormat="1" applyFont="1" applyBorder="1" applyAlignment="1" applyProtection="1"/>
    <xf numFmtId="0" fontId="12" fillId="0" borderId="7" xfId="0" applyFont="1" applyBorder="1" applyAlignment="1" applyProtection="1">
      <alignment horizontal="center"/>
    </xf>
    <xf numFmtId="42" fontId="11" fillId="0" borderId="8" xfId="0" applyNumberFormat="1" applyFont="1" applyBorder="1" applyAlignment="1" applyProtection="1">
      <alignment horizontal="right"/>
    </xf>
    <xf numFmtId="3" fontId="11" fillId="0" borderId="10" xfId="0" applyNumberFormat="1" applyFont="1" applyBorder="1" applyProtection="1"/>
    <xf numFmtId="1" fontId="11" fillId="0" borderId="10" xfId="0" applyNumberFormat="1" applyFont="1" applyBorder="1" applyProtection="1"/>
    <xf numFmtId="0" fontId="11" fillId="0" borderId="9" xfId="0" applyFont="1" applyBorder="1" applyProtection="1"/>
    <xf numFmtId="0" fontId="35" fillId="0" borderId="10" xfId="0" applyFont="1" applyBorder="1" applyProtection="1"/>
    <xf numFmtId="166" fontId="11" fillId="0" borderId="10" xfId="0" applyNumberFormat="1" applyFont="1" applyBorder="1" applyProtection="1"/>
    <xf numFmtId="0" fontId="11" fillId="0" borderId="10" xfId="0" applyFont="1" applyBorder="1" applyAlignment="1" applyProtection="1">
      <alignment wrapText="1"/>
    </xf>
    <xf numFmtId="3" fontId="12" fillId="0" borderId="10" xfId="0" applyNumberFormat="1" applyFont="1" applyBorder="1" applyAlignment="1" applyProtection="1">
      <alignment wrapText="1"/>
    </xf>
    <xf numFmtId="166" fontId="12" fillId="0" borderId="13" xfId="0" applyNumberFormat="1" applyFont="1" applyBorder="1" applyAlignment="1" applyProtection="1">
      <alignment wrapText="1"/>
    </xf>
    <xf numFmtId="0" fontId="12" fillId="0" borderId="0" xfId="0" applyFont="1" applyBorder="1" applyAlignment="1" applyProtection="1">
      <alignment wrapText="1"/>
    </xf>
    <xf numFmtId="0" fontId="12" fillId="0" borderId="9" xfId="0" applyFont="1" applyBorder="1" applyProtection="1"/>
    <xf numFmtId="0" fontId="12" fillId="0" borderId="10" xfId="0" applyFont="1" applyBorder="1" applyProtection="1"/>
    <xf numFmtId="0" fontId="12" fillId="0" borderId="11" xfId="0" applyFont="1" applyBorder="1" applyProtection="1"/>
    <xf numFmtId="0" fontId="13" fillId="0" borderId="1" xfId="0" applyFont="1" applyBorder="1" applyProtection="1"/>
    <xf numFmtId="0" fontId="13" fillId="0" borderId="3" xfId="0" applyFont="1" applyBorder="1" applyProtection="1"/>
    <xf numFmtId="0" fontId="11" fillId="0" borderId="4" xfId="0" applyFont="1" applyBorder="1" applyProtection="1"/>
    <xf numFmtId="0" fontId="11" fillId="0" borderId="11" xfId="0" applyFont="1" applyBorder="1" applyProtection="1"/>
    <xf numFmtId="0" fontId="12" fillId="0" borderId="15" xfId="0" applyFont="1" applyBorder="1" applyProtection="1"/>
    <xf numFmtId="0" fontId="11" fillId="0" borderId="0" xfId="0" applyFont="1" applyBorder="1" applyProtection="1"/>
    <xf numFmtId="5" fontId="11" fillId="0" borderId="3" xfId="0" applyNumberFormat="1" applyFont="1" applyBorder="1" applyAlignment="1" applyProtection="1">
      <alignment horizontal="right" wrapText="1"/>
    </xf>
    <xf numFmtId="5" fontId="12" fillId="0" borderId="1" xfId="0" applyNumberFormat="1" applyFont="1" applyBorder="1" applyAlignment="1" applyProtection="1">
      <alignment horizontal="right"/>
    </xf>
    <xf numFmtId="42" fontId="12" fillId="0" borderId="0" xfId="0" applyNumberFormat="1" applyFont="1" applyBorder="1" applyAlignment="1" applyProtection="1">
      <alignment horizontal="right"/>
    </xf>
    <xf numFmtId="5" fontId="12" fillId="0" borderId="10" xfId="0" applyNumberFormat="1" applyFont="1" applyBorder="1" applyAlignment="1" applyProtection="1">
      <alignment horizontal="right"/>
    </xf>
    <xf numFmtId="42" fontId="11" fillId="0" borderId="0" xfId="2" applyNumberFormat="1" applyFont="1" applyFill="1" applyBorder="1" applyAlignment="1" applyProtection="1">
      <alignment horizontal="right"/>
    </xf>
    <xf numFmtId="5" fontId="0" fillId="0" borderId="5" xfId="0" applyNumberFormat="1" applyBorder="1" applyProtection="1"/>
    <xf numFmtId="5" fontId="12" fillId="0" borderId="3" xfId="0" applyNumberFormat="1" applyFont="1" applyBorder="1" applyAlignment="1" applyProtection="1">
      <alignment horizontal="right"/>
    </xf>
    <xf numFmtId="5" fontId="11" fillId="0" borderId="3" xfId="1" applyNumberFormat="1" applyFont="1" applyBorder="1" applyAlignment="1" applyProtection="1">
      <alignment horizontal="right"/>
    </xf>
    <xf numFmtId="5" fontId="11" fillId="0" borderId="10" xfId="2" applyNumberFormat="1" applyFont="1" applyBorder="1" applyAlignment="1" applyProtection="1">
      <alignment horizontal="right"/>
    </xf>
    <xf numFmtId="42" fontId="0" fillId="0" borderId="5" xfId="0" applyNumberFormat="1" applyBorder="1" applyProtection="1"/>
    <xf numFmtId="5" fontId="12" fillId="0" borderId="7" xfId="0" applyNumberFormat="1" applyFont="1" applyBorder="1" applyAlignment="1" applyProtection="1">
      <alignment horizontal="right"/>
    </xf>
    <xf numFmtId="42" fontId="11" fillId="0" borderId="7" xfId="2" applyNumberFormat="1" applyFont="1" applyFill="1" applyBorder="1" applyAlignment="1" applyProtection="1">
      <alignment horizontal="right"/>
    </xf>
    <xf numFmtId="5" fontId="12" fillId="0" borderId="12" xfId="0" applyNumberFormat="1" applyFont="1" applyBorder="1" applyAlignment="1" applyProtection="1">
      <alignment horizontal="right"/>
    </xf>
    <xf numFmtId="5" fontId="11" fillId="0" borderId="7" xfId="2" applyNumberFormat="1" applyFont="1" applyFill="1" applyBorder="1" applyAlignment="1" applyProtection="1">
      <alignment horizontal="right"/>
    </xf>
    <xf numFmtId="5" fontId="12" fillId="0" borderId="0" xfId="0" applyNumberFormat="1" applyFont="1" applyBorder="1" applyAlignment="1" applyProtection="1">
      <alignment horizontal="right"/>
    </xf>
    <xf numFmtId="5" fontId="11" fillId="0" borderId="3" xfId="2" applyNumberFormat="1" applyFont="1" applyFill="1" applyBorder="1" applyAlignment="1" applyProtection="1">
      <alignment horizontal="right"/>
    </xf>
    <xf numFmtId="5" fontId="11" fillId="0" borderId="0" xfId="1" applyNumberFormat="1" applyFont="1" applyBorder="1" applyAlignment="1" applyProtection="1">
      <alignment horizontal="right"/>
    </xf>
    <xf numFmtId="5" fontId="11" fillId="0" borderId="7" xfId="1" applyNumberFormat="1" applyFont="1" applyBorder="1" applyAlignment="1" applyProtection="1">
      <alignment horizontal="right"/>
    </xf>
    <xf numFmtId="42" fontId="0" fillId="0" borderId="0" xfId="2" applyNumberFormat="1" applyFont="1" applyBorder="1" applyAlignment="1" applyProtection="1">
      <alignment horizontal="right"/>
    </xf>
    <xf numFmtId="5" fontId="12" fillId="0" borderId="6" xfId="0" applyNumberFormat="1" applyFont="1" applyBorder="1" applyAlignment="1" applyProtection="1">
      <alignment horizontal="right"/>
    </xf>
    <xf numFmtId="5" fontId="11" fillId="0" borderId="0" xfId="0" applyNumberFormat="1" applyFont="1" applyBorder="1" applyAlignment="1" applyProtection="1">
      <alignment horizontal="right" wrapText="1"/>
    </xf>
    <xf numFmtId="5" fontId="12" fillId="0" borderId="9" xfId="0" applyNumberFormat="1" applyFont="1" applyBorder="1" applyAlignment="1" applyProtection="1">
      <alignment horizontal="right"/>
    </xf>
    <xf numFmtId="42" fontId="11" fillId="0" borderId="0" xfId="0" applyNumberFormat="1" applyFont="1" applyBorder="1" applyAlignment="1" applyProtection="1">
      <alignment horizontal="right" wrapText="1"/>
    </xf>
    <xf numFmtId="5" fontId="11" fillId="0" borderId="7" xfId="0" applyNumberFormat="1" applyFont="1" applyBorder="1" applyAlignment="1" applyProtection="1">
      <alignment horizontal="right" wrapText="1"/>
    </xf>
    <xf numFmtId="5" fontId="11" fillId="0" borderId="0" xfId="2" applyNumberFormat="1" applyFont="1" applyFill="1" applyBorder="1" applyAlignment="1" applyProtection="1">
      <alignment horizontal="right"/>
    </xf>
    <xf numFmtId="42" fontId="11" fillId="0" borderId="3" xfId="2" applyNumberFormat="1" applyFont="1" applyFill="1" applyBorder="1" applyAlignment="1" applyProtection="1">
      <alignment horizontal="right"/>
    </xf>
    <xf numFmtId="14" fontId="24" fillId="0" borderId="0" xfId="7" applyNumberFormat="1" applyFont="1" applyBorder="1" applyAlignment="1">
      <alignment horizontal="center"/>
    </xf>
    <xf numFmtId="38" fontId="20" fillId="0" borderId="0" xfId="0" applyNumberFormat="1" applyFont="1" applyFill="1" applyAlignment="1" applyProtection="1">
      <alignment horizontal="left"/>
      <protection locked="0"/>
    </xf>
    <xf numFmtId="0" fontId="0" fillId="0" borderId="0" xfId="0" applyFill="1" applyBorder="1" applyProtection="1">
      <protection locked="0"/>
    </xf>
    <xf numFmtId="0" fontId="37" fillId="0" borderId="0" xfId="0" applyFont="1" applyFill="1" applyBorder="1" applyAlignment="1" applyProtection="1">
      <alignment horizontal="centerContinuous" wrapText="1"/>
      <protection locked="0"/>
    </xf>
    <xf numFmtId="0" fontId="37" fillId="0" borderId="0" xfId="0" applyFont="1" applyFill="1" applyBorder="1" applyAlignment="1" applyProtection="1">
      <alignment horizontal="left" wrapText="1"/>
      <protection locked="0"/>
    </xf>
    <xf numFmtId="1" fontId="37" fillId="0" borderId="17" xfId="0" applyNumberFormat="1" applyFont="1" applyFill="1" applyBorder="1" applyAlignment="1" applyProtection="1">
      <alignment horizontal="right" wrapText="1"/>
      <protection locked="0"/>
    </xf>
    <xf numFmtId="0" fontId="37" fillId="0" borderId="17" xfId="0" applyFont="1" applyFill="1" applyBorder="1" applyAlignment="1" applyProtection="1">
      <alignment horizontal="right" wrapText="1"/>
      <protection locked="0"/>
    </xf>
    <xf numFmtId="38" fontId="20" fillId="0" borderId="0" xfId="0" applyNumberFormat="1" applyFont="1" applyFill="1" applyProtection="1">
      <protection locked="0"/>
    </xf>
    <xf numFmtId="0" fontId="38" fillId="0" borderId="18" xfId="0" applyFont="1" applyFill="1" applyBorder="1" applyAlignment="1" applyProtection="1">
      <alignment horizontal="right" wrapText="1"/>
      <protection locked="0"/>
    </xf>
    <xf numFmtId="38" fontId="38" fillId="0" borderId="18" xfId="0" applyNumberFormat="1" applyFont="1" applyFill="1" applyBorder="1" applyAlignment="1" applyProtection="1">
      <alignment wrapText="1"/>
      <protection locked="0"/>
    </xf>
    <xf numFmtId="0" fontId="37" fillId="5" borderId="17" xfId="0" applyFont="1" applyFill="1" applyBorder="1" applyAlignment="1" applyProtection="1">
      <alignment horizontal="center" wrapText="1"/>
      <protection locked="0"/>
    </xf>
    <xf numFmtId="38" fontId="38" fillId="0" borderId="18" xfId="0" applyNumberFormat="1" applyFont="1" applyFill="1" applyBorder="1" applyAlignment="1" applyProtection="1">
      <alignment wrapText="1"/>
      <protection locked="0"/>
    </xf>
    <xf numFmtId="0" fontId="37" fillId="0" borderId="17" xfId="7" applyFont="1" applyFill="1" applyBorder="1" applyAlignment="1" applyProtection="1">
      <alignment horizontal="right" wrapText="1"/>
      <protection locked="0"/>
    </xf>
    <xf numFmtId="38" fontId="20" fillId="0" borderId="0" xfId="7" applyNumberFormat="1" applyFont="1" applyFill="1" applyAlignment="1" applyProtection="1">
      <alignment horizontal="left"/>
      <protection locked="0"/>
    </xf>
    <xf numFmtId="38" fontId="20" fillId="0" borderId="0" xfId="7" applyNumberFormat="1" applyFont="1" applyFill="1" applyProtection="1">
      <protection locked="0"/>
    </xf>
    <xf numFmtId="0" fontId="38" fillId="0" borderId="18" xfId="7" applyFont="1" applyFill="1" applyBorder="1" applyAlignment="1" applyProtection="1">
      <alignment horizontal="right" wrapText="1"/>
      <protection locked="0"/>
    </xf>
    <xf numFmtId="38" fontId="38" fillId="0" borderId="18" xfId="7" applyNumberFormat="1" applyFont="1" applyFill="1" applyBorder="1" applyAlignment="1" applyProtection="1">
      <alignment wrapText="1"/>
      <protection locked="0"/>
    </xf>
    <xf numFmtId="0" fontId="37" fillId="5" borderId="17" xfId="7" applyFont="1" applyFill="1" applyBorder="1" applyAlignment="1" applyProtection="1">
      <alignment horizontal="center" wrapText="1"/>
      <protection locked="0"/>
    </xf>
    <xf numFmtId="38" fontId="20" fillId="0" borderId="0" xfId="0" applyNumberFormat="1" applyFont="1" applyFill="1" applyAlignment="1" applyProtection="1">
      <alignment horizontal="left"/>
    </xf>
    <xf numFmtId="0" fontId="37" fillId="0" borderId="17" xfId="0" applyFont="1" applyFill="1" applyBorder="1" applyAlignment="1" applyProtection="1">
      <alignment horizontal="right" wrapText="1"/>
    </xf>
    <xf numFmtId="38" fontId="38" fillId="0" borderId="18" xfId="0" applyNumberFormat="1" applyFont="1" applyFill="1" applyBorder="1" applyAlignment="1" applyProtection="1">
      <alignment wrapText="1"/>
    </xf>
    <xf numFmtId="0" fontId="38" fillId="0" borderId="18" xfId="0" applyFont="1" applyFill="1" applyBorder="1" applyAlignment="1" applyProtection="1">
      <alignment horizontal="right" wrapText="1"/>
    </xf>
    <xf numFmtId="38" fontId="20" fillId="0" borderId="0" xfId="0" applyNumberFormat="1" applyFont="1" applyFill="1" applyProtection="1"/>
    <xf numFmtId="0" fontId="37" fillId="5" borderId="17" xfId="7" applyFont="1" applyFill="1" applyBorder="1" applyAlignment="1" applyProtection="1">
      <alignment horizontal="center" wrapText="1"/>
      <protection locked="0"/>
    </xf>
    <xf numFmtId="38" fontId="20" fillId="0" borderId="0" xfId="0" applyNumberFormat="1" applyFont="1" applyFill="1" applyAlignment="1" applyProtection="1">
      <alignment horizontal="left"/>
    </xf>
    <xf numFmtId="0" fontId="37" fillId="0" borderId="17" xfId="0" applyFont="1" applyFill="1" applyBorder="1" applyAlignment="1" applyProtection="1">
      <alignment horizontal="right" wrapText="1"/>
    </xf>
    <xf numFmtId="38" fontId="38" fillId="0" borderId="18" xfId="0" applyNumberFormat="1" applyFont="1" applyFill="1" applyBorder="1" applyAlignment="1" applyProtection="1">
      <alignment wrapText="1"/>
    </xf>
    <xf numFmtId="0" fontId="38" fillId="0" borderId="18" xfId="0" applyFont="1" applyFill="1" applyBorder="1" applyAlignment="1" applyProtection="1">
      <alignment horizontal="right" wrapText="1"/>
    </xf>
    <xf numFmtId="38" fontId="20" fillId="0" borderId="0" xfId="0" applyNumberFormat="1" applyFont="1" applyFill="1" applyProtection="1"/>
    <xf numFmtId="0" fontId="37" fillId="5" borderId="17" xfId="7" applyFont="1" applyFill="1" applyBorder="1" applyAlignment="1" applyProtection="1">
      <alignment horizontal="center" wrapText="1"/>
      <protection locked="0"/>
    </xf>
    <xf numFmtId="0" fontId="24" fillId="0" borderId="10" xfId="0" applyFont="1" applyBorder="1" applyProtection="1"/>
    <xf numFmtId="5" fontId="0" fillId="0" borderId="0" xfId="0" applyNumberFormat="1" applyBorder="1" applyProtection="1"/>
    <xf numFmtId="42" fontId="0" fillId="0" borderId="0" xfId="0" applyNumberFormat="1" applyBorder="1" applyAlignment="1" applyProtection="1">
      <alignment horizontal="right"/>
    </xf>
    <xf numFmtId="14" fontId="15" fillId="5" borderId="0" xfId="7" applyNumberFormat="1" applyFont="1" applyFill="1" applyAlignment="1" applyProtection="1">
      <alignment horizontal="right"/>
      <protection locked="0"/>
    </xf>
    <xf numFmtId="14" fontId="15" fillId="5" borderId="0" xfId="7" applyNumberFormat="1" applyFont="1" applyFill="1" applyProtection="1">
      <protection locked="0"/>
    </xf>
    <xf numFmtId="0" fontId="15" fillId="5" borderId="0" xfId="7" applyFont="1" applyFill="1" applyAlignment="1" applyProtection="1">
      <alignment horizontal="right"/>
      <protection locked="0"/>
    </xf>
    <xf numFmtId="0" fontId="23" fillId="0" borderId="0" xfId="7" applyFont="1" applyProtection="1"/>
    <xf numFmtId="5" fontId="11" fillId="0" borderId="15" xfId="2" applyNumberFormat="1" applyFont="1" applyBorder="1" applyAlignment="1" applyProtection="1">
      <alignment horizontal="center"/>
    </xf>
    <xf numFmtId="14" fontId="15" fillId="5" borderId="0" xfId="7" applyNumberFormat="1" applyFont="1" applyFill="1" applyAlignment="1" applyProtection="1">
      <alignment horizontal="right"/>
      <protection locked="0"/>
    </xf>
    <xf numFmtId="14" fontId="15" fillId="5" borderId="0" xfId="7" applyNumberFormat="1" applyFont="1" applyFill="1" applyProtection="1">
      <protection locked="0"/>
    </xf>
    <xf numFmtId="0" fontId="15" fillId="5" borderId="0" xfId="7" applyFont="1" applyFill="1" applyAlignment="1" applyProtection="1">
      <alignment horizontal="right"/>
      <protection locked="0"/>
    </xf>
    <xf numFmtId="0" fontId="23" fillId="0" borderId="0" xfId="7" applyFont="1" applyProtection="1"/>
    <xf numFmtId="166" fontId="11" fillId="0" borderId="0" xfId="7" applyNumberFormat="1" applyFont="1" applyFill="1" applyBorder="1" applyAlignment="1" applyProtection="1">
      <alignment horizontal="right"/>
      <protection locked="0"/>
    </xf>
    <xf numFmtId="166" fontId="11" fillId="0" borderId="0" xfId="2" applyNumberFormat="1" applyFont="1" applyFill="1" applyBorder="1" applyAlignment="1" applyProtection="1">
      <alignment horizontal="right"/>
      <protection locked="0"/>
    </xf>
    <xf numFmtId="3" fontId="11" fillId="0" borderId="3" xfId="7" applyNumberFormat="1" applyFill="1" applyBorder="1" applyAlignment="1" applyProtection="1">
      <alignment horizontal="right"/>
      <protection locked="0"/>
    </xf>
    <xf numFmtId="3" fontId="11" fillId="0" borderId="0" xfId="7" applyNumberFormat="1" applyFill="1" applyBorder="1" applyAlignment="1" applyProtection="1">
      <alignment horizontal="right"/>
      <protection locked="0"/>
    </xf>
    <xf numFmtId="3" fontId="11" fillId="0" borderId="0" xfId="7" applyNumberFormat="1" applyFont="1" applyFill="1" applyBorder="1" applyAlignment="1" applyProtection="1">
      <alignment horizontal="right"/>
      <protection locked="0"/>
    </xf>
    <xf numFmtId="3" fontId="11" fillId="0" borderId="0" xfId="1" applyNumberFormat="1" applyFont="1" applyFill="1" applyBorder="1" applyAlignment="1" applyProtection="1">
      <alignment horizontal="right"/>
      <protection locked="0"/>
    </xf>
    <xf numFmtId="5" fontId="12" fillId="0" borderId="2" xfId="0" applyNumberFormat="1" applyFont="1" applyBorder="1" applyAlignment="1" applyProtection="1">
      <alignment horizontal="right"/>
    </xf>
    <xf numFmtId="1" fontId="15" fillId="5" borderId="0" xfId="7" applyNumberFormat="1" applyFont="1" applyFill="1" applyProtection="1">
      <protection locked="0"/>
    </xf>
    <xf numFmtId="5" fontId="11" fillId="0" borderId="3" xfId="2" applyNumberFormat="1" applyFont="1" applyBorder="1" applyAlignment="1" applyProtection="1">
      <alignment horizontal="right"/>
    </xf>
    <xf numFmtId="5" fontId="11" fillId="0" borderId="0" xfId="2" applyNumberFormat="1" applyFont="1" applyBorder="1" applyAlignment="1" applyProtection="1">
      <alignment horizontal="right"/>
    </xf>
    <xf numFmtId="5" fontId="11" fillId="0" borderId="7" xfId="2" applyNumberFormat="1" applyFont="1" applyBorder="1" applyAlignment="1" applyProtection="1">
      <alignment horizontal="right"/>
    </xf>
    <xf numFmtId="0" fontId="23" fillId="0" borderId="0" xfId="7" applyFont="1" applyProtection="1"/>
    <xf numFmtId="166" fontId="11" fillId="0" borderId="2" xfId="1" applyNumberFormat="1" applyFont="1" applyBorder="1" applyAlignment="1" applyProtection="1"/>
    <xf numFmtId="166" fontId="11" fillId="0" borderId="6" xfId="1" applyNumberFormat="1" applyFont="1" applyBorder="1" applyAlignment="1" applyProtection="1"/>
    <xf numFmtId="42" fontId="12" fillId="0" borderId="1" xfId="0" applyNumberFormat="1" applyFont="1" applyBorder="1" applyAlignment="1" applyProtection="1">
      <alignment horizontal="right"/>
    </xf>
    <xf numFmtId="42" fontId="12" fillId="0" borderId="2" xfId="0" applyNumberFormat="1" applyFont="1" applyBorder="1" applyAlignment="1" applyProtection="1">
      <alignment horizontal="right"/>
    </xf>
    <xf numFmtId="42" fontId="12" fillId="0" borderId="3" xfId="0" applyNumberFormat="1" applyFont="1" applyBorder="1" applyAlignment="1" applyProtection="1">
      <alignment horizontal="right"/>
    </xf>
    <xf numFmtId="42" fontId="12" fillId="0" borderId="13" xfId="0" applyNumberFormat="1" applyFont="1" applyBorder="1" applyProtection="1"/>
    <xf numFmtId="42" fontId="11" fillId="0" borderId="3" xfId="0" applyNumberFormat="1" applyFont="1" applyBorder="1" applyProtection="1"/>
    <xf numFmtId="42" fontId="0" fillId="0" borderId="10" xfId="0" applyNumberFormat="1" applyBorder="1" applyAlignment="1" applyProtection="1">
      <alignment horizontal="right"/>
    </xf>
    <xf numFmtId="42" fontId="12" fillId="0" borderId="9" xfId="0" applyNumberFormat="1" applyFont="1" applyBorder="1" applyAlignment="1" applyProtection="1">
      <alignment horizontal="right"/>
    </xf>
    <xf numFmtId="42" fontId="12" fillId="0" borderId="10" xfId="0" applyNumberFormat="1" applyFont="1" applyBorder="1" applyAlignment="1" applyProtection="1">
      <alignment horizontal="right"/>
    </xf>
    <xf numFmtId="42" fontId="11" fillId="0" borderId="3" xfId="0" applyNumberFormat="1" applyFont="1" applyBorder="1" applyAlignment="1" applyProtection="1">
      <alignment horizontal="right" wrapText="1"/>
    </xf>
    <xf numFmtId="42" fontId="11" fillId="0" borderId="10" xfId="2" applyNumberFormat="1" applyFont="1" applyBorder="1" applyAlignment="1" applyProtection="1">
      <alignment horizontal="right"/>
    </xf>
    <xf numFmtId="42" fontId="11" fillId="0" borderId="1" xfId="2" applyNumberFormat="1" applyFont="1" applyFill="1" applyBorder="1" applyAlignment="1" applyProtection="1">
      <alignment horizontal="right"/>
    </xf>
    <xf numFmtId="42" fontId="11" fillId="0" borderId="2" xfId="2" applyNumberFormat="1" applyFont="1" applyFill="1" applyBorder="1" applyAlignment="1" applyProtection="1">
      <alignment horizontal="right"/>
    </xf>
    <xf numFmtId="42" fontId="11" fillId="0" borderId="6" xfId="2" applyNumberFormat="1" applyFont="1" applyFill="1" applyBorder="1" applyAlignment="1" applyProtection="1">
      <alignment horizontal="right"/>
    </xf>
    <xf numFmtId="42" fontId="11" fillId="0" borderId="9" xfId="2" applyNumberFormat="1" applyFont="1" applyFill="1" applyBorder="1" applyAlignment="1" applyProtection="1">
      <alignment horizontal="right"/>
    </xf>
    <xf numFmtId="42" fontId="0" fillId="0" borderId="3" xfId="0" applyNumberFormat="1" applyBorder="1" applyAlignment="1" applyProtection="1">
      <alignment horizontal="right"/>
    </xf>
    <xf numFmtId="42" fontId="0" fillId="0" borderId="7" xfId="2" applyNumberFormat="1" applyFont="1" applyBorder="1" applyAlignment="1" applyProtection="1">
      <alignment horizontal="right"/>
    </xf>
    <xf numFmtId="42" fontId="11" fillId="0" borderId="10" xfId="2" applyNumberFormat="1" applyFont="1" applyFill="1" applyBorder="1" applyAlignment="1" applyProtection="1">
      <alignment horizontal="right"/>
    </xf>
    <xf numFmtId="42" fontId="0" fillId="0" borderId="4" xfId="0" applyNumberFormat="1" applyBorder="1" applyAlignment="1" applyProtection="1">
      <alignment horizontal="right"/>
    </xf>
    <xf numFmtId="42" fontId="0" fillId="0" borderId="5" xfId="2" applyNumberFormat="1" applyFont="1" applyBorder="1" applyAlignment="1" applyProtection="1">
      <alignment horizontal="right"/>
    </xf>
    <xf numFmtId="42" fontId="0" fillId="0" borderId="12" xfId="2" applyNumberFormat="1" applyFont="1" applyBorder="1" applyAlignment="1" applyProtection="1">
      <alignment horizontal="right"/>
    </xf>
    <xf numFmtId="42" fontId="11" fillId="0" borderId="11" xfId="2" applyNumberFormat="1" applyFont="1" applyFill="1" applyBorder="1" applyAlignment="1" applyProtection="1">
      <alignment horizontal="right"/>
    </xf>
    <xf numFmtId="0" fontId="0" fillId="0" borderId="0" xfId="0"/>
    <xf numFmtId="0" fontId="30" fillId="0" borderId="0" xfId="0" applyFont="1"/>
    <xf numFmtId="0" fontId="11" fillId="0" borderId="0" xfId="0" applyFont="1" applyAlignment="1">
      <alignment wrapText="1"/>
    </xf>
    <xf numFmtId="0" fontId="25" fillId="0" borderId="0" xfId="0" applyFont="1" applyAlignment="1">
      <alignment vertical="center"/>
    </xf>
    <xf numFmtId="0" fontId="12" fillId="0" borderId="0" xfId="0" applyFont="1"/>
    <xf numFmtId="0" fontId="11" fillId="0" borderId="0" xfId="0" applyFont="1" applyAlignment="1">
      <alignment horizontal="left" vertical="center"/>
    </xf>
    <xf numFmtId="5" fontId="11" fillId="0" borderId="16" xfId="2" applyNumberFormat="1" applyFont="1" applyFill="1" applyBorder="1" applyAlignment="1" applyProtection="1">
      <alignment horizontal="right"/>
    </xf>
    <xf numFmtId="5" fontId="11" fillId="0" borderId="15" xfId="2" applyNumberFormat="1" applyFont="1" applyFill="1" applyBorder="1" applyAlignment="1" applyProtection="1">
      <alignment horizontal="right"/>
    </xf>
    <xf numFmtId="5" fontId="11" fillId="0" borderId="8" xfId="2" applyNumberFormat="1" applyFont="1" applyFill="1" applyBorder="1" applyAlignment="1" applyProtection="1">
      <alignment horizontal="right"/>
    </xf>
    <xf numFmtId="0" fontId="40" fillId="0" borderId="0" xfId="0" applyFont="1" applyProtection="1"/>
    <xf numFmtId="0" fontId="12" fillId="7" borderId="11" xfId="0" applyFont="1" applyFill="1" applyBorder="1" applyAlignment="1" applyProtection="1">
      <alignment horizontal="center"/>
      <protection locked="0"/>
    </xf>
    <xf numFmtId="0" fontId="12" fillId="7" borderId="13" xfId="0" applyFont="1" applyFill="1" applyBorder="1" applyAlignment="1" applyProtection="1">
      <alignment horizontal="center"/>
      <protection locked="0"/>
    </xf>
    <xf numFmtId="167" fontId="11" fillId="0" borderId="1" xfId="0" applyNumberFormat="1" applyFont="1" applyBorder="1" applyAlignment="1">
      <alignment horizontal="center"/>
    </xf>
    <xf numFmtId="167" fontId="11" fillId="0" borderId="2" xfId="0" applyNumberFormat="1" applyFont="1" applyBorder="1" applyAlignment="1">
      <alignment horizontal="center"/>
    </xf>
    <xf numFmtId="167" fontId="0" fillId="0" borderId="2" xfId="0" applyNumberFormat="1" applyBorder="1"/>
    <xf numFmtId="167" fontId="0" fillId="0" borderId="6" xfId="0" applyNumberFormat="1" applyBorder="1"/>
    <xf numFmtId="167" fontId="11" fillId="0" borderId="3" xfId="0" applyNumberFormat="1" applyFont="1" applyBorder="1"/>
    <xf numFmtId="167" fontId="11" fillId="0" borderId="0" xfId="0" applyNumberFormat="1" applyFont="1" applyBorder="1"/>
    <xf numFmtId="167" fontId="11" fillId="0" borderId="0" xfId="0" applyNumberFormat="1" applyFont="1" applyBorder="1" applyAlignment="1">
      <alignment horizontal="center"/>
    </xf>
    <xf numFmtId="167" fontId="0" fillId="0" borderId="0" xfId="0" applyNumberFormat="1" applyBorder="1"/>
    <xf numFmtId="167" fontId="0" fillId="0" borderId="7" xfId="0" applyNumberFormat="1" applyBorder="1"/>
    <xf numFmtId="167" fontId="32" fillId="0" borderId="3" xfId="7" applyNumberFormat="1" applyFont="1" applyFill="1" applyBorder="1" applyAlignment="1">
      <alignment horizontal="right" vertical="center" wrapText="1"/>
    </xf>
    <xf numFmtId="167" fontId="32" fillId="0" borderId="0" xfId="7" applyNumberFormat="1" applyFont="1" applyFill="1" applyBorder="1" applyAlignment="1">
      <alignment horizontal="right" vertical="center" wrapText="1"/>
    </xf>
    <xf numFmtId="167" fontId="11" fillId="0" borderId="0" xfId="0" applyNumberFormat="1" applyFont="1" applyBorder="1" applyAlignment="1">
      <alignment horizontal="right"/>
    </xf>
    <xf numFmtId="166" fontId="11" fillId="0" borderId="2" xfId="0" applyNumberFormat="1" applyFont="1" applyBorder="1" applyAlignment="1">
      <alignment horizontal="center"/>
    </xf>
    <xf numFmtId="166" fontId="0" fillId="0" borderId="2" xfId="0" applyNumberFormat="1" applyBorder="1"/>
    <xf numFmtId="166" fontId="0" fillId="0" borderId="6" xfId="0" applyNumberFormat="1" applyBorder="1"/>
    <xf numFmtId="166" fontId="11" fillId="0" borderId="0" xfId="0" applyNumberFormat="1" applyFont="1" applyBorder="1"/>
    <xf numFmtId="166" fontId="0" fillId="0" borderId="0" xfId="0" applyNumberFormat="1" applyBorder="1"/>
    <xf numFmtId="166" fontId="0" fillId="0" borderId="7" xfId="0" applyNumberFormat="1" applyBorder="1"/>
    <xf numFmtId="166" fontId="11" fillId="0" borderId="3" xfId="2" applyNumberFormat="1" applyFont="1" applyFill="1" applyBorder="1" applyAlignment="1">
      <alignment horizontal="right"/>
    </xf>
    <xf numFmtId="166" fontId="11" fillId="0" borderId="0" xfId="2" applyNumberFormat="1" applyFont="1" applyFill="1" applyBorder="1" applyAlignment="1">
      <alignment horizontal="right"/>
    </xf>
    <xf numFmtId="166" fontId="11" fillId="0" borderId="7" xfId="2" applyNumberFormat="1" applyFont="1" applyFill="1" applyBorder="1" applyAlignment="1">
      <alignment horizontal="right"/>
    </xf>
    <xf numFmtId="166" fontId="32" fillId="0" borderId="3" xfId="7" applyNumberFormat="1" applyFont="1" applyFill="1" applyBorder="1" applyAlignment="1">
      <alignment horizontal="right" vertical="center" wrapText="1"/>
    </xf>
    <xf numFmtId="166" fontId="32" fillId="0" borderId="0" xfId="7" applyNumberFormat="1" applyFont="1" applyFill="1" applyBorder="1" applyAlignment="1">
      <alignment horizontal="right" vertical="center" wrapText="1"/>
    </xf>
    <xf numFmtId="166" fontId="11" fillId="0" borderId="0" xfId="0" applyNumberFormat="1" applyFont="1" applyBorder="1" applyAlignment="1">
      <alignment horizontal="right"/>
    </xf>
    <xf numFmtId="166" fontId="32" fillId="0" borderId="4" xfId="7" applyNumberFormat="1" applyFont="1" applyFill="1" applyBorder="1" applyAlignment="1">
      <alignment horizontal="right" vertical="center" wrapText="1"/>
    </xf>
    <xf numFmtId="166" fontId="32" fillId="0" borderId="5" xfId="7" applyNumberFormat="1" applyFont="1" applyFill="1" applyBorder="1" applyAlignment="1">
      <alignment horizontal="right" vertical="center" wrapText="1"/>
    </xf>
    <xf numFmtId="166" fontId="11" fillId="0" borderId="5" xfId="0" applyNumberFormat="1" applyFont="1" applyBorder="1"/>
    <xf numFmtId="166" fontId="0" fillId="0" borderId="5" xfId="0" applyNumberFormat="1" applyBorder="1"/>
    <xf numFmtId="166" fontId="0" fillId="0" borderId="12" xfId="0" applyNumberFormat="1" applyBorder="1"/>
    <xf numFmtId="166" fontId="11" fillId="0" borderId="3" xfId="0" applyNumberFormat="1" applyFont="1" applyFill="1" applyBorder="1" applyAlignment="1">
      <alignment horizontal="center"/>
    </xf>
    <xf numFmtId="166" fontId="11" fillId="0" borderId="0" xfId="0" applyNumberFormat="1" applyFont="1" applyFill="1" applyBorder="1" applyAlignment="1">
      <alignment horizontal="center"/>
    </xf>
    <xf numFmtId="166" fontId="11" fillId="0" borderId="3" xfId="0" applyNumberFormat="1" applyFont="1" applyFill="1" applyBorder="1" applyAlignment="1">
      <alignment horizontal="right"/>
    </xf>
    <xf numFmtId="166" fontId="11" fillId="0" borderId="0" xfId="0" applyNumberFormat="1" applyFont="1" applyFill="1" applyBorder="1" applyAlignment="1">
      <alignment horizontal="right"/>
    </xf>
    <xf numFmtId="166" fontId="11" fillId="0" borderId="4" xfId="2" applyNumberFormat="1" applyFont="1" applyFill="1" applyBorder="1" applyAlignment="1">
      <alignment horizontal="right"/>
    </xf>
    <xf numFmtId="166" fontId="11" fillId="0" borderId="5" xfId="2" applyNumberFormat="1" applyFont="1" applyFill="1" applyBorder="1" applyAlignment="1">
      <alignment horizontal="right"/>
    </xf>
    <xf numFmtId="166" fontId="0" fillId="0" borderId="0" xfId="0" applyNumberFormat="1"/>
    <xf numFmtId="166" fontId="12" fillId="0" borderId="1" xfId="0" applyNumberFormat="1" applyFont="1" applyBorder="1"/>
    <xf numFmtId="166" fontId="11" fillId="0" borderId="1" xfId="0" applyNumberFormat="1" applyFont="1" applyFill="1" applyBorder="1" applyAlignment="1">
      <alignment horizontal="center"/>
    </xf>
    <xf numFmtId="166" fontId="11" fillId="0" borderId="2" xfId="0" applyNumberFormat="1" applyFont="1" applyFill="1" applyBorder="1" applyAlignment="1">
      <alignment horizontal="center"/>
    </xf>
    <xf numFmtId="166" fontId="11" fillId="0" borderId="4" xfId="0" applyNumberFormat="1" applyFont="1" applyBorder="1" applyAlignment="1">
      <alignment horizontal="right"/>
    </xf>
    <xf numFmtId="166" fontId="11" fillId="0" borderId="5" xfId="0" applyNumberFormat="1" applyFont="1" applyBorder="1" applyAlignment="1">
      <alignment horizontal="right"/>
    </xf>
    <xf numFmtId="167" fontId="0" fillId="0" borderId="3" xfId="0" applyNumberFormat="1" applyBorder="1"/>
    <xf numFmtId="164" fontId="11" fillId="0" borderId="4" xfId="2" applyNumberFormat="1" applyFont="1" applyBorder="1" applyAlignment="1" applyProtection="1">
      <alignment horizontal="center"/>
    </xf>
    <xf numFmtId="164" fontId="11" fillId="0" borderId="5" xfId="2" applyNumberFormat="1" applyFont="1" applyBorder="1" applyAlignment="1" applyProtection="1">
      <alignment horizontal="center"/>
    </xf>
    <xf numFmtId="164" fontId="11" fillId="0" borderId="12" xfId="2" applyNumberFormat="1" applyFont="1" applyBorder="1" applyAlignment="1" applyProtection="1">
      <alignment horizontal="center"/>
    </xf>
    <xf numFmtId="0" fontId="12" fillId="7" borderId="13" xfId="0" applyFont="1" applyFill="1" applyBorder="1" applyAlignment="1" applyProtection="1">
      <alignment horizontal="center" vertical="center"/>
      <protection locked="0"/>
    </xf>
    <xf numFmtId="0" fontId="35" fillId="0" borderId="15" xfId="0" applyFont="1" applyBorder="1" applyAlignment="1" applyProtection="1">
      <alignment horizontal="left"/>
    </xf>
    <xf numFmtId="0" fontId="35" fillId="0" borderId="4" xfId="0" applyFont="1" applyBorder="1" applyAlignment="1" applyProtection="1">
      <alignment horizontal="left"/>
    </xf>
    <xf numFmtId="0" fontId="35" fillId="0" borderId="0" xfId="0" applyFont="1" applyBorder="1" applyAlignment="1" applyProtection="1">
      <alignment horizontal="left"/>
    </xf>
    <xf numFmtId="0" fontId="12" fillId="0" borderId="0" xfId="0" applyFont="1" applyBorder="1" applyAlignment="1" applyProtection="1">
      <alignment horizontal="center"/>
    </xf>
    <xf numFmtId="165" fontId="12" fillId="0" borderId="12" xfId="0" applyNumberFormat="1" applyFont="1" applyBorder="1" applyAlignment="1" applyProtection="1">
      <alignment horizontal="center"/>
    </xf>
    <xf numFmtId="165" fontId="12" fillId="0" borderId="1" xfId="0" applyNumberFormat="1" applyFont="1" applyBorder="1" applyAlignment="1" applyProtection="1">
      <alignment horizontal="right"/>
    </xf>
    <xf numFmtId="165" fontId="12" fillId="0" borderId="2" xfId="0" applyNumberFormat="1" applyFont="1" applyBorder="1" applyAlignment="1" applyProtection="1">
      <alignment horizontal="right"/>
    </xf>
    <xf numFmtId="165" fontId="12" fillId="0" borderId="6" xfId="0" applyNumberFormat="1" applyFont="1" applyBorder="1" applyAlignment="1" applyProtection="1">
      <alignment horizontal="right"/>
    </xf>
    <xf numFmtId="0" fontId="16" fillId="0" borderId="3" xfId="0" applyFont="1" applyBorder="1" applyAlignment="1" applyProtection="1">
      <alignment horizontal="center" wrapText="1"/>
    </xf>
    <xf numFmtId="0" fontId="12" fillId="0" borderId="3" xfId="0" applyFont="1" applyBorder="1" applyAlignment="1" applyProtection="1">
      <alignment horizontal="right"/>
    </xf>
    <xf numFmtId="0" fontId="12" fillId="0" borderId="0" xfId="0" applyFont="1" applyBorder="1" applyAlignment="1" applyProtection="1">
      <alignment horizontal="right"/>
    </xf>
    <xf numFmtId="0" fontId="12" fillId="0" borderId="7" xfId="0" applyFont="1" applyBorder="1" applyAlignment="1" applyProtection="1">
      <alignment horizontal="right"/>
    </xf>
    <xf numFmtId="166" fontId="11" fillId="0" borderId="7" xfId="2" applyNumberFormat="1" applyFont="1" applyBorder="1" applyAlignment="1" applyProtection="1">
      <alignment horizontal="center"/>
    </xf>
    <xf numFmtId="3" fontId="0" fillId="0" borderId="0" xfId="0" applyNumberFormat="1" applyProtection="1"/>
    <xf numFmtId="3" fontId="11" fillId="0" borderId="3" xfId="0" applyNumberFormat="1" applyFont="1" applyBorder="1" applyAlignment="1" applyProtection="1">
      <alignment horizontal="center"/>
    </xf>
    <xf numFmtId="3" fontId="12" fillId="0" borderId="3" xfId="0" applyNumberFormat="1" applyFont="1" applyBorder="1" applyAlignment="1" applyProtection="1">
      <alignment horizontal="center"/>
    </xf>
    <xf numFmtId="3" fontId="11" fillId="0" borderId="7" xfId="1" applyNumberFormat="1" applyFont="1" applyBorder="1" applyAlignment="1" applyProtection="1">
      <alignment horizontal="center"/>
    </xf>
    <xf numFmtId="1" fontId="11" fillId="0" borderId="7" xfId="1" applyNumberFormat="1" applyFont="1" applyBorder="1" applyAlignment="1" applyProtection="1">
      <alignment horizontal="center"/>
    </xf>
    <xf numFmtId="1" fontId="0" fillId="0" borderId="0" xfId="0" applyNumberFormat="1" applyProtection="1"/>
    <xf numFmtId="166" fontId="12" fillId="0" borderId="7" xfId="0" applyNumberFormat="1" applyFont="1" applyBorder="1" applyAlignment="1" applyProtection="1">
      <alignment horizontal="center"/>
    </xf>
    <xf numFmtId="0" fontId="11" fillId="0" borderId="8" xfId="0" applyFont="1" applyBorder="1" applyAlignment="1" applyProtection="1">
      <alignment horizontal="center"/>
    </xf>
    <xf numFmtId="0" fontId="0" fillId="0" borderId="0" xfId="0" applyBorder="1" applyAlignment="1" applyProtection="1">
      <alignment horizontal="right"/>
    </xf>
    <xf numFmtId="1" fontId="11" fillId="0" borderId="9" xfId="0" applyNumberFormat="1" applyFont="1" applyBorder="1" applyAlignment="1" applyProtection="1">
      <alignment horizontal="center"/>
    </xf>
    <xf numFmtId="1" fontId="11" fillId="0" borderId="10" xfId="0" applyNumberFormat="1" applyFont="1" applyBorder="1" applyAlignment="1" applyProtection="1">
      <alignment horizontal="center" wrapText="1"/>
    </xf>
    <xf numFmtId="1" fontId="11" fillId="0" borderId="10" xfId="0" applyNumberFormat="1" applyFont="1" applyBorder="1" applyAlignment="1" applyProtection="1">
      <alignment horizontal="center"/>
    </xf>
    <xf numFmtId="166" fontId="12" fillId="0" borderId="10" xfId="0" applyNumberFormat="1" applyFont="1" applyBorder="1" applyProtection="1"/>
    <xf numFmtId="166" fontId="0" fillId="0" borderId="0" xfId="0" applyNumberFormat="1" applyProtection="1"/>
    <xf numFmtId="166" fontId="11" fillId="0" borderId="13" xfId="0" applyNumberFormat="1" applyFont="1" applyBorder="1" applyAlignment="1" applyProtection="1">
      <alignment horizontal="center"/>
    </xf>
    <xf numFmtId="4" fontId="11" fillId="0" borderId="0" xfId="2" applyNumberFormat="1" applyFont="1" applyBorder="1" applyAlignment="1" applyProtection="1">
      <alignment horizontal="center"/>
    </xf>
    <xf numFmtId="166" fontId="12" fillId="0" borderId="9" xfId="0" applyNumberFormat="1" applyFont="1" applyBorder="1" applyProtection="1"/>
    <xf numFmtId="166" fontId="12" fillId="0" borderId="11" xfId="0" applyNumberFormat="1" applyFont="1" applyBorder="1" applyProtection="1"/>
    <xf numFmtId="0" fontId="16" fillId="0" borderId="9" xfId="0" applyFont="1" applyBorder="1" applyAlignment="1" applyProtection="1">
      <alignment horizontal="center"/>
    </xf>
    <xf numFmtId="0" fontId="16" fillId="0" borderId="10" xfId="0" applyFont="1" applyBorder="1" applyAlignment="1" applyProtection="1">
      <alignment horizontal="center"/>
    </xf>
    <xf numFmtId="0" fontId="0" fillId="0" borderId="3" xfId="0" applyBorder="1" applyProtection="1"/>
    <xf numFmtId="0" fontId="19" fillId="0" borderId="0" xfId="0" applyFont="1" applyProtection="1"/>
    <xf numFmtId="0" fontId="16" fillId="0" borderId="10" xfId="0" applyFont="1" applyBorder="1" applyAlignment="1" applyProtection="1">
      <alignment horizontal="center" wrapText="1"/>
    </xf>
    <xf numFmtId="0" fontId="12" fillId="0" borderId="3" xfId="0" applyFont="1" applyFill="1" applyBorder="1" applyAlignment="1" applyProtection="1">
      <alignment horizontal="center"/>
    </xf>
    <xf numFmtId="0" fontId="12" fillId="0" borderId="4" xfId="0" applyFont="1" applyBorder="1" applyAlignment="1" applyProtection="1">
      <alignment horizontal="center"/>
    </xf>
    <xf numFmtId="0" fontId="11" fillId="0" borderId="13" xfId="0" applyFont="1" applyBorder="1" applyAlignment="1" applyProtection="1">
      <alignment horizontal="center"/>
    </xf>
    <xf numFmtId="0" fontId="11" fillId="0" borderId="13" xfId="0" applyFont="1" applyBorder="1" applyProtection="1"/>
    <xf numFmtId="0" fontId="12" fillId="0" borderId="11" xfId="0" applyFont="1" applyBorder="1" applyAlignment="1" applyProtection="1">
      <alignment horizontal="center"/>
    </xf>
    <xf numFmtId="42" fontId="11" fillId="0" borderId="13" xfId="0" applyNumberFormat="1" applyFont="1" applyBorder="1" applyAlignment="1" applyProtection="1">
      <alignment horizontal="center"/>
    </xf>
    <xf numFmtId="42" fontId="11" fillId="0" borderId="13" xfId="0" applyNumberFormat="1" applyFont="1" applyBorder="1" applyProtection="1"/>
    <xf numFmtId="42" fontId="0" fillId="0" borderId="0" xfId="0" applyNumberFormat="1" applyProtection="1"/>
    <xf numFmtId="42" fontId="11" fillId="0" borderId="10" xfId="0" applyNumberFormat="1" applyFont="1" applyBorder="1" applyAlignment="1" applyProtection="1">
      <alignment horizontal="center"/>
    </xf>
    <xf numFmtId="42" fontId="0" fillId="0" borderId="10" xfId="0" applyNumberFormat="1" applyBorder="1" applyProtection="1"/>
    <xf numFmtId="42" fontId="0" fillId="5" borderId="3" xfId="0" applyNumberFormat="1" applyFill="1" applyBorder="1" applyAlignment="1" applyProtection="1">
      <alignment horizontal="right"/>
      <protection locked="0"/>
    </xf>
    <xf numFmtId="42" fontId="0" fillId="5" borderId="0" xfId="2" applyNumberFormat="1" applyFont="1" applyFill="1" applyBorder="1" applyAlignment="1" applyProtection="1">
      <alignment horizontal="right"/>
      <protection locked="0"/>
    </xf>
    <xf numFmtId="42" fontId="0" fillId="5" borderId="7" xfId="2" applyNumberFormat="1" applyFont="1" applyFill="1" applyBorder="1" applyAlignment="1" applyProtection="1">
      <alignment horizontal="right"/>
      <protection locked="0"/>
    </xf>
    <xf numFmtId="9" fontId="11" fillId="9" borderId="0" xfId="7" applyNumberFormat="1" applyFont="1" applyFill="1" applyBorder="1" applyAlignment="1" applyProtection="1">
      <alignment horizontal="right" vertical="center" wrapText="1"/>
    </xf>
    <xf numFmtId="9" fontId="11" fillId="9" borderId="0" xfId="0" applyNumberFormat="1" applyFont="1" applyFill="1" applyBorder="1" applyAlignment="1" applyProtection="1">
      <alignment horizontal="right" vertical="center" wrapText="1"/>
    </xf>
    <xf numFmtId="42" fontId="11" fillId="9" borderId="10" xfId="2" applyNumberFormat="1" applyFont="1" applyFill="1" applyBorder="1" applyAlignment="1" applyProtection="1">
      <alignment horizontal="right"/>
    </xf>
    <xf numFmtId="5" fontId="11" fillId="9" borderId="0" xfId="0" applyNumberFormat="1" applyFont="1" applyFill="1" applyBorder="1" applyAlignment="1" applyProtection="1">
      <alignment horizontal="right" vertical="center" wrapText="1"/>
    </xf>
    <xf numFmtId="0" fontId="11" fillId="0" borderId="0" xfId="0" applyFont="1" applyAlignment="1" applyProtection="1">
      <alignment horizontal="left"/>
    </xf>
    <xf numFmtId="0" fontId="12" fillId="0" borderId="0" xfId="0" applyFont="1" applyAlignment="1" applyProtection="1">
      <alignment horizontal="left"/>
    </xf>
    <xf numFmtId="0" fontId="16" fillId="0" borderId="0" xfId="0" applyFont="1" applyAlignment="1" applyProtection="1">
      <alignment horizontal="left"/>
    </xf>
    <xf numFmtId="0" fontId="12" fillId="0" borderId="9" xfId="0" applyFont="1" applyBorder="1" applyAlignment="1" applyProtection="1">
      <alignment horizontal="left"/>
    </xf>
    <xf numFmtId="0" fontId="11" fillId="0" borderId="10" xfId="0" applyFont="1" applyBorder="1" applyAlignment="1" applyProtection="1">
      <alignment horizontal="left" wrapText="1"/>
    </xf>
    <xf numFmtId="0" fontId="11" fillId="0" borderId="15" xfId="0" applyFont="1" applyFill="1" applyBorder="1" applyAlignment="1" applyProtection="1">
      <alignment horizontal="left"/>
    </xf>
    <xf numFmtId="0" fontId="11" fillId="0" borderId="0" xfId="0" applyFont="1" applyFill="1" applyBorder="1" applyAlignment="1" applyProtection="1">
      <alignment horizontal="left"/>
    </xf>
    <xf numFmtId="164" fontId="11" fillId="0" borderId="0" xfId="2" applyNumberFormat="1" applyFont="1" applyFill="1" applyBorder="1" applyAlignment="1" applyProtection="1">
      <alignment horizontal="center"/>
    </xf>
    <xf numFmtId="0" fontId="0" fillId="0" borderId="0" xfId="0" applyFill="1" applyBorder="1" applyProtection="1"/>
    <xf numFmtId="0" fontId="16" fillId="0" borderId="0" xfId="0" applyFont="1" applyFill="1" applyBorder="1" applyAlignment="1" applyProtection="1">
      <alignment horizontal="left"/>
    </xf>
    <xf numFmtId="0" fontId="11" fillId="0" borderId="5" xfId="0" applyFont="1" applyFill="1" applyBorder="1" applyAlignment="1" applyProtection="1">
      <alignment horizontal="left"/>
    </xf>
    <xf numFmtId="0" fontId="12" fillId="0" borderId="1" xfId="0" applyFont="1" applyFill="1" applyBorder="1" applyAlignment="1" applyProtection="1">
      <alignment horizontal="left"/>
    </xf>
    <xf numFmtId="0" fontId="0" fillId="0" borderId="6" xfId="0" applyFill="1" applyBorder="1" applyProtection="1"/>
    <xf numFmtId="0" fontId="11" fillId="0" borderId="3" xfId="0" applyFont="1" applyFill="1" applyBorder="1" applyAlignment="1" applyProtection="1">
      <alignment horizontal="left" wrapText="1"/>
    </xf>
    <xf numFmtId="0" fontId="0" fillId="8" borderId="15" xfId="0" applyFill="1" applyBorder="1" applyProtection="1"/>
    <xf numFmtId="0" fontId="12" fillId="0" borderId="0" xfId="0" applyFont="1" applyFill="1" applyBorder="1" applyProtection="1"/>
    <xf numFmtId="0" fontId="12" fillId="0" borderId="15" xfId="0" applyFont="1" applyBorder="1" applyAlignment="1" applyProtection="1">
      <alignment wrapText="1"/>
    </xf>
    <xf numFmtId="1" fontId="12" fillId="0" borderId="0" xfId="0" applyNumberFormat="1" applyFont="1" applyFill="1" applyBorder="1" applyAlignment="1" applyProtection="1">
      <alignment horizontal="center"/>
    </xf>
    <xf numFmtId="0" fontId="11" fillId="0" borderId="3" xfId="0" applyFont="1" applyBorder="1" applyAlignment="1" applyProtection="1">
      <alignment wrapText="1"/>
    </xf>
    <xf numFmtId="5" fontId="11" fillId="0" borderId="1" xfId="2" applyNumberFormat="1" applyFont="1" applyFill="1" applyBorder="1" applyAlignment="1" applyProtection="1">
      <alignment horizontal="center"/>
    </xf>
    <xf numFmtId="5" fontId="11" fillId="0" borderId="2" xfId="2" applyNumberFormat="1" applyFont="1" applyFill="1" applyBorder="1" applyAlignment="1" applyProtection="1">
      <alignment horizontal="center"/>
    </xf>
    <xf numFmtId="5" fontId="11" fillId="0" borderId="6" xfId="2" applyNumberFormat="1" applyFont="1" applyFill="1" applyBorder="1" applyAlignment="1" applyProtection="1">
      <alignment horizontal="center"/>
    </xf>
    <xf numFmtId="5" fontId="11" fillId="0" borderId="6" xfId="2" applyNumberFormat="1" applyFont="1" applyBorder="1" applyAlignment="1" applyProtection="1">
      <alignment horizontal="center"/>
    </xf>
    <xf numFmtId="0" fontId="18" fillId="0" borderId="0" xfId="7" applyFont="1" applyFill="1" applyBorder="1" applyProtection="1"/>
    <xf numFmtId="1" fontId="11" fillId="0" borderId="0" xfId="0" applyNumberFormat="1" applyFont="1" applyFill="1" applyBorder="1" applyAlignment="1" applyProtection="1">
      <alignment horizontal="center"/>
    </xf>
    <xf numFmtId="166" fontId="11" fillId="0" borderId="0" xfId="0" applyNumberFormat="1" applyFont="1" applyFill="1" applyBorder="1" applyAlignment="1" applyProtection="1">
      <alignment horizontal="right"/>
    </xf>
    <xf numFmtId="0" fontId="18" fillId="0" borderId="3" xfId="7" applyFont="1" applyBorder="1" applyProtection="1"/>
    <xf numFmtId="0" fontId="11" fillId="0" borderId="0" xfId="0" applyFont="1" applyFill="1" applyBorder="1" applyAlignment="1" applyProtection="1">
      <alignment wrapText="1"/>
    </xf>
    <xf numFmtId="0" fontId="24" fillId="0" borderId="0" xfId="7" applyFont="1" applyFill="1" applyBorder="1" applyProtection="1"/>
    <xf numFmtId="166" fontId="11" fillId="0" borderId="0" xfId="2" applyNumberFormat="1" applyFont="1" applyFill="1" applyBorder="1" applyAlignment="1" applyProtection="1">
      <alignment horizontal="right"/>
    </xf>
    <xf numFmtId="0" fontId="24" fillId="0" borderId="3" xfId="7" applyFont="1" applyBorder="1" applyProtection="1"/>
    <xf numFmtId="0" fontId="11" fillId="0" borderId="0" xfId="7" applyFont="1" applyFill="1" applyBorder="1" applyProtection="1"/>
    <xf numFmtId="164" fontId="11" fillId="0" borderId="3" xfId="2" applyNumberFormat="1" applyFont="1" applyBorder="1" applyAlignment="1" applyProtection="1">
      <alignment horizontal="left"/>
    </xf>
    <xf numFmtId="164" fontId="11" fillId="0" borderId="0" xfId="2" applyNumberFormat="1" applyFont="1" applyBorder="1" applyAlignment="1" applyProtection="1">
      <alignment horizontal="center"/>
    </xf>
    <xf numFmtId="3" fontId="11" fillId="0" borderId="3" xfId="0" applyNumberFormat="1" applyFont="1" applyBorder="1" applyAlignment="1">
      <alignment horizontal="center"/>
    </xf>
    <xf numFmtId="3" fontId="11" fillId="0" borderId="0" xfId="0" applyNumberFormat="1" applyFont="1" applyBorder="1" applyAlignment="1">
      <alignment horizontal="center"/>
    </xf>
    <xf numFmtId="3" fontId="11" fillId="0" borderId="7" xfId="0" applyNumberFormat="1" applyFont="1" applyBorder="1" applyAlignment="1">
      <alignment horizontal="center"/>
    </xf>
    <xf numFmtId="0" fontId="22" fillId="0" borderId="0" xfId="0" applyFont="1" applyFill="1" applyAlignment="1" applyProtection="1">
      <alignment horizontal="left" vertical="center" wrapText="1"/>
    </xf>
    <xf numFmtId="0" fontId="0" fillId="0" borderId="0" xfId="0" applyAlignment="1" applyProtection="1">
      <alignment horizontal="center"/>
    </xf>
    <xf numFmtId="0" fontId="11" fillId="0" borderId="0" xfId="0" applyFont="1" applyAlignment="1" applyProtection="1">
      <alignment wrapText="1"/>
    </xf>
    <xf numFmtId="0" fontId="11" fillId="0" borderId="0" xfId="0" applyFont="1" applyBorder="1" applyAlignment="1" applyProtection="1">
      <alignment horizontal="center" vertical="center"/>
    </xf>
    <xf numFmtId="0" fontId="16" fillId="0" borderId="0" xfId="0" applyFont="1" applyAlignment="1" applyProtection="1">
      <alignment horizontal="center" vertical="center" wrapText="1"/>
    </xf>
    <xf numFmtId="0" fontId="0" fillId="0" borderId="0" xfId="0" applyBorder="1" applyAlignment="1" applyProtection="1">
      <alignment horizontal="center"/>
    </xf>
    <xf numFmtId="0" fontId="13" fillId="0" borderId="0" xfId="0" applyFont="1" applyBorder="1" applyProtection="1"/>
    <xf numFmtId="0" fontId="11" fillId="0" borderId="0" xfId="0" applyFont="1" applyBorder="1" applyAlignment="1" applyProtection="1">
      <alignment wrapText="1"/>
    </xf>
    <xf numFmtId="0" fontId="11" fillId="0" borderId="0" xfId="7" applyFont="1" applyFill="1" applyBorder="1" applyAlignment="1" applyProtection="1">
      <alignment vertical="top"/>
    </xf>
    <xf numFmtId="0" fontId="11" fillId="0" borderId="0" xfId="7" applyFont="1" applyBorder="1" applyAlignment="1" applyProtection="1">
      <alignment wrapText="1"/>
    </xf>
    <xf numFmtId="0" fontId="11" fillId="0" borderId="0" xfId="7" applyFont="1" applyFill="1" applyBorder="1" applyAlignment="1" applyProtection="1">
      <alignment vertical="center"/>
    </xf>
    <xf numFmtId="0" fontId="11" fillId="0" borderId="0" xfId="7" applyFill="1" applyBorder="1" applyAlignment="1" applyProtection="1">
      <alignment horizontal="left" vertical="center"/>
    </xf>
    <xf numFmtId="0" fontId="0" fillId="0" borderId="0" xfId="0" applyFill="1" applyBorder="1" applyAlignment="1" applyProtection="1">
      <alignment vertical="center"/>
    </xf>
    <xf numFmtId="0" fontId="11" fillId="0" borderId="0" xfId="0" applyFont="1" applyFill="1" applyBorder="1" applyAlignment="1" applyProtection="1">
      <alignment vertical="center"/>
    </xf>
    <xf numFmtId="0" fontId="24" fillId="0" borderId="0" xfId="0" applyFont="1" applyFill="1" applyBorder="1" applyProtection="1"/>
    <xf numFmtId="0" fontId="0" fillId="0" borderId="0" xfId="0" applyFill="1" applyBorder="1" applyAlignment="1" applyProtection="1">
      <alignment horizontal="left" vertical="center"/>
    </xf>
    <xf numFmtId="0" fontId="11" fillId="0" borderId="0" xfId="0" applyFont="1" applyFill="1" applyBorder="1" applyProtection="1"/>
    <xf numFmtId="0" fontId="0" fillId="0" borderId="0" xfId="0" applyBorder="1" applyAlignment="1" applyProtection="1">
      <alignment vertical="center"/>
    </xf>
    <xf numFmtId="0" fontId="16" fillId="0" borderId="0" xfId="0" applyFont="1" applyProtection="1"/>
    <xf numFmtId="0" fontId="11" fillId="0" borderId="0" xfId="7" applyFont="1" applyBorder="1" applyProtection="1"/>
    <xf numFmtId="0" fontId="11" fillId="0" borderId="0" xfId="0" applyFont="1" applyFill="1" applyAlignment="1" applyProtection="1">
      <alignment wrapText="1"/>
    </xf>
    <xf numFmtId="0" fontId="12" fillId="7" borderId="3" xfId="0" applyFont="1" applyFill="1" applyBorder="1" applyAlignment="1" applyProtection="1">
      <alignment horizontal="center"/>
      <protection locked="0"/>
    </xf>
    <xf numFmtId="0" fontId="12" fillId="7" borderId="10" xfId="0" applyFont="1" applyFill="1" applyBorder="1" applyAlignment="1" applyProtection="1">
      <alignment horizontal="center"/>
      <protection locked="0"/>
    </xf>
    <xf numFmtId="14" fontId="15" fillId="5" borderId="0" xfId="7" applyNumberFormat="1" applyFont="1" applyFill="1" applyAlignment="1" applyProtection="1">
      <alignment horizontal="right"/>
    </xf>
    <xf numFmtId="14" fontId="15" fillId="5" borderId="0" xfId="7" applyNumberFormat="1" applyFont="1" applyFill="1" applyProtection="1"/>
    <xf numFmtId="0" fontId="15" fillId="5" borderId="0" xfId="7" applyFont="1" applyFill="1" applyAlignment="1" applyProtection="1">
      <alignment horizontal="right"/>
    </xf>
    <xf numFmtId="0" fontId="22" fillId="0" borderId="0" xfId="0" applyFont="1" applyAlignment="1" applyProtection="1">
      <alignment horizontal="center"/>
    </xf>
    <xf numFmtId="0" fontId="13" fillId="0" borderId="10" xfId="0" applyFont="1" applyFill="1" applyBorder="1" applyAlignment="1" applyProtection="1">
      <alignment wrapText="1"/>
    </xf>
    <xf numFmtId="0" fontId="11" fillId="0" borderId="4" xfId="0" applyFont="1" applyFill="1" applyBorder="1" applyAlignment="1" applyProtection="1">
      <alignment horizontal="center"/>
    </xf>
    <xf numFmtId="3" fontId="0" fillId="0" borderId="0" xfId="0" applyNumberFormat="1" applyFill="1" applyBorder="1" applyProtection="1">
      <protection locked="0"/>
    </xf>
    <xf numFmtId="3" fontId="0" fillId="0" borderId="7" xfId="0" applyNumberFormat="1" applyFill="1" applyBorder="1" applyProtection="1">
      <protection locked="0"/>
    </xf>
    <xf numFmtId="0" fontId="35" fillId="0" borderId="0" xfId="0" applyFont="1" applyProtection="1"/>
    <xf numFmtId="0" fontId="24" fillId="0" borderId="4" xfId="0" applyFont="1" applyFill="1" applyBorder="1" applyProtection="1"/>
    <xf numFmtId="0" fontId="11" fillId="0" borderId="4" xfId="0" applyFont="1" applyFill="1" applyBorder="1" applyAlignment="1" applyProtection="1">
      <alignment horizontal="center" wrapText="1"/>
    </xf>
    <xf numFmtId="3" fontId="0" fillId="0" borderId="1" xfId="0" applyNumberFormat="1" applyFill="1" applyBorder="1" applyProtection="1">
      <protection locked="0"/>
    </xf>
    <xf numFmtId="3" fontId="0" fillId="0" borderId="2" xfId="0" applyNumberFormat="1" applyFill="1" applyBorder="1" applyProtection="1">
      <protection locked="0"/>
    </xf>
    <xf numFmtId="3" fontId="0" fillId="0" borderId="6" xfId="0" applyNumberFormat="1" applyFill="1" applyBorder="1" applyProtection="1">
      <protection locked="0"/>
    </xf>
    <xf numFmtId="14" fontId="15" fillId="0" borderId="0" xfId="0" applyNumberFormat="1" applyFont="1" applyFill="1" applyProtection="1"/>
    <xf numFmtId="0" fontId="29" fillId="0" borderId="0" xfId="0" applyFont="1" applyProtection="1"/>
    <xf numFmtId="0" fontId="35" fillId="0" borderId="0" xfId="0" applyFont="1" applyAlignment="1" applyProtection="1">
      <alignment horizontal="left" vertical="center"/>
    </xf>
    <xf numFmtId="0" fontId="18" fillId="0" borderId="3" xfId="0" applyFont="1" applyBorder="1" applyProtection="1"/>
    <xf numFmtId="0" fontId="13" fillId="0" borderId="3" xfId="0" applyFont="1" applyFill="1" applyBorder="1" applyProtection="1"/>
    <xf numFmtId="0" fontId="11" fillId="0" borderId="10" xfId="0" applyFont="1" applyBorder="1" applyAlignment="1" applyProtection="1">
      <alignment horizontal="left"/>
    </xf>
    <xf numFmtId="0" fontId="0" fillId="7" borderId="0" xfId="0" applyFill="1"/>
    <xf numFmtId="6" fontId="0" fillId="0" borderId="0" xfId="0" applyNumberFormat="1" applyFill="1" applyBorder="1" applyProtection="1">
      <protection locked="0"/>
    </xf>
    <xf numFmtId="6" fontId="0" fillId="0" borderId="7" xfId="0" applyNumberFormat="1" applyFill="1" applyBorder="1" applyProtection="1">
      <protection locked="0"/>
    </xf>
    <xf numFmtId="0" fontId="41" fillId="0" borderId="0" xfId="0" applyFont="1" applyAlignment="1">
      <alignment vertical="center"/>
    </xf>
    <xf numFmtId="0" fontId="12" fillId="0" borderId="6" xfId="0" applyFont="1" applyBorder="1" applyAlignment="1" applyProtection="1">
      <alignment horizontal="center" wrapText="1"/>
    </xf>
    <xf numFmtId="0" fontId="12" fillId="0" borderId="12" xfId="0" applyFont="1" applyBorder="1" applyAlignment="1" applyProtection="1">
      <alignment horizontal="center" wrapText="1"/>
    </xf>
  </cellXfs>
  <cellStyles count="1646">
    <cellStyle name="%" xfId="9"/>
    <cellStyle name="Comma" xfId="1" builtinId="3"/>
    <cellStyle name="Comma 2" xfId="10"/>
    <cellStyle name="Comma 3" xfId="6"/>
    <cellStyle name="Currency" xfId="2" builtinId="4"/>
    <cellStyle name="Currency 2" xfId="11"/>
    <cellStyle name="Currency 3" xfId="8"/>
    <cellStyle name="Normal" xfId="0" builtinId="0"/>
    <cellStyle name="Normal 2" xfId="12"/>
    <cellStyle name="Normal 2 2" xfId="7"/>
    <cellStyle name="Normal 3" xfId="3"/>
    <cellStyle name="Normal 4" xfId="4"/>
    <cellStyle name="Normal 4 10" xfId="36"/>
    <cellStyle name="Normal 4 10 2" xfId="172"/>
    <cellStyle name="Normal 4 10 2 2" xfId="376"/>
    <cellStyle name="Normal 4 10 2 2 2" xfId="784"/>
    <cellStyle name="Normal 4 10 2 2 2 2" xfId="1600"/>
    <cellStyle name="Normal 4 10 2 2 3" xfId="1192"/>
    <cellStyle name="Normal 4 10 2 3" xfId="580"/>
    <cellStyle name="Normal 4 10 2 3 2" xfId="1396"/>
    <cellStyle name="Normal 4 10 2 4" xfId="988"/>
    <cellStyle name="Normal 4 10 3" xfId="104"/>
    <cellStyle name="Normal 4 10 3 2" xfId="308"/>
    <cellStyle name="Normal 4 10 3 2 2" xfId="716"/>
    <cellStyle name="Normal 4 10 3 2 2 2" xfId="1532"/>
    <cellStyle name="Normal 4 10 3 2 3" xfId="1124"/>
    <cellStyle name="Normal 4 10 3 3" xfId="512"/>
    <cellStyle name="Normal 4 10 3 3 2" xfId="1328"/>
    <cellStyle name="Normal 4 10 3 4" xfId="920"/>
    <cellStyle name="Normal 4 10 4" xfId="240"/>
    <cellStyle name="Normal 4 10 4 2" xfId="648"/>
    <cellStyle name="Normal 4 10 4 2 2" xfId="1464"/>
    <cellStyle name="Normal 4 10 4 3" xfId="1056"/>
    <cellStyle name="Normal 4 10 5" xfId="444"/>
    <cellStyle name="Normal 4 10 5 2" xfId="1260"/>
    <cellStyle name="Normal 4 10 6" xfId="852"/>
    <cellStyle name="Normal 4 11" xfId="150"/>
    <cellStyle name="Normal 4 11 2" xfId="354"/>
    <cellStyle name="Normal 4 11 2 2" xfId="762"/>
    <cellStyle name="Normal 4 11 2 2 2" xfId="1578"/>
    <cellStyle name="Normal 4 11 2 3" xfId="1170"/>
    <cellStyle name="Normal 4 11 3" xfId="558"/>
    <cellStyle name="Normal 4 11 3 2" xfId="1374"/>
    <cellStyle name="Normal 4 11 4" xfId="966"/>
    <cellStyle name="Normal 4 12" xfId="82"/>
    <cellStyle name="Normal 4 12 2" xfId="286"/>
    <cellStyle name="Normal 4 12 2 2" xfId="694"/>
    <cellStyle name="Normal 4 12 2 2 2" xfId="1510"/>
    <cellStyle name="Normal 4 12 2 3" xfId="1102"/>
    <cellStyle name="Normal 4 12 3" xfId="490"/>
    <cellStyle name="Normal 4 12 3 2" xfId="1306"/>
    <cellStyle name="Normal 4 12 4" xfId="898"/>
    <cellStyle name="Normal 4 13" xfId="218"/>
    <cellStyle name="Normal 4 13 2" xfId="626"/>
    <cellStyle name="Normal 4 13 2 2" xfId="1442"/>
    <cellStyle name="Normal 4 13 3" xfId="1034"/>
    <cellStyle name="Normal 4 14" xfId="422"/>
    <cellStyle name="Normal 4 14 2" xfId="1238"/>
    <cellStyle name="Normal 4 15" xfId="830"/>
    <cellStyle name="Normal 4 2" xfId="15"/>
    <cellStyle name="Normal 4 2 10" xfId="151"/>
    <cellStyle name="Normal 4 2 10 2" xfId="355"/>
    <cellStyle name="Normal 4 2 10 2 2" xfId="763"/>
    <cellStyle name="Normal 4 2 10 2 2 2" xfId="1579"/>
    <cellStyle name="Normal 4 2 10 2 3" xfId="1171"/>
    <cellStyle name="Normal 4 2 10 3" xfId="559"/>
    <cellStyle name="Normal 4 2 10 3 2" xfId="1375"/>
    <cellStyle name="Normal 4 2 10 4" xfId="967"/>
    <cellStyle name="Normal 4 2 11" xfId="83"/>
    <cellStyle name="Normal 4 2 11 2" xfId="287"/>
    <cellStyle name="Normal 4 2 11 2 2" xfId="695"/>
    <cellStyle name="Normal 4 2 11 2 2 2" xfId="1511"/>
    <cellStyle name="Normal 4 2 11 2 3" xfId="1103"/>
    <cellStyle name="Normal 4 2 11 3" xfId="491"/>
    <cellStyle name="Normal 4 2 11 3 2" xfId="1307"/>
    <cellStyle name="Normal 4 2 11 4" xfId="899"/>
    <cellStyle name="Normal 4 2 12" xfId="219"/>
    <cellStyle name="Normal 4 2 12 2" xfId="627"/>
    <cellStyle name="Normal 4 2 12 2 2" xfId="1443"/>
    <cellStyle name="Normal 4 2 12 3" xfId="1035"/>
    <cellStyle name="Normal 4 2 13" xfId="423"/>
    <cellStyle name="Normal 4 2 13 2" xfId="1239"/>
    <cellStyle name="Normal 4 2 14" xfId="831"/>
    <cellStyle name="Normal 4 2 2" xfId="19"/>
    <cellStyle name="Normal 4 2 2 10" xfId="427"/>
    <cellStyle name="Normal 4 2 2 10 2" xfId="1243"/>
    <cellStyle name="Normal 4 2 2 11" xfId="835"/>
    <cellStyle name="Normal 4 2 2 2" xfId="23"/>
    <cellStyle name="Normal 4 2 2 2 10" xfId="839"/>
    <cellStyle name="Normal 4 2 2 2 2" xfId="35"/>
    <cellStyle name="Normal 4 2 2 2 2 2" xfId="57"/>
    <cellStyle name="Normal 4 2 2 2 2 2 2" xfId="193"/>
    <cellStyle name="Normal 4 2 2 2 2 2 2 2" xfId="397"/>
    <cellStyle name="Normal 4 2 2 2 2 2 2 2 2" xfId="805"/>
    <cellStyle name="Normal 4 2 2 2 2 2 2 2 2 2" xfId="1621"/>
    <cellStyle name="Normal 4 2 2 2 2 2 2 2 3" xfId="1213"/>
    <cellStyle name="Normal 4 2 2 2 2 2 2 3" xfId="601"/>
    <cellStyle name="Normal 4 2 2 2 2 2 2 3 2" xfId="1417"/>
    <cellStyle name="Normal 4 2 2 2 2 2 2 4" xfId="1009"/>
    <cellStyle name="Normal 4 2 2 2 2 2 3" xfId="125"/>
    <cellStyle name="Normal 4 2 2 2 2 2 3 2" xfId="329"/>
    <cellStyle name="Normal 4 2 2 2 2 2 3 2 2" xfId="737"/>
    <cellStyle name="Normal 4 2 2 2 2 2 3 2 2 2" xfId="1553"/>
    <cellStyle name="Normal 4 2 2 2 2 2 3 2 3" xfId="1145"/>
    <cellStyle name="Normal 4 2 2 2 2 2 3 3" xfId="533"/>
    <cellStyle name="Normal 4 2 2 2 2 2 3 3 2" xfId="1349"/>
    <cellStyle name="Normal 4 2 2 2 2 2 3 4" xfId="941"/>
    <cellStyle name="Normal 4 2 2 2 2 2 4" xfId="261"/>
    <cellStyle name="Normal 4 2 2 2 2 2 4 2" xfId="669"/>
    <cellStyle name="Normal 4 2 2 2 2 2 4 2 2" xfId="1485"/>
    <cellStyle name="Normal 4 2 2 2 2 2 4 3" xfId="1077"/>
    <cellStyle name="Normal 4 2 2 2 2 2 5" xfId="465"/>
    <cellStyle name="Normal 4 2 2 2 2 2 5 2" xfId="1281"/>
    <cellStyle name="Normal 4 2 2 2 2 2 6" xfId="873"/>
    <cellStyle name="Normal 4 2 2 2 2 3" xfId="171"/>
    <cellStyle name="Normal 4 2 2 2 2 3 2" xfId="375"/>
    <cellStyle name="Normal 4 2 2 2 2 3 2 2" xfId="783"/>
    <cellStyle name="Normal 4 2 2 2 2 3 2 2 2" xfId="1599"/>
    <cellStyle name="Normal 4 2 2 2 2 3 2 3" xfId="1191"/>
    <cellStyle name="Normal 4 2 2 2 2 3 3" xfId="579"/>
    <cellStyle name="Normal 4 2 2 2 2 3 3 2" xfId="1395"/>
    <cellStyle name="Normal 4 2 2 2 2 3 4" xfId="987"/>
    <cellStyle name="Normal 4 2 2 2 2 4" xfId="103"/>
    <cellStyle name="Normal 4 2 2 2 2 4 2" xfId="307"/>
    <cellStyle name="Normal 4 2 2 2 2 4 2 2" xfId="715"/>
    <cellStyle name="Normal 4 2 2 2 2 4 2 2 2" xfId="1531"/>
    <cellStyle name="Normal 4 2 2 2 2 4 2 3" xfId="1123"/>
    <cellStyle name="Normal 4 2 2 2 2 4 3" xfId="511"/>
    <cellStyle name="Normal 4 2 2 2 2 4 3 2" xfId="1327"/>
    <cellStyle name="Normal 4 2 2 2 2 4 4" xfId="919"/>
    <cellStyle name="Normal 4 2 2 2 2 5" xfId="239"/>
    <cellStyle name="Normal 4 2 2 2 2 5 2" xfId="647"/>
    <cellStyle name="Normal 4 2 2 2 2 5 2 2" xfId="1463"/>
    <cellStyle name="Normal 4 2 2 2 2 5 3" xfId="1055"/>
    <cellStyle name="Normal 4 2 2 2 2 6" xfId="443"/>
    <cellStyle name="Normal 4 2 2 2 2 6 2" xfId="1259"/>
    <cellStyle name="Normal 4 2 2 2 2 7" xfId="851"/>
    <cellStyle name="Normal 4 2 2 2 3" xfId="67"/>
    <cellStyle name="Normal 4 2 2 2 3 2" xfId="203"/>
    <cellStyle name="Normal 4 2 2 2 3 2 2" xfId="407"/>
    <cellStyle name="Normal 4 2 2 2 3 2 2 2" xfId="815"/>
    <cellStyle name="Normal 4 2 2 2 3 2 2 2 2" xfId="1631"/>
    <cellStyle name="Normal 4 2 2 2 3 2 2 3" xfId="1223"/>
    <cellStyle name="Normal 4 2 2 2 3 2 3" xfId="611"/>
    <cellStyle name="Normal 4 2 2 2 3 2 3 2" xfId="1427"/>
    <cellStyle name="Normal 4 2 2 2 3 2 4" xfId="1019"/>
    <cellStyle name="Normal 4 2 2 2 3 3" xfId="135"/>
    <cellStyle name="Normal 4 2 2 2 3 3 2" xfId="339"/>
    <cellStyle name="Normal 4 2 2 2 3 3 2 2" xfId="747"/>
    <cellStyle name="Normal 4 2 2 2 3 3 2 2 2" xfId="1563"/>
    <cellStyle name="Normal 4 2 2 2 3 3 2 3" xfId="1155"/>
    <cellStyle name="Normal 4 2 2 2 3 3 3" xfId="543"/>
    <cellStyle name="Normal 4 2 2 2 3 3 3 2" xfId="1359"/>
    <cellStyle name="Normal 4 2 2 2 3 3 4" xfId="951"/>
    <cellStyle name="Normal 4 2 2 2 3 4" xfId="271"/>
    <cellStyle name="Normal 4 2 2 2 3 4 2" xfId="679"/>
    <cellStyle name="Normal 4 2 2 2 3 4 2 2" xfId="1495"/>
    <cellStyle name="Normal 4 2 2 2 3 4 3" xfId="1087"/>
    <cellStyle name="Normal 4 2 2 2 3 5" xfId="475"/>
    <cellStyle name="Normal 4 2 2 2 3 5 2" xfId="1291"/>
    <cellStyle name="Normal 4 2 2 2 3 6" xfId="883"/>
    <cellStyle name="Normal 4 2 2 2 4" xfId="79"/>
    <cellStyle name="Normal 4 2 2 2 4 2" xfId="215"/>
    <cellStyle name="Normal 4 2 2 2 4 2 2" xfId="419"/>
    <cellStyle name="Normal 4 2 2 2 4 2 2 2" xfId="827"/>
    <cellStyle name="Normal 4 2 2 2 4 2 2 2 2" xfId="1643"/>
    <cellStyle name="Normal 4 2 2 2 4 2 2 3" xfId="1235"/>
    <cellStyle name="Normal 4 2 2 2 4 2 3" xfId="623"/>
    <cellStyle name="Normal 4 2 2 2 4 2 3 2" xfId="1439"/>
    <cellStyle name="Normal 4 2 2 2 4 2 4" xfId="1031"/>
    <cellStyle name="Normal 4 2 2 2 4 3" xfId="147"/>
    <cellStyle name="Normal 4 2 2 2 4 3 2" xfId="351"/>
    <cellStyle name="Normal 4 2 2 2 4 3 2 2" xfId="759"/>
    <cellStyle name="Normal 4 2 2 2 4 3 2 2 2" xfId="1575"/>
    <cellStyle name="Normal 4 2 2 2 4 3 2 3" xfId="1167"/>
    <cellStyle name="Normal 4 2 2 2 4 3 3" xfId="555"/>
    <cellStyle name="Normal 4 2 2 2 4 3 3 2" xfId="1371"/>
    <cellStyle name="Normal 4 2 2 2 4 3 4" xfId="963"/>
    <cellStyle name="Normal 4 2 2 2 4 4" xfId="283"/>
    <cellStyle name="Normal 4 2 2 2 4 4 2" xfId="691"/>
    <cellStyle name="Normal 4 2 2 2 4 4 2 2" xfId="1507"/>
    <cellStyle name="Normal 4 2 2 2 4 4 3" xfId="1099"/>
    <cellStyle name="Normal 4 2 2 2 4 5" xfId="487"/>
    <cellStyle name="Normal 4 2 2 2 4 5 2" xfId="1303"/>
    <cellStyle name="Normal 4 2 2 2 4 6" xfId="895"/>
    <cellStyle name="Normal 4 2 2 2 5" xfId="45"/>
    <cellStyle name="Normal 4 2 2 2 5 2" xfId="181"/>
    <cellStyle name="Normal 4 2 2 2 5 2 2" xfId="385"/>
    <cellStyle name="Normal 4 2 2 2 5 2 2 2" xfId="793"/>
    <cellStyle name="Normal 4 2 2 2 5 2 2 2 2" xfId="1609"/>
    <cellStyle name="Normal 4 2 2 2 5 2 2 3" xfId="1201"/>
    <cellStyle name="Normal 4 2 2 2 5 2 3" xfId="589"/>
    <cellStyle name="Normal 4 2 2 2 5 2 3 2" xfId="1405"/>
    <cellStyle name="Normal 4 2 2 2 5 2 4" xfId="997"/>
    <cellStyle name="Normal 4 2 2 2 5 3" xfId="113"/>
    <cellStyle name="Normal 4 2 2 2 5 3 2" xfId="317"/>
    <cellStyle name="Normal 4 2 2 2 5 3 2 2" xfId="725"/>
    <cellStyle name="Normal 4 2 2 2 5 3 2 2 2" xfId="1541"/>
    <cellStyle name="Normal 4 2 2 2 5 3 2 3" xfId="1133"/>
    <cellStyle name="Normal 4 2 2 2 5 3 3" xfId="521"/>
    <cellStyle name="Normal 4 2 2 2 5 3 3 2" xfId="1337"/>
    <cellStyle name="Normal 4 2 2 2 5 3 4" xfId="929"/>
    <cellStyle name="Normal 4 2 2 2 5 4" xfId="249"/>
    <cellStyle name="Normal 4 2 2 2 5 4 2" xfId="657"/>
    <cellStyle name="Normal 4 2 2 2 5 4 2 2" xfId="1473"/>
    <cellStyle name="Normal 4 2 2 2 5 4 3" xfId="1065"/>
    <cellStyle name="Normal 4 2 2 2 5 5" xfId="453"/>
    <cellStyle name="Normal 4 2 2 2 5 5 2" xfId="1269"/>
    <cellStyle name="Normal 4 2 2 2 5 6" xfId="861"/>
    <cellStyle name="Normal 4 2 2 2 6" xfId="159"/>
    <cellStyle name="Normal 4 2 2 2 6 2" xfId="363"/>
    <cellStyle name="Normal 4 2 2 2 6 2 2" xfId="771"/>
    <cellStyle name="Normal 4 2 2 2 6 2 2 2" xfId="1587"/>
    <cellStyle name="Normal 4 2 2 2 6 2 3" xfId="1179"/>
    <cellStyle name="Normal 4 2 2 2 6 3" xfId="567"/>
    <cellStyle name="Normal 4 2 2 2 6 3 2" xfId="1383"/>
    <cellStyle name="Normal 4 2 2 2 6 4" xfId="975"/>
    <cellStyle name="Normal 4 2 2 2 7" xfId="91"/>
    <cellStyle name="Normal 4 2 2 2 7 2" xfId="295"/>
    <cellStyle name="Normal 4 2 2 2 7 2 2" xfId="703"/>
    <cellStyle name="Normal 4 2 2 2 7 2 2 2" xfId="1519"/>
    <cellStyle name="Normal 4 2 2 2 7 2 3" xfId="1111"/>
    <cellStyle name="Normal 4 2 2 2 7 3" xfId="499"/>
    <cellStyle name="Normal 4 2 2 2 7 3 2" xfId="1315"/>
    <cellStyle name="Normal 4 2 2 2 7 4" xfId="907"/>
    <cellStyle name="Normal 4 2 2 2 8" xfId="227"/>
    <cellStyle name="Normal 4 2 2 2 8 2" xfId="635"/>
    <cellStyle name="Normal 4 2 2 2 8 2 2" xfId="1451"/>
    <cellStyle name="Normal 4 2 2 2 8 3" xfId="1043"/>
    <cellStyle name="Normal 4 2 2 2 9" xfId="431"/>
    <cellStyle name="Normal 4 2 2 2 9 2" xfId="1247"/>
    <cellStyle name="Normal 4 2 2 3" xfId="31"/>
    <cellStyle name="Normal 4 2 2 3 2" xfId="53"/>
    <cellStyle name="Normal 4 2 2 3 2 2" xfId="189"/>
    <cellStyle name="Normal 4 2 2 3 2 2 2" xfId="393"/>
    <cellStyle name="Normal 4 2 2 3 2 2 2 2" xfId="801"/>
    <cellStyle name="Normal 4 2 2 3 2 2 2 2 2" xfId="1617"/>
    <cellStyle name="Normal 4 2 2 3 2 2 2 3" xfId="1209"/>
    <cellStyle name="Normal 4 2 2 3 2 2 3" xfId="597"/>
    <cellStyle name="Normal 4 2 2 3 2 2 3 2" xfId="1413"/>
    <cellStyle name="Normal 4 2 2 3 2 2 4" xfId="1005"/>
    <cellStyle name="Normal 4 2 2 3 2 3" xfId="121"/>
    <cellStyle name="Normal 4 2 2 3 2 3 2" xfId="325"/>
    <cellStyle name="Normal 4 2 2 3 2 3 2 2" xfId="733"/>
    <cellStyle name="Normal 4 2 2 3 2 3 2 2 2" xfId="1549"/>
    <cellStyle name="Normal 4 2 2 3 2 3 2 3" xfId="1141"/>
    <cellStyle name="Normal 4 2 2 3 2 3 3" xfId="529"/>
    <cellStyle name="Normal 4 2 2 3 2 3 3 2" xfId="1345"/>
    <cellStyle name="Normal 4 2 2 3 2 3 4" xfId="937"/>
    <cellStyle name="Normal 4 2 2 3 2 4" xfId="257"/>
    <cellStyle name="Normal 4 2 2 3 2 4 2" xfId="665"/>
    <cellStyle name="Normal 4 2 2 3 2 4 2 2" xfId="1481"/>
    <cellStyle name="Normal 4 2 2 3 2 4 3" xfId="1073"/>
    <cellStyle name="Normal 4 2 2 3 2 5" xfId="461"/>
    <cellStyle name="Normal 4 2 2 3 2 5 2" xfId="1277"/>
    <cellStyle name="Normal 4 2 2 3 2 6" xfId="869"/>
    <cellStyle name="Normal 4 2 2 3 3" xfId="167"/>
    <cellStyle name="Normal 4 2 2 3 3 2" xfId="371"/>
    <cellStyle name="Normal 4 2 2 3 3 2 2" xfId="779"/>
    <cellStyle name="Normal 4 2 2 3 3 2 2 2" xfId="1595"/>
    <cellStyle name="Normal 4 2 2 3 3 2 3" xfId="1187"/>
    <cellStyle name="Normal 4 2 2 3 3 3" xfId="575"/>
    <cellStyle name="Normal 4 2 2 3 3 3 2" xfId="1391"/>
    <cellStyle name="Normal 4 2 2 3 3 4" xfId="983"/>
    <cellStyle name="Normal 4 2 2 3 4" xfId="99"/>
    <cellStyle name="Normal 4 2 2 3 4 2" xfId="303"/>
    <cellStyle name="Normal 4 2 2 3 4 2 2" xfId="711"/>
    <cellStyle name="Normal 4 2 2 3 4 2 2 2" xfId="1527"/>
    <cellStyle name="Normal 4 2 2 3 4 2 3" xfId="1119"/>
    <cellStyle name="Normal 4 2 2 3 4 3" xfId="507"/>
    <cellStyle name="Normal 4 2 2 3 4 3 2" xfId="1323"/>
    <cellStyle name="Normal 4 2 2 3 4 4" xfId="915"/>
    <cellStyle name="Normal 4 2 2 3 5" xfId="235"/>
    <cellStyle name="Normal 4 2 2 3 5 2" xfId="643"/>
    <cellStyle name="Normal 4 2 2 3 5 2 2" xfId="1459"/>
    <cellStyle name="Normal 4 2 2 3 5 3" xfId="1051"/>
    <cellStyle name="Normal 4 2 2 3 6" xfId="439"/>
    <cellStyle name="Normal 4 2 2 3 6 2" xfId="1255"/>
    <cellStyle name="Normal 4 2 2 3 7" xfId="847"/>
    <cellStyle name="Normal 4 2 2 4" xfId="63"/>
    <cellStyle name="Normal 4 2 2 4 2" xfId="199"/>
    <cellStyle name="Normal 4 2 2 4 2 2" xfId="403"/>
    <cellStyle name="Normal 4 2 2 4 2 2 2" xfId="811"/>
    <cellStyle name="Normal 4 2 2 4 2 2 2 2" xfId="1627"/>
    <cellStyle name="Normal 4 2 2 4 2 2 3" xfId="1219"/>
    <cellStyle name="Normal 4 2 2 4 2 3" xfId="607"/>
    <cellStyle name="Normal 4 2 2 4 2 3 2" xfId="1423"/>
    <cellStyle name="Normal 4 2 2 4 2 4" xfId="1015"/>
    <cellStyle name="Normal 4 2 2 4 3" xfId="131"/>
    <cellStyle name="Normal 4 2 2 4 3 2" xfId="335"/>
    <cellStyle name="Normal 4 2 2 4 3 2 2" xfId="743"/>
    <cellStyle name="Normal 4 2 2 4 3 2 2 2" xfId="1559"/>
    <cellStyle name="Normal 4 2 2 4 3 2 3" xfId="1151"/>
    <cellStyle name="Normal 4 2 2 4 3 3" xfId="539"/>
    <cellStyle name="Normal 4 2 2 4 3 3 2" xfId="1355"/>
    <cellStyle name="Normal 4 2 2 4 3 4" xfId="947"/>
    <cellStyle name="Normal 4 2 2 4 4" xfId="267"/>
    <cellStyle name="Normal 4 2 2 4 4 2" xfId="675"/>
    <cellStyle name="Normal 4 2 2 4 4 2 2" xfId="1491"/>
    <cellStyle name="Normal 4 2 2 4 4 3" xfId="1083"/>
    <cellStyle name="Normal 4 2 2 4 5" xfId="471"/>
    <cellStyle name="Normal 4 2 2 4 5 2" xfId="1287"/>
    <cellStyle name="Normal 4 2 2 4 6" xfId="879"/>
    <cellStyle name="Normal 4 2 2 5" xfId="75"/>
    <cellStyle name="Normal 4 2 2 5 2" xfId="211"/>
    <cellStyle name="Normal 4 2 2 5 2 2" xfId="415"/>
    <cellStyle name="Normal 4 2 2 5 2 2 2" xfId="823"/>
    <cellStyle name="Normal 4 2 2 5 2 2 2 2" xfId="1639"/>
    <cellStyle name="Normal 4 2 2 5 2 2 3" xfId="1231"/>
    <cellStyle name="Normal 4 2 2 5 2 3" xfId="619"/>
    <cellStyle name="Normal 4 2 2 5 2 3 2" xfId="1435"/>
    <cellStyle name="Normal 4 2 2 5 2 4" xfId="1027"/>
    <cellStyle name="Normal 4 2 2 5 3" xfId="143"/>
    <cellStyle name="Normal 4 2 2 5 3 2" xfId="347"/>
    <cellStyle name="Normal 4 2 2 5 3 2 2" xfId="755"/>
    <cellStyle name="Normal 4 2 2 5 3 2 2 2" xfId="1571"/>
    <cellStyle name="Normal 4 2 2 5 3 2 3" xfId="1163"/>
    <cellStyle name="Normal 4 2 2 5 3 3" xfId="551"/>
    <cellStyle name="Normal 4 2 2 5 3 3 2" xfId="1367"/>
    <cellStyle name="Normal 4 2 2 5 3 4" xfId="959"/>
    <cellStyle name="Normal 4 2 2 5 4" xfId="279"/>
    <cellStyle name="Normal 4 2 2 5 4 2" xfId="687"/>
    <cellStyle name="Normal 4 2 2 5 4 2 2" xfId="1503"/>
    <cellStyle name="Normal 4 2 2 5 4 3" xfId="1095"/>
    <cellStyle name="Normal 4 2 2 5 5" xfId="483"/>
    <cellStyle name="Normal 4 2 2 5 5 2" xfId="1299"/>
    <cellStyle name="Normal 4 2 2 5 6" xfId="891"/>
    <cellStyle name="Normal 4 2 2 6" xfId="41"/>
    <cellStyle name="Normal 4 2 2 6 2" xfId="177"/>
    <cellStyle name="Normal 4 2 2 6 2 2" xfId="381"/>
    <cellStyle name="Normal 4 2 2 6 2 2 2" xfId="789"/>
    <cellStyle name="Normal 4 2 2 6 2 2 2 2" xfId="1605"/>
    <cellStyle name="Normal 4 2 2 6 2 2 3" xfId="1197"/>
    <cellStyle name="Normal 4 2 2 6 2 3" xfId="585"/>
    <cellStyle name="Normal 4 2 2 6 2 3 2" xfId="1401"/>
    <cellStyle name="Normal 4 2 2 6 2 4" xfId="993"/>
    <cellStyle name="Normal 4 2 2 6 3" xfId="109"/>
    <cellStyle name="Normal 4 2 2 6 3 2" xfId="313"/>
    <cellStyle name="Normal 4 2 2 6 3 2 2" xfId="721"/>
    <cellStyle name="Normal 4 2 2 6 3 2 2 2" xfId="1537"/>
    <cellStyle name="Normal 4 2 2 6 3 2 3" xfId="1129"/>
    <cellStyle name="Normal 4 2 2 6 3 3" xfId="517"/>
    <cellStyle name="Normal 4 2 2 6 3 3 2" xfId="1333"/>
    <cellStyle name="Normal 4 2 2 6 3 4" xfId="925"/>
    <cellStyle name="Normal 4 2 2 6 4" xfId="245"/>
    <cellStyle name="Normal 4 2 2 6 4 2" xfId="653"/>
    <cellStyle name="Normal 4 2 2 6 4 2 2" xfId="1469"/>
    <cellStyle name="Normal 4 2 2 6 4 3" xfId="1061"/>
    <cellStyle name="Normal 4 2 2 6 5" xfId="449"/>
    <cellStyle name="Normal 4 2 2 6 5 2" xfId="1265"/>
    <cellStyle name="Normal 4 2 2 6 6" xfId="857"/>
    <cellStyle name="Normal 4 2 2 7" xfId="155"/>
    <cellStyle name="Normal 4 2 2 7 2" xfId="359"/>
    <cellStyle name="Normal 4 2 2 7 2 2" xfId="767"/>
    <cellStyle name="Normal 4 2 2 7 2 2 2" xfId="1583"/>
    <cellStyle name="Normal 4 2 2 7 2 3" xfId="1175"/>
    <cellStyle name="Normal 4 2 2 7 3" xfId="563"/>
    <cellStyle name="Normal 4 2 2 7 3 2" xfId="1379"/>
    <cellStyle name="Normal 4 2 2 7 4" xfId="971"/>
    <cellStyle name="Normal 4 2 2 8" xfId="87"/>
    <cellStyle name="Normal 4 2 2 8 2" xfId="291"/>
    <cellStyle name="Normal 4 2 2 8 2 2" xfId="699"/>
    <cellStyle name="Normal 4 2 2 8 2 2 2" xfId="1515"/>
    <cellStyle name="Normal 4 2 2 8 2 3" xfId="1107"/>
    <cellStyle name="Normal 4 2 2 8 3" xfId="495"/>
    <cellStyle name="Normal 4 2 2 8 3 2" xfId="1311"/>
    <cellStyle name="Normal 4 2 2 8 4" xfId="903"/>
    <cellStyle name="Normal 4 2 2 9" xfId="223"/>
    <cellStyle name="Normal 4 2 2 9 2" xfId="631"/>
    <cellStyle name="Normal 4 2 2 9 2 2" xfId="1447"/>
    <cellStyle name="Normal 4 2 2 9 3" xfId="1039"/>
    <cellStyle name="Normal 4 2 3" xfId="17"/>
    <cellStyle name="Normal 4 2 3 10" xfId="833"/>
    <cellStyle name="Normal 4 2 3 2" xfId="29"/>
    <cellStyle name="Normal 4 2 3 2 2" xfId="51"/>
    <cellStyle name="Normal 4 2 3 2 2 2" xfId="187"/>
    <cellStyle name="Normal 4 2 3 2 2 2 2" xfId="391"/>
    <cellStyle name="Normal 4 2 3 2 2 2 2 2" xfId="799"/>
    <cellStyle name="Normal 4 2 3 2 2 2 2 2 2" xfId="1615"/>
    <cellStyle name="Normal 4 2 3 2 2 2 2 3" xfId="1207"/>
    <cellStyle name="Normal 4 2 3 2 2 2 3" xfId="595"/>
    <cellStyle name="Normal 4 2 3 2 2 2 3 2" xfId="1411"/>
    <cellStyle name="Normal 4 2 3 2 2 2 4" xfId="1003"/>
    <cellStyle name="Normal 4 2 3 2 2 3" xfId="119"/>
    <cellStyle name="Normal 4 2 3 2 2 3 2" xfId="323"/>
    <cellStyle name="Normal 4 2 3 2 2 3 2 2" xfId="731"/>
    <cellStyle name="Normal 4 2 3 2 2 3 2 2 2" xfId="1547"/>
    <cellStyle name="Normal 4 2 3 2 2 3 2 3" xfId="1139"/>
    <cellStyle name="Normal 4 2 3 2 2 3 3" xfId="527"/>
    <cellStyle name="Normal 4 2 3 2 2 3 3 2" xfId="1343"/>
    <cellStyle name="Normal 4 2 3 2 2 3 4" xfId="935"/>
    <cellStyle name="Normal 4 2 3 2 2 4" xfId="255"/>
    <cellStyle name="Normal 4 2 3 2 2 4 2" xfId="663"/>
    <cellStyle name="Normal 4 2 3 2 2 4 2 2" xfId="1479"/>
    <cellStyle name="Normal 4 2 3 2 2 4 3" xfId="1071"/>
    <cellStyle name="Normal 4 2 3 2 2 5" xfId="459"/>
    <cellStyle name="Normal 4 2 3 2 2 5 2" xfId="1275"/>
    <cellStyle name="Normal 4 2 3 2 2 6" xfId="867"/>
    <cellStyle name="Normal 4 2 3 2 3" xfId="165"/>
    <cellStyle name="Normal 4 2 3 2 3 2" xfId="369"/>
    <cellStyle name="Normal 4 2 3 2 3 2 2" xfId="777"/>
    <cellStyle name="Normal 4 2 3 2 3 2 2 2" xfId="1593"/>
    <cellStyle name="Normal 4 2 3 2 3 2 3" xfId="1185"/>
    <cellStyle name="Normal 4 2 3 2 3 3" xfId="573"/>
    <cellStyle name="Normal 4 2 3 2 3 3 2" xfId="1389"/>
    <cellStyle name="Normal 4 2 3 2 3 4" xfId="981"/>
    <cellStyle name="Normal 4 2 3 2 4" xfId="97"/>
    <cellStyle name="Normal 4 2 3 2 4 2" xfId="301"/>
    <cellStyle name="Normal 4 2 3 2 4 2 2" xfId="709"/>
    <cellStyle name="Normal 4 2 3 2 4 2 2 2" xfId="1525"/>
    <cellStyle name="Normal 4 2 3 2 4 2 3" xfId="1117"/>
    <cellStyle name="Normal 4 2 3 2 4 3" xfId="505"/>
    <cellStyle name="Normal 4 2 3 2 4 3 2" xfId="1321"/>
    <cellStyle name="Normal 4 2 3 2 4 4" xfId="913"/>
    <cellStyle name="Normal 4 2 3 2 5" xfId="233"/>
    <cellStyle name="Normal 4 2 3 2 5 2" xfId="641"/>
    <cellStyle name="Normal 4 2 3 2 5 2 2" xfId="1457"/>
    <cellStyle name="Normal 4 2 3 2 5 3" xfId="1049"/>
    <cellStyle name="Normal 4 2 3 2 6" xfId="437"/>
    <cellStyle name="Normal 4 2 3 2 6 2" xfId="1253"/>
    <cellStyle name="Normal 4 2 3 2 7" xfId="845"/>
    <cellStyle name="Normal 4 2 3 3" xfId="61"/>
    <cellStyle name="Normal 4 2 3 3 2" xfId="197"/>
    <cellStyle name="Normal 4 2 3 3 2 2" xfId="401"/>
    <cellStyle name="Normal 4 2 3 3 2 2 2" xfId="809"/>
    <cellStyle name="Normal 4 2 3 3 2 2 2 2" xfId="1625"/>
    <cellStyle name="Normal 4 2 3 3 2 2 3" xfId="1217"/>
    <cellStyle name="Normal 4 2 3 3 2 3" xfId="605"/>
    <cellStyle name="Normal 4 2 3 3 2 3 2" xfId="1421"/>
    <cellStyle name="Normal 4 2 3 3 2 4" xfId="1013"/>
    <cellStyle name="Normal 4 2 3 3 3" xfId="129"/>
    <cellStyle name="Normal 4 2 3 3 3 2" xfId="333"/>
    <cellStyle name="Normal 4 2 3 3 3 2 2" xfId="741"/>
    <cellStyle name="Normal 4 2 3 3 3 2 2 2" xfId="1557"/>
    <cellStyle name="Normal 4 2 3 3 3 2 3" xfId="1149"/>
    <cellStyle name="Normal 4 2 3 3 3 3" xfId="537"/>
    <cellStyle name="Normal 4 2 3 3 3 3 2" xfId="1353"/>
    <cellStyle name="Normal 4 2 3 3 3 4" xfId="945"/>
    <cellStyle name="Normal 4 2 3 3 4" xfId="265"/>
    <cellStyle name="Normal 4 2 3 3 4 2" xfId="673"/>
    <cellStyle name="Normal 4 2 3 3 4 2 2" xfId="1489"/>
    <cellStyle name="Normal 4 2 3 3 4 3" xfId="1081"/>
    <cellStyle name="Normal 4 2 3 3 5" xfId="469"/>
    <cellStyle name="Normal 4 2 3 3 5 2" xfId="1285"/>
    <cellStyle name="Normal 4 2 3 3 6" xfId="877"/>
    <cellStyle name="Normal 4 2 3 4" xfId="73"/>
    <cellStyle name="Normal 4 2 3 4 2" xfId="209"/>
    <cellStyle name="Normal 4 2 3 4 2 2" xfId="413"/>
    <cellStyle name="Normal 4 2 3 4 2 2 2" xfId="821"/>
    <cellStyle name="Normal 4 2 3 4 2 2 2 2" xfId="1637"/>
    <cellStyle name="Normal 4 2 3 4 2 2 3" xfId="1229"/>
    <cellStyle name="Normal 4 2 3 4 2 3" xfId="617"/>
    <cellStyle name="Normal 4 2 3 4 2 3 2" xfId="1433"/>
    <cellStyle name="Normal 4 2 3 4 2 4" xfId="1025"/>
    <cellStyle name="Normal 4 2 3 4 3" xfId="141"/>
    <cellStyle name="Normal 4 2 3 4 3 2" xfId="345"/>
    <cellStyle name="Normal 4 2 3 4 3 2 2" xfId="753"/>
    <cellStyle name="Normal 4 2 3 4 3 2 2 2" xfId="1569"/>
    <cellStyle name="Normal 4 2 3 4 3 2 3" xfId="1161"/>
    <cellStyle name="Normal 4 2 3 4 3 3" xfId="549"/>
    <cellStyle name="Normal 4 2 3 4 3 3 2" xfId="1365"/>
    <cellStyle name="Normal 4 2 3 4 3 4" xfId="957"/>
    <cellStyle name="Normal 4 2 3 4 4" xfId="277"/>
    <cellStyle name="Normal 4 2 3 4 4 2" xfId="685"/>
    <cellStyle name="Normal 4 2 3 4 4 2 2" xfId="1501"/>
    <cellStyle name="Normal 4 2 3 4 4 3" xfId="1093"/>
    <cellStyle name="Normal 4 2 3 4 5" xfId="481"/>
    <cellStyle name="Normal 4 2 3 4 5 2" xfId="1297"/>
    <cellStyle name="Normal 4 2 3 4 6" xfId="889"/>
    <cellStyle name="Normal 4 2 3 5" xfId="39"/>
    <cellStyle name="Normal 4 2 3 5 2" xfId="175"/>
    <cellStyle name="Normal 4 2 3 5 2 2" xfId="379"/>
    <cellStyle name="Normal 4 2 3 5 2 2 2" xfId="787"/>
    <cellStyle name="Normal 4 2 3 5 2 2 2 2" xfId="1603"/>
    <cellStyle name="Normal 4 2 3 5 2 2 3" xfId="1195"/>
    <cellStyle name="Normal 4 2 3 5 2 3" xfId="583"/>
    <cellStyle name="Normal 4 2 3 5 2 3 2" xfId="1399"/>
    <cellStyle name="Normal 4 2 3 5 2 4" xfId="991"/>
    <cellStyle name="Normal 4 2 3 5 3" xfId="107"/>
    <cellStyle name="Normal 4 2 3 5 3 2" xfId="311"/>
    <cellStyle name="Normal 4 2 3 5 3 2 2" xfId="719"/>
    <cellStyle name="Normal 4 2 3 5 3 2 2 2" xfId="1535"/>
    <cellStyle name="Normal 4 2 3 5 3 2 3" xfId="1127"/>
    <cellStyle name="Normal 4 2 3 5 3 3" xfId="515"/>
    <cellStyle name="Normal 4 2 3 5 3 3 2" xfId="1331"/>
    <cellStyle name="Normal 4 2 3 5 3 4" xfId="923"/>
    <cellStyle name="Normal 4 2 3 5 4" xfId="243"/>
    <cellStyle name="Normal 4 2 3 5 4 2" xfId="651"/>
    <cellStyle name="Normal 4 2 3 5 4 2 2" xfId="1467"/>
    <cellStyle name="Normal 4 2 3 5 4 3" xfId="1059"/>
    <cellStyle name="Normal 4 2 3 5 5" xfId="447"/>
    <cellStyle name="Normal 4 2 3 5 5 2" xfId="1263"/>
    <cellStyle name="Normal 4 2 3 5 6" xfId="855"/>
    <cellStyle name="Normal 4 2 3 6" xfId="153"/>
    <cellStyle name="Normal 4 2 3 6 2" xfId="357"/>
    <cellStyle name="Normal 4 2 3 6 2 2" xfId="765"/>
    <cellStyle name="Normal 4 2 3 6 2 2 2" xfId="1581"/>
    <cellStyle name="Normal 4 2 3 6 2 3" xfId="1173"/>
    <cellStyle name="Normal 4 2 3 6 3" xfId="561"/>
    <cellStyle name="Normal 4 2 3 6 3 2" xfId="1377"/>
    <cellStyle name="Normal 4 2 3 6 4" xfId="969"/>
    <cellStyle name="Normal 4 2 3 7" xfId="85"/>
    <cellStyle name="Normal 4 2 3 7 2" xfId="289"/>
    <cellStyle name="Normal 4 2 3 7 2 2" xfId="697"/>
    <cellStyle name="Normal 4 2 3 7 2 2 2" xfId="1513"/>
    <cellStyle name="Normal 4 2 3 7 2 3" xfId="1105"/>
    <cellStyle name="Normal 4 2 3 7 3" xfId="493"/>
    <cellStyle name="Normal 4 2 3 7 3 2" xfId="1309"/>
    <cellStyle name="Normal 4 2 3 7 4" xfId="901"/>
    <cellStyle name="Normal 4 2 3 8" xfId="221"/>
    <cellStyle name="Normal 4 2 3 8 2" xfId="629"/>
    <cellStyle name="Normal 4 2 3 8 2 2" xfId="1445"/>
    <cellStyle name="Normal 4 2 3 8 3" xfId="1037"/>
    <cellStyle name="Normal 4 2 3 9" xfId="425"/>
    <cellStyle name="Normal 4 2 3 9 2" xfId="1241"/>
    <cellStyle name="Normal 4 2 4" xfId="21"/>
    <cellStyle name="Normal 4 2 4 10" xfId="837"/>
    <cellStyle name="Normal 4 2 4 2" xfId="33"/>
    <cellStyle name="Normal 4 2 4 2 2" xfId="55"/>
    <cellStyle name="Normal 4 2 4 2 2 2" xfId="191"/>
    <cellStyle name="Normal 4 2 4 2 2 2 2" xfId="395"/>
    <cellStyle name="Normal 4 2 4 2 2 2 2 2" xfId="803"/>
    <cellStyle name="Normal 4 2 4 2 2 2 2 2 2" xfId="1619"/>
    <cellStyle name="Normal 4 2 4 2 2 2 2 3" xfId="1211"/>
    <cellStyle name="Normal 4 2 4 2 2 2 3" xfId="599"/>
    <cellStyle name="Normal 4 2 4 2 2 2 3 2" xfId="1415"/>
    <cellStyle name="Normal 4 2 4 2 2 2 4" xfId="1007"/>
    <cellStyle name="Normal 4 2 4 2 2 3" xfId="123"/>
    <cellStyle name="Normal 4 2 4 2 2 3 2" xfId="327"/>
    <cellStyle name="Normal 4 2 4 2 2 3 2 2" xfId="735"/>
    <cellStyle name="Normal 4 2 4 2 2 3 2 2 2" xfId="1551"/>
    <cellStyle name="Normal 4 2 4 2 2 3 2 3" xfId="1143"/>
    <cellStyle name="Normal 4 2 4 2 2 3 3" xfId="531"/>
    <cellStyle name="Normal 4 2 4 2 2 3 3 2" xfId="1347"/>
    <cellStyle name="Normal 4 2 4 2 2 3 4" xfId="939"/>
    <cellStyle name="Normal 4 2 4 2 2 4" xfId="259"/>
    <cellStyle name="Normal 4 2 4 2 2 4 2" xfId="667"/>
    <cellStyle name="Normal 4 2 4 2 2 4 2 2" xfId="1483"/>
    <cellStyle name="Normal 4 2 4 2 2 4 3" xfId="1075"/>
    <cellStyle name="Normal 4 2 4 2 2 5" xfId="463"/>
    <cellStyle name="Normal 4 2 4 2 2 5 2" xfId="1279"/>
    <cellStyle name="Normal 4 2 4 2 2 6" xfId="871"/>
    <cellStyle name="Normal 4 2 4 2 3" xfId="169"/>
    <cellStyle name="Normal 4 2 4 2 3 2" xfId="373"/>
    <cellStyle name="Normal 4 2 4 2 3 2 2" xfId="781"/>
    <cellStyle name="Normal 4 2 4 2 3 2 2 2" xfId="1597"/>
    <cellStyle name="Normal 4 2 4 2 3 2 3" xfId="1189"/>
    <cellStyle name="Normal 4 2 4 2 3 3" xfId="577"/>
    <cellStyle name="Normal 4 2 4 2 3 3 2" xfId="1393"/>
    <cellStyle name="Normal 4 2 4 2 3 4" xfId="985"/>
    <cellStyle name="Normal 4 2 4 2 4" xfId="101"/>
    <cellStyle name="Normal 4 2 4 2 4 2" xfId="305"/>
    <cellStyle name="Normal 4 2 4 2 4 2 2" xfId="713"/>
    <cellStyle name="Normal 4 2 4 2 4 2 2 2" xfId="1529"/>
    <cellStyle name="Normal 4 2 4 2 4 2 3" xfId="1121"/>
    <cellStyle name="Normal 4 2 4 2 4 3" xfId="509"/>
    <cellStyle name="Normal 4 2 4 2 4 3 2" xfId="1325"/>
    <cellStyle name="Normal 4 2 4 2 4 4" xfId="917"/>
    <cellStyle name="Normal 4 2 4 2 5" xfId="237"/>
    <cellStyle name="Normal 4 2 4 2 5 2" xfId="645"/>
    <cellStyle name="Normal 4 2 4 2 5 2 2" xfId="1461"/>
    <cellStyle name="Normal 4 2 4 2 5 3" xfId="1053"/>
    <cellStyle name="Normal 4 2 4 2 6" xfId="441"/>
    <cellStyle name="Normal 4 2 4 2 6 2" xfId="1257"/>
    <cellStyle name="Normal 4 2 4 2 7" xfId="849"/>
    <cellStyle name="Normal 4 2 4 3" xfId="65"/>
    <cellStyle name="Normal 4 2 4 3 2" xfId="201"/>
    <cellStyle name="Normal 4 2 4 3 2 2" xfId="405"/>
    <cellStyle name="Normal 4 2 4 3 2 2 2" xfId="813"/>
    <cellStyle name="Normal 4 2 4 3 2 2 2 2" xfId="1629"/>
    <cellStyle name="Normal 4 2 4 3 2 2 3" xfId="1221"/>
    <cellStyle name="Normal 4 2 4 3 2 3" xfId="609"/>
    <cellStyle name="Normal 4 2 4 3 2 3 2" xfId="1425"/>
    <cellStyle name="Normal 4 2 4 3 2 4" xfId="1017"/>
    <cellStyle name="Normal 4 2 4 3 3" xfId="133"/>
    <cellStyle name="Normal 4 2 4 3 3 2" xfId="337"/>
    <cellStyle name="Normal 4 2 4 3 3 2 2" xfId="745"/>
    <cellStyle name="Normal 4 2 4 3 3 2 2 2" xfId="1561"/>
    <cellStyle name="Normal 4 2 4 3 3 2 3" xfId="1153"/>
    <cellStyle name="Normal 4 2 4 3 3 3" xfId="541"/>
    <cellStyle name="Normal 4 2 4 3 3 3 2" xfId="1357"/>
    <cellStyle name="Normal 4 2 4 3 3 4" xfId="949"/>
    <cellStyle name="Normal 4 2 4 3 4" xfId="269"/>
    <cellStyle name="Normal 4 2 4 3 4 2" xfId="677"/>
    <cellStyle name="Normal 4 2 4 3 4 2 2" xfId="1493"/>
    <cellStyle name="Normal 4 2 4 3 4 3" xfId="1085"/>
    <cellStyle name="Normal 4 2 4 3 5" xfId="473"/>
    <cellStyle name="Normal 4 2 4 3 5 2" xfId="1289"/>
    <cellStyle name="Normal 4 2 4 3 6" xfId="881"/>
    <cellStyle name="Normal 4 2 4 4" xfId="77"/>
    <cellStyle name="Normal 4 2 4 4 2" xfId="213"/>
    <cellStyle name="Normal 4 2 4 4 2 2" xfId="417"/>
    <cellStyle name="Normal 4 2 4 4 2 2 2" xfId="825"/>
    <cellStyle name="Normal 4 2 4 4 2 2 2 2" xfId="1641"/>
    <cellStyle name="Normal 4 2 4 4 2 2 3" xfId="1233"/>
    <cellStyle name="Normal 4 2 4 4 2 3" xfId="621"/>
    <cellStyle name="Normal 4 2 4 4 2 3 2" xfId="1437"/>
    <cellStyle name="Normal 4 2 4 4 2 4" xfId="1029"/>
    <cellStyle name="Normal 4 2 4 4 3" xfId="145"/>
    <cellStyle name="Normal 4 2 4 4 3 2" xfId="349"/>
    <cellStyle name="Normal 4 2 4 4 3 2 2" xfId="757"/>
    <cellStyle name="Normal 4 2 4 4 3 2 2 2" xfId="1573"/>
    <cellStyle name="Normal 4 2 4 4 3 2 3" xfId="1165"/>
    <cellStyle name="Normal 4 2 4 4 3 3" xfId="553"/>
    <cellStyle name="Normal 4 2 4 4 3 3 2" xfId="1369"/>
    <cellStyle name="Normal 4 2 4 4 3 4" xfId="961"/>
    <cellStyle name="Normal 4 2 4 4 4" xfId="281"/>
    <cellStyle name="Normal 4 2 4 4 4 2" xfId="689"/>
    <cellStyle name="Normal 4 2 4 4 4 2 2" xfId="1505"/>
    <cellStyle name="Normal 4 2 4 4 4 3" xfId="1097"/>
    <cellStyle name="Normal 4 2 4 4 5" xfId="485"/>
    <cellStyle name="Normal 4 2 4 4 5 2" xfId="1301"/>
    <cellStyle name="Normal 4 2 4 4 6" xfId="893"/>
    <cellStyle name="Normal 4 2 4 5" xfId="43"/>
    <cellStyle name="Normal 4 2 4 5 2" xfId="179"/>
    <cellStyle name="Normal 4 2 4 5 2 2" xfId="383"/>
    <cellStyle name="Normal 4 2 4 5 2 2 2" xfId="791"/>
    <cellStyle name="Normal 4 2 4 5 2 2 2 2" xfId="1607"/>
    <cellStyle name="Normal 4 2 4 5 2 2 3" xfId="1199"/>
    <cellStyle name="Normal 4 2 4 5 2 3" xfId="587"/>
    <cellStyle name="Normal 4 2 4 5 2 3 2" xfId="1403"/>
    <cellStyle name="Normal 4 2 4 5 2 4" xfId="995"/>
    <cellStyle name="Normal 4 2 4 5 3" xfId="111"/>
    <cellStyle name="Normal 4 2 4 5 3 2" xfId="315"/>
    <cellStyle name="Normal 4 2 4 5 3 2 2" xfId="723"/>
    <cellStyle name="Normal 4 2 4 5 3 2 2 2" xfId="1539"/>
    <cellStyle name="Normal 4 2 4 5 3 2 3" xfId="1131"/>
    <cellStyle name="Normal 4 2 4 5 3 3" xfId="519"/>
    <cellStyle name="Normal 4 2 4 5 3 3 2" xfId="1335"/>
    <cellStyle name="Normal 4 2 4 5 3 4" xfId="927"/>
    <cellStyle name="Normal 4 2 4 5 4" xfId="247"/>
    <cellStyle name="Normal 4 2 4 5 4 2" xfId="655"/>
    <cellStyle name="Normal 4 2 4 5 4 2 2" xfId="1471"/>
    <cellStyle name="Normal 4 2 4 5 4 3" xfId="1063"/>
    <cellStyle name="Normal 4 2 4 5 5" xfId="451"/>
    <cellStyle name="Normal 4 2 4 5 5 2" xfId="1267"/>
    <cellStyle name="Normal 4 2 4 5 6" xfId="859"/>
    <cellStyle name="Normal 4 2 4 6" xfId="157"/>
    <cellStyle name="Normal 4 2 4 6 2" xfId="361"/>
    <cellStyle name="Normal 4 2 4 6 2 2" xfId="769"/>
    <cellStyle name="Normal 4 2 4 6 2 2 2" xfId="1585"/>
    <cellStyle name="Normal 4 2 4 6 2 3" xfId="1177"/>
    <cellStyle name="Normal 4 2 4 6 3" xfId="565"/>
    <cellStyle name="Normal 4 2 4 6 3 2" xfId="1381"/>
    <cellStyle name="Normal 4 2 4 6 4" xfId="973"/>
    <cellStyle name="Normal 4 2 4 7" xfId="89"/>
    <cellStyle name="Normal 4 2 4 7 2" xfId="293"/>
    <cellStyle name="Normal 4 2 4 7 2 2" xfId="701"/>
    <cellStyle name="Normal 4 2 4 7 2 2 2" xfId="1517"/>
    <cellStyle name="Normal 4 2 4 7 2 3" xfId="1109"/>
    <cellStyle name="Normal 4 2 4 7 3" xfId="497"/>
    <cellStyle name="Normal 4 2 4 7 3 2" xfId="1313"/>
    <cellStyle name="Normal 4 2 4 7 4" xfId="905"/>
    <cellStyle name="Normal 4 2 4 8" xfId="225"/>
    <cellStyle name="Normal 4 2 4 8 2" xfId="633"/>
    <cellStyle name="Normal 4 2 4 8 2 2" xfId="1449"/>
    <cellStyle name="Normal 4 2 4 8 3" xfId="1041"/>
    <cellStyle name="Normal 4 2 4 9" xfId="429"/>
    <cellStyle name="Normal 4 2 4 9 2" xfId="1245"/>
    <cellStyle name="Normal 4 2 5" xfId="25"/>
    <cellStyle name="Normal 4 2 5 2" xfId="69"/>
    <cellStyle name="Normal 4 2 5 2 2" xfId="205"/>
    <cellStyle name="Normal 4 2 5 2 2 2" xfId="409"/>
    <cellStyle name="Normal 4 2 5 2 2 2 2" xfId="817"/>
    <cellStyle name="Normal 4 2 5 2 2 2 2 2" xfId="1633"/>
    <cellStyle name="Normal 4 2 5 2 2 2 3" xfId="1225"/>
    <cellStyle name="Normal 4 2 5 2 2 3" xfId="613"/>
    <cellStyle name="Normal 4 2 5 2 2 3 2" xfId="1429"/>
    <cellStyle name="Normal 4 2 5 2 2 4" xfId="1021"/>
    <cellStyle name="Normal 4 2 5 2 3" xfId="137"/>
    <cellStyle name="Normal 4 2 5 2 3 2" xfId="341"/>
    <cellStyle name="Normal 4 2 5 2 3 2 2" xfId="749"/>
    <cellStyle name="Normal 4 2 5 2 3 2 2 2" xfId="1565"/>
    <cellStyle name="Normal 4 2 5 2 3 2 3" xfId="1157"/>
    <cellStyle name="Normal 4 2 5 2 3 3" xfId="545"/>
    <cellStyle name="Normal 4 2 5 2 3 3 2" xfId="1361"/>
    <cellStyle name="Normal 4 2 5 2 3 4" xfId="953"/>
    <cellStyle name="Normal 4 2 5 2 4" xfId="273"/>
    <cellStyle name="Normal 4 2 5 2 4 2" xfId="681"/>
    <cellStyle name="Normal 4 2 5 2 4 2 2" xfId="1497"/>
    <cellStyle name="Normal 4 2 5 2 4 3" xfId="1089"/>
    <cellStyle name="Normal 4 2 5 2 5" xfId="477"/>
    <cellStyle name="Normal 4 2 5 2 5 2" xfId="1293"/>
    <cellStyle name="Normal 4 2 5 2 6" xfId="885"/>
    <cellStyle name="Normal 4 2 5 3" xfId="81"/>
    <cellStyle name="Normal 4 2 5 3 2" xfId="217"/>
    <cellStyle name="Normal 4 2 5 3 2 2" xfId="421"/>
    <cellStyle name="Normal 4 2 5 3 2 2 2" xfId="829"/>
    <cellStyle name="Normal 4 2 5 3 2 2 2 2" xfId="1645"/>
    <cellStyle name="Normal 4 2 5 3 2 2 3" xfId="1237"/>
    <cellStyle name="Normal 4 2 5 3 2 3" xfId="625"/>
    <cellStyle name="Normal 4 2 5 3 2 3 2" xfId="1441"/>
    <cellStyle name="Normal 4 2 5 3 2 4" xfId="1033"/>
    <cellStyle name="Normal 4 2 5 3 3" xfId="149"/>
    <cellStyle name="Normal 4 2 5 3 3 2" xfId="353"/>
    <cellStyle name="Normal 4 2 5 3 3 2 2" xfId="761"/>
    <cellStyle name="Normal 4 2 5 3 3 2 2 2" xfId="1577"/>
    <cellStyle name="Normal 4 2 5 3 3 2 3" xfId="1169"/>
    <cellStyle name="Normal 4 2 5 3 3 3" xfId="557"/>
    <cellStyle name="Normal 4 2 5 3 3 3 2" xfId="1373"/>
    <cellStyle name="Normal 4 2 5 3 3 4" xfId="965"/>
    <cellStyle name="Normal 4 2 5 3 4" xfId="285"/>
    <cellStyle name="Normal 4 2 5 3 4 2" xfId="693"/>
    <cellStyle name="Normal 4 2 5 3 4 2 2" xfId="1509"/>
    <cellStyle name="Normal 4 2 5 3 4 3" xfId="1101"/>
    <cellStyle name="Normal 4 2 5 3 5" xfId="489"/>
    <cellStyle name="Normal 4 2 5 3 5 2" xfId="1305"/>
    <cellStyle name="Normal 4 2 5 3 6" xfId="897"/>
    <cellStyle name="Normal 4 2 5 4" xfId="47"/>
    <cellStyle name="Normal 4 2 5 4 2" xfId="183"/>
    <cellStyle name="Normal 4 2 5 4 2 2" xfId="387"/>
    <cellStyle name="Normal 4 2 5 4 2 2 2" xfId="795"/>
    <cellStyle name="Normal 4 2 5 4 2 2 2 2" xfId="1611"/>
    <cellStyle name="Normal 4 2 5 4 2 2 3" xfId="1203"/>
    <cellStyle name="Normal 4 2 5 4 2 3" xfId="591"/>
    <cellStyle name="Normal 4 2 5 4 2 3 2" xfId="1407"/>
    <cellStyle name="Normal 4 2 5 4 2 4" xfId="999"/>
    <cellStyle name="Normal 4 2 5 4 3" xfId="115"/>
    <cellStyle name="Normal 4 2 5 4 3 2" xfId="319"/>
    <cellStyle name="Normal 4 2 5 4 3 2 2" xfId="727"/>
    <cellStyle name="Normal 4 2 5 4 3 2 2 2" xfId="1543"/>
    <cellStyle name="Normal 4 2 5 4 3 2 3" xfId="1135"/>
    <cellStyle name="Normal 4 2 5 4 3 3" xfId="523"/>
    <cellStyle name="Normal 4 2 5 4 3 3 2" xfId="1339"/>
    <cellStyle name="Normal 4 2 5 4 3 4" xfId="931"/>
    <cellStyle name="Normal 4 2 5 4 4" xfId="251"/>
    <cellStyle name="Normal 4 2 5 4 4 2" xfId="659"/>
    <cellStyle name="Normal 4 2 5 4 4 2 2" xfId="1475"/>
    <cellStyle name="Normal 4 2 5 4 4 3" xfId="1067"/>
    <cellStyle name="Normal 4 2 5 4 5" xfId="455"/>
    <cellStyle name="Normal 4 2 5 4 5 2" xfId="1271"/>
    <cellStyle name="Normal 4 2 5 4 6" xfId="863"/>
    <cellStyle name="Normal 4 2 5 5" xfId="161"/>
    <cellStyle name="Normal 4 2 5 5 2" xfId="365"/>
    <cellStyle name="Normal 4 2 5 5 2 2" xfId="773"/>
    <cellStyle name="Normal 4 2 5 5 2 2 2" xfId="1589"/>
    <cellStyle name="Normal 4 2 5 5 2 3" xfId="1181"/>
    <cellStyle name="Normal 4 2 5 5 3" xfId="569"/>
    <cellStyle name="Normal 4 2 5 5 3 2" xfId="1385"/>
    <cellStyle name="Normal 4 2 5 5 4" xfId="977"/>
    <cellStyle name="Normal 4 2 5 6" xfId="93"/>
    <cellStyle name="Normal 4 2 5 6 2" xfId="297"/>
    <cellStyle name="Normal 4 2 5 6 2 2" xfId="705"/>
    <cellStyle name="Normal 4 2 5 6 2 2 2" xfId="1521"/>
    <cellStyle name="Normal 4 2 5 6 2 3" xfId="1113"/>
    <cellStyle name="Normal 4 2 5 6 3" xfId="501"/>
    <cellStyle name="Normal 4 2 5 6 3 2" xfId="1317"/>
    <cellStyle name="Normal 4 2 5 6 4" xfId="909"/>
    <cellStyle name="Normal 4 2 5 7" xfId="229"/>
    <cellStyle name="Normal 4 2 5 7 2" xfId="637"/>
    <cellStyle name="Normal 4 2 5 7 2 2" xfId="1453"/>
    <cellStyle name="Normal 4 2 5 7 3" xfId="1045"/>
    <cellStyle name="Normal 4 2 5 8" xfId="433"/>
    <cellStyle name="Normal 4 2 5 8 2" xfId="1249"/>
    <cellStyle name="Normal 4 2 5 9" xfId="841"/>
    <cellStyle name="Normal 4 2 6" xfId="27"/>
    <cellStyle name="Normal 4 2 6 2" xfId="49"/>
    <cellStyle name="Normal 4 2 6 2 2" xfId="185"/>
    <cellStyle name="Normal 4 2 6 2 2 2" xfId="389"/>
    <cellStyle name="Normal 4 2 6 2 2 2 2" xfId="797"/>
    <cellStyle name="Normal 4 2 6 2 2 2 2 2" xfId="1613"/>
    <cellStyle name="Normal 4 2 6 2 2 2 3" xfId="1205"/>
    <cellStyle name="Normal 4 2 6 2 2 3" xfId="593"/>
    <cellStyle name="Normal 4 2 6 2 2 3 2" xfId="1409"/>
    <cellStyle name="Normal 4 2 6 2 2 4" xfId="1001"/>
    <cellStyle name="Normal 4 2 6 2 3" xfId="117"/>
    <cellStyle name="Normal 4 2 6 2 3 2" xfId="321"/>
    <cellStyle name="Normal 4 2 6 2 3 2 2" xfId="729"/>
    <cellStyle name="Normal 4 2 6 2 3 2 2 2" xfId="1545"/>
    <cellStyle name="Normal 4 2 6 2 3 2 3" xfId="1137"/>
    <cellStyle name="Normal 4 2 6 2 3 3" xfId="525"/>
    <cellStyle name="Normal 4 2 6 2 3 3 2" xfId="1341"/>
    <cellStyle name="Normal 4 2 6 2 3 4" xfId="933"/>
    <cellStyle name="Normal 4 2 6 2 4" xfId="253"/>
    <cellStyle name="Normal 4 2 6 2 4 2" xfId="661"/>
    <cellStyle name="Normal 4 2 6 2 4 2 2" xfId="1477"/>
    <cellStyle name="Normal 4 2 6 2 4 3" xfId="1069"/>
    <cellStyle name="Normal 4 2 6 2 5" xfId="457"/>
    <cellStyle name="Normal 4 2 6 2 5 2" xfId="1273"/>
    <cellStyle name="Normal 4 2 6 2 6" xfId="865"/>
    <cellStyle name="Normal 4 2 6 3" xfId="163"/>
    <cellStyle name="Normal 4 2 6 3 2" xfId="367"/>
    <cellStyle name="Normal 4 2 6 3 2 2" xfId="775"/>
    <cellStyle name="Normal 4 2 6 3 2 2 2" xfId="1591"/>
    <cellStyle name="Normal 4 2 6 3 2 3" xfId="1183"/>
    <cellStyle name="Normal 4 2 6 3 3" xfId="571"/>
    <cellStyle name="Normal 4 2 6 3 3 2" xfId="1387"/>
    <cellStyle name="Normal 4 2 6 3 4" xfId="979"/>
    <cellStyle name="Normal 4 2 6 4" xfId="95"/>
    <cellStyle name="Normal 4 2 6 4 2" xfId="299"/>
    <cellStyle name="Normal 4 2 6 4 2 2" xfId="707"/>
    <cellStyle name="Normal 4 2 6 4 2 2 2" xfId="1523"/>
    <cellStyle name="Normal 4 2 6 4 2 3" xfId="1115"/>
    <cellStyle name="Normal 4 2 6 4 3" xfId="503"/>
    <cellStyle name="Normal 4 2 6 4 3 2" xfId="1319"/>
    <cellStyle name="Normal 4 2 6 4 4" xfId="911"/>
    <cellStyle name="Normal 4 2 6 5" xfId="231"/>
    <cellStyle name="Normal 4 2 6 5 2" xfId="639"/>
    <cellStyle name="Normal 4 2 6 5 2 2" xfId="1455"/>
    <cellStyle name="Normal 4 2 6 5 3" xfId="1047"/>
    <cellStyle name="Normal 4 2 6 6" xfId="435"/>
    <cellStyle name="Normal 4 2 6 6 2" xfId="1251"/>
    <cellStyle name="Normal 4 2 6 7" xfId="843"/>
    <cellStyle name="Normal 4 2 7" xfId="59"/>
    <cellStyle name="Normal 4 2 7 2" xfId="195"/>
    <cellStyle name="Normal 4 2 7 2 2" xfId="399"/>
    <cellStyle name="Normal 4 2 7 2 2 2" xfId="807"/>
    <cellStyle name="Normal 4 2 7 2 2 2 2" xfId="1623"/>
    <cellStyle name="Normal 4 2 7 2 2 3" xfId="1215"/>
    <cellStyle name="Normal 4 2 7 2 3" xfId="603"/>
    <cellStyle name="Normal 4 2 7 2 3 2" xfId="1419"/>
    <cellStyle name="Normal 4 2 7 2 4" xfId="1011"/>
    <cellStyle name="Normal 4 2 7 3" xfId="127"/>
    <cellStyle name="Normal 4 2 7 3 2" xfId="331"/>
    <cellStyle name="Normal 4 2 7 3 2 2" xfId="739"/>
    <cellStyle name="Normal 4 2 7 3 2 2 2" xfId="1555"/>
    <cellStyle name="Normal 4 2 7 3 2 3" xfId="1147"/>
    <cellStyle name="Normal 4 2 7 3 3" xfId="535"/>
    <cellStyle name="Normal 4 2 7 3 3 2" xfId="1351"/>
    <cellStyle name="Normal 4 2 7 3 4" xfId="943"/>
    <cellStyle name="Normal 4 2 7 4" xfId="263"/>
    <cellStyle name="Normal 4 2 7 4 2" xfId="671"/>
    <cellStyle name="Normal 4 2 7 4 2 2" xfId="1487"/>
    <cellStyle name="Normal 4 2 7 4 3" xfId="1079"/>
    <cellStyle name="Normal 4 2 7 5" xfId="467"/>
    <cellStyle name="Normal 4 2 7 5 2" xfId="1283"/>
    <cellStyle name="Normal 4 2 7 6" xfId="875"/>
    <cellStyle name="Normal 4 2 8" xfId="71"/>
    <cellStyle name="Normal 4 2 8 2" xfId="207"/>
    <cellStyle name="Normal 4 2 8 2 2" xfId="411"/>
    <cellStyle name="Normal 4 2 8 2 2 2" xfId="819"/>
    <cellStyle name="Normal 4 2 8 2 2 2 2" xfId="1635"/>
    <cellStyle name="Normal 4 2 8 2 2 3" xfId="1227"/>
    <cellStyle name="Normal 4 2 8 2 3" xfId="615"/>
    <cellStyle name="Normal 4 2 8 2 3 2" xfId="1431"/>
    <cellStyle name="Normal 4 2 8 2 4" xfId="1023"/>
    <cellStyle name="Normal 4 2 8 3" xfId="139"/>
    <cellStyle name="Normal 4 2 8 3 2" xfId="343"/>
    <cellStyle name="Normal 4 2 8 3 2 2" xfId="751"/>
    <cellStyle name="Normal 4 2 8 3 2 2 2" xfId="1567"/>
    <cellStyle name="Normal 4 2 8 3 2 3" xfId="1159"/>
    <cellStyle name="Normal 4 2 8 3 3" xfId="547"/>
    <cellStyle name="Normal 4 2 8 3 3 2" xfId="1363"/>
    <cellStyle name="Normal 4 2 8 3 4" xfId="955"/>
    <cellStyle name="Normal 4 2 8 4" xfId="275"/>
    <cellStyle name="Normal 4 2 8 4 2" xfId="683"/>
    <cellStyle name="Normal 4 2 8 4 2 2" xfId="1499"/>
    <cellStyle name="Normal 4 2 8 4 3" xfId="1091"/>
    <cellStyle name="Normal 4 2 8 5" xfId="479"/>
    <cellStyle name="Normal 4 2 8 5 2" xfId="1295"/>
    <cellStyle name="Normal 4 2 8 6" xfId="887"/>
    <cellStyle name="Normal 4 2 9" xfId="37"/>
    <cellStyle name="Normal 4 2 9 2" xfId="173"/>
    <cellStyle name="Normal 4 2 9 2 2" xfId="377"/>
    <cellStyle name="Normal 4 2 9 2 2 2" xfId="785"/>
    <cellStyle name="Normal 4 2 9 2 2 2 2" xfId="1601"/>
    <cellStyle name="Normal 4 2 9 2 2 3" xfId="1193"/>
    <cellStyle name="Normal 4 2 9 2 3" xfId="581"/>
    <cellStyle name="Normal 4 2 9 2 3 2" xfId="1397"/>
    <cellStyle name="Normal 4 2 9 2 4" xfId="989"/>
    <cellStyle name="Normal 4 2 9 3" xfId="105"/>
    <cellStyle name="Normal 4 2 9 3 2" xfId="309"/>
    <cellStyle name="Normal 4 2 9 3 2 2" xfId="717"/>
    <cellStyle name="Normal 4 2 9 3 2 2 2" xfId="1533"/>
    <cellStyle name="Normal 4 2 9 3 2 3" xfId="1125"/>
    <cellStyle name="Normal 4 2 9 3 3" xfId="513"/>
    <cellStyle name="Normal 4 2 9 3 3 2" xfId="1329"/>
    <cellStyle name="Normal 4 2 9 3 4" xfId="921"/>
    <cellStyle name="Normal 4 2 9 4" xfId="241"/>
    <cellStyle name="Normal 4 2 9 4 2" xfId="649"/>
    <cellStyle name="Normal 4 2 9 4 2 2" xfId="1465"/>
    <cellStyle name="Normal 4 2 9 4 3" xfId="1057"/>
    <cellStyle name="Normal 4 2 9 5" xfId="445"/>
    <cellStyle name="Normal 4 2 9 5 2" xfId="1261"/>
    <cellStyle name="Normal 4 2 9 6" xfId="853"/>
    <cellStyle name="Normal 4 3" xfId="18"/>
    <cellStyle name="Normal 4 3 10" xfId="426"/>
    <cellStyle name="Normal 4 3 10 2" xfId="1242"/>
    <cellStyle name="Normal 4 3 11" xfId="834"/>
    <cellStyle name="Normal 4 3 2" xfId="22"/>
    <cellStyle name="Normal 4 3 2 10" xfId="838"/>
    <cellStyle name="Normal 4 3 2 2" xfId="34"/>
    <cellStyle name="Normal 4 3 2 2 2" xfId="56"/>
    <cellStyle name="Normal 4 3 2 2 2 2" xfId="192"/>
    <cellStyle name="Normal 4 3 2 2 2 2 2" xfId="396"/>
    <cellStyle name="Normal 4 3 2 2 2 2 2 2" xfId="804"/>
    <cellStyle name="Normal 4 3 2 2 2 2 2 2 2" xfId="1620"/>
    <cellStyle name="Normal 4 3 2 2 2 2 2 3" xfId="1212"/>
    <cellStyle name="Normal 4 3 2 2 2 2 3" xfId="600"/>
    <cellStyle name="Normal 4 3 2 2 2 2 3 2" xfId="1416"/>
    <cellStyle name="Normal 4 3 2 2 2 2 4" xfId="1008"/>
    <cellStyle name="Normal 4 3 2 2 2 3" xfId="124"/>
    <cellStyle name="Normal 4 3 2 2 2 3 2" xfId="328"/>
    <cellStyle name="Normal 4 3 2 2 2 3 2 2" xfId="736"/>
    <cellStyle name="Normal 4 3 2 2 2 3 2 2 2" xfId="1552"/>
    <cellStyle name="Normal 4 3 2 2 2 3 2 3" xfId="1144"/>
    <cellStyle name="Normal 4 3 2 2 2 3 3" xfId="532"/>
    <cellStyle name="Normal 4 3 2 2 2 3 3 2" xfId="1348"/>
    <cellStyle name="Normal 4 3 2 2 2 3 4" xfId="940"/>
    <cellStyle name="Normal 4 3 2 2 2 4" xfId="260"/>
    <cellStyle name="Normal 4 3 2 2 2 4 2" xfId="668"/>
    <cellStyle name="Normal 4 3 2 2 2 4 2 2" xfId="1484"/>
    <cellStyle name="Normal 4 3 2 2 2 4 3" xfId="1076"/>
    <cellStyle name="Normal 4 3 2 2 2 5" xfId="464"/>
    <cellStyle name="Normal 4 3 2 2 2 5 2" xfId="1280"/>
    <cellStyle name="Normal 4 3 2 2 2 6" xfId="872"/>
    <cellStyle name="Normal 4 3 2 2 3" xfId="170"/>
    <cellStyle name="Normal 4 3 2 2 3 2" xfId="374"/>
    <cellStyle name="Normal 4 3 2 2 3 2 2" xfId="782"/>
    <cellStyle name="Normal 4 3 2 2 3 2 2 2" xfId="1598"/>
    <cellStyle name="Normal 4 3 2 2 3 2 3" xfId="1190"/>
    <cellStyle name="Normal 4 3 2 2 3 3" xfId="578"/>
    <cellStyle name="Normal 4 3 2 2 3 3 2" xfId="1394"/>
    <cellStyle name="Normal 4 3 2 2 3 4" xfId="986"/>
    <cellStyle name="Normal 4 3 2 2 4" xfId="102"/>
    <cellStyle name="Normal 4 3 2 2 4 2" xfId="306"/>
    <cellStyle name="Normal 4 3 2 2 4 2 2" xfId="714"/>
    <cellStyle name="Normal 4 3 2 2 4 2 2 2" xfId="1530"/>
    <cellStyle name="Normal 4 3 2 2 4 2 3" xfId="1122"/>
    <cellStyle name="Normal 4 3 2 2 4 3" xfId="510"/>
    <cellStyle name="Normal 4 3 2 2 4 3 2" xfId="1326"/>
    <cellStyle name="Normal 4 3 2 2 4 4" xfId="918"/>
    <cellStyle name="Normal 4 3 2 2 5" xfId="238"/>
    <cellStyle name="Normal 4 3 2 2 5 2" xfId="646"/>
    <cellStyle name="Normal 4 3 2 2 5 2 2" xfId="1462"/>
    <cellStyle name="Normal 4 3 2 2 5 3" xfId="1054"/>
    <cellStyle name="Normal 4 3 2 2 6" xfId="442"/>
    <cellStyle name="Normal 4 3 2 2 6 2" xfId="1258"/>
    <cellStyle name="Normal 4 3 2 2 7" xfId="850"/>
    <cellStyle name="Normal 4 3 2 3" xfId="66"/>
    <cellStyle name="Normal 4 3 2 3 2" xfId="202"/>
    <cellStyle name="Normal 4 3 2 3 2 2" xfId="406"/>
    <cellStyle name="Normal 4 3 2 3 2 2 2" xfId="814"/>
    <cellStyle name="Normal 4 3 2 3 2 2 2 2" xfId="1630"/>
    <cellStyle name="Normal 4 3 2 3 2 2 3" xfId="1222"/>
    <cellStyle name="Normal 4 3 2 3 2 3" xfId="610"/>
    <cellStyle name="Normal 4 3 2 3 2 3 2" xfId="1426"/>
    <cellStyle name="Normal 4 3 2 3 2 4" xfId="1018"/>
    <cellStyle name="Normal 4 3 2 3 3" xfId="134"/>
    <cellStyle name="Normal 4 3 2 3 3 2" xfId="338"/>
    <cellStyle name="Normal 4 3 2 3 3 2 2" xfId="746"/>
    <cellStyle name="Normal 4 3 2 3 3 2 2 2" xfId="1562"/>
    <cellStyle name="Normal 4 3 2 3 3 2 3" xfId="1154"/>
    <cellStyle name="Normal 4 3 2 3 3 3" xfId="542"/>
    <cellStyle name="Normal 4 3 2 3 3 3 2" xfId="1358"/>
    <cellStyle name="Normal 4 3 2 3 3 4" xfId="950"/>
    <cellStyle name="Normal 4 3 2 3 4" xfId="270"/>
    <cellStyle name="Normal 4 3 2 3 4 2" xfId="678"/>
    <cellStyle name="Normal 4 3 2 3 4 2 2" xfId="1494"/>
    <cellStyle name="Normal 4 3 2 3 4 3" xfId="1086"/>
    <cellStyle name="Normal 4 3 2 3 5" xfId="474"/>
    <cellStyle name="Normal 4 3 2 3 5 2" xfId="1290"/>
    <cellStyle name="Normal 4 3 2 3 6" xfId="882"/>
    <cellStyle name="Normal 4 3 2 4" xfId="78"/>
    <cellStyle name="Normal 4 3 2 4 2" xfId="214"/>
    <cellStyle name="Normal 4 3 2 4 2 2" xfId="418"/>
    <cellStyle name="Normal 4 3 2 4 2 2 2" xfId="826"/>
    <cellStyle name="Normal 4 3 2 4 2 2 2 2" xfId="1642"/>
    <cellStyle name="Normal 4 3 2 4 2 2 3" xfId="1234"/>
    <cellStyle name="Normal 4 3 2 4 2 3" xfId="622"/>
    <cellStyle name="Normal 4 3 2 4 2 3 2" xfId="1438"/>
    <cellStyle name="Normal 4 3 2 4 2 4" xfId="1030"/>
    <cellStyle name="Normal 4 3 2 4 3" xfId="146"/>
    <cellStyle name="Normal 4 3 2 4 3 2" xfId="350"/>
    <cellStyle name="Normal 4 3 2 4 3 2 2" xfId="758"/>
    <cellStyle name="Normal 4 3 2 4 3 2 2 2" xfId="1574"/>
    <cellStyle name="Normal 4 3 2 4 3 2 3" xfId="1166"/>
    <cellStyle name="Normal 4 3 2 4 3 3" xfId="554"/>
    <cellStyle name="Normal 4 3 2 4 3 3 2" xfId="1370"/>
    <cellStyle name="Normal 4 3 2 4 3 4" xfId="962"/>
    <cellStyle name="Normal 4 3 2 4 4" xfId="282"/>
    <cellStyle name="Normal 4 3 2 4 4 2" xfId="690"/>
    <cellStyle name="Normal 4 3 2 4 4 2 2" xfId="1506"/>
    <cellStyle name="Normal 4 3 2 4 4 3" xfId="1098"/>
    <cellStyle name="Normal 4 3 2 4 5" xfId="486"/>
    <cellStyle name="Normal 4 3 2 4 5 2" xfId="1302"/>
    <cellStyle name="Normal 4 3 2 4 6" xfId="894"/>
    <cellStyle name="Normal 4 3 2 5" xfId="44"/>
    <cellStyle name="Normal 4 3 2 5 2" xfId="180"/>
    <cellStyle name="Normal 4 3 2 5 2 2" xfId="384"/>
    <cellStyle name="Normal 4 3 2 5 2 2 2" xfId="792"/>
    <cellStyle name="Normal 4 3 2 5 2 2 2 2" xfId="1608"/>
    <cellStyle name="Normal 4 3 2 5 2 2 3" xfId="1200"/>
    <cellStyle name="Normal 4 3 2 5 2 3" xfId="588"/>
    <cellStyle name="Normal 4 3 2 5 2 3 2" xfId="1404"/>
    <cellStyle name="Normal 4 3 2 5 2 4" xfId="996"/>
    <cellStyle name="Normal 4 3 2 5 3" xfId="112"/>
    <cellStyle name="Normal 4 3 2 5 3 2" xfId="316"/>
    <cellStyle name="Normal 4 3 2 5 3 2 2" xfId="724"/>
    <cellStyle name="Normal 4 3 2 5 3 2 2 2" xfId="1540"/>
    <cellStyle name="Normal 4 3 2 5 3 2 3" xfId="1132"/>
    <cellStyle name="Normal 4 3 2 5 3 3" xfId="520"/>
    <cellStyle name="Normal 4 3 2 5 3 3 2" xfId="1336"/>
    <cellStyle name="Normal 4 3 2 5 3 4" xfId="928"/>
    <cellStyle name="Normal 4 3 2 5 4" xfId="248"/>
    <cellStyle name="Normal 4 3 2 5 4 2" xfId="656"/>
    <cellStyle name="Normal 4 3 2 5 4 2 2" xfId="1472"/>
    <cellStyle name="Normal 4 3 2 5 4 3" xfId="1064"/>
    <cellStyle name="Normal 4 3 2 5 5" xfId="452"/>
    <cellStyle name="Normal 4 3 2 5 5 2" xfId="1268"/>
    <cellStyle name="Normal 4 3 2 5 6" xfId="860"/>
    <cellStyle name="Normal 4 3 2 6" xfId="158"/>
    <cellStyle name="Normal 4 3 2 6 2" xfId="362"/>
    <cellStyle name="Normal 4 3 2 6 2 2" xfId="770"/>
    <cellStyle name="Normal 4 3 2 6 2 2 2" xfId="1586"/>
    <cellStyle name="Normal 4 3 2 6 2 3" xfId="1178"/>
    <cellStyle name="Normal 4 3 2 6 3" xfId="566"/>
    <cellStyle name="Normal 4 3 2 6 3 2" xfId="1382"/>
    <cellStyle name="Normal 4 3 2 6 4" xfId="974"/>
    <cellStyle name="Normal 4 3 2 7" xfId="90"/>
    <cellStyle name="Normal 4 3 2 7 2" xfId="294"/>
    <cellStyle name="Normal 4 3 2 7 2 2" xfId="702"/>
    <cellStyle name="Normal 4 3 2 7 2 2 2" xfId="1518"/>
    <cellStyle name="Normal 4 3 2 7 2 3" xfId="1110"/>
    <cellStyle name="Normal 4 3 2 7 3" xfId="498"/>
    <cellStyle name="Normal 4 3 2 7 3 2" xfId="1314"/>
    <cellStyle name="Normal 4 3 2 7 4" xfId="906"/>
    <cellStyle name="Normal 4 3 2 8" xfId="226"/>
    <cellStyle name="Normal 4 3 2 8 2" xfId="634"/>
    <cellStyle name="Normal 4 3 2 8 2 2" xfId="1450"/>
    <cellStyle name="Normal 4 3 2 8 3" xfId="1042"/>
    <cellStyle name="Normal 4 3 2 9" xfId="430"/>
    <cellStyle name="Normal 4 3 2 9 2" xfId="1246"/>
    <cellStyle name="Normal 4 3 3" xfId="30"/>
    <cellStyle name="Normal 4 3 3 2" xfId="52"/>
    <cellStyle name="Normal 4 3 3 2 2" xfId="188"/>
    <cellStyle name="Normal 4 3 3 2 2 2" xfId="392"/>
    <cellStyle name="Normal 4 3 3 2 2 2 2" xfId="800"/>
    <cellStyle name="Normal 4 3 3 2 2 2 2 2" xfId="1616"/>
    <cellStyle name="Normal 4 3 3 2 2 2 3" xfId="1208"/>
    <cellStyle name="Normal 4 3 3 2 2 3" xfId="596"/>
    <cellStyle name="Normal 4 3 3 2 2 3 2" xfId="1412"/>
    <cellStyle name="Normal 4 3 3 2 2 4" xfId="1004"/>
    <cellStyle name="Normal 4 3 3 2 3" xfId="120"/>
    <cellStyle name="Normal 4 3 3 2 3 2" xfId="324"/>
    <cellStyle name="Normal 4 3 3 2 3 2 2" xfId="732"/>
    <cellStyle name="Normal 4 3 3 2 3 2 2 2" xfId="1548"/>
    <cellStyle name="Normal 4 3 3 2 3 2 3" xfId="1140"/>
    <cellStyle name="Normal 4 3 3 2 3 3" xfId="528"/>
    <cellStyle name="Normal 4 3 3 2 3 3 2" xfId="1344"/>
    <cellStyle name="Normal 4 3 3 2 3 4" xfId="936"/>
    <cellStyle name="Normal 4 3 3 2 4" xfId="256"/>
    <cellStyle name="Normal 4 3 3 2 4 2" xfId="664"/>
    <cellStyle name="Normal 4 3 3 2 4 2 2" xfId="1480"/>
    <cellStyle name="Normal 4 3 3 2 4 3" xfId="1072"/>
    <cellStyle name="Normal 4 3 3 2 5" xfId="460"/>
    <cellStyle name="Normal 4 3 3 2 5 2" xfId="1276"/>
    <cellStyle name="Normal 4 3 3 2 6" xfId="868"/>
    <cellStyle name="Normal 4 3 3 3" xfId="166"/>
    <cellStyle name="Normal 4 3 3 3 2" xfId="370"/>
    <cellStyle name="Normal 4 3 3 3 2 2" xfId="778"/>
    <cellStyle name="Normal 4 3 3 3 2 2 2" xfId="1594"/>
    <cellStyle name="Normal 4 3 3 3 2 3" xfId="1186"/>
    <cellStyle name="Normal 4 3 3 3 3" xfId="574"/>
    <cellStyle name="Normal 4 3 3 3 3 2" xfId="1390"/>
    <cellStyle name="Normal 4 3 3 3 4" xfId="982"/>
    <cellStyle name="Normal 4 3 3 4" xfId="98"/>
    <cellStyle name="Normal 4 3 3 4 2" xfId="302"/>
    <cellStyle name="Normal 4 3 3 4 2 2" xfId="710"/>
    <cellStyle name="Normal 4 3 3 4 2 2 2" xfId="1526"/>
    <cellStyle name="Normal 4 3 3 4 2 3" xfId="1118"/>
    <cellStyle name="Normal 4 3 3 4 3" xfId="506"/>
    <cellStyle name="Normal 4 3 3 4 3 2" xfId="1322"/>
    <cellStyle name="Normal 4 3 3 4 4" xfId="914"/>
    <cellStyle name="Normal 4 3 3 5" xfId="234"/>
    <cellStyle name="Normal 4 3 3 5 2" xfId="642"/>
    <cellStyle name="Normal 4 3 3 5 2 2" xfId="1458"/>
    <cellStyle name="Normal 4 3 3 5 3" xfId="1050"/>
    <cellStyle name="Normal 4 3 3 6" xfId="438"/>
    <cellStyle name="Normal 4 3 3 6 2" xfId="1254"/>
    <cellStyle name="Normal 4 3 3 7" xfId="846"/>
    <cellStyle name="Normal 4 3 4" xfId="62"/>
    <cellStyle name="Normal 4 3 4 2" xfId="198"/>
    <cellStyle name="Normal 4 3 4 2 2" xfId="402"/>
    <cellStyle name="Normal 4 3 4 2 2 2" xfId="810"/>
    <cellStyle name="Normal 4 3 4 2 2 2 2" xfId="1626"/>
    <cellStyle name="Normal 4 3 4 2 2 3" xfId="1218"/>
    <cellStyle name="Normal 4 3 4 2 3" xfId="606"/>
    <cellStyle name="Normal 4 3 4 2 3 2" xfId="1422"/>
    <cellStyle name="Normal 4 3 4 2 4" xfId="1014"/>
    <cellStyle name="Normal 4 3 4 3" xfId="130"/>
    <cellStyle name="Normal 4 3 4 3 2" xfId="334"/>
    <cellStyle name="Normal 4 3 4 3 2 2" xfId="742"/>
    <cellStyle name="Normal 4 3 4 3 2 2 2" xfId="1558"/>
    <cellStyle name="Normal 4 3 4 3 2 3" xfId="1150"/>
    <cellStyle name="Normal 4 3 4 3 3" xfId="538"/>
    <cellStyle name="Normal 4 3 4 3 3 2" xfId="1354"/>
    <cellStyle name="Normal 4 3 4 3 4" xfId="946"/>
    <cellStyle name="Normal 4 3 4 4" xfId="266"/>
    <cellStyle name="Normal 4 3 4 4 2" xfId="674"/>
    <cellStyle name="Normal 4 3 4 4 2 2" xfId="1490"/>
    <cellStyle name="Normal 4 3 4 4 3" xfId="1082"/>
    <cellStyle name="Normal 4 3 4 5" xfId="470"/>
    <cellStyle name="Normal 4 3 4 5 2" xfId="1286"/>
    <cellStyle name="Normal 4 3 4 6" xfId="878"/>
    <cellStyle name="Normal 4 3 5" xfId="74"/>
    <cellStyle name="Normal 4 3 5 2" xfId="210"/>
    <cellStyle name="Normal 4 3 5 2 2" xfId="414"/>
    <cellStyle name="Normal 4 3 5 2 2 2" xfId="822"/>
    <cellStyle name="Normal 4 3 5 2 2 2 2" xfId="1638"/>
    <cellStyle name="Normal 4 3 5 2 2 3" xfId="1230"/>
    <cellStyle name="Normal 4 3 5 2 3" xfId="618"/>
    <cellStyle name="Normal 4 3 5 2 3 2" xfId="1434"/>
    <cellStyle name="Normal 4 3 5 2 4" xfId="1026"/>
    <cellStyle name="Normal 4 3 5 3" xfId="142"/>
    <cellStyle name="Normal 4 3 5 3 2" xfId="346"/>
    <cellStyle name="Normal 4 3 5 3 2 2" xfId="754"/>
    <cellStyle name="Normal 4 3 5 3 2 2 2" xfId="1570"/>
    <cellStyle name="Normal 4 3 5 3 2 3" xfId="1162"/>
    <cellStyle name="Normal 4 3 5 3 3" xfId="550"/>
    <cellStyle name="Normal 4 3 5 3 3 2" xfId="1366"/>
    <cellStyle name="Normal 4 3 5 3 4" xfId="958"/>
    <cellStyle name="Normal 4 3 5 4" xfId="278"/>
    <cellStyle name="Normal 4 3 5 4 2" xfId="686"/>
    <cellStyle name="Normal 4 3 5 4 2 2" xfId="1502"/>
    <cellStyle name="Normal 4 3 5 4 3" xfId="1094"/>
    <cellStyle name="Normal 4 3 5 5" xfId="482"/>
    <cellStyle name="Normal 4 3 5 5 2" xfId="1298"/>
    <cellStyle name="Normal 4 3 5 6" xfId="890"/>
    <cellStyle name="Normal 4 3 6" xfId="40"/>
    <cellStyle name="Normal 4 3 6 2" xfId="176"/>
    <cellStyle name="Normal 4 3 6 2 2" xfId="380"/>
    <cellStyle name="Normal 4 3 6 2 2 2" xfId="788"/>
    <cellStyle name="Normal 4 3 6 2 2 2 2" xfId="1604"/>
    <cellStyle name="Normal 4 3 6 2 2 3" xfId="1196"/>
    <cellStyle name="Normal 4 3 6 2 3" xfId="584"/>
    <cellStyle name="Normal 4 3 6 2 3 2" xfId="1400"/>
    <cellStyle name="Normal 4 3 6 2 4" xfId="992"/>
    <cellStyle name="Normal 4 3 6 3" xfId="108"/>
    <cellStyle name="Normal 4 3 6 3 2" xfId="312"/>
    <cellStyle name="Normal 4 3 6 3 2 2" xfId="720"/>
    <cellStyle name="Normal 4 3 6 3 2 2 2" xfId="1536"/>
    <cellStyle name="Normal 4 3 6 3 2 3" xfId="1128"/>
    <cellStyle name="Normal 4 3 6 3 3" xfId="516"/>
    <cellStyle name="Normal 4 3 6 3 3 2" xfId="1332"/>
    <cellStyle name="Normal 4 3 6 3 4" xfId="924"/>
    <cellStyle name="Normal 4 3 6 4" xfId="244"/>
    <cellStyle name="Normal 4 3 6 4 2" xfId="652"/>
    <cellStyle name="Normal 4 3 6 4 2 2" xfId="1468"/>
    <cellStyle name="Normal 4 3 6 4 3" xfId="1060"/>
    <cellStyle name="Normal 4 3 6 5" xfId="448"/>
    <cellStyle name="Normal 4 3 6 5 2" xfId="1264"/>
    <cellStyle name="Normal 4 3 6 6" xfId="856"/>
    <cellStyle name="Normal 4 3 7" xfId="154"/>
    <cellStyle name="Normal 4 3 7 2" xfId="358"/>
    <cellStyle name="Normal 4 3 7 2 2" xfId="766"/>
    <cellStyle name="Normal 4 3 7 2 2 2" xfId="1582"/>
    <cellStyle name="Normal 4 3 7 2 3" xfId="1174"/>
    <cellStyle name="Normal 4 3 7 3" xfId="562"/>
    <cellStyle name="Normal 4 3 7 3 2" xfId="1378"/>
    <cellStyle name="Normal 4 3 7 4" xfId="970"/>
    <cellStyle name="Normal 4 3 8" xfId="86"/>
    <cellStyle name="Normal 4 3 8 2" xfId="290"/>
    <cellStyle name="Normal 4 3 8 2 2" xfId="698"/>
    <cellStyle name="Normal 4 3 8 2 2 2" xfId="1514"/>
    <cellStyle name="Normal 4 3 8 2 3" xfId="1106"/>
    <cellStyle name="Normal 4 3 8 3" xfId="494"/>
    <cellStyle name="Normal 4 3 8 3 2" xfId="1310"/>
    <cellStyle name="Normal 4 3 8 4" xfId="902"/>
    <cellStyle name="Normal 4 3 9" xfId="222"/>
    <cellStyle name="Normal 4 3 9 2" xfId="630"/>
    <cellStyle name="Normal 4 3 9 2 2" xfId="1446"/>
    <cellStyle name="Normal 4 3 9 3" xfId="1038"/>
    <cellStyle name="Normal 4 4" xfId="16"/>
    <cellStyle name="Normal 4 4 10" xfId="832"/>
    <cellStyle name="Normal 4 4 2" xfId="28"/>
    <cellStyle name="Normal 4 4 2 2" xfId="50"/>
    <cellStyle name="Normal 4 4 2 2 2" xfId="186"/>
    <cellStyle name="Normal 4 4 2 2 2 2" xfId="390"/>
    <cellStyle name="Normal 4 4 2 2 2 2 2" xfId="798"/>
    <cellStyle name="Normal 4 4 2 2 2 2 2 2" xfId="1614"/>
    <cellStyle name="Normal 4 4 2 2 2 2 3" xfId="1206"/>
    <cellStyle name="Normal 4 4 2 2 2 3" xfId="594"/>
    <cellStyle name="Normal 4 4 2 2 2 3 2" xfId="1410"/>
    <cellStyle name="Normal 4 4 2 2 2 4" xfId="1002"/>
    <cellStyle name="Normal 4 4 2 2 3" xfId="118"/>
    <cellStyle name="Normal 4 4 2 2 3 2" xfId="322"/>
    <cellStyle name="Normal 4 4 2 2 3 2 2" xfId="730"/>
    <cellStyle name="Normal 4 4 2 2 3 2 2 2" xfId="1546"/>
    <cellStyle name="Normal 4 4 2 2 3 2 3" xfId="1138"/>
    <cellStyle name="Normal 4 4 2 2 3 3" xfId="526"/>
    <cellStyle name="Normal 4 4 2 2 3 3 2" xfId="1342"/>
    <cellStyle name="Normal 4 4 2 2 3 4" xfId="934"/>
    <cellStyle name="Normal 4 4 2 2 4" xfId="254"/>
    <cellStyle name="Normal 4 4 2 2 4 2" xfId="662"/>
    <cellStyle name="Normal 4 4 2 2 4 2 2" xfId="1478"/>
    <cellStyle name="Normal 4 4 2 2 4 3" xfId="1070"/>
    <cellStyle name="Normal 4 4 2 2 5" xfId="458"/>
    <cellStyle name="Normal 4 4 2 2 5 2" xfId="1274"/>
    <cellStyle name="Normal 4 4 2 2 6" xfId="866"/>
    <cellStyle name="Normal 4 4 2 3" xfId="164"/>
    <cellStyle name="Normal 4 4 2 3 2" xfId="368"/>
    <cellStyle name="Normal 4 4 2 3 2 2" xfId="776"/>
    <cellStyle name="Normal 4 4 2 3 2 2 2" xfId="1592"/>
    <cellStyle name="Normal 4 4 2 3 2 3" xfId="1184"/>
    <cellStyle name="Normal 4 4 2 3 3" xfId="572"/>
    <cellStyle name="Normal 4 4 2 3 3 2" xfId="1388"/>
    <cellStyle name="Normal 4 4 2 3 4" xfId="980"/>
    <cellStyle name="Normal 4 4 2 4" xfId="96"/>
    <cellStyle name="Normal 4 4 2 4 2" xfId="300"/>
    <cellStyle name="Normal 4 4 2 4 2 2" xfId="708"/>
    <cellStyle name="Normal 4 4 2 4 2 2 2" xfId="1524"/>
    <cellStyle name="Normal 4 4 2 4 2 3" xfId="1116"/>
    <cellStyle name="Normal 4 4 2 4 3" xfId="504"/>
    <cellStyle name="Normal 4 4 2 4 3 2" xfId="1320"/>
    <cellStyle name="Normal 4 4 2 4 4" xfId="912"/>
    <cellStyle name="Normal 4 4 2 5" xfId="232"/>
    <cellStyle name="Normal 4 4 2 5 2" xfId="640"/>
    <cellStyle name="Normal 4 4 2 5 2 2" xfId="1456"/>
    <cellStyle name="Normal 4 4 2 5 3" xfId="1048"/>
    <cellStyle name="Normal 4 4 2 6" xfId="436"/>
    <cellStyle name="Normal 4 4 2 6 2" xfId="1252"/>
    <cellStyle name="Normal 4 4 2 7" xfId="844"/>
    <cellStyle name="Normal 4 4 3" xfId="60"/>
    <cellStyle name="Normal 4 4 3 2" xfId="196"/>
    <cellStyle name="Normal 4 4 3 2 2" xfId="400"/>
    <cellStyle name="Normal 4 4 3 2 2 2" xfId="808"/>
    <cellStyle name="Normal 4 4 3 2 2 2 2" xfId="1624"/>
    <cellStyle name="Normal 4 4 3 2 2 3" xfId="1216"/>
    <cellStyle name="Normal 4 4 3 2 3" xfId="604"/>
    <cellStyle name="Normal 4 4 3 2 3 2" xfId="1420"/>
    <cellStyle name="Normal 4 4 3 2 4" xfId="1012"/>
    <cellStyle name="Normal 4 4 3 3" xfId="128"/>
    <cellStyle name="Normal 4 4 3 3 2" xfId="332"/>
    <cellStyle name="Normal 4 4 3 3 2 2" xfId="740"/>
    <cellStyle name="Normal 4 4 3 3 2 2 2" xfId="1556"/>
    <cellStyle name="Normal 4 4 3 3 2 3" xfId="1148"/>
    <cellStyle name="Normal 4 4 3 3 3" xfId="536"/>
    <cellStyle name="Normal 4 4 3 3 3 2" xfId="1352"/>
    <cellStyle name="Normal 4 4 3 3 4" xfId="944"/>
    <cellStyle name="Normal 4 4 3 4" xfId="264"/>
    <cellStyle name="Normal 4 4 3 4 2" xfId="672"/>
    <cellStyle name="Normal 4 4 3 4 2 2" xfId="1488"/>
    <cellStyle name="Normal 4 4 3 4 3" xfId="1080"/>
    <cellStyle name="Normal 4 4 3 5" xfId="468"/>
    <cellStyle name="Normal 4 4 3 5 2" xfId="1284"/>
    <cellStyle name="Normal 4 4 3 6" xfId="876"/>
    <cellStyle name="Normal 4 4 4" xfId="72"/>
    <cellStyle name="Normal 4 4 4 2" xfId="208"/>
    <cellStyle name="Normal 4 4 4 2 2" xfId="412"/>
    <cellStyle name="Normal 4 4 4 2 2 2" xfId="820"/>
    <cellStyle name="Normal 4 4 4 2 2 2 2" xfId="1636"/>
    <cellStyle name="Normal 4 4 4 2 2 3" xfId="1228"/>
    <cellStyle name="Normal 4 4 4 2 3" xfId="616"/>
    <cellStyle name="Normal 4 4 4 2 3 2" xfId="1432"/>
    <cellStyle name="Normal 4 4 4 2 4" xfId="1024"/>
    <cellStyle name="Normal 4 4 4 3" xfId="140"/>
    <cellStyle name="Normal 4 4 4 3 2" xfId="344"/>
    <cellStyle name="Normal 4 4 4 3 2 2" xfId="752"/>
    <cellStyle name="Normal 4 4 4 3 2 2 2" xfId="1568"/>
    <cellStyle name="Normal 4 4 4 3 2 3" xfId="1160"/>
    <cellStyle name="Normal 4 4 4 3 3" xfId="548"/>
    <cellStyle name="Normal 4 4 4 3 3 2" xfId="1364"/>
    <cellStyle name="Normal 4 4 4 3 4" xfId="956"/>
    <cellStyle name="Normal 4 4 4 4" xfId="276"/>
    <cellStyle name="Normal 4 4 4 4 2" xfId="684"/>
    <cellStyle name="Normal 4 4 4 4 2 2" xfId="1500"/>
    <cellStyle name="Normal 4 4 4 4 3" xfId="1092"/>
    <cellStyle name="Normal 4 4 4 5" xfId="480"/>
    <cellStyle name="Normal 4 4 4 5 2" xfId="1296"/>
    <cellStyle name="Normal 4 4 4 6" xfId="888"/>
    <cellStyle name="Normal 4 4 5" xfId="38"/>
    <cellStyle name="Normal 4 4 5 2" xfId="174"/>
    <cellStyle name="Normal 4 4 5 2 2" xfId="378"/>
    <cellStyle name="Normal 4 4 5 2 2 2" xfId="786"/>
    <cellStyle name="Normal 4 4 5 2 2 2 2" xfId="1602"/>
    <cellStyle name="Normal 4 4 5 2 2 3" xfId="1194"/>
    <cellStyle name="Normal 4 4 5 2 3" xfId="582"/>
    <cellStyle name="Normal 4 4 5 2 3 2" xfId="1398"/>
    <cellStyle name="Normal 4 4 5 2 4" xfId="990"/>
    <cellStyle name="Normal 4 4 5 3" xfId="106"/>
    <cellStyle name="Normal 4 4 5 3 2" xfId="310"/>
    <cellStyle name="Normal 4 4 5 3 2 2" xfId="718"/>
    <cellStyle name="Normal 4 4 5 3 2 2 2" xfId="1534"/>
    <cellStyle name="Normal 4 4 5 3 2 3" xfId="1126"/>
    <cellStyle name="Normal 4 4 5 3 3" xfId="514"/>
    <cellStyle name="Normal 4 4 5 3 3 2" xfId="1330"/>
    <cellStyle name="Normal 4 4 5 3 4" xfId="922"/>
    <cellStyle name="Normal 4 4 5 4" xfId="242"/>
    <cellStyle name="Normal 4 4 5 4 2" xfId="650"/>
    <cellStyle name="Normal 4 4 5 4 2 2" xfId="1466"/>
    <cellStyle name="Normal 4 4 5 4 3" xfId="1058"/>
    <cellStyle name="Normal 4 4 5 5" xfId="446"/>
    <cellStyle name="Normal 4 4 5 5 2" xfId="1262"/>
    <cellStyle name="Normal 4 4 5 6" xfId="854"/>
    <cellStyle name="Normal 4 4 6" xfId="152"/>
    <cellStyle name="Normal 4 4 6 2" xfId="356"/>
    <cellStyle name="Normal 4 4 6 2 2" xfId="764"/>
    <cellStyle name="Normal 4 4 6 2 2 2" xfId="1580"/>
    <cellStyle name="Normal 4 4 6 2 3" xfId="1172"/>
    <cellStyle name="Normal 4 4 6 3" xfId="560"/>
    <cellStyle name="Normal 4 4 6 3 2" xfId="1376"/>
    <cellStyle name="Normal 4 4 6 4" xfId="968"/>
    <cellStyle name="Normal 4 4 7" xfId="84"/>
    <cellStyle name="Normal 4 4 7 2" xfId="288"/>
    <cellStyle name="Normal 4 4 7 2 2" xfId="696"/>
    <cellStyle name="Normal 4 4 7 2 2 2" xfId="1512"/>
    <cellStyle name="Normal 4 4 7 2 3" xfId="1104"/>
    <cellStyle name="Normal 4 4 7 3" xfId="492"/>
    <cellStyle name="Normal 4 4 7 3 2" xfId="1308"/>
    <cellStyle name="Normal 4 4 7 4" xfId="900"/>
    <cellStyle name="Normal 4 4 8" xfId="220"/>
    <cellStyle name="Normal 4 4 8 2" xfId="628"/>
    <cellStyle name="Normal 4 4 8 2 2" xfId="1444"/>
    <cellStyle name="Normal 4 4 8 3" xfId="1036"/>
    <cellStyle name="Normal 4 4 9" xfId="424"/>
    <cellStyle name="Normal 4 4 9 2" xfId="1240"/>
    <cellStyle name="Normal 4 5" xfId="20"/>
    <cellStyle name="Normal 4 5 10" xfId="836"/>
    <cellStyle name="Normal 4 5 2" xfId="32"/>
    <cellStyle name="Normal 4 5 2 2" xfId="54"/>
    <cellStyle name="Normal 4 5 2 2 2" xfId="190"/>
    <cellStyle name="Normal 4 5 2 2 2 2" xfId="394"/>
    <cellStyle name="Normal 4 5 2 2 2 2 2" xfId="802"/>
    <cellStyle name="Normal 4 5 2 2 2 2 2 2" xfId="1618"/>
    <cellStyle name="Normal 4 5 2 2 2 2 3" xfId="1210"/>
    <cellStyle name="Normal 4 5 2 2 2 3" xfId="598"/>
    <cellStyle name="Normal 4 5 2 2 2 3 2" xfId="1414"/>
    <cellStyle name="Normal 4 5 2 2 2 4" xfId="1006"/>
    <cellStyle name="Normal 4 5 2 2 3" xfId="122"/>
    <cellStyle name="Normal 4 5 2 2 3 2" xfId="326"/>
    <cellStyle name="Normal 4 5 2 2 3 2 2" xfId="734"/>
    <cellStyle name="Normal 4 5 2 2 3 2 2 2" xfId="1550"/>
    <cellStyle name="Normal 4 5 2 2 3 2 3" xfId="1142"/>
    <cellStyle name="Normal 4 5 2 2 3 3" xfId="530"/>
    <cellStyle name="Normal 4 5 2 2 3 3 2" xfId="1346"/>
    <cellStyle name="Normal 4 5 2 2 3 4" xfId="938"/>
    <cellStyle name="Normal 4 5 2 2 4" xfId="258"/>
    <cellStyle name="Normal 4 5 2 2 4 2" xfId="666"/>
    <cellStyle name="Normal 4 5 2 2 4 2 2" xfId="1482"/>
    <cellStyle name="Normal 4 5 2 2 4 3" xfId="1074"/>
    <cellStyle name="Normal 4 5 2 2 5" xfId="462"/>
    <cellStyle name="Normal 4 5 2 2 5 2" xfId="1278"/>
    <cellStyle name="Normal 4 5 2 2 6" xfId="870"/>
    <cellStyle name="Normal 4 5 2 3" xfId="168"/>
    <cellStyle name="Normal 4 5 2 3 2" xfId="372"/>
    <cellStyle name="Normal 4 5 2 3 2 2" xfId="780"/>
    <cellStyle name="Normal 4 5 2 3 2 2 2" xfId="1596"/>
    <cellStyle name="Normal 4 5 2 3 2 3" xfId="1188"/>
    <cellStyle name="Normal 4 5 2 3 3" xfId="576"/>
    <cellStyle name="Normal 4 5 2 3 3 2" xfId="1392"/>
    <cellStyle name="Normal 4 5 2 3 4" xfId="984"/>
    <cellStyle name="Normal 4 5 2 4" xfId="100"/>
    <cellStyle name="Normal 4 5 2 4 2" xfId="304"/>
    <cellStyle name="Normal 4 5 2 4 2 2" xfId="712"/>
    <cellStyle name="Normal 4 5 2 4 2 2 2" xfId="1528"/>
    <cellStyle name="Normal 4 5 2 4 2 3" xfId="1120"/>
    <cellStyle name="Normal 4 5 2 4 3" xfId="508"/>
    <cellStyle name="Normal 4 5 2 4 3 2" xfId="1324"/>
    <cellStyle name="Normal 4 5 2 4 4" xfId="916"/>
    <cellStyle name="Normal 4 5 2 5" xfId="236"/>
    <cellStyle name="Normal 4 5 2 5 2" xfId="644"/>
    <cellStyle name="Normal 4 5 2 5 2 2" xfId="1460"/>
    <cellStyle name="Normal 4 5 2 5 3" xfId="1052"/>
    <cellStyle name="Normal 4 5 2 6" xfId="440"/>
    <cellStyle name="Normal 4 5 2 6 2" xfId="1256"/>
    <cellStyle name="Normal 4 5 2 7" xfId="848"/>
    <cellStyle name="Normal 4 5 3" xfId="64"/>
    <cellStyle name="Normal 4 5 3 2" xfId="200"/>
    <cellStyle name="Normal 4 5 3 2 2" xfId="404"/>
    <cellStyle name="Normal 4 5 3 2 2 2" xfId="812"/>
    <cellStyle name="Normal 4 5 3 2 2 2 2" xfId="1628"/>
    <cellStyle name="Normal 4 5 3 2 2 3" xfId="1220"/>
    <cellStyle name="Normal 4 5 3 2 3" xfId="608"/>
    <cellStyle name="Normal 4 5 3 2 3 2" xfId="1424"/>
    <cellStyle name="Normal 4 5 3 2 4" xfId="1016"/>
    <cellStyle name="Normal 4 5 3 3" xfId="132"/>
    <cellStyle name="Normal 4 5 3 3 2" xfId="336"/>
    <cellStyle name="Normal 4 5 3 3 2 2" xfId="744"/>
    <cellStyle name="Normal 4 5 3 3 2 2 2" xfId="1560"/>
    <cellStyle name="Normal 4 5 3 3 2 3" xfId="1152"/>
    <cellStyle name="Normal 4 5 3 3 3" xfId="540"/>
    <cellStyle name="Normal 4 5 3 3 3 2" xfId="1356"/>
    <cellStyle name="Normal 4 5 3 3 4" xfId="948"/>
    <cellStyle name="Normal 4 5 3 4" xfId="268"/>
    <cellStyle name="Normal 4 5 3 4 2" xfId="676"/>
    <cellStyle name="Normal 4 5 3 4 2 2" xfId="1492"/>
    <cellStyle name="Normal 4 5 3 4 3" xfId="1084"/>
    <cellStyle name="Normal 4 5 3 5" xfId="472"/>
    <cellStyle name="Normal 4 5 3 5 2" xfId="1288"/>
    <cellStyle name="Normal 4 5 3 6" xfId="880"/>
    <cellStyle name="Normal 4 5 4" xfId="76"/>
    <cellStyle name="Normal 4 5 4 2" xfId="212"/>
    <cellStyle name="Normal 4 5 4 2 2" xfId="416"/>
    <cellStyle name="Normal 4 5 4 2 2 2" xfId="824"/>
    <cellStyle name="Normal 4 5 4 2 2 2 2" xfId="1640"/>
    <cellStyle name="Normal 4 5 4 2 2 3" xfId="1232"/>
    <cellStyle name="Normal 4 5 4 2 3" xfId="620"/>
    <cellStyle name="Normal 4 5 4 2 3 2" xfId="1436"/>
    <cellStyle name="Normal 4 5 4 2 4" xfId="1028"/>
    <cellStyle name="Normal 4 5 4 3" xfId="144"/>
    <cellStyle name="Normal 4 5 4 3 2" xfId="348"/>
    <cellStyle name="Normal 4 5 4 3 2 2" xfId="756"/>
    <cellStyle name="Normal 4 5 4 3 2 2 2" xfId="1572"/>
    <cellStyle name="Normal 4 5 4 3 2 3" xfId="1164"/>
    <cellStyle name="Normal 4 5 4 3 3" xfId="552"/>
    <cellStyle name="Normal 4 5 4 3 3 2" xfId="1368"/>
    <cellStyle name="Normal 4 5 4 3 4" xfId="960"/>
    <cellStyle name="Normal 4 5 4 4" xfId="280"/>
    <cellStyle name="Normal 4 5 4 4 2" xfId="688"/>
    <cellStyle name="Normal 4 5 4 4 2 2" xfId="1504"/>
    <cellStyle name="Normal 4 5 4 4 3" xfId="1096"/>
    <cellStyle name="Normal 4 5 4 5" xfId="484"/>
    <cellStyle name="Normal 4 5 4 5 2" xfId="1300"/>
    <cellStyle name="Normal 4 5 4 6" xfId="892"/>
    <cellStyle name="Normal 4 5 5" xfId="42"/>
    <cellStyle name="Normal 4 5 5 2" xfId="178"/>
    <cellStyle name="Normal 4 5 5 2 2" xfId="382"/>
    <cellStyle name="Normal 4 5 5 2 2 2" xfId="790"/>
    <cellStyle name="Normal 4 5 5 2 2 2 2" xfId="1606"/>
    <cellStyle name="Normal 4 5 5 2 2 3" xfId="1198"/>
    <cellStyle name="Normal 4 5 5 2 3" xfId="586"/>
    <cellStyle name="Normal 4 5 5 2 3 2" xfId="1402"/>
    <cellStyle name="Normal 4 5 5 2 4" xfId="994"/>
    <cellStyle name="Normal 4 5 5 3" xfId="110"/>
    <cellStyle name="Normal 4 5 5 3 2" xfId="314"/>
    <cellStyle name="Normal 4 5 5 3 2 2" xfId="722"/>
    <cellStyle name="Normal 4 5 5 3 2 2 2" xfId="1538"/>
    <cellStyle name="Normal 4 5 5 3 2 3" xfId="1130"/>
    <cellStyle name="Normal 4 5 5 3 3" xfId="518"/>
    <cellStyle name="Normal 4 5 5 3 3 2" xfId="1334"/>
    <cellStyle name="Normal 4 5 5 3 4" xfId="926"/>
    <cellStyle name="Normal 4 5 5 4" xfId="246"/>
    <cellStyle name="Normal 4 5 5 4 2" xfId="654"/>
    <cellStyle name="Normal 4 5 5 4 2 2" xfId="1470"/>
    <cellStyle name="Normal 4 5 5 4 3" xfId="1062"/>
    <cellStyle name="Normal 4 5 5 5" xfId="450"/>
    <cellStyle name="Normal 4 5 5 5 2" xfId="1266"/>
    <cellStyle name="Normal 4 5 5 6" xfId="858"/>
    <cellStyle name="Normal 4 5 6" xfId="156"/>
    <cellStyle name="Normal 4 5 6 2" xfId="360"/>
    <cellStyle name="Normal 4 5 6 2 2" xfId="768"/>
    <cellStyle name="Normal 4 5 6 2 2 2" xfId="1584"/>
    <cellStyle name="Normal 4 5 6 2 3" xfId="1176"/>
    <cellStyle name="Normal 4 5 6 3" xfId="564"/>
    <cellStyle name="Normal 4 5 6 3 2" xfId="1380"/>
    <cellStyle name="Normal 4 5 6 4" xfId="972"/>
    <cellStyle name="Normal 4 5 7" xfId="88"/>
    <cellStyle name="Normal 4 5 7 2" xfId="292"/>
    <cellStyle name="Normal 4 5 7 2 2" xfId="700"/>
    <cellStyle name="Normal 4 5 7 2 2 2" xfId="1516"/>
    <cellStyle name="Normal 4 5 7 2 3" xfId="1108"/>
    <cellStyle name="Normal 4 5 7 3" xfId="496"/>
    <cellStyle name="Normal 4 5 7 3 2" xfId="1312"/>
    <cellStyle name="Normal 4 5 7 4" xfId="904"/>
    <cellStyle name="Normal 4 5 8" xfId="224"/>
    <cellStyle name="Normal 4 5 8 2" xfId="632"/>
    <cellStyle name="Normal 4 5 8 2 2" xfId="1448"/>
    <cellStyle name="Normal 4 5 8 3" xfId="1040"/>
    <cellStyle name="Normal 4 5 9" xfId="428"/>
    <cellStyle name="Normal 4 5 9 2" xfId="1244"/>
    <cellStyle name="Normal 4 6" xfId="24"/>
    <cellStyle name="Normal 4 6 2" xfId="68"/>
    <cellStyle name="Normal 4 6 2 2" xfId="204"/>
    <cellStyle name="Normal 4 6 2 2 2" xfId="408"/>
    <cellStyle name="Normal 4 6 2 2 2 2" xfId="816"/>
    <cellStyle name="Normal 4 6 2 2 2 2 2" xfId="1632"/>
    <cellStyle name="Normal 4 6 2 2 2 3" xfId="1224"/>
    <cellStyle name="Normal 4 6 2 2 3" xfId="612"/>
    <cellStyle name="Normal 4 6 2 2 3 2" xfId="1428"/>
    <cellStyle name="Normal 4 6 2 2 4" xfId="1020"/>
    <cellStyle name="Normal 4 6 2 3" xfId="136"/>
    <cellStyle name="Normal 4 6 2 3 2" xfId="340"/>
    <cellStyle name="Normal 4 6 2 3 2 2" xfId="748"/>
    <cellStyle name="Normal 4 6 2 3 2 2 2" xfId="1564"/>
    <cellStyle name="Normal 4 6 2 3 2 3" xfId="1156"/>
    <cellStyle name="Normal 4 6 2 3 3" xfId="544"/>
    <cellStyle name="Normal 4 6 2 3 3 2" xfId="1360"/>
    <cellStyle name="Normal 4 6 2 3 4" xfId="952"/>
    <cellStyle name="Normal 4 6 2 4" xfId="272"/>
    <cellStyle name="Normal 4 6 2 4 2" xfId="680"/>
    <cellStyle name="Normal 4 6 2 4 2 2" xfId="1496"/>
    <cellStyle name="Normal 4 6 2 4 3" xfId="1088"/>
    <cellStyle name="Normal 4 6 2 5" xfId="476"/>
    <cellStyle name="Normal 4 6 2 5 2" xfId="1292"/>
    <cellStyle name="Normal 4 6 2 6" xfId="884"/>
    <cellStyle name="Normal 4 6 3" xfId="80"/>
    <cellStyle name="Normal 4 6 3 2" xfId="216"/>
    <cellStyle name="Normal 4 6 3 2 2" xfId="420"/>
    <cellStyle name="Normal 4 6 3 2 2 2" xfId="828"/>
    <cellStyle name="Normal 4 6 3 2 2 2 2" xfId="1644"/>
    <cellStyle name="Normal 4 6 3 2 2 3" xfId="1236"/>
    <cellStyle name="Normal 4 6 3 2 3" xfId="624"/>
    <cellStyle name="Normal 4 6 3 2 3 2" xfId="1440"/>
    <cellStyle name="Normal 4 6 3 2 4" xfId="1032"/>
    <cellStyle name="Normal 4 6 3 3" xfId="148"/>
    <cellStyle name="Normal 4 6 3 3 2" xfId="352"/>
    <cellStyle name="Normal 4 6 3 3 2 2" xfId="760"/>
    <cellStyle name="Normal 4 6 3 3 2 2 2" xfId="1576"/>
    <cellStyle name="Normal 4 6 3 3 2 3" xfId="1168"/>
    <cellStyle name="Normal 4 6 3 3 3" xfId="556"/>
    <cellStyle name="Normal 4 6 3 3 3 2" xfId="1372"/>
    <cellStyle name="Normal 4 6 3 3 4" xfId="964"/>
    <cellStyle name="Normal 4 6 3 4" xfId="284"/>
    <cellStyle name="Normal 4 6 3 4 2" xfId="692"/>
    <cellStyle name="Normal 4 6 3 4 2 2" xfId="1508"/>
    <cellStyle name="Normal 4 6 3 4 3" xfId="1100"/>
    <cellStyle name="Normal 4 6 3 5" xfId="488"/>
    <cellStyle name="Normal 4 6 3 5 2" xfId="1304"/>
    <cellStyle name="Normal 4 6 3 6" xfId="896"/>
    <cellStyle name="Normal 4 6 4" xfId="46"/>
    <cellStyle name="Normal 4 6 4 2" xfId="182"/>
    <cellStyle name="Normal 4 6 4 2 2" xfId="386"/>
    <cellStyle name="Normal 4 6 4 2 2 2" xfId="794"/>
    <cellStyle name="Normal 4 6 4 2 2 2 2" xfId="1610"/>
    <cellStyle name="Normal 4 6 4 2 2 3" xfId="1202"/>
    <cellStyle name="Normal 4 6 4 2 3" xfId="590"/>
    <cellStyle name="Normal 4 6 4 2 3 2" xfId="1406"/>
    <cellStyle name="Normal 4 6 4 2 4" xfId="998"/>
    <cellStyle name="Normal 4 6 4 3" xfId="114"/>
    <cellStyle name="Normal 4 6 4 3 2" xfId="318"/>
    <cellStyle name="Normal 4 6 4 3 2 2" xfId="726"/>
    <cellStyle name="Normal 4 6 4 3 2 2 2" xfId="1542"/>
    <cellStyle name="Normal 4 6 4 3 2 3" xfId="1134"/>
    <cellStyle name="Normal 4 6 4 3 3" xfId="522"/>
    <cellStyle name="Normal 4 6 4 3 3 2" xfId="1338"/>
    <cellStyle name="Normal 4 6 4 3 4" xfId="930"/>
    <cellStyle name="Normal 4 6 4 4" xfId="250"/>
    <cellStyle name="Normal 4 6 4 4 2" xfId="658"/>
    <cellStyle name="Normal 4 6 4 4 2 2" xfId="1474"/>
    <cellStyle name="Normal 4 6 4 4 3" xfId="1066"/>
    <cellStyle name="Normal 4 6 4 5" xfId="454"/>
    <cellStyle name="Normal 4 6 4 5 2" xfId="1270"/>
    <cellStyle name="Normal 4 6 4 6" xfId="862"/>
    <cellStyle name="Normal 4 6 5" xfId="160"/>
    <cellStyle name="Normal 4 6 5 2" xfId="364"/>
    <cellStyle name="Normal 4 6 5 2 2" xfId="772"/>
    <cellStyle name="Normal 4 6 5 2 2 2" xfId="1588"/>
    <cellStyle name="Normal 4 6 5 2 3" xfId="1180"/>
    <cellStyle name="Normal 4 6 5 3" xfId="568"/>
    <cellStyle name="Normal 4 6 5 3 2" xfId="1384"/>
    <cellStyle name="Normal 4 6 5 4" xfId="976"/>
    <cellStyle name="Normal 4 6 6" xfId="92"/>
    <cellStyle name="Normal 4 6 6 2" xfId="296"/>
    <cellStyle name="Normal 4 6 6 2 2" xfId="704"/>
    <cellStyle name="Normal 4 6 6 2 2 2" xfId="1520"/>
    <cellStyle name="Normal 4 6 6 2 3" xfId="1112"/>
    <cellStyle name="Normal 4 6 6 3" xfId="500"/>
    <cellStyle name="Normal 4 6 6 3 2" xfId="1316"/>
    <cellStyle name="Normal 4 6 6 4" xfId="908"/>
    <cellStyle name="Normal 4 6 7" xfId="228"/>
    <cellStyle name="Normal 4 6 7 2" xfId="636"/>
    <cellStyle name="Normal 4 6 7 2 2" xfId="1452"/>
    <cellStyle name="Normal 4 6 7 3" xfId="1044"/>
    <cellStyle name="Normal 4 6 8" xfId="432"/>
    <cellStyle name="Normal 4 6 8 2" xfId="1248"/>
    <cellStyle name="Normal 4 6 9" xfId="840"/>
    <cellStyle name="Normal 4 7" xfId="26"/>
    <cellStyle name="Normal 4 7 2" xfId="48"/>
    <cellStyle name="Normal 4 7 2 2" xfId="184"/>
    <cellStyle name="Normal 4 7 2 2 2" xfId="388"/>
    <cellStyle name="Normal 4 7 2 2 2 2" xfId="796"/>
    <cellStyle name="Normal 4 7 2 2 2 2 2" xfId="1612"/>
    <cellStyle name="Normal 4 7 2 2 2 3" xfId="1204"/>
    <cellStyle name="Normal 4 7 2 2 3" xfId="592"/>
    <cellStyle name="Normal 4 7 2 2 3 2" xfId="1408"/>
    <cellStyle name="Normal 4 7 2 2 4" xfId="1000"/>
    <cellStyle name="Normal 4 7 2 3" xfId="116"/>
    <cellStyle name="Normal 4 7 2 3 2" xfId="320"/>
    <cellStyle name="Normal 4 7 2 3 2 2" xfId="728"/>
    <cellStyle name="Normal 4 7 2 3 2 2 2" xfId="1544"/>
    <cellStyle name="Normal 4 7 2 3 2 3" xfId="1136"/>
    <cellStyle name="Normal 4 7 2 3 3" xfId="524"/>
    <cellStyle name="Normal 4 7 2 3 3 2" xfId="1340"/>
    <cellStyle name="Normal 4 7 2 3 4" xfId="932"/>
    <cellStyle name="Normal 4 7 2 4" xfId="252"/>
    <cellStyle name="Normal 4 7 2 4 2" xfId="660"/>
    <cellStyle name="Normal 4 7 2 4 2 2" xfId="1476"/>
    <cellStyle name="Normal 4 7 2 4 3" xfId="1068"/>
    <cellStyle name="Normal 4 7 2 5" xfId="456"/>
    <cellStyle name="Normal 4 7 2 5 2" xfId="1272"/>
    <cellStyle name="Normal 4 7 2 6" xfId="864"/>
    <cellStyle name="Normal 4 7 3" xfId="162"/>
    <cellStyle name="Normal 4 7 3 2" xfId="366"/>
    <cellStyle name="Normal 4 7 3 2 2" xfId="774"/>
    <cellStyle name="Normal 4 7 3 2 2 2" xfId="1590"/>
    <cellStyle name="Normal 4 7 3 2 3" xfId="1182"/>
    <cellStyle name="Normal 4 7 3 3" xfId="570"/>
    <cellStyle name="Normal 4 7 3 3 2" xfId="1386"/>
    <cellStyle name="Normal 4 7 3 4" xfId="978"/>
    <cellStyle name="Normal 4 7 4" xfId="94"/>
    <cellStyle name="Normal 4 7 4 2" xfId="298"/>
    <cellStyle name="Normal 4 7 4 2 2" xfId="706"/>
    <cellStyle name="Normal 4 7 4 2 2 2" xfId="1522"/>
    <cellStyle name="Normal 4 7 4 2 3" xfId="1114"/>
    <cellStyle name="Normal 4 7 4 3" xfId="502"/>
    <cellStyle name="Normal 4 7 4 3 2" xfId="1318"/>
    <cellStyle name="Normal 4 7 4 4" xfId="910"/>
    <cellStyle name="Normal 4 7 5" xfId="230"/>
    <cellStyle name="Normal 4 7 5 2" xfId="638"/>
    <cellStyle name="Normal 4 7 5 2 2" xfId="1454"/>
    <cellStyle name="Normal 4 7 5 3" xfId="1046"/>
    <cellStyle name="Normal 4 7 6" xfId="434"/>
    <cellStyle name="Normal 4 7 6 2" xfId="1250"/>
    <cellStyle name="Normal 4 7 7" xfId="842"/>
    <cellStyle name="Normal 4 8" xfId="58"/>
    <cellStyle name="Normal 4 8 2" xfId="194"/>
    <cellStyle name="Normal 4 8 2 2" xfId="398"/>
    <cellStyle name="Normal 4 8 2 2 2" xfId="806"/>
    <cellStyle name="Normal 4 8 2 2 2 2" xfId="1622"/>
    <cellStyle name="Normal 4 8 2 2 3" xfId="1214"/>
    <cellStyle name="Normal 4 8 2 3" xfId="602"/>
    <cellStyle name="Normal 4 8 2 3 2" xfId="1418"/>
    <cellStyle name="Normal 4 8 2 4" xfId="1010"/>
    <cellStyle name="Normal 4 8 3" xfId="126"/>
    <cellStyle name="Normal 4 8 3 2" xfId="330"/>
    <cellStyle name="Normal 4 8 3 2 2" xfId="738"/>
    <cellStyle name="Normal 4 8 3 2 2 2" xfId="1554"/>
    <cellStyle name="Normal 4 8 3 2 3" xfId="1146"/>
    <cellStyle name="Normal 4 8 3 3" xfId="534"/>
    <cellStyle name="Normal 4 8 3 3 2" xfId="1350"/>
    <cellStyle name="Normal 4 8 3 4" xfId="942"/>
    <cellStyle name="Normal 4 8 4" xfId="262"/>
    <cellStyle name="Normal 4 8 4 2" xfId="670"/>
    <cellStyle name="Normal 4 8 4 2 2" xfId="1486"/>
    <cellStyle name="Normal 4 8 4 3" xfId="1078"/>
    <cellStyle name="Normal 4 8 5" xfId="466"/>
    <cellStyle name="Normal 4 8 5 2" xfId="1282"/>
    <cellStyle name="Normal 4 8 6" xfId="874"/>
    <cellStyle name="Normal 4 9" xfId="70"/>
    <cellStyle name="Normal 4 9 2" xfId="206"/>
    <cellStyle name="Normal 4 9 2 2" xfId="410"/>
    <cellStyle name="Normal 4 9 2 2 2" xfId="818"/>
    <cellStyle name="Normal 4 9 2 2 2 2" xfId="1634"/>
    <cellStyle name="Normal 4 9 2 2 3" xfId="1226"/>
    <cellStyle name="Normal 4 9 2 3" xfId="614"/>
    <cellStyle name="Normal 4 9 2 3 2" xfId="1430"/>
    <cellStyle name="Normal 4 9 2 4" xfId="1022"/>
    <cellStyle name="Normal 4 9 3" xfId="138"/>
    <cellStyle name="Normal 4 9 3 2" xfId="342"/>
    <cellStyle name="Normal 4 9 3 2 2" xfId="750"/>
    <cellStyle name="Normal 4 9 3 2 2 2" xfId="1566"/>
    <cellStyle name="Normal 4 9 3 2 3" xfId="1158"/>
    <cellStyle name="Normal 4 9 3 3" xfId="546"/>
    <cellStyle name="Normal 4 9 3 3 2" xfId="1362"/>
    <cellStyle name="Normal 4 9 3 4" xfId="954"/>
    <cellStyle name="Normal 4 9 4" xfId="274"/>
    <cellStyle name="Normal 4 9 4 2" xfId="682"/>
    <cellStyle name="Normal 4 9 4 2 2" xfId="1498"/>
    <cellStyle name="Normal 4 9 4 3" xfId="1090"/>
    <cellStyle name="Normal 4 9 5" xfId="478"/>
    <cellStyle name="Normal 4 9 5 2" xfId="1294"/>
    <cellStyle name="Normal 4 9 6" xfId="886"/>
    <cellStyle name="Normal 5" xfId="14"/>
    <cellStyle name="Percent 2" xfId="13"/>
    <cellStyle name="Percent 3" xfId="5"/>
  </cellStyles>
  <dxfs count="0"/>
  <tableStyles count="0" defaultTableStyle="TableStyleMedium9"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3</xdr:row>
          <xdr:rowOff>0</xdr:rowOff>
        </xdr:from>
        <xdr:to>
          <xdr:col>4</xdr:col>
          <xdr:colOff>9525</xdr:colOff>
          <xdr:row>4</xdr:row>
          <xdr:rowOff>171450</xdr:rowOff>
        </xdr:to>
        <xdr:sp macro="" textlink="">
          <xdr:nvSpPr>
            <xdr:cNvPr id="1030" name="Button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Reset to Defaults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71"/>
  <sheetViews>
    <sheetView tabSelected="1" workbookViewId="0">
      <selection activeCell="C2" sqref="C2"/>
    </sheetView>
  </sheetViews>
  <sheetFormatPr defaultColWidth="8.7109375" defaultRowHeight="12.75" x14ac:dyDescent="0.2"/>
  <cols>
    <col min="1" max="1" width="8.85546875" style="503" customWidth="1"/>
    <col min="2" max="2" width="8.85546875" style="24" customWidth="1"/>
    <col min="3" max="3" width="137" style="503" customWidth="1"/>
    <col min="4" max="16384" width="8.7109375" style="503"/>
  </cols>
  <sheetData>
    <row r="1" spans="2:4" ht="32.450000000000003" customHeight="1" x14ac:dyDescent="0.2">
      <c r="B1" s="697" t="s">
        <v>221</v>
      </c>
      <c r="C1" s="24"/>
    </row>
    <row r="2" spans="2:4" ht="69.95" customHeight="1" x14ac:dyDescent="0.2">
      <c r="B2" s="503"/>
      <c r="C2" s="20" t="s">
        <v>222</v>
      </c>
    </row>
    <row r="3" spans="2:4" ht="30.6" customHeight="1" x14ac:dyDescent="0.2">
      <c r="C3" s="24"/>
    </row>
    <row r="4" spans="2:4" ht="178.5" x14ac:dyDescent="0.2">
      <c r="B4" s="503"/>
      <c r="C4" s="20" t="s">
        <v>110</v>
      </c>
    </row>
    <row r="5" spans="2:4" x14ac:dyDescent="0.2">
      <c r="B5" s="11" t="s">
        <v>56</v>
      </c>
      <c r="C5" s="23" t="s">
        <v>111</v>
      </c>
    </row>
    <row r="6" spans="2:4" x14ac:dyDescent="0.2">
      <c r="B6" s="12" t="s">
        <v>67</v>
      </c>
      <c r="C6" s="107" t="s">
        <v>112</v>
      </c>
    </row>
    <row r="7" spans="2:4" x14ac:dyDescent="0.2">
      <c r="B7" s="13" t="s">
        <v>55</v>
      </c>
      <c r="C7" s="107" t="s">
        <v>113</v>
      </c>
    </row>
    <row r="9" spans="2:4" ht="25.5" x14ac:dyDescent="0.2">
      <c r="B9" s="14" t="s">
        <v>63</v>
      </c>
      <c r="C9" s="505" t="s">
        <v>114</v>
      </c>
    </row>
    <row r="10" spans="2:4" x14ac:dyDescent="0.2">
      <c r="B10" s="15"/>
      <c r="C10" s="22"/>
    </row>
    <row r="11" spans="2:4" x14ac:dyDescent="0.2">
      <c r="B11" s="507" t="s">
        <v>115</v>
      </c>
      <c r="C11" s="505"/>
    </row>
    <row r="12" spans="2:4" ht="140.25" x14ac:dyDescent="0.2">
      <c r="B12" s="503"/>
      <c r="C12" s="20" t="s">
        <v>116</v>
      </c>
      <c r="D12" s="20"/>
    </row>
    <row r="13" spans="2:4" x14ac:dyDescent="0.2">
      <c r="B13" s="15"/>
      <c r="C13" s="505"/>
    </row>
    <row r="14" spans="2:4" x14ac:dyDescent="0.2">
      <c r="B14" s="16" t="s">
        <v>66</v>
      </c>
      <c r="C14" s="505"/>
    </row>
    <row r="15" spans="2:4" ht="78.95" customHeight="1" x14ac:dyDescent="0.2">
      <c r="B15" s="16"/>
      <c r="C15" s="20" t="s">
        <v>117</v>
      </c>
      <c r="D15" s="20"/>
    </row>
    <row r="16" spans="2:4" x14ac:dyDescent="0.2">
      <c r="B16" s="15"/>
      <c r="C16" s="505"/>
    </row>
    <row r="17" spans="2:3" x14ac:dyDescent="0.2">
      <c r="B17" s="16" t="s">
        <v>65</v>
      </c>
      <c r="C17" s="505"/>
    </row>
    <row r="18" spans="2:3" ht="178.5" x14ac:dyDescent="0.2">
      <c r="B18" s="16"/>
      <c r="C18" s="505" t="s">
        <v>118</v>
      </c>
    </row>
    <row r="19" spans="2:3" x14ac:dyDescent="0.2">
      <c r="B19" s="15"/>
      <c r="C19" s="505"/>
    </row>
    <row r="20" spans="2:3" x14ac:dyDescent="0.2">
      <c r="B20" s="507" t="s">
        <v>71</v>
      </c>
      <c r="C20" s="507"/>
    </row>
    <row r="21" spans="2:3" x14ac:dyDescent="0.2">
      <c r="B21" s="507"/>
      <c r="C21" s="507"/>
    </row>
    <row r="22" spans="2:3" x14ac:dyDescent="0.2">
      <c r="B22" s="80" t="s">
        <v>119</v>
      </c>
    </row>
    <row r="23" spans="2:3" x14ac:dyDescent="0.2">
      <c r="B23" s="80"/>
    </row>
    <row r="24" spans="2:3" x14ac:dyDescent="0.2">
      <c r="B24" s="507"/>
      <c r="C24" s="508" t="s">
        <v>120</v>
      </c>
    </row>
    <row r="25" spans="2:3" x14ac:dyDescent="0.2">
      <c r="B25" s="507"/>
      <c r="C25" s="508" t="s">
        <v>121</v>
      </c>
    </row>
    <row r="26" spans="2:3" x14ac:dyDescent="0.2">
      <c r="B26" s="507"/>
      <c r="C26" s="508" t="s">
        <v>122</v>
      </c>
    </row>
    <row r="27" spans="2:3" x14ac:dyDescent="0.2">
      <c r="B27" s="507"/>
      <c r="C27" s="508" t="s">
        <v>123</v>
      </c>
    </row>
    <row r="28" spans="2:3" x14ac:dyDescent="0.2">
      <c r="B28" s="507"/>
      <c r="C28" s="508" t="s">
        <v>198</v>
      </c>
    </row>
    <row r="29" spans="2:3" x14ac:dyDescent="0.2">
      <c r="B29" s="507"/>
      <c r="C29" s="508" t="s">
        <v>199</v>
      </c>
    </row>
    <row r="30" spans="2:3" x14ac:dyDescent="0.2">
      <c r="B30" s="507"/>
      <c r="C30" s="508" t="s">
        <v>200</v>
      </c>
    </row>
    <row r="32" spans="2:3" x14ac:dyDescent="0.2">
      <c r="B32" s="108" t="s">
        <v>205</v>
      </c>
    </row>
    <row r="34" spans="2:3" ht="12.6" customHeight="1" x14ac:dyDescent="0.25">
      <c r="B34" s="504" t="s">
        <v>206</v>
      </c>
      <c r="C34" s="9"/>
    </row>
    <row r="35" spans="2:3" ht="12.6" customHeight="1" x14ac:dyDescent="0.25">
      <c r="B35" s="9"/>
      <c r="C35" s="9"/>
    </row>
    <row r="36" spans="2:3" ht="71.099999999999994" customHeight="1" x14ac:dyDescent="0.2">
      <c r="B36" s="503"/>
      <c r="C36" s="19" t="s">
        <v>124</v>
      </c>
    </row>
    <row r="37" spans="2:3" ht="12.6" customHeight="1" x14ac:dyDescent="0.2">
      <c r="B37" s="18"/>
      <c r="C37" s="18"/>
    </row>
    <row r="38" spans="2:3" ht="15.75" x14ac:dyDescent="0.25">
      <c r="B38" s="504" t="s">
        <v>207</v>
      </c>
      <c r="C38" s="10"/>
    </row>
    <row r="39" spans="2:3" ht="15.75" x14ac:dyDescent="0.25">
      <c r="B39" s="9"/>
      <c r="C39" s="10"/>
    </row>
    <row r="40" spans="2:3" ht="52.5" customHeight="1" x14ac:dyDescent="0.2">
      <c r="B40" s="503"/>
      <c r="C40" s="19" t="s">
        <v>125</v>
      </c>
    </row>
    <row r="41" spans="2:3" x14ac:dyDescent="0.2">
      <c r="B41" s="20"/>
      <c r="C41" s="20"/>
    </row>
    <row r="42" spans="2:3" ht="15.75" x14ac:dyDescent="0.25">
      <c r="B42" s="504" t="s">
        <v>208</v>
      </c>
    </row>
    <row r="43" spans="2:3" ht="15.75" x14ac:dyDescent="0.25">
      <c r="B43" s="9"/>
    </row>
    <row r="44" spans="2:3" ht="42.6" customHeight="1" x14ac:dyDescent="0.2">
      <c r="B44" s="503"/>
      <c r="C44" s="19" t="s">
        <v>126</v>
      </c>
    </row>
    <row r="45" spans="2:3" ht="12.6" customHeight="1" x14ac:dyDescent="0.2">
      <c r="B45" s="506"/>
      <c r="C45" s="506"/>
    </row>
    <row r="46" spans="2:3" ht="15.75" x14ac:dyDescent="0.25">
      <c r="B46" s="504" t="s">
        <v>209</v>
      </c>
      <c r="C46" s="24"/>
    </row>
    <row r="47" spans="2:3" x14ac:dyDescent="0.2">
      <c r="C47" s="24"/>
    </row>
    <row r="48" spans="2:3" ht="27" customHeight="1" x14ac:dyDescent="0.2">
      <c r="B48" s="503"/>
      <c r="C48" s="19" t="s">
        <v>127</v>
      </c>
    </row>
    <row r="49" spans="2:3" ht="14.45" customHeight="1" x14ac:dyDescent="0.2">
      <c r="B49" s="19"/>
      <c r="C49" s="19"/>
    </row>
    <row r="50" spans="2:3" x14ac:dyDescent="0.2">
      <c r="C50" s="24"/>
    </row>
    <row r="51" spans="2:3" ht="15.75" x14ac:dyDescent="0.25">
      <c r="B51" s="504" t="s">
        <v>62</v>
      </c>
      <c r="C51" s="24"/>
    </row>
    <row r="52" spans="2:3" x14ac:dyDescent="0.2">
      <c r="C52" s="24"/>
    </row>
    <row r="53" spans="2:3" ht="50.1" customHeight="1" x14ac:dyDescent="0.2">
      <c r="B53" s="503"/>
      <c r="C53" s="505" t="s">
        <v>128</v>
      </c>
    </row>
    <row r="54" spans="2:3" x14ac:dyDescent="0.2">
      <c r="B54" s="505"/>
      <c r="C54" s="505"/>
    </row>
    <row r="55" spans="2:3" ht="15.75" x14ac:dyDescent="0.25">
      <c r="B55" s="504" t="s">
        <v>194</v>
      </c>
      <c r="C55" s="505"/>
    </row>
    <row r="56" spans="2:3" ht="12.6" customHeight="1" x14ac:dyDescent="0.2">
      <c r="B56" s="503"/>
      <c r="C56" s="505" t="s">
        <v>195</v>
      </c>
    </row>
    <row r="57" spans="2:3" ht="15" x14ac:dyDescent="0.2">
      <c r="B57" s="506"/>
      <c r="C57" s="505" t="s">
        <v>196</v>
      </c>
    </row>
    <row r="58" spans="2:3" x14ac:dyDescent="0.2">
      <c r="B58" s="503"/>
      <c r="C58" s="505" t="s">
        <v>197</v>
      </c>
    </row>
    <row r="59" spans="2:3" x14ac:dyDescent="0.2">
      <c r="C59" s="10"/>
    </row>
    <row r="60" spans="2:3" x14ac:dyDescent="0.2">
      <c r="C60" s="10"/>
    </row>
    <row r="61" spans="2:3" x14ac:dyDescent="0.2">
      <c r="C61" s="10"/>
    </row>
    <row r="62" spans="2:3" x14ac:dyDescent="0.2">
      <c r="C62" s="10"/>
    </row>
    <row r="63" spans="2:3" ht="14.45" customHeight="1" x14ac:dyDescent="0.2"/>
    <row r="67" spans="2:2" x14ac:dyDescent="0.2">
      <c r="B67" s="503"/>
    </row>
    <row r="68" spans="2:2" x14ac:dyDescent="0.2">
      <c r="B68" s="503"/>
    </row>
    <row r="69" spans="2:2" x14ac:dyDescent="0.2">
      <c r="B69" s="503"/>
    </row>
    <row r="71" spans="2:2" ht="12.6" customHeight="1" x14ac:dyDescent="0.2"/>
  </sheetData>
  <sheetProtection password="CD94" sheet="1" objects="1" scenarios="1"/>
  <pageMargins left="0.7" right="0.7" top="0.75" bottom="0.75" header="0.3" footer="0.3"/>
  <pageSetup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249977111117893"/>
    <pageSetUpPr fitToPage="1"/>
  </sheetPr>
  <dimension ref="A1:AB98"/>
  <sheetViews>
    <sheetView showZeros="0" topLeftCell="A4" zoomScaleNormal="100" workbookViewId="0">
      <selection activeCell="E20" sqref="E20"/>
    </sheetView>
  </sheetViews>
  <sheetFormatPr defaultColWidth="8.7109375" defaultRowHeight="12.75" x14ac:dyDescent="0.2"/>
  <cols>
    <col min="1" max="1" width="8.7109375" style="51"/>
    <col min="2" max="2" width="42.85546875" style="51" customWidth="1"/>
    <col min="3" max="3" width="4.28515625" style="193" customWidth="1"/>
    <col min="4" max="6" width="15.140625" style="51" customWidth="1"/>
    <col min="7" max="7" width="21.42578125" style="51" customWidth="1"/>
    <col min="8" max="28" width="15.140625" style="51" customWidth="1"/>
    <col min="29" max="16384" width="8.7109375" style="51"/>
  </cols>
  <sheetData>
    <row r="1" spans="1:28" s="75" customFormat="1" ht="27.95" customHeight="1" x14ac:dyDescent="0.2">
      <c r="A1" s="89"/>
      <c r="B1" s="89"/>
      <c r="C1" s="89"/>
    </row>
    <row r="2" spans="1:28" x14ac:dyDescent="0.2">
      <c r="E2" s="183" t="s">
        <v>58</v>
      </c>
      <c r="F2" s="459"/>
      <c r="G2" s="462" t="s">
        <v>59</v>
      </c>
      <c r="H2" s="460"/>
    </row>
    <row r="3" spans="1:28" ht="15.75" x14ac:dyDescent="0.25">
      <c r="B3" s="240" t="s">
        <v>17</v>
      </c>
      <c r="D3" s="178"/>
      <c r="E3" s="183" t="s">
        <v>60</v>
      </c>
      <c r="F3" s="461"/>
      <c r="G3" s="462" t="s">
        <v>61</v>
      </c>
      <c r="H3" s="460"/>
    </row>
    <row r="4" spans="1:28" x14ac:dyDescent="0.2">
      <c r="D4" s="178"/>
      <c r="E4" s="178"/>
      <c r="F4" s="178"/>
      <c r="G4" s="178"/>
      <c r="H4" s="178"/>
    </row>
    <row r="5" spans="1:28" s="185" customFormat="1" ht="15.75" x14ac:dyDescent="0.25">
      <c r="B5" s="184" t="s">
        <v>142</v>
      </c>
      <c r="C5" s="238"/>
      <c r="D5" s="240"/>
      <c r="E5" s="240"/>
      <c r="F5" s="240"/>
      <c r="G5" s="240"/>
      <c r="H5" s="240"/>
    </row>
    <row r="6" spans="1:28" s="240" customFormat="1" ht="15.75" x14ac:dyDescent="0.25">
      <c r="B6" s="184" t="s">
        <v>143</v>
      </c>
      <c r="C6" s="241"/>
    </row>
    <row r="7" spans="1:28" s="240" customFormat="1" ht="15.75" x14ac:dyDescent="0.25">
      <c r="B7" s="184" t="s">
        <v>144</v>
      </c>
      <c r="C7" s="241"/>
    </row>
    <row r="8" spans="1:28" x14ac:dyDescent="0.2">
      <c r="D8" s="178"/>
      <c r="E8" s="178"/>
      <c r="F8" s="178"/>
      <c r="G8" s="178"/>
      <c r="H8" s="178"/>
    </row>
    <row r="9" spans="1:28" ht="13.5" thickBot="1" x14ac:dyDescent="0.25">
      <c r="B9" s="179" t="s">
        <v>15</v>
      </c>
      <c r="C9" s="194"/>
    </row>
    <row r="10" spans="1:28" x14ac:dyDescent="0.2">
      <c r="B10" s="242"/>
      <c r="C10" s="195"/>
      <c r="D10" s="180" t="s">
        <v>0</v>
      </c>
      <c r="E10" s="181"/>
      <c r="F10" s="181"/>
      <c r="G10" s="181"/>
      <c r="H10" s="181"/>
      <c r="I10" s="181"/>
      <c r="J10" s="181"/>
      <c r="K10" s="181"/>
      <c r="L10" s="181"/>
      <c r="M10" s="181"/>
      <c r="N10" s="181"/>
      <c r="O10" s="181"/>
      <c r="P10" s="181"/>
      <c r="Q10" s="181"/>
      <c r="R10" s="181"/>
      <c r="S10" s="181"/>
      <c r="T10" s="181"/>
      <c r="U10" s="181"/>
      <c r="V10" s="181"/>
      <c r="W10" s="181"/>
      <c r="X10" s="181"/>
      <c r="Y10" s="181"/>
      <c r="Z10" s="181"/>
      <c r="AA10" s="181"/>
      <c r="AB10" s="182"/>
    </row>
    <row r="11" spans="1:28" ht="13.5" thickBot="1" x14ac:dyDescent="0.25">
      <c r="B11" s="196"/>
      <c r="C11" s="197"/>
      <c r="D11" s="206">
        <f>'DY Def'!B$5</f>
        <v>1</v>
      </c>
      <c r="E11" s="207">
        <f>'DY Def'!C$5</f>
        <v>2</v>
      </c>
      <c r="F11" s="207">
        <f>'DY Def'!D$5</f>
        <v>3</v>
      </c>
      <c r="G11" s="207">
        <f>'DY Def'!E$5</f>
        <v>4</v>
      </c>
      <c r="H11" s="207">
        <f>'DY Def'!F$5</f>
        <v>5</v>
      </c>
      <c r="I11" s="207">
        <f>'DY Def'!G$5</f>
        <v>6</v>
      </c>
      <c r="J11" s="207">
        <f>'DY Def'!H$5</f>
        <v>7</v>
      </c>
      <c r="K11" s="207">
        <f>'DY Def'!I$5</f>
        <v>8</v>
      </c>
      <c r="L11" s="207">
        <f>'DY Def'!J$5</f>
        <v>9</v>
      </c>
      <c r="M11" s="207">
        <f>'DY Def'!K$5</f>
        <v>10</v>
      </c>
      <c r="N11" s="207">
        <f>'DY Def'!L$5</f>
        <v>11</v>
      </c>
      <c r="O11" s="207">
        <f>'DY Def'!M$5</f>
        <v>12</v>
      </c>
      <c r="P11" s="207">
        <f>'DY Def'!N$5</f>
        <v>13</v>
      </c>
      <c r="Q11" s="207">
        <f>'DY Def'!O$5</f>
        <v>14</v>
      </c>
      <c r="R11" s="207">
        <f>'DY Def'!P$5</f>
        <v>15</v>
      </c>
      <c r="S11" s="207">
        <f>'DY Def'!Q$5</f>
        <v>16</v>
      </c>
      <c r="T11" s="207">
        <f>'DY Def'!R$5</f>
        <v>17</v>
      </c>
      <c r="U11" s="207">
        <f>'DY Def'!S$5</f>
        <v>18</v>
      </c>
      <c r="V11" s="207">
        <f>'DY Def'!T$5</f>
        <v>19</v>
      </c>
      <c r="W11" s="207">
        <f>'DY Def'!U$5</f>
        <v>20</v>
      </c>
      <c r="X11" s="207">
        <f>'DY Def'!V$5</f>
        <v>21</v>
      </c>
      <c r="Y11" s="207">
        <f>'DY Def'!W$5</f>
        <v>22</v>
      </c>
      <c r="Z11" s="207">
        <f>'DY Def'!X$5</f>
        <v>23</v>
      </c>
      <c r="AA11" s="207">
        <f>'DY Def'!Y$5</f>
        <v>24</v>
      </c>
      <c r="AB11" s="208">
        <f>'DY Def'!Z$5</f>
        <v>25</v>
      </c>
    </row>
    <row r="12" spans="1:28" x14ac:dyDescent="0.2">
      <c r="B12" s="196"/>
      <c r="C12" s="197"/>
      <c r="D12" s="316"/>
      <c r="E12" s="317"/>
      <c r="F12" s="317"/>
      <c r="G12" s="317"/>
      <c r="H12" s="317"/>
      <c r="I12" s="318"/>
      <c r="J12" s="318"/>
      <c r="K12" s="318"/>
      <c r="L12" s="318"/>
      <c r="M12" s="318"/>
      <c r="N12" s="318"/>
      <c r="O12" s="318"/>
      <c r="P12" s="318"/>
      <c r="Q12" s="318"/>
      <c r="R12" s="318"/>
      <c r="S12" s="318"/>
      <c r="T12" s="318"/>
      <c r="U12" s="318"/>
      <c r="V12" s="318"/>
      <c r="W12" s="318"/>
      <c r="X12" s="318"/>
      <c r="Y12" s="318"/>
      <c r="Z12" s="318"/>
      <c r="AA12" s="318"/>
      <c r="AB12" s="319"/>
    </row>
    <row r="13" spans="1:28" x14ac:dyDescent="0.2">
      <c r="B13" s="198" t="s">
        <v>83</v>
      </c>
      <c r="C13" s="197"/>
      <c r="D13" s="320"/>
      <c r="E13" s="313"/>
      <c r="F13" s="313"/>
      <c r="G13" s="313"/>
      <c r="H13" s="313"/>
      <c r="I13" s="695"/>
      <c r="J13" s="695"/>
      <c r="K13" s="695"/>
      <c r="L13" s="695"/>
      <c r="M13" s="695"/>
      <c r="N13" s="695"/>
      <c r="O13" s="695"/>
      <c r="P13" s="695"/>
      <c r="Q13" s="695"/>
      <c r="R13" s="695"/>
      <c r="S13" s="695"/>
      <c r="T13" s="695"/>
      <c r="U13" s="695"/>
      <c r="V13" s="695"/>
      <c r="W13" s="695"/>
      <c r="X13" s="695"/>
      <c r="Y13" s="695"/>
      <c r="Z13" s="695"/>
      <c r="AA13" s="695"/>
      <c r="AB13" s="696"/>
    </row>
    <row r="14" spans="1:28" x14ac:dyDescent="0.2">
      <c r="B14" s="63" t="str">
        <f>IFERROR(VLOOKUP(C14,'MEG Def'!$A$7:$B$12,2),"")</f>
        <v/>
      </c>
      <c r="C14" s="197"/>
      <c r="D14" s="320"/>
      <c r="E14" s="468"/>
      <c r="F14" s="468"/>
      <c r="G14" s="468"/>
      <c r="H14" s="468"/>
      <c r="I14" s="313"/>
      <c r="J14" s="313"/>
      <c r="K14" s="313"/>
      <c r="L14" s="313"/>
      <c r="M14" s="313"/>
      <c r="N14" s="313"/>
      <c r="O14" s="313"/>
      <c r="P14" s="313"/>
      <c r="Q14" s="313"/>
      <c r="R14" s="313"/>
      <c r="S14" s="313"/>
      <c r="T14" s="313"/>
      <c r="U14" s="313"/>
      <c r="V14" s="313"/>
      <c r="W14" s="313"/>
      <c r="X14" s="313"/>
      <c r="Y14" s="313"/>
      <c r="Z14" s="313"/>
      <c r="AA14" s="313"/>
      <c r="AB14" s="321"/>
    </row>
    <row r="15" spans="1:28" x14ac:dyDescent="0.2">
      <c r="B15" s="63" t="str">
        <f>IFERROR(VLOOKUP(C15,'MEG Def'!$A$7:$B$12,2),"")</f>
        <v/>
      </c>
      <c r="C15" s="197"/>
      <c r="D15" s="320"/>
      <c r="E15" s="468"/>
      <c r="F15" s="468"/>
      <c r="G15" s="468"/>
      <c r="H15" s="468"/>
      <c r="I15" s="313"/>
      <c r="J15" s="313"/>
      <c r="K15" s="313"/>
      <c r="L15" s="313"/>
      <c r="M15" s="313"/>
      <c r="N15" s="313"/>
      <c r="O15" s="313"/>
      <c r="P15" s="313"/>
      <c r="Q15" s="313"/>
      <c r="R15" s="313"/>
      <c r="S15" s="313"/>
      <c r="T15" s="313"/>
      <c r="U15" s="313"/>
      <c r="V15" s="313"/>
      <c r="W15" s="313"/>
      <c r="X15" s="313"/>
      <c r="Y15" s="313"/>
      <c r="Z15" s="313"/>
      <c r="AA15" s="313"/>
      <c r="AB15" s="321"/>
    </row>
    <row r="16" spans="1:28" x14ac:dyDescent="0.2">
      <c r="B16" s="63" t="str">
        <f>IFERROR(VLOOKUP(C16,'MEG Def'!$A$7:$B$12,2),"")</f>
        <v/>
      </c>
      <c r="C16" s="197"/>
      <c r="D16" s="320"/>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21"/>
    </row>
    <row r="17" spans="2:28" x14ac:dyDescent="0.2">
      <c r="B17" s="63" t="str">
        <f>IFERROR(VLOOKUP(C17,'MEG Def'!$A$7:$B$12,2),"")</f>
        <v/>
      </c>
      <c r="C17" s="197"/>
      <c r="D17" s="320"/>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21"/>
    </row>
    <row r="18" spans="2:28" x14ac:dyDescent="0.2">
      <c r="B18" s="63" t="str">
        <f>IFERROR(VLOOKUP(C18,'MEG Def'!$A$7:$B$12,2),"")</f>
        <v/>
      </c>
      <c r="C18" s="197"/>
      <c r="D18" s="320"/>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21"/>
    </row>
    <row r="19" spans="2:28" x14ac:dyDescent="0.2">
      <c r="B19" s="199"/>
      <c r="C19" s="197"/>
      <c r="D19" s="320"/>
      <c r="E19" s="313"/>
      <c r="F19" s="313"/>
      <c r="G19" s="313"/>
      <c r="H19" s="313"/>
      <c r="I19" s="695"/>
      <c r="J19" s="695"/>
      <c r="K19" s="695"/>
      <c r="L19" s="695"/>
      <c r="M19" s="695"/>
      <c r="N19" s="695"/>
      <c r="O19" s="695"/>
      <c r="P19" s="695"/>
      <c r="Q19" s="695"/>
      <c r="R19" s="695"/>
      <c r="S19" s="695"/>
      <c r="T19" s="695"/>
      <c r="U19" s="695"/>
      <c r="V19" s="695"/>
      <c r="W19" s="695"/>
      <c r="X19" s="695"/>
      <c r="Y19" s="695"/>
      <c r="Z19" s="695"/>
      <c r="AA19" s="695"/>
      <c r="AB19" s="696"/>
    </row>
    <row r="20" spans="2:28" x14ac:dyDescent="0.2">
      <c r="B20" s="200" t="s">
        <v>85</v>
      </c>
      <c r="C20" s="197"/>
      <c r="D20" s="322"/>
      <c r="E20" s="314"/>
      <c r="F20" s="314"/>
      <c r="G20" s="314"/>
      <c r="H20" s="314"/>
      <c r="I20" s="695"/>
      <c r="J20" s="695"/>
      <c r="K20" s="695"/>
      <c r="L20" s="695"/>
      <c r="M20" s="695"/>
      <c r="N20" s="695"/>
      <c r="O20" s="695"/>
      <c r="P20" s="695"/>
      <c r="Q20" s="695"/>
      <c r="R20" s="695"/>
      <c r="S20" s="695"/>
      <c r="T20" s="695"/>
      <c r="U20" s="695"/>
      <c r="V20" s="695"/>
      <c r="W20" s="695"/>
      <c r="X20" s="695"/>
      <c r="Y20" s="695"/>
      <c r="Z20" s="695"/>
      <c r="AA20" s="695"/>
      <c r="AB20" s="696"/>
    </row>
    <row r="21" spans="2:28" x14ac:dyDescent="0.2">
      <c r="B21" s="63" t="str">
        <f>IFERROR(VLOOKUP(C21,'MEG Def'!$A$21:$B$26,2),"")</f>
        <v/>
      </c>
      <c r="C21" s="197"/>
      <c r="D21" s="320"/>
      <c r="E21" s="468"/>
      <c r="F21" s="469"/>
      <c r="G21" s="469"/>
      <c r="H21" s="469"/>
      <c r="I21" s="313"/>
      <c r="J21" s="313"/>
      <c r="K21" s="313"/>
      <c r="L21" s="313"/>
      <c r="M21" s="313"/>
      <c r="N21" s="313"/>
      <c r="O21" s="313"/>
      <c r="P21" s="313"/>
      <c r="Q21" s="313"/>
      <c r="R21" s="313"/>
      <c r="S21" s="313"/>
      <c r="T21" s="313"/>
      <c r="U21" s="313"/>
      <c r="V21" s="313"/>
      <c r="W21" s="313"/>
      <c r="X21" s="313"/>
      <c r="Y21" s="313"/>
      <c r="Z21" s="313"/>
      <c r="AA21" s="313"/>
      <c r="AB21" s="321"/>
    </row>
    <row r="22" spans="2:28" x14ac:dyDescent="0.2">
      <c r="B22" s="63" t="str">
        <f>IFERROR(VLOOKUP(C22,'MEG Def'!$A$21:$B$26,2),"")</f>
        <v/>
      </c>
      <c r="C22" s="197"/>
      <c r="D22" s="320"/>
      <c r="E22" s="469"/>
      <c r="F22" s="469"/>
      <c r="G22" s="469"/>
      <c r="H22" s="469"/>
      <c r="I22" s="313"/>
      <c r="J22" s="313"/>
      <c r="K22" s="313"/>
      <c r="L22" s="313"/>
      <c r="M22" s="313"/>
      <c r="N22" s="313"/>
      <c r="O22" s="313"/>
      <c r="P22" s="313"/>
      <c r="Q22" s="313"/>
      <c r="R22" s="313"/>
      <c r="S22" s="313"/>
      <c r="T22" s="313"/>
      <c r="U22" s="313"/>
      <c r="V22" s="313"/>
      <c r="W22" s="313"/>
      <c r="X22" s="313"/>
      <c r="Y22" s="313"/>
      <c r="Z22" s="313"/>
      <c r="AA22" s="313"/>
      <c r="AB22" s="321"/>
    </row>
    <row r="23" spans="2:28" x14ac:dyDescent="0.2">
      <c r="B23" s="63" t="str">
        <f>IFERROR(VLOOKUP(C23,'MEG Def'!$A$21:$B$26,2),"")</f>
        <v/>
      </c>
      <c r="C23" s="197"/>
      <c r="D23" s="320"/>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21"/>
    </row>
    <row r="24" spans="2:28" x14ac:dyDescent="0.2">
      <c r="B24" s="63" t="str">
        <f>IFERROR(VLOOKUP(C24,'MEG Def'!$A$21:$B$26,2),"")</f>
        <v/>
      </c>
      <c r="C24" s="197"/>
      <c r="D24" s="320"/>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21"/>
    </row>
    <row r="25" spans="2:28" x14ac:dyDescent="0.2">
      <c r="B25" s="63" t="str">
        <f>IFERROR(VLOOKUP(C25,'MEG Def'!$A$21:$B$26,2),"")</f>
        <v/>
      </c>
      <c r="C25" s="197"/>
      <c r="D25" s="320"/>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21"/>
    </row>
    <row r="26" spans="2:28" x14ac:dyDescent="0.2">
      <c r="B26" s="199"/>
      <c r="C26" s="201"/>
      <c r="D26" s="322"/>
      <c r="E26" s="314"/>
      <c r="F26" s="314"/>
      <c r="G26" s="314"/>
      <c r="H26" s="314"/>
      <c r="I26" s="695"/>
      <c r="J26" s="695"/>
      <c r="K26" s="695"/>
      <c r="L26" s="695"/>
      <c r="M26" s="695"/>
      <c r="N26" s="695"/>
      <c r="O26" s="695"/>
      <c r="P26" s="695"/>
      <c r="Q26" s="695"/>
      <c r="R26" s="695"/>
      <c r="S26" s="695"/>
      <c r="T26" s="695"/>
      <c r="U26" s="695"/>
      <c r="V26" s="695"/>
      <c r="W26" s="695"/>
      <c r="X26" s="695"/>
      <c r="Y26" s="695"/>
      <c r="Z26" s="695"/>
      <c r="AA26" s="695"/>
      <c r="AB26" s="696"/>
    </row>
    <row r="27" spans="2:28" x14ac:dyDescent="0.2">
      <c r="B27" s="200" t="s">
        <v>43</v>
      </c>
      <c r="C27" s="197"/>
      <c r="D27" s="322"/>
      <c r="E27" s="314"/>
      <c r="F27" s="314"/>
      <c r="G27" s="314"/>
      <c r="H27" s="314"/>
      <c r="I27" s="695"/>
      <c r="J27" s="695"/>
      <c r="K27" s="695"/>
      <c r="L27" s="695"/>
      <c r="M27" s="695"/>
      <c r="N27" s="695"/>
      <c r="O27" s="695"/>
      <c r="P27" s="695"/>
      <c r="Q27" s="695"/>
      <c r="R27" s="695"/>
      <c r="S27" s="695"/>
      <c r="T27" s="695"/>
      <c r="U27" s="695"/>
      <c r="V27" s="695"/>
      <c r="W27" s="695"/>
      <c r="X27" s="695"/>
      <c r="Y27" s="695"/>
      <c r="Z27" s="695"/>
      <c r="AA27" s="695"/>
      <c r="AB27" s="696"/>
    </row>
    <row r="28" spans="2:28" x14ac:dyDescent="0.2">
      <c r="B28" s="63" t="str">
        <f>IFERROR(VLOOKUP(C28,'MEG Def'!$A$35:$B$40,2),"")</f>
        <v/>
      </c>
      <c r="C28" s="201"/>
      <c r="D28" s="320"/>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21"/>
    </row>
    <row r="29" spans="2:28" x14ac:dyDescent="0.2">
      <c r="B29" s="63" t="str">
        <f>IFERROR(VLOOKUP(C29,'MEG Def'!$A$35:$B$40,2),"")</f>
        <v/>
      </c>
      <c r="C29" s="201"/>
      <c r="D29" s="320"/>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21"/>
    </row>
    <row r="30" spans="2:28" x14ac:dyDescent="0.2">
      <c r="B30" s="63" t="str">
        <f>IFERROR(VLOOKUP(C30,'MEG Def'!$A$35:$B$40,2),"")</f>
        <v/>
      </c>
      <c r="C30" s="201"/>
      <c r="D30" s="320"/>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21"/>
    </row>
    <row r="31" spans="2:28" x14ac:dyDescent="0.2">
      <c r="B31" s="63" t="str">
        <f>IFERROR(VLOOKUP(C31,'MEG Def'!$A$35:$B$40,2),"")</f>
        <v/>
      </c>
      <c r="C31" s="201"/>
      <c r="D31" s="320"/>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21"/>
    </row>
    <row r="32" spans="2:28" x14ac:dyDescent="0.2">
      <c r="B32" s="63" t="str">
        <f>IFERROR(VLOOKUP(C32,'MEG Def'!$A$35:$B$40,2),"")</f>
        <v/>
      </c>
      <c r="C32" s="201"/>
      <c r="D32" s="320"/>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21"/>
    </row>
    <row r="33" spans="2:28" x14ac:dyDescent="0.2">
      <c r="B33" s="199"/>
      <c r="C33" s="197"/>
      <c r="D33" s="322"/>
      <c r="E33" s="314"/>
      <c r="F33" s="314"/>
      <c r="G33" s="314"/>
      <c r="H33" s="314"/>
      <c r="I33" s="695"/>
      <c r="J33" s="695"/>
      <c r="K33" s="695"/>
      <c r="L33" s="695"/>
      <c r="M33" s="695"/>
      <c r="N33" s="695"/>
      <c r="O33" s="695"/>
      <c r="P33" s="695"/>
      <c r="Q33" s="695"/>
      <c r="R33" s="695"/>
      <c r="S33" s="695"/>
      <c r="T33" s="695"/>
      <c r="U33" s="695"/>
      <c r="V33" s="695"/>
      <c r="W33" s="695"/>
      <c r="X33" s="695"/>
      <c r="Y33" s="695"/>
      <c r="Z33" s="695"/>
      <c r="AA33" s="695"/>
      <c r="AB33" s="696"/>
    </row>
    <row r="34" spans="2:28" x14ac:dyDescent="0.2">
      <c r="B34" s="202" t="s">
        <v>42</v>
      </c>
      <c r="C34" s="197"/>
      <c r="D34" s="322"/>
      <c r="E34" s="314"/>
      <c r="F34" s="314"/>
      <c r="G34" s="314"/>
      <c r="H34" s="314"/>
      <c r="I34" s="695"/>
      <c r="J34" s="695"/>
      <c r="K34" s="695"/>
      <c r="L34" s="695"/>
      <c r="M34" s="695"/>
      <c r="N34" s="695"/>
      <c r="O34" s="695"/>
      <c r="P34" s="695"/>
      <c r="Q34" s="695"/>
      <c r="R34" s="695"/>
      <c r="S34" s="695"/>
      <c r="T34" s="695"/>
      <c r="U34" s="695"/>
      <c r="V34" s="695"/>
      <c r="W34" s="695"/>
      <c r="X34" s="695"/>
      <c r="Y34" s="695"/>
      <c r="Z34" s="695"/>
      <c r="AA34" s="695"/>
      <c r="AB34" s="696"/>
    </row>
    <row r="35" spans="2:28" x14ac:dyDescent="0.2">
      <c r="B35" s="63" t="str">
        <f>IFERROR(VLOOKUP(C35,'MEG Def'!$A$42:$B$45,2),"")</f>
        <v/>
      </c>
      <c r="C35" s="197"/>
      <c r="D35" s="320"/>
      <c r="E35" s="468"/>
      <c r="F35" s="469"/>
      <c r="G35" s="469"/>
      <c r="H35" s="469"/>
      <c r="I35" s="313"/>
      <c r="J35" s="313"/>
      <c r="K35" s="313"/>
      <c r="L35" s="313"/>
      <c r="M35" s="313"/>
      <c r="N35" s="313"/>
      <c r="O35" s="313"/>
      <c r="P35" s="313"/>
      <c r="Q35" s="313"/>
      <c r="R35" s="313"/>
      <c r="S35" s="313"/>
      <c r="T35" s="313"/>
      <c r="U35" s="313"/>
      <c r="V35" s="313"/>
      <c r="W35" s="313"/>
      <c r="X35" s="313"/>
      <c r="Y35" s="313"/>
      <c r="Z35" s="313"/>
      <c r="AA35" s="313"/>
      <c r="AB35" s="321"/>
    </row>
    <row r="36" spans="2:28" x14ac:dyDescent="0.2">
      <c r="B36" s="63" t="str">
        <f>IFERROR(VLOOKUP(C36,'MEG Def'!$A$42:$B$45,2),"")</f>
        <v/>
      </c>
      <c r="C36" s="197"/>
      <c r="D36" s="320"/>
      <c r="E36" s="469"/>
      <c r="F36" s="469"/>
      <c r="G36" s="469"/>
      <c r="H36" s="469"/>
      <c r="I36" s="313"/>
      <c r="J36" s="313"/>
      <c r="K36" s="313"/>
      <c r="L36" s="313"/>
      <c r="M36" s="313"/>
      <c r="N36" s="313"/>
      <c r="O36" s="313"/>
      <c r="P36" s="313"/>
      <c r="Q36" s="313"/>
      <c r="R36" s="313"/>
      <c r="S36" s="313"/>
      <c r="T36" s="313"/>
      <c r="U36" s="313"/>
      <c r="V36" s="313"/>
      <c r="W36" s="313"/>
      <c r="X36" s="313"/>
      <c r="Y36" s="313"/>
      <c r="Z36" s="313"/>
      <c r="AA36" s="313"/>
      <c r="AB36" s="321"/>
    </row>
    <row r="37" spans="2:28" x14ac:dyDescent="0.2">
      <c r="B37" s="63" t="str">
        <f>IFERROR(VLOOKUP(C37,'MEG Def'!$A$42:$B$45,2),"")</f>
        <v/>
      </c>
      <c r="C37" s="197"/>
      <c r="D37" s="320"/>
      <c r="E37" s="469"/>
      <c r="F37" s="469"/>
      <c r="G37" s="469"/>
      <c r="H37" s="469"/>
      <c r="I37" s="313"/>
      <c r="J37" s="313"/>
      <c r="K37" s="313"/>
      <c r="L37" s="313"/>
      <c r="M37" s="313"/>
      <c r="N37" s="313"/>
      <c r="O37" s="313"/>
      <c r="P37" s="313"/>
      <c r="Q37" s="313"/>
      <c r="R37" s="313"/>
      <c r="S37" s="313"/>
      <c r="T37" s="313"/>
      <c r="U37" s="313"/>
      <c r="V37" s="313"/>
      <c r="W37" s="313"/>
      <c r="X37" s="313"/>
      <c r="Y37" s="313"/>
      <c r="Z37" s="313"/>
      <c r="AA37" s="313"/>
      <c r="AB37" s="321"/>
    </row>
    <row r="38" spans="2:28" x14ac:dyDescent="0.2">
      <c r="B38" s="203"/>
      <c r="C38" s="197"/>
      <c r="D38" s="322"/>
      <c r="E38" s="469"/>
      <c r="F38" s="469"/>
      <c r="G38" s="469"/>
      <c r="H38" s="469"/>
      <c r="I38" s="695"/>
      <c r="J38" s="695"/>
      <c r="K38" s="695"/>
      <c r="L38" s="695"/>
      <c r="M38" s="695"/>
      <c r="N38" s="695"/>
      <c r="O38" s="695"/>
      <c r="P38" s="695"/>
      <c r="Q38" s="695"/>
      <c r="R38" s="695"/>
      <c r="S38" s="695"/>
      <c r="T38" s="695"/>
      <c r="U38" s="695"/>
      <c r="V38" s="695"/>
      <c r="W38" s="695"/>
      <c r="X38" s="695"/>
      <c r="Y38" s="695"/>
      <c r="Z38" s="695"/>
      <c r="AA38" s="695"/>
      <c r="AB38" s="696"/>
    </row>
    <row r="39" spans="2:28" x14ac:dyDescent="0.2">
      <c r="B39" s="204" t="s">
        <v>41</v>
      </c>
      <c r="C39" s="201"/>
      <c r="D39" s="322"/>
      <c r="E39" s="469"/>
      <c r="F39" s="469"/>
      <c r="G39" s="469"/>
      <c r="H39" s="469"/>
      <c r="I39" s="695"/>
      <c r="J39" s="695"/>
      <c r="K39" s="695"/>
      <c r="L39" s="695"/>
      <c r="M39" s="695"/>
      <c r="N39" s="695"/>
      <c r="O39" s="695"/>
      <c r="P39" s="695"/>
      <c r="Q39" s="695"/>
      <c r="R39" s="695"/>
      <c r="S39" s="695"/>
      <c r="T39" s="695"/>
      <c r="U39" s="695"/>
      <c r="V39" s="695"/>
      <c r="W39" s="695"/>
      <c r="X39" s="695"/>
      <c r="Y39" s="695"/>
      <c r="Z39" s="695"/>
      <c r="AA39" s="695"/>
      <c r="AB39" s="696"/>
    </row>
    <row r="40" spans="2:28" x14ac:dyDescent="0.2">
      <c r="B40" s="63" t="str">
        <f>IFERROR(VLOOKUP(C40,'MEG Def'!$A$47:$B$50,2),"")</f>
        <v/>
      </c>
      <c r="C40" s="201"/>
      <c r="D40" s="320"/>
      <c r="E40" s="468"/>
      <c r="F40" s="469"/>
      <c r="G40" s="469"/>
      <c r="H40" s="469"/>
      <c r="I40" s="313"/>
      <c r="J40" s="313"/>
      <c r="K40" s="313"/>
      <c r="L40" s="313"/>
      <c r="M40" s="313"/>
      <c r="N40" s="313"/>
      <c r="O40" s="313"/>
      <c r="P40" s="313"/>
      <c r="Q40" s="313"/>
      <c r="R40" s="313"/>
      <c r="S40" s="313"/>
      <c r="T40" s="313"/>
      <c r="U40" s="313"/>
      <c r="V40" s="313"/>
      <c r="W40" s="313"/>
      <c r="X40" s="313"/>
      <c r="Y40" s="313"/>
      <c r="Z40" s="313"/>
      <c r="AA40" s="313"/>
      <c r="AB40" s="321"/>
    </row>
    <row r="41" spans="2:28" x14ac:dyDescent="0.2">
      <c r="B41" s="63" t="str">
        <f>IFERROR(VLOOKUP(C41,'MEG Def'!$A$47:$B$50,2),"")</f>
        <v/>
      </c>
      <c r="C41" s="201"/>
      <c r="D41" s="320"/>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21"/>
    </row>
    <row r="42" spans="2:28" x14ac:dyDescent="0.2">
      <c r="B42" s="63" t="str">
        <f>IFERROR(VLOOKUP(C42,'MEG Def'!$A$47:$B$50,2),"")</f>
        <v/>
      </c>
      <c r="C42" s="201"/>
      <c r="D42" s="320"/>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21"/>
    </row>
    <row r="43" spans="2:28" x14ac:dyDescent="0.2">
      <c r="B43" s="205"/>
      <c r="C43" s="201"/>
      <c r="D43" s="322"/>
      <c r="E43" s="314"/>
      <c r="F43" s="314"/>
      <c r="G43" s="314"/>
      <c r="H43" s="314"/>
      <c r="I43" s="695"/>
      <c r="J43" s="695"/>
      <c r="K43" s="695"/>
      <c r="L43" s="695"/>
      <c r="M43" s="695"/>
      <c r="N43" s="695"/>
      <c r="O43" s="695"/>
      <c r="P43" s="695"/>
      <c r="Q43" s="695"/>
      <c r="R43" s="695"/>
      <c r="S43" s="695"/>
      <c r="T43" s="695"/>
      <c r="U43" s="695"/>
      <c r="V43" s="695"/>
      <c r="W43" s="695"/>
      <c r="X43" s="695"/>
      <c r="Y43" s="695"/>
      <c r="Z43" s="695"/>
      <c r="AA43" s="695"/>
      <c r="AB43" s="696"/>
    </row>
    <row r="44" spans="2:28" x14ac:dyDescent="0.2">
      <c r="B44" s="202" t="s">
        <v>78</v>
      </c>
      <c r="C44" s="201"/>
      <c r="D44" s="322"/>
      <c r="E44" s="314"/>
      <c r="F44" s="314"/>
      <c r="G44" s="314"/>
      <c r="H44" s="314"/>
      <c r="I44" s="695"/>
      <c r="J44" s="695"/>
      <c r="K44" s="695"/>
      <c r="L44" s="695"/>
      <c r="M44" s="695"/>
      <c r="N44" s="695"/>
      <c r="O44" s="695"/>
      <c r="P44" s="695"/>
      <c r="Q44" s="695"/>
      <c r="R44" s="695"/>
      <c r="S44" s="695"/>
      <c r="T44" s="695"/>
      <c r="U44" s="695"/>
      <c r="V44" s="695"/>
      <c r="W44" s="695"/>
      <c r="X44" s="695"/>
      <c r="Y44" s="695"/>
      <c r="Z44" s="695"/>
      <c r="AA44" s="695"/>
      <c r="AB44" s="696"/>
    </row>
    <row r="45" spans="2:28" x14ac:dyDescent="0.2">
      <c r="B45" s="63" t="str">
        <f>IFERROR(VLOOKUP(C45,'MEG Def'!$A$52:$B$55,2),"")</f>
        <v/>
      </c>
      <c r="C45" s="201"/>
      <c r="D45" s="320"/>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21"/>
    </row>
    <row r="46" spans="2:28" x14ac:dyDescent="0.2">
      <c r="B46" s="63" t="str">
        <f>IFERROR(VLOOKUP(C46,'MEG Def'!$A$52:$B$55,2),"")</f>
        <v/>
      </c>
      <c r="C46" s="201"/>
      <c r="D46" s="320"/>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21"/>
    </row>
    <row r="47" spans="2:28" x14ac:dyDescent="0.2">
      <c r="B47" s="63" t="str">
        <f>IFERROR(VLOOKUP(C47,'MEG Def'!$A$52:$B$55,2),"")</f>
        <v/>
      </c>
      <c r="C47" s="201"/>
      <c r="D47" s="320"/>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21"/>
    </row>
    <row r="48" spans="2:28" x14ac:dyDescent="0.2">
      <c r="B48" s="205"/>
      <c r="C48" s="201"/>
      <c r="D48" s="322"/>
      <c r="E48" s="314"/>
      <c r="F48" s="314"/>
      <c r="G48" s="314"/>
      <c r="H48" s="314"/>
      <c r="I48" s="695"/>
      <c r="J48" s="695"/>
      <c r="K48" s="695"/>
      <c r="L48" s="695"/>
      <c r="M48" s="695"/>
      <c r="N48" s="695"/>
      <c r="O48" s="695"/>
      <c r="P48" s="695"/>
      <c r="Q48" s="695"/>
      <c r="R48" s="695"/>
      <c r="S48" s="695"/>
      <c r="T48" s="695"/>
      <c r="U48" s="695"/>
      <c r="V48" s="695"/>
      <c r="W48" s="695"/>
      <c r="X48" s="695"/>
      <c r="Y48" s="695"/>
      <c r="Z48" s="695"/>
      <c r="AA48" s="695"/>
      <c r="AB48" s="696"/>
    </row>
    <row r="49" spans="2:28" x14ac:dyDescent="0.2">
      <c r="B49" s="204" t="s">
        <v>79</v>
      </c>
      <c r="C49" s="201"/>
      <c r="D49" s="322"/>
      <c r="E49" s="314"/>
      <c r="F49" s="314"/>
      <c r="G49" s="314"/>
      <c r="H49" s="314"/>
      <c r="I49" s="695"/>
      <c r="J49" s="695"/>
      <c r="K49" s="695"/>
      <c r="L49" s="695"/>
      <c r="M49" s="695"/>
      <c r="N49" s="695"/>
      <c r="O49" s="695"/>
      <c r="P49" s="695"/>
      <c r="Q49" s="695"/>
      <c r="R49" s="695"/>
      <c r="S49" s="695"/>
      <c r="T49" s="695"/>
      <c r="U49" s="695"/>
      <c r="V49" s="695"/>
      <c r="W49" s="695"/>
      <c r="X49" s="695"/>
      <c r="Y49" s="695"/>
      <c r="Z49" s="695"/>
      <c r="AA49" s="695"/>
      <c r="AB49" s="696"/>
    </row>
    <row r="50" spans="2:28" x14ac:dyDescent="0.2">
      <c r="B50" s="63" t="str">
        <f>IFERROR(VLOOKUP(C50,'MEG Def'!$A$57:$B$60,2),"")</f>
        <v/>
      </c>
      <c r="C50" s="201"/>
      <c r="D50" s="320"/>
      <c r="E50" s="468"/>
      <c r="F50" s="469"/>
      <c r="G50" s="469"/>
      <c r="H50" s="469"/>
      <c r="I50" s="313"/>
      <c r="J50" s="313"/>
      <c r="K50" s="313"/>
      <c r="L50" s="313"/>
      <c r="M50" s="313"/>
      <c r="N50" s="313"/>
      <c r="O50" s="313"/>
      <c r="P50" s="313"/>
      <c r="Q50" s="313"/>
      <c r="R50" s="313"/>
      <c r="S50" s="313"/>
      <c r="T50" s="313"/>
      <c r="U50" s="313"/>
      <c r="V50" s="313"/>
      <c r="W50" s="313"/>
      <c r="X50" s="313"/>
      <c r="Y50" s="313"/>
      <c r="Z50" s="313"/>
      <c r="AA50" s="313"/>
      <c r="AB50" s="321"/>
    </row>
    <row r="51" spans="2:28" x14ac:dyDescent="0.2">
      <c r="B51" s="63" t="str">
        <f>IFERROR(VLOOKUP(C51,'MEG Def'!$A$57:$B$60,2),"")</f>
        <v/>
      </c>
      <c r="C51" s="201"/>
      <c r="D51" s="320"/>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21"/>
    </row>
    <row r="52" spans="2:28" x14ac:dyDescent="0.2">
      <c r="B52" s="63" t="str">
        <f>IFERROR(VLOOKUP(C52,'MEG Def'!$A$57:$B$60,2),"")</f>
        <v/>
      </c>
      <c r="C52" s="201"/>
      <c r="D52" s="320"/>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21"/>
    </row>
    <row r="53" spans="2:28" ht="13.5" thickBot="1" x14ac:dyDescent="0.25">
      <c r="B53" s="237"/>
      <c r="C53" s="243"/>
      <c r="D53" s="323"/>
      <c r="E53" s="324"/>
      <c r="F53" s="324"/>
      <c r="G53" s="324"/>
      <c r="H53" s="324"/>
      <c r="I53" s="325"/>
      <c r="J53" s="325"/>
      <c r="K53" s="325"/>
      <c r="L53" s="325"/>
      <c r="M53" s="325"/>
      <c r="N53" s="325"/>
      <c r="O53" s="325"/>
      <c r="P53" s="325"/>
      <c r="Q53" s="325"/>
      <c r="R53" s="325"/>
      <c r="S53" s="325"/>
      <c r="T53" s="325"/>
      <c r="U53" s="325"/>
      <c r="V53" s="325"/>
      <c r="W53" s="325"/>
      <c r="X53" s="325"/>
      <c r="Y53" s="325"/>
      <c r="Z53" s="325"/>
      <c r="AA53" s="325"/>
      <c r="AB53" s="326"/>
    </row>
    <row r="54" spans="2:28" x14ac:dyDescent="0.2">
      <c r="B54" s="75"/>
      <c r="C54" s="172"/>
      <c r="D54" s="106"/>
      <c r="E54" s="106"/>
      <c r="F54" s="106"/>
      <c r="G54" s="106"/>
      <c r="H54" s="106"/>
    </row>
    <row r="55" spans="2:28" ht="13.5" thickBot="1" x14ac:dyDescent="0.25">
      <c r="B55" s="244" t="s">
        <v>16</v>
      </c>
      <c r="C55" s="245"/>
      <c r="D55" s="106"/>
      <c r="E55" s="106"/>
      <c r="F55" s="106"/>
      <c r="G55" s="106"/>
      <c r="H55" s="106"/>
    </row>
    <row r="56" spans="2:28" x14ac:dyDescent="0.2">
      <c r="B56" s="236"/>
      <c r="C56" s="195"/>
      <c r="D56" s="180" t="s">
        <v>0</v>
      </c>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2"/>
    </row>
    <row r="57" spans="2:28" ht="13.5" thickBot="1" x14ac:dyDescent="0.25">
      <c r="B57" s="196"/>
      <c r="C57" s="197"/>
      <c r="D57" s="206">
        <f>'DY Def'!B$5</f>
        <v>1</v>
      </c>
      <c r="E57" s="207">
        <f>'DY Def'!C$5</f>
        <v>2</v>
      </c>
      <c r="F57" s="207">
        <f>'DY Def'!D$5</f>
        <v>3</v>
      </c>
      <c r="G57" s="207">
        <f>'DY Def'!E$5</f>
        <v>4</v>
      </c>
      <c r="H57" s="207">
        <f>'DY Def'!F$5</f>
        <v>5</v>
      </c>
      <c r="I57" s="207">
        <f>'DY Def'!G$5</f>
        <v>6</v>
      </c>
      <c r="J57" s="207">
        <f>'DY Def'!H$5</f>
        <v>7</v>
      </c>
      <c r="K57" s="207">
        <f>'DY Def'!I$5</f>
        <v>8</v>
      </c>
      <c r="L57" s="207">
        <f>'DY Def'!J$5</f>
        <v>9</v>
      </c>
      <c r="M57" s="207">
        <f>'DY Def'!K$5</f>
        <v>10</v>
      </c>
      <c r="N57" s="207">
        <f>'DY Def'!L$5</f>
        <v>11</v>
      </c>
      <c r="O57" s="207">
        <f>'DY Def'!M$5</f>
        <v>12</v>
      </c>
      <c r="P57" s="207">
        <f>'DY Def'!N$5</f>
        <v>13</v>
      </c>
      <c r="Q57" s="207">
        <f>'DY Def'!O$5</f>
        <v>14</v>
      </c>
      <c r="R57" s="207">
        <f>'DY Def'!P$5</f>
        <v>15</v>
      </c>
      <c r="S57" s="207">
        <f>'DY Def'!Q$5</f>
        <v>16</v>
      </c>
      <c r="T57" s="207">
        <f>'DY Def'!R$5</f>
        <v>17</v>
      </c>
      <c r="U57" s="207">
        <f>'DY Def'!S$5</f>
        <v>18</v>
      </c>
      <c r="V57" s="207">
        <f>'DY Def'!T$5</f>
        <v>19</v>
      </c>
      <c r="W57" s="207">
        <f>'DY Def'!U$5</f>
        <v>20</v>
      </c>
      <c r="X57" s="207">
        <f>'DY Def'!V$5</f>
        <v>21</v>
      </c>
      <c r="Y57" s="207">
        <f>'DY Def'!W$5</f>
        <v>22</v>
      </c>
      <c r="Z57" s="207">
        <f>'DY Def'!X$5</f>
        <v>23</v>
      </c>
      <c r="AA57" s="207">
        <f>'DY Def'!Y$5</f>
        <v>24</v>
      </c>
      <c r="AB57" s="208">
        <f>'DY Def'!Z$5</f>
        <v>25</v>
      </c>
    </row>
    <row r="58" spans="2:28" x14ac:dyDescent="0.2">
      <c r="B58" s="198" t="s">
        <v>83</v>
      </c>
      <c r="C58" s="197"/>
      <c r="D58" s="327"/>
      <c r="E58" s="328"/>
      <c r="F58" s="328"/>
      <c r="G58" s="328"/>
      <c r="H58" s="328"/>
      <c r="I58" s="318"/>
      <c r="J58" s="318"/>
      <c r="K58" s="318"/>
      <c r="L58" s="318"/>
      <c r="M58" s="318"/>
      <c r="N58" s="318"/>
      <c r="O58" s="318"/>
      <c r="P58" s="318"/>
      <c r="Q58" s="318"/>
      <c r="R58" s="318"/>
      <c r="S58" s="318"/>
      <c r="T58" s="318"/>
      <c r="U58" s="318"/>
      <c r="V58" s="318"/>
      <c r="W58" s="318"/>
      <c r="X58" s="318"/>
      <c r="Y58" s="318"/>
      <c r="Z58" s="318"/>
      <c r="AA58" s="318"/>
      <c r="AB58" s="319"/>
    </row>
    <row r="59" spans="2:28" x14ac:dyDescent="0.2">
      <c r="B59" s="63" t="str">
        <f>IFERROR(VLOOKUP(C59,'MEG Def'!$A$7:$B$12,2),"")</f>
        <v/>
      </c>
      <c r="C59" s="197"/>
      <c r="D59" s="329"/>
      <c r="E59" s="468"/>
      <c r="F59" s="468"/>
      <c r="G59" s="468"/>
      <c r="H59" s="468"/>
      <c r="I59" s="330"/>
      <c r="J59" s="330"/>
      <c r="K59" s="330"/>
      <c r="L59" s="330"/>
      <c r="M59" s="330"/>
      <c r="N59" s="330"/>
      <c r="O59" s="330"/>
      <c r="P59" s="330"/>
      <c r="Q59" s="330"/>
      <c r="R59" s="330"/>
      <c r="S59" s="330"/>
      <c r="T59" s="330"/>
      <c r="U59" s="330"/>
      <c r="V59" s="330"/>
      <c r="W59" s="330"/>
      <c r="X59" s="330"/>
      <c r="Y59" s="330"/>
      <c r="Z59" s="330"/>
      <c r="AA59" s="330"/>
      <c r="AB59" s="331"/>
    </row>
    <row r="60" spans="2:28" x14ac:dyDescent="0.2">
      <c r="B60" s="456" t="str">
        <f>IFERROR(VLOOKUP(C60,'MEG Def'!$A$7:$B$12,2),"")</f>
        <v/>
      </c>
      <c r="D60" s="329"/>
      <c r="E60" s="468"/>
      <c r="F60" s="468"/>
      <c r="G60" s="468"/>
      <c r="H60" s="468"/>
      <c r="I60" s="330"/>
      <c r="J60" s="330"/>
      <c r="K60" s="330"/>
      <c r="L60" s="330"/>
      <c r="M60" s="330"/>
      <c r="N60" s="330"/>
      <c r="O60" s="330"/>
      <c r="P60" s="330"/>
      <c r="Q60" s="330"/>
      <c r="R60" s="330"/>
      <c r="S60" s="330"/>
      <c r="T60" s="330"/>
      <c r="U60" s="330"/>
      <c r="V60" s="330"/>
      <c r="W60" s="330"/>
      <c r="X60" s="330"/>
      <c r="Y60" s="330"/>
      <c r="Z60" s="330"/>
      <c r="AA60" s="330"/>
      <c r="AB60" s="331"/>
    </row>
    <row r="61" spans="2:28" x14ac:dyDescent="0.2">
      <c r="B61" s="456" t="str">
        <f>IFERROR(VLOOKUP(C61,'MEG Def'!$A$7:$B$12,2),"")</f>
        <v/>
      </c>
      <c r="C61" s="197"/>
      <c r="D61" s="329"/>
      <c r="E61" s="468"/>
      <c r="F61" s="468"/>
      <c r="G61" s="468"/>
      <c r="H61" s="468"/>
      <c r="I61" s="330"/>
      <c r="J61" s="330"/>
      <c r="K61" s="330"/>
      <c r="L61" s="330"/>
      <c r="M61" s="330"/>
      <c r="N61" s="330"/>
      <c r="O61" s="330"/>
      <c r="P61" s="330"/>
      <c r="Q61" s="330"/>
      <c r="R61" s="330"/>
      <c r="S61" s="330"/>
      <c r="T61" s="330"/>
      <c r="U61" s="330"/>
      <c r="V61" s="330"/>
      <c r="W61" s="330"/>
      <c r="X61" s="330"/>
      <c r="Y61" s="330"/>
      <c r="Z61" s="330"/>
      <c r="AA61" s="330"/>
      <c r="AB61" s="331"/>
    </row>
    <row r="62" spans="2:28" x14ac:dyDescent="0.2">
      <c r="B62" s="456" t="str">
        <f>IFERROR(VLOOKUP(C62,'MEG Def'!$A$7:$B$12,2),"")</f>
        <v/>
      </c>
      <c r="C62" s="197"/>
      <c r="D62" s="329"/>
      <c r="E62" s="468"/>
      <c r="F62" s="468"/>
      <c r="G62" s="468"/>
      <c r="H62" s="468"/>
      <c r="I62" s="330"/>
      <c r="J62" s="330"/>
      <c r="K62" s="330"/>
      <c r="L62" s="330"/>
      <c r="M62" s="330"/>
      <c r="N62" s="330"/>
      <c r="O62" s="330"/>
      <c r="P62" s="330"/>
      <c r="Q62" s="330"/>
      <c r="R62" s="330"/>
      <c r="S62" s="330"/>
      <c r="T62" s="330"/>
      <c r="U62" s="330"/>
      <c r="V62" s="330"/>
      <c r="W62" s="330"/>
      <c r="X62" s="330"/>
      <c r="Y62" s="330"/>
      <c r="Z62" s="330"/>
      <c r="AA62" s="330"/>
      <c r="AB62" s="331"/>
    </row>
    <row r="63" spans="2:28" x14ac:dyDescent="0.2">
      <c r="B63" s="456" t="str">
        <f>IFERROR(VLOOKUP(C63,'MEG Def'!$A$7:$B$12,2),"")</f>
        <v/>
      </c>
      <c r="C63" s="197"/>
      <c r="D63" s="329"/>
      <c r="E63" s="468"/>
      <c r="F63" s="468"/>
      <c r="G63" s="468"/>
      <c r="H63" s="468"/>
      <c r="I63" s="330"/>
      <c r="J63" s="330"/>
      <c r="K63" s="330"/>
      <c r="L63" s="330"/>
      <c r="M63" s="330"/>
      <c r="N63" s="330"/>
      <c r="O63" s="330"/>
      <c r="P63" s="330"/>
      <c r="Q63" s="330"/>
      <c r="R63" s="330"/>
      <c r="S63" s="330"/>
      <c r="T63" s="330"/>
      <c r="U63" s="330"/>
      <c r="V63" s="330"/>
      <c r="W63" s="330"/>
      <c r="X63" s="330"/>
      <c r="Y63" s="330"/>
      <c r="Z63" s="330"/>
      <c r="AA63" s="330"/>
      <c r="AB63" s="331"/>
    </row>
    <row r="64" spans="2:28" x14ac:dyDescent="0.2">
      <c r="B64" s="199"/>
      <c r="C64" s="197"/>
      <c r="D64" s="329"/>
      <c r="E64" s="468"/>
      <c r="F64" s="468"/>
      <c r="G64" s="468"/>
      <c r="H64" s="468"/>
      <c r="I64" s="330"/>
      <c r="J64" s="330"/>
      <c r="K64" s="330"/>
      <c r="L64" s="330"/>
      <c r="M64" s="330"/>
      <c r="N64" s="330"/>
      <c r="O64" s="330"/>
      <c r="P64" s="330"/>
      <c r="Q64" s="330"/>
      <c r="R64" s="330"/>
      <c r="S64" s="330"/>
      <c r="T64" s="330"/>
      <c r="U64" s="330"/>
      <c r="V64" s="330"/>
      <c r="W64" s="330"/>
      <c r="X64" s="330"/>
      <c r="Y64" s="330"/>
      <c r="Z64" s="330"/>
      <c r="AA64" s="330"/>
      <c r="AB64" s="331"/>
    </row>
    <row r="65" spans="2:28" x14ac:dyDescent="0.2">
      <c r="B65" s="200" t="s">
        <v>85</v>
      </c>
      <c r="C65" s="197"/>
      <c r="D65" s="329"/>
      <c r="E65" s="469"/>
      <c r="F65" s="469"/>
      <c r="G65" s="469"/>
      <c r="H65" s="469"/>
      <c r="I65" s="330"/>
      <c r="J65" s="330"/>
      <c r="K65" s="330"/>
      <c r="L65" s="330"/>
      <c r="M65" s="330"/>
      <c r="N65" s="330"/>
      <c r="O65" s="330"/>
      <c r="P65" s="330"/>
      <c r="Q65" s="330"/>
      <c r="R65" s="330"/>
      <c r="S65" s="330"/>
      <c r="T65" s="330"/>
      <c r="U65" s="330"/>
      <c r="V65" s="330"/>
      <c r="W65" s="330"/>
      <c r="X65" s="330"/>
      <c r="Y65" s="330"/>
      <c r="Z65" s="330"/>
      <c r="AA65" s="330"/>
      <c r="AB65" s="331"/>
    </row>
    <row r="66" spans="2:28" x14ac:dyDescent="0.2">
      <c r="B66" s="63" t="str">
        <f>IFERROR(VLOOKUP(C66,'MEG Def'!$A$21:$B$26,2),"")</f>
        <v/>
      </c>
      <c r="C66" s="197"/>
      <c r="D66" s="329"/>
      <c r="E66" s="468"/>
      <c r="F66" s="469"/>
      <c r="G66" s="469"/>
      <c r="H66" s="469"/>
      <c r="I66" s="330"/>
      <c r="J66" s="330"/>
      <c r="K66" s="330"/>
      <c r="L66" s="330"/>
      <c r="M66" s="330"/>
      <c r="N66" s="330"/>
      <c r="O66" s="330"/>
      <c r="P66" s="330"/>
      <c r="Q66" s="330"/>
      <c r="R66" s="330"/>
      <c r="S66" s="330"/>
      <c r="T66" s="330"/>
      <c r="U66" s="330"/>
      <c r="V66" s="330"/>
      <c r="W66" s="330"/>
      <c r="X66" s="330"/>
      <c r="Y66" s="330"/>
      <c r="Z66" s="330"/>
      <c r="AA66" s="330"/>
      <c r="AB66" s="331"/>
    </row>
    <row r="67" spans="2:28" x14ac:dyDescent="0.2">
      <c r="B67" s="63" t="str">
        <f>IFERROR(VLOOKUP(C67,'MEG Def'!$A$21:$B$26,2),"")</f>
        <v/>
      </c>
      <c r="C67" s="197"/>
      <c r="D67" s="329"/>
      <c r="E67" s="469"/>
      <c r="F67" s="469"/>
      <c r="G67" s="469"/>
      <c r="H67" s="469"/>
      <c r="I67" s="330"/>
      <c r="J67" s="330"/>
      <c r="K67" s="330"/>
      <c r="L67" s="330"/>
      <c r="M67" s="330"/>
      <c r="N67" s="330"/>
      <c r="O67" s="330"/>
      <c r="P67" s="330"/>
      <c r="Q67" s="330"/>
      <c r="R67" s="330"/>
      <c r="S67" s="330"/>
      <c r="T67" s="330"/>
      <c r="U67" s="330"/>
      <c r="V67" s="330"/>
      <c r="W67" s="330"/>
      <c r="X67" s="330"/>
      <c r="Y67" s="330"/>
      <c r="Z67" s="330"/>
      <c r="AA67" s="330"/>
      <c r="AB67" s="331"/>
    </row>
    <row r="68" spans="2:28" x14ac:dyDescent="0.2">
      <c r="B68" s="63" t="str">
        <f>IFERROR(VLOOKUP(C68,'MEG Def'!$A$21:$B$26,2),"")</f>
        <v/>
      </c>
      <c r="C68" s="197"/>
      <c r="D68" s="329"/>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1"/>
    </row>
    <row r="69" spans="2:28" x14ac:dyDescent="0.2">
      <c r="B69" s="63" t="str">
        <f>IFERROR(VLOOKUP(C69,'MEG Def'!$A$21:$B$26,2),"")</f>
        <v/>
      </c>
      <c r="C69" s="197"/>
      <c r="D69" s="329"/>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1"/>
    </row>
    <row r="70" spans="2:28" x14ac:dyDescent="0.2">
      <c r="B70" s="63" t="str">
        <f>IFERROR(VLOOKUP(C70,'MEG Def'!$A$21:$B$26,2),"")</f>
        <v/>
      </c>
      <c r="C70" s="197"/>
      <c r="D70" s="329"/>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1"/>
    </row>
    <row r="71" spans="2:28" x14ac:dyDescent="0.2">
      <c r="B71" s="199"/>
      <c r="C71" s="201"/>
      <c r="D71" s="329"/>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1"/>
    </row>
    <row r="72" spans="2:28" x14ac:dyDescent="0.2">
      <c r="B72" s="200" t="s">
        <v>43</v>
      </c>
      <c r="C72" s="197"/>
      <c r="D72" s="329"/>
      <c r="E72" s="330"/>
      <c r="F72" s="330"/>
      <c r="G72" s="330"/>
      <c r="H72" s="330"/>
      <c r="I72" s="330"/>
      <c r="J72" s="330"/>
      <c r="K72" s="330"/>
      <c r="L72" s="330"/>
      <c r="M72" s="330"/>
      <c r="N72" s="330"/>
      <c r="O72" s="330"/>
      <c r="P72" s="330"/>
      <c r="Q72" s="330"/>
      <c r="R72" s="330"/>
      <c r="S72" s="330"/>
      <c r="T72" s="330"/>
      <c r="U72" s="330"/>
      <c r="V72" s="330"/>
      <c r="W72" s="330"/>
      <c r="X72" s="330"/>
      <c r="Y72" s="330"/>
      <c r="Z72" s="330"/>
      <c r="AA72" s="330"/>
      <c r="AB72" s="331"/>
    </row>
    <row r="73" spans="2:28" x14ac:dyDescent="0.2">
      <c r="B73" s="63" t="str">
        <f>IFERROR(VLOOKUP(C73,'MEG Def'!$A$35:$B$40,2),"")</f>
        <v/>
      </c>
      <c r="C73" s="201"/>
      <c r="D73" s="329"/>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1"/>
    </row>
    <row r="74" spans="2:28" x14ac:dyDescent="0.2">
      <c r="B74" s="63" t="str">
        <f>IFERROR(VLOOKUP(C74,'MEG Def'!$A$35:$B$40,2),"")</f>
        <v/>
      </c>
      <c r="C74" s="201"/>
      <c r="D74" s="329"/>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1"/>
    </row>
    <row r="75" spans="2:28" x14ac:dyDescent="0.2">
      <c r="B75" s="63" t="str">
        <f>IFERROR(VLOOKUP(C75,'MEG Def'!$A$35:$B$40,2),"")</f>
        <v/>
      </c>
      <c r="C75" s="201"/>
      <c r="D75" s="329"/>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1"/>
    </row>
    <row r="76" spans="2:28" x14ac:dyDescent="0.2">
      <c r="B76" s="63" t="str">
        <f>IFERROR(VLOOKUP(C76,'MEG Def'!$A$35:$B$40,2),"")</f>
        <v/>
      </c>
      <c r="C76" s="201"/>
      <c r="D76" s="329"/>
      <c r="E76" s="330"/>
      <c r="F76" s="330"/>
      <c r="G76" s="330"/>
      <c r="H76" s="330"/>
      <c r="I76" s="330"/>
      <c r="J76" s="330"/>
      <c r="K76" s="330"/>
      <c r="L76" s="330"/>
      <c r="M76" s="330"/>
      <c r="N76" s="330"/>
      <c r="O76" s="330"/>
      <c r="P76" s="330"/>
      <c r="Q76" s="330"/>
      <c r="R76" s="330"/>
      <c r="S76" s="330"/>
      <c r="T76" s="330"/>
      <c r="U76" s="330"/>
      <c r="V76" s="330"/>
      <c r="W76" s="330"/>
      <c r="X76" s="330"/>
      <c r="Y76" s="330"/>
      <c r="Z76" s="330"/>
      <c r="AA76" s="330"/>
      <c r="AB76" s="331"/>
    </row>
    <row r="77" spans="2:28" x14ac:dyDescent="0.2">
      <c r="B77" s="63" t="str">
        <f>IFERROR(VLOOKUP(C77,'MEG Def'!$A$35:$B$40,2),"")</f>
        <v/>
      </c>
      <c r="C77" s="201"/>
      <c r="D77" s="329"/>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1"/>
    </row>
    <row r="78" spans="2:28" x14ac:dyDescent="0.2">
      <c r="B78" s="246"/>
      <c r="C78" s="197"/>
      <c r="D78" s="332"/>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row>
    <row r="79" spans="2:28" x14ac:dyDescent="0.2">
      <c r="B79" s="202" t="s">
        <v>42</v>
      </c>
      <c r="C79" s="197"/>
      <c r="D79" s="332"/>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row>
    <row r="80" spans="2:28" x14ac:dyDescent="0.2">
      <c r="B80" s="63" t="str">
        <f>IFERROR(VLOOKUP(C80,'MEG Def'!$A$42:$B$45,2),"")</f>
        <v/>
      </c>
      <c r="C80" s="197"/>
      <c r="D80" s="329"/>
      <c r="E80" s="468"/>
      <c r="F80" s="469"/>
      <c r="G80" s="469"/>
      <c r="H80" s="469"/>
      <c r="I80" s="330"/>
      <c r="J80" s="330"/>
      <c r="K80" s="330"/>
      <c r="L80" s="330"/>
      <c r="M80" s="330"/>
      <c r="N80" s="330"/>
      <c r="O80" s="330"/>
      <c r="P80" s="330"/>
      <c r="Q80" s="330"/>
      <c r="R80" s="330"/>
      <c r="S80" s="330"/>
      <c r="T80" s="330"/>
      <c r="U80" s="330"/>
      <c r="V80" s="330"/>
      <c r="W80" s="330"/>
      <c r="X80" s="330"/>
      <c r="Y80" s="330"/>
      <c r="Z80" s="330"/>
      <c r="AA80" s="330"/>
      <c r="AB80" s="331"/>
    </row>
    <row r="81" spans="2:28" x14ac:dyDescent="0.2">
      <c r="B81" s="63" t="str">
        <f>IFERROR(VLOOKUP(C81,'MEG Def'!$A$42:$B$45,2),"")</f>
        <v/>
      </c>
      <c r="C81" s="197"/>
      <c r="D81" s="329"/>
      <c r="E81" s="469"/>
      <c r="F81" s="469"/>
      <c r="G81" s="469"/>
      <c r="H81" s="469"/>
      <c r="I81" s="330"/>
      <c r="J81" s="330"/>
      <c r="K81" s="330"/>
      <c r="L81" s="330"/>
      <c r="M81" s="330"/>
      <c r="N81" s="330"/>
      <c r="O81" s="330"/>
      <c r="P81" s="330"/>
      <c r="Q81" s="330"/>
      <c r="R81" s="330"/>
      <c r="S81" s="330"/>
      <c r="T81" s="330"/>
      <c r="U81" s="330"/>
      <c r="V81" s="330"/>
      <c r="W81" s="330"/>
      <c r="X81" s="330"/>
      <c r="Y81" s="330"/>
      <c r="Z81" s="330"/>
      <c r="AA81" s="330"/>
      <c r="AB81" s="331"/>
    </row>
    <row r="82" spans="2:28" x14ac:dyDescent="0.2">
      <c r="B82" s="63" t="str">
        <f>IFERROR(VLOOKUP(C82,'MEG Def'!$A$42:$B$45,2),"")</f>
        <v/>
      </c>
      <c r="C82" s="197"/>
      <c r="D82" s="329"/>
      <c r="E82" s="469"/>
      <c r="F82" s="469"/>
      <c r="G82" s="469"/>
      <c r="H82" s="469"/>
      <c r="I82" s="330"/>
      <c r="J82" s="330"/>
      <c r="K82" s="330"/>
      <c r="L82" s="330"/>
      <c r="M82" s="330"/>
      <c r="N82" s="330"/>
      <c r="O82" s="330"/>
      <c r="P82" s="330"/>
      <c r="Q82" s="330"/>
      <c r="R82" s="330"/>
      <c r="S82" s="330"/>
      <c r="T82" s="330"/>
      <c r="U82" s="330"/>
      <c r="V82" s="330"/>
      <c r="W82" s="330"/>
      <c r="X82" s="330"/>
      <c r="Y82" s="330"/>
      <c r="Z82" s="330"/>
      <c r="AA82" s="330"/>
      <c r="AB82" s="331"/>
    </row>
    <row r="83" spans="2:28" ht="12.6" customHeight="1" x14ac:dyDescent="0.2">
      <c r="B83" s="203"/>
      <c r="C83" s="197"/>
      <c r="D83" s="332"/>
      <c r="E83" s="469"/>
      <c r="F83" s="469"/>
      <c r="G83" s="469"/>
      <c r="H83" s="469"/>
      <c r="I83" s="333"/>
      <c r="J83" s="333"/>
      <c r="K83" s="333"/>
      <c r="L83" s="333"/>
      <c r="M83" s="333"/>
      <c r="N83" s="333"/>
      <c r="O83" s="333"/>
      <c r="P83" s="333"/>
      <c r="Q83" s="333"/>
      <c r="R83" s="333"/>
      <c r="S83" s="333"/>
      <c r="T83" s="333"/>
      <c r="U83" s="333"/>
      <c r="V83" s="333"/>
      <c r="W83" s="333"/>
      <c r="X83" s="333"/>
      <c r="Y83" s="333"/>
      <c r="Z83" s="333"/>
      <c r="AA83" s="333"/>
      <c r="AB83" s="334"/>
    </row>
    <row r="84" spans="2:28" ht="12.6" customHeight="1" x14ac:dyDescent="0.2">
      <c r="B84" s="204" t="s">
        <v>41</v>
      </c>
      <c r="C84" s="201"/>
      <c r="D84" s="329"/>
      <c r="E84" s="469"/>
      <c r="F84" s="469"/>
      <c r="G84" s="469"/>
      <c r="H84" s="469"/>
      <c r="I84" s="330"/>
      <c r="J84" s="330"/>
      <c r="K84" s="330"/>
      <c r="L84" s="330"/>
      <c r="M84" s="330"/>
      <c r="N84" s="330"/>
      <c r="O84" s="330"/>
      <c r="P84" s="330"/>
      <c r="Q84" s="330"/>
      <c r="R84" s="330"/>
      <c r="S84" s="330"/>
      <c r="T84" s="330"/>
      <c r="U84" s="330"/>
      <c r="V84" s="330"/>
      <c r="W84" s="330"/>
      <c r="X84" s="330"/>
      <c r="Y84" s="330"/>
      <c r="Z84" s="330"/>
      <c r="AA84" s="330"/>
      <c r="AB84" s="331"/>
    </row>
    <row r="85" spans="2:28" ht="12.6" customHeight="1" x14ac:dyDescent="0.2">
      <c r="B85" s="63" t="str">
        <f>IFERROR(VLOOKUP(C85,'MEG Def'!$A$47:$B$50,2),"")</f>
        <v/>
      </c>
      <c r="C85" s="201"/>
      <c r="D85" s="329"/>
      <c r="E85" s="468"/>
      <c r="F85" s="469"/>
      <c r="G85" s="469"/>
      <c r="H85" s="469"/>
      <c r="I85" s="330"/>
      <c r="J85" s="330"/>
      <c r="K85" s="330"/>
      <c r="L85" s="330"/>
      <c r="M85" s="330"/>
      <c r="N85" s="330"/>
      <c r="O85" s="330"/>
      <c r="P85" s="330"/>
      <c r="Q85" s="330"/>
      <c r="R85" s="330"/>
      <c r="S85" s="330"/>
      <c r="T85" s="330"/>
      <c r="U85" s="330"/>
      <c r="V85" s="330"/>
      <c r="W85" s="330"/>
      <c r="X85" s="330"/>
      <c r="Y85" s="330"/>
      <c r="Z85" s="330"/>
      <c r="AA85" s="330"/>
      <c r="AB85" s="331"/>
    </row>
    <row r="86" spans="2:28" ht="12.6" customHeight="1" x14ac:dyDescent="0.2">
      <c r="B86" s="63" t="str">
        <f>IFERROR(VLOOKUP(C86,'MEG Def'!$A$47:$B$50,2),"")</f>
        <v/>
      </c>
      <c r="C86" s="201"/>
      <c r="D86" s="329"/>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1"/>
    </row>
    <row r="87" spans="2:28" ht="12.6" customHeight="1" x14ac:dyDescent="0.2">
      <c r="B87" s="63" t="str">
        <f>IFERROR(VLOOKUP(C87,'MEG Def'!$A$47:$B$50,2),"")</f>
        <v/>
      </c>
      <c r="C87" s="201"/>
      <c r="D87" s="329"/>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1"/>
    </row>
    <row r="88" spans="2:28" ht="12.6" customHeight="1" x14ac:dyDescent="0.2">
      <c r="B88" s="205"/>
      <c r="C88" s="201"/>
      <c r="D88" s="329"/>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1"/>
    </row>
    <row r="89" spans="2:28" x14ac:dyDescent="0.2">
      <c r="B89" s="202" t="s">
        <v>78</v>
      </c>
      <c r="C89" s="201"/>
      <c r="D89" s="329"/>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1"/>
    </row>
    <row r="90" spans="2:28" x14ac:dyDescent="0.2">
      <c r="B90" s="63" t="str">
        <f>IFERROR(VLOOKUP(C90,'MEG Def'!$A$52:$B$55,2),"")</f>
        <v/>
      </c>
      <c r="C90" s="201"/>
      <c r="D90" s="329"/>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1"/>
    </row>
    <row r="91" spans="2:28" x14ac:dyDescent="0.2">
      <c r="B91" s="63" t="str">
        <f>IFERROR(VLOOKUP(C91,'MEG Def'!$A$52:$B$55,2),"")</f>
        <v/>
      </c>
      <c r="C91" s="201"/>
      <c r="D91" s="329"/>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1"/>
    </row>
    <row r="92" spans="2:28" x14ac:dyDescent="0.2">
      <c r="B92" s="63" t="str">
        <f>IFERROR(VLOOKUP(C92,'MEG Def'!$A$52:$B$55,2),"")</f>
        <v/>
      </c>
      <c r="C92" s="201"/>
      <c r="D92" s="329"/>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1"/>
    </row>
    <row r="93" spans="2:28" x14ac:dyDescent="0.2">
      <c r="B93" s="205"/>
      <c r="C93" s="201"/>
      <c r="D93" s="329"/>
      <c r="E93" s="330"/>
      <c r="F93" s="330"/>
      <c r="G93" s="330"/>
      <c r="H93" s="330"/>
      <c r="I93" s="330"/>
      <c r="J93" s="330"/>
      <c r="K93" s="330"/>
      <c r="L93" s="330"/>
      <c r="M93" s="330"/>
      <c r="N93" s="330"/>
      <c r="O93" s="330"/>
      <c r="P93" s="330"/>
      <c r="Q93" s="330"/>
      <c r="R93" s="330"/>
      <c r="S93" s="330"/>
      <c r="T93" s="330"/>
      <c r="U93" s="330"/>
      <c r="V93" s="330"/>
      <c r="W93" s="330"/>
      <c r="X93" s="330"/>
      <c r="Y93" s="330"/>
      <c r="Z93" s="330"/>
      <c r="AA93" s="330"/>
      <c r="AB93" s="331"/>
    </row>
    <row r="94" spans="2:28" x14ac:dyDescent="0.2">
      <c r="B94" s="204" t="s">
        <v>79</v>
      </c>
      <c r="C94" s="201"/>
      <c r="D94" s="329"/>
      <c r="E94" s="330"/>
      <c r="F94" s="330"/>
      <c r="G94" s="330"/>
      <c r="H94" s="330"/>
      <c r="I94" s="330"/>
      <c r="J94" s="330"/>
      <c r="K94" s="330"/>
      <c r="L94" s="330"/>
      <c r="M94" s="330"/>
      <c r="N94" s="330"/>
      <c r="O94" s="330"/>
      <c r="P94" s="330"/>
      <c r="Q94" s="330"/>
      <c r="R94" s="330"/>
      <c r="S94" s="330"/>
      <c r="T94" s="330"/>
      <c r="U94" s="330"/>
      <c r="V94" s="330"/>
      <c r="W94" s="330"/>
      <c r="X94" s="330"/>
      <c r="Y94" s="330"/>
      <c r="Z94" s="330"/>
      <c r="AA94" s="330"/>
      <c r="AB94" s="331"/>
    </row>
    <row r="95" spans="2:28" x14ac:dyDescent="0.2">
      <c r="B95" s="63" t="str">
        <f>IFERROR(VLOOKUP(C95,'MEG Def'!$A$57:$B$60,2),"")</f>
        <v/>
      </c>
      <c r="C95" s="201"/>
      <c r="D95" s="329"/>
      <c r="E95" s="468"/>
      <c r="F95" s="469"/>
      <c r="G95" s="469"/>
      <c r="H95" s="469"/>
      <c r="I95" s="330"/>
      <c r="J95" s="330"/>
      <c r="K95" s="330"/>
      <c r="L95" s="330"/>
      <c r="M95" s="330"/>
      <c r="N95" s="330"/>
      <c r="O95" s="330"/>
      <c r="P95" s="330"/>
      <c r="Q95" s="330"/>
      <c r="R95" s="330"/>
      <c r="S95" s="330"/>
      <c r="T95" s="330"/>
      <c r="U95" s="330"/>
      <c r="V95" s="330"/>
      <c r="W95" s="330"/>
      <c r="X95" s="330"/>
      <c r="Y95" s="330"/>
      <c r="Z95" s="330"/>
      <c r="AA95" s="330"/>
      <c r="AB95" s="331"/>
    </row>
    <row r="96" spans="2:28" x14ac:dyDescent="0.2">
      <c r="B96" s="63" t="str">
        <f>IFERROR(VLOOKUP(C96,'MEG Def'!$A$57:$B$60,2),"")</f>
        <v/>
      </c>
      <c r="C96" s="201"/>
      <c r="D96" s="329"/>
      <c r="E96" s="330"/>
      <c r="F96" s="330"/>
      <c r="G96" s="330"/>
      <c r="H96" s="330"/>
      <c r="I96" s="330"/>
      <c r="J96" s="330"/>
      <c r="K96" s="330"/>
      <c r="L96" s="330"/>
      <c r="M96" s="330"/>
      <c r="N96" s="330"/>
      <c r="O96" s="330"/>
      <c r="P96" s="330"/>
      <c r="Q96" s="330"/>
      <c r="R96" s="330"/>
      <c r="S96" s="330"/>
      <c r="T96" s="330"/>
      <c r="U96" s="330"/>
      <c r="V96" s="330"/>
      <c r="W96" s="330"/>
      <c r="X96" s="330"/>
      <c r="Y96" s="330"/>
      <c r="Z96" s="330"/>
      <c r="AA96" s="330"/>
      <c r="AB96" s="331"/>
    </row>
    <row r="97" spans="2:28" x14ac:dyDescent="0.2">
      <c r="B97" s="63" t="str">
        <f>IFERROR(VLOOKUP(C97,'MEG Def'!$A$57:$B$60,2),"")</f>
        <v/>
      </c>
      <c r="C97" s="201"/>
      <c r="D97" s="329"/>
      <c r="E97" s="330"/>
      <c r="F97" s="330"/>
      <c r="G97" s="330"/>
      <c r="H97" s="330"/>
      <c r="I97" s="330"/>
      <c r="J97" s="330"/>
      <c r="K97" s="330"/>
      <c r="L97" s="330"/>
      <c r="M97" s="330"/>
      <c r="N97" s="330"/>
      <c r="O97" s="330"/>
      <c r="P97" s="330"/>
      <c r="Q97" s="330"/>
      <c r="R97" s="330"/>
      <c r="S97" s="330"/>
      <c r="T97" s="330"/>
      <c r="U97" s="330"/>
      <c r="V97" s="330"/>
      <c r="W97" s="330"/>
      <c r="X97" s="330"/>
      <c r="Y97" s="330"/>
      <c r="Z97" s="330"/>
      <c r="AA97" s="330"/>
      <c r="AB97" s="331"/>
    </row>
    <row r="98" spans="2:28" ht="13.5" thickBot="1" x14ac:dyDescent="0.25">
      <c r="B98" s="237"/>
      <c r="C98" s="243"/>
      <c r="D98" s="335"/>
      <c r="E98" s="336"/>
      <c r="F98" s="336"/>
      <c r="G98" s="336"/>
      <c r="H98" s="336"/>
      <c r="I98" s="336"/>
      <c r="J98" s="336"/>
      <c r="K98" s="336"/>
      <c r="L98" s="336"/>
      <c r="M98" s="336"/>
      <c r="N98" s="336"/>
      <c r="O98" s="336"/>
      <c r="P98" s="336"/>
      <c r="Q98" s="336"/>
      <c r="R98" s="336"/>
      <c r="S98" s="336"/>
      <c r="T98" s="336"/>
      <c r="U98" s="336"/>
      <c r="V98" s="336"/>
      <c r="W98" s="336"/>
      <c r="X98" s="336"/>
      <c r="Y98" s="336"/>
      <c r="Z98" s="336"/>
      <c r="AA98" s="336"/>
      <c r="AB98" s="337"/>
    </row>
  </sheetData>
  <sheetProtection password="CD94" sheet="1" objects="1" scenarios="1"/>
  <pageMargins left="0.75" right="0.75" top="1" bottom="1" header="0.5" footer="0.5"/>
  <pageSetup scale="6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249977111117893"/>
    <pageSetUpPr fitToPage="1"/>
  </sheetPr>
  <dimension ref="B1:AB99"/>
  <sheetViews>
    <sheetView showZeros="0" zoomScaleNormal="100" workbookViewId="0">
      <selection activeCell="G41" sqref="G41"/>
    </sheetView>
  </sheetViews>
  <sheetFormatPr defaultColWidth="8.7109375" defaultRowHeight="12.75" x14ac:dyDescent="0.2"/>
  <cols>
    <col min="1" max="1" width="8.7109375" style="50"/>
    <col min="2" max="2" width="42.85546875" style="50" customWidth="1"/>
    <col min="3" max="3" width="4.42578125" style="56" customWidth="1"/>
    <col min="4" max="28" width="15.5703125" style="50" customWidth="1"/>
    <col min="29" max="16384" width="8.7109375" style="50"/>
  </cols>
  <sheetData>
    <row r="1" spans="2:28" s="27" customFormat="1" ht="27.95" customHeight="1" x14ac:dyDescent="0.2">
      <c r="B1" s="71"/>
      <c r="C1" s="71"/>
      <c r="D1" s="71"/>
    </row>
    <row r="3" spans="2:28" x14ac:dyDescent="0.2">
      <c r="B3" s="49" t="s">
        <v>18</v>
      </c>
    </row>
    <row r="5" spans="2:28" ht="13.5" thickBot="1" x14ac:dyDescent="0.25">
      <c r="B5" s="53" t="s">
        <v>15</v>
      </c>
      <c r="C5" s="57"/>
    </row>
    <row r="6" spans="2:28" x14ac:dyDescent="0.2">
      <c r="B6" s="58"/>
      <c r="C6" s="113"/>
      <c r="D6" s="67" t="s">
        <v>0</v>
      </c>
      <c r="E6" s="59"/>
      <c r="F6" s="59"/>
      <c r="G6" s="59"/>
      <c r="H6" s="59"/>
      <c r="I6" s="68"/>
      <c r="J6" s="68"/>
      <c r="K6" s="68"/>
      <c r="L6" s="68"/>
      <c r="M6" s="68"/>
      <c r="N6" s="68"/>
      <c r="O6" s="68"/>
      <c r="P6" s="68"/>
      <c r="Q6" s="68"/>
      <c r="R6" s="68"/>
      <c r="S6" s="68"/>
      <c r="T6" s="68"/>
      <c r="U6" s="68"/>
      <c r="V6" s="68"/>
      <c r="W6" s="68"/>
      <c r="X6" s="68"/>
      <c r="Y6" s="68"/>
      <c r="Z6" s="68"/>
      <c r="AA6" s="68"/>
      <c r="AB6" s="69"/>
    </row>
    <row r="7" spans="2:28" ht="13.5" thickBot="1" x14ac:dyDescent="0.25">
      <c r="B7" s="60"/>
      <c r="C7" s="114"/>
      <c r="D7" s="145">
        <f>'DY Def'!B$5</f>
        <v>1</v>
      </c>
      <c r="E7" s="160">
        <f>'DY Def'!C$5</f>
        <v>2</v>
      </c>
      <c r="F7" s="160">
        <f>'DY Def'!D$5</f>
        <v>3</v>
      </c>
      <c r="G7" s="160">
        <f>'DY Def'!E$5</f>
        <v>4</v>
      </c>
      <c r="H7" s="160">
        <f>'DY Def'!F$5</f>
        <v>5</v>
      </c>
      <c r="I7" s="160">
        <f>'DY Def'!G$5</f>
        <v>6</v>
      </c>
      <c r="J7" s="160">
        <f>'DY Def'!H$5</f>
        <v>7</v>
      </c>
      <c r="K7" s="160">
        <f>'DY Def'!I$5</f>
        <v>8</v>
      </c>
      <c r="L7" s="160">
        <f>'DY Def'!J$5</f>
        <v>9</v>
      </c>
      <c r="M7" s="160">
        <f>'DY Def'!K$5</f>
        <v>10</v>
      </c>
      <c r="N7" s="160">
        <f>'DY Def'!L$5</f>
        <v>11</v>
      </c>
      <c r="O7" s="160">
        <f>'DY Def'!M$5</f>
        <v>12</v>
      </c>
      <c r="P7" s="160">
        <f>'DY Def'!N$5</f>
        <v>13</v>
      </c>
      <c r="Q7" s="160">
        <f>'DY Def'!O$5</f>
        <v>14</v>
      </c>
      <c r="R7" s="160">
        <f>'DY Def'!P$5</f>
        <v>15</v>
      </c>
      <c r="S7" s="160">
        <f>'DY Def'!Q$5</f>
        <v>16</v>
      </c>
      <c r="T7" s="160">
        <f>'DY Def'!R$5</f>
        <v>17</v>
      </c>
      <c r="U7" s="160">
        <f>'DY Def'!S$5</f>
        <v>18</v>
      </c>
      <c r="V7" s="160">
        <f>'DY Def'!T$5</f>
        <v>19</v>
      </c>
      <c r="W7" s="160">
        <f>'DY Def'!U$5</f>
        <v>20</v>
      </c>
      <c r="X7" s="160">
        <f>'DY Def'!V$5</f>
        <v>21</v>
      </c>
      <c r="Y7" s="160">
        <f>'DY Def'!W$5</f>
        <v>22</v>
      </c>
      <c r="Z7" s="160">
        <f>'DY Def'!X$5</f>
        <v>23</v>
      </c>
      <c r="AA7" s="160">
        <f>'DY Def'!Y$5</f>
        <v>24</v>
      </c>
      <c r="AB7" s="161">
        <f>'DY Def'!Z$5</f>
        <v>25</v>
      </c>
    </row>
    <row r="8" spans="2:28" x14ac:dyDescent="0.2">
      <c r="B8" s="61"/>
      <c r="C8" s="115"/>
      <c r="D8" s="338"/>
      <c r="E8" s="339"/>
      <c r="F8" s="339"/>
      <c r="G8" s="339"/>
      <c r="H8" s="339"/>
      <c r="I8" s="339"/>
      <c r="J8" s="339"/>
      <c r="K8" s="339"/>
      <c r="L8" s="339"/>
      <c r="M8" s="339"/>
      <c r="N8" s="339"/>
      <c r="O8" s="339"/>
      <c r="P8" s="339"/>
      <c r="Q8" s="339"/>
      <c r="R8" s="339"/>
      <c r="S8" s="339"/>
      <c r="T8" s="339"/>
      <c r="U8" s="339"/>
      <c r="V8" s="339"/>
      <c r="W8" s="339"/>
      <c r="X8" s="339"/>
      <c r="Y8" s="339"/>
      <c r="Z8" s="339"/>
      <c r="AA8" s="339"/>
      <c r="AB8" s="340"/>
    </row>
    <row r="9" spans="2:28" x14ac:dyDescent="0.2">
      <c r="B9" s="62" t="s">
        <v>83</v>
      </c>
      <c r="C9" s="114"/>
      <c r="D9" s="341"/>
      <c r="E9" s="342"/>
      <c r="F9" s="342"/>
      <c r="G9" s="342"/>
      <c r="H9" s="342"/>
      <c r="I9" s="342"/>
      <c r="J9" s="342"/>
      <c r="K9" s="342"/>
      <c r="L9" s="342"/>
      <c r="M9" s="342"/>
      <c r="N9" s="342"/>
      <c r="O9" s="342"/>
      <c r="P9" s="342"/>
      <c r="Q9" s="342"/>
      <c r="R9" s="342"/>
      <c r="S9" s="342"/>
      <c r="T9" s="342"/>
      <c r="U9" s="342"/>
      <c r="V9" s="342"/>
      <c r="W9" s="342"/>
      <c r="X9" s="342"/>
      <c r="Y9" s="342"/>
      <c r="Z9" s="342"/>
      <c r="AA9" s="342"/>
      <c r="AB9" s="343"/>
    </row>
    <row r="10" spans="2:28" x14ac:dyDescent="0.2">
      <c r="B10" s="63" t="str">
        <f>IFERROR(VLOOKUP(C10,'MEG Def'!$A$7:$B$12,2),"")</f>
        <v/>
      </c>
      <c r="C10" s="134"/>
      <c r="D10" s="341">
        <f>'WW Spending Actual'!D10+'WW Spending Projected'!D14</f>
        <v>0</v>
      </c>
      <c r="E10" s="342">
        <f>'WW Spending Actual'!E10+'WW Spending Projected'!E14</f>
        <v>0</v>
      </c>
      <c r="F10" s="342">
        <f>'WW Spending Actual'!F10+'WW Spending Projected'!F14</f>
        <v>0</v>
      </c>
      <c r="G10" s="342">
        <f>'WW Spending Actual'!G10+'WW Spending Projected'!G14</f>
        <v>0</v>
      </c>
      <c r="H10" s="342">
        <f>'WW Spending Actual'!H10+'WW Spending Projected'!H14</f>
        <v>0</v>
      </c>
      <c r="I10" s="342">
        <f>'WW Spending Actual'!I10+'WW Spending Projected'!I14</f>
        <v>0</v>
      </c>
      <c r="J10" s="342">
        <f>'WW Spending Actual'!J10+'WW Spending Projected'!J14</f>
        <v>0</v>
      </c>
      <c r="K10" s="342">
        <f>'WW Spending Actual'!K10+'WW Spending Projected'!K14</f>
        <v>0</v>
      </c>
      <c r="L10" s="342">
        <f>'WW Spending Actual'!L10+'WW Spending Projected'!L14</f>
        <v>0</v>
      </c>
      <c r="M10" s="342">
        <f>'WW Spending Actual'!M10+'WW Spending Projected'!M14</f>
        <v>0</v>
      </c>
      <c r="N10" s="342">
        <f>'WW Spending Actual'!N10+'WW Spending Projected'!N14</f>
        <v>0</v>
      </c>
      <c r="O10" s="342">
        <f>'WW Spending Actual'!O10+'WW Spending Projected'!O14</f>
        <v>0</v>
      </c>
      <c r="P10" s="342">
        <f>'WW Spending Actual'!P10+'WW Spending Projected'!P14</f>
        <v>0</v>
      </c>
      <c r="Q10" s="342">
        <f>'WW Spending Actual'!Q10+'WW Spending Projected'!Q14</f>
        <v>0</v>
      </c>
      <c r="R10" s="342">
        <f>'WW Spending Actual'!R10+'WW Spending Projected'!R14</f>
        <v>0</v>
      </c>
      <c r="S10" s="342">
        <f>'WW Spending Actual'!S10+'WW Spending Projected'!S14</f>
        <v>0</v>
      </c>
      <c r="T10" s="342">
        <f>'WW Spending Actual'!T10+'WW Spending Projected'!T14</f>
        <v>0</v>
      </c>
      <c r="U10" s="342">
        <f>'WW Spending Actual'!U10+'WW Spending Projected'!U14</f>
        <v>0</v>
      </c>
      <c r="V10" s="342">
        <f>'WW Spending Actual'!V10+'WW Spending Projected'!V14</f>
        <v>0</v>
      </c>
      <c r="W10" s="342">
        <f>'WW Spending Actual'!W10+'WW Spending Projected'!W14</f>
        <v>0</v>
      </c>
      <c r="X10" s="342">
        <f>'WW Spending Actual'!X10+'WW Spending Projected'!X14</f>
        <v>0</v>
      </c>
      <c r="Y10" s="342">
        <f>'WW Spending Actual'!Y10+'WW Spending Projected'!Y14</f>
        <v>0</v>
      </c>
      <c r="Z10" s="342">
        <f>'WW Spending Actual'!Z10+'WW Spending Projected'!Z14</f>
        <v>0</v>
      </c>
      <c r="AA10" s="342">
        <f>'WW Spending Actual'!AA10+'WW Spending Projected'!AA14</f>
        <v>0</v>
      </c>
      <c r="AB10" s="343">
        <f>'WW Spending Actual'!AB10+'WW Spending Projected'!AB14</f>
        <v>0</v>
      </c>
    </row>
    <row r="11" spans="2:28" x14ac:dyDescent="0.2">
      <c r="B11" s="63" t="str">
        <f>IFERROR(VLOOKUP(C11,'MEG Def'!$A$7:$B$12,2),"")</f>
        <v/>
      </c>
      <c r="C11" s="134"/>
      <c r="D11" s="341">
        <f>'WW Spending Actual'!D11+'WW Spending Projected'!D15</f>
        <v>0</v>
      </c>
      <c r="E11" s="342">
        <f>'WW Spending Actual'!E11+'WW Spending Projected'!E15</f>
        <v>0</v>
      </c>
      <c r="F11" s="342">
        <f>'WW Spending Actual'!F11+'WW Spending Projected'!F15</f>
        <v>0</v>
      </c>
      <c r="G11" s="342">
        <f>'WW Spending Actual'!G11+'WW Spending Projected'!G15</f>
        <v>0</v>
      </c>
      <c r="H11" s="342">
        <f>'WW Spending Actual'!H11+'WW Spending Projected'!H15</f>
        <v>0</v>
      </c>
      <c r="I11" s="342">
        <f>'WW Spending Actual'!I11+'WW Spending Projected'!I15</f>
        <v>0</v>
      </c>
      <c r="J11" s="342">
        <f>'WW Spending Actual'!J11+'WW Spending Projected'!J15</f>
        <v>0</v>
      </c>
      <c r="K11" s="342">
        <f>'WW Spending Actual'!K11+'WW Spending Projected'!K15</f>
        <v>0</v>
      </c>
      <c r="L11" s="342">
        <f>'WW Spending Actual'!L11+'WW Spending Projected'!L15</f>
        <v>0</v>
      </c>
      <c r="M11" s="342">
        <f>'WW Spending Actual'!M11+'WW Spending Projected'!M15</f>
        <v>0</v>
      </c>
      <c r="N11" s="342">
        <f>'WW Spending Actual'!N11+'WW Spending Projected'!N15</f>
        <v>0</v>
      </c>
      <c r="O11" s="342">
        <f>'WW Spending Actual'!O11+'WW Spending Projected'!O15</f>
        <v>0</v>
      </c>
      <c r="P11" s="342">
        <f>'WW Spending Actual'!P11+'WW Spending Projected'!P15</f>
        <v>0</v>
      </c>
      <c r="Q11" s="342">
        <f>'WW Spending Actual'!Q11+'WW Spending Projected'!Q15</f>
        <v>0</v>
      </c>
      <c r="R11" s="342">
        <f>'WW Spending Actual'!R11+'WW Spending Projected'!R15</f>
        <v>0</v>
      </c>
      <c r="S11" s="342">
        <f>'WW Spending Actual'!S11+'WW Spending Projected'!S15</f>
        <v>0</v>
      </c>
      <c r="T11" s="342">
        <f>'WW Spending Actual'!T11+'WW Spending Projected'!T15</f>
        <v>0</v>
      </c>
      <c r="U11" s="342">
        <f>'WW Spending Actual'!U11+'WW Spending Projected'!U15</f>
        <v>0</v>
      </c>
      <c r="V11" s="342">
        <f>'WW Spending Actual'!V11+'WW Spending Projected'!V15</f>
        <v>0</v>
      </c>
      <c r="W11" s="342">
        <f>'WW Spending Actual'!W11+'WW Spending Projected'!W15</f>
        <v>0</v>
      </c>
      <c r="X11" s="342">
        <f>'WW Spending Actual'!X11+'WW Spending Projected'!X15</f>
        <v>0</v>
      </c>
      <c r="Y11" s="342">
        <f>'WW Spending Actual'!Y11+'WW Spending Projected'!Y15</f>
        <v>0</v>
      </c>
      <c r="Z11" s="342">
        <f>'WW Spending Actual'!Z11+'WW Spending Projected'!Z15</f>
        <v>0</v>
      </c>
      <c r="AA11" s="342">
        <f>'WW Spending Actual'!AA11+'WW Spending Projected'!AA15</f>
        <v>0</v>
      </c>
      <c r="AB11" s="343">
        <f>'WW Spending Actual'!AB11+'WW Spending Projected'!AB15</f>
        <v>0</v>
      </c>
    </row>
    <row r="12" spans="2:28" x14ac:dyDescent="0.2">
      <c r="B12" s="63" t="str">
        <f>IFERROR(VLOOKUP(C12,'MEG Def'!$A$7:$B$12,2),"")</f>
        <v/>
      </c>
      <c r="C12" s="134"/>
      <c r="D12" s="341">
        <f>'WW Spending Actual'!D12+'WW Spending Projected'!D16</f>
        <v>0</v>
      </c>
      <c r="E12" s="342">
        <f>'WW Spending Actual'!E12+'WW Spending Projected'!E16</f>
        <v>0</v>
      </c>
      <c r="F12" s="342">
        <f>'WW Spending Actual'!F12+'WW Spending Projected'!F16</f>
        <v>0</v>
      </c>
      <c r="G12" s="342">
        <f>'WW Spending Actual'!G12+'WW Spending Projected'!G16</f>
        <v>0</v>
      </c>
      <c r="H12" s="342">
        <f>'WW Spending Actual'!H12+'WW Spending Projected'!H16</f>
        <v>0</v>
      </c>
      <c r="I12" s="342">
        <f>'WW Spending Actual'!I12+'WW Spending Projected'!I16</f>
        <v>0</v>
      </c>
      <c r="J12" s="342">
        <f>'WW Spending Actual'!J12+'WW Spending Projected'!J16</f>
        <v>0</v>
      </c>
      <c r="K12" s="342">
        <f>'WW Spending Actual'!K12+'WW Spending Projected'!K16</f>
        <v>0</v>
      </c>
      <c r="L12" s="342">
        <f>'WW Spending Actual'!L12+'WW Spending Projected'!L16</f>
        <v>0</v>
      </c>
      <c r="M12" s="342">
        <f>'WW Spending Actual'!M12+'WW Spending Projected'!M16</f>
        <v>0</v>
      </c>
      <c r="N12" s="342">
        <f>'WW Spending Actual'!N12+'WW Spending Projected'!N16</f>
        <v>0</v>
      </c>
      <c r="O12" s="342">
        <f>'WW Spending Actual'!O12+'WW Spending Projected'!O16</f>
        <v>0</v>
      </c>
      <c r="P12" s="342">
        <f>'WW Spending Actual'!P12+'WW Spending Projected'!P16</f>
        <v>0</v>
      </c>
      <c r="Q12" s="342">
        <f>'WW Spending Actual'!Q12+'WW Spending Projected'!Q16</f>
        <v>0</v>
      </c>
      <c r="R12" s="342">
        <f>'WW Spending Actual'!R12+'WW Spending Projected'!R16</f>
        <v>0</v>
      </c>
      <c r="S12" s="342">
        <f>'WW Spending Actual'!S12+'WW Spending Projected'!S16</f>
        <v>0</v>
      </c>
      <c r="T12" s="342">
        <f>'WW Spending Actual'!T12+'WW Spending Projected'!T16</f>
        <v>0</v>
      </c>
      <c r="U12" s="342">
        <f>'WW Spending Actual'!U12+'WW Spending Projected'!U16</f>
        <v>0</v>
      </c>
      <c r="V12" s="342">
        <f>'WW Spending Actual'!V12+'WW Spending Projected'!V16</f>
        <v>0</v>
      </c>
      <c r="W12" s="342">
        <f>'WW Spending Actual'!W12+'WW Spending Projected'!W16</f>
        <v>0</v>
      </c>
      <c r="X12" s="342">
        <f>'WW Spending Actual'!X12+'WW Spending Projected'!X16</f>
        <v>0</v>
      </c>
      <c r="Y12" s="342">
        <f>'WW Spending Actual'!Y12+'WW Spending Projected'!Y16</f>
        <v>0</v>
      </c>
      <c r="Z12" s="342">
        <f>'WW Spending Actual'!Z12+'WW Spending Projected'!Z16</f>
        <v>0</v>
      </c>
      <c r="AA12" s="342">
        <f>'WW Spending Actual'!AA12+'WW Spending Projected'!AA16</f>
        <v>0</v>
      </c>
      <c r="AB12" s="343">
        <f>'WW Spending Actual'!AB12+'WW Spending Projected'!AB16</f>
        <v>0</v>
      </c>
    </row>
    <row r="13" spans="2:28" x14ac:dyDescent="0.2">
      <c r="B13" s="63" t="str">
        <f>IFERROR(VLOOKUP(C13,'MEG Def'!$A$7:$B$12,2),"")</f>
        <v/>
      </c>
      <c r="C13" s="134"/>
      <c r="D13" s="341">
        <f>'WW Spending Actual'!D13+'WW Spending Projected'!D17</f>
        <v>0</v>
      </c>
      <c r="E13" s="342">
        <f>'WW Spending Actual'!E13+'WW Spending Projected'!E17</f>
        <v>0</v>
      </c>
      <c r="F13" s="342">
        <f>'WW Spending Actual'!F13+'WW Spending Projected'!F17</f>
        <v>0</v>
      </c>
      <c r="G13" s="342">
        <f>'WW Spending Actual'!G13+'WW Spending Projected'!G17</f>
        <v>0</v>
      </c>
      <c r="H13" s="342">
        <f>'WW Spending Actual'!H13+'WW Spending Projected'!H17</f>
        <v>0</v>
      </c>
      <c r="I13" s="342">
        <f>'WW Spending Actual'!I13+'WW Spending Projected'!I17</f>
        <v>0</v>
      </c>
      <c r="J13" s="342">
        <f>'WW Spending Actual'!J13+'WW Spending Projected'!J17</f>
        <v>0</v>
      </c>
      <c r="K13" s="342">
        <f>'WW Spending Actual'!K13+'WW Spending Projected'!K17</f>
        <v>0</v>
      </c>
      <c r="L13" s="342">
        <f>'WW Spending Actual'!L13+'WW Spending Projected'!L17</f>
        <v>0</v>
      </c>
      <c r="M13" s="342">
        <f>'WW Spending Actual'!M13+'WW Spending Projected'!M17</f>
        <v>0</v>
      </c>
      <c r="N13" s="342">
        <f>'WW Spending Actual'!N13+'WW Spending Projected'!N17</f>
        <v>0</v>
      </c>
      <c r="O13" s="342">
        <f>'WW Spending Actual'!O13+'WW Spending Projected'!O17</f>
        <v>0</v>
      </c>
      <c r="P13" s="342">
        <f>'WW Spending Actual'!P13+'WW Spending Projected'!P17</f>
        <v>0</v>
      </c>
      <c r="Q13" s="342">
        <f>'WW Spending Actual'!Q13+'WW Spending Projected'!Q17</f>
        <v>0</v>
      </c>
      <c r="R13" s="342">
        <f>'WW Spending Actual'!R13+'WW Spending Projected'!R17</f>
        <v>0</v>
      </c>
      <c r="S13" s="342">
        <f>'WW Spending Actual'!S13+'WW Spending Projected'!S17</f>
        <v>0</v>
      </c>
      <c r="T13" s="342">
        <f>'WW Spending Actual'!T13+'WW Spending Projected'!T17</f>
        <v>0</v>
      </c>
      <c r="U13" s="342">
        <f>'WW Spending Actual'!U13+'WW Spending Projected'!U17</f>
        <v>0</v>
      </c>
      <c r="V13" s="342">
        <f>'WW Spending Actual'!V13+'WW Spending Projected'!V17</f>
        <v>0</v>
      </c>
      <c r="W13" s="342">
        <f>'WW Spending Actual'!W13+'WW Spending Projected'!W17</f>
        <v>0</v>
      </c>
      <c r="X13" s="342">
        <f>'WW Spending Actual'!X13+'WW Spending Projected'!X17</f>
        <v>0</v>
      </c>
      <c r="Y13" s="342">
        <f>'WW Spending Actual'!Y13+'WW Spending Projected'!Y17</f>
        <v>0</v>
      </c>
      <c r="Z13" s="342">
        <f>'WW Spending Actual'!Z13+'WW Spending Projected'!Z17</f>
        <v>0</v>
      </c>
      <c r="AA13" s="342">
        <f>'WW Spending Actual'!AA13+'WW Spending Projected'!AA17</f>
        <v>0</v>
      </c>
      <c r="AB13" s="343">
        <f>'WW Spending Actual'!AB13+'WW Spending Projected'!AB17</f>
        <v>0</v>
      </c>
    </row>
    <row r="14" spans="2:28" x14ac:dyDescent="0.2">
      <c r="B14" s="63" t="str">
        <f>IFERROR(VLOOKUP(C14,'MEG Def'!$A$7:$B$12,2),"")</f>
        <v/>
      </c>
      <c r="C14" s="134"/>
      <c r="D14" s="341">
        <f>'WW Spending Actual'!D14+'WW Spending Projected'!D18</f>
        <v>0</v>
      </c>
      <c r="E14" s="342">
        <f>'WW Spending Actual'!E14+'WW Spending Projected'!E18</f>
        <v>0</v>
      </c>
      <c r="F14" s="342">
        <f>'WW Spending Actual'!F14+'WW Spending Projected'!F18</f>
        <v>0</v>
      </c>
      <c r="G14" s="342">
        <f>'WW Spending Actual'!G14+'WW Spending Projected'!G18</f>
        <v>0</v>
      </c>
      <c r="H14" s="342">
        <f>'WW Spending Actual'!H14+'WW Spending Projected'!H18</f>
        <v>0</v>
      </c>
      <c r="I14" s="342">
        <f>'WW Spending Actual'!I14+'WW Spending Projected'!I18</f>
        <v>0</v>
      </c>
      <c r="J14" s="342">
        <f>'WW Spending Actual'!J14+'WW Spending Projected'!J18</f>
        <v>0</v>
      </c>
      <c r="K14" s="342">
        <f>'WW Spending Actual'!K14+'WW Spending Projected'!K18</f>
        <v>0</v>
      </c>
      <c r="L14" s="342">
        <f>'WW Spending Actual'!L14+'WW Spending Projected'!L18</f>
        <v>0</v>
      </c>
      <c r="M14" s="342">
        <f>'WW Spending Actual'!M14+'WW Spending Projected'!M18</f>
        <v>0</v>
      </c>
      <c r="N14" s="342">
        <f>'WW Spending Actual'!N14+'WW Spending Projected'!N18</f>
        <v>0</v>
      </c>
      <c r="O14" s="342">
        <f>'WW Spending Actual'!O14+'WW Spending Projected'!O18</f>
        <v>0</v>
      </c>
      <c r="P14" s="342">
        <f>'WW Spending Actual'!P14+'WW Spending Projected'!P18</f>
        <v>0</v>
      </c>
      <c r="Q14" s="342">
        <f>'WW Spending Actual'!Q14+'WW Spending Projected'!Q18</f>
        <v>0</v>
      </c>
      <c r="R14" s="342">
        <f>'WW Spending Actual'!R14+'WW Spending Projected'!R18</f>
        <v>0</v>
      </c>
      <c r="S14" s="342">
        <f>'WW Spending Actual'!S14+'WW Spending Projected'!S18</f>
        <v>0</v>
      </c>
      <c r="T14" s="342">
        <f>'WW Spending Actual'!T14+'WW Spending Projected'!T18</f>
        <v>0</v>
      </c>
      <c r="U14" s="342">
        <f>'WW Spending Actual'!U14+'WW Spending Projected'!U18</f>
        <v>0</v>
      </c>
      <c r="V14" s="342">
        <f>'WW Spending Actual'!V14+'WW Spending Projected'!V18</f>
        <v>0</v>
      </c>
      <c r="W14" s="342">
        <f>'WW Spending Actual'!W14+'WW Spending Projected'!W18</f>
        <v>0</v>
      </c>
      <c r="X14" s="342">
        <f>'WW Spending Actual'!X14+'WW Spending Projected'!X18</f>
        <v>0</v>
      </c>
      <c r="Y14" s="342">
        <f>'WW Spending Actual'!Y14+'WW Spending Projected'!Y18</f>
        <v>0</v>
      </c>
      <c r="Z14" s="342">
        <f>'WW Spending Actual'!Z14+'WW Spending Projected'!Z18</f>
        <v>0</v>
      </c>
      <c r="AA14" s="342">
        <f>'WW Spending Actual'!AA14+'WW Spending Projected'!AA18</f>
        <v>0</v>
      </c>
      <c r="AB14" s="343">
        <f>'WW Spending Actual'!AB14+'WW Spending Projected'!AB18</f>
        <v>0</v>
      </c>
    </row>
    <row r="15" spans="2:28" x14ac:dyDescent="0.2">
      <c r="B15" s="63"/>
      <c r="C15" s="134"/>
      <c r="D15" s="341">
        <f>'WW Spending Actual'!D15+'WW Spending Projected'!D19</f>
        <v>0</v>
      </c>
      <c r="E15" s="342">
        <f>'WW Spending Actual'!E15+'WW Spending Projected'!E19</f>
        <v>0</v>
      </c>
      <c r="F15" s="342">
        <f>'WW Spending Actual'!F15+'WW Spending Projected'!F19</f>
        <v>0</v>
      </c>
      <c r="G15" s="342">
        <f>'WW Spending Actual'!G15+'WW Spending Projected'!G19</f>
        <v>0</v>
      </c>
      <c r="H15" s="342">
        <f>'WW Spending Actual'!H15+'WW Spending Projected'!H19</f>
        <v>0</v>
      </c>
      <c r="I15" s="342">
        <f>'WW Spending Actual'!I15+'WW Spending Projected'!I19</f>
        <v>0</v>
      </c>
      <c r="J15" s="342">
        <f>'WW Spending Actual'!J15+'WW Spending Projected'!J19</f>
        <v>0</v>
      </c>
      <c r="K15" s="342">
        <f>'WW Spending Actual'!K15+'WW Spending Projected'!K19</f>
        <v>0</v>
      </c>
      <c r="L15" s="342">
        <f>'WW Spending Actual'!L15+'WW Spending Projected'!L19</f>
        <v>0</v>
      </c>
      <c r="M15" s="342">
        <f>'WW Spending Actual'!M15+'WW Spending Projected'!M19</f>
        <v>0</v>
      </c>
      <c r="N15" s="342">
        <f>'WW Spending Actual'!N15+'WW Spending Projected'!N19</f>
        <v>0</v>
      </c>
      <c r="O15" s="342">
        <f>'WW Spending Actual'!O15+'WW Spending Projected'!O19</f>
        <v>0</v>
      </c>
      <c r="P15" s="342">
        <f>'WW Spending Actual'!P15+'WW Spending Projected'!P19</f>
        <v>0</v>
      </c>
      <c r="Q15" s="342">
        <f>'WW Spending Actual'!Q15+'WW Spending Projected'!Q19</f>
        <v>0</v>
      </c>
      <c r="R15" s="342">
        <f>'WW Spending Actual'!R15+'WW Spending Projected'!R19</f>
        <v>0</v>
      </c>
      <c r="S15" s="342">
        <f>'WW Spending Actual'!S15+'WW Spending Projected'!S19</f>
        <v>0</v>
      </c>
      <c r="T15" s="342">
        <f>'WW Spending Actual'!T15+'WW Spending Projected'!T19</f>
        <v>0</v>
      </c>
      <c r="U15" s="342">
        <f>'WW Spending Actual'!U15+'WW Spending Projected'!U19</f>
        <v>0</v>
      </c>
      <c r="V15" s="342">
        <f>'WW Spending Actual'!V15+'WW Spending Projected'!V19</f>
        <v>0</v>
      </c>
      <c r="W15" s="342">
        <f>'WW Spending Actual'!W15+'WW Spending Projected'!W19</f>
        <v>0</v>
      </c>
      <c r="X15" s="342">
        <f>'WW Spending Actual'!X15+'WW Spending Projected'!X19</f>
        <v>0</v>
      </c>
      <c r="Y15" s="342">
        <f>'WW Spending Actual'!Y15+'WW Spending Projected'!Y19</f>
        <v>0</v>
      </c>
      <c r="Z15" s="342">
        <f>'WW Spending Actual'!Z15+'WW Spending Projected'!Z19</f>
        <v>0</v>
      </c>
      <c r="AA15" s="342">
        <f>'WW Spending Actual'!AA15+'WW Spending Projected'!AA19</f>
        <v>0</v>
      </c>
      <c r="AB15" s="343">
        <f>'WW Spending Actual'!AB15+'WW Spending Projected'!AB19</f>
        <v>0</v>
      </c>
    </row>
    <row r="16" spans="2:28" x14ac:dyDescent="0.2">
      <c r="B16" s="64" t="s">
        <v>85</v>
      </c>
      <c r="C16" s="134"/>
      <c r="D16" s="341">
        <f>'WW Spending Actual'!D16+'WW Spending Projected'!D20</f>
        <v>0</v>
      </c>
      <c r="E16" s="342">
        <f>'WW Spending Actual'!E16+'WW Spending Projected'!E20</f>
        <v>0</v>
      </c>
      <c r="F16" s="342">
        <f>'WW Spending Actual'!F16+'WW Spending Projected'!F20</f>
        <v>0</v>
      </c>
      <c r="G16" s="342">
        <f>'WW Spending Actual'!G16+'WW Spending Projected'!G20</f>
        <v>0</v>
      </c>
      <c r="H16" s="342">
        <f>'WW Spending Actual'!H16+'WW Spending Projected'!H20</f>
        <v>0</v>
      </c>
      <c r="I16" s="342">
        <f>'WW Spending Actual'!I16+'WW Spending Projected'!I20</f>
        <v>0</v>
      </c>
      <c r="J16" s="342">
        <f>'WW Spending Actual'!J16+'WW Spending Projected'!J20</f>
        <v>0</v>
      </c>
      <c r="K16" s="342">
        <f>'WW Spending Actual'!K16+'WW Spending Projected'!K20</f>
        <v>0</v>
      </c>
      <c r="L16" s="342">
        <f>'WW Spending Actual'!L16+'WW Spending Projected'!L20</f>
        <v>0</v>
      </c>
      <c r="M16" s="342">
        <f>'WW Spending Actual'!M16+'WW Spending Projected'!M20</f>
        <v>0</v>
      </c>
      <c r="N16" s="342">
        <f>'WW Spending Actual'!N16+'WW Spending Projected'!N20</f>
        <v>0</v>
      </c>
      <c r="O16" s="342">
        <f>'WW Spending Actual'!O16+'WW Spending Projected'!O20</f>
        <v>0</v>
      </c>
      <c r="P16" s="342">
        <f>'WW Spending Actual'!P16+'WW Spending Projected'!P20</f>
        <v>0</v>
      </c>
      <c r="Q16" s="342">
        <f>'WW Spending Actual'!Q16+'WW Spending Projected'!Q20</f>
        <v>0</v>
      </c>
      <c r="R16" s="342">
        <f>'WW Spending Actual'!R16+'WW Spending Projected'!R20</f>
        <v>0</v>
      </c>
      <c r="S16" s="342">
        <f>'WW Spending Actual'!S16+'WW Spending Projected'!S20</f>
        <v>0</v>
      </c>
      <c r="T16" s="342">
        <f>'WW Spending Actual'!T16+'WW Spending Projected'!T20</f>
        <v>0</v>
      </c>
      <c r="U16" s="342">
        <f>'WW Spending Actual'!U16+'WW Spending Projected'!U20</f>
        <v>0</v>
      </c>
      <c r="V16" s="342">
        <f>'WW Spending Actual'!V16+'WW Spending Projected'!V20</f>
        <v>0</v>
      </c>
      <c r="W16" s="342">
        <f>'WW Spending Actual'!W16+'WW Spending Projected'!W20</f>
        <v>0</v>
      </c>
      <c r="X16" s="342">
        <f>'WW Spending Actual'!X16+'WW Spending Projected'!X20</f>
        <v>0</v>
      </c>
      <c r="Y16" s="342">
        <f>'WW Spending Actual'!Y16+'WW Spending Projected'!Y20</f>
        <v>0</v>
      </c>
      <c r="Z16" s="342">
        <f>'WW Spending Actual'!Z16+'WW Spending Projected'!Z20</f>
        <v>0</v>
      </c>
      <c r="AA16" s="342">
        <f>'WW Spending Actual'!AA16+'WW Spending Projected'!AA20</f>
        <v>0</v>
      </c>
      <c r="AB16" s="343">
        <f>'WW Spending Actual'!AB16+'WW Spending Projected'!AB20</f>
        <v>0</v>
      </c>
    </row>
    <row r="17" spans="2:28" x14ac:dyDescent="0.2">
      <c r="B17" s="61" t="str">
        <f>IFERROR(VLOOKUP(C17,'MEG Def'!$A$21:$B$26,2),"")</f>
        <v/>
      </c>
      <c r="C17" s="134"/>
      <c r="D17" s="341">
        <f>'WW Spending Actual'!D17+'WW Spending Projected'!D21</f>
        <v>0</v>
      </c>
      <c r="E17" s="342">
        <f>'WW Spending Actual'!E17+'WW Spending Projected'!E21</f>
        <v>0</v>
      </c>
      <c r="F17" s="342">
        <f>'WW Spending Actual'!F17+'WW Spending Projected'!F21</f>
        <v>0</v>
      </c>
      <c r="G17" s="342">
        <f>'WW Spending Actual'!G17+'WW Spending Projected'!G21</f>
        <v>0</v>
      </c>
      <c r="H17" s="342">
        <f>'WW Spending Actual'!H17+'WW Spending Projected'!H21</f>
        <v>0</v>
      </c>
      <c r="I17" s="342">
        <f>'WW Spending Actual'!I17+'WW Spending Projected'!I21</f>
        <v>0</v>
      </c>
      <c r="J17" s="342">
        <f>'WW Spending Actual'!J17+'WW Spending Projected'!J21</f>
        <v>0</v>
      </c>
      <c r="K17" s="342">
        <f>'WW Spending Actual'!K17+'WW Spending Projected'!K21</f>
        <v>0</v>
      </c>
      <c r="L17" s="342">
        <f>'WW Spending Actual'!L17+'WW Spending Projected'!L21</f>
        <v>0</v>
      </c>
      <c r="M17" s="342">
        <f>'WW Spending Actual'!M17+'WW Spending Projected'!M21</f>
        <v>0</v>
      </c>
      <c r="N17" s="342">
        <f>'WW Spending Actual'!N17+'WW Spending Projected'!N21</f>
        <v>0</v>
      </c>
      <c r="O17" s="342">
        <f>'WW Spending Actual'!O17+'WW Spending Projected'!O21</f>
        <v>0</v>
      </c>
      <c r="P17" s="342">
        <f>'WW Spending Actual'!P17+'WW Spending Projected'!P21</f>
        <v>0</v>
      </c>
      <c r="Q17" s="342">
        <f>'WW Spending Actual'!Q17+'WW Spending Projected'!Q21</f>
        <v>0</v>
      </c>
      <c r="R17" s="342">
        <f>'WW Spending Actual'!R17+'WW Spending Projected'!R21</f>
        <v>0</v>
      </c>
      <c r="S17" s="342">
        <f>'WW Spending Actual'!S17+'WW Spending Projected'!S21</f>
        <v>0</v>
      </c>
      <c r="T17" s="342">
        <f>'WW Spending Actual'!T17+'WW Spending Projected'!T21</f>
        <v>0</v>
      </c>
      <c r="U17" s="342">
        <f>'WW Spending Actual'!U17+'WW Spending Projected'!U21</f>
        <v>0</v>
      </c>
      <c r="V17" s="342">
        <f>'WW Spending Actual'!V17+'WW Spending Projected'!V21</f>
        <v>0</v>
      </c>
      <c r="W17" s="342">
        <f>'WW Spending Actual'!W17+'WW Spending Projected'!W21</f>
        <v>0</v>
      </c>
      <c r="X17" s="342">
        <f>'WW Spending Actual'!X17+'WW Spending Projected'!X21</f>
        <v>0</v>
      </c>
      <c r="Y17" s="342">
        <f>'WW Spending Actual'!Y17+'WW Spending Projected'!Y21</f>
        <v>0</v>
      </c>
      <c r="Z17" s="342">
        <f>'WW Spending Actual'!Z17+'WW Spending Projected'!Z21</f>
        <v>0</v>
      </c>
      <c r="AA17" s="342">
        <f>'WW Spending Actual'!AA17+'WW Spending Projected'!AA21</f>
        <v>0</v>
      </c>
      <c r="AB17" s="343">
        <f>'WW Spending Actual'!AB17+'WW Spending Projected'!AB21</f>
        <v>0</v>
      </c>
    </row>
    <row r="18" spans="2:28" x14ac:dyDescent="0.2">
      <c r="B18" s="61" t="str">
        <f>IFERROR(VLOOKUP(C18,'MEG Def'!$A$21:$B$26,2),"")</f>
        <v/>
      </c>
      <c r="C18" s="134"/>
      <c r="D18" s="341">
        <f>'WW Spending Actual'!D18+'WW Spending Projected'!D22</f>
        <v>0</v>
      </c>
      <c r="E18" s="342">
        <f>'WW Spending Actual'!E18+'WW Spending Projected'!E22</f>
        <v>0</v>
      </c>
      <c r="F18" s="342">
        <f>'WW Spending Actual'!F18+'WW Spending Projected'!F22</f>
        <v>0</v>
      </c>
      <c r="G18" s="342">
        <f>'WW Spending Actual'!G18+'WW Spending Projected'!G22</f>
        <v>0</v>
      </c>
      <c r="H18" s="342">
        <f>'WW Spending Actual'!H18+'WW Spending Projected'!H22</f>
        <v>0</v>
      </c>
      <c r="I18" s="342">
        <f>'WW Spending Actual'!I18+'WW Spending Projected'!I22</f>
        <v>0</v>
      </c>
      <c r="J18" s="342">
        <f>'WW Spending Actual'!J18+'WW Spending Projected'!J22</f>
        <v>0</v>
      </c>
      <c r="K18" s="342">
        <f>'WW Spending Actual'!K18+'WW Spending Projected'!K22</f>
        <v>0</v>
      </c>
      <c r="L18" s="342">
        <f>'WW Spending Actual'!L18+'WW Spending Projected'!L22</f>
        <v>0</v>
      </c>
      <c r="M18" s="342">
        <f>'WW Spending Actual'!M18+'WW Spending Projected'!M22</f>
        <v>0</v>
      </c>
      <c r="N18" s="342">
        <f>'WW Spending Actual'!N18+'WW Spending Projected'!N22</f>
        <v>0</v>
      </c>
      <c r="O18" s="342">
        <f>'WW Spending Actual'!O18+'WW Spending Projected'!O22</f>
        <v>0</v>
      </c>
      <c r="P18" s="342">
        <f>'WW Spending Actual'!P18+'WW Spending Projected'!P22</f>
        <v>0</v>
      </c>
      <c r="Q18" s="342">
        <f>'WW Spending Actual'!Q18+'WW Spending Projected'!Q22</f>
        <v>0</v>
      </c>
      <c r="R18" s="342">
        <f>'WW Spending Actual'!R18+'WW Spending Projected'!R22</f>
        <v>0</v>
      </c>
      <c r="S18" s="342">
        <f>'WW Spending Actual'!S18+'WW Spending Projected'!S22</f>
        <v>0</v>
      </c>
      <c r="T18" s="342">
        <f>'WW Spending Actual'!T18+'WW Spending Projected'!T22</f>
        <v>0</v>
      </c>
      <c r="U18" s="342">
        <f>'WW Spending Actual'!U18+'WW Spending Projected'!U22</f>
        <v>0</v>
      </c>
      <c r="V18" s="342">
        <f>'WW Spending Actual'!V18+'WW Spending Projected'!V22</f>
        <v>0</v>
      </c>
      <c r="W18" s="342">
        <f>'WW Spending Actual'!W18+'WW Spending Projected'!W22</f>
        <v>0</v>
      </c>
      <c r="X18" s="342">
        <f>'WW Spending Actual'!X18+'WW Spending Projected'!X22</f>
        <v>0</v>
      </c>
      <c r="Y18" s="342">
        <f>'WW Spending Actual'!Y18+'WW Spending Projected'!Y22</f>
        <v>0</v>
      </c>
      <c r="Z18" s="342">
        <f>'WW Spending Actual'!Z18+'WW Spending Projected'!Z22</f>
        <v>0</v>
      </c>
      <c r="AA18" s="342">
        <f>'WW Spending Actual'!AA18+'WW Spending Projected'!AA22</f>
        <v>0</v>
      </c>
      <c r="AB18" s="343">
        <f>'WW Spending Actual'!AB18+'WW Spending Projected'!AB22</f>
        <v>0</v>
      </c>
    </row>
    <row r="19" spans="2:28" x14ac:dyDescent="0.2">
      <c r="B19" s="61" t="str">
        <f>IFERROR(VLOOKUP(C19,'MEG Def'!$A$21:$B$26,2),"")</f>
        <v/>
      </c>
      <c r="C19" s="134"/>
      <c r="D19" s="341">
        <f>'WW Spending Actual'!D19+'WW Spending Projected'!D23</f>
        <v>0</v>
      </c>
      <c r="E19" s="342">
        <f>'WW Spending Actual'!E19+'WW Spending Projected'!E23</f>
        <v>0</v>
      </c>
      <c r="F19" s="342">
        <f>'WW Spending Actual'!F19+'WW Spending Projected'!F23</f>
        <v>0</v>
      </c>
      <c r="G19" s="342">
        <f>'WW Spending Actual'!G19+'WW Spending Projected'!G23</f>
        <v>0</v>
      </c>
      <c r="H19" s="342">
        <f>'WW Spending Actual'!H19+'WW Spending Projected'!H23</f>
        <v>0</v>
      </c>
      <c r="I19" s="342">
        <f>'WW Spending Actual'!I19+'WW Spending Projected'!I23</f>
        <v>0</v>
      </c>
      <c r="J19" s="342">
        <f>'WW Spending Actual'!J19+'WW Spending Projected'!J23</f>
        <v>0</v>
      </c>
      <c r="K19" s="342">
        <f>'WW Spending Actual'!K19+'WW Spending Projected'!K23</f>
        <v>0</v>
      </c>
      <c r="L19" s="342">
        <f>'WW Spending Actual'!L19+'WW Spending Projected'!L23</f>
        <v>0</v>
      </c>
      <c r="M19" s="342">
        <f>'WW Spending Actual'!M19+'WW Spending Projected'!M23</f>
        <v>0</v>
      </c>
      <c r="N19" s="342">
        <f>'WW Spending Actual'!N19+'WW Spending Projected'!N23</f>
        <v>0</v>
      </c>
      <c r="O19" s="342">
        <f>'WW Spending Actual'!O19+'WW Spending Projected'!O23</f>
        <v>0</v>
      </c>
      <c r="P19" s="342">
        <f>'WW Spending Actual'!P19+'WW Spending Projected'!P23</f>
        <v>0</v>
      </c>
      <c r="Q19" s="342">
        <f>'WW Spending Actual'!Q19+'WW Spending Projected'!Q23</f>
        <v>0</v>
      </c>
      <c r="R19" s="342">
        <f>'WW Spending Actual'!R19+'WW Spending Projected'!R23</f>
        <v>0</v>
      </c>
      <c r="S19" s="342">
        <f>'WW Spending Actual'!S19+'WW Spending Projected'!S23</f>
        <v>0</v>
      </c>
      <c r="T19" s="342">
        <f>'WW Spending Actual'!T19+'WW Spending Projected'!T23</f>
        <v>0</v>
      </c>
      <c r="U19" s="342">
        <f>'WW Spending Actual'!U19+'WW Spending Projected'!U23</f>
        <v>0</v>
      </c>
      <c r="V19" s="342">
        <f>'WW Spending Actual'!V19+'WW Spending Projected'!V23</f>
        <v>0</v>
      </c>
      <c r="W19" s="342">
        <f>'WW Spending Actual'!W19+'WW Spending Projected'!W23</f>
        <v>0</v>
      </c>
      <c r="X19" s="342">
        <f>'WW Spending Actual'!X19+'WW Spending Projected'!X23</f>
        <v>0</v>
      </c>
      <c r="Y19" s="342">
        <f>'WW Spending Actual'!Y19+'WW Spending Projected'!Y23</f>
        <v>0</v>
      </c>
      <c r="Z19" s="342">
        <f>'WW Spending Actual'!Z19+'WW Spending Projected'!Z23</f>
        <v>0</v>
      </c>
      <c r="AA19" s="342">
        <f>'WW Spending Actual'!AA19+'WW Spending Projected'!AA23</f>
        <v>0</v>
      </c>
      <c r="AB19" s="343">
        <f>'WW Spending Actual'!AB19+'WW Spending Projected'!AB23</f>
        <v>0</v>
      </c>
    </row>
    <row r="20" spans="2:28" x14ac:dyDescent="0.2">
      <c r="B20" s="61" t="str">
        <f>IFERROR(VLOOKUP(C20,'MEG Def'!$A$21:$B$26,2),"")</f>
        <v/>
      </c>
      <c r="C20" s="134"/>
      <c r="D20" s="341">
        <f>'WW Spending Actual'!D20+'WW Spending Projected'!D24</f>
        <v>0</v>
      </c>
      <c r="E20" s="342">
        <f>'WW Spending Actual'!E20+'WW Spending Projected'!E24</f>
        <v>0</v>
      </c>
      <c r="F20" s="342">
        <f>'WW Spending Actual'!F20+'WW Spending Projected'!F24</f>
        <v>0</v>
      </c>
      <c r="G20" s="342">
        <f>'WW Spending Actual'!G20+'WW Spending Projected'!G24</f>
        <v>0</v>
      </c>
      <c r="H20" s="342">
        <f>'WW Spending Actual'!H20+'WW Spending Projected'!H24</f>
        <v>0</v>
      </c>
      <c r="I20" s="342">
        <f>'WW Spending Actual'!I20+'WW Spending Projected'!I24</f>
        <v>0</v>
      </c>
      <c r="J20" s="342">
        <f>'WW Spending Actual'!J20+'WW Spending Projected'!J24</f>
        <v>0</v>
      </c>
      <c r="K20" s="342">
        <f>'WW Spending Actual'!K20+'WW Spending Projected'!K24</f>
        <v>0</v>
      </c>
      <c r="L20" s="342">
        <f>'WW Spending Actual'!L20+'WW Spending Projected'!L24</f>
        <v>0</v>
      </c>
      <c r="M20" s="342">
        <f>'WW Spending Actual'!M20+'WW Spending Projected'!M24</f>
        <v>0</v>
      </c>
      <c r="N20" s="342">
        <f>'WW Spending Actual'!N20+'WW Spending Projected'!N24</f>
        <v>0</v>
      </c>
      <c r="O20" s="342">
        <f>'WW Spending Actual'!O20+'WW Spending Projected'!O24</f>
        <v>0</v>
      </c>
      <c r="P20" s="342">
        <f>'WW Spending Actual'!P20+'WW Spending Projected'!P24</f>
        <v>0</v>
      </c>
      <c r="Q20" s="342">
        <f>'WW Spending Actual'!Q20+'WW Spending Projected'!Q24</f>
        <v>0</v>
      </c>
      <c r="R20" s="342">
        <f>'WW Spending Actual'!R20+'WW Spending Projected'!R24</f>
        <v>0</v>
      </c>
      <c r="S20" s="342">
        <f>'WW Spending Actual'!S20+'WW Spending Projected'!S24</f>
        <v>0</v>
      </c>
      <c r="T20" s="342">
        <f>'WW Spending Actual'!T20+'WW Spending Projected'!T24</f>
        <v>0</v>
      </c>
      <c r="U20" s="342">
        <f>'WW Spending Actual'!U20+'WW Spending Projected'!U24</f>
        <v>0</v>
      </c>
      <c r="V20" s="342">
        <f>'WW Spending Actual'!V20+'WW Spending Projected'!V24</f>
        <v>0</v>
      </c>
      <c r="W20" s="342">
        <f>'WW Spending Actual'!W20+'WW Spending Projected'!W24</f>
        <v>0</v>
      </c>
      <c r="X20" s="342">
        <f>'WW Spending Actual'!X20+'WW Spending Projected'!X24</f>
        <v>0</v>
      </c>
      <c r="Y20" s="342">
        <f>'WW Spending Actual'!Y20+'WW Spending Projected'!Y24</f>
        <v>0</v>
      </c>
      <c r="Z20" s="342">
        <f>'WW Spending Actual'!Z20+'WW Spending Projected'!Z24</f>
        <v>0</v>
      </c>
      <c r="AA20" s="342">
        <f>'WW Spending Actual'!AA20+'WW Spending Projected'!AA24</f>
        <v>0</v>
      </c>
      <c r="AB20" s="343">
        <f>'WW Spending Actual'!AB20+'WW Spending Projected'!AB24</f>
        <v>0</v>
      </c>
    </row>
    <row r="21" spans="2:28" x14ac:dyDescent="0.2">
      <c r="B21" s="61" t="str">
        <f>IFERROR(VLOOKUP(C21,'MEG Def'!$A$21:$B$26,2),"")</f>
        <v/>
      </c>
      <c r="C21" s="134"/>
      <c r="D21" s="341">
        <f>'WW Spending Actual'!D21+'WW Spending Projected'!D25</f>
        <v>0</v>
      </c>
      <c r="E21" s="342">
        <f>'WW Spending Actual'!E21+'WW Spending Projected'!E25</f>
        <v>0</v>
      </c>
      <c r="F21" s="342">
        <f>'WW Spending Actual'!F21+'WW Spending Projected'!F25</f>
        <v>0</v>
      </c>
      <c r="G21" s="342">
        <f>'WW Spending Actual'!G21+'WW Spending Projected'!G25</f>
        <v>0</v>
      </c>
      <c r="H21" s="342">
        <f>'WW Spending Actual'!H21+'WW Spending Projected'!H25</f>
        <v>0</v>
      </c>
      <c r="I21" s="342">
        <f>'WW Spending Actual'!I21+'WW Spending Projected'!I25</f>
        <v>0</v>
      </c>
      <c r="J21" s="342">
        <f>'WW Spending Actual'!J21+'WW Spending Projected'!J25</f>
        <v>0</v>
      </c>
      <c r="K21" s="342">
        <f>'WW Spending Actual'!K21+'WW Spending Projected'!K25</f>
        <v>0</v>
      </c>
      <c r="L21" s="342">
        <f>'WW Spending Actual'!L21+'WW Spending Projected'!L25</f>
        <v>0</v>
      </c>
      <c r="M21" s="342">
        <f>'WW Spending Actual'!M21+'WW Spending Projected'!M25</f>
        <v>0</v>
      </c>
      <c r="N21" s="342">
        <f>'WW Spending Actual'!N21+'WW Spending Projected'!N25</f>
        <v>0</v>
      </c>
      <c r="O21" s="342">
        <f>'WW Spending Actual'!O21+'WW Spending Projected'!O25</f>
        <v>0</v>
      </c>
      <c r="P21" s="342">
        <f>'WW Spending Actual'!P21+'WW Spending Projected'!P25</f>
        <v>0</v>
      </c>
      <c r="Q21" s="342">
        <f>'WW Spending Actual'!Q21+'WW Spending Projected'!Q25</f>
        <v>0</v>
      </c>
      <c r="R21" s="342">
        <f>'WW Spending Actual'!R21+'WW Spending Projected'!R25</f>
        <v>0</v>
      </c>
      <c r="S21" s="342">
        <f>'WW Spending Actual'!S21+'WW Spending Projected'!S25</f>
        <v>0</v>
      </c>
      <c r="T21" s="342">
        <f>'WW Spending Actual'!T21+'WW Spending Projected'!T25</f>
        <v>0</v>
      </c>
      <c r="U21" s="342">
        <f>'WW Spending Actual'!U21+'WW Spending Projected'!U25</f>
        <v>0</v>
      </c>
      <c r="V21" s="342">
        <f>'WW Spending Actual'!V21+'WW Spending Projected'!V25</f>
        <v>0</v>
      </c>
      <c r="W21" s="342">
        <f>'WW Spending Actual'!W21+'WW Spending Projected'!W25</f>
        <v>0</v>
      </c>
      <c r="X21" s="342">
        <f>'WW Spending Actual'!X21+'WW Spending Projected'!X25</f>
        <v>0</v>
      </c>
      <c r="Y21" s="342">
        <f>'WW Spending Actual'!Y21+'WW Spending Projected'!Y25</f>
        <v>0</v>
      </c>
      <c r="Z21" s="342">
        <f>'WW Spending Actual'!Z21+'WW Spending Projected'!Z25</f>
        <v>0</v>
      </c>
      <c r="AA21" s="342">
        <f>'WW Spending Actual'!AA21+'WW Spending Projected'!AA25</f>
        <v>0</v>
      </c>
      <c r="AB21" s="343">
        <f>'WW Spending Actual'!AB21+'WW Spending Projected'!AB25</f>
        <v>0</v>
      </c>
    </row>
    <row r="22" spans="2:28" x14ac:dyDescent="0.2">
      <c r="B22" s="61"/>
      <c r="C22" s="135"/>
      <c r="D22" s="341">
        <f>'WW Spending Actual'!D22+'WW Spending Projected'!D26</f>
        <v>0</v>
      </c>
      <c r="E22" s="342">
        <f>'WW Spending Actual'!E22+'WW Spending Projected'!E26</f>
        <v>0</v>
      </c>
      <c r="F22" s="342">
        <f>'WW Spending Actual'!F22+'WW Spending Projected'!F26</f>
        <v>0</v>
      </c>
      <c r="G22" s="342">
        <f>'WW Spending Actual'!G22+'WW Spending Projected'!G26</f>
        <v>0</v>
      </c>
      <c r="H22" s="342">
        <f>'WW Spending Actual'!H22+'WW Spending Projected'!H26</f>
        <v>0</v>
      </c>
      <c r="I22" s="342">
        <f>'WW Spending Actual'!I22+'WW Spending Projected'!I26</f>
        <v>0</v>
      </c>
      <c r="J22" s="342">
        <f>'WW Spending Actual'!J22+'WW Spending Projected'!J26</f>
        <v>0</v>
      </c>
      <c r="K22" s="342">
        <f>'WW Spending Actual'!K22+'WW Spending Projected'!K26</f>
        <v>0</v>
      </c>
      <c r="L22" s="342">
        <f>'WW Spending Actual'!L22+'WW Spending Projected'!L26</f>
        <v>0</v>
      </c>
      <c r="M22" s="342">
        <f>'WW Spending Actual'!M22+'WW Spending Projected'!M26</f>
        <v>0</v>
      </c>
      <c r="N22" s="342">
        <f>'WW Spending Actual'!N22+'WW Spending Projected'!N26</f>
        <v>0</v>
      </c>
      <c r="O22" s="342">
        <f>'WW Spending Actual'!O22+'WW Spending Projected'!O26</f>
        <v>0</v>
      </c>
      <c r="P22" s="342">
        <f>'WW Spending Actual'!P22+'WW Spending Projected'!P26</f>
        <v>0</v>
      </c>
      <c r="Q22" s="342">
        <f>'WW Spending Actual'!Q22+'WW Spending Projected'!Q26</f>
        <v>0</v>
      </c>
      <c r="R22" s="342">
        <f>'WW Spending Actual'!R22+'WW Spending Projected'!R26</f>
        <v>0</v>
      </c>
      <c r="S22" s="342">
        <f>'WW Spending Actual'!S22+'WW Spending Projected'!S26</f>
        <v>0</v>
      </c>
      <c r="T22" s="342">
        <f>'WW Spending Actual'!T22+'WW Spending Projected'!T26</f>
        <v>0</v>
      </c>
      <c r="U22" s="342">
        <f>'WW Spending Actual'!U22+'WW Spending Projected'!U26</f>
        <v>0</v>
      </c>
      <c r="V22" s="342">
        <f>'WW Spending Actual'!V22+'WW Spending Projected'!V26</f>
        <v>0</v>
      </c>
      <c r="W22" s="342">
        <f>'WW Spending Actual'!W22+'WW Spending Projected'!W26</f>
        <v>0</v>
      </c>
      <c r="X22" s="342">
        <f>'WW Spending Actual'!X22+'WW Spending Projected'!X26</f>
        <v>0</v>
      </c>
      <c r="Y22" s="342">
        <f>'WW Spending Actual'!Y22+'WW Spending Projected'!Y26</f>
        <v>0</v>
      </c>
      <c r="Z22" s="342">
        <f>'WW Spending Actual'!Z22+'WW Spending Projected'!Z26</f>
        <v>0</v>
      </c>
      <c r="AA22" s="342">
        <f>'WW Spending Actual'!AA22+'WW Spending Projected'!AA26</f>
        <v>0</v>
      </c>
      <c r="AB22" s="343">
        <f>'WW Spending Actual'!AB22+'WW Spending Projected'!AB26</f>
        <v>0</v>
      </c>
    </row>
    <row r="23" spans="2:28" x14ac:dyDescent="0.2">
      <c r="B23" s="64" t="s">
        <v>43</v>
      </c>
      <c r="C23" s="134"/>
      <c r="D23" s="341">
        <f>'WW Spending Actual'!D23+'WW Spending Projected'!D27</f>
        <v>0</v>
      </c>
      <c r="E23" s="342">
        <f>'WW Spending Actual'!E23+'WW Spending Projected'!E27</f>
        <v>0</v>
      </c>
      <c r="F23" s="342">
        <f>'WW Spending Actual'!F23+'WW Spending Projected'!F27</f>
        <v>0</v>
      </c>
      <c r="G23" s="342">
        <f>'WW Spending Actual'!G23+'WW Spending Projected'!G27</f>
        <v>0</v>
      </c>
      <c r="H23" s="342">
        <f>'WW Spending Actual'!H23+'WW Spending Projected'!H27</f>
        <v>0</v>
      </c>
      <c r="I23" s="342">
        <f>'WW Spending Actual'!I23+'WW Spending Projected'!I27</f>
        <v>0</v>
      </c>
      <c r="J23" s="342">
        <f>'WW Spending Actual'!J23+'WW Spending Projected'!J27</f>
        <v>0</v>
      </c>
      <c r="K23" s="342">
        <f>'WW Spending Actual'!K23+'WW Spending Projected'!K27</f>
        <v>0</v>
      </c>
      <c r="L23" s="342">
        <f>'WW Spending Actual'!L23+'WW Spending Projected'!L27</f>
        <v>0</v>
      </c>
      <c r="M23" s="342">
        <f>'WW Spending Actual'!M23+'WW Spending Projected'!M27</f>
        <v>0</v>
      </c>
      <c r="N23" s="342">
        <f>'WW Spending Actual'!N23+'WW Spending Projected'!N27</f>
        <v>0</v>
      </c>
      <c r="O23" s="342">
        <f>'WW Spending Actual'!O23+'WW Spending Projected'!O27</f>
        <v>0</v>
      </c>
      <c r="P23" s="342">
        <f>'WW Spending Actual'!P23+'WW Spending Projected'!P27</f>
        <v>0</v>
      </c>
      <c r="Q23" s="342">
        <f>'WW Spending Actual'!Q23+'WW Spending Projected'!Q27</f>
        <v>0</v>
      </c>
      <c r="R23" s="342">
        <f>'WW Spending Actual'!R23+'WW Spending Projected'!R27</f>
        <v>0</v>
      </c>
      <c r="S23" s="342">
        <f>'WW Spending Actual'!S23+'WW Spending Projected'!S27</f>
        <v>0</v>
      </c>
      <c r="T23" s="342">
        <f>'WW Spending Actual'!T23+'WW Spending Projected'!T27</f>
        <v>0</v>
      </c>
      <c r="U23" s="342">
        <f>'WW Spending Actual'!U23+'WW Spending Projected'!U27</f>
        <v>0</v>
      </c>
      <c r="V23" s="342">
        <f>'WW Spending Actual'!V23+'WW Spending Projected'!V27</f>
        <v>0</v>
      </c>
      <c r="W23" s="342">
        <f>'WW Spending Actual'!W23+'WW Spending Projected'!W27</f>
        <v>0</v>
      </c>
      <c r="X23" s="342">
        <f>'WW Spending Actual'!X23+'WW Spending Projected'!X27</f>
        <v>0</v>
      </c>
      <c r="Y23" s="342">
        <f>'WW Spending Actual'!Y23+'WW Spending Projected'!Y27</f>
        <v>0</v>
      </c>
      <c r="Z23" s="342">
        <f>'WW Spending Actual'!Z23+'WW Spending Projected'!Z27</f>
        <v>0</v>
      </c>
      <c r="AA23" s="342">
        <f>'WW Spending Actual'!AA23+'WW Spending Projected'!AA27</f>
        <v>0</v>
      </c>
      <c r="AB23" s="343">
        <f>'WW Spending Actual'!AB23+'WW Spending Projected'!AB27</f>
        <v>0</v>
      </c>
    </row>
    <row r="24" spans="2:28" x14ac:dyDescent="0.2">
      <c r="B24" s="61" t="str">
        <f>IFERROR(VLOOKUP(C24,'MEG Def'!$A$35:$B$40,2),"")</f>
        <v/>
      </c>
      <c r="C24" s="135"/>
      <c r="D24" s="341">
        <f>'WW Spending Actual'!D24+'WW Spending Projected'!D28</f>
        <v>0</v>
      </c>
      <c r="E24" s="342">
        <f>'WW Spending Actual'!E24+'WW Spending Projected'!E28</f>
        <v>0</v>
      </c>
      <c r="F24" s="342">
        <f>'WW Spending Actual'!F24+'WW Spending Projected'!F28</f>
        <v>0</v>
      </c>
      <c r="G24" s="342">
        <f>'WW Spending Actual'!G24+'WW Spending Projected'!G28</f>
        <v>0</v>
      </c>
      <c r="H24" s="342">
        <f>'WW Spending Actual'!H24+'WW Spending Projected'!H28</f>
        <v>0</v>
      </c>
      <c r="I24" s="342">
        <f>'WW Spending Actual'!I24+'WW Spending Projected'!I28</f>
        <v>0</v>
      </c>
      <c r="J24" s="342">
        <f>'WW Spending Actual'!J24+'WW Spending Projected'!J28</f>
        <v>0</v>
      </c>
      <c r="K24" s="342">
        <f>'WW Spending Actual'!K24+'WW Spending Projected'!K28</f>
        <v>0</v>
      </c>
      <c r="L24" s="342">
        <f>'WW Spending Actual'!L24+'WW Spending Projected'!L28</f>
        <v>0</v>
      </c>
      <c r="M24" s="342">
        <f>'WW Spending Actual'!M24+'WW Spending Projected'!M28</f>
        <v>0</v>
      </c>
      <c r="N24" s="342">
        <f>'WW Spending Actual'!N24+'WW Spending Projected'!N28</f>
        <v>0</v>
      </c>
      <c r="O24" s="342">
        <f>'WW Spending Actual'!O24+'WW Spending Projected'!O28</f>
        <v>0</v>
      </c>
      <c r="P24" s="342">
        <f>'WW Spending Actual'!P24+'WW Spending Projected'!P28</f>
        <v>0</v>
      </c>
      <c r="Q24" s="342">
        <f>'WW Spending Actual'!Q24+'WW Spending Projected'!Q28</f>
        <v>0</v>
      </c>
      <c r="R24" s="342">
        <f>'WW Spending Actual'!R24+'WW Spending Projected'!R28</f>
        <v>0</v>
      </c>
      <c r="S24" s="342">
        <f>'WW Spending Actual'!S24+'WW Spending Projected'!S28</f>
        <v>0</v>
      </c>
      <c r="T24" s="342">
        <f>'WW Spending Actual'!T24+'WW Spending Projected'!T28</f>
        <v>0</v>
      </c>
      <c r="U24" s="342">
        <f>'WW Spending Actual'!U24+'WW Spending Projected'!U28</f>
        <v>0</v>
      </c>
      <c r="V24" s="342">
        <f>'WW Spending Actual'!V24+'WW Spending Projected'!V28</f>
        <v>0</v>
      </c>
      <c r="W24" s="342">
        <f>'WW Spending Actual'!W24+'WW Spending Projected'!W28</f>
        <v>0</v>
      </c>
      <c r="X24" s="342">
        <f>'WW Spending Actual'!X24+'WW Spending Projected'!X28</f>
        <v>0</v>
      </c>
      <c r="Y24" s="342">
        <f>'WW Spending Actual'!Y24+'WW Spending Projected'!Y28</f>
        <v>0</v>
      </c>
      <c r="Z24" s="342">
        <f>'WW Spending Actual'!Z24+'WW Spending Projected'!Z28</f>
        <v>0</v>
      </c>
      <c r="AA24" s="342">
        <f>'WW Spending Actual'!AA24+'WW Spending Projected'!AA28</f>
        <v>0</v>
      </c>
      <c r="AB24" s="343">
        <f>'WW Spending Actual'!AB24+'WW Spending Projected'!AB28</f>
        <v>0</v>
      </c>
    </row>
    <row r="25" spans="2:28" x14ac:dyDescent="0.2">
      <c r="B25" s="61" t="str">
        <f>IFERROR(VLOOKUP(C25,'MEG Def'!$A$35:$B$40,2),"")</f>
        <v/>
      </c>
      <c r="C25" s="135"/>
      <c r="D25" s="341">
        <f>'WW Spending Actual'!D25+'WW Spending Projected'!D29</f>
        <v>0</v>
      </c>
      <c r="E25" s="342">
        <f>'WW Spending Actual'!E25+'WW Spending Projected'!E29</f>
        <v>0</v>
      </c>
      <c r="F25" s="342">
        <f>'WW Spending Actual'!F25+'WW Spending Projected'!F29</f>
        <v>0</v>
      </c>
      <c r="G25" s="342">
        <f>'WW Spending Actual'!G25+'WW Spending Projected'!G29</f>
        <v>0</v>
      </c>
      <c r="H25" s="342">
        <f>'WW Spending Actual'!H25+'WW Spending Projected'!H29</f>
        <v>0</v>
      </c>
      <c r="I25" s="342">
        <f>'WW Spending Actual'!I25+'WW Spending Projected'!I29</f>
        <v>0</v>
      </c>
      <c r="J25" s="342">
        <f>'WW Spending Actual'!J25+'WW Spending Projected'!J29</f>
        <v>0</v>
      </c>
      <c r="K25" s="342">
        <f>'WW Spending Actual'!K25+'WW Spending Projected'!K29</f>
        <v>0</v>
      </c>
      <c r="L25" s="342">
        <f>'WW Spending Actual'!L25+'WW Spending Projected'!L29</f>
        <v>0</v>
      </c>
      <c r="M25" s="342">
        <f>'WW Spending Actual'!M25+'WW Spending Projected'!M29</f>
        <v>0</v>
      </c>
      <c r="N25" s="342">
        <f>'WW Spending Actual'!N25+'WW Spending Projected'!N29</f>
        <v>0</v>
      </c>
      <c r="O25" s="342">
        <f>'WW Spending Actual'!O25+'WW Spending Projected'!O29</f>
        <v>0</v>
      </c>
      <c r="P25" s="342">
        <f>'WW Spending Actual'!P25+'WW Spending Projected'!P29</f>
        <v>0</v>
      </c>
      <c r="Q25" s="342">
        <f>'WW Spending Actual'!Q25+'WW Spending Projected'!Q29</f>
        <v>0</v>
      </c>
      <c r="R25" s="342">
        <f>'WW Spending Actual'!R25+'WW Spending Projected'!R29</f>
        <v>0</v>
      </c>
      <c r="S25" s="342">
        <f>'WW Spending Actual'!S25+'WW Spending Projected'!S29</f>
        <v>0</v>
      </c>
      <c r="T25" s="342">
        <f>'WW Spending Actual'!T25+'WW Spending Projected'!T29</f>
        <v>0</v>
      </c>
      <c r="U25" s="342">
        <f>'WW Spending Actual'!U25+'WW Spending Projected'!U29</f>
        <v>0</v>
      </c>
      <c r="V25" s="342">
        <f>'WW Spending Actual'!V25+'WW Spending Projected'!V29</f>
        <v>0</v>
      </c>
      <c r="W25" s="342">
        <f>'WW Spending Actual'!W25+'WW Spending Projected'!W29</f>
        <v>0</v>
      </c>
      <c r="X25" s="342">
        <f>'WW Spending Actual'!X25+'WW Spending Projected'!X29</f>
        <v>0</v>
      </c>
      <c r="Y25" s="342">
        <f>'WW Spending Actual'!Y25+'WW Spending Projected'!Y29</f>
        <v>0</v>
      </c>
      <c r="Z25" s="342">
        <f>'WW Spending Actual'!Z25+'WW Spending Projected'!Z29</f>
        <v>0</v>
      </c>
      <c r="AA25" s="342">
        <f>'WW Spending Actual'!AA25+'WW Spending Projected'!AA29</f>
        <v>0</v>
      </c>
      <c r="AB25" s="343">
        <f>'WW Spending Actual'!AB25+'WW Spending Projected'!AB29</f>
        <v>0</v>
      </c>
    </row>
    <row r="26" spans="2:28" x14ac:dyDescent="0.2">
      <c r="B26" s="61" t="str">
        <f>IFERROR(VLOOKUP(C26,'MEG Def'!$A$35:$B$40,2),"")</f>
        <v/>
      </c>
      <c r="C26" s="135"/>
      <c r="D26" s="341">
        <f>'WW Spending Actual'!D26+'WW Spending Projected'!D30</f>
        <v>0</v>
      </c>
      <c r="E26" s="342">
        <f>'WW Spending Actual'!E26+'WW Spending Projected'!E30</f>
        <v>0</v>
      </c>
      <c r="F26" s="342">
        <f>'WW Spending Actual'!F26+'WW Spending Projected'!F30</f>
        <v>0</v>
      </c>
      <c r="G26" s="342">
        <f>'WW Spending Actual'!G26+'WW Spending Projected'!G30</f>
        <v>0</v>
      </c>
      <c r="H26" s="342">
        <f>'WW Spending Actual'!H26+'WW Spending Projected'!H30</f>
        <v>0</v>
      </c>
      <c r="I26" s="342">
        <f>'WW Spending Actual'!I26+'WW Spending Projected'!I30</f>
        <v>0</v>
      </c>
      <c r="J26" s="342">
        <f>'WW Spending Actual'!J26+'WW Spending Projected'!J30</f>
        <v>0</v>
      </c>
      <c r="K26" s="342">
        <f>'WW Spending Actual'!K26+'WW Spending Projected'!K30</f>
        <v>0</v>
      </c>
      <c r="L26" s="342">
        <f>'WW Spending Actual'!L26+'WW Spending Projected'!L30</f>
        <v>0</v>
      </c>
      <c r="M26" s="342">
        <f>'WW Spending Actual'!M26+'WW Spending Projected'!M30</f>
        <v>0</v>
      </c>
      <c r="N26" s="342">
        <f>'WW Spending Actual'!N26+'WW Spending Projected'!N30</f>
        <v>0</v>
      </c>
      <c r="O26" s="342">
        <f>'WW Spending Actual'!O26+'WW Spending Projected'!O30</f>
        <v>0</v>
      </c>
      <c r="P26" s="342">
        <f>'WW Spending Actual'!P26+'WW Spending Projected'!P30</f>
        <v>0</v>
      </c>
      <c r="Q26" s="342">
        <f>'WW Spending Actual'!Q26+'WW Spending Projected'!Q30</f>
        <v>0</v>
      </c>
      <c r="R26" s="342">
        <f>'WW Spending Actual'!R26+'WW Spending Projected'!R30</f>
        <v>0</v>
      </c>
      <c r="S26" s="342">
        <f>'WW Spending Actual'!S26+'WW Spending Projected'!S30</f>
        <v>0</v>
      </c>
      <c r="T26" s="342">
        <f>'WW Spending Actual'!T26+'WW Spending Projected'!T30</f>
        <v>0</v>
      </c>
      <c r="U26" s="342">
        <f>'WW Spending Actual'!U26+'WW Spending Projected'!U30</f>
        <v>0</v>
      </c>
      <c r="V26" s="342">
        <f>'WW Spending Actual'!V26+'WW Spending Projected'!V30</f>
        <v>0</v>
      </c>
      <c r="W26" s="342">
        <f>'WW Spending Actual'!W26+'WW Spending Projected'!W30</f>
        <v>0</v>
      </c>
      <c r="X26" s="342">
        <f>'WW Spending Actual'!X26+'WW Spending Projected'!X30</f>
        <v>0</v>
      </c>
      <c r="Y26" s="342">
        <f>'WW Spending Actual'!Y26+'WW Spending Projected'!Y30</f>
        <v>0</v>
      </c>
      <c r="Z26" s="342">
        <f>'WW Spending Actual'!Z26+'WW Spending Projected'!Z30</f>
        <v>0</v>
      </c>
      <c r="AA26" s="342">
        <f>'WW Spending Actual'!AA26+'WW Spending Projected'!AA30</f>
        <v>0</v>
      </c>
      <c r="AB26" s="343">
        <f>'WW Spending Actual'!AB26+'WW Spending Projected'!AB30</f>
        <v>0</v>
      </c>
    </row>
    <row r="27" spans="2:28" x14ac:dyDescent="0.2">
      <c r="B27" s="61" t="str">
        <f>IFERROR(VLOOKUP(C27,'MEG Def'!$A$35:$B$40,2),"")</f>
        <v/>
      </c>
      <c r="C27" s="135"/>
      <c r="D27" s="341">
        <f>'WW Spending Actual'!D27+'WW Spending Projected'!D31</f>
        <v>0</v>
      </c>
      <c r="E27" s="342">
        <f>'WW Spending Actual'!E27+'WW Spending Projected'!E31</f>
        <v>0</v>
      </c>
      <c r="F27" s="342">
        <f>'WW Spending Actual'!F27+'WW Spending Projected'!F31</f>
        <v>0</v>
      </c>
      <c r="G27" s="342">
        <f>'WW Spending Actual'!G27+'WW Spending Projected'!G31</f>
        <v>0</v>
      </c>
      <c r="H27" s="342">
        <f>'WW Spending Actual'!H27+'WW Spending Projected'!H31</f>
        <v>0</v>
      </c>
      <c r="I27" s="342">
        <f>'WW Spending Actual'!I27+'WW Spending Projected'!I31</f>
        <v>0</v>
      </c>
      <c r="J27" s="342">
        <f>'WW Spending Actual'!J27+'WW Spending Projected'!J31</f>
        <v>0</v>
      </c>
      <c r="K27" s="342">
        <f>'WW Spending Actual'!K27+'WW Spending Projected'!K31</f>
        <v>0</v>
      </c>
      <c r="L27" s="342">
        <f>'WW Spending Actual'!L27+'WW Spending Projected'!L31</f>
        <v>0</v>
      </c>
      <c r="M27" s="342">
        <f>'WW Spending Actual'!M27+'WW Spending Projected'!M31</f>
        <v>0</v>
      </c>
      <c r="N27" s="342">
        <f>'WW Spending Actual'!N27+'WW Spending Projected'!N31</f>
        <v>0</v>
      </c>
      <c r="O27" s="342">
        <f>'WW Spending Actual'!O27+'WW Spending Projected'!O31</f>
        <v>0</v>
      </c>
      <c r="P27" s="342">
        <f>'WW Spending Actual'!P27+'WW Spending Projected'!P31</f>
        <v>0</v>
      </c>
      <c r="Q27" s="342">
        <f>'WW Spending Actual'!Q27+'WW Spending Projected'!Q31</f>
        <v>0</v>
      </c>
      <c r="R27" s="342">
        <f>'WW Spending Actual'!R27+'WW Spending Projected'!R31</f>
        <v>0</v>
      </c>
      <c r="S27" s="342">
        <f>'WW Spending Actual'!S27+'WW Spending Projected'!S31</f>
        <v>0</v>
      </c>
      <c r="T27" s="342">
        <f>'WW Spending Actual'!T27+'WW Spending Projected'!T31</f>
        <v>0</v>
      </c>
      <c r="U27" s="342">
        <f>'WW Spending Actual'!U27+'WW Spending Projected'!U31</f>
        <v>0</v>
      </c>
      <c r="V27" s="342">
        <f>'WW Spending Actual'!V27+'WW Spending Projected'!V31</f>
        <v>0</v>
      </c>
      <c r="W27" s="342">
        <f>'WW Spending Actual'!W27+'WW Spending Projected'!W31</f>
        <v>0</v>
      </c>
      <c r="X27" s="342">
        <f>'WW Spending Actual'!X27+'WW Spending Projected'!X31</f>
        <v>0</v>
      </c>
      <c r="Y27" s="342">
        <f>'WW Spending Actual'!Y27+'WW Spending Projected'!Y31</f>
        <v>0</v>
      </c>
      <c r="Z27" s="342">
        <f>'WW Spending Actual'!Z27+'WW Spending Projected'!Z31</f>
        <v>0</v>
      </c>
      <c r="AA27" s="342">
        <f>'WW Spending Actual'!AA27+'WW Spending Projected'!AA31</f>
        <v>0</v>
      </c>
      <c r="AB27" s="343">
        <f>'WW Spending Actual'!AB27+'WW Spending Projected'!AB31</f>
        <v>0</v>
      </c>
    </row>
    <row r="28" spans="2:28" x14ac:dyDescent="0.2">
      <c r="B28" s="61" t="str">
        <f>IFERROR(VLOOKUP(C28,'MEG Def'!$A$35:$B$40,2),"")</f>
        <v/>
      </c>
      <c r="C28" s="135"/>
      <c r="D28" s="341">
        <f>'WW Spending Actual'!D28+'WW Spending Projected'!D32</f>
        <v>0</v>
      </c>
      <c r="E28" s="342">
        <f>'WW Spending Actual'!E28+'WW Spending Projected'!E32</f>
        <v>0</v>
      </c>
      <c r="F28" s="342">
        <f>'WW Spending Actual'!F28+'WW Spending Projected'!F32</f>
        <v>0</v>
      </c>
      <c r="G28" s="342">
        <f>'WW Spending Actual'!G28+'WW Spending Projected'!G32</f>
        <v>0</v>
      </c>
      <c r="H28" s="342">
        <f>'WW Spending Actual'!H28+'WW Spending Projected'!H32</f>
        <v>0</v>
      </c>
      <c r="I28" s="342">
        <f>'WW Spending Actual'!I28+'WW Spending Projected'!I32</f>
        <v>0</v>
      </c>
      <c r="J28" s="342">
        <f>'WW Spending Actual'!J28+'WW Spending Projected'!J32</f>
        <v>0</v>
      </c>
      <c r="K28" s="342">
        <f>'WW Spending Actual'!K28+'WW Spending Projected'!K32</f>
        <v>0</v>
      </c>
      <c r="L28" s="342">
        <f>'WW Spending Actual'!L28+'WW Spending Projected'!L32</f>
        <v>0</v>
      </c>
      <c r="M28" s="342">
        <f>'WW Spending Actual'!M28+'WW Spending Projected'!M32</f>
        <v>0</v>
      </c>
      <c r="N28" s="342">
        <f>'WW Spending Actual'!N28+'WW Spending Projected'!N32</f>
        <v>0</v>
      </c>
      <c r="O28" s="342">
        <f>'WW Spending Actual'!O28+'WW Spending Projected'!O32</f>
        <v>0</v>
      </c>
      <c r="P28" s="342">
        <f>'WW Spending Actual'!P28+'WW Spending Projected'!P32</f>
        <v>0</v>
      </c>
      <c r="Q28" s="342">
        <f>'WW Spending Actual'!Q28+'WW Spending Projected'!Q32</f>
        <v>0</v>
      </c>
      <c r="R28" s="342">
        <f>'WW Spending Actual'!R28+'WW Spending Projected'!R32</f>
        <v>0</v>
      </c>
      <c r="S28" s="342">
        <f>'WW Spending Actual'!S28+'WW Spending Projected'!S32</f>
        <v>0</v>
      </c>
      <c r="T28" s="342">
        <f>'WW Spending Actual'!T28+'WW Spending Projected'!T32</f>
        <v>0</v>
      </c>
      <c r="U28" s="342">
        <f>'WW Spending Actual'!U28+'WW Spending Projected'!U32</f>
        <v>0</v>
      </c>
      <c r="V28" s="342">
        <f>'WW Spending Actual'!V28+'WW Spending Projected'!V32</f>
        <v>0</v>
      </c>
      <c r="W28" s="342">
        <f>'WW Spending Actual'!W28+'WW Spending Projected'!W32</f>
        <v>0</v>
      </c>
      <c r="X28" s="342">
        <f>'WW Spending Actual'!X28+'WW Spending Projected'!X32</f>
        <v>0</v>
      </c>
      <c r="Y28" s="342">
        <f>'WW Spending Actual'!Y28+'WW Spending Projected'!Y32</f>
        <v>0</v>
      </c>
      <c r="Z28" s="342">
        <f>'WW Spending Actual'!Z28+'WW Spending Projected'!Z32</f>
        <v>0</v>
      </c>
      <c r="AA28" s="342">
        <f>'WW Spending Actual'!AA28+'WW Spending Projected'!AA32</f>
        <v>0</v>
      </c>
      <c r="AB28" s="343">
        <f>'WW Spending Actual'!AB28+'WW Spending Projected'!AB32</f>
        <v>0</v>
      </c>
    </row>
    <row r="29" spans="2:28" x14ac:dyDescent="0.2">
      <c r="B29" s="61"/>
      <c r="C29" s="134"/>
      <c r="D29" s="341">
        <f>'WW Spending Actual'!D29+'WW Spending Projected'!D33</f>
        <v>0</v>
      </c>
      <c r="E29" s="342">
        <f>'WW Spending Actual'!E29+'WW Spending Projected'!E33</f>
        <v>0</v>
      </c>
      <c r="F29" s="342">
        <f>'WW Spending Actual'!F29+'WW Spending Projected'!F33</f>
        <v>0</v>
      </c>
      <c r="G29" s="342">
        <f>'WW Spending Actual'!G29+'WW Spending Projected'!G33</f>
        <v>0</v>
      </c>
      <c r="H29" s="342">
        <f>'WW Spending Actual'!H29+'WW Spending Projected'!H33</f>
        <v>0</v>
      </c>
      <c r="I29" s="342">
        <f>'WW Spending Actual'!I29+'WW Spending Projected'!I33</f>
        <v>0</v>
      </c>
      <c r="J29" s="342">
        <f>'WW Spending Actual'!J29+'WW Spending Projected'!J33</f>
        <v>0</v>
      </c>
      <c r="K29" s="342">
        <f>'WW Spending Actual'!K29+'WW Spending Projected'!K33</f>
        <v>0</v>
      </c>
      <c r="L29" s="342">
        <f>'WW Spending Actual'!L29+'WW Spending Projected'!L33</f>
        <v>0</v>
      </c>
      <c r="M29" s="342">
        <f>'WW Spending Actual'!M29+'WW Spending Projected'!M33</f>
        <v>0</v>
      </c>
      <c r="N29" s="342">
        <f>'WW Spending Actual'!N29+'WW Spending Projected'!N33</f>
        <v>0</v>
      </c>
      <c r="O29" s="342">
        <f>'WW Spending Actual'!O29+'WW Spending Projected'!O33</f>
        <v>0</v>
      </c>
      <c r="P29" s="342">
        <f>'WW Spending Actual'!P29+'WW Spending Projected'!P33</f>
        <v>0</v>
      </c>
      <c r="Q29" s="342">
        <f>'WW Spending Actual'!Q29+'WW Spending Projected'!Q33</f>
        <v>0</v>
      </c>
      <c r="R29" s="342">
        <f>'WW Spending Actual'!R29+'WW Spending Projected'!R33</f>
        <v>0</v>
      </c>
      <c r="S29" s="342">
        <f>'WW Spending Actual'!S29+'WW Spending Projected'!S33</f>
        <v>0</v>
      </c>
      <c r="T29" s="342">
        <f>'WW Spending Actual'!T29+'WW Spending Projected'!T33</f>
        <v>0</v>
      </c>
      <c r="U29" s="342">
        <f>'WW Spending Actual'!U29+'WW Spending Projected'!U33</f>
        <v>0</v>
      </c>
      <c r="V29" s="342">
        <f>'WW Spending Actual'!V29+'WW Spending Projected'!V33</f>
        <v>0</v>
      </c>
      <c r="W29" s="342">
        <f>'WW Spending Actual'!W29+'WW Spending Projected'!W33</f>
        <v>0</v>
      </c>
      <c r="X29" s="342">
        <f>'WW Spending Actual'!X29+'WW Spending Projected'!X33</f>
        <v>0</v>
      </c>
      <c r="Y29" s="342">
        <f>'WW Spending Actual'!Y29+'WW Spending Projected'!Y33</f>
        <v>0</v>
      </c>
      <c r="Z29" s="342">
        <f>'WW Spending Actual'!Z29+'WW Spending Projected'!Z33</f>
        <v>0</v>
      </c>
      <c r="AA29" s="342">
        <f>'WW Spending Actual'!AA29+'WW Spending Projected'!AA33</f>
        <v>0</v>
      </c>
      <c r="AB29" s="343">
        <f>'WW Spending Actual'!AB29+'WW Spending Projected'!AB33</f>
        <v>0</v>
      </c>
    </row>
    <row r="30" spans="2:28" x14ac:dyDescent="0.2">
      <c r="B30" s="7" t="s">
        <v>42</v>
      </c>
      <c r="C30" s="134"/>
      <c r="D30" s="341">
        <f>'WW Spending Actual'!D30+'WW Spending Projected'!D34</f>
        <v>0</v>
      </c>
      <c r="E30" s="342">
        <f>'WW Spending Actual'!E30+'WW Spending Projected'!E34</f>
        <v>0</v>
      </c>
      <c r="F30" s="342">
        <f>'WW Spending Actual'!F30+'WW Spending Projected'!F34</f>
        <v>0</v>
      </c>
      <c r="G30" s="342">
        <f>'WW Spending Actual'!G30+'WW Spending Projected'!G34</f>
        <v>0</v>
      </c>
      <c r="H30" s="342">
        <f>'WW Spending Actual'!H30+'WW Spending Projected'!H34</f>
        <v>0</v>
      </c>
      <c r="I30" s="342">
        <f>'WW Spending Actual'!I30+'WW Spending Projected'!I34</f>
        <v>0</v>
      </c>
      <c r="J30" s="342">
        <f>'WW Spending Actual'!J30+'WW Spending Projected'!J34</f>
        <v>0</v>
      </c>
      <c r="K30" s="342">
        <f>'WW Spending Actual'!K30+'WW Spending Projected'!K34</f>
        <v>0</v>
      </c>
      <c r="L30" s="342">
        <f>'WW Spending Actual'!L30+'WW Spending Projected'!L34</f>
        <v>0</v>
      </c>
      <c r="M30" s="342">
        <f>'WW Spending Actual'!M30+'WW Spending Projected'!M34</f>
        <v>0</v>
      </c>
      <c r="N30" s="342">
        <f>'WW Spending Actual'!N30+'WW Spending Projected'!N34</f>
        <v>0</v>
      </c>
      <c r="O30" s="342">
        <f>'WW Spending Actual'!O30+'WW Spending Projected'!O34</f>
        <v>0</v>
      </c>
      <c r="P30" s="342">
        <f>'WW Spending Actual'!P30+'WW Spending Projected'!P34</f>
        <v>0</v>
      </c>
      <c r="Q30" s="342">
        <f>'WW Spending Actual'!Q30+'WW Spending Projected'!Q34</f>
        <v>0</v>
      </c>
      <c r="R30" s="342">
        <f>'WW Spending Actual'!R30+'WW Spending Projected'!R34</f>
        <v>0</v>
      </c>
      <c r="S30" s="342">
        <f>'WW Spending Actual'!S30+'WW Spending Projected'!S34</f>
        <v>0</v>
      </c>
      <c r="T30" s="342">
        <f>'WW Spending Actual'!T30+'WW Spending Projected'!T34</f>
        <v>0</v>
      </c>
      <c r="U30" s="342">
        <f>'WW Spending Actual'!U30+'WW Spending Projected'!U34</f>
        <v>0</v>
      </c>
      <c r="V30" s="342">
        <f>'WW Spending Actual'!V30+'WW Spending Projected'!V34</f>
        <v>0</v>
      </c>
      <c r="W30" s="342">
        <f>'WW Spending Actual'!W30+'WW Spending Projected'!W34</f>
        <v>0</v>
      </c>
      <c r="X30" s="342">
        <f>'WW Spending Actual'!X30+'WW Spending Projected'!X34</f>
        <v>0</v>
      </c>
      <c r="Y30" s="342">
        <f>'WW Spending Actual'!Y30+'WW Spending Projected'!Y34</f>
        <v>0</v>
      </c>
      <c r="Z30" s="342">
        <f>'WW Spending Actual'!Z30+'WW Spending Projected'!Z34</f>
        <v>0</v>
      </c>
      <c r="AA30" s="342">
        <f>'WW Spending Actual'!AA30+'WW Spending Projected'!AA34</f>
        <v>0</v>
      </c>
      <c r="AB30" s="343">
        <f>'WW Spending Actual'!AB30+'WW Spending Projected'!AB34</f>
        <v>0</v>
      </c>
    </row>
    <row r="31" spans="2:28" x14ac:dyDescent="0.2">
      <c r="B31" s="61" t="str">
        <f>IFERROR(VLOOKUP(C31,'MEG Def'!$A$42:$B$45,2),"")</f>
        <v/>
      </c>
      <c r="C31" s="134"/>
      <c r="D31" s="341">
        <f>'WW Spending Actual'!D31+'WW Spending Projected'!D35</f>
        <v>0</v>
      </c>
      <c r="E31" s="342">
        <f>'WW Spending Actual'!E31+'WW Spending Projected'!E35</f>
        <v>0</v>
      </c>
      <c r="F31" s="342">
        <f>'WW Spending Actual'!F31+'WW Spending Projected'!F35</f>
        <v>0</v>
      </c>
      <c r="G31" s="342">
        <f>'WW Spending Actual'!G31+'WW Spending Projected'!G35</f>
        <v>0</v>
      </c>
      <c r="H31" s="342">
        <f>'WW Spending Actual'!H31+'WW Spending Projected'!H35</f>
        <v>0</v>
      </c>
      <c r="I31" s="342">
        <f>'WW Spending Actual'!I31+'WW Spending Projected'!I35</f>
        <v>0</v>
      </c>
      <c r="J31" s="342">
        <f>'WW Spending Actual'!J31+'WW Spending Projected'!J35</f>
        <v>0</v>
      </c>
      <c r="K31" s="342">
        <f>'WW Spending Actual'!K31+'WW Spending Projected'!K35</f>
        <v>0</v>
      </c>
      <c r="L31" s="342">
        <f>'WW Spending Actual'!L31+'WW Spending Projected'!L35</f>
        <v>0</v>
      </c>
      <c r="M31" s="342">
        <f>'WW Spending Actual'!M31+'WW Spending Projected'!M35</f>
        <v>0</v>
      </c>
      <c r="N31" s="342">
        <f>'WW Spending Actual'!N31+'WW Spending Projected'!N35</f>
        <v>0</v>
      </c>
      <c r="O31" s="342">
        <f>'WW Spending Actual'!O31+'WW Spending Projected'!O35</f>
        <v>0</v>
      </c>
      <c r="P31" s="342">
        <f>'WW Spending Actual'!P31+'WW Spending Projected'!P35</f>
        <v>0</v>
      </c>
      <c r="Q31" s="342">
        <f>'WW Spending Actual'!Q31+'WW Spending Projected'!Q35</f>
        <v>0</v>
      </c>
      <c r="R31" s="342">
        <f>'WW Spending Actual'!R31+'WW Spending Projected'!R35</f>
        <v>0</v>
      </c>
      <c r="S31" s="342">
        <f>'WW Spending Actual'!S31+'WW Spending Projected'!S35</f>
        <v>0</v>
      </c>
      <c r="T31" s="342">
        <f>'WW Spending Actual'!T31+'WW Spending Projected'!T35</f>
        <v>0</v>
      </c>
      <c r="U31" s="342">
        <f>'WW Spending Actual'!U31+'WW Spending Projected'!U35</f>
        <v>0</v>
      </c>
      <c r="V31" s="342">
        <f>'WW Spending Actual'!V31+'WW Spending Projected'!V35</f>
        <v>0</v>
      </c>
      <c r="W31" s="342">
        <f>'WW Spending Actual'!W31+'WW Spending Projected'!W35</f>
        <v>0</v>
      </c>
      <c r="X31" s="342">
        <f>'WW Spending Actual'!X31+'WW Spending Projected'!X35</f>
        <v>0</v>
      </c>
      <c r="Y31" s="342">
        <f>'WW Spending Actual'!Y31+'WW Spending Projected'!Y35</f>
        <v>0</v>
      </c>
      <c r="Z31" s="342">
        <f>'WW Spending Actual'!Z31+'WW Spending Projected'!Z35</f>
        <v>0</v>
      </c>
      <c r="AA31" s="342">
        <f>'WW Spending Actual'!AA31+'WW Spending Projected'!AA35</f>
        <v>0</v>
      </c>
      <c r="AB31" s="343">
        <f>'WW Spending Actual'!AB31+'WW Spending Projected'!AB35</f>
        <v>0</v>
      </c>
    </row>
    <row r="32" spans="2:28" x14ac:dyDescent="0.2">
      <c r="B32" s="61" t="str">
        <f>IFERROR(VLOOKUP(C32,'MEG Def'!$A$42:$B$45,2),"")</f>
        <v/>
      </c>
      <c r="C32" s="134"/>
      <c r="D32" s="341">
        <f>'WW Spending Actual'!D32+'WW Spending Projected'!D36</f>
        <v>0</v>
      </c>
      <c r="E32" s="342">
        <f>'WW Spending Actual'!E32+'WW Spending Projected'!E36</f>
        <v>0</v>
      </c>
      <c r="F32" s="342">
        <f>'WW Spending Actual'!F32+'WW Spending Projected'!F36</f>
        <v>0</v>
      </c>
      <c r="G32" s="342">
        <f>'WW Spending Actual'!G32+'WW Spending Projected'!G36</f>
        <v>0</v>
      </c>
      <c r="H32" s="342">
        <f>'WW Spending Actual'!H32+'WW Spending Projected'!H36</f>
        <v>0</v>
      </c>
      <c r="I32" s="342">
        <f>'WW Spending Actual'!I32+'WW Spending Projected'!I36</f>
        <v>0</v>
      </c>
      <c r="J32" s="342">
        <f>'WW Spending Actual'!J32+'WW Spending Projected'!J36</f>
        <v>0</v>
      </c>
      <c r="K32" s="342">
        <f>'WW Spending Actual'!K32+'WW Spending Projected'!K36</f>
        <v>0</v>
      </c>
      <c r="L32" s="342">
        <f>'WW Spending Actual'!L32+'WW Spending Projected'!L36</f>
        <v>0</v>
      </c>
      <c r="M32" s="342">
        <f>'WW Spending Actual'!M32+'WW Spending Projected'!M36</f>
        <v>0</v>
      </c>
      <c r="N32" s="342">
        <f>'WW Spending Actual'!N32+'WW Spending Projected'!N36</f>
        <v>0</v>
      </c>
      <c r="O32" s="342">
        <f>'WW Spending Actual'!O32+'WW Spending Projected'!O36</f>
        <v>0</v>
      </c>
      <c r="P32" s="342">
        <f>'WW Spending Actual'!P32+'WW Spending Projected'!P36</f>
        <v>0</v>
      </c>
      <c r="Q32" s="342">
        <f>'WW Spending Actual'!Q32+'WW Spending Projected'!Q36</f>
        <v>0</v>
      </c>
      <c r="R32" s="342">
        <f>'WW Spending Actual'!R32+'WW Spending Projected'!R36</f>
        <v>0</v>
      </c>
      <c r="S32" s="342">
        <f>'WW Spending Actual'!S32+'WW Spending Projected'!S36</f>
        <v>0</v>
      </c>
      <c r="T32" s="342">
        <f>'WW Spending Actual'!T32+'WW Spending Projected'!T36</f>
        <v>0</v>
      </c>
      <c r="U32" s="342">
        <f>'WW Spending Actual'!U32+'WW Spending Projected'!U36</f>
        <v>0</v>
      </c>
      <c r="V32" s="342">
        <f>'WW Spending Actual'!V32+'WW Spending Projected'!V36</f>
        <v>0</v>
      </c>
      <c r="W32" s="342">
        <f>'WW Spending Actual'!W32+'WW Spending Projected'!W36</f>
        <v>0</v>
      </c>
      <c r="X32" s="342">
        <f>'WW Spending Actual'!X32+'WW Spending Projected'!X36</f>
        <v>0</v>
      </c>
      <c r="Y32" s="342">
        <f>'WW Spending Actual'!Y32+'WW Spending Projected'!Y36</f>
        <v>0</v>
      </c>
      <c r="Z32" s="342">
        <f>'WW Spending Actual'!Z32+'WW Spending Projected'!Z36</f>
        <v>0</v>
      </c>
      <c r="AA32" s="342">
        <f>'WW Spending Actual'!AA32+'WW Spending Projected'!AA36</f>
        <v>0</v>
      </c>
      <c r="AB32" s="343">
        <f>'WW Spending Actual'!AB32+'WW Spending Projected'!AB36</f>
        <v>0</v>
      </c>
    </row>
    <row r="33" spans="2:28" x14ac:dyDescent="0.2">
      <c r="B33" s="61" t="str">
        <f>IFERROR(VLOOKUP(C33,'MEG Def'!$A$42:$B$45,2),"")</f>
        <v/>
      </c>
      <c r="C33" s="134"/>
      <c r="D33" s="341">
        <f>'WW Spending Actual'!D33+'WW Spending Projected'!D37</f>
        <v>0</v>
      </c>
      <c r="E33" s="342">
        <f>'WW Spending Actual'!E33+'WW Spending Projected'!E37</f>
        <v>0</v>
      </c>
      <c r="F33" s="342">
        <f>'WW Spending Actual'!F33+'WW Spending Projected'!F37</f>
        <v>0</v>
      </c>
      <c r="G33" s="342">
        <f>'WW Spending Actual'!G33+'WW Spending Projected'!G37</f>
        <v>0</v>
      </c>
      <c r="H33" s="342">
        <f>'WW Spending Actual'!H33+'WW Spending Projected'!H37</f>
        <v>0</v>
      </c>
      <c r="I33" s="342">
        <f>'WW Spending Actual'!I33+'WW Spending Projected'!I37</f>
        <v>0</v>
      </c>
      <c r="J33" s="342">
        <f>'WW Spending Actual'!J33+'WW Spending Projected'!J37</f>
        <v>0</v>
      </c>
      <c r="K33" s="342">
        <f>'WW Spending Actual'!K33+'WW Spending Projected'!K37</f>
        <v>0</v>
      </c>
      <c r="L33" s="342">
        <f>'WW Spending Actual'!L33+'WW Spending Projected'!L37</f>
        <v>0</v>
      </c>
      <c r="M33" s="342">
        <f>'WW Spending Actual'!M33+'WW Spending Projected'!M37</f>
        <v>0</v>
      </c>
      <c r="N33" s="342">
        <f>'WW Spending Actual'!N33+'WW Spending Projected'!N37</f>
        <v>0</v>
      </c>
      <c r="O33" s="342">
        <f>'WW Spending Actual'!O33+'WW Spending Projected'!O37</f>
        <v>0</v>
      </c>
      <c r="P33" s="342">
        <f>'WW Spending Actual'!P33+'WW Spending Projected'!P37</f>
        <v>0</v>
      </c>
      <c r="Q33" s="342">
        <f>'WW Spending Actual'!Q33+'WW Spending Projected'!Q37</f>
        <v>0</v>
      </c>
      <c r="R33" s="342">
        <f>'WW Spending Actual'!R33+'WW Spending Projected'!R37</f>
        <v>0</v>
      </c>
      <c r="S33" s="342">
        <f>'WW Spending Actual'!S33+'WW Spending Projected'!S37</f>
        <v>0</v>
      </c>
      <c r="T33" s="342">
        <f>'WW Spending Actual'!T33+'WW Spending Projected'!T37</f>
        <v>0</v>
      </c>
      <c r="U33" s="342">
        <f>'WW Spending Actual'!U33+'WW Spending Projected'!U37</f>
        <v>0</v>
      </c>
      <c r="V33" s="342">
        <f>'WW Spending Actual'!V33+'WW Spending Projected'!V37</f>
        <v>0</v>
      </c>
      <c r="W33" s="342">
        <f>'WW Spending Actual'!W33+'WW Spending Projected'!W37</f>
        <v>0</v>
      </c>
      <c r="X33" s="342">
        <f>'WW Spending Actual'!X33+'WW Spending Projected'!X37</f>
        <v>0</v>
      </c>
      <c r="Y33" s="342">
        <f>'WW Spending Actual'!Y33+'WW Spending Projected'!Y37</f>
        <v>0</v>
      </c>
      <c r="Z33" s="342">
        <f>'WW Spending Actual'!Z33+'WW Spending Projected'!Z37</f>
        <v>0</v>
      </c>
      <c r="AA33" s="342">
        <f>'WW Spending Actual'!AA33+'WW Spending Projected'!AA37</f>
        <v>0</v>
      </c>
      <c r="AB33" s="343">
        <f>'WW Spending Actual'!AB33+'WW Spending Projected'!AB37</f>
        <v>0</v>
      </c>
    </row>
    <row r="34" spans="2:28" x14ac:dyDescent="0.2">
      <c r="B34" s="30"/>
      <c r="C34" s="134"/>
      <c r="D34" s="341">
        <f>'WW Spending Actual'!D34+'WW Spending Projected'!D38</f>
        <v>0</v>
      </c>
      <c r="E34" s="342">
        <f>'WW Spending Actual'!E34+'WW Spending Projected'!E38</f>
        <v>0</v>
      </c>
      <c r="F34" s="342">
        <f>'WW Spending Actual'!F34+'WW Spending Projected'!F38</f>
        <v>0</v>
      </c>
      <c r="G34" s="342">
        <f>'WW Spending Actual'!G34+'WW Spending Projected'!G38</f>
        <v>0</v>
      </c>
      <c r="H34" s="342">
        <f>'WW Spending Actual'!H34+'WW Spending Projected'!H38</f>
        <v>0</v>
      </c>
      <c r="I34" s="342">
        <f>'WW Spending Actual'!I34+'WW Spending Projected'!I38</f>
        <v>0</v>
      </c>
      <c r="J34" s="342">
        <f>'WW Spending Actual'!J34+'WW Spending Projected'!J38</f>
        <v>0</v>
      </c>
      <c r="K34" s="342">
        <f>'WW Spending Actual'!K34+'WW Spending Projected'!K38</f>
        <v>0</v>
      </c>
      <c r="L34" s="342">
        <f>'WW Spending Actual'!L34+'WW Spending Projected'!L38</f>
        <v>0</v>
      </c>
      <c r="M34" s="342">
        <f>'WW Spending Actual'!M34+'WW Spending Projected'!M38</f>
        <v>0</v>
      </c>
      <c r="N34" s="342">
        <f>'WW Spending Actual'!N34+'WW Spending Projected'!N38</f>
        <v>0</v>
      </c>
      <c r="O34" s="342">
        <f>'WW Spending Actual'!O34+'WW Spending Projected'!O38</f>
        <v>0</v>
      </c>
      <c r="P34" s="342">
        <f>'WW Spending Actual'!P34+'WW Spending Projected'!P38</f>
        <v>0</v>
      </c>
      <c r="Q34" s="342">
        <f>'WW Spending Actual'!Q34+'WW Spending Projected'!Q38</f>
        <v>0</v>
      </c>
      <c r="R34" s="342">
        <f>'WW Spending Actual'!R34+'WW Spending Projected'!R38</f>
        <v>0</v>
      </c>
      <c r="S34" s="342">
        <f>'WW Spending Actual'!S34+'WW Spending Projected'!S38</f>
        <v>0</v>
      </c>
      <c r="T34" s="342">
        <f>'WW Spending Actual'!T34+'WW Spending Projected'!T38</f>
        <v>0</v>
      </c>
      <c r="U34" s="342">
        <f>'WW Spending Actual'!U34+'WW Spending Projected'!U38</f>
        <v>0</v>
      </c>
      <c r="V34" s="342">
        <f>'WW Spending Actual'!V34+'WW Spending Projected'!V38</f>
        <v>0</v>
      </c>
      <c r="W34" s="342">
        <f>'WW Spending Actual'!W34+'WW Spending Projected'!W38</f>
        <v>0</v>
      </c>
      <c r="X34" s="342">
        <f>'WW Spending Actual'!X34+'WW Spending Projected'!X38</f>
        <v>0</v>
      </c>
      <c r="Y34" s="342">
        <f>'WW Spending Actual'!Y34+'WW Spending Projected'!Y38</f>
        <v>0</v>
      </c>
      <c r="Z34" s="342">
        <f>'WW Spending Actual'!Z34+'WW Spending Projected'!Z38</f>
        <v>0</v>
      </c>
      <c r="AA34" s="342">
        <f>'WW Spending Actual'!AA34+'WW Spending Projected'!AA38</f>
        <v>0</v>
      </c>
      <c r="AB34" s="343">
        <f>'WW Spending Actual'!AB34+'WW Spending Projected'!AB38</f>
        <v>0</v>
      </c>
    </row>
    <row r="35" spans="2:28" x14ac:dyDescent="0.2">
      <c r="B35" s="44" t="s">
        <v>41</v>
      </c>
      <c r="C35" s="135"/>
      <c r="D35" s="341">
        <f>'WW Spending Actual'!D35+'WW Spending Projected'!D39</f>
        <v>0</v>
      </c>
      <c r="E35" s="342">
        <f>'WW Spending Actual'!E35+'WW Spending Projected'!E39</f>
        <v>0</v>
      </c>
      <c r="F35" s="342">
        <f>'WW Spending Actual'!F35+'WW Spending Projected'!F39</f>
        <v>0</v>
      </c>
      <c r="G35" s="342">
        <f>'WW Spending Actual'!G35+'WW Spending Projected'!G39</f>
        <v>0</v>
      </c>
      <c r="H35" s="342">
        <f>'WW Spending Actual'!H35+'WW Spending Projected'!H39</f>
        <v>0</v>
      </c>
      <c r="I35" s="342">
        <f>'WW Spending Actual'!I35+'WW Spending Projected'!I39</f>
        <v>0</v>
      </c>
      <c r="J35" s="342">
        <f>'WW Spending Actual'!J35+'WW Spending Projected'!J39</f>
        <v>0</v>
      </c>
      <c r="K35" s="342">
        <f>'WW Spending Actual'!K35+'WW Spending Projected'!K39</f>
        <v>0</v>
      </c>
      <c r="L35" s="342">
        <f>'WW Spending Actual'!L35+'WW Spending Projected'!L39</f>
        <v>0</v>
      </c>
      <c r="M35" s="342">
        <f>'WW Spending Actual'!M35+'WW Spending Projected'!M39</f>
        <v>0</v>
      </c>
      <c r="N35" s="342">
        <f>'WW Spending Actual'!N35+'WW Spending Projected'!N39</f>
        <v>0</v>
      </c>
      <c r="O35" s="342">
        <f>'WW Spending Actual'!O35+'WW Spending Projected'!O39</f>
        <v>0</v>
      </c>
      <c r="P35" s="342">
        <f>'WW Spending Actual'!P35+'WW Spending Projected'!P39</f>
        <v>0</v>
      </c>
      <c r="Q35" s="342">
        <f>'WW Spending Actual'!Q35+'WW Spending Projected'!Q39</f>
        <v>0</v>
      </c>
      <c r="R35" s="342">
        <f>'WW Spending Actual'!R35+'WW Spending Projected'!R39</f>
        <v>0</v>
      </c>
      <c r="S35" s="342">
        <f>'WW Spending Actual'!S35+'WW Spending Projected'!S39</f>
        <v>0</v>
      </c>
      <c r="T35" s="342">
        <f>'WW Spending Actual'!T35+'WW Spending Projected'!T39</f>
        <v>0</v>
      </c>
      <c r="U35" s="342">
        <f>'WW Spending Actual'!U35+'WW Spending Projected'!U39</f>
        <v>0</v>
      </c>
      <c r="V35" s="342">
        <f>'WW Spending Actual'!V35+'WW Spending Projected'!V39</f>
        <v>0</v>
      </c>
      <c r="W35" s="342">
        <f>'WW Spending Actual'!W35+'WW Spending Projected'!W39</f>
        <v>0</v>
      </c>
      <c r="X35" s="342">
        <f>'WW Spending Actual'!X35+'WW Spending Projected'!X39</f>
        <v>0</v>
      </c>
      <c r="Y35" s="342">
        <f>'WW Spending Actual'!Y35+'WW Spending Projected'!Y39</f>
        <v>0</v>
      </c>
      <c r="Z35" s="342">
        <f>'WW Spending Actual'!Z35+'WW Spending Projected'!Z39</f>
        <v>0</v>
      </c>
      <c r="AA35" s="342">
        <f>'WW Spending Actual'!AA35+'WW Spending Projected'!AA39</f>
        <v>0</v>
      </c>
      <c r="AB35" s="343">
        <f>'WW Spending Actual'!AB35+'WW Spending Projected'!AB39</f>
        <v>0</v>
      </c>
    </row>
    <row r="36" spans="2:28" x14ac:dyDescent="0.2">
      <c r="B36" s="132" t="str">
        <f>IFERROR(VLOOKUP(C36,'MEG Def'!$A$47:$B$50,2),"")</f>
        <v/>
      </c>
      <c r="C36" s="135"/>
      <c r="D36" s="341">
        <f>'WW Spending Actual'!D36+'WW Spending Projected'!D40</f>
        <v>0</v>
      </c>
      <c r="E36" s="342">
        <f>'WW Spending Actual'!E36+'WW Spending Projected'!E40</f>
        <v>0</v>
      </c>
      <c r="F36" s="342">
        <f>'WW Spending Actual'!F36+'WW Spending Projected'!F40</f>
        <v>0</v>
      </c>
      <c r="G36" s="342">
        <f>'WW Spending Actual'!G36+'WW Spending Projected'!G40</f>
        <v>0</v>
      </c>
      <c r="H36" s="342">
        <f>'WW Spending Actual'!H36+'WW Spending Projected'!H40</f>
        <v>0</v>
      </c>
      <c r="I36" s="342">
        <f>'WW Spending Actual'!I36+'WW Spending Projected'!I40</f>
        <v>0</v>
      </c>
      <c r="J36" s="342">
        <f>'WW Spending Actual'!J36+'WW Spending Projected'!J40</f>
        <v>0</v>
      </c>
      <c r="K36" s="342">
        <f>'WW Spending Actual'!K36+'WW Spending Projected'!K40</f>
        <v>0</v>
      </c>
      <c r="L36" s="342">
        <f>'WW Spending Actual'!L36+'WW Spending Projected'!L40</f>
        <v>0</v>
      </c>
      <c r="M36" s="342">
        <f>'WW Spending Actual'!M36+'WW Spending Projected'!M40</f>
        <v>0</v>
      </c>
      <c r="N36" s="342">
        <f>'WW Spending Actual'!N36+'WW Spending Projected'!N40</f>
        <v>0</v>
      </c>
      <c r="O36" s="342">
        <f>'WW Spending Actual'!O36+'WW Spending Projected'!O40</f>
        <v>0</v>
      </c>
      <c r="P36" s="342">
        <f>'WW Spending Actual'!P36+'WW Spending Projected'!P40</f>
        <v>0</v>
      </c>
      <c r="Q36" s="342">
        <f>'WW Spending Actual'!Q36+'WW Spending Projected'!Q40</f>
        <v>0</v>
      </c>
      <c r="R36" s="342">
        <f>'WW Spending Actual'!R36+'WW Spending Projected'!R40</f>
        <v>0</v>
      </c>
      <c r="S36" s="342">
        <f>'WW Spending Actual'!S36+'WW Spending Projected'!S40</f>
        <v>0</v>
      </c>
      <c r="T36" s="342">
        <f>'WW Spending Actual'!T36+'WW Spending Projected'!T40</f>
        <v>0</v>
      </c>
      <c r="U36" s="342">
        <f>'WW Spending Actual'!U36+'WW Spending Projected'!U40</f>
        <v>0</v>
      </c>
      <c r="V36" s="342">
        <f>'WW Spending Actual'!V36+'WW Spending Projected'!V40</f>
        <v>0</v>
      </c>
      <c r="W36" s="342">
        <f>'WW Spending Actual'!W36+'WW Spending Projected'!W40</f>
        <v>0</v>
      </c>
      <c r="X36" s="342">
        <f>'WW Spending Actual'!X36+'WW Spending Projected'!X40</f>
        <v>0</v>
      </c>
      <c r="Y36" s="342">
        <f>'WW Spending Actual'!Y36+'WW Spending Projected'!Y40</f>
        <v>0</v>
      </c>
      <c r="Z36" s="342">
        <f>'WW Spending Actual'!Z36+'WW Spending Projected'!Z40</f>
        <v>0</v>
      </c>
      <c r="AA36" s="342">
        <f>'WW Spending Actual'!AA36+'WW Spending Projected'!AA40</f>
        <v>0</v>
      </c>
      <c r="AB36" s="343">
        <f>'WW Spending Actual'!AB36+'WW Spending Projected'!AB40</f>
        <v>0</v>
      </c>
    </row>
    <row r="37" spans="2:28" x14ac:dyDescent="0.2">
      <c r="B37" s="132" t="str">
        <f>IFERROR(VLOOKUP(C37,'MEG Def'!$A$47:$B$50,2),"")</f>
        <v/>
      </c>
      <c r="C37" s="135"/>
      <c r="D37" s="341">
        <f>'WW Spending Actual'!D37+'WW Spending Projected'!D41</f>
        <v>0</v>
      </c>
      <c r="E37" s="342">
        <f>'WW Spending Actual'!E37+'WW Spending Projected'!E41</f>
        <v>0</v>
      </c>
      <c r="F37" s="342">
        <f>'WW Spending Actual'!F37+'WW Spending Projected'!F41</f>
        <v>0</v>
      </c>
      <c r="G37" s="342">
        <f>'WW Spending Actual'!G37+'WW Spending Projected'!G41</f>
        <v>0</v>
      </c>
      <c r="H37" s="342">
        <f>'WW Spending Actual'!H37+'WW Spending Projected'!H41</f>
        <v>0</v>
      </c>
      <c r="I37" s="342">
        <f>'WW Spending Actual'!I37+'WW Spending Projected'!I41</f>
        <v>0</v>
      </c>
      <c r="J37" s="342">
        <f>'WW Spending Actual'!J37+'WW Spending Projected'!J41</f>
        <v>0</v>
      </c>
      <c r="K37" s="342">
        <f>'WW Spending Actual'!K37+'WW Spending Projected'!K41</f>
        <v>0</v>
      </c>
      <c r="L37" s="342">
        <f>'WW Spending Actual'!L37+'WW Spending Projected'!L41</f>
        <v>0</v>
      </c>
      <c r="M37" s="342">
        <f>'WW Spending Actual'!M37+'WW Spending Projected'!M41</f>
        <v>0</v>
      </c>
      <c r="N37" s="342">
        <f>'WW Spending Actual'!N37+'WW Spending Projected'!N41</f>
        <v>0</v>
      </c>
      <c r="O37" s="342">
        <f>'WW Spending Actual'!O37+'WW Spending Projected'!O41</f>
        <v>0</v>
      </c>
      <c r="P37" s="342">
        <f>'WW Spending Actual'!P37+'WW Spending Projected'!P41</f>
        <v>0</v>
      </c>
      <c r="Q37" s="342">
        <f>'WW Spending Actual'!Q37+'WW Spending Projected'!Q41</f>
        <v>0</v>
      </c>
      <c r="R37" s="342">
        <f>'WW Spending Actual'!R37+'WW Spending Projected'!R41</f>
        <v>0</v>
      </c>
      <c r="S37" s="342">
        <f>'WW Spending Actual'!S37+'WW Spending Projected'!S41</f>
        <v>0</v>
      </c>
      <c r="T37" s="342">
        <f>'WW Spending Actual'!T37+'WW Spending Projected'!T41</f>
        <v>0</v>
      </c>
      <c r="U37" s="342">
        <f>'WW Spending Actual'!U37+'WW Spending Projected'!U41</f>
        <v>0</v>
      </c>
      <c r="V37" s="342">
        <f>'WW Spending Actual'!V37+'WW Spending Projected'!V41</f>
        <v>0</v>
      </c>
      <c r="W37" s="342">
        <f>'WW Spending Actual'!W37+'WW Spending Projected'!W41</f>
        <v>0</v>
      </c>
      <c r="X37" s="342">
        <f>'WW Spending Actual'!X37+'WW Spending Projected'!X41</f>
        <v>0</v>
      </c>
      <c r="Y37" s="342">
        <f>'WW Spending Actual'!Y37+'WW Spending Projected'!Y41</f>
        <v>0</v>
      </c>
      <c r="Z37" s="342">
        <f>'WW Spending Actual'!Z37+'WW Spending Projected'!Z41</f>
        <v>0</v>
      </c>
      <c r="AA37" s="342">
        <f>'WW Spending Actual'!AA37+'WW Spending Projected'!AA41</f>
        <v>0</v>
      </c>
      <c r="AB37" s="343">
        <f>'WW Spending Actual'!AB37+'WW Spending Projected'!AB41</f>
        <v>0</v>
      </c>
    </row>
    <row r="38" spans="2:28" x14ac:dyDescent="0.2">
      <c r="B38" s="132" t="str">
        <f>IFERROR(VLOOKUP(C38,'MEG Def'!$A$47:$B$50,2),"")</f>
        <v/>
      </c>
      <c r="C38" s="135"/>
      <c r="D38" s="341">
        <f>'WW Spending Actual'!D38+'WW Spending Projected'!D42</f>
        <v>0</v>
      </c>
      <c r="E38" s="342">
        <f>'WW Spending Actual'!E38+'WW Spending Projected'!E42</f>
        <v>0</v>
      </c>
      <c r="F38" s="342">
        <f>'WW Spending Actual'!F38+'WW Spending Projected'!F42</f>
        <v>0</v>
      </c>
      <c r="G38" s="342">
        <f>'WW Spending Actual'!G38+'WW Spending Projected'!G42</f>
        <v>0</v>
      </c>
      <c r="H38" s="342">
        <f>'WW Spending Actual'!H38+'WW Spending Projected'!H42</f>
        <v>0</v>
      </c>
      <c r="I38" s="342">
        <f>'WW Spending Actual'!I38+'WW Spending Projected'!I42</f>
        <v>0</v>
      </c>
      <c r="J38" s="342">
        <f>'WW Spending Actual'!J38+'WW Spending Projected'!J42</f>
        <v>0</v>
      </c>
      <c r="K38" s="342">
        <f>'WW Spending Actual'!K38+'WW Spending Projected'!K42</f>
        <v>0</v>
      </c>
      <c r="L38" s="342">
        <f>'WW Spending Actual'!L38+'WW Spending Projected'!L42</f>
        <v>0</v>
      </c>
      <c r="M38" s="342">
        <f>'WW Spending Actual'!M38+'WW Spending Projected'!M42</f>
        <v>0</v>
      </c>
      <c r="N38" s="342">
        <f>'WW Spending Actual'!N38+'WW Spending Projected'!N42</f>
        <v>0</v>
      </c>
      <c r="O38" s="342">
        <f>'WW Spending Actual'!O38+'WW Spending Projected'!O42</f>
        <v>0</v>
      </c>
      <c r="P38" s="342">
        <f>'WW Spending Actual'!P38+'WW Spending Projected'!P42</f>
        <v>0</v>
      </c>
      <c r="Q38" s="342">
        <f>'WW Spending Actual'!Q38+'WW Spending Projected'!Q42</f>
        <v>0</v>
      </c>
      <c r="R38" s="342">
        <f>'WW Spending Actual'!R38+'WW Spending Projected'!R42</f>
        <v>0</v>
      </c>
      <c r="S38" s="342">
        <f>'WW Spending Actual'!S38+'WW Spending Projected'!S42</f>
        <v>0</v>
      </c>
      <c r="T38" s="342">
        <f>'WW Spending Actual'!T38+'WW Spending Projected'!T42</f>
        <v>0</v>
      </c>
      <c r="U38" s="342">
        <f>'WW Spending Actual'!U38+'WW Spending Projected'!U42</f>
        <v>0</v>
      </c>
      <c r="V38" s="342">
        <f>'WW Spending Actual'!V38+'WW Spending Projected'!V42</f>
        <v>0</v>
      </c>
      <c r="W38" s="342">
        <f>'WW Spending Actual'!W38+'WW Spending Projected'!W42</f>
        <v>0</v>
      </c>
      <c r="X38" s="342">
        <f>'WW Spending Actual'!X38+'WW Spending Projected'!X42</f>
        <v>0</v>
      </c>
      <c r="Y38" s="342">
        <f>'WW Spending Actual'!Y38+'WW Spending Projected'!Y42</f>
        <v>0</v>
      </c>
      <c r="Z38" s="342">
        <f>'WW Spending Actual'!Z38+'WW Spending Projected'!Z42</f>
        <v>0</v>
      </c>
      <c r="AA38" s="342">
        <f>'WW Spending Actual'!AA38+'WW Spending Projected'!AA42</f>
        <v>0</v>
      </c>
      <c r="AB38" s="343">
        <f>'WW Spending Actual'!AB38+'WW Spending Projected'!AB42</f>
        <v>0</v>
      </c>
    </row>
    <row r="39" spans="2:28" x14ac:dyDescent="0.2">
      <c r="B39" s="42"/>
      <c r="C39" s="135"/>
      <c r="D39" s="341">
        <f>'WW Spending Actual'!D39+'WW Spending Projected'!D43</f>
        <v>0</v>
      </c>
      <c r="E39" s="342">
        <f>'WW Spending Actual'!E39+'WW Spending Projected'!E43</f>
        <v>0</v>
      </c>
      <c r="F39" s="342">
        <f>'WW Spending Actual'!F39+'WW Spending Projected'!F43</f>
        <v>0</v>
      </c>
      <c r="G39" s="342">
        <f>'WW Spending Actual'!G39+'WW Spending Projected'!G43</f>
        <v>0</v>
      </c>
      <c r="H39" s="342">
        <f>'WW Spending Actual'!H39+'WW Spending Projected'!H43</f>
        <v>0</v>
      </c>
      <c r="I39" s="342">
        <f>'WW Spending Actual'!I39+'WW Spending Projected'!I43</f>
        <v>0</v>
      </c>
      <c r="J39" s="342">
        <f>'WW Spending Actual'!J39+'WW Spending Projected'!J43</f>
        <v>0</v>
      </c>
      <c r="K39" s="342">
        <f>'WW Spending Actual'!K39+'WW Spending Projected'!K43</f>
        <v>0</v>
      </c>
      <c r="L39" s="342">
        <f>'WW Spending Actual'!L39+'WW Spending Projected'!L43</f>
        <v>0</v>
      </c>
      <c r="M39" s="342">
        <f>'WW Spending Actual'!M39+'WW Spending Projected'!M43</f>
        <v>0</v>
      </c>
      <c r="N39" s="342">
        <f>'WW Spending Actual'!N39+'WW Spending Projected'!N43</f>
        <v>0</v>
      </c>
      <c r="O39" s="342">
        <f>'WW Spending Actual'!O39+'WW Spending Projected'!O43</f>
        <v>0</v>
      </c>
      <c r="P39" s="342">
        <f>'WW Spending Actual'!P39+'WW Spending Projected'!P43</f>
        <v>0</v>
      </c>
      <c r="Q39" s="342">
        <f>'WW Spending Actual'!Q39+'WW Spending Projected'!Q43</f>
        <v>0</v>
      </c>
      <c r="R39" s="342">
        <f>'WW Spending Actual'!R39+'WW Spending Projected'!R43</f>
        <v>0</v>
      </c>
      <c r="S39" s="342">
        <f>'WW Spending Actual'!S39+'WW Spending Projected'!S43</f>
        <v>0</v>
      </c>
      <c r="T39" s="342">
        <f>'WW Spending Actual'!T39+'WW Spending Projected'!T43</f>
        <v>0</v>
      </c>
      <c r="U39" s="342">
        <f>'WW Spending Actual'!U39+'WW Spending Projected'!U43</f>
        <v>0</v>
      </c>
      <c r="V39" s="342">
        <f>'WW Spending Actual'!V39+'WW Spending Projected'!V43</f>
        <v>0</v>
      </c>
      <c r="W39" s="342">
        <f>'WW Spending Actual'!W39+'WW Spending Projected'!W43</f>
        <v>0</v>
      </c>
      <c r="X39" s="342">
        <f>'WW Spending Actual'!X39+'WW Spending Projected'!X43</f>
        <v>0</v>
      </c>
      <c r="Y39" s="342">
        <f>'WW Spending Actual'!Y39+'WW Spending Projected'!Y43</f>
        <v>0</v>
      </c>
      <c r="Z39" s="342">
        <f>'WW Spending Actual'!Z39+'WW Spending Projected'!Z43</f>
        <v>0</v>
      </c>
      <c r="AA39" s="342">
        <f>'WW Spending Actual'!AA39+'WW Spending Projected'!AA43</f>
        <v>0</v>
      </c>
      <c r="AB39" s="343">
        <f>'WW Spending Actual'!AB39+'WW Spending Projected'!AB43</f>
        <v>0</v>
      </c>
    </row>
    <row r="40" spans="2:28" x14ac:dyDescent="0.2">
      <c r="B40" s="7" t="s">
        <v>78</v>
      </c>
      <c r="C40" s="135"/>
      <c r="D40" s="341">
        <f>'WW Spending Actual'!D40+'WW Spending Projected'!D44</f>
        <v>0</v>
      </c>
      <c r="E40" s="342">
        <f>'WW Spending Actual'!E40+'WW Spending Projected'!E44</f>
        <v>0</v>
      </c>
      <c r="F40" s="342">
        <f>'WW Spending Actual'!F40+'WW Spending Projected'!F44</f>
        <v>0</v>
      </c>
      <c r="G40" s="342">
        <f>'WW Spending Actual'!G40+'WW Spending Projected'!G44</f>
        <v>0</v>
      </c>
      <c r="H40" s="342">
        <f>'WW Spending Actual'!H40+'WW Spending Projected'!H44</f>
        <v>0</v>
      </c>
      <c r="I40" s="342">
        <f>'WW Spending Actual'!I40+'WW Spending Projected'!I44</f>
        <v>0</v>
      </c>
      <c r="J40" s="342">
        <f>'WW Spending Actual'!J40+'WW Spending Projected'!J44</f>
        <v>0</v>
      </c>
      <c r="K40" s="342">
        <f>'WW Spending Actual'!K40+'WW Spending Projected'!K44</f>
        <v>0</v>
      </c>
      <c r="L40" s="342">
        <f>'WW Spending Actual'!L40+'WW Spending Projected'!L44</f>
        <v>0</v>
      </c>
      <c r="M40" s="342">
        <f>'WW Spending Actual'!M40+'WW Spending Projected'!M44</f>
        <v>0</v>
      </c>
      <c r="N40" s="342">
        <f>'WW Spending Actual'!N40+'WW Spending Projected'!N44</f>
        <v>0</v>
      </c>
      <c r="O40" s="342">
        <f>'WW Spending Actual'!O40+'WW Spending Projected'!O44</f>
        <v>0</v>
      </c>
      <c r="P40" s="342">
        <f>'WW Spending Actual'!P40+'WW Spending Projected'!P44</f>
        <v>0</v>
      </c>
      <c r="Q40" s="342">
        <f>'WW Spending Actual'!Q40+'WW Spending Projected'!Q44</f>
        <v>0</v>
      </c>
      <c r="R40" s="342">
        <f>'WW Spending Actual'!R40+'WW Spending Projected'!R44</f>
        <v>0</v>
      </c>
      <c r="S40" s="342">
        <f>'WW Spending Actual'!S40+'WW Spending Projected'!S44</f>
        <v>0</v>
      </c>
      <c r="T40" s="342">
        <f>'WW Spending Actual'!T40+'WW Spending Projected'!T44</f>
        <v>0</v>
      </c>
      <c r="U40" s="342">
        <f>'WW Spending Actual'!U40+'WW Spending Projected'!U44</f>
        <v>0</v>
      </c>
      <c r="V40" s="342">
        <f>'WW Spending Actual'!V40+'WW Spending Projected'!V44</f>
        <v>0</v>
      </c>
      <c r="W40" s="342">
        <f>'WW Spending Actual'!W40+'WW Spending Projected'!W44</f>
        <v>0</v>
      </c>
      <c r="X40" s="342">
        <f>'WW Spending Actual'!X40+'WW Spending Projected'!X44</f>
        <v>0</v>
      </c>
      <c r="Y40" s="342">
        <f>'WW Spending Actual'!Y40+'WW Spending Projected'!Y44</f>
        <v>0</v>
      </c>
      <c r="Z40" s="342">
        <f>'WW Spending Actual'!Z40+'WW Spending Projected'!Z44</f>
        <v>0</v>
      </c>
      <c r="AA40" s="342">
        <f>'WW Spending Actual'!AA40+'WW Spending Projected'!AA44</f>
        <v>0</v>
      </c>
      <c r="AB40" s="343">
        <f>'WW Spending Actual'!AB40+'WW Spending Projected'!AB44</f>
        <v>0</v>
      </c>
    </row>
    <row r="41" spans="2:28" x14ac:dyDescent="0.2">
      <c r="B41" s="132" t="str">
        <f>IFERROR(VLOOKUP(C41,'MEG Def'!$A$52:$B$55,2),"")</f>
        <v/>
      </c>
      <c r="C41" s="135"/>
      <c r="D41" s="341">
        <f>'WW Spending Actual'!D41+'WW Spending Projected'!D45</f>
        <v>0</v>
      </c>
      <c r="E41" s="342">
        <f>'WW Spending Actual'!E41+'WW Spending Projected'!E45</f>
        <v>0</v>
      </c>
      <c r="F41" s="342">
        <f>'WW Spending Actual'!F41+'WW Spending Projected'!F45</f>
        <v>0</v>
      </c>
      <c r="G41" s="342">
        <f>'WW Spending Actual'!G41+'WW Spending Projected'!G45</f>
        <v>0</v>
      </c>
      <c r="H41" s="342">
        <f>'WW Spending Actual'!H41+'WW Spending Projected'!H45</f>
        <v>0</v>
      </c>
      <c r="I41" s="342">
        <f>'WW Spending Actual'!I41+'WW Spending Projected'!I45</f>
        <v>0</v>
      </c>
      <c r="J41" s="342">
        <f>'WW Spending Actual'!J41+'WW Spending Projected'!J45</f>
        <v>0</v>
      </c>
      <c r="K41" s="342">
        <f>'WW Spending Actual'!K41+'WW Spending Projected'!K45</f>
        <v>0</v>
      </c>
      <c r="L41" s="342">
        <f>'WW Spending Actual'!L41+'WW Spending Projected'!L45</f>
        <v>0</v>
      </c>
      <c r="M41" s="342">
        <f>'WW Spending Actual'!M41+'WW Spending Projected'!M45</f>
        <v>0</v>
      </c>
      <c r="N41" s="342">
        <f>'WW Spending Actual'!N41+'WW Spending Projected'!N45</f>
        <v>0</v>
      </c>
      <c r="O41" s="342">
        <f>'WW Spending Actual'!O41+'WW Spending Projected'!O45</f>
        <v>0</v>
      </c>
      <c r="P41" s="342">
        <f>'WW Spending Actual'!P41+'WW Spending Projected'!P45</f>
        <v>0</v>
      </c>
      <c r="Q41" s="342">
        <f>'WW Spending Actual'!Q41+'WW Spending Projected'!Q45</f>
        <v>0</v>
      </c>
      <c r="R41" s="342">
        <f>'WW Spending Actual'!R41+'WW Spending Projected'!R45</f>
        <v>0</v>
      </c>
      <c r="S41" s="342">
        <f>'WW Spending Actual'!S41+'WW Spending Projected'!S45</f>
        <v>0</v>
      </c>
      <c r="T41" s="342">
        <f>'WW Spending Actual'!T41+'WW Spending Projected'!T45</f>
        <v>0</v>
      </c>
      <c r="U41" s="342">
        <f>'WW Spending Actual'!U41+'WW Spending Projected'!U45</f>
        <v>0</v>
      </c>
      <c r="V41" s="342">
        <f>'WW Spending Actual'!V41+'WW Spending Projected'!V45</f>
        <v>0</v>
      </c>
      <c r="W41" s="342">
        <f>'WW Spending Actual'!W41+'WW Spending Projected'!W45</f>
        <v>0</v>
      </c>
      <c r="X41" s="342">
        <f>'WW Spending Actual'!X41+'WW Spending Projected'!X45</f>
        <v>0</v>
      </c>
      <c r="Y41" s="342">
        <f>'WW Spending Actual'!Y41+'WW Spending Projected'!Y45</f>
        <v>0</v>
      </c>
      <c r="Z41" s="342">
        <f>'WW Spending Actual'!Z41+'WW Spending Projected'!Z45</f>
        <v>0</v>
      </c>
      <c r="AA41" s="342">
        <f>'WW Spending Actual'!AA41+'WW Spending Projected'!AA45</f>
        <v>0</v>
      </c>
      <c r="AB41" s="343">
        <f>'WW Spending Actual'!AB41+'WW Spending Projected'!AB45</f>
        <v>0</v>
      </c>
    </row>
    <row r="42" spans="2:28" x14ac:dyDescent="0.2">
      <c r="B42" s="132" t="str">
        <f>IFERROR(VLOOKUP(C42,'MEG Def'!$A$52:$B$55,2),"")</f>
        <v/>
      </c>
      <c r="C42" s="135"/>
      <c r="D42" s="341">
        <f>'WW Spending Actual'!D42+'WW Spending Projected'!D46</f>
        <v>0</v>
      </c>
      <c r="E42" s="342">
        <f>'WW Spending Actual'!E42+'WW Spending Projected'!E46</f>
        <v>0</v>
      </c>
      <c r="F42" s="342">
        <f>'WW Spending Actual'!F42+'WW Spending Projected'!F46</f>
        <v>0</v>
      </c>
      <c r="G42" s="342">
        <f>'WW Spending Actual'!G42+'WW Spending Projected'!G46</f>
        <v>0</v>
      </c>
      <c r="H42" s="342">
        <f>'WW Spending Actual'!H42+'WW Spending Projected'!H46</f>
        <v>0</v>
      </c>
      <c r="I42" s="342">
        <f>'WW Spending Actual'!I42+'WW Spending Projected'!I46</f>
        <v>0</v>
      </c>
      <c r="J42" s="342">
        <f>'WW Spending Actual'!J42+'WW Spending Projected'!J46</f>
        <v>0</v>
      </c>
      <c r="K42" s="342">
        <f>'WW Spending Actual'!K42+'WW Spending Projected'!K46</f>
        <v>0</v>
      </c>
      <c r="L42" s="342">
        <f>'WW Spending Actual'!L42+'WW Spending Projected'!L46</f>
        <v>0</v>
      </c>
      <c r="M42" s="342">
        <f>'WW Spending Actual'!M42+'WW Spending Projected'!M46</f>
        <v>0</v>
      </c>
      <c r="N42" s="342">
        <f>'WW Spending Actual'!N42+'WW Spending Projected'!N46</f>
        <v>0</v>
      </c>
      <c r="O42" s="342">
        <f>'WW Spending Actual'!O42+'WW Spending Projected'!O46</f>
        <v>0</v>
      </c>
      <c r="P42" s="342">
        <f>'WW Spending Actual'!P42+'WW Spending Projected'!P46</f>
        <v>0</v>
      </c>
      <c r="Q42" s="342">
        <f>'WW Spending Actual'!Q42+'WW Spending Projected'!Q46</f>
        <v>0</v>
      </c>
      <c r="R42" s="342">
        <f>'WW Spending Actual'!R42+'WW Spending Projected'!R46</f>
        <v>0</v>
      </c>
      <c r="S42" s="342">
        <f>'WW Spending Actual'!S42+'WW Spending Projected'!S46</f>
        <v>0</v>
      </c>
      <c r="T42" s="342">
        <f>'WW Spending Actual'!T42+'WW Spending Projected'!T46</f>
        <v>0</v>
      </c>
      <c r="U42" s="342">
        <f>'WW Spending Actual'!U42+'WW Spending Projected'!U46</f>
        <v>0</v>
      </c>
      <c r="V42" s="342">
        <f>'WW Spending Actual'!V42+'WW Spending Projected'!V46</f>
        <v>0</v>
      </c>
      <c r="W42" s="342">
        <f>'WW Spending Actual'!W42+'WW Spending Projected'!W46</f>
        <v>0</v>
      </c>
      <c r="X42" s="342">
        <f>'WW Spending Actual'!X42+'WW Spending Projected'!X46</f>
        <v>0</v>
      </c>
      <c r="Y42" s="342">
        <f>'WW Spending Actual'!Y42+'WW Spending Projected'!Y46</f>
        <v>0</v>
      </c>
      <c r="Z42" s="342">
        <f>'WW Spending Actual'!Z42+'WW Spending Projected'!Z46</f>
        <v>0</v>
      </c>
      <c r="AA42" s="342">
        <f>'WW Spending Actual'!AA42+'WW Spending Projected'!AA46</f>
        <v>0</v>
      </c>
      <c r="AB42" s="343">
        <f>'WW Spending Actual'!AB42+'WW Spending Projected'!AB46</f>
        <v>0</v>
      </c>
    </row>
    <row r="43" spans="2:28" x14ac:dyDescent="0.2">
      <c r="B43" s="132" t="str">
        <f>IFERROR(VLOOKUP(C43,'MEG Def'!$A$52:$B$55,2),"")</f>
        <v/>
      </c>
      <c r="C43" s="135"/>
      <c r="D43" s="341">
        <f>'WW Spending Actual'!D43+'WW Spending Projected'!D47</f>
        <v>0</v>
      </c>
      <c r="E43" s="342">
        <f>'WW Spending Actual'!E43+'WW Spending Projected'!E47</f>
        <v>0</v>
      </c>
      <c r="F43" s="342">
        <f>'WW Spending Actual'!F43+'WW Spending Projected'!F47</f>
        <v>0</v>
      </c>
      <c r="G43" s="342">
        <f>'WW Spending Actual'!G43+'WW Spending Projected'!G47</f>
        <v>0</v>
      </c>
      <c r="H43" s="342">
        <f>'WW Spending Actual'!H43+'WW Spending Projected'!H47</f>
        <v>0</v>
      </c>
      <c r="I43" s="342">
        <f>'WW Spending Actual'!I43+'WW Spending Projected'!I47</f>
        <v>0</v>
      </c>
      <c r="J43" s="342">
        <f>'WW Spending Actual'!J43+'WW Spending Projected'!J47</f>
        <v>0</v>
      </c>
      <c r="K43" s="342">
        <f>'WW Spending Actual'!K43+'WW Spending Projected'!K47</f>
        <v>0</v>
      </c>
      <c r="L43" s="342">
        <f>'WW Spending Actual'!L43+'WW Spending Projected'!L47</f>
        <v>0</v>
      </c>
      <c r="M43" s="342">
        <f>'WW Spending Actual'!M43+'WW Spending Projected'!M47</f>
        <v>0</v>
      </c>
      <c r="N43" s="342">
        <f>'WW Spending Actual'!N43+'WW Spending Projected'!N47</f>
        <v>0</v>
      </c>
      <c r="O43" s="342">
        <f>'WW Spending Actual'!O43+'WW Spending Projected'!O47</f>
        <v>0</v>
      </c>
      <c r="P43" s="342">
        <f>'WW Spending Actual'!P43+'WW Spending Projected'!P47</f>
        <v>0</v>
      </c>
      <c r="Q43" s="342">
        <f>'WW Spending Actual'!Q43+'WW Spending Projected'!Q47</f>
        <v>0</v>
      </c>
      <c r="R43" s="342">
        <f>'WW Spending Actual'!R43+'WW Spending Projected'!R47</f>
        <v>0</v>
      </c>
      <c r="S43" s="342">
        <f>'WW Spending Actual'!S43+'WW Spending Projected'!S47</f>
        <v>0</v>
      </c>
      <c r="T43" s="342">
        <f>'WW Spending Actual'!T43+'WW Spending Projected'!T47</f>
        <v>0</v>
      </c>
      <c r="U43" s="342">
        <f>'WW Spending Actual'!U43+'WW Spending Projected'!U47</f>
        <v>0</v>
      </c>
      <c r="V43" s="342">
        <f>'WW Spending Actual'!V43+'WW Spending Projected'!V47</f>
        <v>0</v>
      </c>
      <c r="W43" s="342">
        <f>'WW Spending Actual'!W43+'WW Spending Projected'!W47</f>
        <v>0</v>
      </c>
      <c r="X43" s="342">
        <f>'WW Spending Actual'!X43+'WW Spending Projected'!X47</f>
        <v>0</v>
      </c>
      <c r="Y43" s="342">
        <f>'WW Spending Actual'!Y43+'WW Spending Projected'!Y47</f>
        <v>0</v>
      </c>
      <c r="Z43" s="342">
        <f>'WW Spending Actual'!Z43+'WW Spending Projected'!Z47</f>
        <v>0</v>
      </c>
      <c r="AA43" s="342">
        <f>'WW Spending Actual'!AA43+'WW Spending Projected'!AA47</f>
        <v>0</v>
      </c>
      <c r="AB43" s="343">
        <f>'WW Spending Actual'!AB43+'WW Spending Projected'!AB47</f>
        <v>0</v>
      </c>
    </row>
    <row r="44" spans="2:28" x14ac:dyDescent="0.2">
      <c r="B44" s="42"/>
      <c r="C44" s="135"/>
      <c r="D44" s="341">
        <f>'WW Spending Actual'!D44+'WW Spending Projected'!D48</f>
        <v>0</v>
      </c>
      <c r="E44" s="342">
        <f>'WW Spending Actual'!E44+'WW Spending Projected'!E48</f>
        <v>0</v>
      </c>
      <c r="F44" s="342">
        <f>'WW Spending Actual'!F44+'WW Spending Projected'!F48</f>
        <v>0</v>
      </c>
      <c r="G44" s="342">
        <f>'WW Spending Actual'!G44+'WW Spending Projected'!G48</f>
        <v>0</v>
      </c>
      <c r="H44" s="342">
        <f>'WW Spending Actual'!H44+'WW Spending Projected'!H48</f>
        <v>0</v>
      </c>
      <c r="I44" s="342">
        <f>'WW Spending Actual'!I44+'WW Spending Projected'!I48</f>
        <v>0</v>
      </c>
      <c r="J44" s="342">
        <f>'WW Spending Actual'!J44+'WW Spending Projected'!J48</f>
        <v>0</v>
      </c>
      <c r="K44" s="342">
        <f>'WW Spending Actual'!K44+'WW Spending Projected'!K48</f>
        <v>0</v>
      </c>
      <c r="L44" s="342">
        <f>'WW Spending Actual'!L44+'WW Spending Projected'!L48</f>
        <v>0</v>
      </c>
      <c r="M44" s="342">
        <f>'WW Spending Actual'!M44+'WW Spending Projected'!M48</f>
        <v>0</v>
      </c>
      <c r="N44" s="342">
        <f>'WW Spending Actual'!N44+'WW Spending Projected'!N48</f>
        <v>0</v>
      </c>
      <c r="O44" s="342">
        <f>'WW Spending Actual'!O44+'WW Spending Projected'!O48</f>
        <v>0</v>
      </c>
      <c r="P44" s="342">
        <f>'WW Spending Actual'!P44+'WW Spending Projected'!P48</f>
        <v>0</v>
      </c>
      <c r="Q44" s="342">
        <f>'WW Spending Actual'!Q44+'WW Spending Projected'!Q48</f>
        <v>0</v>
      </c>
      <c r="R44" s="342">
        <f>'WW Spending Actual'!R44+'WW Spending Projected'!R48</f>
        <v>0</v>
      </c>
      <c r="S44" s="342">
        <f>'WW Spending Actual'!S44+'WW Spending Projected'!S48</f>
        <v>0</v>
      </c>
      <c r="T44" s="342">
        <f>'WW Spending Actual'!T44+'WW Spending Projected'!T48</f>
        <v>0</v>
      </c>
      <c r="U44" s="342">
        <f>'WW Spending Actual'!U44+'WW Spending Projected'!U48</f>
        <v>0</v>
      </c>
      <c r="V44" s="342">
        <f>'WW Spending Actual'!V44+'WW Spending Projected'!V48</f>
        <v>0</v>
      </c>
      <c r="W44" s="342">
        <f>'WW Spending Actual'!W44+'WW Spending Projected'!W48</f>
        <v>0</v>
      </c>
      <c r="X44" s="342">
        <f>'WW Spending Actual'!X44+'WW Spending Projected'!X48</f>
        <v>0</v>
      </c>
      <c r="Y44" s="342">
        <f>'WW Spending Actual'!Y44+'WW Spending Projected'!Y48</f>
        <v>0</v>
      </c>
      <c r="Z44" s="342">
        <f>'WW Spending Actual'!Z44+'WW Spending Projected'!Z48</f>
        <v>0</v>
      </c>
      <c r="AA44" s="342">
        <f>'WW Spending Actual'!AA44+'WW Spending Projected'!AA48</f>
        <v>0</v>
      </c>
      <c r="AB44" s="343">
        <f>'WW Spending Actual'!AB44+'WW Spending Projected'!AB48</f>
        <v>0</v>
      </c>
    </row>
    <row r="45" spans="2:28" x14ac:dyDescent="0.2">
      <c r="B45" s="44" t="s">
        <v>79</v>
      </c>
      <c r="C45" s="135"/>
      <c r="D45" s="341">
        <f>'WW Spending Actual'!D45+'WW Spending Projected'!D49</f>
        <v>0</v>
      </c>
      <c r="E45" s="342">
        <f>'WW Spending Actual'!E45+'WW Spending Projected'!E49</f>
        <v>0</v>
      </c>
      <c r="F45" s="342">
        <f>'WW Spending Actual'!F45+'WW Spending Projected'!F49</f>
        <v>0</v>
      </c>
      <c r="G45" s="342">
        <f>'WW Spending Actual'!G45+'WW Spending Projected'!G49</f>
        <v>0</v>
      </c>
      <c r="H45" s="342">
        <f>'WW Spending Actual'!H45+'WW Spending Projected'!H49</f>
        <v>0</v>
      </c>
      <c r="I45" s="342">
        <f>'WW Spending Actual'!I45+'WW Spending Projected'!I49</f>
        <v>0</v>
      </c>
      <c r="J45" s="342">
        <f>'WW Spending Actual'!J45+'WW Spending Projected'!J49</f>
        <v>0</v>
      </c>
      <c r="K45" s="342">
        <f>'WW Spending Actual'!K45+'WW Spending Projected'!K49</f>
        <v>0</v>
      </c>
      <c r="L45" s="342">
        <f>'WW Spending Actual'!L45+'WW Spending Projected'!L49</f>
        <v>0</v>
      </c>
      <c r="M45" s="342">
        <f>'WW Spending Actual'!M45+'WW Spending Projected'!M49</f>
        <v>0</v>
      </c>
      <c r="N45" s="342">
        <f>'WW Spending Actual'!N45+'WW Spending Projected'!N49</f>
        <v>0</v>
      </c>
      <c r="O45" s="342">
        <f>'WW Spending Actual'!O45+'WW Spending Projected'!O49</f>
        <v>0</v>
      </c>
      <c r="P45" s="342">
        <f>'WW Spending Actual'!P45+'WW Spending Projected'!P49</f>
        <v>0</v>
      </c>
      <c r="Q45" s="342">
        <f>'WW Spending Actual'!Q45+'WW Spending Projected'!Q49</f>
        <v>0</v>
      </c>
      <c r="R45" s="342">
        <f>'WW Spending Actual'!R45+'WW Spending Projected'!R49</f>
        <v>0</v>
      </c>
      <c r="S45" s="342">
        <f>'WW Spending Actual'!S45+'WW Spending Projected'!S49</f>
        <v>0</v>
      </c>
      <c r="T45" s="342">
        <f>'WW Spending Actual'!T45+'WW Spending Projected'!T49</f>
        <v>0</v>
      </c>
      <c r="U45" s="342">
        <f>'WW Spending Actual'!U45+'WW Spending Projected'!U49</f>
        <v>0</v>
      </c>
      <c r="V45" s="342">
        <f>'WW Spending Actual'!V45+'WW Spending Projected'!V49</f>
        <v>0</v>
      </c>
      <c r="W45" s="342">
        <f>'WW Spending Actual'!W45+'WW Spending Projected'!W49</f>
        <v>0</v>
      </c>
      <c r="X45" s="342">
        <f>'WW Spending Actual'!X45+'WW Spending Projected'!X49</f>
        <v>0</v>
      </c>
      <c r="Y45" s="342">
        <f>'WW Spending Actual'!Y45+'WW Spending Projected'!Y49</f>
        <v>0</v>
      </c>
      <c r="Z45" s="342">
        <f>'WW Spending Actual'!Z45+'WW Spending Projected'!Z49</f>
        <v>0</v>
      </c>
      <c r="AA45" s="342">
        <f>'WW Spending Actual'!AA45+'WW Spending Projected'!AA49</f>
        <v>0</v>
      </c>
      <c r="AB45" s="343">
        <f>'WW Spending Actual'!AB45+'WW Spending Projected'!AB49</f>
        <v>0</v>
      </c>
    </row>
    <row r="46" spans="2:28" x14ac:dyDescent="0.2">
      <c r="B46" s="132" t="str">
        <f>IFERROR(VLOOKUP(C46,'MEG Def'!$A$57:$B$60,2),"")</f>
        <v/>
      </c>
      <c r="C46" s="135"/>
      <c r="D46" s="341">
        <f>'WW Spending Actual'!D46+'WW Spending Projected'!D50</f>
        <v>0</v>
      </c>
      <c r="E46" s="342">
        <f>'WW Spending Actual'!E46+'WW Spending Projected'!E50</f>
        <v>0</v>
      </c>
      <c r="F46" s="342">
        <f>'WW Spending Actual'!F46+'WW Spending Projected'!F50</f>
        <v>0</v>
      </c>
      <c r="G46" s="342">
        <f>'WW Spending Actual'!G46+'WW Spending Projected'!G50</f>
        <v>0</v>
      </c>
      <c r="H46" s="342">
        <f>'WW Spending Actual'!H46+'WW Spending Projected'!H50</f>
        <v>0</v>
      </c>
      <c r="I46" s="342">
        <f>'WW Spending Actual'!I46+'WW Spending Projected'!I50</f>
        <v>0</v>
      </c>
      <c r="J46" s="342">
        <f>'WW Spending Actual'!J46+'WW Spending Projected'!J50</f>
        <v>0</v>
      </c>
      <c r="K46" s="342">
        <f>'WW Spending Actual'!K46+'WW Spending Projected'!K50</f>
        <v>0</v>
      </c>
      <c r="L46" s="342">
        <f>'WW Spending Actual'!L46+'WW Spending Projected'!L50</f>
        <v>0</v>
      </c>
      <c r="M46" s="342">
        <f>'WW Spending Actual'!M46+'WW Spending Projected'!M50</f>
        <v>0</v>
      </c>
      <c r="N46" s="342">
        <f>'WW Spending Actual'!N46+'WW Spending Projected'!N50</f>
        <v>0</v>
      </c>
      <c r="O46" s="342">
        <f>'WW Spending Actual'!O46+'WW Spending Projected'!O50</f>
        <v>0</v>
      </c>
      <c r="P46" s="342">
        <f>'WW Spending Actual'!P46+'WW Spending Projected'!P50</f>
        <v>0</v>
      </c>
      <c r="Q46" s="342">
        <f>'WW Spending Actual'!Q46+'WW Spending Projected'!Q50</f>
        <v>0</v>
      </c>
      <c r="R46" s="342">
        <f>'WW Spending Actual'!R46+'WW Spending Projected'!R50</f>
        <v>0</v>
      </c>
      <c r="S46" s="342">
        <f>'WW Spending Actual'!S46+'WW Spending Projected'!S50</f>
        <v>0</v>
      </c>
      <c r="T46" s="342">
        <f>'WW Spending Actual'!T46+'WW Spending Projected'!T50</f>
        <v>0</v>
      </c>
      <c r="U46" s="342">
        <f>'WW Spending Actual'!U46+'WW Spending Projected'!U50</f>
        <v>0</v>
      </c>
      <c r="V46" s="342">
        <f>'WW Spending Actual'!V46+'WW Spending Projected'!V50</f>
        <v>0</v>
      </c>
      <c r="W46" s="342">
        <f>'WW Spending Actual'!W46+'WW Spending Projected'!W50</f>
        <v>0</v>
      </c>
      <c r="X46" s="342">
        <f>'WW Spending Actual'!X46+'WW Spending Projected'!X50</f>
        <v>0</v>
      </c>
      <c r="Y46" s="342">
        <f>'WW Spending Actual'!Y46+'WW Spending Projected'!Y50</f>
        <v>0</v>
      </c>
      <c r="Z46" s="342">
        <f>'WW Spending Actual'!Z46+'WW Spending Projected'!Z50</f>
        <v>0</v>
      </c>
      <c r="AA46" s="342">
        <f>'WW Spending Actual'!AA46+'WW Spending Projected'!AA50</f>
        <v>0</v>
      </c>
      <c r="AB46" s="343">
        <f>'WW Spending Actual'!AB46+'WW Spending Projected'!AB50</f>
        <v>0</v>
      </c>
    </row>
    <row r="47" spans="2:28" x14ac:dyDescent="0.2">
      <c r="B47" s="132" t="str">
        <f>IFERROR(VLOOKUP(C47,'MEG Def'!$A$57:$B$60,2),"")</f>
        <v/>
      </c>
      <c r="C47" s="135"/>
      <c r="D47" s="341">
        <f>'WW Spending Actual'!D47+'WW Spending Projected'!D51</f>
        <v>0</v>
      </c>
      <c r="E47" s="342">
        <f>'WW Spending Actual'!E47+'WW Spending Projected'!E51</f>
        <v>0</v>
      </c>
      <c r="F47" s="342">
        <f>'WW Spending Actual'!F47+'WW Spending Projected'!F51</f>
        <v>0</v>
      </c>
      <c r="G47" s="342">
        <f>'WW Spending Actual'!G47+'WW Spending Projected'!G51</f>
        <v>0</v>
      </c>
      <c r="H47" s="342">
        <f>'WW Spending Actual'!H47+'WW Spending Projected'!H51</f>
        <v>0</v>
      </c>
      <c r="I47" s="342">
        <f>'WW Spending Actual'!I47+'WW Spending Projected'!I51</f>
        <v>0</v>
      </c>
      <c r="J47" s="342">
        <f>'WW Spending Actual'!J47+'WW Spending Projected'!J51</f>
        <v>0</v>
      </c>
      <c r="K47" s="342">
        <f>'WW Spending Actual'!K47+'WW Spending Projected'!K51</f>
        <v>0</v>
      </c>
      <c r="L47" s="342">
        <f>'WW Spending Actual'!L47+'WW Spending Projected'!L51</f>
        <v>0</v>
      </c>
      <c r="M47" s="342">
        <f>'WW Spending Actual'!M47+'WW Spending Projected'!M51</f>
        <v>0</v>
      </c>
      <c r="N47" s="342">
        <f>'WW Spending Actual'!N47+'WW Spending Projected'!N51</f>
        <v>0</v>
      </c>
      <c r="O47" s="342">
        <f>'WW Spending Actual'!O47+'WW Spending Projected'!O51</f>
        <v>0</v>
      </c>
      <c r="P47" s="342">
        <f>'WW Spending Actual'!P47+'WW Spending Projected'!P51</f>
        <v>0</v>
      </c>
      <c r="Q47" s="342">
        <f>'WW Spending Actual'!Q47+'WW Spending Projected'!Q51</f>
        <v>0</v>
      </c>
      <c r="R47" s="342">
        <f>'WW Spending Actual'!R47+'WW Spending Projected'!R51</f>
        <v>0</v>
      </c>
      <c r="S47" s="342">
        <f>'WW Spending Actual'!S47+'WW Spending Projected'!S51</f>
        <v>0</v>
      </c>
      <c r="T47" s="342">
        <f>'WW Spending Actual'!T47+'WW Spending Projected'!T51</f>
        <v>0</v>
      </c>
      <c r="U47" s="342">
        <f>'WW Spending Actual'!U47+'WW Spending Projected'!U51</f>
        <v>0</v>
      </c>
      <c r="V47" s="342">
        <f>'WW Spending Actual'!V47+'WW Spending Projected'!V51</f>
        <v>0</v>
      </c>
      <c r="W47" s="342">
        <f>'WW Spending Actual'!W47+'WW Spending Projected'!W51</f>
        <v>0</v>
      </c>
      <c r="X47" s="342">
        <f>'WW Spending Actual'!X47+'WW Spending Projected'!X51</f>
        <v>0</v>
      </c>
      <c r="Y47" s="342">
        <f>'WW Spending Actual'!Y47+'WW Spending Projected'!Y51</f>
        <v>0</v>
      </c>
      <c r="Z47" s="342">
        <f>'WW Spending Actual'!Z47+'WW Spending Projected'!Z51</f>
        <v>0</v>
      </c>
      <c r="AA47" s="342">
        <f>'WW Spending Actual'!AA47+'WW Spending Projected'!AA51</f>
        <v>0</v>
      </c>
      <c r="AB47" s="343">
        <f>'WW Spending Actual'!AB47+'WW Spending Projected'!AB51</f>
        <v>0</v>
      </c>
    </row>
    <row r="48" spans="2:28" x14ac:dyDescent="0.2">
      <c r="B48" s="132" t="str">
        <f>IFERROR(VLOOKUP(C48,'MEG Def'!$A$57:$B$60,2),"")</f>
        <v/>
      </c>
      <c r="C48" s="135"/>
      <c r="D48" s="341">
        <f>'WW Spending Actual'!D48+'WW Spending Projected'!D52</f>
        <v>0</v>
      </c>
      <c r="E48" s="342">
        <f>'WW Spending Actual'!E48+'WW Spending Projected'!E52</f>
        <v>0</v>
      </c>
      <c r="F48" s="342">
        <f>'WW Spending Actual'!F48+'WW Spending Projected'!F52</f>
        <v>0</v>
      </c>
      <c r="G48" s="342">
        <f>'WW Spending Actual'!G48+'WW Spending Projected'!G52</f>
        <v>0</v>
      </c>
      <c r="H48" s="342">
        <f>'WW Spending Actual'!H48+'WW Spending Projected'!H52</f>
        <v>0</v>
      </c>
      <c r="I48" s="342">
        <f>'WW Spending Actual'!I48+'WW Spending Projected'!I52</f>
        <v>0</v>
      </c>
      <c r="J48" s="342">
        <f>'WW Spending Actual'!J48+'WW Spending Projected'!J52</f>
        <v>0</v>
      </c>
      <c r="K48" s="342">
        <f>'WW Spending Actual'!K48+'WW Spending Projected'!K52</f>
        <v>0</v>
      </c>
      <c r="L48" s="342">
        <f>'WW Spending Actual'!L48+'WW Spending Projected'!L52</f>
        <v>0</v>
      </c>
      <c r="M48" s="342">
        <f>'WW Spending Actual'!M48+'WW Spending Projected'!M52</f>
        <v>0</v>
      </c>
      <c r="N48" s="342">
        <f>'WW Spending Actual'!N48+'WW Spending Projected'!N52</f>
        <v>0</v>
      </c>
      <c r="O48" s="342">
        <f>'WW Spending Actual'!O48+'WW Spending Projected'!O52</f>
        <v>0</v>
      </c>
      <c r="P48" s="342">
        <f>'WW Spending Actual'!P48+'WW Spending Projected'!P52</f>
        <v>0</v>
      </c>
      <c r="Q48" s="342">
        <f>'WW Spending Actual'!Q48+'WW Spending Projected'!Q52</f>
        <v>0</v>
      </c>
      <c r="R48" s="342">
        <f>'WW Spending Actual'!R48+'WW Spending Projected'!R52</f>
        <v>0</v>
      </c>
      <c r="S48" s="342">
        <f>'WW Spending Actual'!S48+'WW Spending Projected'!S52</f>
        <v>0</v>
      </c>
      <c r="T48" s="342">
        <f>'WW Spending Actual'!T48+'WW Spending Projected'!T52</f>
        <v>0</v>
      </c>
      <c r="U48" s="342">
        <f>'WW Spending Actual'!U48+'WW Spending Projected'!U52</f>
        <v>0</v>
      </c>
      <c r="V48" s="342">
        <f>'WW Spending Actual'!V48+'WW Spending Projected'!V52</f>
        <v>0</v>
      </c>
      <c r="W48" s="342">
        <f>'WW Spending Actual'!W48+'WW Spending Projected'!W52</f>
        <v>0</v>
      </c>
      <c r="X48" s="342">
        <f>'WW Spending Actual'!X48+'WW Spending Projected'!X52</f>
        <v>0</v>
      </c>
      <c r="Y48" s="342">
        <f>'WW Spending Actual'!Y48+'WW Spending Projected'!Y52</f>
        <v>0</v>
      </c>
      <c r="Z48" s="342">
        <f>'WW Spending Actual'!Z48+'WW Spending Projected'!Z52</f>
        <v>0</v>
      </c>
      <c r="AA48" s="342">
        <f>'WW Spending Actual'!AA48+'WW Spending Projected'!AA52</f>
        <v>0</v>
      </c>
      <c r="AB48" s="343">
        <f>'WW Spending Actual'!AB48+'WW Spending Projected'!AB52</f>
        <v>0</v>
      </c>
    </row>
    <row r="49" spans="2:28" ht="13.5" thickBot="1" x14ac:dyDescent="0.25">
      <c r="B49" s="42"/>
      <c r="C49" s="136"/>
      <c r="D49" s="341">
        <f>'WW Spending Actual'!D49+'WW Spending Projected'!D53</f>
        <v>0</v>
      </c>
      <c r="E49" s="342">
        <f>'WW Spending Actual'!E49+'WW Spending Projected'!E53</f>
        <v>0</v>
      </c>
      <c r="F49" s="342">
        <f>'WW Spending Actual'!F49+'WW Spending Projected'!F53</f>
        <v>0</v>
      </c>
      <c r="G49" s="342">
        <f>'WW Spending Actual'!G49+'WW Spending Projected'!G53</f>
        <v>0</v>
      </c>
      <c r="H49" s="342">
        <f>'WW Spending Actual'!H49+'WW Spending Projected'!H53</f>
        <v>0</v>
      </c>
      <c r="I49" s="342">
        <f>'WW Spending Actual'!I49+'WW Spending Projected'!I53</f>
        <v>0</v>
      </c>
      <c r="J49" s="342">
        <f>'WW Spending Actual'!J49+'WW Spending Projected'!J53</f>
        <v>0</v>
      </c>
      <c r="K49" s="342">
        <f>'WW Spending Actual'!K49+'WW Spending Projected'!K53</f>
        <v>0</v>
      </c>
      <c r="L49" s="342">
        <f>'WW Spending Actual'!L49+'WW Spending Projected'!L53</f>
        <v>0</v>
      </c>
      <c r="M49" s="342">
        <f>'WW Spending Actual'!M49+'WW Spending Projected'!M53</f>
        <v>0</v>
      </c>
      <c r="N49" s="342">
        <f>'WW Spending Actual'!N49+'WW Spending Projected'!N53</f>
        <v>0</v>
      </c>
      <c r="O49" s="342">
        <f>'WW Spending Actual'!O49+'WW Spending Projected'!O53</f>
        <v>0</v>
      </c>
      <c r="P49" s="342">
        <f>'WW Spending Actual'!P49+'WW Spending Projected'!P53</f>
        <v>0</v>
      </c>
      <c r="Q49" s="342">
        <f>'WW Spending Actual'!Q49+'WW Spending Projected'!Q53</f>
        <v>0</v>
      </c>
      <c r="R49" s="342">
        <f>'WW Spending Actual'!R49+'WW Spending Projected'!R53</f>
        <v>0</v>
      </c>
      <c r="S49" s="342">
        <f>'WW Spending Actual'!S49+'WW Spending Projected'!S53</f>
        <v>0</v>
      </c>
      <c r="T49" s="342">
        <f>'WW Spending Actual'!T49+'WW Spending Projected'!T53</f>
        <v>0</v>
      </c>
      <c r="U49" s="342">
        <f>'WW Spending Actual'!U49+'WW Spending Projected'!U53</f>
        <v>0</v>
      </c>
      <c r="V49" s="342">
        <f>'WW Spending Actual'!V49+'WW Spending Projected'!V53</f>
        <v>0</v>
      </c>
      <c r="W49" s="342">
        <f>'WW Spending Actual'!W49+'WW Spending Projected'!W53</f>
        <v>0</v>
      </c>
      <c r="X49" s="342">
        <f>'WW Spending Actual'!X49+'WW Spending Projected'!X53</f>
        <v>0</v>
      </c>
      <c r="Y49" s="342">
        <f>'WW Spending Actual'!Y49+'WW Spending Projected'!Y53</f>
        <v>0</v>
      </c>
      <c r="Z49" s="342">
        <f>'WW Spending Actual'!Z49+'WW Spending Projected'!Z53</f>
        <v>0</v>
      </c>
      <c r="AA49" s="342">
        <f>'WW Spending Actual'!AA49+'WW Spending Projected'!AA53</f>
        <v>0</v>
      </c>
      <c r="AB49" s="343">
        <f>'WW Spending Actual'!AB49+'WW Spending Projected'!AB53</f>
        <v>0</v>
      </c>
    </row>
    <row r="50" spans="2:28" ht="13.5" thickBot="1" x14ac:dyDescent="0.25">
      <c r="B50" s="65" t="s">
        <v>4</v>
      </c>
      <c r="C50" s="130"/>
      <c r="D50" s="362">
        <f>SUM(D8:D49)</f>
        <v>0</v>
      </c>
      <c r="E50" s="358">
        <f>SUM(E8:E49)</f>
        <v>0</v>
      </c>
      <c r="F50" s="358">
        <f>SUM(F8:F49)</f>
        <v>0</v>
      </c>
      <c r="G50" s="358">
        <f>SUM(G8:G49)</f>
        <v>0</v>
      </c>
      <c r="H50" s="358">
        <f>SUM(H8:H49)</f>
        <v>0</v>
      </c>
      <c r="I50" s="358">
        <f t="shared" ref="I50:AB50" si="0">SUM(I8:I49)</f>
        <v>0</v>
      </c>
      <c r="J50" s="358">
        <f t="shared" si="0"/>
        <v>0</v>
      </c>
      <c r="K50" s="358">
        <f t="shared" si="0"/>
        <v>0</v>
      </c>
      <c r="L50" s="358">
        <f t="shared" si="0"/>
        <v>0</v>
      </c>
      <c r="M50" s="358">
        <f t="shared" si="0"/>
        <v>0</v>
      </c>
      <c r="N50" s="358">
        <f t="shared" si="0"/>
        <v>0</v>
      </c>
      <c r="O50" s="358">
        <f t="shared" si="0"/>
        <v>0</v>
      </c>
      <c r="P50" s="358">
        <f t="shared" si="0"/>
        <v>0</v>
      </c>
      <c r="Q50" s="358">
        <f t="shared" si="0"/>
        <v>0</v>
      </c>
      <c r="R50" s="358">
        <f t="shared" si="0"/>
        <v>0</v>
      </c>
      <c r="S50" s="358">
        <f t="shared" si="0"/>
        <v>0</v>
      </c>
      <c r="T50" s="358">
        <f t="shared" si="0"/>
        <v>0</v>
      </c>
      <c r="U50" s="358">
        <f t="shared" si="0"/>
        <v>0</v>
      </c>
      <c r="V50" s="358">
        <f t="shared" si="0"/>
        <v>0</v>
      </c>
      <c r="W50" s="358">
        <f t="shared" si="0"/>
        <v>0</v>
      </c>
      <c r="X50" s="358">
        <f t="shared" si="0"/>
        <v>0</v>
      </c>
      <c r="Y50" s="358">
        <f t="shared" si="0"/>
        <v>0</v>
      </c>
      <c r="Z50" s="358">
        <f t="shared" si="0"/>
        <v>0</v>
      </c>
      <c r="AA50" s="358">
        <f t="shared" si="0"/>
        <v>0</v>
      </c>
      <c r="AB50" s="363">
        <f t="shared" si="0"/>
        <v>0</v>
      </c>
    </row>
    <row r="51" spans="2:28" x14ac:dyDescent="0.2">
      <c r="B51" s="54"/>
      <c r="C51" s="152"/>
      <c r="D51" s="66"/>
      <c r="E51" s="66"/>
      <c r="F51" s="66"/>
      <c r="G51" s="66"/>
      <c r="H51" s="66"/>
    </row>
    <row r="52" spans="2:28" ht="13.5" thickBot="1" x14ac:dyDescent="0.25">
      <c r="B52" s="53" t="s">
        <v>16</v>
      </c>
      <c r="C52" s="129"/>
      <c r="D52" s="66"/>
      <c r="E52" s="66"/>
      <c r="F52" s="66"/>
      <c r="G52" s="66"/>
      <c r="H52" s="66"/>
    </row>
    <row r="53" spans="2:28" x14ac:dyDescent="0.2">
      <c r="B53" s="116"/>
      <c r="C53" s="125"/>
      <c r="D53" s="122" t="s">
        <v>0</v>
      </c>
      <c r="E53" s="59"/>
      <c r="F53" s="59"/>
      <c r="G53" s="59"/>
      <c r="H53" s="59"/>
      <c r="I53" s="68"/>
      <c r="J53" s="68"/>
      <c r="K53" s="68"/>
      <c r="L53" s="68"/>
      <c r="M53" s="68"/>
      <c r="N53" s="68"/>
      <c r="O53" s="68"/>
      <c r="P53" s="68"/>
      <c r="Q53" s="68"/>
      <c r="R53" s="68"/>
      <c r="S53" s="68"/>
      <c r="T53" s="68"/>
      <c r="U53" s="68"/>
      <c r="V53" s="68"/>
      <c r="W53" s="68"/>
      <c r="X53" s="68"/>
      <c r="Y53" s="68"/>
      <c r="Z53" s="68"/>
      <c r="AA53" s="68"/>
      <c r="AB53" s="69"/>
    </row>
    <row r="54" spans="2:28" ht="13.5" thickBot="1" x14ac:dyDescent="0.25">
      <c r="B54" s="148"/>
      <c r="C54" s="134"/>
      <c r="D54" s="160">
        <f>'DY Def'!B$5</f>
        <v>1</v>
      </c>
      <c r="E54" s="160">
        <f>'DY Def'!C$5</f>
        <v>2</v>
      </c>
      <c r="F54" s="160">
        <f>'DY Def'!D$5</f>
        <v>3</v>
      </c>
      <c r="G54" s="160">
        <f>'DY Def'!E$5</f>
        <v>4</v>
      </c>
      <c r="H54" s="160">
        <f>'DY Def'!F$5</f>
        <v>5</v>
      </c>
      <c r="I54" s="160">
        <f>'DY Def'!G$5</f>
        <v>6</v>
      </c>
      <c r="J54" s="160">
        <f>'DY Def'!H$5</f>
        <v>7</v>
      </c>
      <c r="K54" s="160">
        <f>'DY Def'!I$5</f>
        <v>8</v>
      </c>
      <c r="L54" s="160">
        <f>'DY Def'!J$5</f>
        <v>9</v>
      </c>
      <c r="M54" s="160">
        <f>'DY Def'!K$5</f>
        <v>10</v>
      </c>
      <c r="N54" s="160">
        <f>'DY Def'!L$5</f>
        <v>11</v>
      </c>
      <c r="O54" s="160">
        <f>'DY Def'!M$5</f>
        <v>12</v>
      </c>
      <c r="P54" s="160">
        <f>'DY Def'!N$5</f>
        <v>13</v>
      </c>
      <c r="Q54" s="160">
        <f>'DY Def'!O$5</f>
        <v>14</v>
      </c>
      <c r="R54" s="160">
        <f>'DY Def'!P$5</f>
        <v>15</v>
      </c>
      <c r="S54" s="160">
        <f>'DY Def'!Q$5</f>
        <v>16</v>
      </c>
      <c r="T54" s="160">
        <f>'DY Def'!R$5</f>
        <v>17</v>
      </c>
      <c r="U54" s="160">
        <f>'DY Def'!S$5</f>
        <v>18</v>
      </c>
      <c r="V54" s="160">
        <f>'DY Def'!T$5</f>
        <v>19</v>
      </c>
      <c r="W54" s="160">
        <f>'DY Def'!U$5</f>
        <v>20</v>
      </c>
      <c r="X54" s="160">
        <f>'DY Def'!V$5</f>
        <v>21</v>
      </c>
      <c r="Y54" s="160">
        <f>'DY Def'!W$5</f>
        <v>22</v>
      </c>
      <c r="Z54" s="160">
        <f>'DY Def'!X$5</f>
        <v>23</v>
      </c>
      <c r="AA54" s="160">
        <f>'DY Def'!Y$5</f>
        <v>24</v>
      </c>
      <c r="AB54" s="161">
        <f>'DY Def'!Z$5</f>
        <v>25</v>
      </c>
    </row>
    <row r="55" spans="2:28" x14ac:dyDescent="0.2">
      <c r="B55" s="148"/>
      <c r="C55" s="134"/>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2"/>
    </row>
    <row r="56" spans="2:28" x14ac:dyDescent="0.2">
      <c r="B56" s="153" t="s">
        <v>83</v>
      </c>
      <c r="C56" s="13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5"/>
    </row>
    <row r="57" spans="2:28" x14ac:dyDescent="0.2">
      <c r="B57" s="150" t="str">
        <f>IFERROR(VLOOKUP(C57,'MEG Def'!$A$7:$B$12,2),"")</f>
        <v/>
      </c>
      <c r="C57" s="134"/>
      <c r="D57" s="346">
        <f>'WW Spending Actual'!D58+'WW Spending Projected'!D59</f>
        <v>0</v>
      </c>
      <c r="E57" s="346">
        <f>'WW Spending Actual'!E58+'WW Spending Projected'!E59</f>
        <v>0</v>
      </c>
      <c r="F57" s="346">
        <f>'WW Spending Actual'!F58+'WW Spending Projected'!F59</f>
        <v>0</v>
      </c>
      <c r="G57" s="346">
        <f>'WW Spending Actual'!G58+'WW Spending Projected'!G59</f>
        <v>0</v>
      </c>
      <c r="H57" s="346">
        <f>'WW Spending Actual'!H58+'WW Spending Projected'!H59</f>
        <v>0</v>
      </c>
      <c r="I57" s="346">
        <f>'WW Spending Actual'!I58+'WW Spending Projected'!I59</f>
        <v>0</v>
      </c>
      <c r="J57" s="346">
        <f>'WW Spending Actual'!J58+'WW Spending Projected'!J59</f>
        <v>0</v>
      </c>
      <c r="K57" s="346">
        <f>'WW Spending Actual'!K58+'WW Spending Projected'!K59</f>
        <v>0</v>
      </c>
      <c r="L57" s="346">
        <f>'WW Spending Actual'!L58+'WW Spending Projected'!L59</f>
        <v>0</v>
      </c>
      <c r="M57" s="346">
        <f>'WW Spending Actual'!M58+'WW Spending Projected'!M59</f>
        <v>0</v>
      </c>
      <c r="N57" s="346">
        <f>'WW Spending Actual'!N58+'WW Spending Projected'!N59</f>
        <v>0</v>
      </c>
      <c r="O57" s="346">
        <f>'WW Spending Actual'!O58+'WW Spending Projected'!O59</f>
        <v>0</v>
      </c>
      <c r="P57" s="346">
        <f>'WW Spending Actual'!P58+'WW Spending Projected'!P59</f>
        <v>0</v>
      </c>
      <c r="Q57" s="346">
        <f>'WW Spending Actual'!Q58+'WW Spending Projected'!Q59</f>
        <v>0</v>
      </c>
      <c r="R57" s="346">
        <f>'WW Spending Actual'!R58+'WW Spending Projected'!R59</f>
        <v>0</v>
      </c>
      <c r="S57" s="346">
        <f>'WW Spending Actual'!S58+'WW Spending Projected'!S59</f>
        <v>0</v>
      </c>
      <c r="T57" s="346">
        <f>'WW Spending Actual'!T58+'WW Spending Projected'!T59</f>
        <v>0</v>
      </c>
      <c r="U57" s="346">
        <f>'WW Spending Actual'!U58+'WW Spending Projected'!U59</f>
        <v>0</v>
      </c>
      <c r="V57" s="346">
        <f>'WW Spending Actual'!V58+'WW Spending Projected'!V59</f>
        <v>0</v>
      </c>
      <c r="W57" s="346">
        <f>'WW Spending Actual'!W58+'WW Spending Projected'!W59</f>
        <v>0</v>
      </c>
      <c r="X57" s="346">
        <f>'WW Spending Actual'!X58+'WW Spending Projected'!X59</f>
        <v>0</v>
      </c>
      <c r="Y57" s="346">
        <f>'WW Spending Actual'!Y58+'WW Spending Projected'!Y59</f>
        <v>0</v>
      </c>
      <c r="Z57" s="346">
        <f>'WW Spending Actual'!Z58+'WW Spending Projected'!Z59</f>
        <v>0</v>
      </c>
      <c r="AA57" s="346">
        <f>'WW Spending Actual'!AA58+'WW Spending Projected'!AA59</f>
        <v>0</v>
      </c>
      <c r="AB57" s="347">
        <f>'WW Spending Actual'!AB58+'WW Spending Projected'!AB59</f>
        <v>0</v>
      </c>
    </row>
    <row r="58" spans="2:28" x14ac:dyDescent="0.2">
      <c r="B58" s="150" t="str">
        <f>IFERROR(VLOOKUP(C58,'MEG Def'!$A$7:$B$12,2),"")</f>
        <v/>
      </c>
      <c r="C58" s="134"/>
      <c r="D58" s="346">
        <f>'WW Spending Actual'!D59+'WW Spending Projected'!D60</f>
        <v>0</v>
      </c>
      <c r="E58" s="346">
        <f>'WW Spending Actual'!E59+'WW Spending Projected'!E60</f>
        <v>0</v>
      </c>
      <c r="F58" s="346">
        <f>'WW Spending Actual'!F59+'WW Spending Projected'!F60</f>
        <v>0</v>
      </c>
      <c r="G58" s="346">
        <f>'WW Spending Actual'!G59+'WW Spending Projected'!G60</f>
        <v>0</v>
      </c>
      <c r="H58" s="346">
        <f>'WW Spending Actual'!H59+'WW Spending Projected'!H60</f>
        <v>0</v>
      </c>
      <c r="I58" s="346">
        <f>'WW Spending Actual'!I59+'WW Spending Projected'!I60</f>
        <v>0</v>
      </c>
      <c r="J58" s="346">
        <f>'WW Spending Actual'!J59+'WW Spending Projected'!J60</f>
        <v>0</v>
      </c>
      <c r="K58" s="346">
        <f>'WW Spending Actual'!K59+'WW Spending Projected'!K60</f>
        <v>0</v>
      </c>
      <c r="L58" s="346">
        <f>'WW Spending Actual'!L59+'WW Spending Projected'!L60</f>
        <v>0</v>
      </c>
      <c r="M58" s="346">
        <f>'WW Spending Actual'!M59+'WW Spending Projected'!M60</f>
        <v>0</v>
      </c>
      <c r="N58" s="346">
        <f>'WW Spending Actual'!N59+'WW Spending Projected'!N60</f>
        <v>0</v>
      </c>
      <c r="O58" s="346">
        <f>'WW Spending Actual'!O59+'WW Spending Projected'!O60</f>
        <v>0</v>
      </c>
      <c r="P58" s="346">
        <f>'WW Spending Actual'!P59+'WW Spending Projected'!P60</f>
        <v>0</v>
      </c>
      <c r="Q58" s="346">
        <f>'WW Spending Actual'!Q59+'WW Spending Projected'!Q60</f>
        <v>0</v>
      </c>
      <c r="R58" s="346">
        <f>'WW Spending Actual'!R59+'WW Spending Projected'!R60</f>
        <v>0</v>
      </c>
      <c r="S58" s="346">
        <f>'WW Spending Actual'!S59+'WW Spending Projected'!S60</f>
        <v>0</v>
      </c>
      <c r="T58" s="346">
        <f>'WW Spending Actual'!T59+'WW Spending Projected'!T60</f>
        <v>0</v>
      </c>
      <c r="U58" s="346">
        <f>'WW Spending Actual'!U59+'WW Spending Projected'!U60</f>
        <v>0</v>
      </c>
      <c r="V58" s="346">
        <f>'WW Spending Actual'!V59+'WW Spending Projected'!V60</f>
        <v>0</v>
      </c>
      <c r="W58" s="346">
        <f>'WW Spending Actual'!W59+'WW Spending Projected'!W60</f>
        <v>0</v>
      </c>
      <c r="X58" s="346">
        <f>'WW Spending Actual'!X59+'WW Spending Projected'!X60</f>
        <v>0</v>
      </c>
      <c r="Y58" s="346">
        <f>'WW Spending Actual'!Y59+'WW Spending Projected'!Y60</f>
        <v>0</v>
      </c>
      <c r="Z58" s="346">
        <f>'WW Spending Actual'!Z59+'WW Spending Projected'!Z60</f>
        <v>0</v>
      </c>
      <c r="AA58" s="346">
        <f>'WW Spending Actual'!AA59+'WW Spending Projected'!AA60</f>
        <v>0</v>
      </c>
      <c r="AB58" s="347">
        <f>'WW Spending Actual'!AB59+'WW Spending Projected'!AB60</f>
        <v>0</v>
      </c>
    </row>
    <row r="59" spans="2:28" x14ac:dyDescent="0.2">
      <c r="B59" s="150" t="str">
        <f>IFERROR(VLOOKUP(C59,'MEG Def'!$A$7:$B$12,2),"")</f>
        <v/>
      </c>
      <c r="C59" s="134"/>
      <c r="D59" s="346">
        <f>'WW Spending Actual'!D60+'WW Spending Projected'!D61</f>
        <v>0</v>
      </c>
      <c r="E59" s="346">
        <f>'WW Spending Actual'!E60+'WW Spending Projected'!E61</f>
        <v>0</v>
      </c>
      <c r="F59" s="346">
        <f>'WW Spending Actual'!F60+'WW Spending Projected'!F61</f>
        <v>0</v>
      </c>
      <c r="G59" s="346">
        <f>'WW Spending Actual'!G60+'WW Spending Projected'!G61</f>
        <v>0</v>
      </c>
      <c r="H59" s="346">
        <f>'WW Spending Actual'!H60+'WW Spending Projected'!H61</f>
        <v>0</v>
      </c>
      <c r="I59" s="346">
        <f>'WW Spending Actual'!I60+'WW Spending Projected'!I61</f>
        <v>0</v>
      </c>
      <c r="J59" s="346">
        <f>'WW Spending Actual'!J60+'WW Spending Projected'!J61</f>
        <v>0</v>
      </c>
      <c r="K59" s="346">
        <f>'WW Spending Actual'!K60+'WW Spending Projected'!K61</f>
        <v>0</v>
      </c>
      <c r="L59" s="346">
        <f>'WW Spending Actual'!L60+'WW Spending Projected'!L61</f>
        <v>0</v>
      </c>
      <c r="M59" s="346">
        <f>'WW Spending Actual'!M60+'WW Spending Projected'!M61</f>
        <v>0</v>
      </c>
      <c r="N59" s="346">
        <f>'WW Spending Actual'!N60+'WW Spending Projected'!N61</f>
        <v>0</v>
      </c>
      <c r="O59" s="346">
        <f>'WW Spending Actual'!O60+'WW Spending Projected'!O61</f>
        <v>0</v>
      </c>
      <c r="P59" s="346">
        <f>'WW Spending Actual'!P60+'WW Spending Projected'!P61</f>
        <v>0</v>
      </c>
      <c r="Q59" s="346">
        <f>'WW Spending Actual'!Q60+'WW Spending Projected'!Q61</f>
        <v>0</v>
      </c>
      <c r="R59" s="346">
        <f>'WW Spending Actual'!R60+'WW Spending Projected'!R61</f>
        <v>0</v>
      </c>
      <c r="S59" s="346">
        <f>'WW Spending Actual'!S60+'WW Spending Projected'!S61</f>
        <v>0</v>
      </c>
      <c r="T59" s="346">
        <f>'WW Spending Actual'!T60+'WW Spending Projected'!T61</f>
        <v>0</v>
      </c>
      <c r="U59" s="346">
        <f>'WW Spending Actual'!U60+'WW Spending Projected'!U61</f>
        <v>0</v>
      </c>
      <c r="V59" s="346">
        <f>'WW Spending Actual'!V60+'WW Spending Projected'!V61</f>
        <v>0</v>
      </c>
      <c r="W59" s="346">
        <f>'WW Spending Actual'!W60+'WW Spending Projected'!W61</f>
        <v>0</v>
      </c>
      <c r="X59" s="346">
        <f>'WW Spending Actual'!X60+'WW Spending Projected'!X61</f>
        <v>0</v>
      </c>
      <c r="Y59" s="346">
        <f>'WW Spending Actual'!Y60+'WW Spending Projected'!Y61</f>
        <v>0</v>
      </c>
      <c r="Z59" s="346">
        <f>'WW Spending Actual'!Z60+'WW Spending Projected'!Z61</f>
        <v>0</v>
      </c>
      <c r="AA59" s="346">
        <f>'WW Spending Actual'!AA60+'WW Spending Projected'!AA61</f>
        <v>0</v>
      </c>
      <c r="AB59" s="347">
        <f>'WW Spending Actual'!AB60+'WW Spending Projected'!AB61</f>
        <v>0</v>
      </c>
    </row>
    <row r="60" spans="2:28" x14ac:dyDescent="0.2">
      <c r="B60" s="150" t="str">
        <f>IFERROR(VLOOKUP(C60,'MEG Def'!$A$7:$B$12,2),"")</f>
        <v/>
      </c>
      <c r="C60" s="134"/>
      <c r="D60" s="346">
        <f>'WW Spending Actual'!D61+'WW Spending Projected'!D62</f>
        <v>0</v>
      </c>
      <c r="E60" s="346">
        <f>'WW Spending Actual'!E61+'WW Spending Projected'!E62</f>
        <v>0</v>
      </c>
      <c r="F60" s="346">
        <f>'WW Spending Actual'!F61+'WW Spending Projected'!F62</f>
        <v>0</v>
      </c>
      <c r="G60" s="346">
        <f>'WW Spending Actual'!G61+'WW Spending Projected'!G62</f>
        <v>0</v>
      </c>
      <c r="H60" s="346">
        <f>'WW Spending Actual'!H61+'WW Spending Projected'!H62</f>
        <v>0</v>
      </c>
      <c r="I60" s="346">
        <f>'WW Spending Actual'!I61+'WW Spending Projected'!I62</f>
        <v>0</v>
      </c>
      <c r="J60" s="346">
        <f>'WW Spending Actual'!J61+'WW Spending Projected'!J62</f>
        <v>0</v>
      </c>
      <c r="K60" s="346">
        <f>'WW Spending Actual'!K61+'WW Spending Projected'!K62</f>
        <v>0</v>
      </c>
      <c r="L60" s="346">
        <f>'WW Spending Actual'!L61+'WW Spending Projected'!L62</f>
        <v>0</v>
      </c>
      <c r="M60" s="346">
        <f>'WW Spending Actual'!M61+'WW Spending Projected'!M62</f>
        <v>0</v>
      </c>
      <c r="N60" s="346">
        <f>'WW Spending Actual'!N61+'WW Spending Projected'!N62</f>
        <v>0</v>
      </c>
      <c r="O60" s="346">
        <f>'WW Spending Actual'!O61+'WW Spending Projected'!O62</f>
        <v>0</v>
      </c>
      <c r="P60" s="346">
        <f>'WW Spending Actual'!P61+'WW Spending Projected'!P62</f>
        <v>0</v>
      </c>
      <c r="Q60" s="346">
        <f>'WW Spending Actual'!Q61+'WW Spending Projected'!Q62</f>
        <v>0</v>
      </c>
      <c r="R60" s="346">
        <f>'WW Spending Actual'!R61+'WW Spending Projected'!R62</f>
        <v>0</v>
      </c>
      <c r="S60" s="346">
        <f>'WW Spending Actual'!S61+'WW Spending Projected'!S62</f>
        <v>0</v>
      </c>
      <c r="T60" s="346">
        <f>'WW Spending Actual'!T61+'WW Spending Projected'!T62</f>
        <v>0</v>
      </c>
      <c r="U60" s="346">
        <f>'WW Spending Actual'!U61+'WW Spending Projected'!U62</f>
        <v>0</v>
      </c>
      <c r="V60" s="346">
        <f>'WW Spending Actual'!V61+'WW Spending Projected'!V62</f>
        <v>0</v>
      </c>
      <c r="W60" s="346">
        <f>'WW Spending Actual'!W61+'WW Spending Projected'!W62</f>
        <v>0</v>
      </c>
      <c r="X60" s="346">
        <f>'WW Spending Actual'!X61+'WW Spending Projected'!X62</f>
        <v>0</v>
      </c>
      <c r="Y60" s="346">
        <f>'WW Spending Actual'!Y61+'WW Spending Projected'!Y62</f>
        <v>0</v>
      </c>
      <c r="Z60" s="346">
        <f>'WW Spending Actual'!Z61+'WW Spending Projected'!Z62</f>
        <v>0</v>
      </c>
      <c r="AA60" s="346">
        <f>'WW Spending Actual'!AA61+'WW Spending Projected'!AA62</f>
        <v>0</v>
      </c>
      <c r="AB60" s="347">
        <f>'WW Spending Actual'!AB61+'WW Spending Projected'!AB62</f>
        <v>0</v>
      </c>
    </row>
    <row r="61" spans="2:28" x14ac:dyDescent="0.2">
      <c r="B61" s="150" t="str">
        <f>IFERROR(VLOOKUP(C61,'MEG Def'!$A$7:$B$12,2),"")</f>
        <v/>
      </c>
      <c r="C61" s="134"/>
      <c r="D61" s="346">
        <f>'WW Spending Actual'!D62+'WW Spending Projected'!D63</f>
        <v>0</v>
      </c>
      <c r="E61" s="346">
        <f>'WW Spending Actual'!E62+'WW Spending Projected'!E63</f>
        <v>0</v>
      </c>
      <c r="F61" s="346">
        <f>'WW Spending Actual'!F62+'WW Spending Projected'!F63</f>
        <v>0</v>
      </c>
      <c r="G61" s="346">
        <f>'WW Spending Actual'!G62+'WW Spending Projected'!G63</f>
        <v>0</v>
      </c>
      <c r="H61" s="346">
        <f>'WW Spending Actual'!H62+'WW Spending Projected'!H63</f>
        <v>0</v>
      </c>
      <c r="I61" s="346">
        <f>'WW Spending Actual'!I62+'WW Spending Projected'!I63</f>
        <v>0</v>
      </c>
      <c r="J61" s="346">
        <f>'WW Spending Actual'!J62+'WW Spending Projected'!J63</f>
        <v>0</v>
      </c>
      <c r="K61" s="346">
        <f>'WW Spending Actual'!K62+'WW Spending Projected'!K63</f>
        <v>0</v>
      </c>
      <c r="L61" s="346">
        <f>'WW Spending Actual'!L62+'WW Spending Projected'!L63</f>
        <v>0</v>
      </c>
      <c r="M61" s="346">
        <f>'WW Spending Actual'!M62+'WW Spending Projected'!M63</f>
        <v>0</v>
      </c>
      <c r="N61" s="346">
        <f>'WW Spending Actual'!N62+'WW Spending Projected'!N63</f>
        <v>0</v>
      </c>
      <c r="O61" s="346">
        <f>'WW Spending Actual'!O62+'WW Spending Projected'!O63</f>
        <v>0</v>
      </c>
      <c r="P61" s="346">
        <f>'WW Spending Actual'!P62+'WW Spending Projected'!P63</f>
        <v>0</v>
      </c>
      <c r="Q61" s="346">
        <f>'WW Spending Actual'!Q62+'WW Spending Projected'!Q63</f>
        <v>0</v>
      </c>
      <c r="R61" s="346">
        <f>'WW Spending Actual'!R62+'WW Spending Projected'!R63</f>
        <v>0</v>
      </c>
      <c r="S61" s="346">
        <f>'WW Spending Actual'!S62+'WW Spending Projected'!S63</f>
        <v>0</v>
      </c>
      <c r="T61" s="346">
        <f>'WW Spending Actual'!T62+'WW Spending Projected'!T63</f>
        <v>0</v>
      </c>
      <c r="U61" s="346">
        <f>'WW Spending Actual'!U62+'WW Spending Projected'!U63</f>
        <v>0</v>
      </c>
      <c r="V61" s="346">
        <f>'WW Spending Actual'!V62+'WW Spending Projected'!V63</f>
        <v>0</v>
      </c>
      <c r="W61" s="346">
        <f>'WW Spending Actual'!W62+'WW Spending Projected'!W63</f>
        <v>0</v>
      </c>
      <c r="X61" s="346">
        <f>'WW Spending Actual'!X62+'WW Spending Projected'!X63</f>
        <v>0</v>
      </c>
      <c r="Y61" s="346">
        <f>'WW Spending Actual'!Y62+'WW Spending Projected'!Y63</f>
        <v>0</v>
      </c>
      <c r="Z61" s="346">
        <f>'WW Spending Actual'!Z62+'WW Spending Projected'!Z63</f>
        <v>0</v>
      </c>
      <c r="AA61" s="346">
        <f>'WW Spending Actual'!AA62+'WW Spending Projected'!AA63</f>
        <v>0</v>
      </c>
      <c r="AB61" s="347">
        <f>'WW Spending Actual'!AB62+'WW Spending Projected'!AB63</f>
        <v>0</v>
      </c>
    </row>
    <row r="62" spans="2:28" x14ac:dyDescent="0.2">
      <c r="B62" s="148"/>
      <c r="C62" s="13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5"/>
    </row>
    <row r="63" spans="2:28" x14ac:dyDescent="0.2">
      <c r="B63" s="151" t="s">
        <v>85</v>
      </c>
      <c r="C63" s="134"/>
      <c r="D63" s="346">
        <f>'WW Spending Actual'!D64+'WW Spending Projected'!D65</f>
        <v>0</v>
      </c>
      <c r="E63" s="346">
        <f>'WW Spending Actual'!E64+'WW Spending Projected'!E65</f>
        <v>0</v>
      </c>
      <c r="F63" s="346">
        <f>'WW Spending Actual'!F64+'WW Spending Projected'!F65</f>
        <v>0</v>
      </c>
      <c r="G63" s="346">
        <f>'WW Spending Actual'!G64+'WW Spending Projected'!G65</f>
        <v>0</v>
      </c>
      <c r="H63" s="346">
        <f>'WW Spending Actual'!H64+'WW Spending Projected'!H65</f>
        <v>0</v>
      </c>
      <c r="I63" s="346">
        <f>'WW Spending Actual'!I64+'WW Spending Projected'!I65</f>
        <v>0</v>
      </c>
      <c r="J63" s="346">
        <f>'WW Spending Actual'!J64+'WW Spending Projected'!J65</f>
        <v>0</v>
      </c>
      <c r="K63" s="346">
        <f>'WW Spending Actual'!K64+'WW Spending Projected'!K65</f>
        <v>0</v>
      </c>
      <c r="L63" s="346">
        <f>'WW Spending Actual'!L64+'WW Spending Projected'!L65</f>
        <v>0</v>
      </c>
      <c r="M63" s="346">
        <f>'WW Spending Actual'!M64+'WW Spending Projected'!M65</f>
        <v>0</v>
      </c>
      <c r="N63" s="346">
        <f>'WW Spending Actual'!N64+'WW Spending Projected'!N65</f>
        <v>0</v>
      </c>
      <c r="O63" s="346">
        <f>'WW Spending Actual'!O64+'WW Spending Projected'!O65</f>
        <v>0</v>
      </c>
      <c r="P63" s="346">
        <f>'WW Spending Actual'!P64+'WW Spending Projected'!P65</f>
        <v>0</v>
      </c>
      <c r="Q63" s="346">
        <f>'WW Spending Actual'!Q64+'WW Spending Projected'!Q65</f>
        <v>0</v>
      </c>
      <c r="R63" s="346">
        <f>'WW Spending Actual'!R64+'WW Spending Projected'!R65</f>
        <v>0</v>
      </c>
      <c r="S63" s="346">
        <f>'WW Spending Actual'!S64+'WW Spending Projected'!S65</f>
        <v>0</v>
      </c>
      <c r="T63" s="346">
        <f>'WW Spending Actual'!T64+'WW Spending Projected'!T65</f>
        <v>0</v>
      </c>
      <c r="U63" s="346">
        <f>'WW Spending Actual'!U64+'WW Spending Projected'!U65</f>
        <v>0</v>
      </c>
      <c r="V63" s="346">
        <f>'WW Spending Actual'!V64+'WW Spending Projected'!V65</f>
        <v>0</v>
      </c>
      <c r="W63" s="346">
        <f>'WW Spending Actual'!W64+'WW Spending Projected'!W65</f>
        <v>0</v>
      </c>
      <c r="X63" s="346">
        <f>'WW Spending Actual'!X64+'WW Spending Projected'!X65</f>
        <v>0</v>
      </c>
      <c r="Y63" s="346">
        <f>'WW Spending Actual'!Y64+'WW Spending Projected'!Y65</f>
        <v>0</v>
      </c>
      <c r="Z63" s="346">
        <f>'WW Spending Actual'!Z64+'WW Spending Projected'!Z65</f>
        <v>0</v>
      </c>
      <c r="AA63" s="346">
        <f>'WW Spending Actual'!AA64+'WW Spending Projected'!AA65</f>
        <v>0</v>
      </c>
      <c r="AB63" s="347">
        <f>'WW Spending Actual'!AB64+'WW Spending Projected'!AB65</f>
        <v>0</v>
      </c>
    </row>
    <row r="64" spans="2:28" x14ac:dyDescent="0.2">
      <c r="B64" s="121" t="str">
        <f>IFERROR(VLOOKUP(C64,'MEG Def'!$A$21:$B$26,2),"")</f>
        <v/>
      </c>
      <c r="C64" s="134"/>
      <c r="D64" s="346">
        <f>'WW Spending Actual'!D65+'WW Spending Projected'!D66</f>
        <v>0</v>
      </c>
      <c r="E64" s="346">
        <f>'WW Spending Actual'!E65+'WW Spending Projected'!E66</f>
        <v>0</v>
      </c>
      <c r="F64" s="346">
        <f>'WW Spending Actual'!F65+'WW Spending Projected'!F66</f>
        <v>0</v>
      </c>
      <c r="G64" s="346">
        <f>'WW Spending Actual'!G65+'WW Spending Projected'!G66</f>
        <v>0</v>
      </c>
      <c r="H64" s="346">
        <f>'WW Spending Actual'!H65+'WW Spending Projected'!H66</f>
        <v>0</v>
      </c>
      <c r="I64" s="346">
        <f>'WW Spending Actual'!I65+'WW Spending Projected'!I66</f>
        <v>0</v>
      </c>
      <c r="J64" s="346">
        <f>'WW Spending Actual'!J65+'WW Spending Projected'!J66</f>
        <v>0</v>
      </c>
      <c r="K64" s="346">
        <f>'WW Spending Actual'!K65+'WW Spending Projected'!K66</f>
        <v>0</v>
      </c>
      <c r="L64" s="346">
        <f>'WW Spending Actual'!L65+'WW Spending Projected'!L66</f>
        <v>0</v>
      </c>
      <c r="M64" s="346">
        <f>'WW Spending Actual'!M65+'WW Spending Projected'!M66</f>
        <v>0</v>
      </c>
      <c r="N64" s="346">
        <f>'WW Spending Actual'!N65+'WW Spending Projected'!N66</f>
        <v>0</v>
      </c>
      <c r="O64" s="346">
        <f>'WW Spending Actual'!O65+'WW Spending Projected'!O66</f>
        <v>0</v>
      </c>
      <c r="P64" s="346">
        <f>'WW Spending Actual'!P65+'WW Spending Projected'!P66</f>
        <v>0</v>
      </c>
      <c r="Q64" s="346">
        <f>'WW Spending Actual'!Q65+'WW Spending Projected'!Q66</f>
        <v>0</v>
      </c>
      <c r="R64" s="346">
        <f>'WW Spending Actual'!R65+'WW Spending Projected'!R66</f>
        <v>0</v>
      </c>
      <c r="S64" s="346">
        <f>'WW Spending Actual'!S65+'WW Spending Projected'!S66</f>
        <v>0</v>
      </c>
      <c r="T64" s="346">
        <f>'WW Spending Actual'!T65+'WW Spending Projected'!T66</f>
        <v>0</v>
      </c>
      <c r="U64" s="346">
        <f>'WW Spending Actual'!U65+'WW Spending Projected'!U66</f>
        <v>0</v>
      </c>
      <c r="V64" s="346">
        <f>'WW Spending Actual'!V65+'WW Spending Projected'!V66</f>
        <v>0</v>
      </c>
      <c r="W64" s="346">
        <f>'WW Spending Actual'!W65+'WW Spending Projected'!W66</f>
        <v>0</v>
      </c>
      <c r="X64" s="346">
        <f>'WW Spending Actual'!X65+'WW Spending Projected'!X66</f>
        <v>0</v>
      </c>
      <c r="Y64" s="346">
        <f>'WW Spending Actual'!Y65+'WW Spending Projected'!Y66</f>
        <v>0</v>
      </c>
      <c r="Z64" s="346">
        <f>'WW Spending Actual'!Z65+'WW Spending Projected'!Z66</f>
        <v>0</v>
      </c>
      <c r="AA64" s="346">
        <f>'WW Spending Actual'!AA65+'WW Spending Projected'!AA66</f>
        <v>0</v>
      </c>
      <c r="AB64" s="347">
        <f>'WW Spending Actual'!AB65+'WW Spending Projected'!AB66</f>
        <v>0</v>
      </c>
    </row>
    <row r="65" spans="2:28" x14ac:dyDescent="0.2">
      <c r="B65" s="121" t="str">
        <f>IFERROR(VLOOKUP(C65,'MEG Def'!$A$21:$B$26,2),"")</f>
        <v/>
      </c>
      <c r="C65" s="134"/>
      <c r="D65" s="346">
        <f>'WW Spending Actual'!D66+'WW Spending Projected'!D67</f>
        <v>0</v>
      </c>
      <c r="E65" s="346">
        <f>'WW Spending Actual'!E66+'WW Spending Projected'!E67</f>
        <v>0</v>
      </c>
      <c r="F65" s="346">
        <f>'WW Spending Actual'!F66+'WW Spending Projected'!F67</f>
        <v>0</v>
      </c>
      <c r="G65" s="346">
        <f>'WW Spending Actual'!G66+'WW Spending Projected'!G67</f>
        <v>0</v>
      </c>
      <c r="H65" s="346">
        <f>'WW Spending Actual'!H66+'WW Spending Projected'!H67</f>
        <v>0</v>
      </c>
      <c r="I65" s="346">
        <f>'WW Spending Actual'!I66+'WW Spending Projected'!I67</f>
        <v>0</v>
      </c>
      <c r="J65" s="346">
        <f>'WW Spending Actual'!J66+'WW Spending Projected'!J67</f>
        <v>0</v>
      </c>
      <c r="K65" s="346">
        <f>'WW Spending Actual'!K66+'WW Spending Projected'!K67</f>
        <v>0</v>
      </c>
      <c r="L65" s="346">
        <f>'WW Spending Actual'!L66+'WW Spending Projected'!L67</f>
        <v>0</v>
      </c>
      <c r="M65" s="346">
        <f>'WW Spending Actual'!M66+'WW Spending Projected'!M67</f>
        <v>0</v>
      </c>
      <c r="N65" s="346">
        <f>'WW Spending Actual'!N66+'WW Spending Projected'!N67</f>
        <v>0</v>
      </c>
      <c r="O65" s="346">
        <f>'WW Spending Actual'!O66+'WW Spending Projected'!O67</f>
        <v>0</v>
      </c>
      <c r="P65" s="346">
        <f>'WW Spending Actual'!P66+'WW Spending Projected'!P67</f>
        <v>0</v>
      </c>
      <c r="Q65" s="346">
        <f>'WW Spending Actual'!Q66+'WW Spending Projected'!Q67</f>
        <v>0</v>
      </c>
      <c r="R65" s="346">
        <f>'WW Spending Actual'!R66+'WW Spending Projected'!R67</f>
        <v>0</v>
      </c>
      <c r="S65" s="346">
        <f>'WW Spending Actual'!S66+'WW Spending Projected'!S67</f>
        <v>0</v>
      </c>
      <c r="T65" s="346">
        <f>'WW Spending Actual'!T66+'WW Spending Projected'!T67</f>
        <v>0</v>
      </c>
      <c r="U65" s="346">
        <f>'WW Spending Actual'!U66+'WW Spending Projected'!U67</f>
        <v>0</v>
      </c>
      <c r="V65" s="346">
        <f>'WW Spending Actual'!V66+'WW Spending Projected'!V67</f>
        <v>0</v>
      </c>
      <c r="W65" s="346">
        <f>'WW Spending Actual'!W66+'WW Spending Projected'!W67</f>
        <v>0</v>
      </c>
      <c r="X65" s="346">
        <f>'WW Spending Actual'!X66+'WW Spending Projected'!X67</f>
        <v>0</v>
      </c>
      <c r="Y65" s="346">
        <f>'WW Spending Actual'!Y66+'WW Spending Projected'!Y67</f>
        <v>0</v>
      </c>
      <c r="Z65" s="346">
        <f>'WW Spending Actual'!Z66+'WW Spending Projected'!Z67</f>
        <v>0</v>
      </c>
      <c r="AA65" s="346">
        <f>'WW Spending Actual'!AA66+'WW Spending Projected'!AA67</f>
        <v>0</v>
      </c>
      <c r="AB65" s="347">
        <f>'WW Spending Actual'!AB66+'WW Spending Projected'!AB67</f>
        <v>0</v>
      </c>
    </row>
    <row r="66" spans="2:28" x14ac:dyDescent="0.2">
      <c r="B66" s="121" t="str">
        <f>IFERROR(VLOOKUP(C66,'MEG Def'!$A$21:$B$26,2),"")</f>
        <v/>
      </c>
      <c r="C66" s="134"/>
      <c r="D66" s="346">
        <f>'WW Spending Actual'!D67+'WW Spending Projected'!D68</f>
        <v>0</v>
      </c>
      <c r="E66" s="346">
        <f>'WW Spending Actual'!E67+'WW Spending Projected'!E68</f>
        <v>0</v>
      </c>
      <c r="F66" s="346">
        <f>'WW Spending Actual'!F67+'WW Spending Projected'!F68</f>
        <v>0</v>
      </c>
      <c r="G66" s="346">
        <f>'WW Spending Actual'!G67+'WW Spending Projected'!G68</f>
        <v>0</v>
      </c>
      <c r="H66" s="346">
        <f>'WW Spending Actual'!H67+'WW Spending Projected'!H68</f>
        <v>0</v>
      </c>
      <c r="I66" s="346">
        <f>'WW Spending Actual'!I67+'WW Spending Projected'!I68</f>
        <v>0</v>
      </c>
      <c r="J66" s="346">
        <f>'WW Spending Actual'!J67+'WW Spending Projected'!J68</f>
        <v>0</v>
      </c>
      <c r="K66" s="346">
        <f>'WW Spending Actual'!K67+'WW Spending Projected'!K68</f>
        <v>0</v>
      </c>
      <c r="L66" s="346">
        <f>'WW Spending Actual'!L67+'WW Spending Projected'!L68</f>
        <v>0</v>
      </c>
      <c r="M66" s="346">
        <f>'WW Spending Actual'!M67+'WW Spending Projected'!M68</f>
        <v>0</v>
      </c>
      <c r="N66" s="346">
        <f>'WW Spending Actual'!N67+'WW Spending Projected'!N68</f>
        <v>0</v>
      </c>
      <c r="O66" s="346">
        <f>'WW Spending Actual'!O67+'WW Spending Projected'!O68</f>
        <v>0</v>
      </c>
      <c r="P66" s="346">
        <f>'WW Spending Actual'!P67+'WW Spending Projected'!P68</f>
        <v>0</v>
      </c>
      <c r="Q66" s="346">
        <f>'WW Spending Actual'!Q67+'WW Spending Projected'!Q68</f>
        <v>0</v>
      </c>
      <c r="R66" s="346">
        <f>'WW Spending Actual'!R67+'WW Spending Projected'!R68</f>
        <v>0</v>
      </c>
      <c r="S66" s="346">
        <f>'WW Spending Actual'!S67+'WW Spending Projected'!S68</f>
        <v>0</v>
      </c>
      <c r="T66" s="346">
        <f>'WW Spending Actual'!T67+'WW Spending Projected'!T68</f>
        <v>0</v>
      </c>
      <c r="U66" s="346">
        <f>'WW Spending Actual'!U67+'WW Spending Projected'!U68</f>
        <v>0</v>
      </c>
      <c r="V66" s="346">
        <f>'WW Spending Actual'!V67+'WW Spending Projected'!V68</f>
        <v>0</v>
      </c>
      <c r="W66" s="346">
        <f>'WW Spending Actual'!W67+'WW Spending Projected'!W68</f>
        <v>0</v>
      </c>
      <c r="X66" s="346">
        <f>'WW Spending Actual'!X67+'WW Spending Projected'!X68</f>
        <v>0</v>
      </c>
      <c r="Y66" s="346">
        <f>'WW Spending Actual'!Y67+'WW Spending Projected'!Y68</f>
        <v>0</v>
      </c>
      <c r="Z66" s="346">
        <f>'WW Spending Actual'!Z67+'WW Spending Projected'!Z68</f>
        <v>0</v>
      </c>
      <c r="AA66" s="346">
        <f>'WW Spending Actual'!AA67+'WW Spending Projected'!AA68</f>
        <v>0</v>
      </c>
      <c r="AB66" s="347">
        <f>'WW Spending Actual'!AB67+'WW Spending Projected'!AB68</f>
        <v>0</v>
      </c>
    </row>
    <row r="67" spans="2:28" x14ac:dyDescent="0.2">
      <c r="B67" s="121" t="str">
        <f>IFERROR(VLOOKUP(C67,'MEG Def'!$A$21:$B$26,2),"")</f>
        <v/>
      </c>
      <c r="C67" s="134"/>
      <c r="D67" s="346">
        <f>'WW Spending Actual'!D68+'WW Spending Projected'!D69</f>
        <v>0</v>
      </c>
      <c r="E67" s="346">
        <f>'WW Spending Actual'!E68+'WW Spending Projected'!E69</f>
        <v>0</v>
      </c>
      <c r="F67" s="346">
        <f>'WW Spending Actual'!F68+'WW Spending Projected'!F69</f>
        <v>0</v>
      </c>
      <c r="G67" s="346">
        <f>'WW Spending Actual'!G68+'WW Spending Projected'!G69</f>
        <v>0</v>
      </c>
      <c r="H67" s="346">
        <f>'WW Spending Actual'!H68+'WW Spending Projected'!H69</f>
        <v>0</v>
      </c>
      <c r="I67" s="346">
        <f>'WW Spending Actual'!I68+'WW Spending Projected'!I69</f>
        <v>0</v>
      </c>
      <c r="J67" s="346">
        <f>'WW Spending Actual'!J68+'WW Spending Projected'!J69</f>
        <v>0</v>
      </c>
      <c r="K67" s="346">
        <f>'WW Spending Actual'!K68+'WW Spending Projected'!K69</f>
        <v>0</v>
      </c>
      <c r="L67" s="346">
        <f>'WW Spending Actual'!L68+'WW Spending Projected'!L69</f>
        <v>0</v>
      </c>
      <c r="M67" s="346">
        <f>'WW Spending Actual'!M68+'WW Spending Projected'!M69</f>
        <v>0</v>
      </c>
      <c r="N67" s="346">
        <f>'WW Spending Actual'!N68+'WW Spending Projected'!N69</f>
        <v>0</v>
      </c>
      <c r="O67" s="346">
        <f>'WW Spending Actual'!O68+'WW Spending Projected'!O69</f>
        <v>0</v>
      </c>
      <c r="P67" s="346">
        <f>'WW Spending Actual'!P68+'WW Spending Projected'!P69</f>
        <v>0</v>
      </c>
      <c r="Q67" s="346">
        <f>'WW Spending Actual'!Q68+'WW Spending Projected'!Q69</f>
        <v>0</v>
      </c>
      <c r="R67" s="346">
        <f>'WW Spending Actual'!R68+'WW Spending Projected'!R69</f>
        <v>0</v>
      </c>
      <c r="S67" s="346">
        <f>'WW Spending Actual'!S68+'WW Spending Projected'!S69</f>
        <v>0</v>
      </c>
      <c r="T67" s="346">
        <f>'WW Spending Actual'!T68+'WW Spending Projected'!T69</f>
        <v>0</v>
      </c>
      <c r="U67" s="346">
        <f>'WW Spending Actual'!U68+'WW Spending Projected'!U69</f>
        <v>0</v>
      </c>
      <c r="V67" s="346">
        <f>'WW Spending Actual'!V68+'WW Spending Projected'!V69</f>
        <v>0</v>
      </c>
      <c r="W67" s="346">
        <f>'WW Spending Actual'!W68+'WW Spending Projected'!W69</f>
        <v>0</v>
      </c>
      <c r="X67" s="346">
        <f>'WW Spending Actual'!X68+'WW Spending Projected'!X69</f>
        <v>0</v>
      </c>
      <c r="Y67" s="346">
        <f>'WW Spending Actual'!Y68+'WW Spending Projected'!Y69</f>
        <v>0</v>
      </c>
      <c r="Z67" s="346">
        <f>'WW Spending Actual'!Z68+'WW Spending Projected'!Z69</f>
        <v>0</v>
      </c>
      <c r="AA67" s="346">
        <f>'WW Spending Actual'!AA68+'WW Spending Projected'!AA69</f>
        <v>0</v>
      </c>
      <c r="AB67" s="347">
        <f>'WW Spending Actual'!AB68+'WW Spending Projected'!AB69</f>
        <v>0</v>
      </c>
    </row>
    <row r="68" spans="2:28" x14ac:dyDescent="0.2">
      <c r="B68" s="121" t="str">
        <f>IFERROR(VLOOKUP(C68,'MEG Def'!$A$21:$B$26,2),"")</f>
        <v/>
      </c>
      <c r="C68" s="134"/>
      <c r="D68" s="346">
        <f>'WW Spending Actual'!D69+'WW Spending Projected'!D70</f>
        <v>0</v>
      </c>
      <c r="E68" s="346">
        <f>'WW Spending Actual'!E69+'WW Spending Projected'!E70</f>
        <v>0</v>
      </c>
      <c r="F68" s="346">
        <f>'WW Spending Actual'!F69+'WW Spending Projected'!F70</f>
        <v>0</v>
      </c>
      <c r="G68" s="346">
        <f>'WW Spending Actual'!G69+'WW Spending Projected'!G70</f>
        <v>0</v>
      </c>
      <c r="H68" s="346">
        <f>'WW Spending Actual'!H69+'WW Spending Projected'!H70</f>
        <v>0</v>
      </c>
      <c r="I68" s="346">
        <f>'WW Spending Actual'!I69+'WW Spending Projected'!I70</f>
        <v>0</v>
      </c>
      <c r="J68" s="346">
        <f>'WW Spending Actual'!J69+'WW Spending Projected'!J70</f>
        <v>0</v>
      </c>
      <c r="K68" s="346">
        <f>'WW Spending Actual'!K69+'WW Spending Projected'!K70</f>
        <v>0</v>
      </c>
      <c r="L68" s="346">
        <f>'WW Spending Actual'!L69+'WW Spending Projected'!L70</f>
        <v>0</v>
      </c>
      <c r="M68" s="346">
        <f>'WW Spending Actual'!M69+'WW Spending Projected'!M70</f>
        <v>0</v>
      </c>
      <c r="N68" s="346">
        <f>'WW Spending Actual'!N69+'WW Spending Projected'!N70</f>
        <v>0</v>
      </c>
      <c r="O68" s="346">
        <f>'WW Spending Actual'!O69+'WW Spending Projected'!O70</f>
        <v>0</v>
      </c>
      <c r="P68" s="346">
        <f>'WW Spending Actual'!P69+'WW Spending Projected'!P70</f>
        <v>0</v>
      </c>
      <c r="Q68" s="346">
        <f>'WW Spending Actual'!Q69+'WW Spending Projected'!Q70</f>
        <v>0</v>
      </c>
      <c r="R68" s="346">
        <f>'WW Spending Actual'!R69+'WW Spending Projected'!R70</f>
        <v>0</v>
      </c>
      <c r="S68" s="346">
        <f>'WW Spending Actual'!S69+'WW Spending Projected'!S70</f>
        <v>0</v>
      </c>
      <c r="T68" s="346">
        <f>'WW Spending Actual'!T69+'WW Spending Projected'!T70</f>
        <v>0</v>
      </c>
      <c r="U68" s="346">
        <f>'WW Spending Actual'!U69+'WW Spending Projected'!U70</f>
        <v>0</v>
      </c>
      <c r="V68" s="346">
        <f>'WW Spending Actual'!V69+'WW Spending Projected'!V70</f>
        <v>0</v>
      </c>
      <c r="W68" s="346">
        <f>'WW Spending Actual'!W69+'WW Spending Projected'!W70</f>
        <v>0</v>
      </c>
      <c r="X68" s="346">
        <f>'WW Spending Actual'!X69+'WW Spending Projected'!X70</f>
        <v>0</v>
      </c>
      <c r="Y68" s="346">
        <f>'WW Spending Actual'!Y69+'WW Spending Projected'!Y70</f>
        <v>0</v>
      </c>
      <c r="Z68" s="346">
        <f>'WW Spending Actual'!Z69+'WW Spending Projected'!Z70</f>
        <v>0</v>
      </c>
      <c r="AA68" s="346">
        <f>'WW Spending Actual'!AA69+'WW Spending Projected'!AA70</f>
        <v>0</v>
      </c>
      <c r="AB68" s="347">
        <f>'WW Spending Actual'!AB69+'WW Spending Projected'!AB70</f>
        <v>0</v>
      </c>
    </row>
    <row r="69" spans="2:28" x14ac:dyDescent="0.2">
      <c r="B69" s="121" t="str">
        <f>IFERROR(VLOOKUP(C69,'MEG Def'!$A$21:$A$21,2),"")</f>
        <v/>
      </c>
      <c r="C69" s="135"/>
      <c r="D69" s="346">
        <f>'WW Spending Actual'!D70+'WW Spending Projected'!D71</f>
        <v>0</v>
      </c>
      <c r="E69" s="346">
        <f>'WW Spending Actual'!E70+'WW Spending Projected'!E71</f>
        <v>0</v>
      </c>
      <c r="F69" s="346">
        <f>'WW Spending Actual'!F70+'WW Spending Projected'!F71</f>
        <v>0</v>
      </c>
      <c r="G69" s="346">
        <f>'WW Spending Actual'!G70+'WW Spending Projected'!G71</f>
        <v>0</v>
      </c>
      <c r="H69" s="346">
        <f>'WW Spending Actual'!H70+'WW Spending Projected'!H71</f>
        <v>0</v>
      </c>
      <c r="I69" s="346">
        <f>'WW Spending Actual'!I70+'WW Spending Projected'!I71</f>
        <v>0</v>
      </c>
      <c r="J69" s="346">
        <f>'WW Spending Actual'!J70+'WW Spending Projected'!J71</f>
        <v>0</v>
      </c>
      <c r="K69" s="346">
        <f>'WW Spending Actual'!K70+'WW Spending Projected'!K71</f>
        <v>0</v>
      </c>
      <c r="L69" s="346">
        <f>'WW Spending Actual'!L70+'WW Spending Projected'!L71</f>
        <v>0</v>
      </c>
      <c r="M69" s="346">
        <f>'WW Spending Actual'!M70+'WW Spending Projected'!M71</f>
        <v>0</v>
      </c>
      <c r="N69" s="346">
        <f>'WW Spending Actual'!N70+'WW Spending Projected'!N71</f>
        <v>0</v>
      </c>
      <c r="O69" s="346">
        <f>'WW Spending Actual'!O70+'WW Spending Projected'!O71</f>
        <v>0</v>
      </c>
      <c r="P69" s="346">
        <f>'WW Spending Actual'!P70+'WW Spending Projected'!P71</f>
        <v>0</v>
      </c>
      <c r="Q69" s="346">
        <f>'WW Spending Actual'!Q70+'WW Spending Projected'!Q71</f>
        <v>0</v>
      </c>
      <c r="R69" s="346">
        <f>'WW Spending Actual'!R70+'WW Spending Projected'!R71</f>
        <v>0</v>
      </c>
      <c r="S69" s="346">
        <f>'WW Spending Actual'!S70+'WW Spending Projected'!S71</f>
        <v>0</v>
      </c>
      <c r="T69" s="346">
        <f>'WW Spending Actual'!T70+'WW Spending Projected'!T71</f>
        <v>0</v>
      </c>
      <c r="U69" s="346">
        <f>'WW Spending Actual'!U70+'WW Spending Projected'!U71</f>
        <v>0</v>
      </c>
      <c r="V69" s="346">
        <f>'WW Spending Actual'!V70+'WW Spending Projected'!V71</f>
        <v>0</v>
      </c>
      <c r="W69" s="346">
        <f>'WW Spending Actual'!W70+'WW Spending Projected'!W71</f>
        <v>0</v>
      </c>
      <c r="X69" s="346">
        <f>'WW Spending Actual'!X70+'WW Spending Projected'!X71</f>
        <v>0</v>
      </c>
      <c r="Y69" s="346">
        <f>'WW Spending Actual'!Y70+'WW Spending Projected'!Y71</f>
        <v>0</v>
      </c>
      <c r="Z69" s="346">
        <f>'WW Spending Actual'!Z70+'WW Spending Projected'!Z71</f>
        <v>0</v>
      </c>
      <c r="AA69" s="346">
        <f>'WW Spending Actual'!AA70+'WW Spending Projected'!AA71</f>
        <v>0</v>
      </c>
      <c r="AB69" s="347">
        <f>'WW Spending Actual'!AB70+'WW Spending Projected'!AB71</f>
        <v>0</v>
      </c>
    </row>
    <row r="70" spans="2:28" x14ac:dyDescent="0.2">
      <c r="B70" s="151" t="s">
        <v>43</v>
      </c>
      <c r="C70" s="134"/>
      <c r="D70" s="346">
        <f>'WW Spending Actual'!D71+'WW Spending Projected'!D72</f>
        <v>0</v>
      </c>
      <c r="E70" s="346">
        <f>'WW Spending Actual'!E71+'WW Spending Projected'!E72</f>
        <v>0</v>
      </c>
      <c r="F70" s="346">
        <f>'WW Spending Actual'!F71+'WW Spending Projected'!F72</f>
        <v>0</v>
      </c>
      <c r="G70" s="346">
        <f>'WW Spending Actual'!G71+'WW Spending Projected'!G72</f>
        <v>0</v>
      </c>
      <c r="H70" s="346">
        <f>'WW Spending Actual'!H71+'WW Spending Projected'!H72</f>
        <v>0</v>
      </c>
      <c r="I70" s="346">
        <f>'WW Spending Actual'!I71+'WW Spending Projected'!I72</f>
        <v>0</v>
      </c>
      <c r="J70" s="346">
        <f>'WW Spending Actual'!J71+'WW Spending Projected'!J72</f>
        <v>0</v>
      </c>
      <c r="K70" s="346">
        <f>'WW Spending Actual'!K71+'WW Spending Projected'!K72</f>
        <v>0</v>
      </c>
      <c r="L70" s="346">
        <f>'WW Spending Actual'!L71+'WW Spending Projected'!L72</f>
        <v>0</v>
      </c>
      <c r="M70" s="346">
        <f>'WW Spending Actual'!M71+'WW Spending Projected'!M72</f>
        <v>0</v>
      </c>
      <c r="N70" s="346">
        <f>'WW Spending Actual'!N71+'WW Spending Projected'!N72</f>
        <v>0</v>
      </c>
      <c r="O70" s="346">
        <f>'WW Spending Actual'!O71+'WW Spending Projected'!O72</f>
        <v>0</v>
      </c>
      <c r="P70" s="346">
        <f>'WW Spending Actual'!P71+'WW Spending Projected'!P72</f>
        <v>0</v>
      </c>
      <c r="Q70" s="346">
        <f>'WW Spending Actual'!Q71+'WW Spending Projected'!Q72</f>
        <v>0</v>
      </c>
      <c r="R70" s="346">
        <f>'WW Spending Actual'!R71+'WW Spending Projected'!R72</f>
        <v>0</v>
      </c>
      <c r="S70" s="346">
        <f>'WW Spending Actual'!S71+'WW Spending Projected'!S72</f>
        <v>0</v>
      </c>
      <c r="T70" s="346">
        <f>'WW Spending Actual'!T71+'WW Spending Projected'!T72</f>
        <v>0</v>
      </c>
      <c r="U70" s="346">
        <f>'WW Spending Actual'!U71+'WW Spending Projected'!U72</f>
        <v>0</v>
      </c>
      <c r="V70" s="346">
        <f>'WW Spending Actual'!V71+'WW Spending Projected'!V72</f>
        <v>0</v>
      </c>
      <c r="W70" s="346">
        <f>'WW Spending Actual'!W71+'WW Spending Projected'!W72</f>
        <v>0</v>
      </c>
      <c r="X70" s="346">
        <f>'WW Spending Actual'!X71+'WW Spending Projected'!X72</f>
        <v>0</v>
      </c>
      <c r="Y70" s="346">
        <f>'WW Spending Actual'!Y71+'WW Spending Projected'!Y72</f>
        <v>0</v>
      </c>
      <c r="Z70" s="346">
        <f>'WW Spending Actual'!Z71+'WW Spending Projected'!Z72</f>
        <v>0</v>
      </c>
      <c r="AA70" s="346">
        <f>'WW Spending Actual'!AA71+'WW Spending Projected'!AA72</f>
        <v>0</v>
      </c>
      <c r="AB70" s="347">
        <f>'WW Spending Actual'!AB71+'WW Spending Projected'!AB72</f>
        <v>0</v>
      </c>
    </row>
    <row r="71" spans="2:28" x14ac:dyDescent="0.2">
      <c r="B71" s="121" t="str">
        <f>IFERROR(VLOOKUP(C71,'MEG Def'!$A$35:$B$40,2),"")</f>
        <v/>
      </c>
      <c r="C71" s="135"/>
      <c r="D71" s="346">
        <f>'WW Spending Actual'!D72+'WW Spending Projected'!D73</f>
        <v>0</v>
      </c>
      <c r="E71" s="346">
        <f>'WW Spending Actual'!E72+'WW Spending Projected'!E73</f>
        <v>0</v>
      </c>
      <c r="F71" s="346">
        <f>'WW Spending Actual'!F72+'WW Spending Projected'!F73</f>
        <v>0</v>
      </c>
      <c r="G71" s="346">
        <f>'WW Spending Actual'!G72+'WW Spending Projected'!G73</f>
        <v>0</v>
      </c>
      <c r="H71" s="346">
        <f>'WW Spending Actual'!H72+'WW Spending Projected'!H73</f>
        <v>0</v>
      </c>
      <c r="I71" s="346">
        <f>'WW Spending Actual'!I72+'WW Spending Projected'!I73</f>
        <v>0</v>
      </c>
      <c r="J71" s="346">
        <f>'WW Spending Actual'!J72+'WW Spending Projected'!J73</f>
        <v>0</v>
      </c>
      <c r="K71" s="346">
        <f>'WW Spending Actual'!K72+'WW Spending Projected'!K73</f>
        <v>0</v>
      </c>
      <c r="L71" s="346">
        <f>'WW Spending Actual'!L72+'WW Spending Projected'!L73</f>
        <v>0</v>
      </c>
      <c r="M71" s="346">
        <f>'WW Spending Actual'!M72+'WW Spending Projected'!M73</f>
        <v>0</v>
      </c>
      <c r="N71" s="346">
        <f>'WW Spending Actual'!N72+'WW Spending Projected'!N73</f>
        <v>0</v>
      </c>
      <c r="O71" s="346">
        <f>'WW Spending Actual'!O72+'WW Spending Projected'!O73</f>
        <v>0</v>
      </c>
      <c r="P71" s="346">
        <f>'WW Spending Actual'!P72+'WW Spending Projected'!P73</f>
        <v>0</v>
      </c>
      <c r="Q71" s="346">
        <f>'WW Spending Actual'!Q72+'WW Spending Projected'!Q73</f>
        <v>0</v>
      </c>
      <c r="R71" s="346">
        <f>'WW Spending Actual'!R72+'WW Spending Projected'!R73</f>
        <v>0</v>
      </c>
      <c r="S71" s="346">
        <f>'WW Spending Actual'!S72+'WW Spending Projected'!S73</f>
        <v>0</v>
      </c>
      <c r="T71" s="346">
        <f>'WW Spending Actual'!T72+'WW Spending Projected'!T73</f>
        <v>0</v>
      </c>
      <c r="U71" s="346">
        <f>'WW Spending Actual'!U72+'WW Spending Projected'!U73</f>
        <v>0</v>
      </c>
      <c r="V71" s="346">
        <f>'WW Spending Actual'!V72+'WW Spending Projected'!V73</f>
        <v>0</v>
      </c>
      <c r="W71" s="346">
        <f>'WW Spending Actual'!W72+'WW Spending Projected'!W73</f>
        <v>0</v>
      </c>
      <c r="X71" s="346">
        <f>'WW Spending Actual'!X72+'WW Spending Projected'!X73</f>
        <v>0</v>
      </c>
      <c r="Y71" s="346">
        <f>'WW Spending Actual'!Y72+'WW Spending Projected'!Y73</f>
        <v>0</v>
      </c>
      <c r="Z71" s="346">
        <f>'WW Spending Actual'!Z72+'WW Spending Projected'!Z73</f>
        <v>0</v>
      </c>
      <c r="AA71" s="346">
        <f>'WW Spending Actual'!AA72+'WW Spending Projected'!AA73</f>
        <v>0</v>
      </c>
      <c r="AB71" s="346">
        <f>'WW Spending Actual'!AB72+'WW Spending Projected'!AB73</f>
        <v>0</v>
      </c>
    </row>
    <row r="72" spans="2:28" x14ac:dyDescent="0.2">
      <c r="B72" s="121" t="str">
        <f>IFERROR(VLOOKUP(C72,'MEG Def'!$A$35:$B$40,2),"")</f>
        <v/>
      </c>
      <c r="C72" s="135"/>
      <c r="D72" s="346">
        <f>'WW Spending Actual'!D73+'WW Spending Projected'!D74</f>
        <v>0</v>
      </c>
      <c r="E72" s="346">
        <f>'WW Spending Actual'!E73+'WW Spending Projected'!E74</f>
        <v>0</v>
      </c>
      <c r="F72" s="346">
        <f>'WW Spending Actual'!F73+'WW Spending Projected'!F74</f>
        <v>0</v>
      </c>
      <c r="G72" s="346">
        <f>'WW Spending Actual'!G73+'WW Spending Projected'!G74</f>
        <v>0</v>
      </c>
      <c r="H72" s="346">
        <f>'WW Spending Actual'!H73+'WW Spending Projected'!H74</f>
        <v>0</v>
      </c>
      <c r="I72" s="346">
        <f>'WW Spending Actual'!I73+'WW Spending Projected'!I74</f>
        <v>0</v>
      </c>
      <c r="J72" s="346">
        <f>'WW Spending Actual'!J73+'WW Spending Projected'!J74</f>
        <v>0</v>
      </c>
      <c r="K72" s="346">
        <f>'WW Spending Actual'!K73+'WW Spending Projected'!K74</f>
        <v>0</v>
      </c>
      <c r="L72" s="346">
        <f>'WW Spending Actual'!L73+'WW Spending Projected'!L74</f>
        <v>0</v>
      </c>
      <c r="M72" s="346">
        <f>'WW Spending Actual'!M73+'WW Spending Projected'!M74</f>
        <v>0</v>
      </c>
      <c r="N72" s="346">
        <f>'WW Spending Actual'!N73+'WW Spending Projected'!N74</f>
        <v>0</v>
      </c>
      <c r="O72" s="346">
        <f>'WW Spending Actual'!O73+'WW Spending Projected'!O74</f>
        <v>0</v>
      </c>
      <c r="P72" s="346">
        <f>'WW Spending Actual'!P73+'WW Spending Projected'!P74</f>
        <v>0</v>
      </c>
      <c r="Q72" s="346">
        <f>'WW Spending Actual'!Q73+'WW Spending Projected'!Q74</f>
        <v>0</v>
      </c>
      <c r="R72" s="346">
        <f>'WW Spending Actual'!R73+'WW Spending Projected'!R74</f>
        <v>0</v>
      </c>
      <c r="S72" s="346">
        <f>'WW Spending Actual'!S73+'WW Spending Projected'!S74</f>
        <v>0</v>
      </c>
      <c r="T72" s="346">
        <f>'WW Spending Actual'!T73+'WW Spending Projected'!T74</f>
        <v>0</v>
      </c>
      <c r="U72" s="346">
        <f>'WW Spending Actual'!U73+'WW Spending Projected'!U74</f>
        <v>0</v>
      </c>
      <c r="V72" s="346">
        <f>'WW Spending Actual'!V73+'WW Spending Projected'!V74</f>
        <v>0</v>
      </c>
      <c r="W72" s="346">
        <f>'WW Spending Actual'!W73+'WW Spending Projected'!W74</f>
        <v>0</v>
      </c>
      <c r="X72" s="346">
        <f>'WW Spending Actual'!X73+'WW Spending Projected'!X74</f>
        <v>0</v>
      </c>
      <c r="Y72" s="346">
        <f>'WW Spending Actual'!Y73+'WW Spending Projected'!Y74</f>
        <v>0</v>
      </c>
      <c r="Z72" s="346">
        <f>'WW Spending Actual'!Z73+'WW Spending Projected'!Z74</f>
        <v>0</v>
      </c>
      <c r="AA72" s="346">
        <f>'WW Spending Actual'!AA73+'WW Spending Projected'!AA74</f>
        <v>0</v>
      </c>
      <c r="AB72" s="346">
        <f>'WW Spending Actual'!AB73+'WW Spending Projected'!AB74</f>
        <v>0</v>
      </c>
    </row>
    <row r="73" spans="2:28" x14ac:dyDescent="0.2">
      <c r="B73" s="121" t="str">
        <f>IFERROR(VLOOKUP(C73,'MEG Def'!$A$35:$B$40,2),"")</f>
        <v/>
      </c>
      <c r="C73" s="135"/>
      <c r="D73" s="346">
        <f>'WW Spending Actual'!D74+'WW Spending Projected'!D75</f>
        <v>0</v>
      </c>
      <c r="E73" s="346">
        <f>'WW Spending Actual'!E74+'WW Spending Projected'!E75</f>
        <v>0</v>
      </c>
      <c r="F73" s="346">
        <f>'WW Spending Actual'!F74+'WW Spending Projected'!F75</f>
        <v>0</v>
      </c>
      <c r="G73" s="346">
        <f>'WW Spending Actual'!G74+'WW Spending Projected'!G75</f>
        <v>0</v>
      </c>
      <c r="H73" s="346">
        <f>'WW Spending Actual'!H74+'WW Spending Projected'!H75</f>
        <v>0</v>
      </c>
      <c r="I73" s="346">
        <f>'WW Spending Actual'!I74+'WW Spending Projected'!I75</f>
        <v>0</v>
      </c>
      <c r="J73" s="346">
        <f>'WW Spending Actual'!J74+'WW Spending Projected'!J75</f>
        <v>0</v>
      </c>
      <c r="K73" s="346">
        <f>'WW Spending Actual'!K74+'WW Spending Projected'!K75</f>
        <v>0</v>
      </c>
      <c r="L73" s="346">
        <f>'WW Spending Actual'!L74+'WW Spending Projected'!L75</f>
        <v>0</v>
      </c>
      <c r="M73" s="346">
        <f>'WW Spending Actual'!M74+'WW Spending Projected'!M75</f>
        <v>0</v>
      </c>
      <c r="N73" s="346">
        <f>'WW Spending Actual'!N74+'WW Spending Projected'!N75</f>
        <v>0</v>
      </c>
      <c r="O73" s="346">
        <f>'WW Spending Actual'!O74+'WW Spending Projected'!O75</f>
        <v>0</v>
      </c>
      <c r="P73" s="346">
        <f>'WW Spending Actual'!P74+'WW Spending Projected'!P75</f>
        <v>0</v>
      </c>
      <c r="Q73" s="346">
        <f>'WW Spending Actual'!Q74+'WW Spending Projected'!Q75</f>
        <v>0</v>
      </c>
      <c r="R73" s="346">
        <f>'WW Spending Actual'!R74+'WW Spending Projected'!R75</f>
        <v>0</v>
      </c>
      <c r="S73" s="346">
        <f>'WW Spending Actual'!S74+'WW Spending Projected'!S75</f>
        <v>0</v>
      </c>
      <c r="T73" s="346">
        <f>'WW Spending Actual'!T74+'WW Spending Projected'!T75</f>
        <v>0</v>
      </c>
      <c r="U73" s="346">
        <f>'WW Spending Actual'!U74+'WW Spending Projected'!U75</f>
        <v>0</v>
      </c>
      <c r="V73" s="346">
        <f>'WW Spending Actual'!V74+'WW Spending Projected'!V75</f>
        <v>0</v>
      </c>
      <c r="W73" s="346">
        <f>'WW Spending Actual'!W74+'WW Spending Projected'!W75</f>
        <v>0</v>
      </c>
      <c r="X73" s="346">
        <f>'WW Spending Actual'!X74+'WW Spending Projected'!X75</f>
        <v>0</v>
      </c>
      <c r="Y73" s="346">
        <f>'WW Spending Actual'!Y74+'WW Spending Projected'!Y75</f>
        <v>0</v>
      </c>
      <c r="Z73" s="346">
        <f>'WW Spending Actual'!Z74+'WW Spending Projected'!Z75</f>
        <v>0</v>
      </c>
      <c r="AA73" s="346">
        <f>'WW Spending Actual'!AA74+'WW Spending Projected'!AA75</f>
        <v>0</v>
      </c>
      <c r="AB73" s="346">
        <f>'WW Spending Actual'!AB74+'WW Spending Projected'!AB75</f>
        <v>0</v>
      </c>
    </row>
    <row r="74" spans="2:28" x14ac:dyDescent="0.2">
      <c r="B74" s="121" t="str">
        <f>IFERROR(VLOOKUP(C74,'MEG Def'!$A$35:$B$40,2),"")</f>
        <v/>
      </c>
      <c r="C74" s="135"/>
      <c r="D74" s="346">
        <f>'WW Spending Actual'!D75+'WW Spending Projected'!D76</f>
        <v>0</v>
      </c>
      <c r="E74" s="346">
        <f>'WW Spending Actual'!E75+'WW Spending Projected'!E76</f>
        <v>0</v>
      </c>
      <c r="F74" s="346">
        <f>'WW Spending Actual'!F75+'WW Spending Projected'!F76</f>
        <v>0</v>
      </c>
      <c r="G74" s="346">
        <f>'WW Spending Actual'!G75+'WW Spending Projected'!G76</f>
        <v>0</v>
      </c>
      <c r="H74" s="346">
        <f>'WW Spending Actual'!H75+'WW Spending Projected'!H76</f>
        <v>0</v>
      </c>
      <c r="I74" s="346">
        <f>'WW Spending Actual'!I75+'WW Spending Projected'!I76</f>
        <v>0</v>
      </c>
      <c r="J74" s="346">
        <f>'WW Spending Actual'!J75+'WW Spending Projected'!J76</f>
        <v>0</v>
      </c>
      <c r="K74" s="346">
        <f>'WW Spending Actual'!K75+'WW Spending Projected'!K76</f>
        <v>0</v>
      </c>
      <c r="L74" s="346">
        <f>'WW Spending Actual'!L75+'WW Spending Projected'!L76</f>
        <v>0</v>
      </c>
      <c r="M74" s="346">
        <f>'WW Spending Actual'!M75+'WW Spending Projected'!M76</f>
        <v>0</v>
      </c>
      <c r="N74" s="346">
        <f>'WW Spending Actual'!N75+'WW Spending Projected'!N76</f>
        <v>0</v>
      </c>
      <c r="O74" s="346">
        <f>'WW Spending Actual'!O75+'WW Spending Projected'!O76</f>
        <v>0</v>
      </c>
      <c r="P74" s="346">
        <f>'WW Spending Actual'!P75+'WW Spending Projected'!P76</f>
        <v>0</v>
      </c>
      <c r="Q74" s="346">
        <f>'WW Spending Actual'!Q75+'WW Spending Projected'!Q76</f>
        <v>0</v>
      </c>
      <c r="R74" s="346">
        <f>'WW Spending Actual'!R75+'WW Spending Projected'!R76</f>
        <v>0</v>
      </c>
      <c r="S74" s="346">
        <f>'WW Spending Actual'!S75+'WW Spending Projected'!S76</f>
        <v>0</v>
      </c>
      <c r="T74" s="346">
        <f>'WW Spending Actual'!T75+'WW Spending Projected'!T76</f>
        <v>0</v>
      </c>
      <c r="U74" s="346">
        <f>'WW Spending Actual'!U75+'WW Spending Projected'!U76</f>
        <v>0</v>
      </c>
      <c r="V74" s="346">
        <f>'WW Spending Actual'!V75+'WW Spending Projected'!V76</f>
        <v>0</v>
      </c>
      <c r="W74" s="346">
        <f>'WW Spending Actual'!W75+'WW Spending Projected'!W76</f>
        <v>0</v>
      </c>
      <c r="X74" s="346">
        <f>'WW Spending Actual'!X75+'WW Spending Projected'!X76</f>
        <v>0</v>
      </c>
      <c r="Y74" s="346">
        <f>'WW Spending Actual'!Y75+'WW Spending Projected'!Y76</f>
        <v>0</v>
      </c>
      <c r="Z74" s="346">
        <f>'WW Spending Actual'!Z75+'WW Spending Projected'!Z76</f>
        <v>0</v>
      </c>
      <c r="AA74" s="346">
        <f>'WW Spending Actual'!AA75+'WW Spending Projected'!AA76</f>
        <v>0</v>
      </c>
      <c r="AB74" s="346">
        <f>'WW Spending Actual'!AB75+'WW Spending Projected'!AB76</f>
        <v>0</v>
      </c>
    </row>
    <row r="75" spans="2:28" x14ac:dyDescent="0.2">
      <c r="B75" s="121" t="str">
        <f>IFERROR(VLOOKUP(C75,'MEG Def'!$A$35:$B$40,2),"")</f>
        <v/>
      </c>
      <c r="C75" s="135"/>
      <c r="D75" s="346">
        <f>'WW Spending Actual'!D76+'WW Spending Projected'!D77</f>
        <v>0</v>
      </c>
      <c r="E75" s="346">
        <f>'WW Spending Actual'!E76+'WW Spending Projected'!E77</f>
        <v>0</v>
      </c>
      <c r="F75" s="346">
        <f>'WW Spending Actual'!F76+'WW Spending Projected'!F77</f>
        <v>0</v>
      </c>
      <c r="G75" s="346">
        <f>'WW Spending Actual'!G76+'WW Spending Projected'!G77</f>
        <v>0</v>
      </c>
      <c r="H75" s="346">
        <f>'WW Spending Actual'!H76+'WW Spending Projected'!H77</f>
        <v>0</v>
      </c>
      <c r="I75" s="346">
        <f>'WW Spending Actual'!I76+'WW Spending Projected'!I77</f>
        <v>0</v>
      </c>
      <c r="J75" s="346">
        <f>'WW Spending Actual'!J76+'WW Spending Projected'!J77</f>
        <v>0</v>
      </c>
      <c r="K75" s="346">
        <f>'WW Spending Actual'!K76+'WW Spending Projected'!K77</f>
        <v>0</v>
      </c>
      <c r="L75" s="346">
        <f>'WW Spending Actual'!L76+'WW Spending Projected'!L77</f>
        <v>0</v>
      </c>
      <c r="M75" s="346">
        <f>'WW Spending Actual'!M76+'WW Spending Projected'!M77</f>
        <v>0</v>
      </c>
      <c r="N75" s="346">
        <f>'WW Spending Actual'!N76+'WW Spending Projected'!N77</f>
        <v>0</v>
      </c>
      <c r="O75" s="346">
        <f>'WW Spending Actual'!O76+'WW Spending Projected'!O77</f>
        <v>0</v>
      </c>
      <c r="P75" s="346">
        <f>'WW Spending Actual'!P76+'WW Spending Projected'!P77</f>
        <v>0</v>
      </c>
      <c r="Q75" s="346">
        <f>'WW Spending Actual'!Q76+'WW Spending Projected'!Q77</f>
        <v>0</v>
      </c>
      <c r="R75" s="346">
        <f>'WW Spending Actual'!R76+'WW Spending Projected'!R77</f>
        <v>0</v>
      </c>
      <c r="S75" s="346">
        <f>'WW Spending Actual'!S76+'WW Spending Projected'!S77</f>
        <v>0</v>
      </c>
      <c r="T75" s="346">
        <f>'WW Spending Actual'!T76+'WW Spending Projected'!T77</f>
        <v>0</v>
      </c>
      <c r="U75" s="346">
        <f>'WW Spending Actual'!U76+'WW Spending Projected'!U77</f>
        <v>0</v>
      </c>
      <c r="V75" s="346">
        <f>'WW Spending Actual'!V76+'WW Spending Projected'!V77</f>
        <v>0</v>
      </c>
      <c r="W75" s="346">
        <f>'WW Spending Actual'!W76+'WW Spending Projected'!W77</f>
        <v>0</v>
      </c>
      <c r="X75" s="346">
        <f>'WW Spending Actual'!X76+'WW Spending Projected'!X77</f>
        <v>0</v>
      </c>
      <c r="Y75" s="346">
        <f>'WW Spending Actual'!Y76+'WW Spending Projected'!Y77</f>
        <v>0</v>
      </c>
      <c r="Z75" s="346">
        <f>'WW Spending Actual'!Z76+'WW Spending Projected'!Z77</f>
        <v>0</v>
      </c>
      <c r="AA75" s="346">
        <f>'WW Spending Actual'!AA76+'WW Spending Projected'!AA77</f>
        <v>0</v>
      </c>
      <c r="AB75" s="346">
        <f>'WW Spending Actual'!AB76+'WW Spending Projected'!AB77</f>
        <v>0</v>
      </c>
    </row>
    <row r="76" spans="2:28" x14ac:dyDescent="0.2">
      <c r="B76" s="120"/>
      <c r="C76" s="134"/>
      <c r="D76" s="346">
        <f>'WW Spending Actual'!D77+'WW Spending Projected'!D78</f>
        <v>0</v>
      </c>
      <c r="E76" s="346">
        <f>'WW Spending Actual'!E77+'WW Spending Projected'!E78</f>
        <v>0</v>
      </c>
      <c r="F76" s="346">
        <f>'WW Spending Actual'!F77+'WW Spending Projected'!F78</f>
        <v>0</v>
      </c>
      <c r="G76" s="346">
        <f>'WW Spending Actual'!G77+'WW Spending Projected'!G78</f>
        <v>0</v>
      </c>
      <c r="H76" s="346">
        <f>'WW Spending Actual'!H77+'WW Spending Projected'!H78</f>
        <v>0</v>
      </c>
      <c r="I76" s="346">
        <f>'WW Spending Actual'!I77+'WW Spending Projected'!I78</f>
        <v>0</v>
      </c>
      <c r="J76" s="346">
        <f>'WW Spending Actual'!J77+'WW Spending Projected'!J78</f>
        <v>0</v>
      </c>
      <c r="K76" s="346">
        <f>'WW Spending Actual'!K77+'WW Spending Projected'!K78</f>
        <v>0</v>
      </c>
      <c r="L76" s="346">
        <f>'WW Spending Actual'!L77+'WW Spending Projected'!L78</f>
        <v>0</v>
      </c>
      <c r="M76" s="346">
        <f>'WW Spending Actual'!M77+'WW Spending Projected'!M78</f>
        <v>0</v>
      </c>
      <c r="N76" s="346">
        <f>'WW Spending Actual'!N77+'WW Spending Projected'!N78</f>
        <v>0</v>
      </c>
      <c r="O76" s="346">
        <f>'WW Spending Actual'!O77+'WW Spending Projected'!O78</f>
        <v>0</v>
      </c>
      <c r="P76" s="346">
        <f>'WW Spending Actual'!P77+'WW Spending Projected'!P78</f>
        <v>0</v>
      </c>
      <c r="Q76" s="346">
        <f>'WW Spending Actual'!Q77+'WW Spending Projected'!Q78</f>
        <v>0</v>
      </c>
      <c r="R76" s="346">
        <f>'WW Spending Actual'!R77+'WW Spending Projected'!R78</f>
        <v>0</v>
      </c>
      <c r="S76" s="346">
        <f>'WW Spending Actual'!S77+'WW Spending Projected'!S78</f>
        <v>0</v>
      </c>
      <c r="T76" s="346">
        <f>'WW Spending Actual'!T77+'WW Spending Projected'!T78</f>
        <v>0</v>
      </c>
      <c r="U76" s="346">
        <f>'WW Spending Actual'!U77+'WW Spending Projected'!U78</f>
        <v>0</v>
      </c>
      <c r="V76" s="346">
        <f>'WW Spending Actual'!V77+'WW Spending Projected'!V78</f>
        <v>0</v>
      </c>
      <c r="W76" s="346">
        <f>'WW Spending Actual'!W77+'WW Spending Projected'!W78</f>
        <v>0</v>
      </c>
      <c r="X76" s="346">
        <f>'WW Spending Actual'!X77+'WW Spending Projected'!X78</f>
        <v>0</v>
      </c>
      <c r="Y76" s="346">
        <f>'WW Spending Actual'!Y77+'WW Spending Projected'!Y78</f>
        <v>0</v>
      </c>
      <c r="Z76" s="346">
        <f>'WW Spending Actual'!Z77+'WW Spending Projected'!Z78</f>
        <v>0</v>
      </c>
      <c r="AA76" s="346">
        <f>'WW Spending Actual'!AA77+'WW Spending Projected'!AA78</f>
        <v>0</v>
      </c>
      <c r="AB76" s="346">
        <f>'WW Spending Actual'!AB77+'WW Spending Projected'!AB78</f>
        <v>0</v>
      </c>
    </row>
    <row r="77" spans="2:28" x14ac:dyDescent="0.2">
      <c r="B77" s="128" t="s">
        <v>42</v>
      </c>
      <c r="C77" s="134"/>
      <c r="D77" s="346"/>
      <c r="E77" s="346"/>
      <c r="F77" s="346"/>
      <c r="G77" s="346"/>
      <c r="H77" s="346"/>
      <c r="I77" s="346"/>
      <c r="J77" s="346"/>
      <c r="K77" s="346"/>
      <c r="L77" s="346"/>
      <c r="M77" s="346"/>
      <c r="N77" s="346"/>
      <c r="O77" s="346"/>
      <c r="P77" s="346"/>
      <c r="Q77" s="346"/>
      <c r="R77" s="346"/>
      <c r="S77" s="346"/>
      <c r="T77" s="346"/>
      <c r="U77" s="346"/>
      <c r="V77" s="346"/>
      <c r="W77" s="346"/>
      <c r="X77" s="346"/>
      <c r="Y77" s="346"/>
      <c r="Z77" s="346"/>
      <c r="AA77" s="346"/>
      <c r="AB77" s="347"/>
    </row>
    <row r="78" spans="2:28" x14ac:dyDescent="0.2">
      <c r="B78" s="143" t="str">
        <f>IFERROR(VLOOKUP(C78,'MEG Def'!$A$42:$B$45,2),"")</f>
        <v/>
      </c>
      <c r="C78" s="134"/>
      <c r="D78" s="346">
        <f>'WW Spending Actual'!D79+'WW Spending Projected'!D80</f>
        <v>0</v>
      </c>
      <c r="E78" s="346">
        <f>'WW Spending Actual'!E79+'WW Spending Projected'!E80</f>
        <v>0</v>
      </c>
      <c r="F78" s="346">
        <f>'WW Spending Actual'!F79+'WW Spending Projected'!F80</f>
        <v>0</v>
      </c>
      <c r="G78" s="346">
        <f>'WW Spending Actual'!G79+'WW Spending Projected'!G80</f>
        <v>0</v>
      </c>
      <c r="H78" s="346">
        <f>'WW Spending Actual'!H79+'WW Spending Projected'!H80</f>
        <v>0</v>
      </c>
      <c r="I78" s="346">
        <f>'WW Spending Actual'!I79+'WW Spending Projected'!I80</f>
        <v>0</v>
      </c>
      <c r="J78" s="346">
        <f>'WW Spending Actual'!J79+'WW Spending Projected'!J80</f>
        <v>0</v>
      </c>
      <c r="K78" s="346">
        <f>'WW Spending Actual'!K79+'WW Spending Projected'!K80</f>
        <v>0</v>
      </c>
      <c r="L78" s="346">
        <f>'WW Spending Actual'!L79+'WW Spending Projected'!L80</f>
        <v>0</v>
      </c>
      <c r="M78" s="346">
        <f>'WW Spending Actual'!M79+'WW Spending Projected'!M80</f>
        <v>0</v>
      </c>
      <c r="N78" s="346">
        <f>'WW Spending Actual'!N79+'WW Spending Projected'!N80</f>
        <v>0</v>
      </c>
      <c r="O78" s="346">
        <f>'WW Spending Actual'!O79+'WW Spending Projected'!O80</f>
        <v>0</v>
      </c>
      <c r="P78" s="346">
        <f>'WW Spending Actual'!P79+'WW Spending Projected'!P80</f>
        <v>0</v>
      </c>
      <c r="Q78" s="346">
        <f>'WW Spending Actual'!Q79+'WW Spending Projected'!Q80</f>
        <v>0</v>
      </c>
      <c r="R78" s="346">
        <f>'WW Spending Actual'!R79+'WW Spending Projected'!R80</f>
        <v>0</v>
      </c>
      <c r="S78" s="346">
        <f>'WW Spending Actual'!S79+'WW Spending Projected'!S80</f>
        <v>0</v>
      </c>
      <c r="T78" s="346">
        <f>'WW Spending Actual'!T79+'WW Spending Projected'!T80</f>
        <v>0</v>
      </c>
      <c r="U78" s="346">
        <f>'WW Spending Actual'!U79+'WW Spending Projected'!U80</f>
        <v>0</v>
      </c>
      <c r="V78" s="346">
        <f>'WW Spending Actual'!V79+'WW Spending Projected'!V80</f>
        <v>0</v>
      </c>
      <c r="W78" s="346">
        <f>'WW Spending Actual'!W79+'WW Spending Projected'!W80</f>
        <v>0</v>
      </c>
      <c r="X78" s="346">
        <f>'WW Spending Actual'!X79+'WW Spending Projected'!X80</f>
        <v>0</v>
      </c>
      <c r="Y78" s="346">
        <f>'WW Spending Actual'!Y79+'WW Spending Projected'!Y80</f>
        <v>0</v>
      </c>
      <c r="Z78" s="346">
        <f>'WW Spending Actual'!Z79+'WW Spending Projected'!Z80</f>
        <v>0</v>
      </c>
      <c r="AA78" s="346">
        <f>'WW Spending Actual'!AA79+'WW Spending Projected'!AA80</f>
        <v>0</v>
      </c>
      <c r="AB78" s="347">
        <f>'WW Spending Actual'!AB79+'WW Spending Projected'!AB80</f>
        <v>0</v>
      </c>
    </row>
    <row r="79" spans="2:28" x14ac:dyDescent="0.2">
      <c r="B79" s="143" t="str">
        <f>IFERROR(VLOOKUP(C79,'MEG Def'!$A$42:$B$45,2),"")</f>
        <v/>
      </c>
      <c r="C79" s="134"/>
      <c r="D79" s="346">
        <f>'WW Spending Actual'!D80+'WW Spending Projected'!D81</f>
        <v>0</v>
      </c>
      <c r="E79" s="346">
        <f>'WW Spending Actual'!E80+'WW Spending Projected'!E81</f>
        <v>0</v>
      </c>
      <c r="F79" s="346">
        <f>'WW Spending Actual'!F80+'WW Spending Projected'!F81</f>
        <v>0</v>
      </c>
      <c r="G79" s="346">
        <f>'WW Spending Actual'!G80+'WW Spending Projected'!G81</f>
        <v>0</v>
      </c>
      <c r="H79" s="346">
        <f>'WW Spending Actual'!H80+'WW Spending Projected'!H81</f>
        <v>0</v>
      </c>
      <c r="I79" s="346">
        <f>'WW Spending Actual'!I80+'WW Spending Projected'!I81</f>
        <v>0</v>
      </c>
      <c r="J79" s="346">
        <f>'WW Spending Actual'!J80+'WW Spending Projected'!J81</f>
        <v>0</v>
      </c>
      <c r="K79" s="346">
        <f>'WW Spending Actual'!K80+'WW Spending Projected'!K81</f>
        <v>0</v>
      </c>
      <c r="L79" s="346">
        <f>'WW Spending Actual'!L80+'WW Spending Projected'!L81</f>
        <v>0</v>
      </c>
      <c r="M79" s="346">
        <f>'WW Spending Actual'!M80+'WW Spending Projected'!M81</f>
        <v>0</v>
      </c>
      <c r="N79" s="346">
        <f>'WW Spending Actual'!N80+'WW Spending Projected'!N81</f>
        <v>0</v>
      </c>
      <c r="O79" s="346">
        <f>'WW Spending Actual'!O80+'WW Spending Projected'!O81</f>
        <v>0</v>
      </c>
      <c r="P79" s="346">
        <f>'WW Spending Actual'!P80+'WW Spending Projected'!P81</f>
        <v>0</v>
      </c>
      <c r="Q79" s="346">
        <f>'WW Spending Actual'!Q80+'WW Spending Projected'!Q81</f>
        <v>0</v>
      </c>
      <c r="R79" s="346">
        <f>'WW Spending Actual'!R80+'WW Spending Projected'!R81</f>
        <v>0</v>
      </c>
      <c r="S79" s="346">
        <f>'WW Spending Actual'!S80+'WW Spending Projected'!S81</f>
        <v>0</v>
      </c>
      <c r="T79" s="346">
        <f>'WW Spending Actual'!T80+'WW Spending Projected'!T81</f>
        <v>0</v>
      </c>
      <c r="U79" s="346">
        <f>'WW Spending Actual'!U80+'WW Spending Projected'!U81</f>
        <v>0</v>
      </c>
      <c r="V79" s="346">
        <f>'WW Spending Actual'!V80+'WW Spending Projected'!V81</f>
        <v>0</v>
      </c>
      <c r="W79" s="346">
        <f>'WW Spending Actual'!W80+'WW Spending Projected'!W81</f>
        <v>0</v>
      </c>
      <c r="X79" s="346">
        <f>'WW Spending Actual'!X80+'WW Spending Projected'!X81</f>
        <v>0</v>
      </c>
      <c r="Y79" s="346">
        <f>'WW Spending Actual'!Y80+'WW Spending Projected'!Y81</f>
        <v>0</v>
      </c>
      <c r="Z79" s="346">
        <f>'WW Spending Actual'!Z80+'WW Spending Projected'!Z81</f>
        <v>0</v>
      </c>
      <c r="AA79" s="346">
        <f>'WW Spending Actual'!AA80+'WW Spending Projected'!AA81</f>
        <v>0</v>
      </c>
      <c r="AB79" s="347">
        <f>'WW Spending Actual'!AB80+'WW Spending Projected'!AB81</f>
        <v>0</v>
      </c>
    </row>
    <row r="80" spans="2:28" x14ac:dyDescent="0.2">
      <c r="B80" s="143" t="str">
        <f>IFERROR(VLOOKUP(C80,'MEG Def'!$A$42:$B$45,2),"")</f>
        <v/>
      </c>
      <c r="C80" s="134"/>
      <c r="D80" s="346">
        <f>'WW Spending Actual'!D81+'WW Spending Projected'!D82</f>
        <v>0</v>
      </c>
      <c r="E80" s="346">
        <f>'WW Spending Actual'!E81+'WW Spending Projected'!E82</f>
        <v>0</v>
      </c>
      <c r="F80" s="346">
        <f>'WW Spending Actual'!F81+'WW Spending Projected'!F82</f>
        <v>0</v>
      </c>
      <c r="G80" s="346">
        <f>'WW Spending Actual'!G81+'WW Spending Projected'!G82</f>
        <v>0</v>
      </c>
      <c r="H80" s="346">
        <f>'WW Spending Actual'!H81+'WW Spending Projected'!H82</f>
        <v>0</v>
      </c>
      <c r="I80" s="346">
        <f>'WW Spending Actual'!I81+'WW Spending Projected'!I82</f>
        <v>0</v>
      </c>
      <c r="J80" s="346">
        <f>'WW Spending Actual'!J81+'WW Spending Projected'!J82</f>
        <v>0</v>
      </c>
      <c r="K80" s="346">
        <f>'WW Spending Actual'!K81+'WW Spending Projected'!K82</f>
        <v>0</v>
      </c>
      <c r="L80" s="346">
        <f>'WW Spending Actual'!L81+'WW Spending Projected'!L82</f>
        <v>0</v>
      </c>
      <c r="M80" s="346">
        <f>'WW Spending Actual'!M81+'WW Spending Projected'!M82</f>
        <v>0</v>
      </c>
      <c r="N80" s="346">
        <f>'WW Spending Actual'!N81+'WW Spending Projected'!N82</f>
        <v>0</v>
      </c>
      <c r="O80" s="346">
        <f>'WW Spending Actual'!O81+'WW Spending Projected'!O82</f>
        <v>0</v>
      </c>
      <c r="P80" s="346">
        <f>'WW Spending Actual'!P81+'WW Spending Projected'!P82</f>
        <v>0</v>
      </c>
      <c r="Q80" s="346">
        <f>'WW Spending Actual'!Q81+'WW Spending Projected'!Q82</f>
        <v>0</v>
      </c>
      <c r="R80" s="346">
        <f>'WW Spending Actual'!R81+'WW Spending Projected'!R82</f>
        <v>0</v>
      </c>
      <c r="S80" s="346">
        <f>'WW Spending Actual'!S81+'WW Spending Projected'!S82</f>
        <v>0</v>
      </c>
      <c r="T80" s="346">
        <f>'WW Spending Actual'!T81+'WW Spending Projected'!T82</f>
        <v>0</v>
      </c>
      <c r="U80" s="346">
        <f>'WW Spending Actual'!U81+'WW Spending Projected'!U82</f>
        <v>0</v>
      </c>
      <c r="V80" s="346">
        <f>'WW Spending Actual'!V81+'WW Spending Projected'!V82</f>
        <v>0</v>
      </c>
      <c r="W80" s="346">
        <f>'WW Spending Actual'!W81+'WW Spending Projected'!W82</f>
        <v>0</v>
      </c>
      <c r="X80" s="346">
        <f>'WW Spending Actual'!X81+'WW Spending Projected'!X82</f>
        <v>0</v>
      </c>
      <c r="Y80" s="346">
        <f>'WW Spending Actual'!Y81+'WW Spending Projected'!Y82</f>
        <v>0</v>
      </c>
      <c r="Z80" s="346">
        <f>'WW Spending Actual'!Z81+'WW Spending Projected'!Z82</f>
        <v>0</v>
      </c>
      <c r="AA80" s="346">
        <f>'WW Spending Actual'!AA81+'WW Spending Projected'!AA82</f>
        <v>0</v>
      </c>
      <c r="AB80" s="347">
        <f>'WW Spending Actual'!AB81+'WW Spending Projected'!AB82</f>
        <v>0</v>
      </c>
    </row>
    <row r="81" spans="2:28" x14ac:dyDescent="0.2">
      <c r="B81" s="154"/>
      <c r="C81" s="134"/>
      <c r="D81" s="346"/>
      <c r="E81" s="346"/>
      <c r="F81" s="346"/>
      <c r="G81" s="346"/>
      <c r="H81" s="346"/>
      <c r="I81" s="346"/>
      <c r="J81" s="346"/>
      <c r="K81" s="346"/>
      <c r="L81" s="346"/>
      <c r="M81" s="346"/>
      <c r="N81" s="346"/>
      <c r="O81" s="346"/>
      <c r="P81" s="346"/>
      <c r="Q81" s="346"/>
      <c r="R81" s="346"/>
      <c r="S81" s="346"/>
      <c r="T81" s="346"/>
      <c r="U81" s="346"/>
      <c r="V81" s="346"/>
      <c r="W81" s="346"/>
      <c r="X81" s="346"/>
      <c r="Y81" s="346"/>
      <c r="Z81" s="346"/>
      <c r="AA81" s="346"/>
      <c r="AB81" s="347"/>
    </row>
    <row r="82" spans="2:28" x14ac:dyDescent="0.2">
      <c r="B82" s="144" t="s">
        <v>41</v>
      </c>
      <c r="C82" s="135"/>
      <c r="D82" s="346">
        <f>'WW Spending Actual'!D83+'WW Spending Projected'!D84</f>
        <v>0</v>
      </c>
      <c r="E82" s="346">
        <f>'WW Spending Actual'!E83+'WW Spending Projected'!E84</f>
        <v>0</v>
      </c>
      <c r="F82" s="346">
        <f>'WW Spending Actual'!F83+'WW Spending Projected'!F84</f>
        <v>0</v>
      </c>
      <c r="G82" s="346">
        <f>'WW Spending Actual'!G83+'WW Spending Projected'!G84</f>
        <v>0</v>
      </c>
      <c r="H82" s="346">
        <f>'WW Spending Actual'!H83+'WW Spending Projected'!H84</f>
        <v>0</v>
      </c>
      <c r="I82" s="346">
        <f>'WW Spending Actual'!I83+'WW Spending Projected'!I84</f>
        <v>0</v>
      </c>
      <c r="J82" s="346">
        <f>'WW Spending Actual'!J83+'WW Spending Projected'!J84</f>
        <v>0</v>
      </c>
      <c r="K82" s="346">
        <f>'WW Spending Actual'!K83+'WW Spending Projected'!K84</f>
        <v>0</v>
      </c>
      <c r="L82" s="346">
        <f>'WW Spending Actual'!L83+'WW Spending Projected'!L84</f>
        <v>0</v>
      </c>
      <c r="M82" s="346">
        <f>'WW Spending Actual'!M83+'WW Spending Projected'!M84</f>
        <v>0</v>
      </c>
      <c r="N82" s="346">
        <f>'WW Spending Actual'!N83+'WW Spending Projected'!N84</f>
        <v>0</v>
      </c>
      <c r="O82" s="346">
        <f>'WW Spending Actual'!O83+'WW Spending Projected'!O84</f>
        <v>0</v>
      </c>
      <c r="P82" s="346">
        <f>'WW Spending Actual'!P83+'WW Spending Projected'!P84</f>
        <v>0</v>
      </c>
      <c r="Q82" s="346">
        <f>'WW Spending Actual'!Q83+'WW Spending Projected'!Q84</f>
        <v>0</v>
      </c>
      <c r="R82" s="346">
        <f>'WW Spending Actual'!R83+'WW Spending Projected'!R84</f>
        <v>0</v>
      </c>
      <c r="S82" s="346">
        <f>'WW Spending Actual'!S83+'WW Spending Projected'!S84</f>
        <v>0</v>
      </c>
      <c r="T82" s="346">
        <f>'WW Spending Actual'!T83+'WW Spending Projected'!T84</f>
        <v>0</v>
      </c>
      <c r="U82" s="346">
        <f>'WW Spending Actual'!U83+'WW Spending Projected'!U84</f>
        <v>0</v>
      </c>
      <c r="V82" s="346">
        <f>'WW Spending Actual'!V83+'WW Spending Projected'!V84</f>
        <v>0</v>
      </c>
      <c r="W82" s="346">
        <f>'WW Spending Actual'!W83+'WW Spending Projected'!W84</f>
        <v>0</v>
      </c>
      <c r="X82" s="346">
        <f>'WW Spending Actual'!X83+'WW Spending Projected'!X84</f>
        <v>0</v>
      </c>
      <c r="Y82" s="346">
        <f>'WW Spending Actual'!Y83+'WW Spending Projected'!Y84</f>
        <v>0</v>
      </c>
      <c r="Z82" s="346">
        <f>'WW Spending Actual'!Z83+'WW Spending Projected'!Z84</f>
        <v>0</v>
      </c>
      <c r="AA82" s="346">
        <f>'WW Spending Actual'!AA83+'WW Spending Projected'!AA84</f>
        <v>0</v>
      </c>
      <c r="AB82" s="347">
        <f>'WW Spending Actual'!AB83+'WW Spending Projected'!AB84</f>
        <v>0</v>
      </c>
    </row>
    <row r="83" spans="2:28" x14ac:dyDescent="0.2">
      <c r="B83" s="143" t="str">
        <f>IFERROR(VLOOKUP(C83,'MEG Def'!$A$47:$B$50,2),"")</f>
        <v/>
      </c>
      <c r="C83" s="135"/>
      <c r="D83" s="346">
        <f>'WW Spending Actual'!D84+'WW Spending Projected'!D85</f>
        <v>0</v>
      </c>
      <c r="E83" s="346">
        <f>'WW Spending Actual'!E84+'WW Spending Projected'!E85</f>
        <v>0</v>
      </c>
      <c r="F83" s="346">
        <f>'WW Spending Actual'!F84+'WW Spending Projected'!F85</f>
        <v>0</v>
      </c>
      <c r="G83" s="346">
        <f>'WW Spending Actual'!G84+'WW Spending Projected'!G85</f>
        <v>0</v>
      </c>
      <c r="H83" s="346">
        <f>'WW Spending Actual'!H84+'WW Spending Projected'!H85</f>
        <v>0</v>
      </c>
      <c r="I83" s="346">
        <f>'WW Spending Actual'!I84+'WW Spending Projected'!I85</f>
        <v>0</v>
      </c>
      <c r="J83" s="346">
        <f>'WW Spending Actual'!J84+'WW Spending Projected'!J85</f>
        <v>0</v>
      </c>
      <c r="K83" s="346">
        <f>'WW Spending Actual'!K84+'WW Spending Projected'!K85</f>
        <v>0</v>
      </c>
      <c r="L83" s="346">
        <f>'WW Spending Actual'!L84+'WW Spending Projected'!L85</f>
        <v>0</v>
      </c>
      <c r="M83" s="346">
        <f>'WW Spending Actual'!M84+'WW Spending Projected'!M85</f>
        <v>0</v>
      </c>
      <c r="N83" s="346">
        <f>'WW Spending Actual'!N84+'WW Spending Projected'!N85</f>
        <v>0</v>
      </c>
      <c r="O83" s="346">
        <f>'WW Spending Actual'!O84+'WW Spending Projected'!O85</f>
        <v>0</v>
      </c>
      <c r="P83" s="346">
        <f>'WW Spending Actual'!P84+'WW Spending Projected'!P85</f>
        <v>0</v>
      </c>
      <c r="Q83" s="346">
        <f>'WW Spending Actual'!Q84+'WW Spending Projected'!Q85</f>
        <v>0</v>
      </c>
      <c r="R83" s="346">
        <f>'WW Spending Actual'!R84+'WW Spending Projected'!R85</f>
        <v>0</v>
      </c>
      <c r="S83" s="346">
        <f>'WW Spending Actual'!S84+'WW Spending Projected'!S85</f>
        <v>0</v>
      </c>
      <c r="T83" s="346">
        <f>'WW Spending Actual'!T84+'WW Spending Projected'!T85</f>
        <v>0</v>
      </c>
      <c r="U83" s="346">
        <f>'WW Spending Actual'!U84+'WW Spending Projected'!U85</f>
        <v>0</v>
      </c>
      <c r="V83" s="346">
        <f>'WW Spending Actual'!V84+'WW Spending Projected'!V85</f>
        <v>0</v>
      </c>
      <c r="W83" s="346">
        <f>'WW Spending Actual'!W84+'WW Spending Projected'!W85</f>
        <v>0</v>
      </c>
      <c r="X83" s="346">
        <f>'WW Spending Actual'!X84+'WW Spending Projected'!X85</f>
        <v>0</v>
      </c>
      <c r="Y83" s="346">
        <f>'WW Spending Actual'!Y84+'WW Spending Projected'!Y85</f>
        <v>0</v>
      </c>
      <c r="Z83" s="346">
        <f>'WW Spending Actual'!Z84+'WW Spending Projected'!Z85</f>
        <v>0</v>
      </c>
      <c r="AA83" s="346">
        <f>'WW Spending Actual'!AA84+'WW Spending Projected'!AA85</f>
        <v>0</v>
      </c>
      <c r="AB83" s="347">
        <f>'WW Spending Actual'!AB84+'WW Spending Projected'!AB85</f>
        <v>0</v>
      </c>
    </row>
    <row r="84" spans="2:28" x14ac:dyDescent="0.2">
      <c r="B84" s="143" t="str">
        <f>IFERROR(VLOOKUP(C84,'MEG Def'!$A$47:$B$50,2),"")</f>
        <v/>
      </c>
      <c r="C84" s="135"/>
      <c r="D84" s="346">
        <f>'WW Spending Actual'!D85+'WW Spending Projected'!D86</f>
        <v>0</v>
      </c>
      <c r="E84" s="346">
        <f>'WW Spending Actual'!E85+'WW Spending Projected'!E86</f>
        <v>0</v>
      </c>
      <c r="F84" s="346">
        <f>'WW Spending Actual'!F85+'WW Spending Projected'!F86</f>
        <v>0</v>
      </c>
      <c r="G84" s="346">
        <f>'WW Spending Actual'!G85+'WW Spending Projected'!G86</f>
        <v>0</v>
      </c>
      <c r="H84" s="346">
        <f>'WW Spending Actual'!H85+'WW Spending Projected'!H86</f>
        <v>0</v>
      </c>
      <c r="I84" s="346">
        <f>'WW Spending Actual'!I85+'WW Spending Projected'!I86</f>
        <v>0</v>
      </c>
      <c r="J84" s="346">
        <f>'WW Spending Actual'!J85+'WW Spending Projected'!J86</f>
        <v>0</v>
      </c>
      <c r="K84" s="346">
        <f>'WW Spending Actual'!K85+'WW Spending Projected'!K86</f>
        <v>0</v>
      </c>
      <c r="L84" s="346">
        <f>'WW Spending Actual'!L85+'WW Spending Projected'!L86</f>
        <v>0</v>
      </c>
      <c r="M84" s="346">
        <f>'WW Spending Actual'!M85+'WW Spending Projected'!M86</f>
        <v>0</v>
      </c>
      <c r="N84" s="346">
        <f>'WW Spending Actual'!N85+'WW Spending Projected'!N86</f>
        <v>0</v>
      </c>
      <c r="O84" s="346">
        <f>'WW Spending Actual'!O85+'WW Spending Projected'!O86</f>
        <v>0</v>
      </c>
      <c r="P84" s="346">
        <f>'WW Spending Actual'!P85+'WW Spending Projected'!P86</f>
        <v>0</v>
      </c>
      <c r="Q84" s="346">
        <f>'WW Spending Actual'!Q85+'WW Spending Projected'!Q86</f>
        <v>0</v>
      </c>
      <c r="R84" s="346">
        <f>'WW Spending Actual'!R85+'WW Spending Projected'!R86</f>
        <v>0</v>
      </c>
      <c r="S84" s="346">
        <f>'WW Spending Actual'!S85+'WW Spending Projected'!S86</f>
        <v>0</v>
      </c>
      <c r="T84" s="346">
        <f>'WW Spending Actual'!T85+'WW Spending Projected'!T86</f>
        <v>0</v>
      </c>
      <c r="U84" s="346">
        <f>'WW Spending Actual'!U85+'WW Spending Projected'!U86</f>
        <v>0</v>
      </c>
      <c r="V84" s="346">
        <f>'WW Spending Actual'!V85+'WW Spending Projected'!V86</f>
        <v>0</v>
      </c>
      <c r="W84" s="346">
        <f>'WW Spending Actual'!W85+'WW Spending Projected'!W86</f>
        <v>0</v>
      </c>
      <c r="X84" s="346">
        <f>'WW Spending Actual'!X85+'WW Spending Projected'!X86</f>
        <v>0</v>
      </c>
      <c r="Y84" s="346">
        <f>'WW Spending Actual'!Y85+'WW Spending Projected'!Y86</f>
        <v>0</v>
      </c>
      <c r="Z84" s="346">
        <f>'WW Spending Actual'!Z85+'WW Spending Projected'!Z86</f>
        <v>0</v>
      </c>
      <c r="AA84" s="346">
        <f>'WW Spending Actual'!AA85+'WW Spending Projected'!AA86</f>
        <v>0</v>
      </c>
      <c r="AB84" s="347">
        <f>'WW Spending Actual'!AB85+'WW Spending Projected'!AB86</f>
        <v>0</v>
      </c>
    </row>
    <row r="85" spans="2:28" x14ac:dyDescent="0.2">
      <c r="B85" s="143" t="str">
        <f>IFERROR(VLOOKUP(C85,'MEG Def'!$A$47:$B$50,2),"")</f>
        <v/>
      </c>
      <c r="C85" s="135"/>
      <c r="D85" s="346">
        <f>'WW Spending Actual'!D86+'WW Spending Projected'!D87</f>
        <v>0</v>
      </c>
      <c r="E85" s="346">
        <f>'WW Spending Actual'!E86+'WW Spending Projected'!E87</f>
        <v>0</v>
      </c>
      <c r="F85" s="346">
        <f>'WW Spending Actual'!F86+'WW Spending Projected'!F87</f>
        <v>0</v>
      </c>
      <c r="G85" s="346">
        <f>'WW Spending Actual'!G86+'WW Spending Projected'!G87</f>
        <v>0</v>
      </c>
      <c r="H85" s="346">
        <f>'WW Spending Actual'!H86+'WW Spending Projected'!H87</f>
        <v>0</v>
      </c>
      <c r="I85" s="346">
        <f>'WW Spending Actual'!I86+'WW Spending Projected'!I87</f>
        <v>0</v>
      </c>
      <c r="J85" s="346">
        <f>'WW Spending Actual'!J86+'WW Spending Projected'!J87</f>
        <v>0</v>
      </c>
      <c r="K85" s="346">
        <f>'WW Spending Actual'!K86+'WW Spending Projected'!K87</f>
        <v>0</v>
      </c>
      <c r="L85" s="346">
        <f>'WW Spending Actual'!L86+'WW Spending Projected'!L87</f>
        <v>0</v>
      </c>
      <c r="M85" s="346">
        <f>'WW Spending Actual'!M86+'WW Spending Projected'!M87</f>
        <v>0</v>
      </c>
      <c r="N85" s="346">
        <f>'WW Spending Actual'!N86+'WW Spending Projected'!N87</f>
        <v>0</v>
      </c>
      <c r="O85" s="346">
        <f>'WW Spending Actual'!O86+'WW Spending Projected'!O87</f>
        <v>0</v>
      </c>
      <c r="P85" s="346">
        <f>'WW Spending Actual'!P86+'WW Spending Projected'!P87</f>
        <v>0</v>
      </c>
      <c r="Q85" s="346">
        <f>'WW Spending Actual'!Q86+'WW Spending Projected'!Q87</f>
        <v>0</v>
      </c>
      <c r="R85" s="346">
        <f>'WW Spending Actual'!R86+'WW Spending Projected'!R87</f>
        <v>0</v>
      </c>
      <c r="S85" s="346">
        <f>'WW Spending Actual'!S86+'WW Spending Projected'!S87</f>
        <v>0</v>
      </c>
      <c r="T85" s="346">
        <f>'WW Spending Actual'!T86+'WW Spending Projected'!T87</f>
        <v>0</v>
      </c>
      <c r="U85" s="346">
        <f>'WW Spending Actual'!U86+'WW Spending Projected'!U87</f>
        <v>0</v>
      </c>
      <c r="V85" s="346">
        <f>'WW Spending Actual'!V86+'WW Spending Projected'!V87</f>
        <v>0</v>
      </c>
      <c r="W85" s="346">
        <f>'WW Spending Actual'!W86+'WW Spending Projected'!W87</f>
        <v>0</v>
      </c>
      <c r="X85" s="346">
        <f>'WW Spending Actual'!X86+'WW Spending Projected'!X87</f>
        <v>0</v>
      </c>
      <c r="Y85" s="346">
        <f>'WW Spending Actual'!Y86+'WW Spending Projected'!Y87</f>
        <v>0</v>
      </c>
      <c r="Z85" s="346">
        <f>'WW Spending Actual'!Z86+'WW Spending Projected'!Z87</f>
        <v>0</v>
      </c>
      <c r="AA85" s="346">
        <f>'WW Spending Actual'!AA86+'WW Spending Projected'!AA87</f>
        <v>0</v>
      </c>
      <c r="AB85" s="347">
        <f>'WW Spending Actual'!AB86+'WW Spending Projected'!AB87</f>
        <v>0</v>
      </c>
    </row>
    <row r="86" spans="2:28" x14ac:dyDescent="0.2">
      <c r="B86" s="142"/>
      <c r="C86" s="135"/>
      <c r="D86" s="346">
        <f>'WW Spending Actual'!D87+'WW Spending Projected'!D88</f>
        <v>0</v>
      </c>
      <c r="E86" s="346">
        <f>'WW Spending Actual'!E87+'WW Spending Projected'!E88</f>
        <v>0</v>
      </c>
      <c r="F86" s="346">
        <f>'WW Spending Actual'!F87+'WW Spending Projected'!F88</f>
        <v>0</v>
      </c>
      <c r="G86" s="346">
        <f>'WW Spending Actual'!G87+'WW Spending Projected'!G88</f>
        <v>0</v>
      </c>
      <c r="H86" s="346">
        <f>'WW Spending Actual'!H87+'WW Spending Projected'!H88</f>
        <v>0</v>
      </c>
      <c r="I86" s="346">
        <f>'WW Spending Actual'!I87+'WW Spending Projected'!I88</f>
        <v>0</v>
      </c>
      <c r="J86" s="346">
        <f>'WW Spending Actual'!J87+'WW Spending Projected'!J88</f>
        <v>0</v>
      </c>
      <c r="K86" s="346">
        <f>'WW Spending Actual'!K87+'WW Spending Projected'!K88</f>
        <v>0</v>
      </c>
      <c r="L86" s="346">
        <f>'WW Spending Actual'!L87+'WW Spending Projected'!L88</f>
        <v>0</v>
      </c>
      <c r="M86" s="346">
        <f>'WW Spending Actual'!M87+'WW Spending Projected'!M88</f>
        <v>0</v>
      </c>
      <c r="N86" s="346">
        <f>'WW Spending Actual'!N87+'WW Spending Projected'!N88</f>
        <v>0</v>
      </c>
      <c r="O86" s="346">
        <f>'WW Spending Actual'!O87+'WW Spending Projected'!O88</f>
        <v>0</v>
      </c>
      <c r="P86" s="346">
        <f>'WW Spending Actual'!P87+'WW Spending Projected'!P88</f>
        <v>0</v>
      </c>
      <c r="Q86" s="346">
        <f>'WW Spending Actual'!Q87+'WW Spending Projected'!Q88</f>
        <v>0</v>
      </c>
      <c r="R86" s="346">
        <f>'WW Spending Actual'!R87+'WW Spending Projected'!R88</f>
        <v>0</v>
      </c>
      <c r="S86" s="346">
        <f>'WW Spending Actual'!S87+'WW Spending Projected'!S88</f>
        <v>0</v>
      </c>
      <c r="T86" s="346">
        <f>'WW Spending Actual'!T87+'WW Spending Projected'!T88</f>
        <v>0</v>
      </c>
      <c r="U86" s="346">
        <f>'WW Spending Actual'!U87+'WW Spending Projected'!U88</f>
        <v>0</v>
      </c>
      <c r="V86" s="346">
        <f>'WW Spending Actual'!V87+'WW Spending Projected'!V88</f>
        <v>0</v>
      </c>
      <c r="W86" s="346">
        <f>'WW Spending Actual'!W87+'WW Spending Projected'!W88</f>
        <v>0</v>
      </c>
      <c r="X86" s="346">
        <f>'WW Spending Actual'!X87+'WW Spending Projected'!X88</f>
        <v>0</v>
      </c>
      <c r="Y86" s="346">
        <f>'WW Spending Actual'!Y87+'WW Spending Projected'!Y88</f>
        <v>0</v>
      </c>
      <c r="Z86" s="346">
        <f>'WW Spending Actual'!Z87+'WW Spending Projected'!Z88</f>
        <v>0</v>
      </c>
      <c r="AA86" s="346">
        <f>'WW Spending Actual'!AA87+'WW Spending Projected'!AA88</f>
        <v>0</v>
      </c>
      <c r="AB86" s="347">
        <f>'WW Spending Actual'!AB87+'WW Spending Projected'!AB88</f>
        <v>0</v>
      </c>
    </row>
    <row r="87" spans="2:28" x14ac:dyDescent="0.2">
      <c r="B87" s="128" t="s">
        <v>78</v>
      </c>
      <c r="C87" s="135"/>
      <c r="D87" s="346"/>
      <c r="E87" s="346"/>
      <c r="F87" s="346"/>
      <c r="G87" s="346"/>
      <c r="H87" s="346"/>
      <c r="I87" s="346"/>
      <c r="J87" s="346"/>
      <c r="K87" s="346"/>
      <c r="L87" s="346"/>
      <c r="M87" s="346"/>
      <c r="N87" s="346"/>
      <c r="O87" s="346"/>
      <c r="P87" s="346"/>
      <c r="Q87" s="346"/>
      <c r="R87" s="346"/>
      <c r="S87" s="346"/>
      <c r="T87" s="346"/>
      <c r="U87" s="346"/>
      <c r="V87" s="346"/>
      <c r="W87" s="346"/>
      <c r="X87" s="346"/>
      <c r="Y87" s="346"/>
      <c r="Z87" s="346"/>
      <c r="AA87" s="346"/>
      <c r="AB87" s="347"/>
    </row>
    <row r="88" spans="2:28" x14ac:dyDescent="0.2">
      <c r="B88" s="143" t="str">
        <f>IFERROR(VLOOKUP(C88,'MEG Def'!$A$52:$B$55,2),"")</f>
        <v/>
      </c>
      <c r="C88" s="135"/>
      <c r="D88" s="346">
        <f>'WW Spending Actual'!D89+'WW Spending Projected'!D90</f>
        <v>0</v>
      </c>
      <c r="E88" s="346">
        <f>'WW Spending Actual'!E89+'WW Spending Projected'!E90</f>
        <v>0</v>
      </c>
      <c r="F88" s="346">
        <f>'WW Spending Actual'!F89+'WW Spending Projected'!F90</f>
        <v>0</v>
      </c>
      <c r="G88" s="346">
        <f>'WW Spending Actual'!G89+'WW Spending Projected'!G90</f>
        <v>0</v>
      </c>
      <c r="H88" s="346">
        <f>'WW Spending Actual'!H89+'WW Spending Projected'!H90</f>
        <v>0</v>
      </c>
      <c r="I88" s="346">
        <f>'WW Spending Actual'!I89+'WW Spending Projected'!I90</f>
        <v>0</v>
      </c>
      <c r="J88" s="346">
        <f>'WW Spending Actual'!J89+'WW Spending Projected'!J90</f>
        <v>0</v>
      </c>
      <c r="K88" s="346">
        <f>'WW Spending Actual'!K89+'WW Spending Projected'!K90</f>
        <v>0</v>
      </c>
      <c r="L88" s="346">
        <f>'WW Spending Actual'!L89+'WW Spending Projected'!L90</f>
        <v>0</v>
      </c>
      <c r="M88" s="346">
        <f>'WW Spending Actual'!M89+'WW Spending Projected'!M90</f>
        <v>0</v>
      </c>
      <c r="N88" s="346">
        <f>'WW Spending Actual'!N89+'WW Spending Projected'!N90</f>
        <v>0</v>
      </c>
      <c r="O88" s="346">
        <f>'WW Spending Actual'!O89+'WW Spending Projected'!O90</f>
        <v>0</v>
      </c>
      <c r="P88" s="346">
        <f>'WW Spending Actual'!P89+'WW Spending Projected'!P90</f>
        <v>0</v>
      </c>
      <c r="Q88" s="346">
        <f>'WW Spending Actual'!Q89+'WW Spending Projected'!Q90</f>
        <v>0</v>
      </c>
      <c r="R88" s="346">
        <f>'WW Spending Actual'!R89+'WW Spending Projected'!R90</f>
        <v>0</v>
      </c>
      <c r="S88" s="346">
        <f>'WW Spending Actual'!S89+'WW Spending Projected'!S90</f>
        <v>0</v>
      </c>
      <c r="T88" s="346">
        <f>'WW Spending Actual'!T89+'WW Spending Projected'!T90</f>
        <v>0</v>
      </c>
      <c r="U88" s="346">
        <f>'WW Spending Actual'!U89+'WW Spending Projected'!U90</f>
        <v>0</v>
      </c>
      <c r="V88" s="346">
        <f>'WW Spending Actual'!V89+'WW Spending Projected'!V90</f>
        <v>0</v>
      </c>
      <c r="W88" s="346">
        <f>'WW Spending Actual'!W89+'WW Spending Projected'!W90</f>
        <v>0</v>
      </c>
      <c r="X88" s="346">
        <f>'WW Spending Actual'!X89+'WW Spending Projected'!X90</f>
        <v>0</v>
      </c>
      <c r="Y88" s="346">
        <f>'WW Spending Actual'!Y89+'WW Spending Projected'!Y90</f>
        <v>0</v>
      </c>
      <c r="Z88" s="346">
        <f>'WW Spending Actual'!Z89+'WW Spending Projected'!Z90</f>
        <v>0</v>
      </c>
      <c r="AA88" s="346">
        <f>'WW Spending Actual'!AA89+'WW Spending Projected'!AA90</f>
        <v>0</v>
      </c>
      <c r="AB88" s="347">
        <f>'WW Spending Actual'!AB89+'WW Spending Projected'!AB90</f>
        <v>0</v>
      </c>
    </row>
    <row r="89" spans="2:28" x14ac:dyDescent="0.2">
      <c r="B89" s="143" t="str">
        <f>IFERROR(VLOOKUP(C89,'MEG Def'!$A$52:$B$55,2),"")</f>
        <v/>
      </c>
      <c r="C89" s="135"/>
      <c r="D89" s="346">
        <f>'WW Spending Actual'!D90+'WW Spending Projected'!D91</f>
        <v>0</v>
      </c>
      <c r="E89" s="346">
        <f>'WW Spending Actual'!E90+'WW Spending Projected'!E91</f>
        <v>0</v>
      </c>
      <c r="F89" s="346">
        <f>'WW Spending Actual'!F90+'WW Spending Projected'!F91</f>
        <v>0</v>
      </c>
      <c r="G89" s="346">
        <f>'WW Spending Actual'!G90+'WW Spending Projected'!G91</f>
        <v>0</v>
      </c>
      <c r="H89" s="346">
        <f>'WW Spending Actual'!H90+'WW Spending Projected'!H91</f>
        <v>0</v>
      </c>
      <c r="I89" s="346">
        <f>'WW Spending Actual'!I90+'WW Spending Projected'!I91</f>
        <v>0</v>
      </c>
      <c r="J89" s="346">
        <f>'WW Spending Actual'!J90+'WW Spending Projected'!J91</f>
        <v>0</v>
      </c>
      <c r="K89" s="346">
        <f>'WW Spending Actual'!K90+'WW Spending Projected'!K91</f>
        <v>0</v>
      </c>
      <c r="L89" s="346">
        <f>'WW Spending Actual'!L90+'WW Spending Projected'!L91</f>
        <v>0</v>
      </c>
      <c r="M89" s="346">
        <f>'WW Spending Actual'!M90+'WW Spending Projected'!M91</f>
        <v>0</v>
      </c>
      <c r="N89" s="346">
        <f>'WW Spending Actual'!N90+'WW Spending Projected'!N91</f>
        <v>0</v>
      </c>
      <c r="O89" s="346">
        <f>'WW Spending Actual'!O90+'WW Spending Projected'!O91</f>
        <v>0</v>
      </c>
      <c r="P89" s="346">
        <f>'WW Spending Actual'!P90+'WW Spending Projected'!P91</f>
        <v>0</v>
      </c>
      <c r="Q89" s="346">
        <f>'WW Spending Actual'!Q90+'WW Spending Projected'!Q91</f>
        <v>0</v>
      </c>
      <c r="R89" s="346">
        <f>'WW Spending Actual'!R90+'WW Spending Projected'!R91</f>
        <v>0</v>
      </c>
      <c r="S89" s="346">
        <f>'WW Spending Actual'!S90+'WW Spending Projected'!S91</f>
        <v>0</v>
      </c>
      <c r="T89" s="346">
        <f>'WW Spending Actual'!T90+'WW Spending Projected'!T91</f>
        <v>0</v>
      </c>
      <c r="U89" s="346">
        <f>'WW Spending Actual'!U90+'WW Spending Projected'!U91</f>
        <v>0</v>
      </c>
      <c r="V89" s="346">
        <f>'WW Spending Actual'!V90+'WW Spending Projected'!V91</f>
        <v>0</v>
      </c>
      <c r="W89" s="346">
        <f>'WW Spending Actual'!W90+'WW Spending Projected'!W91</f>
        <v>0</v>
      </c>
      <c r="X89" s="346">
        <f>'WW Spending Actual'!X90+'WW Spending Projected'!X91</f>
        <v>0</v>
      </c>
      <c r="Y89" s="346">
        <f>'WW Spending Actual'!Y90+'WW Spending Projected'!Y91</f>
        <v>0</v>
      </c>
      <c r="Z89" s="346">
        <f>'WW Spending Actual'!Z90+'WW Spending Projected'!Z91</f>
        <v>0</v>
      </c>
      <c r="AA89" s="346">
        <f>'WW Spending Actual'!AA90+'WW Spending Projected'!AA91</f>
        <v>0</v>
      </c>
      <c r="AB89" s="347">
        <f>'WW Spending Actual'!AB90+'WW Spending Projected'!AB91</f>
        <v>0</v>
      </c>
    </row>
    <row r="90" spans="2:28" x14ac:dyDescent="0.2">
      <c r="B90" s="143" t="str">
        <f>IFERROR(VLOOKUP(C90,'MEG Def'!$A$52:$B$55,2),"")</f>
        <v/>
      </c>
      <c r="C90" s="135"/>
      <c r="D90" s="346">
        <f>'WW Spending Actual'!D91+'WW Spending Projected'!D92</f>
        <v>0</v>
      </c>
      <c r="E90" s="346">
        <f>'WW Spending Actual'!E91+'WW Spending Projected'!E92</f>
        <v>0</v>
      </c>
      <c r="F90" s="346">
        <f>'WW Spending Actual'!F91+'WW Spending Projected'!F92</f>
        <v>0</v>
      </c>
      <c r="G90" s="346">
        <f>'WW Spending Actual'!G91+'WW Spending Projected'!G92</f>
        <v>0</v>
      </c>
      <c r="H90" s="346">
        <f>'WW Spending Actual'!H91+'WW Spending Projected'!H92</f>
        <v>0</v>
      </c>
      <c r="I90" s="346">
        <f>'WW Spending Actual'!I91+'WW Spending Projected'!I92</f>
        <v>0</v>
      </c>
      <c r="J90" s="346">
        <f>'WW Spending Actual'!J91+'WW Spending Projected'!J92</f>
        <v>0</v>
      </c>
      <c r="K90" s="346">
        <f>'WW Spending Actual'!K91+'WW Spending Projected'!K92</f>
        <v>0</v>
      </c>
      <c r="L90" s="346">
        <f>'WW Spending Actual'!L91+'WW Spending Projected'!L92</f>
        <v>0</v>
      </c>
      <c r="M90" s="346">
        <f>'WW Spending Actual'!M91+'WW Spending Projected'!M92</f>
        <v>0</v>
      </c>
      <c r="N90" s="346">
        <f>'WW Spending Actual'!N91+'WW Spending Projected'!N92</f>
        <v>0</v>
      </c>
      <c r="O90" s="346">
        <f>'WW Spending Actual'!O91+'WW Spending Projected'!O92</f>
        <v>0</v>
      </c>
      <c r="P90" s="346">
        <f>'WW Spending Actual'!P91+'WW Spending Projected'!P92</f>
        <v>0</v>
      </c>
      <c r="Q90" s="346">
        <f>'WW Spending Actual'!Q91+'WW Spending Projected'!Q92</f>
        <v>0</v>
      </c>
      <c r="R90" s="346">
        <f>'WW Spending Actual'!R91+'WW Spending Projected'!R92</f>
        <v>0</v>
      </c>
      <c r="S90" s="346">
        <f>'WW Spending Actual'!S91+'WW Spending Projected'!S92</f>
        <v>0</v>
      </c>
      <c r="T90" s="346">
        <f>'WW Spending Actual'!T91+'WW Spending Projected'!T92</f>
        <v>0</v>
      </c>
      <c r="U90" s="346">
        <f>'WW Spending Actual'!U91+'WW Spending Projected'!U92</f>
        <v>0</v>
      </c>
      <c r="V90" s="346">
        <f>'WW Spending Actual'!V91+'WW Spending Projected'!V92</f>
        <v>0</v>
      </c>
      <c r="W90" s="346">
        <f>'WW Spending Actual'!W91+'WW Spending Projected'!W92</f>
        <v>0</v>
      </c>
      <c r="X90" s="346">
        <f>'WW Spending Actual'!X91+'WW Spending Projected'!X92</f>
        <v>0</v>
      </c>
      <c r="Y90" s="346">
        <f>'WW Spending Actual'!Y91+'WW Spending Projected'!Y92</f>
        <v>0</v>
      </c>
      <c r="Z90" s="346">
        <f>'WW Spending Actual'!Z91+'WW Spending Projected'!Z92</f>
        <v>0</v>
      </c>
      <c r="AA90" s="346">
        <f>'WW Spending Actual'!AA91+'WW Spending Projected'!AA92</f>
        <v>0</v>
      </c>
      <c r="AB90" s="347">
        <f>'WW Spending Actual'!AB91+'WW Spending Projected'!AB92</f>
        <v>0</v>
      </c>
    </row>
    <row r="91" spans="2:28" x14ac:dyDescent="0.2">
      <c r="B91" s="142"/>
      <c r="C91" s="135"/>
      <c r="D91" s="346"/>
      <c r="E91" s="346"/>
      <c r="F91" s="346"/>
      <c r="G91" s="346"/>
      <c r="H91" s="346"/>
      <c r="I91" s="346"/>
      <c r="J91" s="346"/>
      <c r="K91" s="346"/>
      <c r="L91" s="346"/>
      <c r="M91" s="346"/>
      <c r="N91" s="346"/>
      <c r="O91" s="346"/>
      <c r="P91" s="346"/>
      <c r="Q91" s="346"/>
      <c r="R91" s="346"/>
      <c r="S91" s="346"/>
      <c r="T91" s="346"/>
      <c r="U91" s="346"/>
      <c r="V91" s="346"/>
      <c r="W91" s="346"/>
      <c r="X91" s="346"/>
      <c r="Y91" s="346"/>
      <c r="Z91" s="346"/>
      <c r="AA91" s="346"/>
      <c r="AB91" s="347"/>
    </row>
    <row r="92" spans="2:28" x14ac:dyDescent="0.2">
      <c r="B92" s="144" t="s">
        <v>79</v>
      </c>
      <c r="C92" s="135"/>
      <c r="D92" s="346">
        <f>'WW Spending Actual'!D93+'WW Spending Projected'!D94</f>
        <v>0</v>
      </c>
      <c r="E92" s="346">
        <f>'WW Spending Actual'!E93+'WW Spending Projected'!E94</f>
        <v>0</v>
      </c>
      <c r="F92" s="346">
        <f>'WW Spending Actual'!F93+'WW Spending Projected'!F94</f>
        <v>0</v>
      </c>
      <c r="G92" s="346">
        <f>'WW Spending Actual'!G93+'WW Spending Projected'!G94</f>
        <v>0</v>
      </c>
      <c r="H92" s="346">
        <f>'WW Spending Actual'!H93+'WW Spending Projected'!H94</f>
        <v>0</v>
      </c>
      <c r="I92" s="346">
        <f>'WW Spending Actual'!I93+'WW Spending Projected'!I94</f>
        <v>0</v>
      </c>
      <c r="J92" s="346">
        <f>'WW Spending Actual'!J93+'WW Spending Projected'!J94</f>
        <v>0</v>
      </c>
      <c r="K92" s="346">
        <f>'WW Spending Actual'!K93+'WW Spending Projected'!K94</f>
        <v>0</v>
      </c>
      <c r="L92" s="346">
        <f>'WW Spending Actual'!L93+'WW Spending Projected'!L94</f>
        <v>0</v>
      </c>
      <c r="M92" s="346">
        <f>'WW Spending Actual'!M93+'WW Spending Projected'!M94</f>
        <v>0</v>
      </c>
      <c r="N92" s="346">
        <f>'WW Spending Actual'!N93+'WW Spending Projected'!N94</f>
        <v>0</v>
      </c>
      <c r="O92" s="346">
        <f>'WW Spending Actual'!O93+'WW Spending Projected'!O94</f>
        <v>0</v>
      </c>
      <c r="P92" s="346">
        <f>'WW Spending Actual'!P93+'WW Spending Projected'!P94</f>
        <v>0</v>
      </c>
      <c r="Q92" s="346">
        <f>'WW Spending Actual'!Q93+'WW Spending Projected'!Q94</f>
        <v>0</v>
      </c>
      <c r="R92" s="346">
        <f>'WW Spending Actual'!R93+'WW Spending Projected'!R94</f>
        <v>0</v>
      </c>
      <c r="S92" s="346">
        <f>'WW Spending Actual'!S93+'WW Spending Projected'!S94</f>
        <v>0</v>
      </c>
      <c r="T92" s="346">
        <f>'WW Spending Actual'!T93+'WW Spending Projected'!T94</f>
        <v>0</v>
      </c>
      <c r="U92" s="346">
        <f>'WW Spending Actual'!U93+'WW Spending Projected'!U94</f>
        <v>0</v>
      </c>
      <c r="V92" s="346">
        <f>'WW Spending Actual'!V93+'WW Spending Projected'!V94</f>
        <v>0</v>
      </c>
      <c r="W92" s="346">
        <f>'WW Spending Actual'!W93+'WW Spending Projected'!W94</f>
        <v>0</v>
      </c>
      <c r="X92" s="346">
        <f>'WW Spending Actual'!X93+'WW Spending Projected'!X94</f>
        <v>0</v>
      </c>
      <c r="Y92" s="346">
        <f>'WW Spending Actual'!Y93+'WW Spending Projected'!Y94</f>
        <v>0</v>
      </c>
      <c r="Z92" s="346">
        <f>'WW Spending Actual'!Z93+'WW Spending Projected'!Z94</f>
        <v>0</v>
      </c>
      <c r="AA92" s="346">
        <f>'WW Spending Actual'!AA93+'WW Spending Projected'!AA94</f>
        <v>0</v>
      </c>
      <c r="AB92" s="347">
        <f>'WW Spending Actual'!AB93+'WW Spending Projected'!AB94</f>
        <v>0</v>
      </c>
    </row>
    <row r="93" spans="2:28" x14ac:dyDescent="0.2">
      <c r="B93" s="143" t="str">
        <f>IFERROR(VLOOKUP(C93,'MEG Def'!$A$57:$B$60,2),"")</f>
        <v/>
      </c>
      <c r="C93" s="135"/>
      <c r="D93" s="346">
        <f>'WW Spending Actual'!D94+'WW Spending Projected'!D95</f>
        <v>0</v>
      </c>
      <c r="E93" s="346">
        <f>'WW Spending Actual'!E94+'WW Spending Projected'!E95</f>
        <v>0</v>
      </c>
      <c r="F93" s="346">
        <f>'WW Spending Actual'!F94+'WW Spending Projected'!F95</f>
        <v>0</v>
      </c>
      <c r="G93" s="346">
        <f>'WW Spending Actual'!G94+'WW Spending Projected'!G95</f>
        <v>0</v>
      </c>
      <c r="H93" s="346">
        <f>'WW Spending Actual'!H94+'WW Spending Projected'!H95</f>
        <v>0</v>
      </c>
      <c r="I93" s="346">
        <f>'WW Spending Actual'!I94+'WW Spending Projected'!I95</f>
        <v>0</v>
      </c>
      <c r="J93" s="346">
        <f>'WW Spending Actual'!J94+'WW Spending Projected'!J95</f>
        <v>0</v>
      </c>
      <c r="K93" s="346">
        <f>'WW Spending Actual'!K94+'WW Spending Projected'!K95</f>
        <v>0</v>
      </c>
      <c r="L93" s="346">
        <f>'WW Spending Actual'!L94+'WW Spending Projected'!L95</f>
        <v>0</v>
      </c>
      <c r="M93" s="346">
        <f>'WW Spending Actual'!M94+'WW Spending Projected'!M95</f>
        <v>0</v>
      </c>
      <c r="N93" s="346">
        <f>'WW Spending Actual'!N94+'WW Spending Projected'!N95</f>
        <v>0</v>
      </c>
      <c r="O93" s="346">
        <f>'WW Spending Actual'!O94+'WW Spending Projected'!O95</f>
        <v>0</v>
      </c>
      <c r="P93" s="346">
        <f>'WW Spending Actual'!P94+'WW Spending Projected'!P95</f>
        <v>0</v>
      </c>
      <c r="Q93" s="346">
        <f>'WW Spending Actual'!Q94+'WW Spending Projected'!Q95</f>
        <v>0</v>
      </c>
      <c r="R93" s="346">
        <f>'WW Spending Actual'!R94+'WW Spending Projected'!R95</f>
        <v>0</v>
      </c>
      <c r="S93" s="346">
        <f>'WW Spending Actual'!S94+'WW Spending Projected'!S95</f>
        <v>0</v>
      </c>
      <c r="T93" s="346">
        <f>'WW Spending Actual'!T94+'WW Spending Projected'!T95</f>
        <v>0</v>
      </c>
      <c r="U93" s="346">
        <f>'WW Spending Actual'!U94+'WW Spending Projected'!U95</f>
        <v>0</v>
      </c>
      <c r="V93" s="346">
        <f>'WW Spending Actual'!V94+'WW Spending Projected'!V95</f>
        <v>0</v>
      </c>
      <c r="W93" s="346">
        <f>'WW Spending Actual'!W94+'WW Spending Projected'!W95</f>
        <v>0</v>
      </c>
      <c r="X93" s="346">
        <f>'WW Spending Actual'!X94+'WW Spending Projected'!X95</f>
        <v>0</v>
      </c>
      <c r="Y93" s="346">
        <f>'WW Spending Actual'!Y94+'WW Spending Projected'!Y95</f>
        <v>0</v>
      </c>
      <c r="Z93" s="346">
        <f>'WW Spending Actual'!Z94+'WW Spending Projected'!Z95</f>
        <v>0</v>
      </c>
      <c r="AA93" s="346">
        <f>'WW Spending Actual'!AA94+'WW Spending Projected'!AA95</f>
        <v>0</v>
      </c>
      <c r="AB93" s="347">
        <f>'WW Spending Actual'!AB94+'WW Spending Projected'!AB95</f>
        <v>0</v>
      </c>
    </row>
    <row r="94" spans="2:28" x14ac:dyDescent="0.2">
      <c r="B94" s="143" t="str">
        <f>IFERROR(VLOOKUP(C94,'MEG Def'!$A$57:$B$60,2),"")</f>
        <v/>
      </c>
      <c r="C94" s="135"/>
      <c r="D94" s="346">
        <f>'WW Spending Actual'!D95+'WW Spending Projected'!D96</f>
        <v>0</v>
      </c>
      <c r="E94" s="346">
        <f>'WW Spending Actual'!E95+'WW Spending Projected'!E96</f>
        <v>0</v>
      </c>
      <c r="F94" s="346">
        <f>'WW Spending Actual'!F95+'WW Spending Projected'!F96</f>
        <v>0</v>
      </c>
      <c r="G94" s="346">
        <f>'WW Spending Actual'!G95+'WW Spending Projected'!G96</f>
        <v>0</v>
      </c>
      <c r="H94" s="346">
        <f>'WW Spending Actual'!H95+'WW Spending Projected'!H96</f>
        <v>0</v>
      </c>
      <c r="I94" s="346">
        <f>'WW Spending Actual'!I95+'WW Spending Projected'!I96</f>
        <v>0</v>
      </c>
      <c r="J94" s="346">
        <f>'WW Spending Actual'!J95+'WW Spending Projected'!J96</f>
        <v>0</v>
      </c>
      <c r="K94" s="346">
        <f>'WW Spending Actual'!K95+'WW Spending Projected'!K96</f>
        <v>0</v>
      </c>
      <c r="L94" s="346">
        <f>'WW Spending Actual'!L95+'WW Spending Projected'!L96</f>
        <v>0</v>
      </c>
      <c r="M94" s="346">
        <f>'WW Spending Actual'!M95+'WW Spending Projected'!M96</f>
        <v>0</v>
      </c>
      <c r="N94" s="346">
        <f>'WW Spending Actual'!N95+'WW Spending Projected'!N96</f>
        <v>0</v>
      </c>
      <c r="O94" s="346">
        <f>'WW Spending Actual'!O95+'WW Spending Projected'!O96</f>
        <v>0</v>
      </c>
      <c r="P94" s="346">
        <f>'WW Spending Actual'!P95+'WW Spending Projected'!P96</f>
        <v>0</v>
      </c>
      <c r="Q94" s="346">
        <f>'WW Spending Actual'!Q95+'WW Spending Projected'!Q96</f>
        <v>0</v>
      </c>
      <c r="R94" s="346">
        <f>'WW Spending Actual'!R95+'WW Spending Projected'!R96</f>
        <v>0</v>
      </c>
      <c r="S94" s="346">
        <f>'WW Spending Actual'!S95+'WW Spending Projected'!S96</f>
        <v>0</v>
      </c>
      <c r="T94" s="346">
        <f>'WW Spending Actual'!T95+'WW Spending Projected'!T96</f>
        <v>0</v>
      </c>
      <c r="U94" s="346">
        <f>'WW Spending Actual'!U95+'WW Spending Projected'!U96</f>
        <v>0</v>
      </c>
      <c r="V94" s="346">
        <f>'WW Spending Actual'!V95+'WW Spending Projected'!V96</f>
        <v>0</v>
      </c>
      <c r="W94" s="346">
        <f>'WW Spending Actual'!W95+'WW Spending Projected'!W96</f>
        <v>0</v>
      </c>
      <c r="X94" s="346">
        <f>'WW Spending Actual'!X95+'WW Spending Projected'!X96</f>
        <v>0</v>
      </c>
      <c r="Y94" s="346">
        <f>'WW Spending Actual'!Y95+'WW Spending Projected'!Y96</f>
        <v>0</v>
      </c>
      <c r="Z94" s="346">
        <f>'WW Spending Actual'!Z95+'WW Spending Projected'!Z96</f>
        <v>0</v>
      </c>
      <c r="AA94" s="346">
        <f>'WW Spending Actual'!AA95+'WW Spending Projected'!AA96</f>
        <v>0</v>
      </c>
      <c r="AB94" s="347">
        <f>'WW Spending Actual'!AB95+'WW Spending Projected'!AB96</f>
        <v>0</v>
      </c>
    </row>
    <row r="95" spans="2:28" x14ac:dyDescent="0.2">
      <c r="B95" s="143" t="str">
        <f>IFERROR(VLOOKUP(C95,'MEG Def'!$A$57:$B$60,2),"")</f>
        <v/>
      </c>
      <c r="C95" s="135"/>
      <c r="D95" s="346">
        <f>'WW Spending Actual'!D96+'WW Spending Projected'!D97</f>
        <v>0</v>
      </c>
      <c r="E95" s="346">
        <f>'WW Spending Actual'!E96+'WW Spending Projected'!E97</f>
        <v>0</v>
      </c>
      <c r="F95" s="346">
        <f>'WW Spending Actual'!F96+'WW Spending Projected'!F97</f>
        <v>0</v>
      </c>
      <c r="G95" s="346">
        <f>'WW Spending Actual'!G96+'WW Spending Projected'!G97</f>
        <v>0</v>
      </c>
      <c r="H95" s="346">
        <f>'WW Spending Actual'!H96+'WW Spending Projected'!H97</f>
        <v>0</v>
      </c>
      <c r="I95" s="346">
        <f>'WW Spending Actual'!I96+'WW Spending Projected'!I97</f>
        <v>0</v>
      </c>
      <c r="J95" s="346">
        <f>'WW Spending Actual'!J96+'WW Spending Projected'!J97</f>
        <v>0</v>
      </c>
      <c r="K95" s="346">
        <f>'WW Spending Actual'!K96+'WW Spending Projected'!K97</f>
        <v>0</v>
      </c>
      <c r="L95" s="346">
        <f>'WW Spending Actual'!L96+'WW Spending Projected'!L97</f>
        <v>0</v>
      </c>
      <c r="M95" s="346">
        <f>'WW Spending Actual'!M96+'WW Spending Projected'!M97</f>
        <v>0</v>
      </c>
      <c r="N95" s="346">
        <f>'WW Spending Actual'!N96+'WW Spending Projected'!N97</f>
        <v>0</v>
      </c>
      <c r="O95" s="346">
        <f>'WW Spending Actual'!O96+'WW Spending Projected'!O97</f>
        <v>0</v>
      </c>
      <c r="P95" s="346">
        <f>'WW Spending Actual'!P96+'WW Spending Projected'!P97</f>
        <v>0</v>
      </c>
      <c r="Q95" s="346">
        <f>'WW Spending Actual'!Q96+'WW Spending Projected'!Q97</f>
        <v>0</v>
      </c>
      <c r="R95" s="346">
        <f>'WW Spending Actual'!R96+'WW Spending Projected'!R97</f>
        <v>0</v>
      </c>
      <c r="S95" s="346">
        <f>'WW Spending Actual'!S96+'WW Spending Projected'!S97</f>
        <v>0</v>
      </c>
      <c r="T95" s="346">
        <f>'WW Spending Actual'!T96+'WW Spending Projected'!T97</f>
        <v>0</v>
      </c>
      <c r="U95" s="346">
        <f>'WW Spending Actual'!U96+'WW Spending Projected'!U97</f>
        <v>0</v>
      </c>
      <c r="V95" s="346">
        <f>'WW Spending Actual'!V96+'WW Spending Projected'!V97</f>
        <v>0</v>
      </c>
      <c r="W95" s="346">
        <f>'WW Spending Actual'!W96+'WW Spending Projected'!W97</f>
        <v>0</v>
      </c>
      <c r="X95" s="346">
        <f>'WW Spending Actual'!X96+'WW Spending Projected'!X97</f>
        <v>0</v>
      </c>
      <c r="Y95" s="346">
        <f>'WW Spending Actual'!Y96+'WW Spending Projected'!Y97</f>
        <v>0</v>
      </c>
      <c r="Z95" s="346">
        <f>'WW Spending Actual'!Z96+'WW Spending Projected'!Z97</f>
        <v>0</v>
      </c>
      <c r="AA95" s="346">
        <f>'WW Spending Actual'!AA96+'WW Spending Projected'!AA97</f>
        <v>0</v>
      </c>
      <c r="AB95" s="347">
        <f>'WW Spending Actual'!AB96+'WW Spending Projected'!AB97</f>
        <v>0</v>
      </c>
    </row>
    <row r="96" spans="2:28" ht="13.5" thickBot="1" x14ac:dyDescent="0.25">
      <c r="B96" s="142"/>
      <c r="C96" s="136"/>
      <c r="D96" s="346"/>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7"/>
    </row>
    <row r="97" spans="2:28" ht="13.5" thickBot="1" x14ac:dyDescent="0.25">
      <c r="B97" s="65" t="s">
        <v>4</v>
      </c>
      <c r="C97" s="124"/>
      <c r="D97" s="374">
        <f>SUM(D56:D96)</f>
        <v>0</v>
      </c>
      <c r="E97" s="375">
        <f>SUM(E56:E96)</f>
        <v>0</v>
      </c>
      <c r="F97" s="375">
        <f>SUM(F56:F96)</f>
        <v>0</v>
      </c>
      <c r="G97" s="375">
        <f>SUM(G56:G96)</f>
        <v>0</v>
      </c>
      <c r="H97" s="375">
        <f>SUM(H56:H96)</f>
        <v>0</v>
      </c>
      <c r="I97" s="375">
        <f t="shared" ref="I97:AB97" si="1">SUM(I56:I96)</f>
        <v>0</v>
      </c>
      <c r="J97" s="375">
        <f t="shared" si="1"/>
        <v>0</v>
      </c>
      <c r="K97" s="375">
        <f t="shared" si="1"/>
        <v>0</v>
      </c>
      <c r="L97" s="375">
        <f t="shared" si="1"/>
        <v>0</v>
      </c>
      <c r="M97" s="375">
        <f t="shared" si="1"/>
        <v>0</v>
      </c>
      <c r="N97" s="375">
        <f t="shared" si="1"/>
        <v>0</v>
      </c>
      <c r="O97" s="375">
        <f t="shared" si="1"/>
        <v>0</v>
      </c>
      <c r="P97" s="375">
        <f t="shared" si="1"/>
        <v>0</v>
      </c>
      <c r="Q97" s="375">
        <f t="shared" si="1"/>
        <v>0</v>
      </c>
      <c r="R97" s="375">
        <f t="shared" si="1"/>
        <v>0</v>
      </c>
      <c r="S97" s="375">
        <f t="shared" si="1"/>
        <v>0</v>
      </c>
      <c r="T97" s="375">
        <f t="shared" si="1"/>
        <v>0</v>
      </c>
      <c r="U97" s="375">
        <f t="shared" si="1"/>
        <v>0</v>
      </c>
      <c r="V97" s="375">
        <f t="shared" si="1"/>
        <v>0</v>
      </c>
      <c r="W97" s="375">
        <f t="shared" si="1"/>
        <v>0</v>
      </c>
      <c r="X97" s="375">
        <f t="shared" si="1"/>
        <v>0</v>
      </c>
      <c r="Y97" s="375">
        <f t="shared" si="1"/>
        <v>0</v>
      </c>
      <c r="Z97" s="375">
        <f t="shared" si="1"/>
        <v>0</v>
      </c>
      <c r="AA97" s="375">
        <f t="shared" si="1"/>
        <v>0</v>
      </c>
      <c r="AB97" s="376">
        <f t="shared" si="1"/>
        <v>0</v>
      </c>
    </row>
    <row r="98" spans="2:28" x14ac:dyDescent="0.2">
      <c r="B98" s="54"/>
    </row>
    <row r="99" spans="2:28" x14ac:dyDescent="0.2">
      <c r="B99" s="54"/>
    </row>
  </sheetData>
  <sheetProtection password="CD94" sheet="1" objects="1" scenarios="1"/>
  <pageMargins left="0.75" right="0.75" top="1" bottom="1" header="0.5" footer="0.5"/>
  <pageSetup scale="6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249977111117893"/>
    <pageSetUpPr fitToPage="1"/>
  </sheetPr>
  <dimension ref="B1:AB155"/>
  <sheetViews>
    <sheetView showZeros="0" zoomScaleNormal="100" workbookViewId="0">
      <selection activeCell="E20" sqref="E20"/>
    </sheetView>
  </sheetViews>
  <sheetFormatPr defaultColWidth="8.7109375" defaultRowHeight="12.75" x14ac:dyDescent="0.2"/>
  <cols>
    <col min="1" max="1" width="8.7109375" style="50"/>
    <col min="2" max="2" width="42.85546875" style="50" customWidth="1"/>
    <col min="3" max="3" width="5.42578125" style="56" customWidth="1"/>
    <col min="4" max="28" width="15.5703125" style="50" customWidth="1"/>
    <col min="29" max="16384" width="8.7109375" style="50"/>
  </cols>
  <sheetData>
    <row r="1" spans="2:28" s="27" customFormat="1" ht="27.6" customHeight="1" x14ac:dyDescent="0.2">
      <c r="B1" s="71"/>
      <c r="C1" s="71"/>
    </row>
    <row r="2" spans="2:28" x14ac:dyDescent="0.2">
      <c r="E2" s="49" t="s">
        <v>58</v>
      </c>
      <c r="F2" s="464"/>
      <c r="G2" s="479" t="s">
        <v>59</v>
      </c>
      <c r="H2" s="465"/>
    </row>
    <row r="3" spans="2:28" x14ac:dyDescent="0.2">
      <c r="B3" s="49" t="s">
        <v>12</v>
      </c>
      <c r="E3" s="49" t="s">
        <v>60</v>
      </c>
      <c r="F3" s="466"/>
      <c r="G3" s="479" t="s">
        <v>61</v>
      </c>
      <c r="H3" s="465"/>
    </row>
    <row r="5" spans="2:28" ht="14.25" x14ac:dyDescent="0.2">
      <c r="B5" s="109" t="s">
        <v>145</v>
      </c>
    </row>
    <row r="6" spans="2:28" s="48" customFormat="1" ht="15" x14ac:dyDescent="0.2">
      <c r="B6" s="109" t="s">
        <v>146</v>
      </c>
      <c r="C6" s="677"/>
    </row>
    <row r="7" spans="2:28" s="48" customFormat="1" ht="15.75" x14ac:dyDescent="0.25">
      <c r="B7" s="109" t="s">
        <v>147</v>
      </c>
      <c r="C7" s="677"/>
    </row>
    <row r="8" spans="2:28" ht="15" x14ac:dyDescent="0.25">
      <c r="B8" s="682" t="s">
        <v>148</v>
      </c>
    </row>
    <row r="9" spans="2:28" ht="13.5" thickBot="1" x14ac:dyDescent="0.25"/>
    <row r="10" spans="2:28" x14ac:dyDescent="0.2">
      <c r="B10" s="58"/>
      <c r="C10" s="113"/>
      <c r="D10" s="67" t="s">
        <v>0</v>
      </c>
      <c r="E10" s="68"/>
      <c r="F10" s="68"/>
      <c r="G10" s="68"/>
      <c r="H10" s="68"/>
      <c r="I10" s="68"/>
      <c r="J10" s="68"/>
      <c r="K10" s="68"/>
      <c r="L10" s="68"/>
      <c r="M10" s="68"/>
      <c r="N10" s="68"/>
      <c r="O10" s="68"/>
      <c r="P10" s="68"/>
      <c r="Q10" s="68"/>
      <c r="R10" s="68"/>
      <c r="S10" s="68"/>
      <c r="T10" s="68"/>
      <c r="U10" s="68"/>
      <c r="V10" s="68"/>
      <c r="W10" s="68"/>
      <c r="X10" s="68"/>
      <c r="Y10" s="68"/>
      <c r="Z10" s="68"/>
      <c r="AA10" s="68"/>
      <c r="AB10" s="69"/>
    </row>
    <row r="11" spans="2:28" ht="13.5" thickBot="1" x14ac:dyDescent="0.25">
      <c r="B11" s="60"/>
      <c r="C11" s="114"/>
      <c r="D11" s="206">
        <f>'DY Def'!B$5</f>
        <v>1</v>
      </c>
      <c r="E11" s="207">
        <f>'DY Def'!C$5</f>
        <v>2</v>
      </c>
      <c r="F11" s="207">
        <f>'DY Def'!D$5</f>
        <v>3</v>
      </c>
      <c r="G11" s="207">
        <f>'DY Def'!E$5</f>
        <v>4</v>
      </c>
      <c r="H11" s="207">
        <f>'DY Def'!F$5</f>
        <v>5</v>
      </c>
      <c r="I11" s="207">
        <f>'DY Def'!G$5</f>
        <v>6</v>
      </c>
      <c r="J11" s="207">
        <f>'DY Def'!H$5</f>
        <v>7</v>
      </c>
      <c r="K11" s="207">
        <f>'DY Def'!I$5</f>
        <v>8</v>
      </c>
      <c r="L11" s="207">
        <f>'DY Def'!J$5</f>
        <v>9</v>
      </c>
      <c r="M11" s="207">
        <f>'DY Def'!K$5</f>
        <v>10</v>
      </c>
      <c r="N11" s="207">
        <f>'DY Def'!L$5</f>
        <v>11</v>
      </c>
      <c r="O11" s="207">
        <f>'DY Def'!M$5</f>
        <v>12</v>
      </c>
      <c r="P11" s="207">
        <f>'DY Def'!N$5</f>
        <v>13</v>
      </c>
      <c r="Q11" s="207">
        <f>'DY Def'!O$5</f>
        <v>14</v>
      </c>
      <c r="R11" s="207">
        <f>'DY Def'!P$5</f>
        <v>15</v>
      </c>
      <c r="S11" s="207">
        <f>'DY Def'!Q$5</f>
        <v>16</v>
      </c>
      <c r="T11" s="207">
        <f>'DY Def'!R$5</f>
        <v>17</v>
      </c>
      <c r="U11" s="207">
        <f>'DY Def'!S$5</f>
        <v>18</v>
      </c>
      <c r="V11" s="207">
        <f>'DY Def'!T$5</f>
        <v>19</v>
      </c>
      <c r="W11" s="207">
        <f>'DY Def'!U$5</f>
        <v>20</v>
      </c>
      <c r="X11" s="207">
        <f>'DY Def'!V$5</f>
        <v>21</v>
      </c>
      <c r="Y11" s="207">
        <f>'DY Def'!W$5</f>
        <v>22</v>
      </c>
      <c r="Z11" s="207">
        <f>'DY Def'!X$5</f>
        <v>23</v>
      </c>
      <c r="AA11" s="207">
        <f>'DY Def'!Y$5</f>
        <v>24</v>
      </c>
      <c r="AB11" s="208">
        <f>'DY Def'!Z$5</f>
        <v>25</v>
      </c>
    </row>
    <row r="12" spans="2:28" x14ac:dyDescent="0.2">
      <c r="B12" s="60"/>
      <c r="C12" s="114"/>
      <c r="D12" s="685"/>
      <c r="E12" s="686"/>
      <c r="F12" s="686"/>
      <c r="G12" s="686"/>
      <c r="H12" s="686"/>
      <c r="I12" s="686"/>
      <c r="J12" s="686"/>
      <c r="K12" s="686"/>
      <c r="L12" s="686"/>
      <c r="M12" s="686"/>
      <c r="N12" s="686"/>
      <c r="O12" s="686"/>
      <c r="P12" s="686"/>
      <c r="Q12" s="686"/>
      <c r="R12" s="686"/>
      <c r="S12" s="686"/>
      <c r="T12" s="686"/>
      <c r="U12" s="686"/>
      <c r="V12" s="686"/>
      <c r="W12" s="686"/>
      <c r="X12" s="686"/>
      <c r="Y12" s="686"/>
      <c r="Z12" s="686"/>
      <c r="AA12" s="686"/>
      <c r="AB12" s="687"/>
    </row>
    <row r="13" spans="2:28" x14ac:dyDescent="0.2">
      <c r="B13" s="64" t="s">
        <v>83</v>
      </c>
      <c r="C13" s="569"/>
      <c r="D13" s="162"/>
      <c r="E13" s="156"/>
      <c r="F13" s="156"/>
      <c r="G13" s="156"/>
      <c r="H13" s="156"/>
      <c r="I13" s="680"/>
      <c r="J13" s="680"/>
      <c r="K13" s="680"/>
      <c r="L13" s="680"/>
      <c r="M13" s="680"/>
      <c r="N13" s="680"/>
      <c r="O13" s="680"/>
      <c r="P13" s="680"/>
      <c r="Q13" s="680"/>
      <c r="R13" s="680"/>
      <c r="S13" s="680"/>
      <c r="T13" s="680"/>
      <c r="U13" s="680"/>
      <c r="V13" s="680"/>
      <c r="W13" s="680"/>
      <c r="X13" s="680"/>
      <c r="Y13" s="680"/>
      <c r="Z13" s="680"/>
      <c r="AA13" s="680"/>
      <c r="AB13" s="681"/>
    </row>
    <row r="14" spans="2:28" x14ac:dyDescent="0.2">
      <c r="B14" s="61" t="str">
        <f>IFERROR(VLOOKUP(C14,'MEG Def'!$A$7:$B$12,2),"")</f>
        <v/>
      </c>
      <c r="C14" s="115"/>
      <c r="D14" s="170"/>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171"/>
    </row>
    <row r="15" spans="2:28" x14ac:dyDescent="0.2">
      <c r="B15" s="61" t="str">
        <f>IFERROR(VLOOKUP(C15,'MEG Def'!$A$7:$B$12,2),"")</f>
        <v/>
      </c>
      <c r="C15" s="115"/>
      <c r="D15" s="170"/>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171"/>
    </row>
    <row r="16" spans="2:28" x14ac:dyDescent="0.2">
      <c r="B16" s="61" t="str">
        <f>IFERROR(VLOOKUP(C16,'MEG Def'!$A$7:$B$12,2),"")</f>
        <v/>
      </c>
      <c r="C16" s="115"/>
      <c r="D16" s="170"/>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171"/>
    </row>
    <row r="17" spans="2:28" x14ac:dyDescent="0.2">
      <c r="B17" s="61" t="str">
        <f>IFERROR(VLOOKUP(C17,'MEG Def'!$A$7:$B$12,2),"")</f>
        <v/>
      </c>
      <c r="C17" s="115"/>
      <c r="D17" s="170"/>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171"/>
    </row>
    <row r="18" spans="2:28" x14ac:dyDescent="0.2">
      <c r="B18" s="61" t="str">
        <f>IFERROR(VLOOKUP(C18,'MEG Def'!$A$7:$B$12,2),"")</f>
        <v/>
      </c>
      <c r="C18" s="115"/>
      <c r="D18" s="170"/>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171"/>
    </row>
    <row r="19" spans="2:28" x14ac:dyDescent="0.2">
      <c r="B19" s="61"/>
      <c r="C19" s="115"/>
      <c r="D19" s="170"/>
      <c r="E19" s="156"/>
      <c r="F19" s="156"/>
      <c r="G19" s="156"/>
      <c r="H19" s="156"/>
      <c r="I19" s="680"/>
      <c r="J19" s="680"/>
      <c r="K19" s="680"/>
      <c r="L19" s="680"/>
      <c r="M19" s="680"/>
      <c r="N19" s="680"/>
      <c r="O19" s="680"/>
      <c r="P19" s="680"/>
      <c r="Q19" s="680"/>
      <c r="R19" s="680"/>
      <c r="S19" s="680"/>
      <c r="T19" s="680"/>
      <c r="U19" s="680"/>
      <c r="V19" s="680"/>
      <c r="W19" s="680"/>
      <c r="X19" s="680"/>
      <c r="Y19" s="680"/>
      <c r="Z19" s="680"/>
      <c r="AA19" s="680"/>
      <c r="AB19" s="681"/>
    </row>
    <row r="20" spans="2:28" x14ac:dyDescent="0.2">
      <c r="B20" s="64" t="s">
        <v>45</v>
      </c>
      <c r="C20" s="114"/>
      <c r="D20" s="162"/>
      <c r="E20" s="156"/>
      <c r="F20" s="156"/>
      <c r="G20" s="156"/>
      <c r="H20" s="156"/>
      <c r="I20" s="680"/>
      <c r="J20" s="680"/>
      <c r="K20" s="680"/>
      <c r="L20" s="680"/>
      <c r="M20" s="680"/>
      <c r="N20" s="680"/>
      <c r="O20" s="680"/>
      <c r="P20" s="680"/>
      <c r="Q20" s="680"/>
      <c r="R20" s="680"/>
      <c r="S20" s="680"/>
      <c r="T20" s="680"/>
      <c r="U20" s="680"/>
      <c r="V20" s="680"/>
      <c r="W20" s="680"/>
      <c r="X20" s="680"/>
      <c r="Y20" s="680"/>
      <c r="Z20" s="680"/>
      <c r="AA20" s="680"/>
      <c r="AB20" s="681"/>
    </row>
    <row r="21" spans="2:28" x14ac:dyDescent="0.2">
      <c r="B21" s="61" t="str">
        <f>IFERROR(VLOOKUP(C21,'MEG Def'!$A$14:$B$19,2),"")</f>
        <v/>
      </c>
      <c r="C21" s="114"/>
      <c r="D21" s="170"/>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171"/>
    </row>
    <row r="22" spans="2:28" x14ac:dyDescent="0.2">
      <c r="B22" s="61" t="str">
        <f>IFERROR(VLOOKUP(C22,'MEG Def'!$A$14:$B$19,2),"")</f>
        <v/>
      </c>
      <c r="C22" s="114"/>
      <c r="D22" s="470"/>
      <c r="E22" s="471"/>
      <c r="F22" s="473"/>
      <c r="G22" s="473"/>
      <c r="H22" s="473"/>
      <c r="I22" s="473"/>
      <c r="J22" s="473"/>
      <c r="K22" s="473"/>
      <c r="L22" s="473"/>
      <c r="M22" s="473"/>
      <c r="N22" s="473"/>
      <c r="O22" s="473"/>
      <c r="P22" s="473"/>
      <c r="Q22" s="473"/>
      <c r="R22" s="473"/>
      <c r="S22" s="473"/>
      <c r="T22" s="473"/>
      <c r="U22" s="473"/>
      <c r="V22" s="473"/>
      <c r="W22" s="473"/>
      <c r="X22" s="473"/>
      <c r="Y22" s="473"/>
      <c r="Z22" s="473"/>
      <c r="AA22" s="473"/>
      <c r="AB22" s="171"/>
    </row>
    <row r="23" spans="2:28" x14ac:dyDescent="0.2">
      <c r="B23" s="61" t="str">
        <f>IFERROR(VLOOKUP(C23,'MEG Def'!$A$14:$B$19,2),"")</f>
        <v/>
      </c>
      <c r="C23" s="114"/>
      <c r="D23" s="470"/>
      <c r="E23" s="471"/>
      <c r="F23" s="473"/>
      <c r="G23" s="473"/>
      <c r="H23" s="473"/>
      <c r="I23" s="473"/>
      <c r="J23" s="473"/>
      <c r="K23" s="473"/>
      <c r="L23" s="473"/>
      <c r="M23" s="473"/>
      <c r="N23" s="473"/>
      <c r="O23" s="473"/>
      <c r="P23" s="473"/>
      <c r="Q23" s="473"/>
      <c r="R23" s="473"/>
      <c r="S23" s="473"/>
      <c r="T23" s="473"/>
      <c r="U23" s="473"/>
      <c r="V23" s="473"/>
      <c r="W23" s="473"/>
      <c r="X23" s="473"/>
      <c r="Y23" s="473"/>
      <c r="Z23" s="473"/>
      <c r="AA23" s="473"/>
      <c r="AB23" s="171"/>
    </row>
    <row r="24" spans="2:28" x14ac:dyDescent="0.2">
      <c r="B24" s="61" t="str">
        <f>IFERROR(VLOOKUP(C24,'MEG Def'!$A$14:$B$19,2),"")</f>
        <v/>
      </c>
      <c r="C24" s="114"/>
      <c r="D24" s="470"/>
      <c r="E24" s="471"/>
      <c r="F24" s="473"/>
      <c r="G24" s="473"/>
      <c r="H24" s="473"/>
      <c r="I24" s="473"/>
      <c r="J24" s="473"/>
      <c r="K24" s="473"/>
      <c r="L24" s="473"/>
      <c r="M24" s="473"/>
      <c r="N24" s="473"/>
      <c r="O24" s="473"/>
      <c r="P24" s="473"/>
      <c r="Q24" s="473"/>
      <c r="R24" s="473"/>
      <c r="S24" s="473"/>
      <c r="T24" s="473"/>
      <c r="U24" s="473"/>
      <c r="V24" s="473"/>
      <c r="W24" s="473"/>
      <c r="X24" s="473"/>
      <c r="Y24" s="473"/>
      <c r="Z24" s="473"/>
      <c r="AA24" s="473"/>
      <c r="AB24" s="171"/>
    </row>
    <row r="25" spans="2:28" x14ac:dyDescent="0.2">
      <c r="B25" s="61" t="str">
        <f>IFERROR(VLOOKUP(C25,'MEG Def'!$A$14:$B$19,2),"")</f>
        <v/>
      </c>
      <c r="C25" s="114"/>
      <c r="D25" s="470"/>
      <c r="E25" s="471"/>
      <c r="F25" s="473"/>
      <c r="G25" s="473"/>
      <c r="H25" s="473"/>
      <c r="I25" s="473"/>
      <c r="J25" s="473"/>
      <c r="K25" s="473"/>
      <c r="L25" s="473"/>
      <c r="M25" s="473"/>
      <c r="N25" s="473"/>
      <c r="O25" s="473"/>
      <c r="P25" s="473"/>
      <c r="Q25" s="473"/>
      <c r="R25" s="473"/>
      <c r="S25" s="473"/>
      <c r="T25" s="473"/>
      <c r="U25" s="473"/>
      <c r="V25" s="473"/>
      <c r="W25" s="473"/>
      <c r="X25" s="473"/>
      <c r="Y25" s="473"/>
      <c r="Z25" s="473"/>
      <c r="AA25" s="473"/>
      <c r="AB25" s="171"/>
    </row>
    <row r="26" spans="2:28" x14ac:dyDescent="0.2">
      <c r="B26" s="392"/>
      <c r="C26" s="115"/>
      <c r="D26" s="470"/>
      <c r="E26" s="471"/>
      <c r="F26" s="156"/>
      <c r="G26" s="156"/>
      <c r="H26" s="156"/>
      <c r="I26" s="680"/>
      <c r="J26" s="680"/>
      <c r="K26" s="680"/>
      <c r="L26" s="680"/>
      <c r="M26" s="680"/>
      <c r="N26" s="680"/>
      <c r="O26" s="680"/>
      <c r="P26" s="680"/>
      <c r="Q26" s="680"/>
      <c r="R26" s="680"/>
      <c r="S26" s="680"/>
      <c r="T26" s="680"/>
      <c r="U26" s="680"/>
      <c r="V26" s="680"/>
      <c r="W26" s="680"/>
      <c r="X26" s="680"/>
      <c r="Y26" s="680"/>
      <c r="Z26" s="680"/>
      <c r="AA26" s="680"/>
      <c r="AB26" s="681"/>
    </row>
    <row r="27" spans="2:28" x14ac:dyDescent="0.2">
      <c r="B27" s="678" t="s">
        <v>42</v>
      </c>
      <c r="C27" s="114"/>
      <c r="D27" s="470"/>
      <c r="E27" s="471"/>
      <c r="F27" s="156"/>
      <c r="G27" s="156"/>
      <c r="H27" s="156"/>
      <c r="I27" s="680"/>
      <c r="J27" s="680"/>
      <c r="K27" s="680"/>
      <c r="L27" s="680"/>
      <c r="M27" s="680"/>
      <c r="N27" s="680"/>
      <c r="O27" s="680"/>
      <c r="P27" s="680"/>
      <c r="Q27" s="680"/>
      <c r="R27" s="680"/>
      <c r="S27" s="680"/>
      <c r="T27" s="680"/>
      <c r="U27" s="680"/>
      <c r="V27" s="680"/>
      <c r="W27" s="680"/>
      <c r="X27" s="680"/>
      <c r="Y27" s="680"/>
      <c r="Z27" s="680"/>
      <c r="AA27" s="680"/>
      <c r="AB27" s="681"/>
    </row>
    <row r="28" spans="2:28" x14ac:dyDescent="0.2">
      <c r="B28" s="239" t="str">
        <f>IFERROR(VLOOKUP(C28,'MEG Def'!$A$42:$B$45,2),"")</f>
        <v/>
      </c>
      <c r="C28" s="114"/>
      <c r="D28" s="170"/>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171"/>
    </row>
    <row r="29" spans="2:28" x14ac:dyDescent="0.2">
      <c r="B29" s="239" t="str">
        <f>IFERROR(VLOOKUP(C29,'MEG Def'!$A$42:$B$45,2),"")</f>
        <v/>
      </c>
      <c r="C29" s="114"/>
      <c r="D29" s="170"/>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171"/>
    </row>
    <row r="30" spans="2:28" x14ac:dyDescent="0.2">
      <c r="B30" s="239" t="str">
        <f>IFERROR(VLOOKUP(C30,'MEG Def'!$A$42:$B$45,2),"")</f>
        <v/>
      </c>
      <c r="C30" s="114"/>
      <c r="D30" s="170"/>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171"/>
    </row>
    <row r="31" spans="2:28" x14ac:dyDescent="0.2">
      <c r="B31" s="239"/>
      <c r="C31" s="114"/>
      <c r="D31" s="162"/>
      <c r="E31" s="156"/>
      <c r="F31" s="156"/>
      <c r="G31" s="156"/>
      <c r="H31" s="156"/>
      <c r="I31" s="680"/>
      <c r="J31" s="680"/>
      <c r="K31" s="680"/>
      <c r="L31" s="680"/>
      <c r="M31" s="680"/>
      <c r="N31" s="680"/>
      <c r="O31" s="680"/>
      <c r="P31" s="680"/>
      <c r="Q31" s="680"/>
      <c r="R31" s="680"/>
      <c r="S31" s="680"/>
      <c r="T31" s="680"/>
      <c r="U31" s="680"/>
      <c r="V31" s="680"/>
      <c r="W31" s="680"/>
      <c r="X31" s="680"/>
      <c r="Y31" s="680"/>
      <c r="Z31" s="680"/>
      <c r="AA31" s="680"/>
      <c r="AB31" s="681"/>
    </row>
    <row r="32" spans="2:28" x14ac:dyDescent="0.2">
      <c r="B32" s="678" t="s">
        <v>78</v>
      </c>
      <c r="C32" s="114"/>
      <c r="D32" s="162"/>
      <c r="E32" s="156"/>
      <c r="F32" s="156"/>
      <c r="G32" s="156"/>
      <c r="H32" s="156"/>
      <c r="I32" s="680"/>
      <c r="J32" s="680"/>
      <c r="K32" s="680"/>
      <c r="L32" s="680"/>
      <c r="M32" s="680"/>
      <c r="N32" s="680"/>
      <c r="O32" s="680"/>
      <c r="P32" s="680"/>
      <c r="Q32" s="680"/>
      <c r="R32" s="680"/>
      <c r="S32" s="680"/>
      <c r="T32" s="680"/>
      <c r="U32" s="680"/>
      <c r="V32" s="680"/>
      <c r="W32" s="680"/>
      <c r="X32" s="680"/>
      <c r="Y32" s="680"/>
      <c r="Z32" s="680"/>
      <c r="AA32" s="680"/>
      <c r="AB32" s="681"/>
    </row>
    <row r="33" spans="2:28" x14ac:dyDescent="0.2">
      <c r="B33" s="239" t="str">
        <f>IFERROR(VLOOKUP(C33,'MEG Def'!$A$52:$B$55,2),"")</f>
        <v/>
      </c>
      <c r="C33" s="114"/>
      <c r="D33" s="170"/>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171"/>
    </row>
    <row r="34" spans="2:28" x14ac:dyDescent="0.2">
      <c r="B34" s="239" t="str">
        <f>IFERROR(VLOOKUP(C34,'MEG Def'!$A$52:$B$55,2),"")</f>
        <v/>
      </c>
      <c r="C34" s="114"/>
      <c r="D34" s="170"/>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171"/>
    </row>
    <row r="35" spans="2:28" x14ac:dyDescent="0.2">
      <c r="B35" s="239" t="str">
        <f>IFERROR(VLOOKUP(C35,'MEG Def'!$A$52:$B$55,2),"")</f>
        <v/>
      </c>
      <c r="C35" s="114"/>
      <c r="D35" s="170"/>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171"/>
    </row>
    <row r="36" spans="2:28" s="27" customFormat="1" ht="13.5" thickBot="1" x14ac:dyDescent="0.25">
      <c r="B36" s="683"/>
      <c r="C36" s="684"/>
      <c r="D36" s="157"/>
      <c r="E36" s="158"/>
      <c r="F36" s="158"/>
      <c r="G36" s="158"/>
      <c r="H36" s="158"/>
      <c r="I36" s="257"/>
      <c r="J36" s="257"/>
      <c r="K36" s="257"/>
      <c r="L36" s="257"/>
      <c r="M36" s="257"/>
      <c r="N36" s="257"/>
      <c r="O36" s="257"/>
      <c r="P36" s="257"/>
      <c r="Q36" s="257"/>
      <c r="R36" s="257"/>
      <c r="S36" s="257"/>
      <c r="T36" s="257"/>
      <c r="U36" s="257"/>
      <c r="V36" s="257"/>
      <c r="W36" s="257"/>
      <c r="X36" s="257"/>
      <c r="Y36" s="257"/>
      <c r="Z36" s="257"/>
      <c r="AA36" s="257"/>
      <c r="AB36" s="258"/>
    </row>
    <row r="37" spans="2:28" x14ac:dyDescent="0.2">
      <c r="B37" s="189"/>
    </row>
    <row r="38" spans="2:28" x14ac:dyDescent="0.2">
      <c r="B38" s="54"/>
    </row>
    <row r="39" spans="2:28" x14ac:dyDescent="0.2">
      <c r="B39" s="54"/>
    </row>
    <row r="40" spans="2:28" x14ac:dyDescent="0.2">
      <c r="B40" s="54"/>
    </row>
    <row r="41" spans="2:28" x14ac:dyDescent="0.2">
      <c r="B41" s="54"/>
    </row>
    <row r="42" spans="2:28" x14ac:dyDescent="0.2">
      <c r="B42" s="54"/>
    </row>
    <row r="43" spans="2:28" x14ac:dyDescent="0.2">
      <c r="B43" s="54"/>
    </row>
    <row r="44" spans="2:28" x14ac:dyDescent="0.2">
      <c r="B44" s="54"/>
    </row>
    <row r="45" spans="2:28" x14ac:dyDescent="0.2">
      <c r="B45" s="54"/>
    </row>
    <row r="46" spans="2:28" x14ac:dyDescent="0.2">
      <c r="B46" s="54"/>
    </row>
    <row r="47" spans="2:28" x14ac:dyDescent="0.2">
      <c r="B47" s="54"/>
    </row>
    <row r="48" spans="2:28" x14ac:dyDescent="0.2">
      <c r="B48" s="54"/>
    </row>
    <row r="49" spans="2:3" x14ac:dyDescent="0.2">
      <c r="B49" s="54"/>
      <c r="C49" s="50"/>
    </row>
    <row r="50" spans="2:3" x14ac:dyDescent="0.2">
      <c r="B50" s="54"/>
      <c r="C50" s="50"/>
    </row>
    <row r="51" spans="2:3" x14ac:dyDescent="0.2">
      <c r="B51" s="54"/>
      <c r="C51" s="50"/>
    </row>
    <row r="52" spans="2:3" x14ac:dyDescent="0.2">
      <c r="B52" s="54"/>
      <c r="C52" s="50"/>
    </row>
    <row r="53" spans="2:3" x14ac:dyDescent="0.2">
      <c r="B53" s="54"/>
      <c r="C53" s="50"/>
    </row>
    <row r="54" spans="2:3" x14ac:dyDescent="0.2">
      <c r="B54" s="54"/>
      <c r="C54" s="50"/>
    </row>
    <row r="55" spans="2:3" x14ac:dyDescent="0.2">
      <c r="B55" s="54"/>
      <c r="C55" s="50"/>
    </row>
    <row r="56" spans="2:3" x14ac:dyDescent="0.2">
      <c r="B56" s="54"/>
      <c r="C56" s="50"/>
    </row>
    <row r="57" spans="2:3" x14ac:dyDescent="0.2">
      <c r="B57" s="54"/>
      <c r="C57" s="50"/>
    </row>
    <row r="58" spans="2:3" x14ac:dyDescent="0.2">
      <c r="B58" s="54"/>
      <c r="C58" s="50"/>
    </row>
    <row r="59" spans="2:3" x14ac:dyDescent="0.2">
      <c r="B59" s="54"/>
      <c r="C59" s="50"/>
    </row>
    <row r="60" spans="2:3" x14ac:dyDescent="0.2">
      <c r="B60" s="54"/>
      <c r="C60" s="50"/>
    </row>
    <row r="61" spans="2:3" x14ac:dyDescent="0.2">
      <c r="B61" s="54"/>
      <c r="C61" s="50"/>
    </row>
    <row r="62" spans="2:3" x14ac:dyDescent="0.2">
      <c r="B62" s="54"/>
      <c r="C62" s="50"/>
    </row>
    <row r="63" spans="2:3" x14ac:dyDescent="0.2">
      <c r="B63" s="54"/>
      <c r="C63" s="50"/>
    </row>
    <row r="64" spans="2:3" x14ac:dyDescent="0.2">
      <c r="B64" s="54"/>
      <c r="C64" s="50"/>
    </row>
    <row r="65" spans="2:3" x14ac:dyDescent="0.2">
      <c r="B65" s="54"/>
      <c r="C65" s="50"/>
    </row>
    <row r="66" spans="2:3" x14ac:dyDescent="0.2">
      <c r="B66" s="54"/>
      <c r="C66" s="50"/>
    </row>
    <row r="67" spans="2:3" x14ac:dyDescent="0.2">
      <c r="B67" s="54"/>
      <c r="C67" s="50"/>
    </row>
    <row r="68" spans="2:3" x14ac:dyDescent="0.2">
      <c r="B68" s="54"/>
      <c r="C68" s="50"/>
    </row>
    <row r="69" spans="2:3" x14ac:dyDescent="0.2">
      <c r="B69" s="54"/>
      <c r="C69" s="50"/>
    </row>
    <row r="70" spans="2:3" x14ac:dyDescent="0.2">
      <c r="B70" s="54"/>
      <c r="C70" s="50"/>
    </row>
    <row r="71" spans="2:3" x14ac:dyDescent="0.2">
      <c r="B71" s="54"/>
      <c r="C71" s="50"/>
    </row>
    <row r="72" spans="2:3" x14ac:dyDescent="0.2">
      <c r="B72" s="54"/>
      <c r="C72" s="50"/>
    </row>
    <row r="73" spans="2:3" x14ac:dyDescent="0.2">
      <c r="B73" s="54"/>
      <c r="C73" s="50"/>
    </row>
    <row r="74" spans="2:3" x14ac:dyDescent="0.2">
      <c r="B74" s="54"/>
      <c r="C74" s="50"/>
    </row>
    <row r="75" spans="2:3" x14ac:dyDescent="0.2">
      <c r="B75" s="54"/>
      <c r="C75" s="50"/>
    </row>
    <row r="76" spans="2:3" x14ac:dyDescent="0.2">
      <c r="B76" s="54"/>
      <c r="C76" s="50"/>
    </row>
    <row r="77" spans="2:3" x14ac:dyDescent="0.2">
      <c r="B77" s="54"/>
      <c r="C77" s="50"/>
    </row>
    <row r="78" spans="2:3" x14ac:dyDescent="0.2">
      <c r="B78" s="54"/>
      <c r="C78" s="50"/>
    </row>
    <row r="79" spans="2:3" x14ac:dyDescent="0.2">
      <c r="B79" s="54"/>
      <c r="C79" s="50"/>
    </row>
    <row r="80" spans="2:3" x14ac:dyDescent="0.2">
      <c r="B80" s="54"/>
      <c r="C80" s="50"/>
    </row>
    <row r="81" spans="2:3" x14ac:dyDescent="0.2">
      <c r="B81" s="54"/>
      <c r="C81" s="50"/>
    </row>
    <row r="82" spans="2:3" x14ac:dyDescent="0.2">
      <c r="B82" s="54"/>
      <c r="C82" s="50"/>
    </row>
    <row r="83" spans="2:3" x14ac:dyDescent="0.2">
      <c r="B83" s="54"/>
      <c r="C83" s="50"/>
    </row>
    <row r="84" spans="2:3" x14ac:dyDescent="0.2">
      <c r="B84" s="54"/>
      <c r="C84" s="50"/>
    </row>
    <row r="85" spans="2:3" x14ac:dyDescent="0.2">
      <c r="B85" s="54"/>
      <c r="C85" s="50"/>
    </row>
    <row r="86" spans="2:3" x14ac:dyDescent="0.2">
      <c r="B86" s="54"/>
      <c r="C86" s="50"/>
    </row>
    <row r="87" spans="2:3" x14ac:dyDescent="0.2">
      <c r="B87" s="54"/>
      <c r="C87" s="50"/>
    </row>
    <row r="88" spans="2:3" x14ac:dyDescent="0.2">
      <c r="B88" s="54"/>
      <c r="C88" s="50"/>
    </row>
    <row r="89" spans="2:3" x14ac:dyDescent="0.2">
      <c r="B89" s="54"/>
      <c r="C89" s="50"/>
    </row>
    <row r="90" spans="2:3" x14ac:dyDescent="0.2">
      <c r="B90" s="54"/>
      <c r="C90" s="50"/>
    </row>
    <row r="91" spans="2:3" x14ac:dyDescent="0.2">
      <c r="B91" s="54"/>
      <c r="C91" s="50"/>
    </row>
    <row r="92" spans="2:3" x14ac:dyDescent="0.2">
      <c r="B92" s="54"/>
      <c r="C92" s="50"/>
    </row>
    <row r="93" spans="2:3" x14ac:dyDescent="0.2">
      <c r="B93" s="54"/>
      <c r="C93" s="50"/>
    </row>
    <row r="94" spans="2:3" x14ac:dyDescent="0.2">
      <c r="B94" s="54"/>
      <c r="C94" s="50"/>
    </row>
    <row r="95" spans="2:3" x14ac:dyDescent="0.2">
      <c r="B95" s="54"/>
      <c r="C95" s="50"/>
    </row>
    <row r="96" spans="2:3" x14ac:dyDescent="0.2">
      <c r="B96" s="54"/>
      <c r="C96" s="50"/>
    </row>
    <row r="97" spans="2:3" x14ac:dyDescent="0.2">
      <c r="B97" s="54"/>
      <c r="C97" s="50"/>
    </row>
    <row r="98" spans="2:3" x14ac:dyDescent="0.2">
      <c r="B98" s="54"/>
      <c r="C98" s="50"/>
    </row>
    <row r="99" spans="2:3" x14ac:dyDescent="0.2">
      <c r="B99" s="54"/>
      <c r="C99" s="50"/>
    </row>
    <row r="100" spans="2:3" x14ac:dyDescent="0.2">
      <c r="B100" s="54"/>
      <c r="C100" s="50"/>
    </row>
    <row r="101" spans="2:3" x14ac:dyDescent="0.2">
      <c r="B101" s="54"/>
      <c r="C101" s="50"/>
    </row>
    <row r="102" spans="2:3" x14ac:dyDescent="0.2">
      <c r="B102" s="54"/>
      <c r="C102" s="50"/>
    </row>
    <row r="103" spans="2:3" x14ac:dyDescent="0.2">
      <c r="B103" s="54"/>
      <c r="C103" s="50"/>
    </row>
    <row r="104" spans="2:3" x14ac:dyDescent="0.2">
      <c r="B104" s="54"/>
      <c r="C104" s="50"/>
    </row>
    <row r="105" spans="2:3" x14ac:dyDescent="0.2">
      <c r="B105" s="54"/>
      <c r="C105" s="50"/>
    </row>
    <row r="106" spans="2:3" x14ac:dyDescent="0.2">
      <c r="B106" s="54"/>
      <c r="C106" s="50"/>
    </row>
    <row r="107" spans="2:3" x14ac:dyDescent="0.2">
      <c r="B107" s="54"/>
      <c r="C107" s="50"/>
    </row>
    <row r="108" spans="2:3" x14ac:dyDescent="0.2">
      <c r="B108" s="54"/>
      <c r="C108" s="50"/>
    </row>
    <row r="109" spans="2:3" x14ac:dyDescent="0.2">
      <c r="B109" s="54"/>
      <c r="C109" s="50"/>
    </row>
    <row r="110" spans="2:3" x14ac:dyDescent="0.2">
      <c r="B110" s="54"/>
      <c r="C110" s="50"/>
    </row>
    <row r="111" spans="2:3" x14ac:dyDescent="0.2">
      <c r="B111" s="54"/>
      <c r="C111" s="50"/>
    </row>
    <row r="112" spans="2:3" x14ac:dyDescent="0.2">
      <c r="B112" s="54"/>
      <c r="C112" s="50"/>
    </row>
    <row r="113" spans="2:3" x14ac:dyDescent="0.2">
      <c r="B113" s="54"/>
      <c r="C113" s="50"/>
    </row>
    <row r="114" spans="2:3" x14ac:dyDescent="0.2">
      <c r="B114" s="54"/>
      <c r="C114" s="50"/>
    </row>
    <row r="115" spans="2:3" x14ac:dyDescent="0.2">
      <c r="B115" s="54"/>
      <c r="C115" s="50"/>
    </row>
    <row r="116" spans="2:3" x14ac:dyDescent="0.2">
      <c r="B116" s="54"/>
      <c r="C116" s="50"/>
    </row>
    <row r="117" spans="2:3" x14ac:dyDescent="0.2">
      <c r="B117" s="54"/>
      <c r="C117" s="50"/>
    </row>
    <row r="118" spans="2:3" x14ac:dyDescent="0.2">
      <c r="B118" s="54"/>
      <c r="C118" s="50"/>
    </row>
    <row r="119" spans="2:3" x14ac:dyDescent="0.2">
      <c r="B119" s="54"/>
      <c r="C119" s="50"/>
    </row>
    <row r="120" spans="2:3" x14ac:dyDescent="0.2">
      <c r="B120" s="54"/>
      <c r="C120" s="50"/>
    </row>
    <row r="121" spans="2:3" x14ac:dyDescent="0.2">
      <c r="B121" s="54"/>
      <c r="C121" s="50"/>
    </row>
    <row r="122" spans="2:3" x14ac:dyDescent="0.2">
      <c r="B122" s="54"/>
      <c r="C122" s="50"/>
    </row>
    <row r="123" spans="2:3" x14ac:dyDescent="0.2">
      <c r="B123" s="54"/>
      <c r="C123" s="50"/>
    </row>
    <row r="124" spans="2:3" x14ac:dyDescent="0.2">
      <c r="B124" s="54"/>
      <c r="C124" s="50"/>
    </row>
    <row r="125" spans="2:3" x14ac:dyDescent="0.2">
      <c r="B125" s="54"/>
      <c r="C125" s="50"/>
    </row>
    <row r="126" spans="2:3" x14ac:dyDescent="0.2">
      <c r="B126" s="54"/>
      <c r="C126" s="50"/>
    </row>
    <row r="127" spans="2:3" x14ac:dyDescent="0.2">
      <c r="B127" s="54"/>
      <c r="C127" s="50"/>
    </row>
    <row r="128" spans="2:3" x14ac:dyDescent="0.2">
      <c r="B128" s="54"/>
      <c r="C128" s="50"/>
    </row>
    <row r="129" spans="2:3" x14ac:dyDescent="0.2">
      <c r="B129" s="54"/>
      <c r="C129" s="50"/>
    </row>
    <row r="130" spans="2:3" x14ac:dyDescent="0.2">
      <c r="B130" s="54"/>
      <c r="C130" s="50"/>
    </row>
    <row r="131" spans="2:3" x14ac:dyDescent="0.2">
      <c r="B131" s="54"/>
      <c r="C131" s="50"/>
    </row>
    <row r="132" spans="2:3" x14ac:dyDescent="0.2">
      <c r="B132" s="54"/>
      <c r="C132" s="50"/>
    </row>
    <row r="133" spans="2:3" x14ac:dyDescent="0.2">
      <c r="B133" s="54"/>
      <c r="C133" s="50"/>
    </row>
    <row r="134" spans="2:3" x14ac:dyDescent="0.2">
      <c r="B134" s="54"/>
      <c r="C134" s="50"/>
    </row>
    <row r="135" spans="2:3" x14ac:dyDescent="0.2">
      <c r="B135" s="54"/>
      <c r="C135" s="50"/>
    </row>
    <row r="136" spans="2:3" x14ac:dyDescent="0.2">
      <c r="B136" s="54"/>
      <c r="C136" s="50"/>
    </row>
    <row r="137" spans="2:3" x14ac:dyDescent="0.2">
      <c r="B137" s="54"/>
      <c r="C137" s="50"/>
    </row>
    <row r="138" spans="2:3" x14ac:dyDescent="0.2">
      <c r="B138" s="54"/>
      <c r="C138" s="50"/>
    </row>
    <row r="139" spans="2:3" x14ac:dyDescent="0.2">
      <c r="B139" s="54"/>
      <c r="C139" s="50"/>
    </row>
    <row r="140" spans="2:3" x14ac:dyDescent="0.2">
      <c r="B140" s="54"/>
      <c r="C140" s="50"/>
    </row>
    <row r="141" spans="2:3" x14ac:dyDescent="0.2">
      <c r="B141" s="54"/>
      <c r="C141" s="50"/>
    </row>
    <row r="142" spans="2:3" x14ac:dyDescent="0.2">
      <c r="B142" s="54"/>
      <c r="C142" s="50"/>
    </row>
    <row r="143" spans="2:3" x14ac:dyDescent="0.2">
      <c r="B143" s="54"/>
      <c r="C143" s="50"/>
    </row>
    <row r="144" spans="2:3" x14ac:dyDescent="0.2">
      <c r="B144" s="54"/>
      <c r="C144" s="50"/>
    </row>
    <row r="145" spans="2:3" x14ac:dyDescent="0.2">
      <c r="B145" s="54"/>
      <c r="C145" s="50"/>
    </row>
    <row r="146" spans="2:3" x14ac:dyDescent="0.2">
      <c r="B146" s="54"/>
      <c r="C146" s="50"/>
    </row>
    <row r="147" spans="2:3" x14ac:dyDescent="0.2">
      <c r="B147" s="54"/>
      <c r="C147" s="50"/>
    </row>
    <row r="148" spans="2:3" x14ac:dyDescent="0.2">
      <c r="B148" s="54"/>
      <c r="C148" s="50"/>
    </row>
    <row r="149" spans="2:3" x14ac:dyDescent="0.2">
      <c r="B149" s="54"/>
      <c r="C149" s="50"/>
    </row>
    <row r="150" spans="2:3" x14ac:dyDescent="0.2">
      <c r="B150" s="54"/>
      <c r="C150" s="50"/>
    </row>
    <row r="151" spans="2:3" x14ac:dyDescent="0.2">
      <c r="B151" s="54"/>
      <c r="C151" s="50"/>
    </row>
    <row r="152" spans="2:3" x14ac:dyDescent="0.2">
      <c r="B152" s="54"/>
      <c r="C152" s="50"/>
    </row>
    <row r="153" spans="2:3" x14ac:dyDescent="0.2">
      <c r="B153" s="54"/>
      <c r="C153" s="50"/>
    </row>
    <row r="154" spans="2:3" x14ac:dyDescent="0.2">
      <c r="B154" s="54"/>
      <c r="C154" s="50"/>
    </row>
    <row r="155" spans="2:3" x14ac:dyDescent="0.2">
      <c r="B155" s="54"/>
      <c r="C155" s="50"/>
    </row>
  </sheetData>
  <sheetProtection password="CD94" sheet="1" objects="1" scenarios="1"/>
  <pageMargins left="0.75" right="0.75" top="1" bottom="1" header="0.5" footer="0.5"/>
  <pageSetup scale="6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249977111117893"/>
    <pageSetUpPr fitToPage="1"/>
  </sheetPr>
  <dimension ref="A1:AB37"/>
  <sheetViews>
    <sheetView showZeros="0" zoomScaleNormal="100" workbookViewId="0">
      <selection activeCell="L42" sqref="L42"/>
    </sheetView>
  </sheetViews>
  <sheetFormatPr defaultColWidth="8.7109375" defaultRowHeight="12.75" x14ac:dyDescent="0.2"/>
  <cols>
    <col min="1" max="1" width="8.7109375" style="50"/>
    <col min="2" max="2" width="42.85546875" style="50" customWidth="1"/>
    <col min="3" max="3" width="4.140625" style="56" customWidth="1"/>
    <col min="4" max="28" width="15.5703125" style="50" customWidth="1"/>
    <col min="29" max="16384" width="8.7109375" style="50"/>
  </cols>
  <sheetData>
    <row r="1" spans="1:28" s="27" customFormat="1" ht="27.6" customHeight="1" x14ac:dyDescent="0.2">
      <c r="A1" s="71"/>
      <c r="B1" s="71"/>
      <c r="C1" s="71"/>
    </row>
    <row r="2" spans="1:28" x14ac:dyDescent="0.2">
      <c r="E2" s="49" t="s">
        <v>58</v>
      </c>
      <c r="F2" s="674"/>
      <c r="G2" s="479" t="s">
        <v>59</v>
      </c>
      <c r="H2" s="675"/>
    </row>
    <row r="3" spans="1:28" x14ac:dyDescent="0.2">
      <c r="B3" s="49" t="s">
        <v>13</v>
      </c>
      <c r="E3" s="49" t="s">
        <v>60</v>
      </c>
      <c r="F3" s="676"/>
      <c r="G3" s="479" t="s">
        <v>61</v>
      </c>
      <c r="H3" s="675"/>
    </row>
    <row r="5" spans="1:28" s="48" customFormat="1" ht="15" x14ac:dyDescent="0.2">
      <c r="B5" s="187" t="s">
        <v>149</v>
      </c>
      <c r="C5" s="677"/>
    </row>
    <row r="6" spans="1:28" ht="14.25" x14ac:dyDescent="0.2">
      <c r="B6" s="187" t="s">
        <v>150</v>
      </c>
      <c r="C6" s="57"/>
    </row>
    <row r="7" spans="1:28" ht="14.25" x14ac:dyDescent="0.2">
      <c r="B7" s="187" t="s">
        <v>151</v>
      </c>
      <c r="C7" s="57"/>
    </row>
    <row r="8" spans="1:28" ht="14.25" x14ac:dyDescent="0.2">
      <c r="B8" s="109" t="s">
        <v>152</v>
      </c>
      <c r="C8" s="57"/>
    </row>
    <row r="9" spans="1:28" ht="13.5" thickBot="1" x14ac:dyDescent="0.25">
      <c r="B9" s="53"/>
      <c r="C9" s="57"/>
    </row>
    <row r="10" spans="1:28" x14ac:dyDescent="0.2">
      <c r="B10" s="58"/>
      <c r="C10" s="113"/>
      <c r="D10" s="67" t="s">
        <v>0</v>
      </c>
      <c r="E10" s="68"/>
      <c r="F10" s="68"/>
      <c r="G10" s="68"/>
      <c r="H10" s="68"/>
      <c r="I10" s="68"/>
      <c r="J10" s="68"/>
      <c r="K10" s="68"/>
      <c r="L10" s="68"/>
      <c r="M10" s="68"/>
      <c r="N10" s="68"/>
      <c r="O10" s="68"/>
      <c r="P10" s="68"/>
      <c r="Q10" s="68"/>
      <c r="R10" s="68"/>
      <c r="S10" s="68"/>
      <c r="T10" s="68"/>
      <c r="U10" s="68"/>
      <c r="V10" s="68"/>
      <c r="W10" s="68"/>
      <c r="X10" s="68"/>
      <c r="Y10" s="68"/>
      <c r="Z10" s="68"/>
      <c r="AA10" s="68"/>
      <c r="AB10" s="69"/>
    </row>
    <row r="11" spans="1:28" ht="13.5" thickBot="1" x14ac:dyDescent="0.25">
      <c r="B11" s="387"/>
      <c r="C11" s="114"/>
      <c r="D11" s="206">
        <f>'DY Def'!B$5</f>
        <v>1</v>
      </c>
      <c r="E11" s="207">
        <f>'DY Def'!C$5</f>
        <v>2</v>
      </c>
      <c r="F11" s="207">
        <f>'DY Def'!D$5</f>
        <v>3</v>
      </c>
      <c r="G11" s="207">
        <f>'DY Def'!E$5</f>
        <v>4</v>
      </c>
      <c r="H11" s="207">
        <f>'DY Def'!F$5</f>
        <v>5</v>
      </c>
      <c r="I11" s="207">
        <f>'DY Def'!G$5</f>
        <v>6</v>
      </c>
      <c r="J11" s="207">
        <f>'DY Def'!H$5</f>
        <v>7</v>
      </c>
      <c r="K11" s="207">
        <f>'DY Def'!I$5</f>
        <v>8</v>
      </c>
      <c r="L11" s="207">
        <f>'DY Def'!J$5</f>
        <v>9</v>
      </c>
      <c r="M11" s="207">
        <f>'DY Def'!K$5</f>
        <v>10</v>
      </c>
      <c r="N11" s="207">
        <f>'DY Def'!L$5</f>
        <v>11</v>
      </c>
      <c r="O11" s="207">
        <f>'DY Def'!M$5</f>
        <v>12</v>
      </c>
      <c r="P11" s="207">
        <f>'DY Def'!N$5</f>
        <v>13</v>
      </c>
      <c r="Q11" s="207">
        <f>'DY Def'!O$5</f>
        <v>14</v>
      </c>
      <c r="R11" s="207">
        <f>'DY Def'!P$5</f>
        <v>15</v>
      </c>
      <c r="S11" s="207">
        <f>'DY Def'!Q$5</f>
        <v>16</v>
      </c>
      <c r="T11" s="207">
        <f>'DY Def'!R$5</f>
        <v>17</v>
      </c>
      <c r="U11" s="207">
        <f>'DY Def'!S$5</f>
        <v>18</v>
      </c>
      <c r="V11" s="207">
        <f>'DY Def'!T$5</f>
        <v>19</v>
      </c>
      <c r="W11" s="207">
        <f>'DY Def'!U$5</f>
        <v>20</v>
      </c>
      <c r="X11" s="207">
        <f>'DY Def'!V$5</f>
        <v>21</v>
      </c>
      <c r="Y11" s="207">
        <f>'DY Def'!W$5</f>
        <v>22</v>
      </c>
      <c r="Z11" s="207">
        <f>'DY Def'!X$5</f>
        <v>23</v>
      </c>
      <c r="AA11" s="207">
        <f>'DY Def'!Y$5</f>
        <v>24</v>
      </c>
      <c r="AB11" s="208">
        <f>'DY Def'!Z$5</f>
        <v>25</v>
      </c>
    </row>
    <row r="12" spans="1:28" x14ac:dyDescent="0.2">
      <c r="B12" s="387"/>
      <c r="C12" s="114"/>
      <c r="D12" s="250"/>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2"/>
    </row>
    <row r="13" spans="1:28" x14ac:dyDescent="0.2">
      <c r="B13" s="64" t="s">
        <v>83</v>
      </c>
      <c r="C13" s="569"/>
      <c r="D13" s="253"/>
      <c r="E13" s="254"/>
      <c r="F13" s="254"/>
      <c r="G13" s="254"/>
      <c r="H13" s="254"/>
      <c r="I13" s="255"/>
      <c r="J13" s="255"/>
      <c r="K13" s="255"/>
      <c r="L13" s="255"/>
      <c r="M13" s="255"/>
      <c r="N13" s="255"/>
      <c r="O13" s="255"/>
      <c r="P13" s="255"/>
      <c r="Q13" s="255"/>
      <c r="R13" s="255"/>
      <c r="S13" s="255"/>
      <c r="T13" s="255"/>
      <c r="U13" s="255"/>
      <c r="V13" s="255"/>
      <c r="W13" s="255"/>
      <c r="X13" s="255"/>
      <c r="Y13" s="255"/>
      <c r="Z13" s="255"/>
      <c r="AA13" s="255"/>
      <c r="AB13" s="256"/>
    </row>
    <row r="14" spans="1:28" x14ac:dyDescent="0.2">
      <c r="B14" s="61" t="str">
        <f>IFERROR(VLOOKUP(C14,'MEG Def'!$A$7:$B$12,2),"")</f>
        <v/>
      </c>
      <c r="C14" s="115"/>
      <c r="D14" s="170"/>
      <c r="E14" s="473"/>
      <c r="F14" s="473"/>
      <c r="G14" s="473"/>
      <c r="H14" s="473"/>
      <c r="I14" s="473"/>
      <c r="J14" s="473"/>
      <c r="K14" s="473"/>
      <c r="L14" s="473"/>
      <c r="M14" s="473"/>
      <c r="N14" s="473"/>
      <c r="O14" s="473"/>
      <c r="P14" s="473"/>
      <c r="Q14" s="473"/>
      <c r="R14" s="473"/>
      <c r="S14" s="473"/>
      <c r="T14" s="473"/>
      <c r="U14" s="473"/>
      <c r="V14" s="473"/>
      <c r="W14" s="473"/>
      <c r="X14" s="473"/>
      <c r="Y14" s="473"/>
      <c r="Z14" s="473"/>
      <c r="AA14" s="473"/>
      <c r="AB14" s="171"/>
    </row>
    <row r="15" spans="1:28" x14ac:dyDescent="0.2">
      <c r="B15" s="61" t="str">
        <f>IFERROR(VLOOKUP(C15,'MEG Def'!$A$7:$B$12,2),"")</f>
        <v/>
      </c>
      <c r="C15" s="115"/>
      <c r="D15" s="170"/>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171"/>
    </row>
    <row r="16" spans="1:28" x14ac:dyDescent="0.2">
      <c r="B16" s="61" t="str">
        <f>IFERROR(VLOOKUP(C16,'MEG Def'!$A$7:$B$12,2),"")</f>
        <v/>
      </c>
      <c r="C16" s="115"/>
      <c r="D16" s="170"/>
      <c r="E16" s="473"/>
      <c r="F16" s="473"/>
      <c r="G16" s="473"/>
      <c r="H16" s="473"/>
      <c r="I16" s="473"/>
      <c r="J16" s="473"/>
      <c r="K16" s="473"/>
      <c r="L16" s="473"/>
      <c r="M16" s="473"/>
      <c r="N16" s="473"/>
      <c r="O16" s="473"/>
      <c r="P16" s="473"/>
      <c r="Q16" s="473"/>
      <c r="R16" s="473"/>
      <c r="S16" s="473"/>
      <c r="T16" s="473"/>
      <c r="U16" s="473"/>
      <c r="V16" s="473"/>
      <c r="W16" s="473"/>
      <c r="X16" s="473"/>
      <c r="Y16" s="473"/>
      <c r="Z16" s="473"/>
      <c r="AA16" s="473"/>
      <c r="AB16" s="171"/>
    </row>
    <row r="17" spans="2:28" x14ac:dyDescent="0.2">
      <c r="B17" s="61" t="str">
        <f>IFERROR(VLOOKUP(C17,'MEG Def'!$A$7:$B$12,2),"")</f>
        <v/>
      </c>
      <c r="C17" s="115"/>
      <c r="D17" s="170"/>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171"/>
    </row>
    <row r="18" spans="2:28" x14ac:dyDescent="0.2">
      <c r="B18" s="61" t="str">
        <f>IFERROR(VLOOKUP(C18,'MEG Def'!$A$7:$B$12,2),"")</f>
        <v/>
      </c>
      <c r="C18" s="115"/>
      <c r="D18" s="170"/>
      <c r="E18" s="473"/>
      <c r="F18" s="473"/>
      <c r="G18" s="473"/>
      <c r="H18" s="473"/>
      <c r="I18" s="473"/>
      <c r="J18" s="473"/>
      <c r="K18" s="473"/>
      <c r="L18" s="473"/>
      <c r="M18" s="473"/>
      <c r="N18" s="473"/>
      <c r="O18" s="473"/>
      <c r="P18" s="473"/>
      <c r="Q18" s="473"/>
      <c r="R18" s="473"/>
      <c r="S18" s="473"/>
      <c r="T18" s="473"/>
      <c r="U18" s="473"/>
      <c r="V18" s="473"/>
      <c r="W18" s="473"/>
      <c r="X18" s="473"/>
      <c r="Y18" s="473"/>
      <c r="Z18" s="473"/>
      <c r="AA18" s="473"/>
      <c r="AB18" s="171"/>
    </row>
    <row r="19" spans="2:28" x14ac:dyDescent="0.2">
      <c r="B19" s="61"/>
      <c r="C19" s="115"/>
      <c r="D19" s="170"/>
      <c r="E19" s="473"/>
      <c r="F19" s="473"/>
      <c r="G19" s="473"/>
      <c r="H19" s="473"/>
      <c r="I19" s="680"/>
      <c r="J19" s="680"/>
      <c r="K19" s="680"/>
      <c r="L19" s="680"/>
      <c r="M19" s="680"/>
      <c r="N19" s="680"/>
      <c r="O19" s="680"/>
      <c r="P19" s="680"/>
      <c r="Q19" s="680"/>
      <c r="R19" s="680"/>
      <c r="S19" s="680"/>
      <c r="T19" s="680"/>
      <c r="U19" s="680"/>
      <c r="V19" s="680"/>
      <c r="W19" s="680"/>
      <c r="X19" s="680"/>
      <c r="Y19" s="680"/>
      <c r="Z19" s="680"/>
      <c r="AA19" s="680"/>
      <c r="AB19" s="681"/>
    </row>
    <row r="20" spans="2:28" x14ac:dyDescent="0.2">
      <c r="B20" s="64" t="s">
        <v>45</v>
      </c>
      <c r="C20" s="114"/>
      <c r="D20" s="119"/>
      <c r="E20" s="472"/>
      <c r="F20" s="472"/>
      <c r="G20" s="472"/>
      <c r="H20" s="472"/>
      <c r="I20" s="680"/>
      <c r="J20" s="680"/>
      <c r="K20" s="680"/>
      <c r="L20" s="680"/>
      <c r="M20" s="680"/>
      <c r="N20" s="680"/>
      <c r="O20" s="680"/>
      <c r="P20" s="680"/>
      <c r="Q20" s="680"/>
      <c r="R20" s="680"/>
      <c r="S20" s="680"/>
      <c r="T20" s="680"/>
      <c r="U20" s="680"/>
      <c r="V20" s="680"/>
      <c r="W20" s="680"/>
      <c r="X20" s="680"/>
      <c r="Y20" s="680"/>
      <c r="Z20" s="680"/>
      <c r="AA20" s="680"/>
      <c r="AB20" s="681"/>
    </row>
    <row r="21" spans="2:28" x14ac:dyDescent="0.2">
      <c r="B21" s="61" t="str">
        <f>IFERROR(VLOOKUP(C21,'MEG Def'!$A$14:$B$19,2),"")</f>
        <v/>
      </c>
      <c r="C21" s="114"/>
      <c r="D21" s="170"/>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171"/>
    </row>
    <row r="22" spans="2:28" x14ac:dyDescent="0.2">
      <c r="B22" s="61" t="str">
        <f>IFERROR(VLOOKUP(C22,'MEG Def'!$A$14:$B$19,2),"")</f>
        <v/>
      </c>
      <c r="C22" s="114"/>
      <c r="D22" s="170"/>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171"/>
    </row>
    <row r="23" spans="2:28" x14ac:dyDescent="0.2">
      <c r="B23" s="61" t="str">
        <f>IFERROR(VLOOKUP(C23,'MEG Def'!$A$14:$B$19,2),"")</f>
        <v/>
      </c>
      <c r="C23" s="114"/>
      <c r="D23" s="170"/>
      <c r="E23" s="473"/>
      <c r="F23" s="473"/>
      <c r="G23" s="473"/>
      <c r="H23" s="473"/>
      <c r="I23" s="473"/>
      <c r="J23" s="473"/>
      <c r="K23" s="473"/>
      <c r="L23" s="473"/>
      <c r="M23" s="473"/>
      <c r="N23" s="473"/>
      <c r="O23" s="473"/>
      <c r="P23" s="473"/>
      <c r="Q23" s="473"/>
      <c r="R23" s="473"/>
      <c r="S23" s="473"/>
      <c r="T23" s="473"/>
      <c r="U23" s="473"/>
      <c r="V23" s="473"/>
      <c r="W23" s="473"/>
      <c r="X23" s="473"/>
      <c r="Y23" s="473"/>
      <c r="Z23" s="473"/>
      <c r="AA23" s="473"/>
      <c r="AB23" s="171"/>
    </row>
    <row r="24" spans="2:28" x14ac:dyDescent="0.2">
      <c r="B24" s="61" t="str">
        <f>IFERROR(VLOOKUP(C24,'MEG Def'!$A$14:$B$19,2),"")</f>
        <v/>
      </c>
      <c r="C24" s="114"/>
      <c r="D24" s="170"/>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171"/>
    </row>
    <row r="25" spans="2:28" x14ac:dyDescent="0.2">
      <c r="B25" s="61" t="str">
        <f>IFERROR(VLOOKUP(C25,'MEG Def'!$A$14:$B$19,2),"")</f>
        <v/>
      </c>
      <c r="C25" s="114"/>
      <c r="D25" s="170"/>
      <c r="E25" s="473"/>
      <c r="F25" s="473"/>
      <c r="G25" s="473"/>
      <c r="H25" s="473"/>
      <c r="I25" s="473"/>
      <c r="J25" s="473"/>
      <c r="K25" s="473"/>
      <c r="L25" s="473"/>
      <c r="M25" s="473"/>
      <c r="N25" s="473"/>
      <c r="O25" s="473"/>
      <c r="P25" s="473"/>
      <c r="Q25" s="473"/>
      <c r="R25" s="473"/>
      <c r="S25" s="473"/>
      <c r="T25" s="473"/>
      <c r="U25" s="473"/>
      <c r="V25" s="473"/>
      <c r="W25" s="473"/>
      <c r="X25" s="473"/>
      <c r="Y25" s="473"/>
      <c r="Z25" s="473"/>
      <c r="AA25" s="473"/>
      <c r="AB25" s="171"/>
    </row>
    <row r="26" spans="2:28" x14ac:dyDescent="0.2">
      <c r="B26" s="61"/>
      <c r="C26" s="115"/>
      <c r="D26" s="119"/>
      <c r="E26" s="472"/>
      <c r="F26" s="472"/>
      <c r="G26" s="472"/>
      <c r="H26" s="472"/>
      <c r="I26" s="680"/>
      <c r="J26" s="680"/>
      <c r="K26" s="680"/>
      <c r="L26" s="680"/>
      <c r="M26" s="680"/>
      <c r="N26" s="680"/>
      <c r="O26" s="680"/>
      <c r="P26" s="680"/>
      <c r="Q26" s="680"/>
      <c r="R26" s="680"/>
      <c r="S26" s="680"/>
      <c r="T26" s="680"/>
      <c r="U26" s="680"/>
      <c r="V26" s="680"/>
      <c r="W26" s="680"/>
      <c r="X26" s="680"/>
      <c r="Y26" s="680"/>
      <c r="Z26" s="680"/>
      <c r="AA26" s="680"/>
      <c r="AB26" s="681"/>
    </row>
    <row r="27" spans="2:28" x14ac:dyDescent="0.2">
      <c r="B27" s="678" t="s">
        <v>42</v>
      </c>
      <c r="C27" s="114"/>
      <c r="D27" s="119"/>
      <c r="E27" s="472"/>
      <c r="F27" s="472"/>
      <c r="G27" s="472"/>
      <c r="H27" s="472"/>
      <c r="I27" s="680"/>
      <c r="J27" s="680"/>
      <c r="K27" s="680"/>
      <c r="L27" s="680"/>
      <c r="M27" s="680"/>
      <c r="N27" s="680"/>
      <c r="O27" s="680"/>
      <c r="P27" s="680"/>
      <c r="Q27" s="680"/>
      <c r="R27" s="680"/>
      <c r="S27" s="680"/>
      <c r="T27" s="680"/>
      <c r="U27" s="680"/>
      <c r="V27" s="680"/>
      <c r="W27" s="680"/>
      <c r="X27" s="680"/>
      <c r="Y27" s="680"/>
      <c r="Z27" s="680"/>
      <c r="AA27" s="680"/>
      <c r="AB27" s="681"/>
    </row>
    <row r="28" spans="2:28" x14ac:dyDescent="0.2">
      <c r="B28" s="61" t="str">
        <f>IFERROR(VLOOKUP(C28,'MEG Def'!$A$42:$B$45,2),"")</f>
        <v/>
      </c>
      <c r="C28" s="114"/>
      <c r="D28" s="170"/>
      <c r="E28" s="473"/>
      <c r="F28" s="473"/>
      <c r="G28" s="473"/>
      <c r="H28" s="473"/>
      <c r="I28" s="473"/>
      <c r="J28" s="473"/>
      <c r="K28" s="473"/>
      <c r="L28" s="473"/>
      <c r="M28" s="473"/>
      <c r="N28" s="473"/>
      <c r="O28" s="473"/>
      <c r="P28" s="473"/>
      <c r="Q28" s="473"/>
      <c r="R28" s="473"/>
      <c r="S28" s="473"/>
      <c r="T28" s="473"/>
      <c r="U28" s="473"/>
      <c r="V28" s="473"/>
      <c r="W28" s="473"/>
      <c r="X28" s="473"/>
      <c r="Y28" s="473"/>
      <c r="Z28" s="473"/>
      <c r="AA28" s="473"/>
      <c r="AB28" s="171"/>
    </row>
    <row r="29" spans="2:28" x14ac:dyDescent="0.2">
      <c r="B29" s="61" t="str">
        <f>IFERROR(VLOOKUP(C29,'MEG Def'!$A$42:$B$45,2),"")</f>
        <v/>
      </c>
      <c r="C29" s="114"/>
      <c r="D29" s="170"/>
      <c r="E29" s="473"/>
      <c r="F29" s="473"/>
      <c r="G29" s="473"/>
      <c r="H29" s="473"/>
      <c r="I29" s="473"/>
      <c r="J29" s="473"/>
      <c r="K29" s="473"/>
      <c r="L29" s="473"/>
      <c r="M29" s="473"/>
      <c r="N29" s="473"/>
      <c r="O29" s="473"/>
      <c r="P29" s="473"/>
      <c r="Q29" s="473"/>
      <c r="R29" s="473"/>
      <c r="S29" s="473"/>
      <c r="T29" s="473"/>
      <c r="U29" s="473"/>
      <c r="V29" s="473"/>
      <c r="W29" s="473"/>
      <c r="X29" s="473"/>
      <c r="Y29" s="473"/>
      <c r="Z29" s="473"/>
      <c r="AA29" s="473"/>
      <c r="AB29" s="171"/>
    </row>
    <row r="30" spans="2:28" x14ac:dyDescent="0.2">
      <c r="B30" s="61" t="str">
        <f>IFERROR(VLOOKUP(C30,'MEG Def'!$A$42:$B$45,2),"")</f>
        <v/>
      </c>
      <c r="C30" s="114"/>
      <c r="D30" s="170"/>
      <c r="E30" s="473"/>
      <c r="F30" s="473"/>
      <c r="G30" s="473"/>
      <c r="H30" s="473"/>
      <c r="I30" s="473"/>
      <c r="J30" s="473"/>
      <c r="K30" s="473"/>
      <c r="L30" s="473"/>
      <c r="M30" s="473"/>
      <c r="N30" s="473"/>
      <c r="O30" s="473"/>
      <c r="P30" s="473"/>
      <c r="Q30" s="473"/>
      <c r="R30" s="473"/>
      <c r="S30" s="473"/>
      <c r="T30" s="473"/>
      <c r="U30" s="473"/>
      <c r="V30" s="473"/>
      <c r="W30" s="473"/>
      <c r="X30" s="473"/>
      <c r="Y30" s="473"/>
      <c r="Z30" s="473"/>
      <c r="AA30" s="473"/>
      <c r="AB30" s="171"/>
    </row>
    <row r="31" spans="2:28" x14ac:dyDescent="0.2">
      <c r="B31" s="217"/>
      <c r="C31" s="114"/>
      <c r="D31" s="119"/>
      <c r="E31" s="117"/>
      <c r="F31" s="117"/>
      <c r="G31" s="117"/>
      <c r="H31" s="117"/>
      <c r="I31" s="255"/>
      <c r="J31" s="255"/>
      <c r="K31" s="255"/>
      <c r="L31" s="255"/>
      <c r="M31" s="255"/>
      <c r="N31" s="255"/>
      <c r="O31" s="255"/>
      <c r="P31" s="255"/>
      <c r="Q31" s="255"/>
      <c r="R31" s="255"/>
      <c r="S31" s="255"/>
      <c r="T31" s="255"/>
      <c r="U31" s="255"/>
      <c r="V31" s="255"/>
      <c r="W31" s="255"/>
      <c r="X31" s="255"/>
      <c r="Y31" s="255"/>
      <c r="Z31" s="255"/>
      <c r="AA31" s="255"/>
      <c r="AB31" s="256"/>
    </row>
    <row r="32" spans="2:28" x14ac:dyDescent="0.2">
      <c r="B32" s="678" t="s">
        <v>78</v>
      </c>
      <c r="C32" s="114"/>
      <c r="D32" s="119"/>
      <c r="E32" s="117"/>
      <c r="F32" s="117"/>
      <c r="G32" s="117"/>
      <c r="H32" s="117"/>
      <c r="I32" s="255"/>
      <c r="J32" s="255"/>
      <c r="K32" s="255"/>
      <c r="L32" s="255"/>
      <c r="M32" s="255"/>
      <c r="N32" s="255"/>
      <c r="O32" s="255"/>
      <c r="P32" s="255"/>
      <c r="Q32" s="255"/>
      <c r="R32" s="255"/>
      <c r="S32" s="255"/>
      <c r="T32" s="255"/>
      <c r="U32" s="255"/>
      <c r="V32" s="255"/>
      <c r="W32" s="255"/>
      <c r="X32" s="255"/>
      <c r="Y32" s="255"/>
      <c r="Z32" s="255"/>
      <c r="AA32" s="255"/>
      <c r="AB32" s="256"/>
    </row>
    <row r="33" spans="2:28" x14ac:dyDescent="0.2">
      <c r="B33" s="61" t="str">
        <f>IFERROR(VLOOKUP(C33,'MEG Def'!$A$52:$B$55,2),"")</f>
        <v/>
      </c>
      <c r="C33" s="114"/>
      <c r="D33" s="170"/>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171"/>
    </row>
    <row r="34" spans="2:28" x14ac:dyDescent="0.2">
      <c r="B34" s="61" t="str">
        <f>IFERROR(VLOOKUP(C34,'MEG Def'!$A$52:$B$55,2),"")</f>
        <v/>
      </c>
      <c r="C34" s="114"/>
      <c r="D34" s="170"/>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171"/>
    </row>
    <row r="35" spans="2:28" x14ac:dyDescent="0.2">
      <c r="B35" s="61" t="str">
        <f>IFERROR(VLOOKUP(C35,'MEG Def'!$A$52:$B$55,2),"")</f>
        <v/>
      </c>
      <c r="C35" s="114"/>
      <c r="D35" s="170"/>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171"/>
    </row>
    <row r="36" spans="2:28" s="27" customFormat="1" ht="13.5" thickBot="1" x14ac:dyDescent="0.25">
      <c r="B36" s="235"/>
      <c r="C36" s="679"/>
      <c r="D36" s="126"/>
      <c r="E36" s="123"/>
      <c r="F36" s="123"/>
      <c r="G36" s="123"/>
      <c r="H36" s="123"/>
      <c r="I36" s="257"/>
      <c r="J36" s="257"/>
      <c r="K36" s="257"/>
      <c r="L36" s="257"/>
      <c r="M36" s="257"/>
      <c r="N36" s="257"/>
      <c r="O36" s="257"/>
      <c r="P36" s="257"/>
      <c r="Q36" s="257"/>
      <c r="R36" s="257"/>
      <c r="S36" s="257"/>
      <c r="T36" s="257"/>
      <c r="U36" s="257"/>
      <c r="V36" s="257"/>
      <c r="W36" s="257"/>
      <c r="X36" s="257"/>
      <c r="Y36" s="257"/>
      <c r="Z36" s="257"/>
      <c r="AA36" s="257"/>
      <c r="AB36" s="258"/>
    </row>
    <row r="37" spans="2:28" x14ac:dyDescent="0.2">
      <c r="B37" s="27"/>
    </row>
  </sheetData>
  <sheetProtection password="CD94" sheet="1" objects="1" scenarios="1"/>
  <pageMargins left="0.75" right="0.75" top="1" bottom="1" header="0.5" footer="0.5"/>
  <pageSetup scale="6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6" tint="-0.249977111117893"/>
    <pageSetUpPr fitToPage="1"/>
  </sheetPr>
  <dimension ref="A1:AB47"/>
  <sheetViews>
    <sheetView showZeros="0" zoomScaleNormal="100" workbookViewId="0">
      <selection activeCell="E24" sqref="E24"/>
    </sheetView>
  </sheetViews>
  <sheetFormatPr defaultColWidth="8.7109375" defaultRowHeight="12.75" x14ac:dyDescent="0.2"/>
  <cols>
    <col min="1" max="1" width="8.7109375" style="503"/>
    <col min="2" max="2" width="42.85546875" style="503" customWidth="1"/>
    <col min="3" max="3" width="4.85546875" style="6" customWidth="1"/>
    <col min="4" max="28" width="15.5703125" style="503" customWidth="1"/>
    <col min="29" max="16384" width="8.7109375" style="503"/>
  </cols>
  <sheetData>
    <row r="1" spans="1:28" s="127" customFormat="1" ht="28.5" customHeight="1" x14ac:dyDescent="0.2">
      <c r="A1" s="79"/>
      <c r="B1" s="79"/>
      <c r="C1" s="79"/>
    </row>
    <row r="3" spans="1:28" x14ac:dyDescent="0.2">
      <c r="B3" s="507" t="s">
        <v>14</v>
      </c>
    </row>
    <row r="5" spans="1:28" ht="13.5" thickBot="1" x14ac:dyDescent="0.25">
      <c r="B5" s="3"/>
      <c r="C5" s="5"/>
    </row>
    <row r="6" spans="1:28" x14ac:dyDescent="0.2">
      <c r="B6" s="32"/>
      <c r="C6" s="40"/>
      <c r="D6" s="67" t="s">
        <v>0</v>
      </c>
      <c r="E6" s="47"/>
      <c r="F6" s="47"/>
      <c r="G6" s="47"/>
      <c r="H6" s="47"/>
      <c r="I6" s="139"/>
      <c r="J6" s="139"/>
      <c r="K6" s="139"/>
      <c r="L6" s="139"/>
      <c r="M6" s="139"/>
      <c r="N6" s="139"/>
      <c r="O6" s="139"/>
      <c r="P6" s="139"/>
      <c r="Q6" s="139"/>
      <c r="R6" s="139"/>
      <c r="S6" s="139"/>
      <c r="T6" s="139"/>
      <c r="U6" s="139"/>
      <c r="V6" s="139"/>
      <c r="W6" s="139"/>
      <c r="X6" s="139"/>
      <c r="Y6" s="139"/>
      <c r="Z6" s="139"/>
      <c r="AA6" s="139"/>
      <c r="AB6" s="138"/>
    </row>
    <row r="7" spans="1:28" ht="13.5" thickBot="1" x14ac:dyDescent="0.25">
      <c r="B7" s="37"/>
      <c r="C7" s="141"/>
      <c r="D7" s="87">
        <f>'DY Def'!B$5</f>
        <v>1</v>
      </c>
      <c r="E7" s="159">
        <f>'DY Def'!C$5</f>
        <v>2</v>
      </c>
      <c r="F7" s="159">
        <f>'DY Def'!D$5</f>
        <v>3</v>
      </c>
      <c r="G7" s="159">
        <f>'DY Def'!E$5</f>
        <v>4</v>
      </c>
      <c r="H7" s="159">
        <f>'DY Def'!F$5</f>
        <v>5</v>
      </c>
      <c r="I7" s="159">
        <f>'DY Def'!G$5</f>
        <v>6</v>
      </c>
      <c r="J7" s="159">
        <f>'DY Def'!H$5</f>
        <v>7</v>
      </c>
      <c r="K7" s="159">
        <f>'DY Def'!I$5</f>
        <v>8</v>
      </c>
      <c r="L7" s="159">
        <f>'DY Def'!J$5</f>
        <v>9</v>
      </c>
      <c r="M7" s="159">
        <f>'DY Def'!K$5</f>
        <v>10</v>
      </c>
      <c r="N7" s="159">
        <f>'DY Def'!L$5</f>
        <v>11</v>
      </c>
      <c r="O7" s="159">
        <f>'DY Def'!M$5</f>
        <v>12</v>
      </c>
      <c r="P7" s="159">
        <f>'DY Def'!N$5</f>
        <v>13</v>
      </c>
      <c r="Q7" s="159">
        <f>'DY Def'!O$5</f>
        <v>14</v>
      </c>
      <c r="R7" s="159">
        <f>'DY Def'!P$5</f>
        <v>15</v>
      </c>
      <c r="S7" s="159">
        <f>'DY Def'!Q$5</f>
        <v>16</v>
      </c>
      <c r="T7" s="159">
        <f>'DY Def'!R$5</f>
        <v>17</v>
      </c>
      <c r="U7" s="159">
        <f>'DY Def'!S$5</f>
        <v>18</v>
      </c>
      <c r="V7" s="159">
        <f>'DY Def'!T$5</f>
        <v>19</v>
      </c>
      <c r="W7" s="159">
        <f>'DY Def'!U$5</f>
        <v>20</v>
      </c>
      <c r="X7" s="159">
        <f>'DY Def'!V$5</f>
        <v>21</v>
      </c>
      <c r="Y7" s="159">
        <f>'DY Def'!W$5</f>
        <v>22</v>
      </c>
      <c r="Z7" s="159">
        <f>'DY Def'!X$5</f>
        <v>23</v>
      </c>
      <c r="AA7" s="159">
        <f>'DY Def'!Y$5</f>
        <v>24</v>
      </c>
      <c r="AB7" s="88">
        <f>'DY Def'!Z$5</f>
        <v>25</v>
      </c>
    </row>
    <row r="8" spans="1:28" x14ac:dyDescent="0.2">
      <c r="B8" s="37"/>
      <c r="C8" s="141"/>
      <c r="D8" s="348"/>
      <c r="E8" s="349"/>
      <c r="F8" s="349"/>
      <c r="G8" s="349"/>
      <c r="H8" s="349"/>
      <c r="I8" s="350"/>
      <c r="J8" s="350"/>
      <c r="K8" s="350"/>
      <c r="L8" s="350"/>
      <c r="M8" s="350"/>
      <c r="N8" s="350"/>
      <c r="O8" s="350"/>
      <c r="P8" s="350"/>
      <c r="Q8" s="350"/>
      <c r="R8" s="350"/>
      <c r="S8" s="350"/>
      <c r="T8" s="350"/>
      <c r="U8" s="350"/>
      <c r="V8" s="350"/>
      <c r="W8" s="350"/>
      <c r="X8" s="350"/>
      <c r="Y8" s="350"/>
      <c r="Z8" s="350"/>
      <c r="AA8" s="350"/>
      <c r="AB8" s="351"/>
    </row>
    <row r="9" spans="1:28" x14ac:dyDescent="0.2">
      <c r="B9" s="38" t="s">
        <v>83</v>
      </c>
      <c r="C9" s="28"/>
      <c r="D9" s="95"/>
      <c r="E9" s="96"/>
      <c r="F9" s="96"/>
      <c r="G9" s="96"/>
      <c r="H9" s="96"/>
      <c r="I9" s="96"/>
      <c r="J9" s="96"/>
      <c r="K9" s="96"/>
      <c r="L9" s="96"/>
      <c r="M9" s="96"/>
      <c r="N9" s="96"/>
      <c r="O9" s="96"/>
      <c r="P9" s="96"/>
      <c r="Q9" s="96"/>
      <c r="R9" s="96"/>
      <c r="S9" s="96"/>
      <c r="T9" s="96"/>
      <c r="U9" s="96"/>
      <c r="V9" s="96"/>
      <c r="W9" s="96"/>
      <c r="X9" s="96"/>
      <c r="Y9" s="96"/>
      <c r="Z9" s="96"/>
      <c r="AA9" s="96"/>
      <c r="AB9" s="97"/>
    </row>
    <row r="10" spans="1:28" x14ac:dyDescent="0.2">
      <c r="B10" s="133" t="str">
        <f>IFERROR(VLOOKUP(C10,'MEG Def'!$A$7:$B$12,2),"")</f>
        <v/>
      </c>
      <c r="C10" s="140"/>
      <c r="D10" s="168">
        <f>'MemMon Actual'!D14+'MemMon Projected'!D14</f>
        <v>0</v>
      </c>
      <c r="E10" s="164">
        <f>'MemMon Actual'!E14+'MemMon Projected'!E14</f>
        <v>0</v>
      </c>
      <c r="F10" s="164">
        <f>'MemMon Actual'!F14+'MemMon Projected'!F14</f>
        <v>0</v>
      </c>
      <c r="G10" s="164">
        <f>'MemMon Actual'!G14+'MemMon Projected'!G14</f>
        <v>0</v>
      </c>
      <c r="H10" s="164">
        <f>'MemMon Actual'!H14+'MemMon Projected'!H14</f>
        <v>0</v>
      </c>
      <c r="I10" s="164">
        <f>'MemMon Actual'!I14+'MemMon Projected'!I14</f>
        <v>0</v>
      </c>
      <c r="J10" s="164">
        <f>'MemMon Actual'!J14+'MemMon Projected'!J14</f>
        <v>0</v>
      </c>
      <c r="K10" s="164">
        <f>'MemMon Actual'!K14+'MemMon Projected'!K14</f>
        <v>0</v>
      </c>
      <c r="L10" s="164">
        <f>'MemMon Actual'!L14+'MemMon Projected'!L14</f>
        <v>0</v>
      </c>
      <c r="M10" s="164">
        <f>'MemMon Actual'!M14+'MemMon Projected'!M14</f>
        <v>0</v>
      </c>
      <c r="N10" s="164">
        <f>'MemMon Actual'!N14+'MemMon Projected'!N14</f>
        <v>0</v>
      </c>
      <c r="O10" s="164">
        <f>'MemMon Actual'!O14+'MemMon Projected'!O14</f>
        <v>0</v>
      </c>
      <c r="P10" s="164">
        <f>'MemMon Actual'!P14+'MemMon Projected'!P14</f>
        <v>0</v>
      </c>
      <c r="Q10" s="164">
        <f>'MemMon Actual'!Q14+'MemMon Projected'!Q14</f>
        <v>0</v>
      </c>
      <c r="R10" s="164">
        <f>'MemMon Actual'!R14+'MemMon Projected'!R14</f>
        <v>0</v>
      </c>
      <c r="S10" s="164">
        <f>'MemMon Actual'!S14+'MemMon Projected'!S14</f>
        <v>0</v>
      </c>
      <c r="T10" s="164">
        <f>'MemMon Actual'!T14+'MemMon Projected'!T14</f>
        <v>0</v>
      </c>
      <c r="U10" s="164">
        <f>'MemMon Actual'!U14+'MemMon Projected'!U14</f>
        <v>0</v>
      </c>
      <c r="V10" s="164">
        <f>'MemMon Actual'!V14+'MemMon Projected'!V14</f>
        <v>0</v>
      </c>
      <c r="W10" s="164">
        <f>'MemMon Actual'!W14+'MemMon Projected'!W14</f>
        <v>0</v>
      </c>
      <c r="X10" s="164">
        <f>'MemMon Actual'!X14+'MemMon Projected'!X14</f>
        <v>0</v>
      </c>
      <c r="Y10" s="164">
        <f>'MemMon Actual'!Y14+'MemMon Projected'!Y14</f>
        <v>0</v>
      </c>
      <c r="Z10" s="164">
        <f>'MemMon Actual'!Z14+'MemMon Projected'!Z14</f>
        <v>0</v>
      </c>
      <c r="AA10" s="164">
        <f>'MemMon Actual'!AA14+'MemMon Projected'!AA14</f>
        <v>0</v>
      </c>
      <c r="AB10" s="169">
        <f>'MemMon Actual'!AB14+'MemMon Projected'!AB14</f>
        <v>0</v>
      </c>
    </row>
    <row r="11" spans="1:28" x14ac:dyDescent="0.2">
      <c r="B11" s="133" t="str">
        <f>IFERROR(VLOOKUP(C11,'MEG Def'!$A$7:$B$12,2),"")</f>
        <v/>
      </c>
      <c r="C11" s="140"/>
      <c r="D11" s="168">
        <f>'MemMon Actual'!D15+'MemMon Projected'!D15</f>
        <v>0</v>
      </c>
      <c r="E11" s="164">
        <f>'MemMon Actual'!E15+'MemMon Projected'!E15</f>
        <v>0</v>
      </c>
      <c r="F11" s="164">
        <f>'MemMon Actual'!F15+'MemMon Projected'!F15</f>
        <v>0</v>
      </c>
      <c r="G11" s="164">
        <f>'MemMon Actual'!G15+'MemMon Projected'!G15</f>
        <v>0</v>
      </c>
      <c r="H11" s="164">
        <f>'MemMon Actual'!H15+'MemMon Projected'!H15</f>
        <v>0</v>
      </c>
      <c r="I11" s="164">
        <f>'MemMon Actual'!I15+'MemMon Projected'!I15</f>
        <v>0</v>
      </c>
      <c r="J11" s="164">
        <f>'MemMon Actual'!J15+'MemMon Projected'!J15</f>
        <v>0</v>
      </c>
      <c r="K11" s="164">
        <f>'MemMon Actual'!K15+'MemMon Projected'!K15</f>
        <v>0</v>
      </c>
      <c r="L11" s="164">
        <f>'MemMon Actual'!L15+'MemMon Projected'!L15</f>
        <v>0</v>
      </c>
      <c r="M11" s="164">
        <f>'MemMon Actual'!M15+'MemMon Projected'!M15</f>
        <v>0</v>
      </c>
      <c r="N11" s="164">
        <f>'MemMon Actual'!N15+'MemMon Projected'!N15</f>
        <v>0</v>
      </c>
      <c r="O11" s="164">
        <f>'MemMon Actual'!O15+'MemMon Projected'!O15</f>
        <v>0</v>
      </c>
      <c r="P11" s="164">
        <f>'MemMon Actual'!P15+'MemMon Projected'!P15</f>
        <v>0</v>
      </c>
      <c r="Q11" s="164">
        <f>'MemMon Actual'!Q15+'MemMon Projected'!Q15</f>
        <v>0</v>
      </c>
      <c r="R11" s="164">
        <f>'MemMon Actual'!R15+'MemMon Projected'!R15</f>
        <v>0</v>
      </c>
      <c r="S11" s="164">
        <f>'MemMon Actual'!S15+'MemMon Projected'!S15</f>
        <v>0</v>
      </c>
      <c r="T11" s="164">
        <f>'MemMon Actual'!T15+'MemMon Projected'!T15</f>
        <v>0</v>
      </c>
      <c r="U11" s="164">
        <f>'MemMon Actual'!U15+'MemMon Projected'!U15</f>
        <v>0</v>
      </c>
      <c r="V11" s="164">
        <f>'MemMon Actual'!V15+'MemMon Projected'!V15</f>
        <v>0</v>
      </c>
      <c r="W11" s="164">
        <f>'MemMon Actual'!W15+'MemMon Projected'!W15</f>
        <v>0</v>
      </c>
      <c r="X11" s="164">
        <f>'MemMon Actual'!X15+'MemMon Projected'!X15</f>
        <v>0</v>
      </c>
      <c r="Y11" s="164">
        <f>'MemMon Actual'!Y15+'MemMon Projected'!Y15</f>
        <v>0</v>
      </c>
      <c r="Z11" s="164">
        <f>'MemMon Actual'!Z15+'MemMon Projected'!Z15</f>
        <v>0</v>
      </c>
      <c r="AA11" s="164">
        <f>'MemMon Actual'!AA15+'MemMon Projected'!AA15</f>
        <v>0</v>
      </c>
      <c r="AB11" s="169">
        <f>'MemMon Actual'!AB15+'MemMon Projected'!AB15</f>
        <v>0</v>
      </c>
    </row>
    <row r="12" spans="1:28" x14ac:dyDescent="0.2">
      <c r="B12" s="133" t="str">
        <f>IFERROR(VLOOKUP(C12,'MEG Def'!$A$7:$B$12,2),"")</f>
        <v/>
      </c>
      <c r="C12" s="140"/>
      <c r="D12" s="168">
        <f>'MemMon Actual'!D16+'MemMon Projected'!D16</f>
        <v>0</v>
      </c>
      <c r="E12" s="164">
        <f>'MemMon Actual'!E16+'MemMon Projected'!E16</f>
        <v>0</v>
      </c>
      <c r="F12" s="164">
        <f>'MemMon Actual'!F16+'MemMon Projected'!F16</f>
        <v>0</v>
      </c>
      <c r="G12" s="164">
        <f>'MemMon Actual'!G16+'MemMon Projected'!G16</f>
        <v>0</v>
      </c>
      <c r="H12" s="164">
        <f>'MemMon Actual'!H16+'MemMon Projected'!H16</f>
        <v>0</v>
      </c>
      <c r="I12" s="164">
        <f>'MemMon Actual'!I16+'MemMon Projected'!I16</f>
        <v>0</v>
      </c>
      <c r="J12" s="164">
        <f>'MemMon Actual'!J16+'MemMon Projected'!J16</f>
        <v>0</v>
      </c>
      <c r="K12" s="164">
        <f>'MemMon Actual'!K16+'MemMon Projected'!K16</f>
        <v>0</v>
      </c>
      <c r="L12" s="164">
        <f>'MemMon Actual'!L16+'MemMon Projected'!L16</f>
        <v>0</v>
      </c>
      <c r="M12" s="164">
        <f>'MemMon Actual'!M16+'MemMon Projected'!M16</f>
        <v>0</v>
      </c>
      <c r="N12" s="164">
        <f>'MemMon Actual'!N16+'MemMon Projected'!N16</f>
        <v>0</v>
      </c>
      <c r="O12" s="164">
        <f>'MemMon Actual'!O16+'MemMon Projected'!O16</f>
        <v>0</v>
      </c>
      <c r="P12" s="164">
        <f>'MemMon Actual'!P16+'MemMon Projected'!P16</f>
        <v>0</v>
      </c>
      <c r="Q12" s="164">
        <f>'MemMon Actual'!Q16+'MemMon Projected'!Q16</f>
        <v>0</v>
      </c>
      <c r="R12" s="164">
        <f>'MemMon Actual'!R16+'MemMon Projected'!R16</f>
        <v>0</v>
      </c>
      <c r="S12" s="164">
        <f>'MemMon Actual'!S16+'MemMon Projected'!S16</f>
        <v>0</v>
      </c>
      <c r="T12" s="164">
        <f>'MemMon Actual'!T16+'MemMon Projected'!T16</f>
        <v>0</v>
      </c>
      <c r="U12" s="164">
        <f>'MemMon Actual'!U16+'MemMon Projected'!U16</f>
        <v>0</v>
      </c>
      <c r="V12" s="164">
        <f>'MemMon Actual'!V16+'MemMon Projected'!V16</f>
        <v>0</v>
      </c>
      <c r="W12" s="164">
        <f>'MemMon Actual'!W16+'MemMon Projected'!W16</f>
        <v>0</v>
      </c>
      <c r="X12" s="164">
        <f>'MemMon Actual'!X16+'MemMon Projected'!X16</f>
        <v>0</v>
      </c>
      <c r="Y12" s="164">
        <f>'MemMon Actual'!Y16+'MemMon Projected'!Y16</f>
        <v>0</v>
      </c>
      <c r="Z12" s="164">
        <f>'MemMon Actual'!Z16+'MemMon Projected'!Z16</f>
        <v>0</v>
      </c>
      <c r="AA12" s="164">
        <f>'MemMon Actual'!AA16+'MemMon Projected'!AA16</f>
        <v>0</v>
      </c>
      <c r="AB12" s="169">
        <f>'MemMon Actual'!AB16+'MemMon Projected'!AB16</f>
        <v>0</v>
      </c>
    </row>
    <row r="13" spans="1:28" x14ac:dyDescent="0.2">
      <c r="B13" s="133" t="str">
        <f>IFERROR(VLOOKUP(C13,'MEG Def'!$A$7:$B$12,2),"")</f>
        <v/>
      </c>
      <c r="C13" s="140"/>
      <c r="D13" s="168">
        <f>'MemMon Actual'!D17+'MemMon Projected'!D17</f>
        <v>0</v>
      </c>
      <c r="E13" s="164">
        <f>'MemMon Actual'!E17+'MemMon Projected'!E17</f>
        <v>0</v>
      </c>
      <c r="F13" s="164">
        <f>'MemMon Actual'!F17+'MemMon Projected'!F17</f>
        <v>0</v>
      </c>
      <c r="G13" s="164">
        <f>'MemMon Actual'!G17+'MemMon Projected'!G17</f>
        <v>0</v>
      </c>
      <c r="H13" s="164">
        <f>'MemMon Actual'!H17+'MemMon Projected'!H17</f>
        <v>0</v>
      </c>
      <c r="I13" s="164">
        <f>'MemMon Actual'!I17+'MemMon Projected'!I17</f>
        <v>0</v>
      </c>
      <c r="J13" s="164">
        <f>'MemMon Actual'!J17+'MemMon Projected'!J17</f>
        <v>0</v>
      </c>
      <c r="K13" s="164">
        <f>'MemMon Actual'!K17+'MemMon Projected'!K17</f>
        <v>0</v>
      </c>
      <c r="L13" s="164">
        <f>'MemMon Actual'!L17+'MemMon Projected'!L17</f>
        <v>0</v>
      </c>
      <c r="M13" s="164">
        <f>'MemMon Actual'!M17+'MemMon Projected'!M17</f>
        <v>0</v>
      </c>
      <c r="N13" s="164">
        <f>'MemMon Actual'!N17+'MemMon Projected'!N17</f>
        <v>0</v>
      </c>
      <c r="O13" s="164">
        <f>'MemMon Actual'!O17+'MemMon Projected'!O17</f>
        <v>0</v>
      </c>
      <c r="P13" s="164">
        <f>'MemMon Actual'!P17+'MemMon Projected'!P17</f>
        <v>0</v>
      </c>
      <c r="Q13" s="164">
        <f>'MemMon Actual'!Q17+'MemMon Projected'!Q17</f>
        <v>0</v>
      </c>
      <c r="R13" s="164">
        <f>'MemMon Actual'!R17+'MemMon Projected'!R17</f>
        <v>0</v>
      </c>
      <c r="S13" s="164">
        <f>'MemMon Actual'!S17+'MemMon Projected'!S17</f>
        <v>0</v>
      </c>
      <c r="T13" s="164">
        <f>'MemMon Actual'!T17+'MemMon Projected'!T17</f>
        <v>0</v>
      </c>
      <c r="U13" s="164">
        <f>'MemMon Actual'!U17+'MemMon Projected'!U17</f>
        <v>0</v>
      </c>
      <c r="V13" s="164">
        <f>'MemMon Actual'!V17+'MemMon Projected'!V17</f>
        <v>0</v>
      </c>
      <c r="W13" s="164">
        <f>'MemMon Actual'!W17+'MemMon Projected'!W17</f>
        <v>0</v>
      </c>
      <c r="X13" s="164">
        <f>'MemMon Actual'!X17+'MemMon Projected'!X17</f>
        <v>0</v>
      </c>
      <c r="Y13" s="164">
        <f>'MemMon Actual'!Y17+'MemMon Projected'!Y17</f>
        <v>0</v>
      </c>
      <c r="Z13" s="164">
        <f>'MemMon Actual'!Z17+'MemMon Projected'!Z17</f>
        <v>0</v>
      </c>
      <c r="AA13" s="164">
        <f>'MemMon Actual'!AA17+'MemMon Projected'!AA17</f>
        <v>0</v>
      </c>
      <c r="AB13" s="169">
        <f>'MemMon Actual'!AB17+'MemMon Projected'!AB17</f>
        <v>0</v>
      </c>
    </row>
    <row r="14" spans="1:28" x14ac:dyDescent="0.2">
      <c r="B14" s="133" t="str">
        <f>IFERROR(VLOOKUP(C14,'MEG Def'!$A$7:$B$12,2),"")</f>
        <v/>
      </c>
      <c r="C14" s="140"/>
      <c r="D14" s="168">
        <f>'MemMon Actual'!D18+'MemMon Projected'!D18</f>
        <v>0</v>
      </c>
      <c r="E14" s="164">
        <f>'MemMon Actual'!E18+'MemMon Projected'!E18</f>
        <v>0</v>
      </c>
      <c r="F14" s="164">
        <f>'MemMon Actual'!F18+'MemMon Projected'!F18</f>
        <v>0</v>
      </c>
      <c r="G14" s="164">
        <f>'MemMon Actual'!G18+'MemMon Projected'!G18</f>
        <v>0</v>
      </c>
      <c r="H14" s="164">
        <f>'MemMon Actual'!H18+'MemMon Projected'!H18</f>
        <v>0</v>
      </c>
      <c r="I14" s="164">
        <f>'MemMon Actual'!I18+'MemMon Projected'!I18</f>
        <v>0</v>
      </c>
      <c r="J14" s="164">
        <f>'MemMon Actual'!J18+'MemMon Projected'!J18</f>
        <v>0</v>
      </c>
      <c r="K14" s="164">
        <f>'MemMon Actual'!K18+'MemMon Projected'!K18</f>
        <v>0</v>
      </c>
      <c r="L14" s="164">
        <f>'MemMon Actual'!L18+'MemMon Projected'!L18</f>
        <v>0</v>
      </c>
      <c r="M14" s="164">
        <f>'MemMon Actual'!M18+'MemMon Projected'!M18</f>
        <v>0</v>
      </c>
      <c r="N14" s="164">
        <f>'MemMon Actual'!N18+'MemMon Projected'!N18</f>
        <v>0</v>
      </c>
      <c r="O14" s="164">
        <f>'MemMon Actual'!O18+'MemMon Projected'!O18</f>
        <v>0</v>
      </c>
      <c r="P14" s="164">
        <f>'MemMon Actual'!P18+'MemMon Projected'!P18</f>
        <v>0</v>
      </c>
      <c r="Q14" s="164">
        <f>'MemMon Actual'!Q18+'MemMon Projected'!Q18</f>
        <v>0</v>
      </c>
      <c r="R14" s="164">
        <f>'MemMon Actual'!R18+'MemMon Projected'!R18</f>
        <v>0</v>
      </c>
      <c r="S14" s="164">
        <f>'MemMon Actual'!S18+'MemMon Projected'!S18</f>
        <v>0</v>
      </c>
      <c r="T14" s="164">
        <f>'MemMon Actual'!T18+'MemMon Projected'!T18</f>
        <v>0</v>
      </c>
      <c r="U14" s="164">
        <f>'MemMon Actual'!U18+'MemMon Projected'!U18</f>
        <v>0</v>
      </c>
      <c r="V14" s="164">
        <f>'MemMon Actual'!V18+'MemMon Projected'!V18</f>
        <v>0</v>
      </c>
      <c r="W14" s="164">
        <f>'MemMon Actual'!W18+'MemMon Projected'!W18</f>
        <v>0</v>
      </c>
      <c r="X14" s="164">
        <f>'MemMon Actual'!X18+'MemMon Projected'!X18</f>
        <v>0</v>
      </c>
      <c r="Y14" s="164">
        <f>'MemMon Actual'!Y18+'MemMon Projected'!Y18</f>
        <v>0</v>
      </c>
      <c r="Z14" s="164">
        <f>'MemMon Actual'!Z18+'MemMon Projected'!Z18</f>
        <v>0</v>
      </c>
      <c r="AA14" s="164">
        <f>'MemMon Actual'!AA18+'MemMon Projected'!AA18</f>
        <v>0</v>
      </c>
      <c r="AB14" s="169">
        <f>'MemMon Actual'!AB18+'MemMon Projected'!AB18</f>
        <v>0</v>
      </c>
    </row>
    <row r="15" spans="1:28" x14ac:dyDescent="0.2">
      <c r="B15" s="133"/>
      <c r="C15" s="140"/>
      <c r="D15" s="168">
        <f>'MemMon Actual'!D19+'MemMon Projected'!D19</f>
        <v>0</v>
      </c>
      <c r="E15" s="164">
        <f>'MemMon Actual'!E19+'MemMon Projected'!E19</f>
        <v>0</v>
      </c>
      <c r="F15" s="164">
        <f>'MemMon Actual'!F19+'MemMon Projected'!F19</f>
        <v>0</v>
      </c>
      <c r="G15" s="164">
        <f>'MemMon Actual'!G19+'MemMon Projected'!G19</f>
        <v>0</v>
      </c>
      <c r="H15" s="164">
        <f>'MemMon Actual'!H19+'MemMon Projected'!H19</f>
        <v>0</v>
      </c>
      <c r="I15" s="164">
        <f>'MemMon Actual'!I19+'MemMon Projected'!I19</f>
        <v>0</v>
      </c>
      <c r="J15" s="164">
        <f>'MemMon Actual'!J19+'MemMon Projected'!J19</f>
        <v>0</v>
      </c>
      <c r="K15" s="164">
        <f>'MemMon Actual'!K19+'MemMon Projected'!K19</f>
        <v>0</v>
      </c>
      <c r="L15" s="164">
        <f>'MemMon Actual'!L19+'MemMon Projected'!L19</f>
        <v>0</v>
      </c>
      <c r="M15" s="164">
        <f>'MemMon Actual'!M19+'MemMon Projected'!M19</f>
        <v>0</v>
      </c>
      <c r="N15" s="164">
        <f>'MemMon Actual'!N19+'MemMon Projected'!N19</f>
        <v>0</v>
      </c>
      <c r="O15" s="164">
        <f>'MemMon Actual'!O19+'MemMon Projected'!O19</f>
        <v>0</v>
      </c>
      <c r="P15" s="164">
        <f>'MemMon Actual'!P19+'MemMon Projected'!P19</f>
        <v>0</v>
      </c>
      <c r="Q15" s="164">
        <f>'MemMon Actual'!Q19+'MemMon Projected'!Q19</f>
        <v>0</v>
      </c>
      <c r="R15" s="164">
        <f>'MemMon Actual'!R19+'MemMon Projected'!R19</f>
        <v>0</v>
      </c>
      <c r="S15" s="164">
        <f>'MemMon Actual'!S19+'MemMon Projected'!S19</f>
        <v>0</v>
      </c>
      <c r="T15" s="164">
        <f>'MemMon Actual'!T19+'MemMon Projected'!T19</f>
        <v>0</v>
      </c>
      <c r="U15" s="164">
        <f>'MemMon Actual'!U19+'MemMon Projected'!U19</f>
        <v>0</v>
      </c>
      <c r="V15" s="164">
        <f>'MemMon Actual'!V19+'MemMon Projected'!V19</f>
        <v>0</v>
      </c>
      <c r="W15" s="164">
        <f>'MemMon Actual'!W19+'MemMon Projected'!W19</f>
        <v>0</v>
      </c>
      <c r="X15" s="164">
        <f>'MemMon Actual'!X19+'MemMon Projected'!X19</f>
        <v>0</v>
      </c>
      <c r="Y15" s="164">
        <f>'MemMon Actual'!Y19+'MemMon Projected'!Y19</f>
        <v>0</v>
      </c>
      <c r="Z15" s="164">
        <f>'MemMon Actual'!Z19+'MemMon Projected'!Z19</f>
        <v>0</v>
      </c>
      <c r="AA15" s="164">
        <f>'MemMon Actual'!AA19+'MemMon Projected'!AA19</f>
        <v>0</v>
      </c>
      <c r="AB15" s="169">
        <f>'MemMon Actual'!AB19+'MemMon Projected'!AB19</f>
        <v>0</v>
      </c>
    </row>
    <row r="16" spans="1:28" x14ac:dyDescent="0.2">
      <c r="B16" s="38" t="s">
        <v>45</v>
      </c>
      <c r="C16" s="141"/>
      <c r="D16" s="168">
        <f>'MemMon Actual'!D20+'MemMon Projected'!D20</f>
        <v>0</v>
      </c>
      <c r="E16" s="164">
        <f>'MemMon Actual'!E20+'MemMon Projected'!E20</f>
        <v>0</v>
      </c>
      <c r="F16" s="164">
        <f>'MemMon Actual'!F20+'MemMon Projected'!F20</f>
        <v>0</v>
      </c>
      <c r="G16" s="164">
        <f>'MemMon Actual'!G20+'MemMon Projected'!G20</f>
        <v>0</v>
      </c>
      <c r="H16" s="164">
        <f>'MemMon Actual'!H20+'MemMon Projected'!H20</f>
        <v>0</v>
      </c>
      <c r="I16" s="164">
        <f>'MemMon Actual'!I20+'MemMon Projected'!I20</f>
        <v>0</v>
      </c>
      <c r="J16" s="164">
        <f>'MemMon Actual'!J20+'MemMon Projected'!J20</f>
        <v>0</v>
      </c>
      <c r="K16" s="164">
        <f>'MemMon Actual'!K20+'MemMon Projected'!K20</f>
        <v>0</v>
      </c>
      <c r="L16" s="164">
        <f>'MemMon Actual'!L20+'MemMon Projected'!L20</f>
        <v>0</v>
      </c>
      <c r="M16" s="164">
        <f>'MemMon Actual'!M20+'MemMon Projected'!M20</f>
        <v>0</v>
      </c>
      <c r="N16" s="164">
        <f>'MemMon Actual'!N20+'MemMon Projected'!N20</f>
        <v>0</v>
      </c>
      <c r="O16" s="164">
        <f>'MemMon Actual'!O20+'MemMon Projected'!O20</f>
        <v>0</v>
      </c>
      <c r="P16" s="164">
        <f>'MemMon Actual'!P20+'MemMon Projected'!P20</f>
        <v>0</v>
      </c>
      <c r="Q16" s="164">
        <f>'MemMon Actual'!Q20+'MemMon Projected'!Q20</f>
        <v>0</v>
      </c>
      <c r="R16" s="164">
        <f>'MemMon Actual'!R20+'MemMon Projected'!R20</f>
        <v>0</v>
      </c>
      <c r="S16" s="164">
        <f>'MemMon Actual'!S20+'MemMon Projected'!S20</f>
        <v>0</v>
      </c>
      <c r="T16" s="164">
        <f>'MemMon Actual'!T20+'MemMon Projected'!T20</f>
        <v>0</v>
      </c>
      <c r="U16" s="164">
        <f>'MemMon Actual'!U20+'MemMon Projected'!U20</f>
        <v>0</v>
      </c>
      <c r="V16" s="164">
        <f>'MemMon Actual'!V20+'MemMon Projected'!V20</f>
        <v>0</v>
      </c>
      <c r="W16" s="164">
        <f>'MemMon Actual'!W20+'MemMon Projected'!W20</f>
        <v>0</v>
      </c>
      <c r="X16" s="164">
        <f>'MemMon Actual'!X20+'MemMon Projected'!X20</f>
        <v>0</v>
      </c>
      <c r="Y16" s="164">
        <f>'MemMon Actual'!Y20+'MemMon Projected'!Y20</f>
        <v>0</v>
      </c>
      <c r="Z16" s="164">
        <f>'MemMon Actual'!Z20+'MemMon Projected'!Z20</f>
        <v>0</v>
      </c>
      <c r="AA16" s="164">
        <f>'MemMon Actual'!AA20+'MemMon Projected'!AA20</f>
        <v>0</v>
      </c>
      <c r="AB16" s="169">
        <f>'MemMon Actual'!AB20+'MemMon Projected'!AB20</f>
        <v>0</v>
      </c>
    </row>
    <row r="17" spans="2:28" x14ac:dyDescent="0.2">
      <c r="B17" s="133" t="str">
        <f>IFERROR(VLOOKUP(C17,'MEG Def'!$A$14:$B$19,2),"")</f>
        <v/>
      </c>
      <c r="C17" s="141"/>
      <c r="D17" s="168">
        <f>'MemMon Actual'!D21+'MemMon Projected'!D21</f>
        <v>0</v>
      </c>
      <c r="E17" s="164">
        <f>'MemMon Actual'!E21+'MemMon Projected'!E21</f>
        <v>0</v>
      </c>
      <c r="F17" s="164">
        <f>'MemMon Actual'!F21+'MemMon Projected'!F21</f>
        <v>0</v>
      </c>
      <c r="G17" s="164">
        <f>'MemMon Actual'!G21+'MemMon Projected'!G21</f>
        <v>0</v>
      </c>
      <c r="H17" s="164">
        <f>'MemMon Actual'!H21+'MemMon Projected'!H21</f>
        <v>0</v>
      </c>
      <c r="I17" s="164">
        <f>'MemMon Actual'!I21+'MemMon Projected'!I21</f>
        <v>0</v>
      </c>
      <c r="J17" s="164">
        <f>'MemMon Actual'!J21+'MemMon Projected'!J21</f>
        <v>0</v>
      </c>
      <c r="K17" s="164">
        <f>'MemMon Actual'!K21+'MemMon Projected'!K21</f>
        <v>0</v>
      </c>
      <c r="L17" s="164">
        <f>'MemMon Actual'!L21+'MemMon Projected'!L21</f>
        <v>0</v>
      </c>
      <c r="M17" s="164">
        <f>'MemMon Actual'!M21+'MemMon Projected'!M21</f>
        <v>0</v>
      </c>
      <c r="N17" s="164">
        <f>'MemMon Actual'!N21+'MemMon Projected'!N21</f>
        <v>0</v>
      </c>
      <c r="O17" s="164">
        <f>'MemMon Actual'!O21+'MemMon Projected'!O21</f>
        <v>0</v>
      </c>
      <c r="P17" s="164">
        <f>'MemMon Actual'!P21+'MemMon Projected'!P21</f>
        <v>0</v>
      </c>
      <c r="Q17" s="164">
        <f>'MemMon Actual'!Q21+'MemMon Projected'!Q21</f>
        <v>0</v>
      </c>
      <c r="R17" s="164">
        <f>'MemMon Actual'!R21+'MemMon Projected'!R21</f>
        <v>0</v>
      </c>
      <c r="S17" s="164">
        <f>'MemMon Actual'!S21+'MemMon Projected'!S21</f>
        <v>0</v>
      </c>
      <c r="T17" s="164">
        <f>'MemMon Actual'!T21+'MemMon Projected'!T21</f>
        <v>0</v>
      </c>
      <c r="U17" s="164">
        <f>'MemMon Actual'!U21+'MemMon Projected'!U21</f>
        <v>0</v>
      </c>
      <c r="V17" s="164">
        <f>'MemMon Actual'!V21+'MemMon Projected'!V21</f>
        <v>0</v>
      </c>
      <c r="W17" s="164">
        <f>'MemMon Actual'!W21+'MemMon Projected'!W21</f>
        <v>0</v>
      </c>
      <c r="X17" s="164">
        <f>'MemMon Actual'!X21+'MemMon Projected'!X21</f>
        <v>0</v>
      </c>
      <c r="Y17" s="164">
        <f>'MemMon Actual'!Y21+'MemMon Projected'!Y21</f>
        <v>0</v>
      </c>
      <c r="Z17" s="164">
        <f>'MemMon Actual'!Z21+'MemMon Projected'!Z21</f>
        <v>0</v>
      </c>
      <c r="AA17" s="164">
        <f>'MemMon Actual'!AA21+'MemMon Projected'!AA21</f>
        <v>0</v>
      </c>
      <c r="AB17" s="169">
        <f>'MemMon Actual'!AB21+'MemMon Projected'!AB21</f>
        <v>0</v>
      </c>
    </row>
    <row r="18" spans="2:28" x14ac:dyDescent="0.2">
      <c r="B18" s="133" t="str">
        <f>IFERROR(VLOOKUP(C18,'MEG Def'!$A$14:$B$19,2),"")</f>
        <v/>
      </c>
      <c r="C18" s="141"/>
      <c r="D18" s="168">
        <f>'MemMon Actual'!D22+'MemMon Projected'!D22</f>
        <v>0</v>
      </c>
      <c r="E18" s="164">
        <f>'MemMon Actual'!E22+'MemMon Projected'!E22</f>
        <v>0</v>
      </c>
      <c r="F18" s="164">
        <f>'MemMon Actual'!F22+'MemMon Projected'!F22</f>
        <v>0</v>
      </c>
      <c r="G18" s="164">
        <f>'MemMon Actual'!G22+'MemMon Projected'!G22</f>
        <v>0</v>
      </c>
      <c r="H18" s="164">
        <f>'MemMon Actual'!H22+'MemMon Projected'!H22</f>
        <v>0</v>
      </c>
      <c r="I18" s="164">
        <f>'MemMon Actual'!I22+'MemMon Projected'!I22</f>
        <v>0</v>
      </c>
      <c r="J18" s="164">
        <f>'MemMon Actual'!J22+'MemMon Projected'!J22</f>
        <v>0</v>
      </c>
      <c r="K18" s="164">
        <f>'MemMon Actual'!K22+'MemMon Projected'!K22</f>
        <v>0</v>
      </c>
      <c r="L18" s="164">
        <f>'MemMon Actual'!L22+'MemMon Projected'!L22</f>
        <v>0</v>
      </c>
      <c r="M18" s="164">
        <f>'MemMon Actual'!M22+'MemMon Projected'!M22</f>
        <v>0</v>
      </c>
      <c r="N18" s="164">
        <f>'MemMon Actual'!N22+'MemMon Projected'!N22</f>
        <v>0</v>
      </c>
      <c r="O18" s="164">
        <f>'MemMon Actual'!O22+'MemMon Projected'!O22</f>
        <v>0</v>
      </c>
      <c r="P18" s="164">
        <f>'MemMon Actual'!P22+'MemMon Projected'!P22</f>
        <v>0</v>
      </c>
      <c r="Q18" s="164">
        <f>'MemMon Actual'!Q22+'MemMon Projected'!Q22</f>
        <v>0</v>
      </c>
      <c r="R18" s="164">
        <f>'MemMon Actual'!R22+'MemMon Projected'!R22</f>
        <v>0</v>
      </c>
      <c r="S18" s="164">
        <f>'MemMon Actual'!S22+'MemMon Projected'!S22</f>
        <v>0</v>
      </c>
      <c r="T18" s="164">
        <f>'MemMon Actual'!T22+'MemMon Projected'!T22</f>
        <v>0</v>
      </c>
      <c r="U18" s="164">
        <f>'MemMon Actual'!U22+'MemMon Projected'!U22</f>
        <v>0</v>
      </c>
      <c r="V18" s="164">
        <f>'MemMon Actual'!V22+'MemMon Projected'!V22</f>
        <v>0</v>
      </c>
      <c r="W18" s="164">
        <f>'MemMon Actual'!W22+'MemMon Projected'!W22</f>
        <v>0</v>
      </c>
      <c r="X18" s="164">
        <f>'MemMon Actual'!X22+'MemMon Projected'!X22</f>
        <v>0</v>
      </c>
      <c r="Y18" s="164">
        <f>'MemMon Actual'!Y22+'MemMon Projected'!Y22</f>
        <v>0</v>
      </c>
      <c r="Z18" s="164">
        <f>'MemMon Actual'!Z22+'MemMon Projected'!Z22</f>
        <v>0</v>
      </c>
      <c r="AA18" s="164">
        <f>'MemMon Actual'!AA22+'MemMon Projected'!AA22</f>
        <v>0</v>
      </c>
      <c r="AB18" s="169">
        <f>'MemMon Actual'!AB22+'MemMon Projected'!AB22</f>
        <v>0</v>
      </c>
    </row>
    <row r="19" spans="2:28" x14ac:dyDescent="0.2">
      <c r="B19" s="133" t="str">
        <f>IFERROR(VLOOKUP(C19,'MEG Def'!$A$14:$B$19,2),"")</f>
        <v/>
      </c>
      <c r="C19" s="141"/>
      <c r="D19" s="168">
        <f>'MemMon Actual'!D23+'MemMon Projected'!D23</f>
        <v>0</v>
      </c>
      <c r="E19" s="164">
        <f>'MemMon Actual'!E23+'MemMon Projected'!E23</f>
        <v>0</v>
      </c>
      <c r="F19" s="164">
        <f>'MemMon Actual'!F23+'MemMon Projected'!F23</f>
        <v>0</v>
      </c>
      <c r="G19" s="164">
        <f>'MemMon Actual'!G23+'MemMon Projected'!G23</f>
        <v>0</v>
      </c>
      <c r="H19" s="164">
        <f>'MemMon Actual'!H23+'MemMon Projected'!H23</f>
        <v>0</v>
      </c>
      <c r="I19" s="164">
        <f>'MemMon Actual'!I23+'MemMon Projected'!I23</f>
        <v>0</v>
      </c>
      <c r="J19" s="164">
        <f>'MemMon Actual'!J23+'MemMon Projected'!J23</f>
        <v>0</v>
      </c>
      <c r="K19" s="164">
        <f>'MemMon Actual'!K23+'MemMon Projected'!K23</f>
        <v>0</v>
      </c>
      <c r="L19" s="164">
        <f>'MemMon Actual'!L23+'MemMon Projected'!L23</f>
        <v>0</v>
      </c>
      <c r="M19" s="164">
        <f>'MemMon Actual'!M23+'MemMon Projected'!M23</f>
        <v>0</v>
      </c>
      <c r="N19" s="164">
        <f>'MemMon Actual'!N23+'MemMon Projected'!N23</f>
        <v>0</v>
      </c>
      <c r="O19" s="164">
        <f>'MemMon Actual'!O23+'MemMon Projected'!O23</f>
        <v>0</v>
      </c>
      <c r="P19" s="164">
        <f>'MemMon Actual'!P23+'MemMon Projected'!P23</f>
        <v>0</v>
      </c>
      <c r="Q19" s="164">
        <f>'MemMon Actual'!Q23+'MemMon Projected'!Q23</f>
        <v>0</v>
      </c>
      <c r="R19" s="164">
        <f>'MemMon Actual'!R23+'MemMon Projected'!R23</f>
        <v>0</v>
      </c>
      <c r="S19" s="164">
        <f>'MemMon Actual'!S23+'MemMon Projected'!S23</f>
        <v>0</v>
      </c>
      <c r="T19" s="164">
        <f>'MemMon Actual'!T23+'MemMon Projected'!T23</f>
        <v>0</v>
      </c>
      <c r="U19" s="164">
        <f>'MemMon Actual'!U23+'MemMon Projected'!U23</f>
        <v>0</v>
      </c>
      <c r="V19" s="164">
        <f>'MemMon Actual'!V23+'MemMon Projected'!V23</f>
        <v>0</v>
      </c>
      <c r="W19" s="164">
        <f>'MemMon Actual'!W23+'MemMon Projected'!W23</f>
        <v>0</v>
      </c>
      <c r="X19" s="164">
        <f>'MemMon Actual'!X23+'MemMon Projected'!X23</f>
        <v>0</v>
      </c>
      <c r="Y19" s="164">
        <f>'MemMon Actual'!Y23+'MemMon Projected'!Y23</f>
        <v>0</v>
      </c>
      <c r="Z19" s="164">
        <f>'MemMon Actual'!Z23+'MemMon Projected'!Z23</f>
        <v>0</v>
      </c>
      <c r="AA19" s="164">
        <f>'MemMon Actual'!AA23+'MemMon Projected'!AA23</f>
        <v>0</v>
      </c>
      <c r="AB19" s="169">
        <f>'MemMon Actual'!AB23+'MemMon Projected'!AB23</f>
        <v>0</v>
      </c>
    </row>
    <row r="20" spans="2:28" x14ac:dyDescent="0.2">
      <c r="B20" s="133" t="str">
        <f>IFERROR(VLOOKUP(C20,'MEG Def'!$A$14:$B$19,2),"")</f>
        <v/>
      </c>
      <c r="C20" s="141"/>
      <c r="D20" s="168">
        <f>'MemMon Actual'!D24+'MemMon Projected'!D24</f>
        <v>0</v>
      </c>
      <c r="E20" s="164">
        <f>'MemMon Actual'!E24+'MemMon Projected'!E24</f>
        <v>0</v>
      </c>
      <c r="F20" s="164">
        <f>'MemMon Actual'!F24+'MemMon Projected'!F24</f>
        <v>0</v>
      </c>
      <c r="G20" s="164">
        <f>'MemMon Actual'!G24+'MemMon Projected'!G24</f>
        <v>0</v>
      </c>
      <c r="H20" s="164">
        <f>'MemMon Actual'!H24+'MemMon Projected'!H24</f>
        <v>0</v>
      </c>
      <c r="I20" s="164">
        <f>'MemMon Actual'!I24+'MemMon Projected'!I24</f>
        <v>0</v>
      </c>
      <c r="J20" s="164">
        <f>'MemMon Actual'!J24+'MemMon Projected'!J24</f>
        <v>0</v>
      </c>
      <c r="K20" s="164">
        <f>'MemMon Actual'!K24+'MemMon Projected'!K24</f>
        <v>0</v>
      </c>
      <c r="L20" s="164">
        <f>'MemMon Actual'!L24+'MemMon Projected'!L24</f>
        <v>0</v>
      </c>
      <c r="M20" s="164">
        <f>'MemMon Actual'!M24+'MemMon Projected'!M24</f>
        <v>0</v>
      </c>
      <c r="N20" s="164">
        <f>'MemMon Actual'!N24+'MemMon Projected'!N24</f>
        <v>0</v>
      </c>
      <c r="O20" s="164">
        <f>'MemMon Actual'!O24+'MemMon Projected'!O24</f>
        <v>0</v>
      </c>
      <c r="P20" s="164">
        <f>'MemMon Actual'!P24+'MemMon Projected'!P24</f>
        <v>0</v>
      </c>
      <c r="Q20" s="164">
        <f>'MemMon Actual'!Q24+'MemMon Projected'!Q24</f>
        <v>0</v>
      </c>
      <c r="R20" s="164">
        <f>'MemMon Actual'!R24+'MemMon Projected'!R24</f>
        <v>0</v>
      </c>
      <c r="S20" s="164">
        <f>'MemMon Actual'!S24+'MemMon Projected'!S24</f>
        <v>0</v>
      </c>
      <c r="T20" s="164">
        <f>'MemMon Actual'!T24+'MemMon Projected'!T24</f>
        <v>0</v>
      </c>
      <c r="U20" s="164">
        <f>'MemMon Actual'!U24+'MemMon Projected'!U24</f>
        <v>0</v>
      </c>
      <c r="V20" s="164">
        <f>'MemMon Actual'!V24+'MemMon Projected'!V24</f>
        <v>0</v>
      </c>
      <c r="W20" s="164">
        <f>'MemMon Actual'!W24+'MemMon Projected'!W24</f>
        <v>0</v>
      </c>
      <c r="X20" s="164">
        <f>'MemMon Actual'!X24+'MemMon Projected'!X24</f>
        <v>0</v>
      </c>
      <c r="Y20" s="164">
        <f>'MemMon Actual'!Y24+'MemMon Projected'!Y24</f>
        <v>0</v>
      </c>
      <c r="Z20" s="164">
        <f>'MemMon Actual'!Z24+'MemMon Projected'!Z24</f>
        <v>0</v>
      </c>
      <c r="AA20" s="164">
        <f>'MemMon Actual'!AA24+'MemMon Projected'!AA24</f>
        <v>0</v>
      </c>
      <c r="AB20" s="169">
        <f>'MemMon Actual'!AB24+'MemMon Projected'!AB24</f>
        <v>0</v>
      </c>
    </row>
    <row r="21" spans="2:28" x14ac:dyDescent="0.2">
      <c r="B21" s="133" t="str">
        <f>IFERROR(VLOOKUP(C21,'MEG Def'!$A$14:$B$19,2),"")</f>
        <v/>
      </c>
      <c r="C21" s="141"/>
      <c r="D21" s="168">
        <f>'MemMon Actual'!D25+'MemMon Projected'!D25</f>
        <v>0</v>
      </c>
      <c r="E21" s="164">
        <f>'MemMon Actual'!E25+'MemMon Projected'!E25</f>
        <v>0</v>
      </c>
      <c r="F21" s="164">
        <f>'MemMon Actual'!F25+'MemMon Projected'!F25</f>
        <v>0</v>
      </c>
      <c r="G21" s="164">
        <f>'MemMon Actual'!G25+'MemMon Projected'!G25</f>
        <v>0</v>
      </c>
      <c r="H21" s="164">
        <f>'MemMon Actual'!H25+'MemMon Projected'!H25</f>
        <v>0</v>
      </c>
      <c r="I21" s="164">
        <f>'MemMon Actual'!I25+'MemMon Projected'!I25</f>
        <v>0</v>
      </c>
      <c r="J21" s="164">
        <f>'MemMon Actual'!J25+'MemMon Projected'!J25</f>
        <v>0</v>
      </c>
      <c r="K21" s="164">
        <f>'MemMon Actual'!K25+'MemMon Projected'!K25</f>
        <v>0</v>
      </c>
      <c r="L21" s="164">
        <f>'MemMon Actual'!L25+'MemMon Projected'!L25</f>
        <v>0</v>
      </c>
      <c r="M21" s="164">
        <f>'MemMon Actual'!M25+'MemMon Projected'!M25</f>
        <v>0</v>
      </c>
      <c r="N21" s="164">
        <f>'MemMon Actual'!N25+'MemMon Projected'!N25</f>
        <v>0</v>
      </c>
      <c r="O21" s="164">
        <f>'MemMon Actual'!O25+'MemMon Projected'!O25</f>
        <v>0</v>
      </c>
      <c r="P21" s="164">
        <f>'MemMon Actual'!P25+'MemMon Projected'!P25</f>
        <v>0</v>
      </c>
      <c r="Q21" s="164">
        <f>'MemMon Actual'!Q25+'MemMon Projected'!Q25</f>
        <v>0</v>
      </c>
      <c r="R21" s="164">
        <f>'MemMon Actual'!R25+'MemMon Projected'!R25</f>
        <v>0</v>
      </c>
      <c r="S21" s="164">
        <f>'MemMon Actual'!S25+'MemMon Projected'!S25</f>
        <v>0</v>
      </c>
      <c r="T21" s="164">
        <f>'MemMon Actual'!T25+'MemMon Projected'!T25</f>
        <v>0</v>
      </c>
      <c r="U21" s="164">
        <f>'MemMon Actual'!U25+'MemMon Projected'!U25</f>
        <v>0</v>
      </c>
      <c r="V21" s="164">
        <f>'MemMon Actual'!V25+'MemMon Projected'!V25</f>
        <v>0</v>
      </c>
      <c r="W21" s="164">
        <f>'MemMon Actual'!W25+'MemMon Projected'!W25</f>
        <v>0</v>
      </c>
      <c r="X21" s="164">
        <f>'MemMon Actual'!X25+'MemMon Projected'!X25</f>
        <v>0</v>
      </c>
      <c r="Y21" s="164">
        <f>'MemMon Actual'!Y25+'MemMon Projected'!Y25</f>
        <v>0</v>
      </c>
      <c r="Z21" s="164">
        <f>'MemMon Actual'!Z25+'MemMon Projected'!Z25</f>
        <v>0</v>
      </c>
      <c r="AA21" s="164">
        <f>'MemMon Actual'!AA25+'MemMon Projected'!AA25</f>
        <v>0</v>
      </c>
      <c r="AB21" s="169">
        <f>'MemMon Actual'!AB25+'MemMon Projected'!AB25</f>
        <v>0</v>
      </c>
    </row>
    <row r="22" spans="2:28" x14ac:dyDescent="0.2">
      <c r="B22" s="133"/>
      <c r="C22" s="140"/>
      <c r="D22" s="168">
        <f>'MemMon Actual'!D26+'MemMon Projected'!D26</f>
        <v>0</v>
      </c>
      <c r="E22" s="164">
        <f>'MemMon Actual'!E26+'MemMon Projected'!E26</f>
        <v>0</v>
      </c>
      <c r="F22" s="164">
        <f>'MemMon Actual'!F26+'MemMon Projected'!F26</f>
        <v>0</v>
      </c>
      <c r="G22" s="164">
        <f>'MemMon Actual'!G26+'MemMon Projected'!G26</f>
        <v>0</v>
      </c>
      <c r="H22" s="164">
        <f>'MemMon Actual'!H26+'MemMon Projected'!H26</f>
        <v>0</v>
      </c>
      <c r="I22" s="164">
        <f>'MemMon Actual'!I26+'MemMon Projected'!I26</f>
        <v>0</v>
      </c>
      <c r="J22" s="164">
        <f>'MemMon Actual'!J26+'MemMon Projected'!J26</f>
        <v>0</v>
      </c>
      <c r="K22" s="164">
        <f>'MemMon Actual'!K26+'MemMon Projected'!K26</f>
        <v>0</v>
      </c>
      <c r="L22" s="164">
        <f>'MemMon Actual'!L26+'MemMon Projected'!L26</f>
        <v>0</v>
      </c>
      <c r="M22" s="164">
        <f>'MemMon Actual'!M26+'MemMon Projected'!M26</f>
        <v>0</v>
      </c>
      <c r="N22" s="164">
        <f>'MemMon Actual'!N26+'MemMon Projected'!N26</f>
        <v>0</v>
      </c>
      <c r="O22" s="164">
        <f>'MemMon Actual'!O26+'MemMon Projected'!O26</f>
        <v>0</v>
      </c>
      <c r="P22" s="164">
        <f>'MemMon Actual'!P26+'MemMon Projected'!P26</f>
        <v>0</v>
      </c>
      <c r="Q22" s="164">
        <f>'MemMon Actual'!Q26+'MemMon Projected'!Q26</f>
        <v>0</v>
      </c>
      <c r="R22" s="164">
        <f>'MemMon Actual'!R26+'MemMon Projected'!R26</f>
        <v>0</v>
      </c>
      <c r="S22" s="164">
        <f>'MemMon Actual'!S26+'MemMon Projected'!S26</f>
        <v>0</v>
      </c>
      <c r="T22" s="164">
        <f>'MemMon Actual'!T26+'MemMon Projected'!T26</f>
        <v>0</v>
      </c>
      <c r="U22" s="164">
        <f>'MemMon Actual'!U26+'MemMon Projected'!U26</f>
        <v>0</v>
      </c>
      <c r="V22" s="164">
        <f>'MemMon Actual'!V26+'MemMon Projected'!V26</f>
        <v>0</v>
      </c>
      <c r="W22" s="164">
        <f>'MemMon Actual'!W26+'MemMon Projected'!W26</f>
        <v>0</v>
      </c>
      <c r="X22" s="164">
        <f>'MemMon Actual'!X26+'MemMon Projected'!X26</f>
        <v>0</v>
      </c>
      <c r="Y22" s="164">
        <f>'MemMon Actual'!Y26+'MemMon Projected'!Y26</f>
        <v>0</v>
      </c>
      <c r="Z22" s="164">
        <f>'MemMon Actual'!Z26+'MemMon Projected'!Z26</f>
        <v>0</v>
      </c>
      <c r="AA22" s="164">
        <f>'MemMon Actual'!AA26+'MemMon Projected'!AA26</f>
        <v>0</v>
      </c>
      <c r="AB22" s="169">
        <f>'MemMon Actual'!AB26+'MemMon Projected'!AB26</f>
        <v>0</v>
      </c>
    </row>
    <row r="23" spans="2:28" x14ac:dyDescent="0.2">
      <c r="B23" s="45" t="s">
        <v>42</v>
      </c>
      <c r="C23" s="141"/>
      <c r="D23" s="168">
        <f>'MemMon Actual'!D27+'MemMon Projected'!D27</f>
        <v>0</v>
      </c>
      <c r="E23" s="164">
        <f>'MemMon Actual'!E27+'MemMon Projected'!E27</f>
        <v>0</v>
      </c>
      <c r="F23" s="164">
        <f>'MemMon Actual'!F27+'MemMon Projected'!F27</f>
        <v>0</v>
      </c>
      <c r="G23" s="164">
        <f>'MemMon Actual'!G27+'MemMon Projected'!G27</f>
        <v>0</v>
      </c>
      <c r="H23" s="164">
        <f>'MemMon Actual'!H27+'MemMon Projected'!H27</f>
        <v>0</v>
      </c>
      <c r="I23" s="164">
        <f>'MemMon Actual'!I27+'MemMon Projected'!I27</f>
        <v>0</v>
      </c>
      <c r="J23" s="164">
        <f>'MemMon Actual'!J27+'MemMon Projected'!J27</f>
        <v>0</v>
      </c>
      <c r="K23" s="164">
        <f>'MemMon Actual'!K27+'MemMon Projected'!K27</f>
        <v>0</v>
      </c>
      <c r="L23" s="164">
        <f>'MemMon Actual'!L27+'MemMon Projected'!L27</f>
        <v>0</v>
      </c>
      <c r="M23" s="164">
        <f>'MemMon Actual'!M27+'MemMon Projected'!M27</f>
        <v>0</v>
      </c>
      <c r="N23" s="164">
        <f>'MemMon Actual'!N27+'MemMon Projected'!N27</f>
        <v>0</v>
      </c>
      <c r="O23" s="164">
        <f>'MemMon Actual'!O27+'MemMon Projected'!O27</f>
        <v>0</v>
      </c>
      <c r="P23" s="164">
        <f>'MemMon Actual'!P27+'MemMon Projected'!P27</f>
        <v>0</v>
      </c>
      <c r="Q23" s="164">
        <f>'MemMon Actual'!Q27+'MemMon Projected'!Q27</f>
        <v>0</v>
      </c>
      <c r="R23" s="164">
        <f>'MemMon Actual'!R27+'MemMon Projected'!R27</f>
        <v>0</v>
      </c>
      <c r="S23" s="164">
        <f>'MemMon Actual'!S27+'MemMon Projected'!S27</f>
        <v>0</v>
      </c>
      <c r="T23" s="164">
        <f>'MemMon Actual'!T27+'MemMon Projected'!T27</f>
        <v>0</v>
      </c>
      <c r="U23" s="164">
        <f>'MemMon Actual'!U27+'MemMon Projected'!U27</f>
        <v>0</v>
      </c>
      <c r="V23" s="164">
        <f>'MemMon Actual'!V27+'MemMon Projected'!V27</f>
        <v>0</v>
      </c>
      <c r="W23" s="164">
        <f>'MemMon Actual'!W27+'MemMon Projected'!W27</f>
        <v>0</v>
      </c>
      <c r="X23" s="164">
        <f>'MemMon Actual'!X27+'MemMon Projected'!X27</f>
        <v>0</v>
      </c>
      <c r="Y23" s="164">
        <f>'MemMon Actual'!Y27+'MemMon Projected'!Y27</f>
        <v>0</v>
      </c>
      <c r="Z23" s="164">
        <f>'MemMon Actual'!Z27+'MemMon Projected'!Z27</f>
        <v>0</v>
      </c>
      <c r="AA23" s="164">
        <f>'MemMon Actual'!AA27+'MemMon Projected'!AA27</f>
        <v>0</v>
      </c>
      <c r="AB23" s="169">
        <f>'MemMon Actual'!AB27+'MemMon Projected'!AB27</f>
        <v>0</v>
      </c>
    </row>
    <row r="24" spans="2:28" x14ac:dyDescent="0.2">
      <c r="B24" s="133" t="str">
        <f>IFERROR(VLOOKUP(C24,'MEG Def'!$A$42:$B$45,2),"")</f>
        <v/>
      </c>
      <c r="C24" s="141"/>
      <c r="D24" s="168">
        <f>'MemMon Actual'!D28+'MemMon Projected'!D28</f>
        <v>0</v>
      </c>
      <c r="E24" s="164">
        <f>'MemMon Actual'!E28+'MemMon Projected'!E28</f>
        <v>0</v>
      </c>
      <c r="F24" s="164">
        <f>'MemMon Actual'!F28+'MemMon Projected'!F28</f>
        <v>0</v>
      </c>
      <c r="G24" s="164">
        <f>'MemMon Actual'!G28+'MemMon Projected'!G28</f>
        <v>0</v>
      </c>
      <c r="H24" s="164">
        <f>'MemMon Actual'!H28+'MemMon Projected'!H28</f>
        <v>0</v>
      </c>
      <c r="I24" s="164">
        <f>'MemMon Actual'!I28+'MemMon Projected'!I28</f>
        <v>0</v>
      </c>
      <c r="J24" s="164">
        <f>'MemMon Actual'!J28+'MemMon Projected'!J28</f>
        <v>0</v>
      </c>
      <c r="K24" s="164">
        <f>'MemMon Actual'!K28+'MemMon Projected'!K28</f>
        <v>0</v>
      </c>
      <c r="L24" s="164">
        <f>'MemMon Actual'!L28+'MemMon Projected'!L28</f>
        <v>0</v>
      </c>
      <c r="M24" s="164">
        <f>'MemMon Actual'!M28+'MemMon Projected'!M28</f>
        <v>0</v>
      </c>
      <c r="N24" s="164">
        <f>'MemMon Actual'!N28+'MemMon Projected'!N28</f>
        <v>0</v>
      </c>
      <c r="O24" s="164">
        <f>'MemMon Actual'!O28+'MemMon Projected'!O28</f>
        <v>0</v>
      </c>
      <c r="P24" s="164">
        <f>'MemMon Actual'!P28+'MemMon Projected'!P28</f>
        <v>0</v>
      </c>
      <c r="Q24" s="164">
        <f>'MemMon Actual'!Q28+'MemMon Projected'!Q28</f>
        <v>0</v>
      </c>
      <c r="R24" s="164">
        <f>'MemMon Actual'!R28+'MemMon Projected'!R28</f>
        <v>0</v>
      </c>
      <c r="S24" s="164">
        <f>'MemMon Actual'!S28+'MemMon Projected'!S28</f>
        <v>0</v>
      </c>
      <c r="T24" s="164">
        <f>'MemMon Actual'!T28+'MemMon Projected'!T28</f>
        <v>0</v>
      </c>
      <c r="U24" s="164">
        <f>'MemMon Actual'!U28+'MemMon Projected'!U28</f>
        <v>0</v>
      </c>
      <c r="V24" s="164">
        <f>'MemMon Actual'!V28+'MemMon Projected'!V28</f>
        <v>0</v>
      </c>
      <c r="W24" s="164">
        <f>'MemMon Actual'!W28+'MemMon Projected'!W28</f>
        <v>0</v>
      </c>
      <c r="X24" s="164">
        <f>'MemMon Actual'!X28+'MemMon Projected'!X28</f>
        <v>0</v>
      </c>
      <c r="Y24" s="164">
        <f>'MemMon Actual'!Y28+'MemMon Projected'!Y28</f>
        <v>0</v>
      </c>
      <c r="Z24" s="164">
        <f>'MemMon Actual'!Z28+'MemMon Projected'!Z28</f>
        <v>0</v>
      </c>
      <c r="AA24" s="164">
        <f>'MemMon Actual'!AA28+'MemMon Projected'!AA28</f>
        <v>0</v>
      </c>
      <c r="AB24" s="169">
        <f>'MemMon Actual'!AB28+'MemMon Projected'!AB28</f>
        <v>0</v>
      </c>
    </row>
    <row r="25" spans="2:28" x14ac:dyDescent="0.2">
      <c r="B25" s="133" t="str">
        <f>IFERROR(VLOOKUP(C25,'MEG Def'!$A$42:$B$45,2),"")</f>
        <v/>
      </c>
      <c r="C25" s="141"/>
      <c r="D25" s="168">
        <f>'MemMon Actual'!D29+'MemMon Projected'!D29</f>
        <v>0</v>
      </c>
      <c r="E25" s="164">
        <f>'MemMon Actual'!E29+'MemMon Projected'!E29</f>
        <v>0</v>
      </c>
      <c r="F25" s="164">
        <f>'MemMon Actual'!F29+'MemMon Projected'!F29</f>
        <v>0</v>
      </c>
      <c r="G25" s="164">
        <f>'MemMon Actual'!G29+'MemMon Projected'!G29</f>
        <v>0</v>
      </c>
      <c r="H25" s="164">
        <f>'MemMon Actual'!H29+'MemMon Projected'!H29</f>
        <v>0</v>
      </c>
      <c r="I25" s="164">
        <f>'MemMon Actual'!I29+'MemMon Projected'!I29</f>
        <v>0</v>
      </c>
      <c r="J25" s="164">
        <f>'MemMon Actual'!J29+'MemMon Projected'!J29</f>
        <v>0</v>
      </c>
      <c r="K25" s="164">
        <f>'MemMon Actual'!K29+'MemMon Projected'!K29</f>
        <v>0</v>
      </c>
      <c r="L25" s="164">
        <f>'MemMon Actual'!L29+'MemMon Projected'!L29</f>
        <v>0</v>
      </c>
      <c r="M25" s="164">
        <f>'MemMon Actual'!M29+'MemMon Projected'!M29</f>
        <v>0</v>
      </c>
      <c r="N25" s="164">
        <f>'MemMon Actual'!N29+'MemMon Projected'!N29</f>
        <v>0</v>
      </c>
      <c r="O25" s="164">
        <f>'MemMon Actual'!O29+'MemMon Projected'!O29</f>
        <v>0</v>
      </c>
      <c r="P25" s="164">
        <f>'MemMon Actual'!P29+'MemMon Projected'!P29</f>
        <v>0</v>
      </c>
      <c r="Q25" s="164">
        <f>'MemMon Actual'!Q29+'MemMon Projected'!Q29</f>
        <v>0</v>
      </c>
      <c r="R25" s="164">
        <f>'MemMon Actual'!R29+'MemMon Projected'!R29</f>
        <v>0</v>
      </c>
      <c r="S25" s="164">
        <f>'MemMon Actual'!S29+'MemMon Projected'!S29</f>
        <v>0</v>
      </c>
      <c r="T25" s="164">
        <f>'MemMon Actual'!T29+'MemMon Projected'!T29</f>
        <v>0</v>
      </c>
      <c r="U25" s="164">
        <f>'MemMon Actual'!U29+'MemMon Projected'!U29</f>
        <v>0</v>
      </c>
      <c r="V25" s="164">
        <f>'MemMon Actual'!V29+'MemMon Projected'!V29</f>
        <v>0</v>
      </c>
      <c r="W25" s="164">
        <f>'MemMon Actual'!W29+'MemMon Projected'!W29</f>
        <v>0</v>
      </c>
      <c r="X25" s="164">
        <f>'MemMon Actual'!X29+'MemMon Projected'!X29</f>
        <v>0</v>
      </c>
      <c r="Y25" s="164">
        <f>'MemMon Actual'!Y29+'MemMon Projected'!Y29</f>
        <v>0</v>
      </c>
      <c r="Z25" s="164">
        <f>'MemMon Actual'!Z29+'MemMon Projected'!Z29</f>
        <v>0</v>
      </c>
      <c r="AA25" s="164">
        <f>'MemMon Actual'!AA29+'MemMon Projected'!AA29</f>
        <v>0</v>
      </c>
      <c r="AB25" s="169">
        <f>'MemMon Actual'!AB29+'MemMon Projected'!AB29</f>
        <v>0</v>
      </c>
    </row>
    <row r="26" spans="2:28" x14ac:dyDescent="0.2">
      <c r="B26" s="133" t="str">
        <f>IFERROR(VLOOKUP(C26,'MEG Def'!$A$42:$B$45,2),"")</f>
        <v/>
      </c>
      <c r="C26" s="141"/>
      <c r="D26" s="168">
        <f>'MemMon Actual'!D30+'MemMon Projected'!D30</f>
        <v>0</v>
      </c>
      <c r="E26" s="164">
        <f>'MemMon Actual'!E30+'MemMon Projected'!E30</f>
        <v>0</v>
      </c>
      <c r="F26" s="164">
        <f>'MemMon Actual'!F30+'MemMon Projected'!F30</f>
        <v>0</v>
      </c>
      <c r="G26" s="164">
        <f>'MemMon Actual'!G30+'MemMon Projected'!G30</f>
        <v>0</v>
      </c>
      <c r="H26" s="164">
        <f>'MemMon Actual'!H30+'MemMon Projected'!H30</f>
        <v>0</v>
      </c>
      <c r="I26" s="164">
        <f>'MemMon Actual'!I30+'MemMon Projected'!I30</f>
        <v>0</v>
      </c>
      <c r="J26" s="164">
        <f>'MemMon Actual'!J30+'MemMon Projected'!J30</f>
        <v>0</v>
      </c>
      <c r="K26" s="164">
        <f>'MemMon Actual'!K30+'MemMon Projected'!K30</f>
        <v>0</v>
      </c>
      <c r="L26" s="164">
        <f>'MemMon Actual'!L30+'MemMon Projected'!L30</f>
        <v>0</v>
      </c>
      <c r="M26" s="164">
        <f>'MemMon Actual'!M30+'MemMon Projected'!M30</f>
        <v>0</v>
      </c>
      <c r="N26" s="164">
        <f>'MemMon Actual'!N30+'MemMon Projected'!N30</f>
        <v>0</v>
      </c>
      <c r="O26" s="164">
        <f>'MemMon Actual'!O30+'MemMon Projected'!O30</f>
        <v>0</v>
      </c>
      <c r="P26" s="164">
        <f>'MemMon Actual'!P30+'MemMon Projected'!P30</f>
        <v>0</v>
      </c>
      <c r="Q26" s="164">
        <f>'MemMon Actual'!Q30+'MemMon Projected'!Q30</f>
        <v>0</v>
      </c>
      <c r="R26" s="164">
        <f>'MemMon Actual'!R30+'MemMon Projected'!R30</f>
        <v>0</v>
      </c>
      <c r="S26" s="164">
        <f>'MemMon Actual'!S30+'MemMon Projected'!S30</f>
        <v>0</v>
      </c>
      <c r="T26" s="164">
        <f>'MemMon Actual'!T30+'MemMon Projected'!T30</f>
        <v>0</v>
      </c>
      <c r="U26" s="164">
        <f>'MemMon Actual'!U30+'MemMon Projected'!U30</f>
        <v>0</v>
      </c>
      <c r="V26" s="164">
        <f>'MemMon Actual'!V30+'MemMon Projected'!V30</f>
        <v>0</v>
      </c>
      <c r="W26" s="164">
        <f>'MemMon Actual'!W30+'MemMon Projected'!W30</f>
        <v>0</v>
      </c>
      <c r="X26" s="164">
        <f>'MemMon Actual'!X30+'MemMon Projected'!X30</f>
        <v>0</v>
      </c>
      <c r="Y26" s="164">
        <f>'MemMon Actual'!Y30+'MemMon Projected'!Y30</f>
        <v>0</v>
      </c>
      <c r="Z26" s="164">
        <f>'MemMon Actual'!Z30+'MemMon Projected'!Z30</f>
        <v>0</v>
      </c>
      <c r="AA26" s="164">
        <f>'MemMon Actual'!AA30+'MemMon Projected'!AA30</f>
        <v>0</v>
      </c>
      <c r="AB26" s="169">
        <f>'MemMon Actual'!AB30+'MemMon Projected'!AB30</f>
        <v>0</v>
      </c>
    </row>
    <row r="27" spans="2:28" x14ac:dyDescent="0.2">
      <c r="B27" s="42"/>
      <c r="C27" s="141"/>
      <c r="D27" s="168">
        <f>'MemMon Actual'!D31+'MemMon Projected'!D31</f>
        <v>0</v>
      </c>
      <c r="E27" s="164">
        <f>'MemMon Actual'!E31+'MemMon Projected'!E31</f>
        <v>0</v>
      </c>
      <c r="F27" s="164">
        <f>'MemMon Actual'!F31+'MemMon Projected'!F31</f>
        <v>0</v>
      </c>
      <c r="G27" s="164">
        <f>'MemMon Actual'!G31+'MemMon Projected'!G31</f>
        <v>0</v>
      </c>
      <c r="H27" s="164">
        <f>'MemMon Actual'!H31+'MemMon Projected'!H31</f>
        <v>0</v>
      </c>
      <c r="I27" s="164">
        <f>'MemMon Actual'!I31+'MemMon Projected'!I31</f>
        <v>0</v>
      </c>
      <c r="J27" s="164">
        <f>'MemMon Actual'!J31+'MemMon Projected'!J31</f>
        <v>0</v>
      </c>
      <c r="K27" s="164">
        <f>'MemMon Actual'!K31+'MemMon Projected'!K31</f>
        <v>0</v>
      </c>
      <c r="L27" s="164">
        <f>'MemMon Actual'!L31+'MemMon Projected'!L31</f>
        <v>0</v>
      </c>
      <c r="M27" s="164">
        <f>'MemMon Actual'!M31+'MemMon Projected'!M31</f>
        <v>0</v>
      </c>
      <c r="N27" s="164">
        <f>'MemMon Actual'!N31+'MemMon Projected'!N31</f>
        <v>0</v>
      </c>
      <c r="O27" s="164">
        <f>'MemMon Actual'!O31+'MemMon Projected'!O31</f>
        <v>0</v>
      </c>
      <c r="P27" s="164">
        <f>'MemMon Actual'!P31+'MemMon Projected'!P31</f>
        <v>0</v>
      </c>
      <c r="Q27" s="164">
        <f>'MemMon Actual'!Q31+'MemMon Projected'!Q31</f>
        <v>0</v>
      </c>
      <c r="R27" s="164">
        <f>'MemMon Actual'!R31+'MemMon Projected'!R31</f>
        <v>0</v>
      </c>
      <c r="S27" s="164">
        <f>'MemMon Actual'!S31+'MemMon Projected'!S31</f>
        <v>0</v>
      </c>
      <c r="T27" s="164">
        <f>'MemMon Actual'!T31+'MemMon Projected'!T31</f>
        <v>0</v>
      </c>
      <c r="U27" s="164">
        <f>'MemMon Actual'!U31+'MemMon Projected'!U31</f>
        <v>0</v>
      </c>
      <c r="V27" s="164">
        <f>'MemMon Actual'!V31+'MemMon Projected'!V31</f>
        <v>0</v>
      </c>
      <c r="W27" s="164">
        <f>'MemMon Actual'!W31+'MemMon Projected'!W31</f>
        <v>0</v>
      </c>
      <c r="X27" s="164">
        <f>'MemMon Actual'!X31+'MemMon Projected'!X31</f>
        <v>0</v>
      </c>
      <c r="Y27" s="164">
        <f>'MemMon Actual'!Y31+'MemMon Projected'!Y31</f>
        <v>0</v>
      </c>
      <c r="Z27" s="164">
        <f>'MemMon Actual'!Z31+'MemMon Projected'!Z31</f>
        <v>0</v>
      </c>
      <c r="AA27" s="164">
        <f>'MemMon Actual'!AA31+'MemMon Projected'!AA31</f>
        <v>0</v>
      </c>
      <c r="AB27" s="169">
        <f>'MemMon Actual'!AB31+'MemMon Projected'!AB31</f>
        <v>0</v>
      </c>
    </row>
    <row r="28" spans="2:28" x14ac:dyDescent="0.2">
      <c r="B28" s="45" t="s">
        <v>78</v>
      </c>
      <c r="C28" s="141"/>
      <c r="D28" s="168">
        <f>'MemMon Actual'!D32+'MemMon Projected'!D32</f>
        <v>0</v>
      </c>
      <c r="E28" s="164">
        <f>'MemMon Actual'!E32+'MemMon Projected'!E32</f>
        <v>0</v>
      </c>
      <c r="F28" s="164">
        <f>'MemMon Actual'!F32+'MemMon Projected'!F32</f>
        <v>0</v>
      </c>
      <c r="G28" s="164">
        <f>'MemMon Actual'!G32+'MemMon Projected'!G32</f>
        <v>0</v>
      </c>
      <c r="H28" s="164">
        <f>'MemMon Actual'!H32+'MemMon Projected'!H32</f>
        <v>0</v>
      </c>
      <c r="I28" s="164">
        <f>'MemMon Actual'!I32+'MemMon Projected'!I32</f>
        <v>0</v>
      </c>
      <c r="J28" s="164">
        <f>'MemMon Actual'!J32+'MemMon Projected'!J32</f>
        <v>0</v>
      </c>
      <c r="K28" s="164">
        <f>'MemMon Actual'!K32+'MemMon Projected'!K32</f>
        <v>0</v>
      </c>
      <c r="L28" s="164">
        <f>'MemMon Actual'!L32+'MemMon Projected'!L32</f>
        <v>0</v>
      </c>
      <c r="M28" s="164">
        <f>'MemMon Actual'!M32+'MemMon Projected'!M32</f>
        <v>0</v>
      </c>
      <c r="N28" s="164">
        <f>'MemMon Actual'!N32+'MemMon Projected'!N32</f>
        <v>0</v>
      </c>
      <c r="O28" s="164">
        <f>'MemMon Actual'!O32+'MemMon Projected'!O32</f>
        <v>0</v>
      </c>
      <c r="P28" s="164">
        <f>'MemMon Actual'!P32+'MemMon Projected'!P32</f>
        <v>0</v>
      </c>
      <c r="Q28" s="164">
        <f>'MemMon Actual'!Q32+'MemMon Projected'!Q32</f>
        <v>0</v>
      </c>
      <c r="R28" s="164">
        <f>'MemMon Actual'!R32+'MemMon Projected'!R32</f>
        <v>0</v>
      </c>
      <c r="S28" s="164">
        <f>'MemMon Actual'!S32+'MemMon Projected'!S32</f>
        <v>0</v>
      </c>
      <c r="T28" s="164">
        <f>'MemMon Actual'!T32+'MemMon Projected'!T32</f>
        <v>0</v>
      </c>
      <c r="U28" s="164">
        <f>'MemMon Actual'!U32+'MemMon Projected'!U32</f>
        <v>0</v>
      </c>
      <c r="V28" s="164">
        <f>'MemMon Actual'!V32+'MemMon Projected'!V32</f>
        <v>0</v>
      </c>
      <c r="W28" s="164">
        <f>'MemMon Actual'!W32+'MemMon Projected'!W32</f>
        <v>0</v>
      </c>
      <c r="X28" s="164">
        <f>'MemMon Actual'!X32+'MemMon Projected'!X32</f>
        <v>0</v>
      </c>
      <c r="Y28" s="164">
        <f>'MemMon Actual'!Y32+'MemMon Projected'!Y32</f>
        <v>0</v>
      </c>
      <c r="Z28" s="164">
        <f>'MemMon Actual'!Z32+'MemMon Projected'!Z32</f>
        <v>0</v>
      </c>
      <c r="AA28" s="164">
        <f>'MemMon Actual'!AA32+'MemMon Projected'!AA32</f>
        <v>0</v>
      </c>
      <c r="AB28" s="169">
        <f>'MemMon Actual'!AB32+'MemMon Projected'!AB32</f>
        <v>0</v>
      </c>
    </row>
    <row r="29" spans="2:28" x14ac:dyDescent="0.2">
      <c r="B29" s="133" t="str">
        <f>IFERROR(VLOOKUP(C29,'MEG Def'!$A$52:$B$55,2),"")</f>
        <v/>
      </c>
      <c r="C29" s="141"/>
      <c r="D29" s="168">
        <f>'MemMon Actual'!D33+'MemMon Projected'!D33</f>
        <v>0</v>
      </c>
      <c r="E29" s="164">
        <f>'MemMon Actual'!E33+'MemMon Projected'!E33</f>
        <v>0</v>
      </c>
      <c r="F29" s="164">
        <f>'MemMon Actual'!F33+'MemMon Projected'!F33</f>
        <v>0</v>
      </c>
      <c r="G29" s="164">
        <f>'MemMon Actual'!G33+'MemMon Projected'!G33</f>
        <v>0</v>
      </c>
      <c r="H29" s="164">
        <f>'MemMon Actual'!H33+'MemMon Projected'!H33</f>
        <v>0</v>
      </c>
      <c r="I29" s="164">
        <f>'MemMon Actual'!I33+'MemMon Projected'!I33</f>
        <v>0</v>
      </c>
      <c r="J29" s="164">
        <f>'MemMon Actual'!J33+'MemMon Projected'!J33</f>
        <v>0</v>
      </c>
      <c r="K29" s="164">
        <f>'MemMon Actual'!K33+'MemMon Projected'!K33</f>
        <v>0</v>
      </c>
      <c r="L29" s="164">
        <f>'MemMon Actual'!L33+'MemMon Projected'!L33</f>
        <v>0</v>
      </c>
      <c r="M29" s="164">
        <f>'MemMon Actual'!M33+'MemMon Projected'!M33</f>
        <v>0</v>
      </c>
      <c r="N29" s="164">
        <f>'MemMon Actual'!N33+'MemMon Projected'!N33</f>
        <v>0</v>
      </c>
      <c r="O29" s="164">
        <f>'MemMon Actual'!O33+'MemMon Projected'!O33</f>
        <v>0</v>
      </c>
      <c r="P29" s="164">
        <f>'MemMon Actual'!P33+'MemMon Projected'!P33</f>
        <v>0</v>
      </c>
      <c r="Q29" s="164">
        <f>'MemMon Actual'!Q33+'MemMon Projected'!Q33</f>
        <v>0</v>
      </c>
      <c r="R29" s="164">
        <f>'MemMon Actual'!R33+'MemMon Projected'!R33</f>
        <v>0</v>
      </c>
      <c r="S29" s="164">
        <f>'MemMon Actual'!S33+'MemMon Projected'!S33</f>
        <v>0</v>
      </c>
      <c r="T29" s="164">
        <f>'MemMon Actual'!T33+'MemMon Projected'!T33</f>
        <v>0</v>
      </c>
      <c r="U29" s="164">
        <f>'MemMon Actual'!U33+'MemMon Projected'!U33</f>
        <v>0</v>
      </c>
      <c r="V29" s="164">
        <f>'MemMon Actual'!V33+'MemMon Projected'!V33</f>
        <v>0</v>
      </c>
      <c r="W29" s="164">
        <f>'MemMon Actual'!W33+'MemMon Projected'!W33</f>
        <v>0</v>
      </c>
      <c r="X29" s="164">
        <f>'MemMon Actual'!X33+'MemMon Projected'!X33</f>
        <v>0</v>
      </c>
      <c r="Y29" s="164">
        <f>'MemMon Actual'!Y33+'MemMon Projected'!Y33</f>
        <v>0</v>
      </c>
      <c r="Z29" s="164">
        <f>'MemMon Actual'!Z33+'MemMon Projected'!Z33</f>
        <v>0</v>
      </c>
      <c r="AA29" s="164">
        <f>'MemMon Actual'!AA33+'MemMon Projected'!AA33</f>
        <v>0</v>
      </c>
      <c r="AB29" s="169">
        <f>'MemMon Actual'!AB33+'MemMon Projected'!AB33</f>
        <v>0</v>
      </c>
    </row>
    <row r="30" spans="2:28" x14ac:dyDescent="0.2">
      <c r="B30" s="133" t="str">
        <f>IFERROR(VLOOKUP(C30,'MEG Def'!$A$52:$B$55,2),"")</f>
        <v/>
      </c>
      <c r="C30" s="141"/>
      <c r="D30" s="168">
        <f>'MemMon Actual'!D34+'MemMon Projected'!D34</f>
        <v>0</v>
      </c>
      <c r="E30" s="164">
        <f>'MemMon Actual'!E34+'MemMon Projected'!E34</f>
        <v>0</v>
      </c>
      <c r="F30" s="164">
        <f>'MemMon Actual'!F34+'MemMon Projected'!F34</f>
        <v>0</v>
      </c>
      <c r="G30" s="164">
        <f>'MemMon Actual'!G34+'MemMon Projected'!G34</f>
        <v>0</v>
      </c>
      <c r="H30" s="164">
        <f>'MemMon Actual'!H34+'MemMon Projected'!H34</f>
        <v>0</v>
      </c>
      <c r="I30" s="164">
        <f>'MemMon Actual'!I34+'MemMon Projected'!I34</f>
        <v>0</v>
      </c>
      <c r="J30" s="164">
        <f>'MemMon Actual'!J34+'MemMon Projected'!J34</f>
        <v>0</v>
      </c>
      <c r="K30" s="164">
        <f>'MemMon Actual'!K34+'MemMon Projected'!K34</f>
        <v>0</v>
      </c>
      <c r="L30" s="164">
        <f>'MemMon Actual'!L34+'MemMon Projected'!L34</f>
        <v>0</v>
      </c>
      <c r="M30" s="164">
        <f>'MemMon Actual'!M34+'MemMon Projected'!M34</f>
        <v>0</v>
      </c>
      <c r="N30" s="164">
        <f>'MemMon Actual'!N34+'MemMon Projected'!N34</f>
        <v>0</v>
      </c>
      <c r="O30" s="164">
        <f>'MemMon Actual'!O34+'MemMon Projected'!O34</f>
        <v>0</v>
      </c>
      <c r="P30" s="164">
        <f>'MemMon Actual'!P34+'MemMon Projected'!P34</f>
        <v>0</v>
      </c>
      <c r="Q30" s="164">
        <f>'MemMon Actual'!Q34+'MemMon Projected'!Q34</f>
        <v>0</v>
      </c>
      <c r="R30" s="164">
        <f>'MemMon Actual'!R34+'MemMon Projected'!R34</f>
        <v>0</v>
      </c>
      <c r="S30" s="164">
        <f>'MemMon Actual'!S34+'MemMon Projected'!S34</f>
        <v>0</v>
      </c>
      <c r="T30" s="164">
        <f>'MemMon Actual'!T34+'MemMon Projected'!T34</f>
        <v>0</v>
      </c>
      <c r="U30" s="164">
        <f>'MemMon Actual'!U34+'MemMon Projected'!U34</f>
        <v>0</v>
      </c>
      <c r="V30" s="164">
        <f>'MemMon Actual'!V34+'MemMon Projected'!V34</f>
        <v>0</v>
      </c>
      <c r="W30" s="164">
        <f>'MemMon Actual'!W34+'MemMon Projected'!W34</f>
        <v>0</v>
      </c>
      <c r="X30" s="164">
        <f>'MemMon Actual'!X34+'MemMon Projected'!X34</f>
        <v>0</v>
      </c>
      <c r="Y30" s="164">
        <f>'MemMon Actual'!Y34+'MemMon Projected'!Y34</f>
        <v>0</v>
      </c>
      <c r="Z30" s="164">
        <f>'MemMon Actual'!Z34+'MemMon Projected'!Z34</f>
        <v>0</v>
      </c>
      <c r="AA30" s="164">
        <f>'MemMon Actual'!AA34+'MemMon Projected'!AA34</f>
        <v>0</v>
      </c>
      <c r="AB30" s="169">
        <f>'MemMon Actual'!AB34+'MemMon Projected'!AB34</f>
        <v>0</v>
      </c>
    </row>
    <row r="31" spans="2:28" x14ac:dyDescent="0.2">
      <c r="B31" s="133" t="str">
        <f>IFERROR(VLOOKUP(C31,'MEG Def'!$A$52:$B$55,2),"")</f>
        <v/>
      </c>
      <c r="C31" s="141"/>
      <c r="D31" s="168">
        <f>'MemMon Actual'!D35+'MemMon Projected'!D35</f>
        <v>0</v>
      </c>
      <c r="E31" s="164">
        <f>'MemMon Actual'!E35+'MemMon Projected'!E35</f>
        <v>0</v>
      </c>
      <c r="F31" s="164">
        <f>'MemMon Actual'!F35+'MemMon Projected'!F35</f>
        <v>0</v>
      </c>
      <c r="G31" s="164">
        <f>'MemMon Actual'!G35+'MemMon Projected'!G35</f>
        <v>0</v>
      </c>
      <c r="H31" s="164">
        <f>'MemMon Actual'!H35+'MemMon Projected'!H35</f>
        <v>0</v>
      </c>
      <c r="I31" s="164">
        <f>'MemMon Actual'!I35+'MemMon Projected'!I35</f>
        <v>0</v>
      </c>
      <c r="J31" s="164">
        <f>'MemMon Actual'!J35+'MemMon Projected'!J35</f>
        <v>0</v>
      </c>
      <c r="K31" s="164">
        <f>'MemMon Actual'!K35+'MemMon Projected'!K35</f>
        <v>0</v>
      </c>
      <c r="L31" s="164">
        <f>'MemMon Actual'!L35+'MemMon Projected'!L35</f>
        <v>0</v>
      </c>
      <c r="M31" s="164">
        <f>'MemMon Actual'!M35+'MemMon Projected'!M35</f>
        <v>0</v>
      </c>
      <c r="N31" s="164">
        <f>'MemMon Actual'!N35+'MemMon Projected'!N35</f>
        <v>0</v>
      </c>
      <c r="O31" s="164">
        <f>'MemMon Actual'!O35+'MemMon Projected'!O35</f>
        <v>0</v>
      </c>
      <c r="P31" s="164">
        <f>'MemMon Actual'!P35+'MemMon Projected'!P35</f>
        <v>0</v>
      </c>
      <c r="Q31" s="164">
        <f>'MemMon Actual'!Q35+'MemMon Projected'!Q35</f>
        <v>0</v>
      </c>
      <c r="R31" s="164">
        <f>'MemMon Actual'!R35+'MemMon Projected'!R35</f>
        <v>0</v>
      </c>
      <c r="S31" s="164">
        <f>'MemMon Actual'!S35+'MemMon Projected'!S35</f>
        <v>0</v>
      </c>
      <c r="T31" s="164">
        <f>'MemMon Actual'!T35+'MemMon Projected'!T35</f>
        <v>0</v>
      </c>
      <c r="U31" s="164">
        <f>'MemMon Actual'!U35+'MemMon Projected'!U35</f>
        <v>0</v>
      </c>
      <c r="V31" s="164">
        <f>'MemMon Actual'!V35+'MemMon Projected'!V35</f>
        <v>0</v>
      </c>
      <c r="W31" s="164">
        <f>'MemMon Actual'!W35+'MemMon Projected'!W35</f>
        <v>0</v>
      </c>
      <c r="X31" s="164">
        <f>'MemMon Actual'!X35+'MemMon Projected'!X35</f>
        <v>0</v>
      </c>
      <c r="Y31" s="164">
        <f>'MemMon Actual'!Y35+'MemMon Projected'!Y35</f>
        <v>0</v>
      </c>
      <c r="Z31" s="164">
        <f>'MemMon Actual'!Z35+'MemMon Projected'!Z35</f>
        <v>0</v>
      </c>
      <c r="AA31" s="164">
        <f>'MemMon Actual'!AA35+'MemMon Projected'!AA35</f>
        <v>0</v>
      </c>
      <c r="AB31" s="169">
        <f>'MemMon Actual'!AB35+'MemMon Projected'!AB35</f>
        <v>0</v>
      </c>
    </row>
    <row r="32" spans="2:28" ht="13.5" thickBot="1" x14ac:dyDescent="0.25">
      <c r="B32" s="43"/>
      <c r="C32" s="131"/>
      <c r="D32" s="98">
        <f>'MemMon Actual'!D36+'MemMon Projected'!D36</f>
        <v>0</v>
      </c>
      <c r="E32" s="99">
        <f>'MemMon Actual'!E36+'MemMon Projected'!E36</f>
        <v>0</v>
      </c>
      <c r="F32" s="99">
        <f>'MemMon Actual'!F36+'MemMon Projected'!F36</f>
        <v>0</v>
      </c>
      <c r="G32" s="99">
        <f>'MemMon Actual'!G36+'MemMon Projected'!G36</f>
        <v>0</v>
      </c>
      <c r="H32" s="99">
        <f>'MemMon Actual'!H36+'MemMon Projected'!H36</f>
        <v>0</v>
      </c>
      <c r="I32" s="99">
        <f>'MemMon Actual'!I36+'MemMon Projected'!I36</f>
        <v>0</v>
      </c>
      <c r="J32" s="99">
        <f>'MemMon Actual'!J36+'MemMon Projected'!J36</f>
        <v>0</v>
      </c>
      <c r="K32" s="99">
        <f>'MemMon Actual'!K36+'MemMon Projected'!K36</f>
        <v>0</v>
      </c>
      <c r="L32" s="99">
        <f>'MemMon Actual'!L36+'MemMon Projected'!L36</f>
        <v>0</v>
      </c>
      <c r="M32" s="99">
        <f>'MemMon Actual'!M36+'MemMon Projected'!M36</f>
        <v>0</v>
      </c>
      <c r="N32" s="99">
        <f>'MemMon Actual'!N36+'MemMon Projected'!N36</f>
        <v>0</v>
      </c>
      <c r="O32" s="99">
        <f>'MemMon Actual'!O36+'MemMon Projected'!O36</f>
        <v>0</v>
      </c>
      <c r="P32" s="99">
        <f>'MemMon Actual'!P36+'MemMon Projected'!P36</f>
        <v>0</v>
      </c>
      <c r="Q32" s="99">
        <f>'MemMon Actual'!Q36+'MemMon Projected'!Q36</f>
        <v>0</v>
      </c>
      <c r="R32" s="99">
        <f>'MemMon Actual'!R36+'MemMon Projected'!R36</f>
        <v>0</v>
      </c>
      <c r="S32" s="99">
        <f>'MemMon Actual'!S36+'MemMon Projected'!S36</f>
        <v>0</v>
      </c>
      <c r="T32" s="99">
        <f>'MemMon Actual'!T36+'MemMon Projected'!T36</f>
        <v>0</v>
      </c>
      <c r="U32" s="99">
        <f>'MemMon Actual'!U36+'MemMon Projected'!U36</f>
        <v>0</v>
      </c>
      <c r="V32" s="99">
        <f>'MemMon Actual'!V36+'MemMon Projected'!V36</f>
        <v>0</v>
      </c>
      <c r="W32" s="99">
        <f>'MemMon Actual'!W36+'MemMon Projected'!W36</f>
        <v>0</v>
      </c>
      <c r="X32" s="99">
        <f>'MemMon Actual'!X36+'MemMon Projected'!X36</f>
        <v>0</v>
      </c>
      <c r="Y32" s="99">
        <f>'MemMon Actual'!Y36+'MemMon Projected'!Y36</f>
        <v>0</v>
      </c>
      <c r="Z32" s="99">
        <f>'MemMon Actual'!Z36+'MemMon Projected'!Z36</f>
        <v>0</v>
      </c>
      <c r="AA32" s="99">
        <f>'MemMon Actual'!AA36+'MemMon Projected'!AA36</f>
        <v>0</v>
      </c>
      <c r="AB32" s="100">
        <f>'MemMon Actual'!AB36+'MemMon Projected'!AB36</f>
        <v>0</v>
      </c>
    </row>
    <row r="33" spans="2:3" x14ac:dyDescent="0.2">
      <c r="B33" s="34"/>
      <c r="C33" s="503"/>
    </row>
    <row r="34" spans="2:3" x14ac:dyDescent="0.2">
      <c r="B34" s="22"/>
      <c r="C34" s="503"/>
    </row>
    <row r="35" spans="2:3" x14ac:dyDescent="0.2">
      <c r="B35" s="22"/>
      <c r="C35" s="503"/>
    </row>
    <row r="36" spans="2:3" x14ac:dyDescent="0.2">
      <c r="B36" s="22"/>
      <c r="C36" s="503"/>
    </row>
    <row r="37" spans="2:3" x14ac:dyDescent="0.2">
      <c r="B37" s="22"/>
      <c r="C37" s="503"/>
    </row>
    <row r="38" spans="2:3" x14ac:dyDescent="0.2">
      <c r="B38" s="22"/>
      <c r="C38" s="503"/>
    </row>
    <row r="39" spans="2:3" x14ac:dyDescent="0.2">
      <c r="B39" s="22"/>
      <c r="C39" s="503"/>
    </row>
    <row r="40" spans="2:3" x14ac:dyDescent="0.2">
      <c r="B40" s="22"/>
      <c r="C40" s="503"/>
    </row>
    <row r="41" spans="2:3" x14ac:dyDescent="0.2">
      <c r="B41" s="22"/>
      <c r="C41" s="503"/>
    </row>
    <row r="42" spans="2:3" x14ac:dyDescent="0.2">
      <c r="B42" s="22"/>
      <c r="C42" s="503"/>
    </row>
    <row r="43" spans="2:3" x14ac:dyDescent="0.2">
      <c r="B43" s="22"/>
      <c r="C43" s="503"/>
    </row>
    <row r="44" spans="2:3" x14ac:dyDescent="0.2">
      <c r="B44" s="22"/>
      <c r="C44" s="503"/>
    </row>
    <row r="45" spans="2:3" x14ac:dyDescent="0.2">
      <c r="B45" s="22"/>
      <c r="C45" s="503"/>
    </row>
    <row r="46" spans="2:3" x14ac:dyDescent="0.2">
      <c r="B46" s="22"/>
      <c r="C46" s="503"/>
    </row>
    <row r="47" spans="2:3" x14ac:dyDescent="0.2">
      <c r="B47" s="22"/>
      <c r="C47" s="503"/>
    </row>
  </sheetData>
  <sheetProtection password="CD94" sheet="1" objects="1" scenarios="1"/>
  <pageMargins left="0.75" right="0.75" top="1" bottom="1" header="0.5" footer="0.5"/>
  <pageSetup scale="6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tint="-0.249977111117893"/>
    <pageSetUpPr fitToPage="1"/>
  </sheetPr>
  <dimension ref="A1:BF266"/>
  <sheetViews>
    <sheetView showZeros="0" zoomScale="110" zoomScaleNormal="110" workbookViewId="0">
      <pane ySplit="8" topLeftCell="A159" activePane="bottomLeft" state="frozen"/>
      <selection pane="bottomLeft" activeCell="C5" sqref="C5"/>
    </sheetView>
  </sheetViews>
  <sheetFormatPr defaultColWidth="8.7109375" defaultRowHeight="12.75" x14ac:dyDescent="0.2"/>
  <cols>
    <col min="1" max="1" width="8.7109375" style="50"/>
    <col min="2" max="2" width="54.140625" style="50" customWidth="1"/>
    <col min="3" max="3" width="8" style="56" customWidth="1"/>
    <col min="4" max="4" width="20.140625" style="50" customWidth="1"/>
    <col min="5" max="5" width="17.28515625" style="50" customWidth="1"/>
    <col min="6" max="6" width="17.85546875" style="50" customWidth="1"/>
    <col min="7" max="7" width="17.42578125" style="50" customWidth="1"/>
    <col min="8" max="8" width="17.7109375" style="50" customWidth="1"/>
    <col min="9" max="9" width="19" style="50" customWidth="1"/>
    <col min="10" max="29" width="18.7109375" style="50" customWidth="1"/>
    <col min="30" max="30" width="19.140625" style="50" customWidth="1"/>
    <col min="31" max="16384" width="8.7109375" style="50"/>
  </cols>
  <sheetData>
    <row r="1" spans="1:30" s="27" customFormat="1" ht="27.95" customHeight="1" x14ac:dyDescent="0.25">
      <c r="A1" s="71"/>
      <c r="B1" s="512" t="s">
        <v>2</v>
      </c>
      <c r="C1" s="71"/>
      <c r="D1" s="71"/>
    </row>
    <row r="2" spans="1:30" x14ac:dyDescent="0.2">
      <c r="C2" s="50"/>
    </row>
    <row r="3" spans="1:30" ht="15" thickBot="1" x14ac:dyDescent="0.25">
      <c r="B3" s="109"/>
      <c r="F3" s="109" t="s">
        <v>213</v>
      </c>
      <c r="G3" s="109"/>
      <c r="H3" s="109"/>
      <c r="I3" s="109"/>
      <c r="J3" s="109"/>
    </row>
    <row r="4" spans="1:30" ht="15.75" thickBot="1" x14ac:dyDescent="0.3">
      <c r="B4" s="561" t="s">
        <v>201</v>
      </c>
      <c r="C4" s="514"/>
      <c r="D4" s="51"/>
      <c r="E4" s="51"/>
      <c r="F4" s="109" t="s">
        <v>214</v>
      </c>
      <c r="G4" s="109"/>
      <c r="H4" s="109"/>
      <c r="I4" s="109"/>
      <c r="J4" s="109"/>
    </row>
    <row r="5" spans="1:30" ht="15.75" thickBot="1" x14ac:dyDescent="0.3">
      <c r="B5" s="562" t="s">
        <v>202</v>
      </c>
      <c r="C5" s="513"/>
      <c r="D5" s="51"/>
      <c r="E5" s="51"/>
      <c r="F5" s="109" t="s">
        <v>215</v>
      </c>
      <c r="G5" s="109"/>
      <c r="H5" s="109"/>
      <c r="I5" s="109"/>
      <c r="J5" s="109"/>
    </row>
    <row r="6" spans="1:30" ht="15.75" thickBot="1" x14ac:dyDescent="0.3">
      <c r="B6" s="563"/>
      <c r="C6" s="564"/>
      <c r="E6" s="109"/>
      <c r="F6" s="109"/>
      <c r="G6" s="109"/>
      <c r="H6" s="109"/>
      <c r="I6" s="109"/>
      <c r="J6" s="109"/>
    </row>
    <row r="7" spans="1:30" ht="20.100000000000001" customHeight="1" thickBot="1" x14ac:dyDescent="0.25">
      <c r="B7" s="560" t="s">
        <v>49</v>
      </c>
      <c r="C7" s="50"/>
    </row>
    <row r="9" spans="1:30" ht="13.5" thickBot="1" x14ac:dyDescent="0.25">
      <c r="B9" s="53" t="s">
        <v>3</v>
      </c>
      <c r="C9" s="57"/>
      <c r="D9" s="53"/>
    </row>
    <row r="10" spans="1:30" x14ac:dyDescent="0.2">
      <c r="B10" s="384"/>
      <c r="C10" s="113"/>
      <c r="D10" s="70"/>
      <c r="E10" s="67" t="s">
        <v>0</v>
      </c>
      <c r="F10" s="68"/>
      <c r="G10" s="72"/>
      <c r="H10" s="68"/>
      <c r="I10" s="68"/>
      <c r="J10" s="68"/>
      <c r="K10" s="68"/>
      <c r="L10" s="68"/>
      <c r="M10" s="68"/>
      <c r="N10" s="68"/>
      <c r="O10" s="68"/>
      <c r="P10" s="68"/>
      <c r="Q10" s="68"/>
      <c r="R10" s="68"/>
      <c r="S10" s="68"/>
      <c r="T10" s="68"/>
      <c r="U10" s="68"/>
      <c r="V10" s="68"/>
      <c r="W10" s="68"/>
      <c r="X10" s="68"/>
      <c r="Y10" s="68"/>
      <c r="Z10" s="68"/>
      <c r="AA10" s="68"/>
      <c r="AB10" s="68"/>
      <c r="AC10" s="69"/>
      <c r="AD10" s="296" t="s">
        <v>19</v>
      </c>
    </row>
    <row r="11" spans="1:30" ht="13.5" thickBot="1" x14ac:dyDescent="0.25">
      <c r="B11" s="60"/>
      <c r="C11" s="114"/>
      <c r="D11" s="148"/>
      <c r="E11" s="206">
        <f>'DY Def'!B$5</f>
        <v>1</v>
      </c>
      <c r="F11" s="207">
        <f>'DY Def'!C$5</f>
        <v>2</v>
      </c>
      <c r="G11" s="207">
        <f>'DY Def'!D$5</f>
        <v>3</v>
      </c>
      <c r="H11" s="207">
        <f>'DY Def'!E$5</f>
        <v>4</v>
      </c>
      <c r="I11" s="207">
        <f>'DY Def'!F$5</f>
        <v>5</v>
      </c>
      <c r="J11" s="207">
        <f>'DY Def'!G$5</f>
        <v>6</v>
      </c>
      <c r="K11" s="207">
        <f>'DY Def'!H$5</f>
        <v>7</v>
      </c>
      <c r="L11" s="207">
        <f>'DY Def'!I$5</f>
        <v>8</v>
      </c>
      <c r="M11" s="207">
        <f>'DY Def'!J$5</f>
        <v>9</v>
      </c>
      <c r="N11" s="207">
        <f>'DY Def'!K$5</f>
        <v>10</v>
      </c>
      <c r="O11" s="207">
        <f>'DY Def'!L$5</f>
        <v>11</v>
      </c>
      <c r="P11" s="207">
        <f>'DY Def'!M$5</f>
        <v>12</v>
      </c>
      <c r="Q11" s="207">
        <f>'DY Def'!N$5</f>
        <v>13</v>
      </c>
      <c r="R11" s="207">
        <f>'DY Def'!O$5</f>
        <v>14</v>
      </c>
      <c r="S11" s="207">
        <f>'DY Def'!P$5</f>
        <v>15</v>
      </c>
      <c r="T11" s="207">
        <f>'DY Def'!Q$5</f>
        <v>16</v>
      </c>
      <c r="U11" s="207">
        <f>'DY Def'!R$5</f>
        <v>17</v>
      </c>
      <c r="V11" s="207">
        <f>'DY Def'!S$5</f>
        <v>18</v>
      </c>
      <c r="W11" s="207">
        <f>'DY Def'!T$5</f>
        <v>19</v>
      </c>
      <c r="X11" s="207">
        <f>'DY Def'!U$5</f>
        <v>20</v>
      </c>
      <c r="Y11" s="207">
        <f>'DY Def'!V$5</f>
        <v>21</v>
      </c>
      <c r="Z11" s="207">
        <f>'DY Def'!W$5</f>
        <v>22</v>
      </c>
      <c r="AA11" s="207">
        <f>'DY Def'!X$5</f>
        <v>23</v>
      </c>
      <c r="AB11" s="207">
        <f>'DY Def'!Y$5</f>
        <v>24</v>
      </c>
      <c r="AC11" s="208">
        <f>'DY Def'!Z$5</f>
        <v>25</v>
      </c>
      <c r="AD11" s="565"/>
    </row>
    <row r="12" spans="1:30" x14ac:dyDescent="0.2">
      <c r="B12" s="60"/>
      <c r="C12" s="114"/>
      <c r="D12" s="148"/>
      <c r="E12" s="566"/>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8"/>
      <c r="AD12" s="296"/>
    </row>
    <row r="13" spans="1:30" x14ac:dyDescent="0.2">
      <c r="B13" s="64" t="s">
        <v>86</v>
      </c>
      <c r="C13" s="569"/>
      <c r="D13" s="151"/>
      <c r="E13" s="570"/>
      <c r="F13" s="571"/>
      <c r="G13" s="571"/>
      <c r="H13" s="571"/>
      <c r="I13" s="571"/>
      <c r="J13" s="571"/>
      <c r="K13" s="571"/>
      <c r="L13" s="571"/>
      <c r="M13" s="571"/>
      <c r="N13" s="571"/>
      <c r="O13" s="571"/>
      <c r="P13" s="571"/>
      <c r="Q13" s="571"/>
      <c r="R13" s="571"/>
      <c r="S13" s="571"/>
      <c r="T13" s="571"/>
      <c r="U13" s="571"/>
      <c r="V13" s="571"/>
      <c r="W13" s="571"/>
      <c r="X13" s="571"/>
      <c r="Y13" s="571"/>
      <c r="Z13" s="571"/>
      <c r="AA13" s="571"/>
      <c r="AB13" s="571"/>
      <c r="AC13" s="572"/>
      <c r="AD13" s="380"/>
    </row>
    <row r="14" spans="1:30" x14ac:dyDescent="0.2">
      <c r="B14" s="61" t="str">
        <f>IFERROR(VLOOKUP(C14,'MEG Def'!$A$7:$B$12,2),"")</f>
        <v/>
      </c>
      <c r="C14" s="115"/>
      <c r="D14" s="259" t="s">
        <v>19</v>
      </c>
      <c r="E14" s="353">
        <f>E15*E16</f>
        <v>0</v>
      </c>
      <c r="F14" s="354">
        <f>F15*F16</f>
        <v>0</v>
      </c>
      <c r="G14" s="354">
        <f>G15*G16</f>
        <v>0</v>
      </c>
      <c r="H14" s="354">
        <f>H15*H16</f>
        <v>0</v>
      </c>
      <c r="I14" s="354">
        <f>I15*I16</f>
        <v>0</v>
      </c>
      <c r="J14" s="354">
        <f t="shared" ref="J14:AC14" si="0">J15*J16</f>
        <v>0</v>
      </c>
      <c r="K14" s="354">
        <f t="shared" si="0"/>
        <v>0</v>
      </c>
      <c r="L14" s="354">
        <f t="shared" si="0"/>
        <v>0</v>
      </c>
      <c r="M14" s="354">
        <f t="shared" si="0"/>
        <v>0</v>
      </c>
      <c r="N14" s="354">
        <f t="shared" si="0"/>
        <v>0</v>
      </c>
      <c r="O14" s="354">
        <f t="shared" si="0"/>
        <v>0</v>
      </c>
      <c r="P14" s="354">
        <f t="shared" si="0"/>
        <v>0</v>
      </c>
      <c r="Q14" s="354">
        <f t="shared" si="0"/>
        <v>0</v>
      </c>
      <c r="R14" s="354">
        <f t="shared" si="0"/>
        <v>0</v>
      </c>
      <c r="S14" s="354">
        <f t="shared" si="0"/>
        <v>0</v>
      </c>
      <c r="T14" s="354">
        <f t="shared" si="0"/>
        <v>0</v>
      </c>
      <c r="U14" s="354">
        <f t="shared" si="0"/>
        <v>0</v>
      </c>
      <c r="V14" s="354">
        <f t="shared" si="0"/>
        <v>0</v>
      </c>
      <c r="W14" s="354">
        <f t="shared" si="0"/>
        <v>0</v>
      </c>
      <c r="X14" s="354">
        <f t="shared" si="0"/>
        <v>0</v>
      </c>
      <c r="Y14" s="354">
        <f t="shared" si="0"/>
        <v>0</v>
      </c>
      <c r="Z14" s="354">
        <f t="shared" si="0"/>
        <v>0</v>
      </c>
      <c r="AA14" s="354">
        <f t="shared" si="0"/>
        <v>0</v>
      </c>
      <c r="AB14" s="354">
        <f t="shared" si="0"/>
        <v>0</v>
      </c>
      <c r="AC14" s="355">
        <f t="shared" si="0"/>
        <v>0</v>
      </c>
      <c r="AD14" s="573"/>
    </row>
    <row r="15" spans="1:30" x14ac:dyDescent="0.2">
      <c r="B15" s="61"/>
      <c r="C15" s="115"/>
      <c r="D15" s="259" t="s">
        <v>20</v>
      </c>
      <c r="E15" s="263">
        <f>SUMIF('WOW PMPM &amp; Agg'!$B$10:$B$14,'Summary TC'!$B14,'WOW PMPM &amp; Agg'!D$10:D$14)</f>
        <v>0</v>
      </c>
      <c r="F15" s="264">
        <f>SUMIF('WOW PMPM &amp; Agg'!$B$10:$B$14,'Summary TC'!$B14,'WOW PMPM &amp; Agg'!E$10:E$14)</f>
        <v>0</v>
      </c>
      <c r="G15" s="264">
        <f>SUMIF('WOW PMPM &amp; Agg'!$B$10:$B$14,'Summary TC'!$B14,'WOW PMPM &amp; Agg'!F$10:F$14)</f>
        <v>0</v>
      </c>
      <c r="H15" s="264">
        <f>SUMIF('WOW PMPM &amp; Agg'!$B$10:$B$14,'Summary TC'!$B14,'WOW PMPM &amp; Agg'!G$10:G$14)</f>
        <v>0</v>
      </c>
      <c r="I15" s="264">
        <f>SUMIF('WOW PMPM &amp; Agg'!$B$10:$B$14,'Summary TC'!$B14,'WOW PMPM &amp; Agg'!H$10:H$14)</f>
        <v>0</v>
      </c>
      <c r="J15" s="264">
        <f>SUMIF('WOW PMPM &amp; Agg'!$B$10:$B$14,'Summary TC'!$B14,'WOW PMPM &amp; Agg'!I$10:I$14)</f>
        <v>0</v>
      </c>
      <c r="K15" s="264">
        <f>SUMIF('WOW PMPM &amp; Agg'!$B$10:$B$14,'Summary TC'!$B14,'WOW PMPM &amp; Agg'!J$10:J$14)</f>
        <v>0</v>
      </c>
      <c r="L15" s="264">
        <f>SUMIF('WOW PMPM &amp; Agg'!$B$10:$B$14,'Summary TC'!$B14,'WOW PMPM &amp; Agg'!K$10:K$14)</f>
        <v>0</v>
      </c>
      <c r="M15" s="264">
        <f>SUMIF('WOW PMPM &amp; Agg'!$B$10:$B$14,'Summary TC'!$B14,'WOW PMPM &amp; Agg'!L$10:L$14)</f>
        <v>0</v>
      </c>
      <c r="N15" s="264">
        <f>SUMIF('WOW PMPM &amp; Agg'!$B$10:$B$14,'Summary TC'!$B14,'WOW PMPM &amp; Agg'!M$10:M$14)</f>
        <v>0</v>
      </c>
      <c r="O15" s="264">
        <f>SUMIF('WOW PMPM &amp; Agg'!$B$10:$B$14,'Summary TC'!$B14,'WOW PMPM &amp; Agg'!N$10:N$14)</f>
        <v>0</v>
      </c>
      <c r="P15" s="264">
        <f>SUMIF('WOW PMPM &amp; Agg'!$B$10:$B$14,'Summary TC'!$B14,'WOW PMPM &amp; Agg'!O$10:O$14)</f>
        <v>0</v>
      </c>
      <c r="Q15" s="264">
        <f>SUMIF('WOW PMPM &amp; Agg'!$B$10:$B$14,'Summary TC'!$B14,'WOW PMPM &amp; Agg'!P$10:P$14)</f>
        <v>0</v>
      </c>
      <c r="R15" s="264">
        <f>SUMIF('WOW PMPM &amp; Agg'!$B$10:$B$14,'Summary TC'!$B14,'WOW PMPM &amp; Agg'!Q$10:Q$14)</f>
        <v>0</v>
      </c>
      <c r="S15" s="264">
        <f>SUMIF('WOW PMPM &amp; Agg'!$B$10:$B$14,'Summary TC'!$B14,'WOW PMPM &amp; Agg'!R$10:R$14)</f>
        <v>0</v>
      </c>
      <c r="T15" s="264">
        <f>SUMIF('WOW PMPM &amp; Agg'!$B$10:$B$14,'Summary TC'!$B14,'WOW PMPM &amp; Agg'!S$10:S$14)</f>
        <v>0</v>
      </c>
      <c r="U15" s="264">
        <f>SUMIF('WOW PMPM &amp; Agg'!$B$10:$B$14,'Summary TC'!$B14,'WOW PMPM &amp; Agg'!T$10:T$14)</f>
        <v>0</v>
      </c>
      <c r="V15" s="264">
        <f>SUMIF('WOW PMPM &amp; Agg'!$B$10:$B$14,'Summary TC'!$B14,'WOW PMPM &amp; Agg'!U$10:U$14)</f>
        <v>0</v>
      </c>
      <c r="W15" s="264">
        <f>SUMIF('WOW PMPM &amp; Agg'!$B$10:$B$14,'Summary TC'!$B14,'WOW PMPM &amp; Agg'!V$10:V$14)</f>
        <v>0</v>
      </c>
      <c r="X15" s="264">
        <f>SUMIF('WOW PMPM &amp; Agg'!$B$10:$B$14,'Summary TC'!$B14,'WOW PMPM &amp; Agg'!W$10:W$14)</f>
        <v>0</v>
      </c>
      <c r="Y15" s="264">
        <f>SUMIF('WOW PMPM &amp; Agg'!$B$10:$B$14,'Summary TC'!$B14,'WOW PMPM &amp; Agg'!X$10:X$14)</f>
        <v>0</v>
      </c>
      <c r="Z15" s="264">
        <f>SUMIF('WOW PMPM &amp; Agg'!$B$10:$B$14,'Summary TC'!$B14,'WOW PMPM &amp; Agg'!Y$10:Y$14)</f>
        <v>0</v>
      </c>
      <c r="AA15" s="264">
        <f>SUMIF('WOW PMPM &amp; Agg'!$B$10:$B$14,'Summary TC'!$B14,'WOW PMPM &amp; Agg'!Z$10:Z$14)</f>
        <v>0</v>
      </c>
      <c r="AB15" s="264">
        <f>SUMIF('WOW PMPM &amp; Agg'!$B$10:$B$14,'Summary TC'!$B14,'WOW PMPM &amp; Agg'!AA$10:AA$14)</f>
        <v>0</v>
      </c>
      <c r="AC15" s="265">
        <f>SUMIF('WOW PMPM &amp; Agg'!$B$10:$B$14,'Summary TC'!$B14,'WOW PMPM &amp; Agg'!AB$10:AB$14)</f>
        <v>0</v>
      </c>
      <c r="AD15" s="573"/>
    </row>
    <row r="16" spans="1:30" s="574" customFormat="1" x14ac:dyDescent="0.2">
      <c r="B16" s="382"/>
      <c r="C16" s="575"/>
      <c r="D16" s="576" t="s">
        <v>21</v>
      </c>
      <c r="E16" s="266">
        <f>IF($B$7="Actuals only",SUMIF('MemMon Actual'!$B$14:$B$36,'Summary TC'!$B14,'MemMon Actual'!D$14:D$36),0)+IF($B$7="Actuals + Projected",SUMIF('MemMon Total'!$B$10:$B$32,'Summary TC'!$B14,'MemMon Total'!D$10:D$32),0)</f>
        <v>0</v>
      </c>
      <c r="F16" s="267">
        <f>IF($B$7="Actuals only",SUMIF('MemMon Actual'!$B$14:$B$36,'Summary TC'!$B14,'MemMon Actual'!E$14:E$36),0)+IF($B$7="Actuals + Projected",SUMIF('MemMon Total'!$B$10:$B$32,'Summary TC'!$B14,'MemMon Total'!E$10:E$32),0)</f>
        <v>0</v>
      </c>
      <c r="G16" s="267">
        <f>IF($B$7="Actuals only",SUMIF('MemMon Actual'!$B$14:$B$36,'Summary TC'!$B14,'MemMon Actual'!F$14:F$36),0)+IF($B$7="Actuals + Projected",SUMIF('MemMon Total'!$B$10:$B$32,'Summary TC'!$B14,'MemMon Total'!F$10:F$32),0)</f>
        <v>0</v>
      </c>
      <c r="H16" s="267">
        <f>IF($B$7="Actuals only",SUMIF('MemMon Actual'!$B$14:$B$36,'Summary TC'!$B14,'MemMon Actual'!G$14:G$36),0)+IF($B$7="Actuals + Projected",SUMIF('MemMon Total'!$B$10:$B$32,'Summary TC'!$B14,'MemMon Total'!G$10:G$32),0)</f>
        <v>0</v>
      </c>
      <c r="I16" s="267">
        <f>IF($B$7="Actuals only",SUMIF('MemMon Actual'!$B$14:$B$36,'Summary TC'!$B14,'MemMon Actual'!H$14:H$36),0)+IF($B$7="Actuals + Projected",SUMIF('MemMon Total'!$B$10:$B$32,'Summary TC'!$B14,'MemMon Total'!H$10:H$32),0)</f>
        <v>0</v>
      </c>
      <c r="J16" s="267">
        <f>IF($B$7="Actuals only",SUMIF('MemMon Actual'!$B$14:$B$36,'Summary TC'!$B14,'MemMon Actual'!I$14:I$36),0)+IF($B$7="Actuals + Projected",SUMIF('MemMon Total'!$B$10:$B$32,'Summary TC'!$B14,'MemMon Total'!I$10:I$32),0)</f>
        <v>0</v>
      </c>
      <c r="K16" s="267">
        <f>IF($B$7="Actuals only",SUMIF('MemMon Actual'!$B$14:$B$36,'Summary TC'!$B14,'MemMon Actual'!J$14:J$36),0)+IF($B$7="Actuals + Projected",SUMIF('MemMon Total'!$B$10:$B$32,'Summary TC'!$B14,'MemMon Total'!J$10:J$32),0)</f>
        <v>0</v>
      </c>
      <c r="L16" s="267">
        <f>IF($B$7="Actuals only",SUMIF('MemMon Actual'!$B$14:$B$36,'Summary TC'!$B14,'MemMon Actual'!K$14:K$36),0)+IF($B$7="Actuals + Projected",SUMIF('MemMon Total'!$B$10:$B$32,'Summary TC'!$B14,'MemMon Total'!K$10:K$32),0)</f>
        <v>0</v>
      </c>
      <c r="M16" s="267">
        <f>IF($B$7="Actuals only",SUMIF('MemMon Actual'!$B$14:$B$36,'Summary TC'!$B14,'MemMon Actual'!L$14:L$36),0)+IF($B$7="Actuals + Projected",SUMIF('MemMon Total'!$B$10:$B$32,'Summary TC'!$B14,'MemMon Total'!L$10:L$32),0)</f>
        <v>0</v>
      </c>
      <c r="N16" s="267">
        <f>IF($B$7="Actuals only",SUMIF('MemMon Actual'!$B$14:$B$36,'Summary TC'!$B14,'MemMon Actual'!M$14:M$36),0)+IF($B$7="Actuals + Projected",SUMIF('MemMon Total'!$B$10:$B$32,'Summary TC'!$B14,'MemMon Total'!M$10:M$32),0)</f>
        <v>0</v>
      </c>
      <c r="O16" s="267">
        <f>IF($B$7="Actuals only",SUMIF('MemMon Actual'!$B$14:$B$36,'Summary TC'!$B14,'MemMon Actual'!N$14:N$36),0)+IF($B$7="Actuals + Projected",SUMIF('MemMon Total'!$B$10:$B$32,'Summary TC'!$B14,'MemMon Total'!N$10:N$32),0)</f>
        <v>0</v>
      </c>
      <c r="P16" s="267">
        <f>IF($B$7="Actuals only",SUMIF('MemMon Actual'!$B$14:$B$36,'Summary TC'!$B14,'MemMon Actual'!O$14:O$36),0)+IF($B$7="Actuals + Projected",SUMIF('MemMon Total'!$B$10:$B$32,'Summary TC'!$B14,'MemMon Total'!O$10:O$32),0)</f>
        <v>0</v>
      </c>
      <c r="Q16" s="267">
        <f>IF($B$7="Actuals only",SUMIF('MemMon Actual'!$B$14:$B$36,'Summary TC'!$B14,'MemMon Actual'!P$14:P$36),0)+IF($B$7="Actuals + Projected",SUMIF('MemMon Total'!$B$10:$B$32,'Summary TC'!$B14,'MemMon Total'!P$10:P$32),0)</f>
        <v>0</v>
      </c>
      <c r="R16" s="267">
        <f>IF($B$7="Actuals only",SUMIF('MemMon Actual'!$B$14:$B$36,'Summary TC'!$B14,'MemMon Actual'!Q$14:Q$36),0)+IF($B$7="Actuals + Projected",SUMIF('MemMon Total'!$B$10:$B$32,'Summary TC'!$B14,'MemMon Total'!Q$10:Q$32),0)</f>
        <v>0</v>
      </c>
      <c r="S16" s="267">
        <f>IF($B$7="Actuals only",SUMIF('MemMon Actual'!$B$14:$B$36,'Summary TC'!$B14,'MemMon Actual'!R$14:R$36),0)+IF($B$7="Actuals + Projected",SUMIF('MemMon Total'!$B$10:$B$32,'Summary TC'!$B14,'MemMon Total'!R$10:R$32),0)</f>
        <v>0</v>
      </c>
      <c r="T16" s="267">
        <f>IF($B$7="Actuals only",SUMIF('MemMon Actual'!$B$14:$B$36,'Summary TC'!$B14,'MemMon Actual'!S$14:S$36),0)+IF($B$7="Actuals + Projected",SUMIF('MemMon Total'!$B$10:$B$32,'Summary TC'!$B14,'MemMon Total'!S$10:S$32),0)</f>
        <v>0</v>
      </c>
      <c r="U16" s="267">
        <f>IF($B$7="Actuals only",SUMIF('MemMon Actual'!$B$14:$B$36,'Summary TC'!$B14,'MemMon Actual'!T$14:T$36),0)+IF($B$7="Actuals + Projected",SUMIF('MemMon Total'!$B$10:$B$32,'Summary TC'!$B14,'MemMon Total'!T$10:T$32),0)</f>
        <v>0</v>
      </c>
      <c r="V16" s="267">
        <f>IF($B$7="Actuals only",SUMIF('MemMon Actual'!$B$14:$B$36,'Summary TC'!$B14,'MemMon Actual'!U$14:U$36),0)+IF($B$7="Actuals + Projected",SUMIF('MemMon Total'!$B$10:$B$32,'Summary TC'!$B14,'MemMon Total'!U$10:U$32),0)</f>
        <v>0</v>
      </c>
      <c r="W16" s="267">
        <f>IF($B$7="Actuals only",SUMIF('MemMon Actual'!$B$14:$B$36,'Summary TC'!$B14,'MemMon Actual'!V$14:V$36),0)+IF($B$7="Actuals + Projected",SUMIF('MemMon Total'!$B$10:$B$32,'Summary TC'!$B14,'MemMon Total'!V$10:V$32),0)</f>
        <v>0</v>
      </c>
      <c r="X16" s="267">
        <f>IF($B$7="Actuals only",SUMIF('MemMon Actual'!$B$14:$B$36,'Summary TC'!$B14,'MemMon Actual'!W$14:W$36),0)+IF($B$7="Actuals + Projected",SUMIF('MemMon Total'!$B$10:$B$32,'Summary TC'!$B14,'MemMon Total'!W$10:W$32),0)</f>
        <v>0</v>
      </c>
      <c r="Y16" s="267">
        <f>IF($B$7="Actuals only",SUMIF('MemMon Actual'!$B$14:$B$36,'Summary TC'!$B14,'MemMon Actual'!X$14:X$36),0)+IF($B$7="Actuals + Projected",SUMIF('MemMon Total'!$B$10:$B$32,'Summary TC'!$B14,'MemMon Total'!X$10:X$32),0)</f>
        <v>0</v>
      </c>
      <c r="Z16" s="267">
        <f>IF($B$7="Actuals only",SUMIF('MemMon Actual'!$B$14:$B$36,'Summary TC'!$B14,'MemMon Actual'!Y$14:Y$36),0)+IF($B$7="Actuals + Projected",SUMIF('MemMon Total'!$B$10:$B$32,'Summary TC'!$B14,'MemMon Total'!Y$10:Y$32),0)</f>
        <v>0</v>
      </c>
      <c r="AA16" s="267">
        <f>IF($B$7="Actuals only",SUMIF('MemMon Actual'!$B$14:$B$36,'Summary TC'!$B14,'MemMon Actual'!Z$14:Z$36),0)+IF($B$7="Actuals + Projected",SUMIF('MemMon Total'!$B$10:$B$32,'Summary TC'!$B14,'MemMon Total'!Z$10:Z$32),0)</f>
        <v>0</v>
      </c>
      <c r="AB16" s="267">
        <f>IF($B$7="Actuals only",SUMIF('MemMon Actual'!$B$14:$B$36,'Summary TC'!$B14,'MemMon Actual'!AA$14:AA$36),0)+IF($B$7="Actuals + Projected",SUMIF('MemMon Total'!$B$10:$B$32,'Summary TC'!$B14,'MemMon Total'!AA$10:AA$32),0)</f>
        <v>0</v>
      </c>
      <c r="AC16" s="268">
        <f>IF($B$7="Actuals only",SUMIF('MemMon Actual'!$B$14:$B$36,'Summary TC'!$B14,'MemMon Actual'!AB$14:AB$36),0)+IF($B$7="Actuals + Projected",SUMIF('MemMon Total'!$B$10:$B$32,'Summary TC'!$B14,'MemMon Total'!AB$10:AB$32),0)</f>
        <v>0</v>
      </c>
      <c r="AD16" s="577"/>
    </row>
    <row r="17" spans="2:30" x14ac:dyDescent="0.2">
      <c r="B17" s="61"/>
      <c r="C17" s="115"/>
      <c r="D17" s="259"/>
      <c r="E17" s="269"/>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1"/>
      <c r="AD17" s="573"/>
    </row>
    <row r="18" spans="2:30" x14ac:dyDescent="0.2">
      <c r="B18" s="61" t="str">
        <f>IFERROR(VLOOKUP(C18,'MEG Def'!$A$7:$B$12,2),"")</f>
        <v/>
      </c>
      <c r="C18" s="115"/>
      <c r="D18" s="259" t="s">
        <v>19</v>
      </c>
      <c r="E18" s="353">
        <f>E19*E20</f>
        <v>0</v>
      </c>
      <c r="F18" s="354">
        <f>F19*F20</f>
        <v>0</v>
      </c>
      <c r="G18" s="354">
        <f>G19*G20</f>
        <v>0</v>
      </c>
      <c r="H18" s="354">
        <f>H19*H20</f>
        <v>0</v>
      </c>
      <c r="I18" s="354">
        <f>I19*I20</f>
        <v>0</v>
      </c>
      <c r="J18" s="354">
        <f t="shared" ref="J18:AC18" si="1">J19*J20</f>
        <v>0</v>
      </c>
      <c r="K18" s="354">
        <f t="shared" si="1"/>
        <v>0</v>
      </c>
      <c r="L18" s="354">
        <f t="shared" si="1"/>
        <v>0</v>
      </c>
      <c r="M18" s="354">
        <f t="shared" si="1"/>
        <v>0</v>
      </c>
      <c r="N18" s="354">
        <f t="shared" si="1"/>
        <v>0</v>
      </c>
      <c r="O18" s="354">
        <f t="shared" si="1"/>
        <v>0</v>
      </c>
      <c r="P18" s="354">
        <f t="shared" si="1"/>
        <v>0</v>
      </c>
      <c r="Q18" s="354">
        <f t="shared" si="1"/>
        <v>0</v>
      </c>
      <c r="R18" s="354">
        <f t="shared" si="1"/>
        <v>0</v>
      </c>
      <c r="S18" s="354">
        <f t="shared" si="1"/>
        <v>0</v>
      </c>
      <c r="T18" s="354">
        <f t="shared" si="1"/>
        <v>0</v>
      </c>
      <c r="U18" s="354">
        <f t="shared" si="1"/>
        <v>0</v>
      </c>
      <c r="V18" s="354">
        <f t="shared" si="1"/>
        <v>0</v>
      </c>
      <c r="W18" s="354">
        <f t="shared" si="1"/>
        <v>0</v>
      </c>
      <c r="X18" s="354">
        <f t="shared" si="1"/>
        <v>0</v>
      </c>
      <c r="Y18" s="354">
        <f t="shared" si="1"/>
        <v>0</v>
      </c>
      <c r="Z18" s="354">
        <f t="shared" si="1"/>
        <v>0</v>
      </c>
      <c r="AA18" s="354">
        <f t="shared" si="1"/>
        <v>0</v>
      </c>
      <c r="AB18" s="354">
        <f t="shared" si="1"/>
        <v>0</v>
      </c>
      <c r="AC18" s="355">
        <f t="shared" si="1"/>
        <v>0</v>
      </c>
      <c r="AD18" s="573"/>
    </row>
    <row r="19" spans="2:30" x14ac:dyDescent="0.2">
      <c r="B19" s="61"/>
      <c r="C19" s="115"/>
      <c r="D19" s="259" t="s">
        <v>20</v>
      </c>
      <c r="E19" s="263">
        <f>SUMIF('WOW PMPM &amp; Agg'!$B$10:$B$14,'Summary TC'!$B18,'WOW PMPM &amp; Agg'!D$10:D$14)</f>
        <v>0</v>
      </c>
      <c r="F19" s="264">
        <f>SUMIF('WOW PMPM &amp; Agg'!$B$10:$B$14,'Summary TC'!$B18,'WOW PMPM &amp; Agg'!E$10:E$14)</f>
        <v>0</v>
      </c>
      <c r="G19" s="264">
        <f>SUMIF('WOW PMPM &amp; Agg'!$B$10:$B$14,'Summary TC'!$B18,'WOW PMPM &amp; Agg'!F$10:F$14)</f>
        <v>0</v>
      </c>
      <c r="H19" s="264">
        <f>SUMIF('WOW PMPM &amp; Agg'!$B$10:$B$14,'Summary TC'!$B18,'WOW PMPM &amp; Agg'!G$10:G$14)</f>
        <v>0</v>
      </c>
      <c r="I19" s="264">
        <f>SUMIF('WOW PMPM &amp; Agg'!$B$10:$B$14,'Summary TC'!$B18,'WOW PMPM &amp; Agg'!H$10:H$14)</f>
        <v>0</v>
      </c>
      <c r="J19" s="264">
        <f>SUMIF('WOW PMPM &amp; Agg'!$B$10:$B$14,'Summary TC'!$B18,'WOW PMPM &amp; Agg'!I$10:I$14)</f>
        <v>0</v>
      </c>
      <c r="K19" s="264">
        <f>SUMIF('WOW PMPM &amp; Agg'!$B$10:$B$14,'Summary TC'!$B18,'WOW PMPM &amp; Agg'!J$10:J$14)</f>
        <v>0</v>
      </c>
      <c r="L19" s="264">
        <f>SUMIF('WOW PMPM &amp; Agg'!$B$10:$B$14,'Summary TC'!$B18,'WOW PMPM &amp; Agg'!K$10:K$14)</f>
        <v>0</v>
      </c>
      <c r="M19" s="264">
        <f>SUMIF('WOW PMPM &amp; Agg'!$B$10:$B$14,'Summary TC'!$B18,'WOW PMPM &amp; Agg'!L$10:L$14)</f>
        <v>0</v>
      </c>
      <c r="N19" s="264">
        <f>SUMIF('WOW PMPM &amp; Agg'!$B$10:$B$14,'Summary TC'!$B18,'WOW PMPM &amp; Agg'!M$10:M$14)</f>
        <v>0</v>
      </c>
      <c r="O19" s="264">
        <f>SUMIF('WOW PMPM &amp; Agg'!$B$10:$B$14,'Summary TC'!$B18,'WOW PMPM &amp; Agg'!N$10:N$14)</f>
        <v>0</v>
      </c>
      <c r="P19" s="264">
        <f>SUMIF('WOW PMPM &amp; Agg'!$B$10:$B$14,'Summary TC'!$B18,'WOW PMPM &amp; Agg'!O$10:O$14)</f>
        <v>0</v>
      </c>
      <c r="Q19" s="264">
        <f>SUMIF('WOW PMPM &amp; Agg'!$B$10:$B$14,'Summary TC'!$B18,'WOW PMPM &amp; Agg'!P$10:P$14)</f>
        <v>0</v>
      </c>
      <c r="R19" s="264">
        <f>SUMIF('WOW PMPM &amp; Agg'!$B$10:$B$14,'Summary TC'!$B18,'WOW PMPM &amp; Agg'!Q$10:Q$14)</f>
        <v>0</v>
      </c>
      <c r="S19" s="264">
        <f>SUMIF('WOW PMPM &amp; Agg'!$B$10:$B$14,'Summary TC'!$B18,'WOW PMPM &amp; Agg'!R$10:R$14)</f>
        <v>0</v>
      </c>
      <c r="T19" s="264">
        <f>SUMIF('WOW PMPM &amp; Agg'!$B$10:$B$14,'Summary TC'!$B18,'WOW PMPM &amp; Agg'!S$10:S$14)</f>
        <v>0</v>
      </c>
      <c r="U19" s="264">
        <f>SUMIF('WOW PMPM &amp; Agg'!$B$10:$B$14,'Summary TC'!$B18,'WOW PMPM &amp; Agg'!T$10:T$14)</f>
        <v>0</v>
      </c>
      <c r="V19" s="264">
        <f>SUMIF('WOW PMPM &amp; Agg'!$B$10:$B$14,'Summary TC'!$B18,'WOW PMPM &amp; Agg'!U$10:U$14)</f>
        <v>0</v>
      </c>
      <c r="W19" s="264">
        <f>SUMIF('WOW PMPM &amp; Agg'!$B$10:$B$14,'Summary TC'!$B18,'WOW PMPM &amp; Agg'!V$10:V$14)</f>
        <v>0</v>
      </c>
      <c r="X19" s="264">
        <f>SUMIF('WOW PMPM &amp; Agg'!$B$10:$B$14,'Summary TC'!$B18,'WOW PMPM &amp; Agg'!W$10:W$14)</f>
        <v>0</v>
      </c>
      <c r="Y19" s="264">
        <f>SUMIF('WOW PMPM &amp; Agg'!$B$10:$B$14,'Summary TC'!$B18,'WOW PMPM &amp; Agg'!X$10:X$14)</f>
        <v>0</v>
      </c>
      <c r="Z19" s="264">
        <f>SUMIF('WOW PMPM &amp; Agg'!$B$10:$B$14,'Summary TC'!$B18,'WOW PMPM &amp; Agg'!Y$10:Y$14)</f>
        <v>0</v>
      </c>
      <c r="AA19" s="264">
        <f>SUMIF('WOW PMPM &amp; Agg'!$B$10:$B$14,'Summary TC'!$B18,'WOW PMPM &amp; Agg'!Z$10:Z$14)</f>
        <v>0</v>
      </c>
      <c r="AB19" s="264">
        <f>SUMIF('WOW PMPM &amp; Agg'!$B$10:$B$14,'Summary TC'!$B18,'WOW PMPM &amp; Agg'!AA$10:AA$14)</f>
        <v>0</v>
      </c>
      <c r="AC19" s="265">
        <f>SUMIF('WOW PMPM &amp; Agg'!$B$10:$B$14,'Summary TC'!$B18,'WOW PMPM &amp; Agg'!AB$10:AB$14)</f>
        <v>0</v>
      </c>
      <c r="AD19" s="573"/>
    </row>
    <row r="20" spans="2:30" s="579" customFormat="1" x14ac:dyDescent="0.2">
      <c r="B20" s="383"/>
      <c r="C20" s="206"/>
      <c r="D20" s="365" t="s">
        <v>21</v>
      </c>
      <c r="E20" s="266">
        <f>IF($B$7="Actuals only",SUMIF('MemMon Actual'!$B$14:$B$36,'Summary TC'!$B18,'MemMon Actual'!D$14:D$36),0)+IF($B$7="Actuals + Projected",SUMIF('MemMon Total'!$B$10:$B$32,'Summary TC'!$B18,'MemMon Total'!D$10:D$32),0)</f>
        <v>0</v>
      </c>
      <c r="F20" s="267">
        <f>IF($B$7="Actuals only",SUMIF('MemMon Actual'!$B$14:$B$36,'Summary TC'!$B18,'MemMon Actual'!E$14:E$36),0)+IF($B$7="Actuals + Projected",SUMIF('MemMon Total'!$B$10:$B$32,'Summary TC'!$B18,'MemMon Total'!E$10:E$32),0)</f>
        <v>0</v>
      </c>
      <c r="G20" s="267">
        <f>IF($B$7="Actuals only",SUMIF('MemMon Actual'!$B$14:$B$36,'Summary TC'!$B18,'MemMon Actual'!F$14:F$36),0)+IF($B$7="Actuals + Projected",SUMIF('MemMon Total'!$B$10:$B$32,'Summary TC'!$B18,'MemMon Total'!F$10:F$32),0)</f>
        <v>0</v>
      </c>
      <c r="H20" s="267">
        <f>IF($B$7="Actuals only",SUMIF('MemMon Actual'!$B$14:$B$36,'Summary TC'!$B18,'MemMon Actual'!G$14:G$36),0)+IF($B$7="Actuals + Projected",SUMIF('MemMon Total'!$B$10:$B$32,'Summary TC'!$B18,'MemMon Total'!G$10:G$32),0)</f>
        <v>0</v>
      </c>
      <c r="I20" s="267">
        <f>IF($B$7="Actuals only",SUMIF('MemMon Actual'!$B$14:$B$36,'Summary TC'!$B18,'MemMon Actual'!H$14:H$36),0)+IF($B$7="Actuals + Projected",SUMIF('MemMon Total'!$B$10:$B$32,'Summary TC'!$B18,'MemMon Total'!H$10:H$32),0)</f>
        <v>0</v>
      </c>
      <c r="J20" s="267">
        <f>IF($B$7="Actuals only",SUMIF('MemMon Actual'!$B$14:$B$36,'Summary TC'!$B18,'MemMon Actual'!I$14:I$36),0)+IF($B$7="Actuals + Projected",SUMIF('MemMon Total'!$B$10:$B$32,'Summary TC'!$B18,'MemMon Total'!I$10:I$32),0)</f>
        <v>0</v>
      </c>
      <c r="K20" s="267">
        <f>IF($B$7="Actuals only",SUMIF('MemMon Actual'!$B$14:$B$36,'Summary TC'!$B18,'MemMon Actual'!J$14:J$36),0)+IF($B$7="Actuals + Projected",SUMIF('MemMon Total'!$B$10:$B$32,'Summary TC'!$B18,'MemMon Total'!J$10:J$32),0)</f>
        <v>0</v>
      </c>
      <c r="L20" s="267">
        <f>IF($B$7="Actuals only",SUMIF('MemMon Actual'!$B$14:$B$36,'Summary TC'!$B18,'MemMon Actual'!K$14:K$36),0)+IF($B$7="Actuals + Projected",SUMIF('MemMon Total'!$B$10:$B$32,'Summary TC'!$B18,'MemMon Total'!K$10:K$32),0)</f>
        <v>0</v>
      </c>
      <c r="M20" s="267">
        <f>IF($B$7="Actuals only",SUMIF('MemMon Actual'!$B$14:$B$36,'Summary TC'!$B18,'MemMon Actual'!L$14:L$36),0)+IF($B$7="Actuals + Projected",SUMIF('MemMon Total'!$B$10:$B$32,'Summary TC'!$B18,'MemMon Total'!L$10:L$32),0)</f>
        <v>0</v>
      </c>
      <c r="N20" s="267">
        <f>IF($B$7="Actuals only",SUMIF('MemMon Actual'!$B$14:$B$36,'Summary TC'!$B18,'MemMon Actual'!M$14:M$36),0)+IF($B$7="Actuals + Projected",SUMIF('MemMon Total'!$B$10:$B$32,'Summary TC'!$B18,'MemMon Total'!M$10:M$32),0)</f>
        <v>0</v>
      </c>
      <c r="O20" s="267">
        <f>IF($B$7="Actuals only",SUMIF('MemMon Actual'!$B$14:$B$36,'Summary TC'!$B18,'MemMon Actual'!N$14:N$36),0)+IF($B$7="Actuals + Projected",SUMIF('MemMon Total'!$B$10:$B$32,'Summary TC'!$B18,'MemMon Total'!N$10:N$32),0)</f>
        <v>0</v>
      </c>
      <c r="P20" s="267">
        <f>IF($B$7="Actuals only",SUMIF('MemMon Actual'!$B$14:$B$36,'Summary TC'!$B18,'MemMon Actual'!O$14:O$36),0)+IF($B$7="Actuals + Projected",SUMIF('MemMon Total'!$B$10:$B$32,'Summary TC'!$B18,'MemMon Total'!O$10:O$32),0)</f>
        <v>0</v>
      </c>
      <c r="Q20" s="267">
        <f>IF($B$7="Actuals only",SUMIF('MemMon Actual'!$B$14:$B$36,'Summary TC'!$B18,'MemMon Actual'!P$14:P$36),0)+IF($B$7="Actuals + Projected",SUMIF('MemMon Total'!$B$10:$B$32,'Summary TC'!$B18,'MemMon Total'!P$10:P$32),0)</f>
        <v>0</v>
      </c>
      <c r="R20" s="267">
        <f>IF($B$7="Actuals only",SUMIF('MemMon Actual'!$B$14:$B$36,'Summary TC'!$B18,'MemMon Actual'!Q$14:Q$36),0)+IF($B$7="Actuals + Projected",SUMIF('MemMon Total'!$B$10:$B$32,'Summary TC'!$B18,'MemMon Total'!Q$10:Q$32),0)</f>
        <v>0</v>
      </c>
      <c r="S20" s="267">
        <f>IF($B$7="Actuals only",SUMIF('MemMon Actual'!$B$14:$B$36,'Summary TC'!$B18,'MemMon Actual'!R$14:R$36),0)+IF($B$7="Actuals + Projected",SUMIF('MemMon Total'!$B$10:$B$32,'Summary TC'!$B18,'MemMon Total'!R$10:R$32),0)</f>
        <v>0</v>
      </c>
      <c r="T20" s="267">
        <f>IF($B$7="Actuals only",SUMIF('MemMon Actual'!$B$14:$B$36,'Summary TC'!$B18,'MemMon Actual'!S$14:S$36),0)+IF($B$7="Actuals + Projected",SUMIF('MemMon Total'!$B$10:$B$32,'Summary TC'!$B18,'MemMon Total'!S$10:S$32),0)</f>
        <v>0</v>
      </c>
      <c r="U20" s="267">
        <f>IF($B$7="Actuals only",SUMIF('MemMon Actual'!$B$14:$B$36,'Summary TC'!$B18,'MemMon Actual'!T$14:T$36),0)+IF($B$7="Actuals + Projected",SUMIF('MemMon Total'!$B$10:$B$32,'Summary TC'!$B18,'MemMon Total'!T$10:T$32),0)</f>
        <v>0</v>
      </c>
      <c r="V20" s="267">
        <f>IF($B$7="Actuals only",SUMIF('MemMon Actual'!$B$14:$B$36,'Summary TC'!$B18,'MemMon Actual'!U$14:U$36),0)+IF($B$7="Actuals + Projected",SUMIF('MemMon Total'!$B$10:$B$32,'Summary TC'!$B18,'MemMon Total'!U$10:U$32),0)</f>
        <v>0</v>
      </c>
      <c r="W20" s="267">
        <f>IF($B$7="Actuals only",SUMIF('MemMon Actual'!$B$14:$B$36,'Summary TC'!$B18,'MemMon Actual'!V$14:V$36),0)+IF($B$7="Actuals + Projected",SUMIF('MemMon Total'!$B$10:$B$32,'Summary TC'!$B18,'MemMon Total'!V$10:V$32),0)</f>
        <v>0</v>
      </c>
      <c r="X20" s="267">
        <f>IF($B$7="Actuals only",SUMIF('MemMon Actual'!$B$14:$B$36,'Summary TC'!$B18,'MemMon Actual'!W$14:W$36),0)+IF($B$7="Actuals + Projected",SUMIF('MemMon Total'!$B$10:$B$32,'Summary TC'!$B18,'MemMon Total'!W$10:W$32),0)</f>
        <v>0</v>
      </c>
      <c r="Y20" s="267">
        <f>IF($B$7="Actuals only",SUMIF('MemMon Actual'!$B$14:$B$36,'Summary TC'!$B18,'MemMon Actual'!X$14:X$36),0)+IF($B$7="Actuals + Projected",SUMIF('MemMon Total'!$B$10:$B$32,'Summary TC'!$B18,'MemMon Total'!X$10:X$32),0)</f>
        <v>0</v>
      </c>
      <c r="Z20" s="267">
        <f>IF($B$7="Actuals only",SUMIF('MemMon Actual'!$B$14:$B$36,'Summary TC'!$B18,'MemMon Actual'!Y$14:Y$36),0)+IF($B$7="Actuals + Projected",SUMIF('MemMon Total'!$B$10:$B$32,'Summary TC'!$B18,'MemMon Total'!Y$10:Y$32),0)</f>
        <v>0</v>
      </c>
      <c r="AA20" s="267">
        <f>IF($B$7="Actuals only",SUMIF('MemMon Actual'!$B$14:$B$36,'Summary TC'!$B18,'MemMon Actual'!Z$14:Z$36),0)+IF($B$7="Actuals + Projected",SUMIF('MemMon Total'!$B$10:$B$32,'Summary TC'!$B18,'MemMon Total'!Z$10:Z$32),0)</f>
        <v>0</v>
      </c>
      <c r="AB20" s="267">
        <f>IF($B$7="Actuals only",SUMIF('MemMon Actual'!$B$14:$B$36,'Summary TC'!$B18,'MemMon Actual'!AA$14:AA$36),0)+IF($B$7="Actuals + Projected",SUMIF('MemMon Total'!$B$10:$B$32,'Summary TC'!$B18,'MemMon Total'!AA$10:AA$32),0)</f>
        <v>0</v>
      </c>
      <c r="AC20" s="268">
        <f>IF($B$7="Actuals only",SUMIF('MemMon Actual'!$B$14:$B$36,'Summary TC'!$B18,'MemMon Actual'!AB$14:AB$36),0)+IF($B$7="Actuals + Projected",SUMIF('MemMon Total'!$B$10:$B$32,'Summary TC'!$B18,'MemMon Total'!AB$10:AB$32),0)</f>
        <v>0</v>
      </c>
      <c r="AD20" s="578"/>
    </row>
    <row r="21" spans="2:30" s="579" customFormat="1" x14ac:dyDescent="0.2">
      <c r="B21" s="383"/>
      <c r="C21" s="206"/>
      <c r="D21" s="365"/>
      <c r="E21" s="266"/>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8"/>
      <c r="AD21" s="578"/>
    </row>
    <row r="22" spans="2:30" s="579" customFormat="1" x14ac:dyDescent="0.2">
      <c r="B22" s="61" t="str">
        <f>IFERROR(VLOOKUP(C22,'MEG Def'!$A$7:$B$12,2),"")</f>
        <v/>
      </c>
      <c r="C22" s="115"/>
      <c r="D22" s="259" t="s">
        <v>19</v>
      </c>
      <c r="E22" s="353">
        <f>E23*E24</f>
        <v>0</v>
      </c>
      <c r="F22" s="354">
        <f>F23*F24</f>
        <v>0</v>
      </c>
      <c r="G22" s="354">
        <f>G23*G24</f>
        <v>0</v>
      </c>
      <c r="H22" s="354">
        <f>H23*H24</f>
        <v>0</v>
      </c>
      <c r="I22" s="354">
        <f>I23*I24</f>
        <v>0</v>
      </c>
      <c r="J22" s="354">
        <f t="shared" ref="J22:AC22" si="2">J23*J24</f>
        <v>0</v>
      </c>
      <c r="K22" s="354">
        <f t="shared" si="2"/>
        <v>0</v>
      </c>
      <c r="L22" s="354">
        <f t="shared" si="2"/>
        <v>0</v>
      </c>
      <c r="M22" s="354">
        <f t="shared" si="2"/>
        <v>0</v>
      </c>
      <c r="N22" s="354">
        <f t="shared" si="2"/>
        <v>0</v>
      </c>
      <c r="O22" s="354">
        <f t="shared" si="2"/>
        <v>0</v>
      </c>
      <c r="P22" s="354">
        <f t="shared" si="2"/>
        <v>0</v>
      </c>
      <c r="Q22" s="354">
        <f t="shared" si="2"/>
        <v>0</v>
      </c>
      <c r="R22" s="354">
        <f t="shared" si="2"/>
        <v>0</v>
      </c>
      <c r="S22" s="354">
        <f t="shared" si="2"/>
        <v>0</v>
      </c>
      <c r="T22" s="354">
        <f t="shared" si="2"/>
        <v>0</v>
      </c>
      <c r="U22" s="354">
        <f t="shared" si="2"/>
        <v>0</v>
      </c>
      <c r="V22" s="354">
        <f t="shared" si="2"/>
        <v>0</v>
      </c>
      <c r="W22" s="354">
        <f t="shared" si="2"/>
        <v>0</v>
      </c>
      <c r="X22" s="354">
        <f t="shared" si="2"/>
        <v>0</v>
      </c>
      <c r="Y22" s="354">
        <f t="shared" si="2"/>
        <v>0</v>
      </c>
      <c r="Z22" s="354">
        <f t="shared" si="2"/>
        <v>0</v>
      </c>
      <c r="AA22" s="354">
        <f t="shared" si="2"/>
        <v>0</v>
      </c>
      <c r="AB22" s="354">
        <f t="shared" si="2"/>
        <v>0</v>
      </c>
      <c r="AC22" s="355">
        <f t="shared" si="2"/>
        <v>0</v>
      </c>
      <c r="AD22" s="573"/>
    </row>
    <row r="23" spans="2:30" s="579" customFormat="1" x14ac:dyDescent="0.2">
      <c r="B23" s="61"/>
      <c r="C23" s="115"/>
      <c r="D23" s="259" t="s">
        <v>20</v>
      </c>
      <c r="E23" s="263">
        <f>SUMIF('WOW PMPM &amp; Agg'!$B$10:$B$14,'Summary TC'!$B22,'WOW PMPM &amp; Agg'!D$10:D$14)</f>
        <v>0</v>
      </c>
      <c r="F23" s="264">
        <f>SUMIF('WOW PMPM &amp; Agg'!$B$10:$B$14,'Summary TC'!$B22,'WOW PMPM &amp; Agg'!E$10:E$14)</f>
        <v>0</v>
      </c>
      <c r="G23" s="264">
        <f>SUMIF('WOW PMPM &amp; Agg'!$B$10:$B$14,'Summary TC'!$B22,'WOW PMPM &amp; Agg'!F$10:F$14)</f>
        <v>0</v>
      </c>
      <c r="H23" s="264">
        <f>SUMIF('WOW PMPM &amp; Agg'!$B$10:$B$14,'Summary TC'!$B22,'WOW PMPM &amp; Agg'!G$10:G$14)</f>
        <v>0</v>
      </c>
      <c r="I23" s="264">
        <f>SUMIF('WOW PMPM &amp; Agg'!$B$10:$B$14,'Summary TC'!$B22,'WOW PMPM &amp; Agg'!H$10:H$14)</f>
        <v>0</v>
      </c>
      <c r="J23" s="264">
        <f>SUMIF('WOW PMPM &amp; Agg'!$B$10:$B$14,'Summary TC'!$B22,'WOW PMPM &amp; Agg'!I$10:I$14)</f>
        <v>0</v>
      </c>
      <c r="K23" s="264">
        <f>SUMIF('WOW PMPM &amp; Agg'!$B$10:$B$14,'Summary TC'!$B22,'WOW PMPM &amp; Agg'!J$10:J$14)</f>
        <v>0</v>
      </c>
      <c r="L23" s="264">
        <f>SUMIF('WOW PMPM &amp; Agg'!$B$10:$B$14,'Summary TC'!$B22,'WOW PMPM &amp; Agg'!K$10:K$14)</f>
        <v>0</v>
      </c>
      <c r="M23" s="264">
        <f>SUMIF('WOW PMPM &amp; Agg'!$B$10:$B$14,'Summary TC'!$B22,'WOW PMPM &amp; Agg'!L$10:L$14)</f>
        <v>0</v>
      </c>
      <c r="N23" s="264">
        <f>SUMIF('WOW PMPM &amp; Agg'!$B$10:$B$14,'Summary TC'!$B22,'WOW PMPM &amp; Agg'!M$10:M$14)</f>
        <v>0</v>
      </c>
      <c r="O23" s="264">
        <f>SUMIF('WOW PMPM &amp; Agg'!$B$10:$B$14,'Summary TC'!$B22,'WOW PMPM &amp; Agg'!N$10:N$14)</f>
        <v>0</v>
      </c>
      <c r="P23" s="264">
        <f>SUMIF('WOW PMPM &amp; Agg'!$B$10:$B$14,'Summary TC'!$B22,'WOW PMPM &amp; Agg'!O$10:O$14)</f>
        <v>0</v>
      </c>
      <c r="Q23" s="264">
        <f>SUMIF('WOW PMPM &amp; Agg'!$B$10:$B$14,'Summary TC'!$B22,'WOW PMPM &amp; Agg'!P$10:P$14)</f>
        <v>0</v>
      </c>
      <c r="R23" s="264">
        <f>SUMIF('WOW PMPM &amp; Agg'!$B$10:$B$14,'Summary TC'!$B22,'WOW PMPM &amp; Agg'!Q$10:Q$14)</f>
        <v>0</v>
      </c>
      <c r="S23" s="264">
        <f>SUMIF('WOW PMPM &amp; Agg'!$B$10:$B$14,'Summary TC'!$B22,'WOW PMPM &amp; Agg'!R$10:R$14)</f>
        <v>0</v>
      </c>
      <c r="T23" s="264">
        <f>SUMIF('WOW PMPM &amp; Agg'!$B$10:$B$14,'Summary TC'!$B22,'WOW PMPM &amp; Agg'!S$10:S$14)</f>
        <v>0</v>
      </c>
      <c r="U23" s="264">
        <f>SUMIF('WOW PMPM &amp; Agg'!$B$10:$B$14,'Summary TC'!$B22,'WOW PMPM &amp; Agg'!T$10:T$14)</f>
        <v>0</v>
      </c>
      <c r="V23" s="264">
        <f>SUMIF('WOW PMPM &amp; Agg'!$B$10:$B$14,'Summary TC'!$B22,'WOW PMPM &amp; Agg'!U$10:U$14)</f>
        <v>0</v>
      </c>
      <c r="W23" s="264">
        <f>SUMIF('WOW PMPM &amp; Agg'!$B$10:$B$14,'Summary TC'!$B22,'WOW PMPM &amp; Agg'!V$10:V$14)</f>
        <v>0</v>
      </c>
      <c r="X23" s="264">
        <f>SUMIF('WOW PMPM &amp; Agg'!$B$10:$B$14,'Summary TC'!$B22,'WOW PMPM &amp; Agg'!W$10:W$14)</f>
        <v>0</v>
      </c>
      <c r="Y23" s="264">
        <f>SUMIF('WOW PMPM &amp; Agg'!$B$10:$B$14,'Summary TC'!$B22,'WOW PMPM &amp; Agg'!X$10:X$14)</f>
        <v>0</v>
      </c>
      <c r="Z23" s="264">
        <f>SUMIF('WOW PMPM &amp; Agg'!$B$10:$B$14,'Summary TC'!$B22,'WOW PMPM &amp; Agg'!Y$10:Y$14)</f>
        <v>0</v>
      </c>
      <c r="AA23" s="264">
        <f>SUMIF('WOW PMPM &amp; Agg'!$B$10:$B$14,'Summary TC'!$B22,'WOW PMPM &amp; Agg'!Z$10:Z$14)</f>
        <v>0</v>
      </c>
      <c r="AB23" s="264">
        <f>SUMIF('WOW PMPM &amp; Agg'!$B$10:$B$14,'Summary TC'!$B22,'WOW PMPM &amp; Agg'!AA$10:AA$14)</f>
        <v>0</v>
      </c>
      <c r="AC23" s="265">
        <f>SUMIF('WOW PMPM &amp; Agg'!$B$10:$B$14,'Summary TC'!$B22,'WOW PMPM &amp; Agg'!AB$10:AB$14)</f>
        <v>0</v>
      </c>
      <c r="AD23" s="573"/>
    </row>
    <row r="24" spans="2:30" s="579" customFormat="1" x14ac:dyDescent="0.2">
      <c r="B24" s="382"/>
      <c r="C24" s="575"/>
      <c r="D24" s="576" t="s">
        <v>21</v>
      </c>
      <c r="E24" s="266">
        <f>IF($B$7="Actuals only",SUMIF('MemMon Actual'!$B$14:$B$36,'Summary TC'!$B22,'MemMon Actual'!D$14:D$36),0)+IF($B$7="Actuals + Projected",SUMIF('MemMon Total'!$B$10:$B$32,'Summary TC'!$B22,'MemMon Total'!D$10:D$32),0)</f>
        <v>0</v>
      </c>
      <c r="F24" s="267">
        <f>IF($B$7="Actuals only",SUMIF('MemMon Actual'!$B$14:$B$36,'Summary TC'!$B22,'MemMon Actual'!E$14:E$36),0)+IF($B$7="Actuals + Projected",SUMIF('MemMon Total'!$B$10:$B$32,'Summary TC'!$B22,'MemMon Total'!E$10:E$32),0)</f>
        <v>0</v>
      </c>
      <c r="G24" s="267">
        <f>IF($B$7="Actuals only",SUMIF('MemMon Actual'!$B$14:$B$36,'Summary TC'!$B22,'MemMon Actual'!F$14:F$36),0)+IF($B$7="Actuals + Projected",SUMIF('MemMon Total'!$B$10:$B$32,'Summary TC'!$B22,'MemMon Total'!F$10:F$32),0)</f>
        <v>0</v>
      </c>
      <c r="H24" s="267">
        <f>IF($B$7="Actuals only",SUMIF('MemMon Actual'!$B$14:$B$36,'Summary TC'!$B22,'MemMon Actual'!G$14:G$36),0)+IF($B$7="Actuals + Projected",SUMIF('MemMon Total'!$B$10:$B$32,'Summary TC'!$B22,'MemMon Total'!G$10:G$32),0)</f>
        <v>0</v>
      </c>
      <c r="I24" s="267">
        <f>IF($B$7="Actuals only",SUMIF('MemMon Actual'!$B$14:$B$36,'Summary TC'!$B22,'MemMon Actual'!H$14:H$36),0)+IF($B$7="Actuals + Projected",SUMIF('MemMon Total'!$B$10:$B$32,'Summary TC'!$B22,'MemMon Total'!H$10:H$32),0)</f>
        <v>0</v>
      </c>
      <c r="J24" s="267">
        <f>IF($B$7="Actuals only",SUMIF('MemMon Actual'!$B$14:$B$36,'Summary TC'!$B22,'MemMon Actual'!I$14:I$36),0)+IF($B$7="Actuals + Projected",SUMIF('MemMon Total'!$B$10:$B$32,'Summary TC'!$B22,'MemMon Total'!I$10:I$32),0)</f>
        <v>0</v>
      </c>
      <c r="K24" s="267">
        <f>IF($B$7="Actuals only",SUMIF('MemMon Actual'!$B$14:$B$36,'Summary TC'!$B22,'MemMon Actual'!J$14:J$36),0)+IF($B$7="Actuals + Projected",SUMIF('MemMon Total'!$B$10:$B$32,'Summary TC'!$B22,'MemMon Total'!J$10:J$32),0)</f>
        <v>0</v>
      </c>
      <c r="L24" s="267">
        <f>IF($B$7="Actuals only",SUMIF('MemMon Actual'!$B$14:$B$36,'Summary TC'!$B22,'MemMon Actual'!K$14:K$36),0)+IF($B$7="Actuals + Projected",SUMIF('MemMon Total'!$B$10:$B$32,'Summary TC'!$B22,'MemMon Total'!K$10:K$32),0)</f>
        <v>0</v>
      </c>
      <c r="M24" s="267">
        <f>IF($B$7="Actuals only",SUMIF('MemMon Actual'!$B$14:$B$36,'Summary TC'!$B22,'MemMon Actual'!L$14:L$36),0)+IF($B$7="Actuals + Projected",SUMIF('MemMon Total'!$B$10:$B$32,'Summary TC'!$B22,'MemMon Total'!L$10:L$32),0)</f>
        <v>0</v>
      </c>
      <c r="N24" s="267">
        <f>IF($B$7="Actuals only",SUMIF('MemMon Actual'!$B$14:$B$36,'Summary TC'!$B22,'MemMon Actual'!M$14:M$36),0)+IF($B$7="Actuals + Projected",SUMIF('MemMon Total'!$B$10:$B$32,'Summary TC'!$B22,'MemMon Total'!M$10:M$32),0)</f>
        <v>0</v>
      </c>
      <c r="O24" s="267">
        <f>IF($B$7="Actuals only",SUMIF('MemMon Actual'!$B$14:$B$36,'Summary TC'!$B22,'MemMon Actual'!N$14:N$36),0)+IF($B$7="Actuals + Projected",SUMIF('MemMon Total'!$B$10:$B$32,'Summary TC'!$B22,'MemMon Total'!N$10:N$32),0)</f>
        <v>0</v>
      </c>
      <c r="P24" s="267">
        <f>IF($B$7="Actuals only",SUMIF('MemMon Actual'!$B$14:$B$36,'Summary TC'!$B22,'MemMon Actual'!O$14:O$36),0)+IF($B$7="Actuals + Projected",SUMIF('MemMon Total'!$B$10:$B$32,'Summary TC'!$B22,'MemMon Total'!O$10:O$32),0)</f>
        <v>0</v>
      </c>
      <c r="Q24" s="267">
        <f>IF($B$7="Actuals only",SUMIF('MemMon Actual'!$B$14:$B$36,'Summary TC'!$B22,'MemMon Actual'!P$14:P$36),0)+IF($B$7="Actuals + Projected",SUMIF('MemMon Total'!$B$10:$B$32,'Summary TC'!$B22,'MemMon Total'!P$10:P$32),0)</f>
        <v>0</v>
      </c>
      <c r="R24" s="267">
        <f>IF($B$7="Actuals only",SUMIF('MemMon Actual'!$B$14:$B$36,'Summary TC'!$B22,'MemMon Actual'!Q$14:Q$36),0)+IF($B$7="Actuals + Projected",SUMIF('MemMon Total'!$B$10:$B$32,'Summary TC'!$B22,'MemMon Total'!Q$10:Q$32),0)</f>
        <v>0</v>
      </c>
      <c r="S24" s="267">
        <f>IF($B$7="Actuals only",SUMIF('MemMon Actual'!$B$14:$B$36,'Summary TC'!$B22,'MemMon Actual'!R$14:R$36),0)+IF($B$7="Actuals + Projected",SUMIF('MemMon Total'!$B$10:$B$32,'Summary TC'!$B22,'MemMon Total'!R$10:R$32),0)</f>
        <v>0</v>
      </c>
      <c r="T24" s="267">
        <f>IF($B$7="Actuals only",SUMIF('MemMon Actual'!$B$14:$B$36,'Summary TC'!$B22,'MemMon Actual'!S$14:S$36),0)+IF($B$7="Actuals + Projected",SUMIF('MemMon Total'!$B$10:$B$32,'Summary TC'!$B22,'MemMon Total'!S$10:S$32),0)</f>
        <v>0</v>
      </c>
      <c r="U24" s="267">
        <f>IF($B$7="Actuals only",SUMIF('MemMon Actual'!$B$14:$B$36,'Summary TC'!$B22,'MemMon Actual'!T$14:T$36),0)+IF($B$7="Actuals + Projected",SUMIF('MemMon Total'!$B$10:$B$32,'Summary TC'!$B22,'MemMon Total'!T$10:T$32),0)</f>
        <v>0</v>
      </c>
      <c r="V24" s="267">
        <f>IF($B$7="Actuals only",SUMIF('MemMon Actual'!$B$14:$B$36,'Summary TC'!$B22,'MemMon Actual'!U$14:U$36),0)+IF($B$7="Actuals + Projected",SUMIF('MemMon Total'!$B$10:$B$32,'Summary TC'!$B22,'MemMon Total'!U$10:U$32),0)</f>
        <v>0</v>
      </c>
      <c r="W24" s="267">
        <f>IF($B$7="Actuals only",SUMIF('MemMon Actual'!$B$14:$B$36,'Summary TC'!$B22,'MemMon Actual'!V$14:V$36),0)+IF($B$7="Actuals + Projected",SUMIF('MemMon Total'!$B$10:$B$32,'Summary TC'!$B22,'MemMon Total'!V$10:V$32),0)</f>
        <v>0</v>
      </c>
      <c r="X24" s="267">
        <f>IF($B$7="Actuals only",SUMIF('MemMon Actual'!$B$14:$B$36,'Summary TC'!$B22,'MemMon Actual'!W$14:W$36),0)+IF($B$7="Actuals + Projected",SUMIF('MemMon Total'!$B$10:$B$32,'Summary TC'!$B22,'MemMon Total'!W$10:W$32),0)</f>
        <v>0</v>
      </c>
      <c r="Y24" s="267">
        <f>IF($B$7="Actuals only",SUMIF('MemMon Actual'!$B$14:$B$36,'Summary TC'!$B22,'MemMon Actual'!X$14:X$36),0)+IF($B$7="Actuals + Projected",SUMIF('MemMon Total'!$B$10:$B$32,'Summary TC'!$B22,'MemMon Total'!X$10:X$32),0)</f>
        <v>0</v>
      </c>
      <c r="Z24" s="267">
        <f>IF($B$7="Actuals only",SUMIF('MemMon Actual'!$B$14:$B$36,'Summary TC'!$B22,'MemMon Actual'!Y$14:Y$36),0)+IF($B$7="Actuals + Projected",SUMIF('MemMon Total'!$B$10:$B$32,'Summary TC'!$B22,'MemMon Total'!Y$10:Y$32),0)</f>
        <v>0</v>
      </c>
      <c r="AA24" s="267">
        <f>IF($B$7="Actuals only",SUMIF('MemMon Actual'!$B$14:$B$36,'Summary TC'!$B22,'MemMon Actual'!Z$14:Z$36),0)+IF($B$7="Actuals + Projected",SUMIF('MemMon Total'!$B$10:$B$32,'Summary TC'!$B22,'MemMon Total'!Z$10:Z$32),0)</f>
        <v>0</v>
      </c>
      <c r="AB24" s="267">
        <f>IF($B$7="Actuals only",SUMIF('MemMon Actual'!$B$14:$B$36,'Summary TC'!$B22,'MemMon Actual'!AA$14:AA$36),0)+IF($B$7="Actuals + Projected",SUMIF('MemMon Total'!$B$10:$B$32,'Summary TC'!$B22,'MemMon Total'!AA$10:AA$32),0)</f>
        <v>0</v>
      </c>
      <c r="AC24" s="268">
        <f>IF($B$7="Actuals only",SUMIF('MemMon Actual'!$B$14:$B$36,'Summary TC'!$B22,'MemMon Actual'!AB$14:AB$36),0)+IF($B$7="Actuals + Projected",SUMIF('MemMon Total'!$B$10:$B$32,'Summary TC'!$B22,'MemMon Total'!AB$10:AB$32),0)</f>
        <v>0</v>
      </c>
      <c r="AD24" s="577"/>
    </row>
    <row r="25" spans="2:30" s="579" customFormat="1" x14ac:dyDescent="0.2">
      <c r="B25" s="61"/>
      <c r="C25" s="115"/>
      <c r="D25" s="259"/>
      <c r="E25" s="269"/>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1"/>
      <c r="AD25" s="573"/>
    </row>
    <row r="26" spans="2:30" s="579" customFormat="1" x14ac:dyDescent="0.2">
      <c r="B26" s="61" t="str">
        <f>IFERROR(VLOOKUP(C26,'MEG Def'!$A$7:$B$12,2),"")</f>
        <v/>
      </c>
      <c r="C26" s="115"/>
      <c r="D26" s="259" t="s">
        <v>19</v>
      </c>
      <c r="E26" s="353">
        <f>E27*E28</f>
        <v>0</v>
      </c>
      <c r="F26" s="354">
        <f>F27*F28</f>
        <v>0</v>
      </c>
      <c r="G26" s="354">
        <f>G27*G28</f>
        <v>0</v>
      </c>
      <c r="H26" s="354">
        <f>H27*H28</f>
        <v>0</v>
      </c>
      <c r="I26" s="354">
        <f>I27*I28</f>
        <v>0</v>
      </c>
      <c r="J26" s="354">
        <f t="shared" ref="J26:AC26" si="3">J27*J28</f>
        <v>0</v>
      </c>
      <c r="K26" s="354">
        <f t="shared" si="3"/>
        <v>0</v>
      </c>
      <c r="L26" s="354">
        <f t="shared" si="3"/>
        <v>0</v>
      </c>
      <c r="M26" s="354">
        <f t="shared" si="3"/>
        <v>0</v>
      </c>
      <c r="N26" s="354">
        <f t="shared" si="3"/>
        <v>0</v>
      </c>
      <c r="O26" s="354">
        <f t="shared" si="3"/>
        <v>0</v>
      </c>
      <c r="P26" s="354">
        <f t="shared" si="3"/>
        <v>0</v>
      </c>
      <c r="Q26" s="354">
        <f t="shared" si="3"/>
        <v>0</v>
      </c>
      <c r="R26" s="354">
        <f t="shared" si="3"/>
        <v>0</v>
      </c>
      <c r="S26" s="354">
        <f t="shared" si="3"/>
        <v>0</v>
      </c>
      <c r="T26" s="354">
        <f t="shared" si="3"/>
        <v>0</v>
      </c>
      <c r="U26" s="354">
        <f t="shared" si="3"/>
        <v>0</v>
      </c>
      <c r="V26" s="354">
        <f t="shared" si="3"/>
        <v>0</v>
      </c>
      <c r="W26" s="354">
        <f t="shared" si="3"/>
        <v>0</v>
      </c>
      <c r="X26" s="354">
        <f t="shared" si="3"/>
        <v>0</v>
      </c>
      <c r="Y26" s="354">
        <f t="shared" si="3"/>
        <v>0</v>
      </c>
      <c r="Z26" s="354">
        <f t="shared" si="3"/>
        <v>0</v>
      </c>
      <c r="AA26" s="354">
        <f t="shared" si="3"/>
        <v>0</v>
      </c>
      <c r="AB26" s="354">
        <f t="shared" si="3"/>
        <v>0</v>
      </c>
      <c r="AC26" s="355">
        <f t="shared" si="3"/>
        <v>0</v>
      </c>
      <c r="AD26" s="573"/>
    </row>
    <row r="27" spans="2:30" s="579" customFormat="1" x14ac:dyDescent="0.2">
      <c r="B27" s="61"/>
      <c r="C27" s="115"/>
      <c r="D27" s="259" t="s">
        <v>20</v>
      </c>
      <c r="E27" s="263">
        <f>SUMIF('WOW PMPM &amp; Agg'!$B$10:$B$14,'Summary TC'!$B26,'WOW PMPM &amp; Agg'!D$10:D$14)</f>
        <v>0</v>
      </c>
      <c r="F27" s="264">
        <f>SUMIF('WOW PMPM &amp; Agg'!$B$10:$B$14,'Summary TC'!$B26,'WOW PMPM &amp; Agg'!E$10:E$14)</f>
        <v>0</v>
      </c>
      <c r="G27" s="264">
        <f>SUMIF('WOW PMPM &amp; Agg'!$B$10:$B$14,'Summary TC'!$B26,'WOW PMPM &amp; Agg'!F$10:F$14)</f>
        <v>0</v>
      </c>
      <c r="H27" s="264">
        <f>SUMIF('WOW PMPM &amp; Agg'!$B$10:$B$14,'Summary TC'!$B26,'WOW PMPM &amp; Agg'!G$10:G$14)</f>
        <v>0</v>
      </c>
      <c r="I27" s="264">
        <f>SUMIF('WOW PMPM &amp; Agg'!$B$10:$B$14,'Summary TC'!$B26,'WOW PMPM &amp; Agg'!H$10:H$14)</f>
        <v>0</v>
      </c>
      <c r="J27" s="264">
        <f>SUMIF('WOW PMPM &amp; Agg'!$B$10:$B$14,'Summary TC'!$B26,'WOW PMPM &amp; Agg'!I$10:I$14)</f>
        <v>0</v>
      </c>
      <c r="K27" s="264">
        <f>SUMIF('WOW PMPM &amp; Agg'!$B$10:$B$14,'Summary TC'!$B26,'WOW PMPM &amp; Agg'!J$10:J$14)</f>
        <v>0</v>
      </c>
      <c r="L27" s="264">
        <f>SUMIF('WOW PMPM &amp; Agg'!$B$10:$B$14,'Summary TC'!$B26,'WOW PMPM &amp; Agg'!K$10:K$14)</f>
        <v>0</v>
      </c>
      <c r="M27" s="264">
        <f>SUMIF('WOW PMPM &amp; Agg'!$B$10:$B$14,'Summary TC'!$B26,'WOW PMPM &amp; Agg'!L$10:L$14)</f>
        <v>0</v>
      </c>
      <c r="N27" s="264">
        <f>SUMIF('WOW PMPM &amp; Agg'!$B$10:$B$14,'Summary TC'!$B26,'WOW PMPM &amp; Agg'!M$10:M$14)</f>
        <v>0</v>
      </c>
      <c r="O27" s="264">
        <f>SUMIF('WOW PMPM &amp; Agg'!$B$10:$B$14,'Summary TC'!$B26,'WOW PMPM &amp; Agg'!N$10:N$14)</f>
        <v>0</v>
      </c>
      <c r="P27" s="264">
        <f>SUMIF('WOW PMPM &amp; Agg'!$B$10:$B$14,'Summary TC'!$B26,'WOW PMPM &amp; Agg'!O$10:O$14)</f>
        <v>0</v>
      </c>
      <c r="Q27" s="264">
        <f>SUMIF('WOW PMPM &amp; Agg'!$B$10:$B$14,'Summary TC'!$B26,'WOW PMPM &amp; Agg'!P$10:P$14)</f>
        <v>0</v>
      </c>
      <c r="R27" s="264">
        <f>SUMIF('WOW PMPM &amp; Agg'!$B$10:$B$14,'Summary TC'!$B26,'WOW PMPM &amp; Agg'!Q$10:Q$14)</f>
        <v>0</v>
      </c>
      <c r="S27" s="264">
        <f>SUMIF('WOW PMPM &amp; Agg'!$B$10:$B$14,'Summary TC'!$B26,'WOW PMPM &amp; Agg'!R$10:R$14)</f>
        <v>0</v>
      </c>
      <c r="T27" s="264">
        <f>SUMIF('WOW PMPM &amp; Agg'!$B$10:$B$14,'Summary TC'!$B26,'WOW PMPM &amp; Agg'!S$10:S$14)</f>
        <v>0</v>
      </c>
      <c r="U27" s="264">
        <f>SUMIF('WOW PMPM &amp; Agg'!$B$10:$B$14,'Summary TC'!$B26,'WOW PMPM &amp; Agg'!T$10:T$14)</f>
        <v>0</v>
      </c>
      <c r="V27" s="264">
        <f>SUMIF('WOW PMPM &amp; Agg'!$B$10:$B$14,'Summary TC'!$B26,'WOW PMPM &amp; Agg'!U$10:U$14)</f>
        <v>0</v>
      </c>
      <c r="W27" s="264">
        <f>SUMIF('WOW PMPM &amp; Agg'!$B$10:$B$14,'Summary TC'!$B26,'WOW PMPM &amp; Agg'!V$10:V$14)</f>
        <v>0</v>
      </c>
      <c r="X27" s="264">
        <f>SUMIF('WOW PMPM &amp; Agg'!$B$10:$B$14,'Summary TC'!$B26,'WOW PMPM &amp; Agg'!W$10:W$14)</f>
        <v>0</v>
      </c>
      <c r="Y27" s="264">
        <f>SUMIF('WOW PMPM &amp; Agg'!$B$10:$B$14,'Summary TC'!$B26,'WOW PMPM &amp; Agg'!X$10:X$14)</f>
        <v>0</v>
      </c>
      <c r="Z27" s="264">
        <f>SUMIF('WOW PMPM &amp; Agg'!$B$10:$B$14,'Summary TC'!$B26,'WOW PMPM &amp; Agg'!Y$10:Y$14)</f>
        <v>0</v>
      </c>
      <c r="AA27" s="264">
        <f>SUMIF('WOW PMPM &amp; Agg'!$B$10:$B$14,'Summary TC'!$B26,'WOW PMPM &amp; Agg'!Z$10:Z$14)</f>
        <v>0</v>
      </c>
      <c r="AB27" s="264">
        <f>SUMIF('WOW PMPM &amp; Agg'!$B$10:$B$14,'Summary TC'!$B26,'WOW PMPM &amp; Agg'!AA$10:AA$14)</f>
        <v>0</v>
      </c>
      <c r="AC27" s="265">
        <f>SUMIF('WOW PMPM &amp; Agg'!$B$10:$B$14,'Summary TC'!$B26,'WOW PMPM &amp; Agg'!AB$10:AB$14)</f>
        <v>0</v>
      </c>
      <c r="AD27" s="573"/>
    </row>
    <row r="28" spans="2:30" s="579" customFormat="1" x14ac:dyDescent="0.2">
      <c r="B28" s="383"/>
      <c r="C28" s="206"/>
      <c r="D28" s="365" t="s">
        <v>21</v>
      </c>
      <c r="E28" s="266">
        <f>IF($B$7="Actuals only",SUMIF('MemMon Actual'!$B$14:$B$36,'Summary TC'!$B26,'MemMon Actual'!D$14:D$36),0)+IF($B$7="Actuals + Projected",SUMIF('MemMon Total'!$B$10:$B$32,'Summary TC'!$B26,'MemMon Total'!D$10:D$32),0)</f>
        <v>0</v>
      </c>
      <c r="F28" s="267">
        <f>IF($B$7="Actuals only",SUMIF('MemMon Actual'!$B$14:$B$36,'Summary TC'!$B26,'MemMon Actual'!E$14:E$36),0)+IF($B$7="Actuals + Projected",SUMIF('MemMon Total'!$B$10:$B$32,'Summary TC'!$B26,'MemMon Total'!E$10:E$32),0)</f>
        <v>0</v>
      </c>
      <c r="G28" s="267">
        <f>IF($B$7="Actuals only",SUMIF('MemMon Actual'!$B$14:$B$36,'Summary TC'!$B26,'MemMon Actual'!F$14:F$36),0)+IF($B$7="Actuals + Projected",SUMIF('MemMon Total'!$B$10:$B$32,'Summary TC'!$B26,'MemMon Total'!F$10:F$32),0)</f>
        <v>0</v>
      </c>
      <c r="H28" s="267">
        <f>IF($B$7="Actuals only",SUMIF('MemMon Actual'!$B$14:$B$36,'Summary TC'!$B26,'MemMon Actual'!G$14:G$36),0)+IF($B$7="Actuals + Projected",SUMIF('MemMon Total'!$B$10:$B$32,'Summary TC'!$B26,'MemMon Total'!G$10:G$32),0)</f>
        <v>0</v>
      </c>
      <c r="I28" s="267">
        <f>IF($B$7="Actuals only",SUMIF('MemMon Actual'!$B$14:$B$36,'Summary TC'!$B26,'MemMon Actual'!H$14:H$36),0)+IF($B$7="Actuals + Projected",SUMIF('MemMon Total'!$B$10:$B$32,'Summary TC'!$B26,'MemMon Total'!H$10:H$32),0)</f>
        <v>0</v>
      </c>
      <c r="J28" s="267">
        <f>IF($B$7="Actuals only",SUMIF('MemMon Actual'!$B$14:$B$36,'Summary TC'!$B26,'MemMon Actual'!I$14:I$36),0)+IF($B$7="Actuals + Projected",SUMIF('MemMon Total'!$B$10:$B$32,'Summary TC'!$B26,'MemMon Total'!I$10:I$32),0)</f>
        <v>0</v>
      </c>
      <c r="K28" s="267">
        <f>IF($B$7="Actuals only",SUMIF('MemMon Actual'!$B$14:$B$36,'Summary TC'!$B26,'MemMon Actual'!J$14:J$36),0)+IF($B$7="Actuals + Projected",SUMIF('MemMon Total'!$B$10:$B$32,'Summary TC'!$B26,'MemMon Total'!J$10:J$32),0)</f>
        <v>0</v>
      </c>
      <c r="L28" s="267">
        <f>IF($B$7="Actuals only",SUMIF('MemMon Actual'!$B$14:$B$36,'Summary TC'!$B26,'MemMon Actual'!K$14:K$36),0)+IF($B$7="Actuals + Projected",SUMIF('MemMon Total'!$B$10:$B$32,'Summary TC'!$B26,'MemMon Total'!K$10:K$32),0)</f>
        <v>0</v>
      </c>
      <c r="M28" s="267">
        <f>IF($B$7="Actuals only",SUMIF('MemMon Actual'!$B$14:$B$36,'Summary TC'!$B26,'MemMon Actual'!L$14:L$36),0)+IF($B$7="Actuals + Projected",SUMIF('MemMon Total'!$B$10:$B$32,'Summary TC'!$B26,'MemMon Total'!L$10:L$32),0)</f>
        <v>0</v>
      </c>
      <c r="N28" s="267">
        <f>IF($B$7="Actuals only",SUMIF('MemMon Actual'!$B$14:$B$36,'Summary TC'!$B26,'MemMon Actual'!M$14:M$36),0)+IF($B$7="Actuals + Projected",SUMIF('MemMon Total'!$B$10:$B$32,'Summary TC'!$B26,'MemMon Total'!M$10:M$32),0)</f>
        <v>0</v>
      </c>
      <c r="O28" s="267">
        <f>IF($B$7="Actuals only",SUMIF('MemMon Actual'!$B$14:$B$36,'Summary TC'!$B26,'MemMon Actual'!N$14:N$36),0)+IF($B$7="Actuals + Projected",SUMIF('MemMon Total'!$B$10:$B$32,'Summary TC'!$B26,'MemMon Total'!N$10:N$32),0)</f>
        <v>0</v>
      </c>
      <c r="P28" s="267">
        <f>IF($B$7="Actuals only",SUMIF('MemMon Actual'!$B$14:$B$36,'Summary TC'!$B26,'MemMon Actual'!O$14:O$36),0)+IF($B$7="Actuals + Projected",SUMIF('MemMon Total'!$B$10:$B$32,'Summary TC'!$B26,'MemMon Total'!O$10:O$32),0)</f>
        <v>0</v>
      </c>
      <c r="Q28" s="267">
        <f>IF($B$7="Actuals only",SUMIF('MemMon Actual'!$B$14:$B$36,'Summary TC'!$B26,'MemMon Actual'!P$14:P$36),0)+IF($B$7="Actuals + Projected",SUMIF('MemMon Total'!$B$10:$B$32,'Summary TC'!$B26,'MemMon Total'!P$10:P$32),0)</f>
        <v>0</v>
      </c>
      <c r="R28" s="267">
        <f>IF($B$7="Actuals only",SUMIF('MemMon Actual'!$B$14:$B$36,'Summary TC'!$B26,'MemMon Actual'!Q$14:Q$36),0)+IF($B$7="Actuals + Projected",SUMIF('MemMon Total'!$B$10:$B$32,'Summary TC'!$B26,'MemMon Total'!Q$10:Q$32),0)</f>
        <v>0</v>
      </c>
      <c r="S28" s="267">
        <f>IF($B$7="Actuals only",SUMIF('MemMon Actual'!$B$14:$B$36,'Summary TC'!$B26,'MemMon Actual'!R$14:R$36),0)+IF($B$7="Actuals + Projected",SUMIF('MemMon Total'!$B$10:$B$32,'Summary TC'!$B26,'MemMon Total'!R$10:R$32),0)</f>
        <v>0</v>
      </c>
      <c r="T28" s="267">
        <f>IF($B$7="Actuals only",SUMIF('MemMon Actual'!$B$14:$B$36,'Summary TC'!$B26,'MemMon Actual'!S$14:S$36),0)+IF($B$7="Actuals + Projected",SUMIF('MemMon Total'!$B$10:$B$32,'Summary TC'!$B26,'MemMon Total'!S$10:S$32),0)</f>
        <v>0</v>
      </c>
      <c r="U28" s="267">
        <f>IF($B$7="Actuals only",SUMIF('MemMon Actual'!$B$14:$B$36,'Summary TC'!$B26,'MemMon Actual'!T$14:T$36),0)+IF($B$7="Actuals + Projected",SUMIF('MemMon Total'!$B$10:$B$32,'Summary TC'!$B26,'MemMon Total'!T$10:T$32),0)</f>
        <v>0</v>
      </c>
      <c r="V28" s="267">
        <f>IF($B$7="Actuals only",SUMIF('MemMon Actual'!$B$14:$B$36,'Summary TC'!$B26,'MemMon Actual'!U$14:U$36),0)+IF($B$7="Actuals + Projected",SUMIF('MemMon Total'!$B$10:$B$32,'Summary TC'!$B26,'MemMon Total'!U$10:U$32),0)</f>
        <v>0</v>
      </c>
      <c r="W28" s="267">
        <f>IF($B$7="Actuals only",SUMIF('MemMon Actual'!$B$14:$B$36,'Summary TC'!$B26,'MemMon Actual'!V$14:V$36),0)+IF($B$7="Actuals + Projected",SUMIF('MemMon Total'!$B$10:$B$32,'Summary TC'!$B26,'MemMon Total'!V$10:V$32),0)</f>
        <v>0</v>
      </c>
      <c r="X28" s="267">
        <f>IF($B$7="Actuals only",SUMIF('MemMon Actual'!$B$14:$B$36,'Summary TC'!$B26,'MemMon Actual'!W$14:W$36),0)+IF($B$7="Actuals + Projected",SUMIF('MemMon Total'!$B$10:$B$32,'Summary TC'!$B26,'MemMon Total'!W$10:W$32),0)</f>
        <v>0</v>
      </c>
      <c r="Y28" s="267">
        <f>IF($B$7="Actuals only",SUMIF('MemMon Actual'!$B$14:$B$36,'Summary TC'!$B26,'MemMon Actual'!X$14:X$36),0)+IF($B$7="Actuals + Projected",SUMIF('MemMon Total'!$B$10:$B$32,'Summary TC'!$B26,'MemMon Total'!X$10:X$32),0)</f>
        <v>0</v>
      </c>
      <c r="Z28" s="267">
        <f>IF($B$7="Actuals only",SUMIF('MemMon Actual'!$B$14:$B$36,'Summary TC'!$B26,'MemMon Actual'!Y$14:Y$36),0)+IF($B$7="Actuals + Projected",SUMIF('MemMon Total'!$B$10:$B$32,'Summary TC'!$B26,'MemMon Total'!Y$10:Y$32),0)</f>
        <v>0</v>
      </c>
      <c r="AA28" s="267">
        <f>IF($B$7="Actuals only",SUMIF('MemMon Actual'!$B$14:$B$36,'Summary TC'!$B26,'MemMon Actual'!Z$14:Z$36),0)+IF($B$7="Actuals + Projected",SUMIF('MemMon Total'!$B$10:$B$32,'Summary TC'!$B26,'MemMon Total'!Z$10:Z$32),0)</f>
        <v>0</v>
      </c>
      <c r="AB28" s="267">
        <f>IF($B$7="Actuals only",SUMIF('MemMon Actual'!$B$14:$B$36,'Summary TC'!$B26,'MemMon Actual'!AA$14:AA$36),0)+IF($B$7="Actuals + Projected",SUMIF('MemMon Total'!$B$10:$B$32,'Summary TC'!$B26,'MemMon Total'!AA$10:AA$32),0)</f>
        <v>0</v>
      </c>
      <c r="AC28" s="268">
        <f>IF($B$7="Actuals only",SUMIF('MemMon Actual'!$B$14:$B$36,'Summary TC'!$B26,'MemMon Actual'!AB$14:AB$36),0)+IF($B$7="Actuals + Projected",SUMIF('MemMon Total'!$B$10:$B$32,'Summary TC'!$B26,'MemMon Total'!AB$10:AB$32),0)</f>
        <v>0</v>
      </c>
      <c r="AD28" s="578"/>
    </row>
    <row r="29" spans="2:30" s="579" customFormat="1" x14ac:dyDescent="0.2">
      <c r="B29" s="383"/>
      <c r="C29" s="206"/>
      <c r="D29" s="365"/>
      <c r="E29" s="266"/>
      <c r="F29" s="267"/>
      <c r="G29" s="267"/>
      <c r="H29" s="267"/>
      <c r="I29" s="267"/>
      <c r="J29" s="267"/>
      <c r="K29" s="267"/>
      <c r="L29" s="267"/>
      <c r="M29" s="267"/>
      <c r="N29" s="267"/>
      <c r="O29" s="267"/>
      <c r="P29" s="267"/>
      <c r="Q29" s="267"/>
      <c r="R29" s="267"/>
      <c r="S29" s="267"/>
      <c r="T29" s="267"/>
      <c r="U29" s="267"/>
      <c r="V29" s="267"/>
      <c r="W29" s="267"/>
      <c r="X29" s="267"/>
      <c r="Y29" s="267"/>
      <c r="Z29" s="267"/>
      <c r="AA29" s="267"/>
      <c r="AB29" s="267"/>
      <c r="AC29" s="268"/>
      <c r="AD29" s="578"/>
    </row>
    <row r="30" spans="2:30" s="579" customFormat="1" x14ac:dyDescent="0.2">
      <c r="B30" s="61" t="str">
        <f>IFERROR(VLOOKUP(C30,'MEG Def'!$A$7:$B$12,2),"")</f>
        <v/>
      </c>
      <c r="C30" s="115"/>
      <c r="D30" s="259" t="s">
        <v>19</v>
      </c>
      <c r="E30" s="353">
        <f>E31*E32</f>
        <v>0</v>
      </c>
      <c r="F30" s="354">
        <f>F31*F32</f>
        <v>0</v>
      </c>
      <c r="G30" s="354">
        <f>G31*G32</f>
        <v>0</v>
      </c>
      <c r="H30" s="354">
        <f>H31*H32</f>
        <v>0</v>
      </c>
      <c r="I30" s="354">
        <f>I31*I32</f>
        <v>0</v>
      </c>
      <c r="J30" s="354">
        <f t="shared" ref="J30:AC30" si="4">J31*J32</f>
        <v>0</v>
      </c>
      <c r="K30" s="354">
        <f t="shared" si="4"/>
        <v>0</v>
      </c>
      <c r="L30" s="354">
        <f t="shared" si="4"/>
        <v>0</v>
      </c>
      <c r="M30" s="354">
        <f t="shared" si="4"/>
        <v>0</v>
      </c>
      <c r="N30" s="354">
        <f t="shared" si="4"/>
        <v>0</v>
      </c>
      <c r="O30" s="354">
        <f t="shared" si="4"/>
        <v>0</v>
      </c>
      <c r="P30" s="354">
        <f t="shared" si="4"/>
        <v>0</v>
      </c>
      <c r="Q30" s="354">
        <f t="shared" si="4"/>
        <v>0</v>
      </c>
      <c r="R30" s="354">
        <f t="shared" si="4"/>
        <v>0</v>
      </c>
      <c r="S30" s="354">
        <f t="shared" si="4"/>
        <v>0</v>
      </c>
      <c r="T30" s="354">
        <f t="shared" si="4"/>
        <v>0</v>
      </c>
      <c r="U30" s="354">
        <f t="shared" si="4"/>
        <v>0</v>
      </c>
      <c r="V30" s="354">
        <f t="shared" si="4"/>
        <v>0</v>
      </c>
      <c r="W30" s="354">
        <f t="shared" si="4"/>
        <v>0</v>
      </c>
      <c r="X30" s="354">
        <f t="shared" si="4"/>
        <v>0</v>
      </c>
      <c r="Y30" s="354">
        <f t="shared" si="4"/>
        <v>0</v>
      </c>
      <c r="Z30" s="354">
        <f t="shared" si="4"/>
        <v>0</v>
      </c>
      <c r="AA30" s="354">
        <f t="shared" si="4"/>
        <v>0</v>
      </c>
      <c r="AB30" s="354">
        <f t="shared" si="4"/>
        <v>0</v>
      </c>
      <c r="AC30" s="355">
        <f t="shared" si="4"/>
        <v>0</v>
      </c>
      <c r="AD30" s="573"/>
    </row>
    <row r="31" spans="2:30" s="579" customFormat="1" x14ac:dyDescent="0.2">
      <c r="B31" s="61"/>
      <c r="C31" s="115"/>
      <c r="D31" s="259" t="s">
        <v>20</v>
      </c>
      <c r="E31" s="263">
        <f>SUMIF('WOW PMPM &amp; Agg'!$B$10:$B$14,'Summary TC'!$B30,'WOW PMPM &amp; Agg'!D$10:D$14)</f>
        <v>0</v>
      </c>
      <c r="F31" s="264">
        <f>SUMIF('WOW PMPM &amp; Agg'!$B$10:$B$14,'Summary TC'!$B30,'WOW PMPM &amp; Agg'!E$10:E$14)</f>
        <v>0</v>
      </c>
      <c r="G31" s="264">
        <f>SUMIF('WOW PMPM &amp; Agg'!$B$10:$B$14,'Summary TC'!$B30,'WOW PMPM &amp; Agg'!F$10:F$14)</f>
        <v>0</v>
      </c>
      <c r="H31" s="264">
        <f>SUMIF('WOW PMPM &amp; Agg'!$B$10:$B$14,'Summary TC'!$B30,'WOW PMPM &amp; Agg'!G$10:G$14)</f>
        <v>0</v>
      </c>
      <c r="I31" s="264">
        <f>SUMIF('WOW PMPM &amp; Agg'!$B$10:$B$14,'Summary TC'!$B30,'WOW PMPM &amp; Agg'!H$10:H$14)</f>
        <v>0</v>
      </c>
      <c r="J31" s="264">
        <f>SUMIF('WOW PMPM &amp; Agg'!$B$10:$B$14,'Summary TC'!$B30,'WOW PMPM &amp; Agg'!I$10:I$14)</f>
        <v>0</v>
      </c>
      <c r="K31" s="264">
        <f>SUMIF('WOW PMPM &amp; Agg'!$B$10:$B$14,'Summary TC'!$B30,'WOW PMPM &amp; Agg'!J$10:J$14)</f>
        <v>0</v>
      </c>
      <c r="L31" s="264">
        <f>SUMIF('WOW PMPM &amp; Agg'!$B$10:$B$14,'Summary TC'!$B30,'WOW PMPM &amp; Agg'!K$10:K$14)</f>
        <v>0</v>
      </c>
      <c r="M31" s="264">
        <f>SUMIF('WOW PMPM &amp; Agg'!$B$10:$B$14,'Summary TC'!$B30,'WOW PMPM &amp; Agg'!L$10:L$14)</f>
        <v>0</v>
      </c>
      <c r="N31" s="264">
        <f>SUMIF('WOW PMPM &amp; Agg'!$B$10:$B$14,'Summary TC'!$B30,'WOW PMPM &amp; Agg'!M$10:M$14)</f>
        <v>0</v>
      </c>
      <c r="O31" s="264">
        <f>SUMIF('WOW PMPM &amp; Agg'!$B$10:$B$14,'Summary TC'!$B30,'WOW PMPM &amp; Agg'!N$10:N$14)</f>
        <v>0</v>
      </c>
      <c r="P31" s="264">
        <f>SUMIF('WOW PMPM &amp; Agg'!$B$10:$B$14,'Summary TC'!$B30,'WOW PMPM &amp; Agg'!O$10:O$14)</f>
        <v>0</v>
      </c>
      <c r="Q31" s="264">
        <f>SUMIF('WOW PMPM &amp; Agg'!$B$10:$B$14,'Summary TC'!$B30,'WOW PMPM &amp; Agg'!P$10:P$14)</f>
        <v>0</v>
      </c>
      <c r="R31" s="264">
        <f>SUMIF('WOW PMPM &amp; Agg'!$B$10:$B$14,'Summary TC'!$B30,'WOW PMPM &amp; Agg'!Q$10:Q$14)</f>
        <v>0</v>
      </c>
      <c r="S31" s="264">
        <f>SUMIF('WOW PMPM &amp; Agg'!$B$10:$B$14,'Summary TC'!$B30,'WOW PMPM &amp; Agg'!R$10:R$14)</f>
        <v>0</v>
      </c>
      <c r="T31" s="264">
        <f>SUMIF('WOW PMPM &amp; Agg'!$B$10:$B$14,'Summary TC'!$B30,'WOW PMPM &amp; Agg'!S$10:S$14)</f>
        <v>0</v>
      </c>
      <c r="U31" s="264">
        <f>SUMIF('WOW PMPM &amp; Agg'!$B$10:$B$14,'Summary TC'!$B30,'WOW PMPM &amp; Agg'!T$10:T$14)</f>
        <v>0</v>
      </c>
      <c r="V31" s="264">
        <f>SUMIF('WOW PMPM &amp; Agg'!$B$10:$B$14,'Summary TC'!$B30,'WOW PMPM &amp; Agg'!U$10:U$14)</f>
        <v>0</v>
      </c>
      <c r="W31" s="264">
        <f>SUMIF('WOW PMPM &amp; Agg'!$B$10:$B$14,'Summary TC'!$B30,'WOW PMPM &amp; Agg'!V$10:V$14)</f>
        <v>0</v>
      </c>
      <c r="X31" s="264">
        <f>SUMIF('WOW PMPM &amp; Agg'!$B$10:$B$14,'Summary TC'!$B30,'WOW PMPM &amp; Agg'!W$10:W$14)</f>
        <v>0</v>
      </c>
      <c r="Y31" s="264">
        <f>SUMIF('WOW PMPM &amp; Agg'!$B$10:$B$14,'Summary TC'!$B30,'WOW PMPM &amp; Agg'!X$10:X$14)</f>
        <v>0</v>
      </c>
      <c r="Z31" s="264">
        <f>SUMIF('WOW PMPM &amp; Agg'!$B$10:$B$14,'Summary TC'!$B30,'WOW PMPM &amp; Agg'!Y$10:Y$14)</f>
        <v>0</v>
      </c>
      <c r="AA31" s="264">
        <f>SUMIF('WOW PMPM &amp; Agg'!$B$10:$B$14,'Summary TC'!$B30,'WOW PMPM &amp; Agg'!Z$10:Z$14)</f>
        <v>0</v>
      </c>
      <c r="AB31" s="264">
        <f>SUMIF('WOW PMPM &amp; Agg'!$B$10:$B$14,'Summary TC'!$B30,'WOW PMPM &amp; Agg'!AA$10:AA$14)</f>
        <v>0</v>
      </c>
      <c r="AC31" s="265">
        <f>SUMIF('WOW PMPM &amp; Agg'!$B$10:$B$14,'Summary TC'!$B30,'WOW PMPM &amp; Agg'!AB$10:AB$14)</f>
        <v>0</v>
      </c>
      <c r="AD31" s="573"/>
    </row>
    <row r="32" spans="2:30" s="579" customFormat="1" x14ac:dyDescent="0.2">
      <c r="B32" s="382"/>
      <c r="C32" s="575"/>
      <c r="D32" s="576" t="s">
        <v>21</v>
      </c>
      <c r="E32" s="266">
        <f>IF($B$7="Actuals only",SUMIF('MemMon Actual'!$B$14:$B$36,'Summary TC'!$B30,'MemMon Actual'!D$14:D$36),0)+IF($B$7="Actuals + Projected",SUMIF('MemMon Total'!$B$10:$B$32,'Summary TC'!$B30,'MemMon Total'!D$10:D$32),0)</f>
        <v>0</v>
      </c>
      <c r="F32" s="267">
        <f>IF($B$7="Actuals only",SUMIF('MemMon Actual'!$B$14:$B$36,'Summary TC'!$B30,'MemMon Actual'!E$14:E$36),0)+IF($B$7="Actuals + Projected",SUMIF('MemMon Total'!$B$10:$B$32,'Summary TC'!$B30,'MemMon Total'!E$10:E$32),0)</f>
        <v>0</v>
      </c>
      <c r="G32" s="267">
        <f>IF($B$7="Actuals only",SUMIF('MemMon Actual'!$B$14:$B$36,'Summary TC'!$B30,'MemMon Actual'!F$14:F$36),0)+IF($B$7="Actuals + Projected",SUMIF('MemMon Total'!$B$10:$B$32,'Summary TC'!$B30,'MemMon Total'!F$10:F$32),0)</f>
        <v>0</v>
      </c>
      <c r="H32" s="267">
        <f>IF($B$7="Actuals only",SUMIF('MemMon Actual'!$B$14:$B$36,'Summary TC'!$B30,'MemMon Actual'!G$14:G$36),0)+IF($B$7="Actuals + Projected",SUMIF('MemMon Total'!$B$10:$B$32,'Summary TC'!$B30,'MemMon Total'!G$10:G$32),0)</f>
        <v>0</v>
      </c>
      <c r="I32" s="267">
        <f>IF($B$7="Actuals only",SUMIF('MemMon Actual'!$B$14:$B$36,'Summary TC'!$B30,'MemMon Actual'!H$14:H$36),0)+IF($B$7="Actuals + Projected",SUMIF('MemMon Total'!$B$10:$B$32,'Summary TC'!$B30,'MemMon Total'!H$10:H$32),0)</f>
        <v>0</v>
      </c>
      <c r="J32" s="267">
        <f>IF($B$7="Actuals only",SUMIF('MemMon Actual'!$B$14:$B$36,'Summary TC'!$B30,'MemMon Actual'!I$14:I$36),0)+IF($B$7="Actuals + Projected",SUMIF('MemMon Total'!$B$10:$B$32,'Summary TC'!$B30,'MemMon Total'!I$10:I$32),0)</f>
        <v>0</v>
      </c>
      <c r="K32" s="267">
        <f>IF($B$7="Actuals only",SUMIF('MemMon Actual'!$B$14:$B$36,'Summary TC'!$B30,'MemMon Actual'!J$14:J$36),0)+IF($B$7="Actuals + Projected",SUMIF('MemMon Total'!$B$10:$B$32,'Summary TC'!$B30,'MemMon Total'!J$10:J$32),0)</f>
        <v>0</v>
      </c>
      <c r="L32" s="267">
        <f>IF($B$7="Actuals only",SUMIF('MemMon Actual'!$B$14:$B$36,'Summary TC'!$B30,'MemMon Actual'!K$14:K$36),0)+IF($B$7="Actuals + Projected",SUMIF('MemMon Total'!$B$10:$B$32,'Summary TC'!$B30,'MemMon Total'!K$10:K$32),0)</f>
        <v>0</v>
      </c>
      <c r="M32" s="267">
        <f>IF($B$7="Actuals only",SUMIF('MemMon Actual'!$B$14:$B$36,'Summary TC'!$B30,'MemMon Actual'!L$14:L$36),0)+IF($B$7="Actuals + Projected",SUMIF('MemMon Total'!$B$10:$B$32,'Summary TC'!$B30,'MemMon Total'!L$10:L$32),0)</f>
        <v>0</v>
      </c>
      <c r="N32" s="267">
        <f>IF($B$7="Actuals only",SUMIF('MemMon Actual'!$B$14:$B$36,'Summary TC'!$B30,'MemMon Actual'!M$14:M$36),0)+IF($B$7="Actuals + Projected",SUMIF('MemMon Total'!$B$10:$B$32,'Summary TC'!$B30,'MemMon Total'!M$10:M$32),0)</f>
        <v>0</v>
      </c>
      <c r="O32" s="267">
        <f>IF($B$7="Actuals only",SUMIF('MemMon Actual'!$B$14:$B$36,'Summary TC'!$B30,'MemMon Actual'!N$14:N$36),0)+IF($B$7="Actuals + Projected",SUMIF('MemMon Total'!$B$10:$B$32,'Summary TC'!$B30,'MemMon Total'!N$10:N$32),0)</f>
        <v>0</v>
      </c>
      <c r="P32" s="267">
        <f>IF($B$7="Actuals only",SUMIF('MemMon Actual'!$B$14:$B$36,'Summary TC'!$B30,'MemMon Actual'!O$14:O$36),0)+IF($B$7="Actuals + Projected",SUMIF('MemMon Total'!$B$10:$B$32,'Summary TC'!$B30,'MemMon Total'!O$10:O$32),0)</f>
        <v>0</v>
      </c>
      <c r="Q32" s="267">
        <f>IF($B$7="Actuals only",SUMIF('MemMon Actual'!$B$14:$B$36,'Summary TC'!$B30,'MemMon Actual'!P$14:P$36),0)+IF($B$7="Actuals + Projected",SUMIF('MemMon Total'!$B$10:$B$32,'Summary TC'!$B30,'MemMon Total'!P$10:P$32),0)</f>
        <v>0</v>
      </c>
      <c r="R32" s="267">
        <f>IF($B$7="Actuals only",SUMIF('MemMon Actual'!$B$14:$B$36,'Summary TC'!$B30,'MemMon Actual'!Q$14:Q$36),0)+IF($B$7="Actuals + Projected",SUMIF('MemMon Total'!$B$10:$B$32,'Summary TC'!$B30,'MemMon Total'!Q$10:Q$32),0)</f>
        <v>0</v>
      </c>
      <c r="S32" s="267">
        <f>IF($B$7="Actuals only",SUMIF('MemMon Actual'!$B$14:$B$36,'Summary TC'!$B30,'MemMon Actual'!R$14:R$36),0)+IF($B$7="Actuals + Projected",SUMIF('MemMon Total'!$B$10:$B$32,'Summary TC'!$B30,'MemMon Total'!R$10:R$32),0)</f>
        <v>0</v>
      </c>
      <c r="T32" s="267">
        <f>IF($B$7="Actuals only",SUMIF('MemMon Actual'!$B$14:$B$36,'Summary TC'!$B30,'MemMon Actual'!S$14:S$36),0)+IF($B$7="Actuals + Projected",SUMIF('MemMon Total'!$B$10:$B$32,'Summary TC'!$B30,'MemMon Total'!S$10:S$32),0)</f>
        <v>0</v>
      </c>
      <c r="U32" s="267">
        <f>IF($B$7="Actuals only",SUMIF('MemMon Actual'!$B$14:$B$36,'Summary TC'!$B30,'MemMon Actual'!T$14:T$36),0)+IF($B$7="Actuals + Projected",SUMIF('MemMon Total'!$B$10:$B$32,'Summary TC'!$B30,'MemMon Total'!T$10:T$32),0)</f>
        <v>0</v>
      </c>
      <c r="V32" s="267">
        <f>IF($B$7="Actuals only",SUMIF('MemMon Actual'!$B$14:$B$36,'Summary TC'!$B30,'MemMon Actual'!U$14:U$36),0)+IF($B$7="Actuals + Projected",SUMIF('MemMon Total'!$B$10:$B$32,'Summary TC'!$B30,'MemMon Total'!U$10:U$32),0)</f>
        <v>0</v>
      </c>
      <c r="W32" s="267">
        <f>IF($B$7="Actuals only",SUMIF('MemMon Actual'!$B$14:$B$36,'Summary TC'!$B30,'MemMon Actual'!V$14:V$36),0)+IF($B$7="Actuals + Projected",SUMIF('MemMon Total'!$B$10:$B$32,'Summary TC'!$B30,'MemMon Total'!V$10:V$32),0)</f>
        <v>0</v>
      </c>
      <c r="X32" s="267">
        <f>IF($B$7="Actuals only",SUMIF('MemMon Actual'!$B$14:$B$36,'Summary TC'!$B30,'MemMon Actual'!W$14:W$36),0)+IF($B$7="Actuals + Projected",SUMIF('MemMon Total'!$B$10:$B$32,'Summary TC'!$B30,'MemMon Total'!W$10:W$32),0)</f>
        <v>0</v>
      </c>
      <c r="Y32" s="267">
        <f>IF($B$7="Actuals only",SUMIF('MemMon Actual'!$B$14:$B$36,'Summary TC'!$B30,'MemMon Actual'!X$14:X$36),0)+IF($B$7="Actuals + Projected",SUMIF('MemMon Total'!$B$10:$B$32,'Summary TC'!$B30,'MemMon Total'!X$10:X$32),0)</f>
        <v>0</v>
      </c>
      <c r="Z32" s="267">
        <f>IF($B$7="Actuals only",SUMIF('MemMon Actual'!$B$14:$B$36,'Summary TC'!$B30,'MemMon Actual'!Y$14:Y$36),0)+IF($B$7="Actuals + Projected",SUMIF('MemMon Total'!$B$10:$B$32,'Summary TC'!$B30,'MemMon Total'!Y$10:Y$32),0)</f>
        <v>0</v>
      </c>
      <c r="AA32" s="267">
        <f>IF($B$7="Actuals only",SUMIF('MemMon Actual'!$B$14:$B$36,'Summary TC'!$B30,'MemMon Actual'!Z$14:Z$36),0)+IF($B$7="Actuals + Projected",SUMIF('MemMon Total'!$B$10:$B$32,'Summary TC'!$B30,'MemMon Total'!Z$10:Z$32),0)</f>
        <v>0</v>
      </c>
      <c r="AB32" s="267">
        <f>IF($B$7="Actuals only",SUMIF('MemMon Actual'!$B$14:$B$36,'Summary TC'!$B30,'MemMon Actual'!AA$14:AA$36),0)+IF($B$7="Actuals + Projected",SUMIF('MemMon Total'!$B$10:$B$32,'Summary TC'!$B30,'MemMon Total'!AA$10:AA$32),0)</f>
        <v>0</v>
      </c>
      <c r="AC32" s="268">
        <f>IF($B$7="Actuals only",SUMIF('MemMon Actual'!$B$14:$B$36,'Summary TC'!$B30,'MemMon Actual'!AB$14:AB$36),0)+IF($B$7="Actuals + Projected",SUMIF('MemMon Total'!$B$10:$B$32,'Summary TC'!$B30,'MemMon Total'!AB$10:AB$32),0)</f>
        <v>0</v>
      </c>
      <c r="AD32" s="577"/>
    </row>
    <row r="33" spans="2:30" x14ac:dyDescent="0.2">
      <c r="B33" s="61"/>
      <c r="C33" s="115"/>
      <c r="D33" s="259"/>
      <c r="E33" s="269"/>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1"/>
      <c r="AD33" s="573"/>
    </row>
    <row r="34" spans="2:30" x14ac:dyDescent="0.2">
      <c r="B34" s="61"/>
      <c r="C34" s="115"/>
      <c r="D34" s="259"/>
      <c r="E34" s="269"/>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1"/>
      <c r="AD34" s="573"/>
    </row>
    <row r="35" spans="2:30" x14ac:dyDescent="0.2">
      <c r="B35" s="64" t="s">
        <v>45</v>
      </c>
      <c r="C35" s="569"/>
      <c r="D35" s="151"/>
      <c r="E35" s="272"/>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4"/>
      <c r="AD35" s="580"/>
    </row>
    <row r="36" spans="2:30" x14ac:dyDescent="0.2">
      <c r="B36" s="61" t="str">
        <f>IFERROR(VLOOKUP(C36,'MEG Def'!$A$14:$B$19,2),"")</f>
        <v/>
      </c>
      <c r="C36" s="115"/>
      <c r="D36" s="259" t="s">
        <v>19</v>
      </c>
      <c r="E36" s="353">
        <f>E37*E38</f>
        <v>0</v>
      </c>
      <c r="F36" s="354">
        <f t="shared" ref="F36:AC36" si="5">F37*F38</f>
        <v>0</v>
      </c>
      <c r="G36" s="354">
        <f t="shared" si="5"/>
        <v>0</v>
      </c>
      <c r="H36" s="354">
        <f t="shared" si="5"/>
        <v>0</v>
      </c>
      <c r="I36" s="354">
        <f t="shared" si="5"/>
        <v>0</v>
      </c>
      <c r="J36" s="354">
        <f t="shared" si="5"/>
        <v>0</v>
      </c>
      <c r="K36" s="354">
        <f t="shared" si="5"/>
        <v>0</v>
      </c>
      <c r="L36" s="354">
        <f t="shared" si="5"/>
        <v>0</v>
      </c>
      <c r="M36" s="354">
        <f t="shared" si="5"/>
        <v>0</v>
      </c>
      <c r="N36" s="354">
        <f t="shared" si="5"/>
        <v>0</v>
      </c>
      <c r="O36" s="354">
        <f t="shared" si="5"/>
        <v>0</v>
      </c>
      <c r="P36" s="354">
        <f t="shared" si="5"/>
        <v>0</v>
      </c>
      <c r="Q36" s="354">
        <f t="shared" si="5"/>
        <v>0</v>
      </c>
      <c r="R36" s="354">
        <f t="shared" si="5"/>
        <v>0</v>
      </c>
      <c r="S36" s="354">
        <f t="shared" si="5"/>
        <v>0</v>
      </c>
      <c r="T36" s="354">
        <f t="shared" si="5"/>
        <v>0</v>
      </c>
      <c r="U36" s="354">
        <f t="shared" si="5"/>
        <v>0</v>
      </c>
      <c r="V36" s="354">
        <f t="shared" si="5"/>
        <v>0</v>
      </c>
      <c r="W36" s="354">
        <f t="shared" si="5"/>
        <v>0</v>
      </c>
      <c r="X36" s="354">
        <f t="shared" si="5"/>
        <v>0</v>
      </c>
      <c r="Y36" s="354">
        <f t="shared" si="5"/>
        <v>0</v>
      </c>
      <c r="Z36" s="354">
        <f t="shared" si="5"/>
        <v>0</v>
      </c>
      <c r="AA36" s="354">
        <f t="shared" si="5"/>
        <v>0</v>
      </c>
      <c r="AB36" s="354">
        <f t="shared" si="5"/>
        <v>0</v>
      </c>
      <c r="AC36" s="355">
        <f t="shared" si="5"/>
        <v>0</v>
      </c>
      <c r="AD36" s="573"/>
    </row>
    <row r="37" spans="2:30" x14ac:dyDescent="0.2">
      <c r="B37" s="61"/>
      <c r="C37" s="115"/>
      <c r="D37" s="259" t="s">
        <v>20</v>
      </c>
      <c r="E37" s="263">
        <f>SUMIF('WOW PMPM &amp; Agg'!$B$17:$B$21,'Summary TC'!$B36,'WOW PMPM &amp; Agg'!D$17:D$21)</f>
        <v>0</v>
      </c>
      <c r="F37" s="264">
        <f>SUMIF('WOW PMPM &amp; Agg'!$B$17:$B$21,'Summary TC'!$B36,'WOW PMPM &amp; Agg'!E$17:E$21)</f>
        <v>0</v>
      </c>
      <c r="G37" s="264">
        <f>SUMIF('WOW PMPM &amp; Agg'!$B$17:$B$21,'Summary TC'!$B36,'WOW PMPM &amp; Agg'!F$17:F$21)</f>
        <v>0</v>
      </c>
      <c r="H37" s="264">
        <f>SUMIF('WOW PMPM &amp; Agg'!$B$17:$B$21,'Summary TC'!$B36,'WOW PMPM &amp; Agg'!G$17:G$21)</f>
        <v>0</v>
      </c>
      <c r="I37" s="264">
        <f>SUMIF('WOW PMPM &amp; Agg'!$B$17:$B$21,'Summary TC'!$B36,'WOW PMPM &amp; Agg'!H$17:H$21)</f>
        <v>0</v>
      </c>
      <c r="J37" s="264">
        <f>SUMIF('WOW PMPM &amp; Agg'!$B$17:$B$21,'Summary TC'!$B36,'WOW PMPM &amp; Agg'!I$17:I$21)</f>
        <v>0</v>
      </c>
      <c r="K37" s="264">
        <f>SUMIF('WOW PMPM &amp; Agg'!$B$17:$B$21,'Summary TC'!$B36,'WOW PMPM &amp; Agg'!J$17:J$21)</f>
        <v>0</v>
      </c>
      <c r="L37" s="264">
        <f>SUMIF('WOW PMPM &amp; Agg'!$B$17:$B$21,'Summary TC'!$B36,'WOW PMPM &amp; Agg'!K$17:K$21)</f>
        <v>0</v>
      </c>
      <c r="M37" s="264">
        <f>SUMIF('WOW PMPM &amp; Agg'!$B$17:$B$21,'Summary TC'!$B36,'WOW PMPM &amp; Agg'!L$17:L$21)</f>
        <v>0</v>
      </c>
      <c r="N37" s="264">
        <f>SUMIF('WOW PMPM &amp; Agg'!$B$17:$B$21,'Summary TC'!$B36,'WOW PMPM &amp; Agg'!M$17:M$21)</f>
        <v>0</v>
      </c>
      <c r="O37" s="264">
        <f>SUMIF('WOW PMPM &amp; Agg'!$B$17:$B$21,'Summary TC'!$B36,'WOW PMPM &amp; Agg'!N$17:N$21)</f>
        <v>0</v>
      </c>
      <c r="P37" s="264">
        <f>SUMIF('WOW PMPM &amp; Agg'!$B$17:$B$21,'Summary TC'!$B36,'WOW PMPM &amp; Agg'!O$17:O$21)</f>
        <v>0</v>
      </c>
      <c r="Q37" s="264">
        <f>SUMIF('WOW PMPM &amp; Agg'!$B$17:$B$21,'Summary TC'!$B36,'WOW PMPM &amp; Agg'!P$17:P$21)</f>
        <v>0</v>
      </c>
      <c r="R37" s="264">
        <f>SUMIF('WOW PMPM &amp; Agg'!$B$17:$B$21,'Summary TC'!$B36,'WOW PMPM &amp; Agg'!Q$17:Q$21)</f>
        <v>0</v>
      </c>
      <c r="S37" s="264">
        <f>SUMIF('WOW PMPM &amp; Agg'!$B$17:$B$21,'Summary TC'!$B36,'WOW PMPM &amp; Agg'!R$17:R$21)</f>
        <v>0</v>
      </c>
      <c r="T37" s="264">
        <f>SUMIF('WOW PMPM &amp; Agg'!$B$17:$B$21,'Summary TC'!$B36,'WOW PMPM &amp; Agg'!S$17:S$21)</f>
        <v>0</v>
      </c>
      <c r="U37" s="264">
        <f>SUMIF('WOW PMPM &amp; Agg'!$B$17:$B$21,'Summary TC'!$B36,'WOW PMPM &amp; Agg'!T$17:T$21)</f>
        <v>0</v>
      </c>
      <c r="V37" s="264">
        <f>SUMIF('WOW PMPM &amp; Agg'!$B$17:$B$21,'Summary TC'!$B36,'WOW PMPM &amp; Agg'!U$17:U$21)</f>
        <v>0</v>
      </c>
      <c r="W37" s="264">
        <f>SUMIF('WOW PMPM &amp; Agg'!$B$17:$B$21,'Summary TC'!$B36,'WOW PMPM &amp; Agg'!V$17:V$21)</f>
        <v>0</v>
      </c>
      <c r="X37" s="264">
        <f>SUMIF('WOW PMPM &amp; Agg'!$B$17:$B$21,'Summary TC'!$B36,'WOW PMPM &amp; Agg'!W$17:W$21)</f>
        <v>0</v>
      </c>
      <c r="Y37" s="264">
        <f>SUMIF('WOW PMPM &amp; Agg'!$B$17:$B$21,'Summary TC'!$B36,'WOW PMPM &amp; Agg'!X$17:X$21)</f>
        <v>0</v>
      </c>
      <c r="Z37" s="264">
        <f>SUMIF('WOW PMPM &amp; Agg'!$B$17:$B$21,'Summary TC'!$B36,'WOW PMPM &amp; Agg'!Y$17:Y$21)</f>
        <v>0</v>
      </c>
      <c r="AA37" s="264">
        <f>SUMIF('WOW PMPM &amp; Agg'!$B$17:$B$21,'Summary TC'!$B36,'WOW PMPM &amp; Agg'!Z$17:Z$21)</f>
        <v>0</v>
      </c>
      <c r="AB37" s="264">
        <f>SUMIF('WOW PMPM &amp; Agg'!$B$17:$B$21,'Summary TC'!$B36,'WOW PMPM &amp; Agg'!AA$17:AA$21)</f>
        <v>0</v>
      </c>
      <c r="AC37" s="265">
        <f>SUMIF('WOW PMPM &amp; Agg'!$B$17:$B$21,'Summary TC'!$B36,'WOW PMPM &amp; Agg'!AB$17:AB$21)</f>
        <v>0</v>
      </c>
      <c r="AD37" s="573"/>
    </row>
    <row r="38" spans="2:30" s="579" customFormat="1" x14ac:dyDescent="0.2">
      <c r="B38" s="383"/>
      <c r="C38" s="206"/>
      <c r="D38" s="365" t="s">
        <v>21</v>
      </c>
      <c r="E38" s="266">
        <f>IF($B$7="Actuals only",SUMIF('MemMon Actual'!$B$14:$B$36,'Summary TC'!$B36,'MemMon Actual'!D$14:D$36),0)+IF($B$7="Actuals + Projected",SUMIF('MemMon Total'!$B$10:$B$32,'Summary TC'!$B36,'MemMon Total'!D$10:D$32),0)</f>
        <v>0</v>
      </c>
      <c r="F38" s="267">
        <f>IF($B$7="Actuals only",SUMIF('MemMon Actual'!$B$14:$B$36,'Summary TC'!$B36,'MemMon Actual'!E$14:E$36),0)+IF($B$7="Actuals + Projected",SUMIF('MemMon Total'!$B$10:$B$32,'Summary TC'!$B36,'MemMon Total'!E$10:E$32),0)</f>
        <v>0</v>
      </c>
      <c r="G38" s="267">
        <f>IF($B$7="Actuals only",SUMIF('MemMon Actual'!$B$14:$B$36,'Summary TC'!$B36,'MemMon Actual'!F$14:F$36),0)+IF($B$7="Actuals + Projected",SUMIF('MemMon Total'!$B$10:$B$32,'Summary TC'!$B36,'MemMon Total'!F$10:F$32),0)</f>
        <v>0</v>
      </c>
      <c r="H38" s="267">
        <f>IF($B$7="Actuals only",SUMIF('MemMon Actual'!$B$14:$B$36,'Summary TC'!$B36,'MemMon Actual'!G$14:G$36),0)+IF($B$7="Actuals + Projected",SUMIF('MemMon Total'!$B$10:$B$32,'Summary TC'!$B36,'MemMon Total'!G$10:G$32),0)</f>
        <v>0</v>
      </c>
      <c r="I38" s="267">
        <f>IF($B$7="Actuals only",SUMIF('MemMon Actual'!$B$14:$B$36,'Summary TC'!$B36,'MemMon Actual'!H$14:H$36),0)+IF($B$7="Actuals + Projected",SUMIF('MemMon Total'!$B$10:$B$32,'Summary TC'!$B36,'MemMon Total'!H$10:H$32),0)</f>
        <v>0</v>
      </c>
      <c r="J38" s="267">
        <f>IF($B$7="Actuals only",SUMIF('MemMon Actual'!$B$14:$B$36,'Summary TC'!$B36,'MemMon Actual'!I$14:I$36),0)+IF($B$7="Actuals + Projected",SUMIF('MemMon Total'!$B$10:$B$32,'Summary TC'!$B36,'MemMon Total'!I$10:I$32),0)</f>
        <v>0</v>
      </c>
      <c r="K38" s="267">
        <f>IF($B$7="Actuals only",SUMIF('MemMon Actual'!$B$14:$B$36,'Summary TC'!$B36,'MemMon Actual'!J$14:J$36),0)+IF($B$7="Actuals + Projected",SUMIF('MemMon Total'!$B$10:$B$32,'Summary TC'!$B36,'MemMon Total'!J$10:J$32),0)</f>
        <v>0</v>
      </c>
      <c r="L38" s="267">
        <f>IF($B$7="Actuals only",SUMIF('MemMon Actual'!$B$14:$B$36,'Summary TC'!$B36,'MemMon Actual'!K$14:K$36),0)+IF($B$7="Actuals + Projected",SUMIF('MemMon Total'!$B$10:$B$32,'Summary TC'!$B36,'MemMon Total'!K$10:K$32),0)</f>
        <v>0</v>
      </c>
      <c r="M38" s="267">
        <f>IF($B$7="Actuals only",SUMIF('MemMon Actual'!$B$14:$B$36,'Summary TC'!$B36,'MemMon Actual'!L$14:L$36),0)+IF($B$7="Actuals + Projected",SUMIF('MemMon Total'!$B$10:$B$32,'Summary TC'!$B36,'MemMon Total'!L$10:L$32),0)</f>
        <v>0</v>
      </c>
      <c r="N38" s="267">
        <f>IF($B$7="Actuals only",SUMIF('MemMon Actual'!$B$14:$B$36,'Summary TC'!$B36,'MemMon Actual'!M$14:M$36),0)+IF($B$7="Actuals + Projected",SUMIF('MemMon Total'!$B$10:$B$32,'Summary TC'!$B36,'MemMon Total'!M$10:M$32),0)</f>
        <v>0</v>
      </c>
      <c r="O38" s="267">
        <f>IF($B$7="Actuals only",SUMIF('MemMon Actual'!$B$14:$B$36,'Summary TC'!$B36,'MemMon Actual'!N$14:N$36),0)+IF($B$7="Actuals + Projected",SUMIF('MemMon Total'!$B$10:$B$32,'Summary TC'!$B36,'MemMon Total'!N$10:N$32),0)</f>
        <v>0</v>
      </c>
      <c r="P38" s="267">
        <f>IF($B$7="Actuals only",SUMIF('MemMon Actual'!$B$14:$B$36,'Summary TC'!$B36,'MemMon Actual'!O$14:O$36),0)+IF($B$7="Actuals + Projected",SUMIF('MemMon Total'!$B$10:$B$32,'Summary TC'!$B36,'MemMon Total'!O$10:O$32),0)</f>
        <v>0</v>
      </c>
      <c r="Q38" s="267">
        <f>IF($B$7="Actuals only",SUMIF('MemMon Actual'!$B$14:$B$36,'Summary TC'!$B36,'MemMon Actual'!P$14:P$36),0)+IF($B$7="Actuals + Projected",SUMIF('MemMon Total'!$B$10:$B$32,'Summary TC'!$B36,'MemMon Total'!P$10:P$32),0)</f>
        <v>0</v>
      </c>
      <c r="R38" s="267">
        <f>IF($B$7="Actuals only",SUMIF('MemMon Actual'!$B$14:$B$36,'Summary TC'!$B36,'MemMon Actual'!Q$14:Q$36),0)+IF($B$7="Actuals + Projected",SUMIF('MemMon Total'!$B$10:$B$32,'Summary TC'!$B36,'MemMon Total'!Q$10:Q$32),0)</f>
        <v>0</v>
      </c>
      <c r="S38" s="267">
        <f>IF($B$7="Actuals only",SUMIF('MemMon Actual'!$B$14:$B$36,'Summary TC'!$B36,'MemMon Actual'!R$14:R$36),0)+IF($B$7="Actuals + Projected",SUMIF('MemMon Total'!$B$10:$B$32,'Summary TC'!$B36,'MemMon Total'!R$10:R$32),0)</f>
        <v>0</v>
      </c>
      <c r="T38" s="267">
        <f>IF($B$7="Actuals only",SUMIF('MemMon Actual'!$B$14:$B$36,'Summary TC'!$B36,'MemMon Actual'!S$14:S$36),0)+IF($B$7="Actuals + Projected",SUMIF('MemMon Total'!$B$10:$B$32,'Summary TC'!$B36,'MemMon Total'!S$10:S$32),0)</f>
        <v>0</v>
      </c>
      <c r="U38" s="267">
        <f>IF($B$7="Actuals only",SUMIF('MemMon Actual'!$B$14:$B$36,'Summary TC'!$B36,'MemMon Actual'!T$14:T$36),0)+IF($B$7="Actuals + Projected",SUMIF('MemMon Total'!$B$10:$B$32,'Summary TC'!$B36,'MemMon Total'!T$10:T$32),0)</f>
        <v>0</v>
      </c>
      <c r="V38" s="267">
        <f>IF($B$7="Actuals only",SUMIF('MemMon Actual'!$B$14:$B$36,'Summary TC'!$B36,'MemMon Actual'!U$14:U$36),0)+IF($B$7="Actuals + Projected",SUMIF('MemMon Total'!$B$10:$B$32,'Summary TC'!$B36,'MemMon Total'!U$10:U$32),0)</f>
        <v>0</v>
      </c>
      <c r="W38" s="267">
        <f>IF($B$7="Actuals only",SUMIF('MemMon Actual'!$B$14:$B$36,'Summary TC'!$B36,'MemMon Actual'!V$14:V$36),0)+IF($B$7="Actuals + Projected",SUMIF('MemMon Total'!$B$10:$B$32,'Summary TC'!$B36,'MemMon Total'!V$10:V$32),0)</f>
        <v>0</v>
      </c>
      <c r="X38" s="267">
        <f>IF($B$7="Actuals only",SUMIF('MemMon Actual'!$B$14:$B$36,'Summary TC'!$B36,'MemMon Actual'!W$14:W$36),0)+IF($B$7="Actuals + Projected",SUMIF('MemMon Total'!$B$10:$B$32,'Summary TC'!$B36,'MemMon Total'!W$10:W$32),0)</f>
        <v>0</v>
      </c>
      <c r="Y38" s="267">
        <f>IF($B$7="Actuals only",SUMIF('MemMon Actual'!$B$14:$B$36,'Summary TC'!$B36,'MemMon Actual'!X$14:X$36),0)+IF($B$7="Actuals + Projected",SUMIF('MemMon Total'!$B$10:$B$32,'Summary TC'!$B36,'MemMon Total'!X$10:X$32),0)</f>
        <v>0</v>
      </c>
      <c r="Z38" s="267">
        <f>IF($B$7="Actuals only",SUMIF('MemMon Actual'!$B$14:$B$36,'Summary TC'!$B36,'MemMon Actual'!Y$14:Y$36),0)+IF($B$7="Actuals + Projected",SUMIF('MemMon Total'!$B$10:$B$32,'Summary TC'!$B36,'MemMon Total'!Y$10:Y$32),0)</f>
        <v>0</v>
      </c>
      <c r="AA38" s="267">
        <f>IF($B$7="Actuals only",SUMIF('MemMon Actual'!$B$14:$B$36,'Summary TC'!$B36,'MemMon Actual'!Z$14:Z$36),0)+IF($B$7="Actuals + Projected",SUMIF('MemMon Total'!$B$10:$B$32,'Summary TC'!$B36,'MemMon Total'!Z$10:Z$32),0)</f>
        <v>0</v>
      </c>
      <c r="AB38" s="267">
        <f>IF($B$7="Actuals only",SUMIF('MemMon Actual'!$B$14:$B$36,'Summary TC'!$B36,'MemMon Actual'!AA$14:AA$36),0)+IF($B$7="Actuals + Projected",SUMIF('MemMon Total'!$B$10:$B$32,'Summary TC'!$B36,'MemMon Total'!AA$10:AA$32),0)</f>
        <v>0</v>
      </c>
      <c r="AC38" s="268">
        <f>IF($B$7="Actuals only",SUMIF('MemMon Actual'!$B$14:$B$36,'Summary TC'!$B36,'MemMon Actual'!AB$14:AB$36),0)+IF($B$7="Actuals + Projected",SUMIF('MemMon Total'!$B$10:$B$32,'Summary TC'!$B36,'MemMon Total'!AB$10:AB$32),0)</f>
        <v>0</v>
      </c>
      <c r="AD38" s="578"/>
    </row>
    <row r="39" spans="2:30" x14ac:dyDescent="0.2">
      <c r="B39" s="61"/>
      <c r="C39" s="569"/>
      <c r="D39" s="151"/>
      <c r="E39" s="272"/>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4"/>
      <c r="AD39" s="580"/>
    </row>
    <row r="40" spans="2:30" x14ac:dyDescent="0.2">
      <c r="B40" s="61" t="str">
        <f>IFERROR(VLOOKUP(C40,'MEG Def'!$A$14:$B$19,2),"")</f>
        <v/>
      </c>
      <c r="C40" s="115"/>
      <c r="D40" s="259" t="s">
        <v>19</v>
      </c>
      <c r="E40" s="353">
        <f>E41*E42</f>
        <v>0</v>
      </c>
      <c r="F40" s="354">
        <f t="shared" ref="F40:AC40" si="6">F41*F42</f>
        <v>0</v>
      </c>
      <c r="G40" s="354">
        <f t="shared" si="6"/>
        <v>0</v>
      </c>
      <c r="H40" s="354">
        <f t="shared" si="6"/>
        <v>0</v>
      </c>
      <c r="I40" s="354">
        <f t="shared" si="6"/>
        <v>0</v>
      </c>
      <c r="J40" s="354">
        <f t="shared" si="6"/>
        <v>0</v>
      </c>
      <c r="K40" s="354">
        <f t="shared" si="6"/>
        <v>0</v>
      </c>
      <c r="L40" s="354">
        <f t="shared" si="6"/>
        <v>0</v>
      </c>
      <c r="M40" s="354">
        <f t="shared" si="6"/>
        <v>0</v>
      </c>
      <c r="N40" s="354">
        <f t="shared" si="6"/>
        <v>0</v>
      </c>
      <c r="O40" s="354">
        <f t="shared" si="6"/>
        <v>0</v>
      </c>
      <c r="P40" s="354">
        <f t="shared" si="6"/>
        <v>0</v>
      </c>
      <c r="Q40" s="354">
        <f t="shared" si="6"/>
        <v>0</v>
      </c>
      <c r="R40" s="354">
        <f t="shared" si="6"/>
        <v>0</v>
      </c>
      <c r="S40" s="354">
        <f t="shared" si="6"/>
        <v>0</v>
      </c>
      <c r="T40" s="354">
        <f t="shared" si="6"/>
        <v>0</v>
      </c>
      <c r="U40" s="354">
        <f t="shared" si="6"/>
        <v>0</v>
      </c>
      <c r="V40" s="354">
        <f t="shared" si="6"/>
        <v>0</v>
      </c>
      <c r="W40" s="354">
        <f t="shared" si="6"/>
        <v>0</v>
      </c>
      <c r="X40" s="354">
        <f t="shared" si="6"/>
        <v>0</v>
      </c>
      <c r="Y40" s="354">
        <f t="shared" si="6"/>
        <v>0</v>
      </c>
      <c r="Z40" s="354">
        <f t="shared" si="6"/>
        <v>0</v>
      </c>
      <c r="AA40" s="354">
        <f t="shared" si="6"/>
        <v>0</v>
      </c>
      <c r="AB40" s="354">
        <f t="shared" si="6"/>
        <v>0</v>
      </c>
      <c r="AC40" s="355">
        <f t="shared" si="6"/>
        <v>0</v>
      </c>
      <c r="AD40" s="580"/>
    </row>
    <row r="41" spans="2:30" x14ac:dyDescent="0.2">
      <c r="B41" s="61"/>
      <c r="C41" s="115"/>
      <c r="D41" s="259" t="s">
        <v>20</v>
      </c>
      <c r="E41" s="263">
        <f>SUMIF('WOW PMPM &amp; Agg'!$B$17:$B$21,'Summary TC'!$B40,'WOW PMPM &amp; Agg'!D$17:D$21)</f>
        <v>0</v>
      </c>
      <c r="F41" s="264">
        <f>SUMIF('WOW PMPM &amp; Agg'!$B$17:$B$21,'Summary TC'!$B40,'WOW PMPM &amp; Agg'!E$17:E$21)</f>
        <v>0</v>
      </c>
      <c r="G41" s="264">
        <f>SUMIF('WOW PMPM &amp; Agg'!$B$17:$B$21,'Summary TC'!$B40,'WOW PMPM &amp; Agg'!F$17:F$21)</f>
        <v>0</v>
      </c>
      <c r="H41" s="264">
        <f>SUMIF('WOW PMPM &amp; Agg'!$B$17:$B$21,'Summary TC'!$B40,'WOW PMPM &amp; Agg'!G$17:G$21)</f>
        <v>0</v>
      </c>
      <c r="I41" s="264">
        <f>SUMIF('WOW PMPM &amp; Agg'!$B$17:$B$21,'Summary TC'!$B40,'WOW PMPM &amp; Agg'!H$17:H$21)</f>
        <v>0</v>
      </c>
      <c r="J41" s="264">
        <f>SUMIF('WOW PMPM &amp; Agg'!$B$17:$B$21,'Summary TC'!$B40,'WOW PMPM &amp; Agg'!I$17:I$21)</f>
        <v>0</v>
      </c>
      <c r="K41" s="264">
        <f>SUMIF('WOW PMPM &amp; Agg'!$B$17:$B$21,'Summary TC'!$B40,'WOW PMPM &amp; Agg'!J$17:J$21)</f>
        <v>0</v>
      </c>
      <c r="L41" s="264">
        <f>SUMIF('WOW PMPM &amp; Agg'!$B$17:$B$21,'Summary TC'!$B40,'WOW PMPM &amp; Agg'!K$17:K$21)</f>
        <v>0</v>
      </c>
      <c r="M41" s="264">
        <f>SUMIF('WOW PMPM &amp; Agg'!$B$17:$B$21,'Summary TC'!$B40,'WOW PMPM &amp; Agg'!L$17:L$21)</f>
        <v>0</v>
      </c>
      <c r="N41" s="264">
        <f>SUMIF('WOW PMPM &amp; Agg'!$B$17:$B$21,'Summary TC'!$B40,'WOW PMPM &amp; Agg'!M$17:M$21)</f>
        <v>0</v>
      </c>
      <c r="O41" s="264">
        <f>SUMIF('WOW PMPM &amp; Agg'!$B$17:$B$21,'Summary TC'!$B40,'WOW PMPM &amp; Agg'!N$17:N$21)</f>
        <v>0</v>
      </c>
      <c r="P41" s="264">
        <f>SUMIF('WOW PMPM &amp; Agg'!$B$17:$B$21,'Summary TC'!$B40,'WOW PMPM &amp; Agg'!O$17:O$21)</f>
        <v>0</v>
      </c>
      <c r="Q41" s="264">
        <f>SUMIF('WOW PMPM &amp; Agg'!$B$17:$B$21,'Summary TC'!$B40,'WOW PMPM &amp; Agg'!P$17:P$21)</f>
        <v>0</v>
      </c>
      <c r="R41" s="264">
        <f>SUMIF('WOW PMPM &amp; Agg'!$B$17:$B$21,'Summary TC'!$B40,'WOW PMPM &amp; Agg'!Q$17:Q$21)</f>
        <v>0</v>
      </c>
      <c r="S41" s="264">
        <f>SUMIF('WOW PMPM &amp; Agg'!$B$17:$B$21,'Summary TC'!$B40,'WOW PMPM &amp; Agg'!R$17:R$21)</f>
        <v>0</v>
      </c>
      <c r="T41" s="264">
        <f>SUMIF('WOW PMPM &amp; Agg'!$B$17:$B$21,'Summary TC'!$B40,'WOW PMPM &amp; Agg'!S$17:S$21)</f>
        <v>0</v>
      </c>
      <c r="U41" s="264">
        <f>SUMIF('WOW PMPM &amp; Agg'!$B$17:$B$21,'Summary TC'!$B40,'WOW PMPM &amp; Agg'!T$17:T$21)</f>
        <v>0</v>
      </c>
      <c r="V41" s="264">
        <f>SUMIF('WOW PMPM &amp; Agg'!$B$17:$B$21,'Summary TC'!$B40,'WOW PMPM &amp; Agg'!U$17:U$21)</f>
        <v>0</v>
      </c>
      <c r="W41" s="264">
        <f>SUMIF('WOW PMPM &amp; Agg'!$B$17:$B$21,'Summary TC'!$B40,'WOW PMPM &amp; Agg'!V$17:V$21)</f>
        <v>0</v>
      </c>
      <c r="X41" s="264">
        <f>SUMIF('WOW PMPM &amp; Agg'!$B$17:$B$21,'Summary TC'!$B40,'WOW PMPM &amp; Agg'!W$17:W$21)</f>
        <v>0</v>
      </c>
      <c r="Y41" s="264">
        <f>SUMIF('WOW PMPM &amp; Agg'!$B$17:$B$21,'Summary TC'!$B40,'WOW PMPM &amp; Agg'!X$17:X$21)</f>
        <v>0</v>
      </c>
      <c r="Z41" s="264">
        <f>SUMIF('WOW PMPM &amp; Agg'!$B$17:$B$21,'Summary TC'!$B40,'WOW PMPM &amp; Agg'!Y$17:Y$21)</f>
        <v>0</v>
      </c>
      <c r="AA41" s="264">
        <f>SUMIF('WOW PMPM &amp; Agg'!$B$17:$B$21,'Summary TC'!$B40,'WOW PMPM &amp; Agg'!Z$17:Z$21)</f>
        <v>0</v>
      </c>
      <c r="AB41" s="264">
        <f>SUMIF('WOW PMPM &amp; Agg'!$B$17:$B$21,'Summary TC'!$B40,'WOW PMPM &amp; Agg'!AA$17:AA$21)</f>
        <v>0</v>
      </c>
      <c r="AC41" s="265">
        <f>SUMIF('WOW PMPM &amp; Agg'!$B$17:$B$21,'Summary TC'!$B40,'WOW PMPM &amp; Agg'!AB$17:AB$21)</f>
        <v>0</v>
      </c>
      <c r="AD41" s="580"/>
    </row>
    <row r="42" spans="2:30" x14ac:dyDescent="0.2">
      <c r="B42" s="383"/>
      <c r="C42" s="206"/>
      <c r="D42" s="365" t="s">
        <v>21</v>
      </c>
      <c r="E42" s="266">
        <f>IF($B$7="Actuals only",SUMIF('MemMon Actual'!$B$14:$B$36,'Summary TC'!$B40,'MemMon Actual'!D$14:D$36),0)+IF($B$7="Actuals + Projected",SUMIF('MemMon Total'!$B$10:$B$32,'Summary TC'!$B40,'MemMon Total'!D$10:D$32),0)</f>
        <v>0</v>
      </c>
      <c r="F42" s="267">
        <f>IF($B$7="Actuals only",SUMIF('MemMon Actual'!$B$14:$B$36,'Summary TC'!$B40,'MemMon Actual'!E$14:E$36),0)+IF($B$7="Actuals + Projected",SUMIF('MemMon Total'!$B$10:$B$32,'Summary TC'!$B40,'MemMon Total'!E$10:E$32),0)</f>
        <v>0</v>
      </c>
      <c r="G42" s="267">
        <f>IF($B$7="Actuals only",SUMIF('MemMon Actual'!$B$14:$B$36,'Summary TC'!$B40,'MemMon Actual'!F$14:F$36),0)+IF($B$7="Actuals + Projected",SUMIF('MemMon Total'!$B$10:$B$32,'Summary TC'!$B40,'MemMon Total'!F$10:F$32),0)</f>
        <v>0</v>
      </c>
      <c r="H42" s="267">
        <f>IF($B$7="Actuals only",SUMIF('MemMon Actual'!$B$14:$B$36,'Summary TC'!$B40,'MemMon Actual'!G$14:G$36),0)+IF($B$7="Actuals + Projected",SUMIF('MemMon Total'!$B$10:$B$32,'Summary TC'!$B40,'MemMon Total'!G$10:G$32),0)</f>
        <v>0</v>
      </c>
      <c r="I42" s="267">
        <f>IF($B$7="Actuals only",SUMIF('MemMon Actual'!$B$14:$B$36,'Summary TC'!$B40,'MemMon Actual'!H$14:H$36),0)+IF($B$7="Actuals + Projected",SUMIF('MemMon Total'!$B$10:$B$32,'Summary TC'!$B40,'MemMon Total'!H$10:H$32),0)</f>
        <v>0</v>
      </c>
      <c r="J42" s="267">
        <f>IF($B$7="Actuals only",SUMIF('MemMon Actual'!$B$14:$B$36,'Summary TC'!$B40,'MemMon Actual'!I$14:I$36),0)+IF($B$7="Actuals + Projected",SUMIF('MemMon Total'!$B$10:$B$32,'Summary TC'!$B40,'MemMon Total'!I$10:I$32),0)</f>
        <v>0</v>
      </c>
      <c r="K42" s="267">
        <f>IF($B$7="Actuals only",SUMIF('MemMon Actual'!$B$14:$B$36,'Summary TC'!$B40,'MemMon Actual'!J$14:J$36),0)+IF($B$7="Actuals + Projected",SUMIF('MemMon Total'!$B$10:$B$32,'Summary TC'!$B40,'MemMon Total'!J$10:J$32),0)</f>
        <v>0</v>
      </c>
      <c r="L42" s="267">
        <f>IF($B$7="Actuals only",SUMIF('MemMon Actual'!$B$14:$B$36,'Summary TC'!$B40,'MemMon Actual'!K$14:K$36),0)+IF($B$7="Actuals + Projected",SUMIF('MemMon Total'!$B$10:$B$32,'Summary TC'!$B40,'MemMon Total'!K$10:K$32),0)</f>
        <v>0</v>
      </c>
      <c r="M42" s="267">
        <f>IF($B$7="Actuals only",SUMIF('MemMon Actual'!$B$14:$B$36,'Summary TC'!$B40,'MemMon Actual'!L$14:L$36),0)+IF($B$7="Actuals + Projected",SUMIF('MemMon Total'!$B$10:$B$32,'Summary TC'!$B40,'MemMon Total'!L$10:L$32),0)</f>
        <v>0</v>
      </c>
      <c r="N42" s="267">
        <f>IF($B$7="Actuals only",SUMIF('MemMon Actual'!$B$14:$B$36,'Summary TC'!$B40,'MemMon Actual'!M$14:M$36),0)+IF($B$7="Actuals + Projected",SUMIF('MemMon Total'!$B$10:$B$32,'Summary TC'!$B40,'MemMon Total'!M$10:M$32),0)</f>
        <v>0</v>
      </c>
      <c r="O42" s="267">
        <f>IF($B$7="Actuals only",SUMIF('MemMon Actual'!$B$14:$B$36,'Summary TC'!$B40,'MemMon Actual'!N$14:N$36),0)+IF($B$7="Actuals + Projected",SUMIF('MemMon Total'!$B$10:$B$32,'Summary TC'!$B40,'MemMon Total'!N$10:N$32),0)</f>
        <v>0</v>
      </c>
      <c r="P42" s="267">
        <f>IF($B$7="Actuals only",SUMIF('MemMon Actual'!$B$14:$B$36,'Summary TC'!$B40,'MemMon Actual'!O$14:O$36),0)+IF($B$7="Actuals + Projected",SUMIF('MemMon Total'!$B$10:$B$32,'Summary TC'!$B40,'MemMon Total'!O$10:O$32),0)</f>
        <v>0</v>
      </c>
      <c r="Q42" s="267">
        <f>IF($B$7="Actuals only",SUMIF('MemMon Actual'!$B$14:$B$36,'Summary TC'!$B40,'MemMon Actual'!P$14:P$36),0)+IF($B$7="Actuals + Projected",SUMIF('MemMon Total'!$B$10:$B$32,'Summary TC'!$B40,'MemMon Total'!P$10:P$32),0)</f>
        <v>0</v>
      </c>
      <c r="R42" s="267">
        <f>IF($B$7="Actuals only",SUMIF('MemMon Actual'!$B$14:$B$36,'Summary TC'!$B40,'MemMon Actual'!Q$14:Q$36),0)+IF($B$7="Actuals + Projected",SUMIF('MemMon Total'!$B$10:$B$32,'Summary TC'!$B40,'MemMon Total'!Q$10:Q$32),0)</f>
        <v>0</v>
      </c>
      <c r="S42" s="267">
        <f>IF($B$7="Actuals only",SUMIF('MemMon Actual'!$B$14:$B$36,'Summary TC'!$B40,'MemMon Actual'!R$14:R$36),0)+IF($B$7="Actuals + Projected",SUMIF('MemMon Total'!$B$10:$B$32,'Summary TC'!$B40,'MemMon Total'!R$10:R$32),0)</f>
        <v>0</v>
      </c>
      <c r="T42" s="267">
        <f>IF($B$7="Actuals only",SUMIF('MemMon Actual'!$B$14:$B$36,'Summary TC'!$B40,'MemMon Actual'!S$14:S$36),0)+IF($B$7="Actuals + Projected",SUMIF('MemMon Total'!$B$10:$B$32,'Summary TC'!$B40,'MemMon Total'!S$10:S$32),0)</f>
        <v>0</v>
      </c>
      <c r="U42" s="267">
        <f>IF($B$7="Actuals only",SUMIF('MemMon Actual'!$B$14:$B$36,'Summary TC'!$B40,'MemMon Actual'!T$14:T$36),0)+IF($B$7="Actuals + Projected",SUMIF('MemMon Total'!$B$10:$B$32,'Summary TC'!$B40,'MemMon Total'!T$10:T$32),0)</f>
        <v>0</v>
      </c>
      <c r="V42" s="267">
        <f>IF($B$7="Actuals only",SUMIF('MemMon Actual'!$B$14:$B$36,'Summary TC'!$B40,'MemMon Actual'!U$14:U$36),0)+IF($B$7="Actuals + Projected",SUMIF('MemMon Total'!$B$10:$B$32,'Summary TC'!$B40,'MemMon Total'!U$10:U$32),0)</f>
        <v>0</v>
      </c>
      <c r="W42" s="267">
        <f>IF($B$7="Actuals only",SUMIF('MemMon Actual'!$B$14:$B$36,'Summary TC'!$B40,'MemMon Actual'!V$14:V$36),0)+IF($B$7="Actuals + Projected",SUMIF('MemMon Total'!$B$10:$B$32,'Summary TC'!$B40,'MemMon Total'!V$10:V$32),0)</f>
        <v>0</v>
      </c>
      <c r="X42" s="267">
        <f>IF($B$7="Actuals only",SUMIF('MemMon Actual'!$B$14:$B$36,'Summary TC'!$B40,'MemMon Actual'!W$14:W$36),0)+IF($B$7="Actuals + Projected",SUMIF('MemMon Total'!$B$10:$B$32,'Summary TC'!$B40,'MemMon Total'!W$10:W$32),0)</f>
        <v>0</v>
      </c>
      <c r="Y42" s="267">
        <f>IF($B$7="Actuals only",SUMIF('MemMon Actual'!$B$14:$B$36,'Summary TC'!$B40,'MemMon Actual'!X$14:X$36),0)+IF($B$7="Actuals + Projected",SUMIF('MemMon Total'!$B$10:$B$32,'Summary TC'!$B40,'MemMon Total'!X$10:X$32),0)</f>
        <v>0</v>
      </c>
      <c r="Z42" s="267">
        <f>IF($B$7="Actuals only",SUMIF('MemMon Actual'!$B$14:$B$36,'Summary TC'!$B40,'MemMon Actual'!Y$14:Y$36),0)+IF($B$7="Actuals + Projected",SUMIF('MemMon Total'!$B$10:$B$32,'Summary TC'!$B40,'MemMon Total'!Y$10:Y$32),0)</f>
        <v>0</v>
      </c>
      <c r="AA42" s="267">
        <f>IF($B$7="Actuals only",SUMIF('MemMon Actual'!$B$14:$B$36,'Summary TC'!$B40,'MemMon Actual'!Z$14:Z$36),0)+IF($B$7="Actuals + Projected",SUMIF('MemMon Total'!$B$10:$B$32,'Summary TC'!$B40,'MemMon Total'!Z$10:Z$32),0)</f>
        <v>0</v>
      </c>
      <c r="AB42" s="267">
        <f>IF($B$7="Actuals only",SUMIF('MemMon Actual'!$B$14:$B$36,'Summary TC'!$B40,'MemMon Actual'!AA$14:AA$36),0)+IF($B$7="Actuals + Projected",SUMIF('MemMon Total'!$B$10:$B$32,'Summary TC'!$B40,'MemMon Total'!AA$10:AA$32),0)</f>
        <v>0</v>
      </c>
      <c r="AC42" s="268">
        <f>IF($B$7="Actuals only",SUMIF('MemMon Actual'!$B$14:$B$36,'Summary TC'!$B40,'MemMon Actual'!AB$14:AB$36),0)+IF($B$7="Actuals + Projected",SUMIF('MemMon Total'!$B$10:$B$32,'Summary TC'!$B40,'MemMon Total'!AB$10:AB$32),0)</f>
        <v>0</v>
      </c>
      <c r="AD42" s="580"/>
    </row>
    <row r="43" spans="2:30" x14ac:dyDescent="0.2">
      <c r="B43" s="61"/>
      <c r="C43" s="569"/>
      <c r="D43" s="151"/>
      <c r="E43" s="272"/>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4"/>
      <c r="AD43" s="580"/>
    </row>
    <row r="44" spans="2:30" x14ac:dyDescent="0.2">
      <c r="B44" s="61" t="str">
        <f>IFERROR(VLOOKUP(C44,'MEG Def'!$A$14:$B$19,2),"")</f>
        <v/>
      </c>
      <c r="C44" s="115"/>
      <c r="D44" s="259" t="s">
        <v>19</v>
      </c>
      <c r="E44" s="353">
        <f>E45*E46</f>
        <v>0</v>
      </c>
      <c r="F44" s="354">
        <f t="shared" ref="F44:AC44" si="7">F45*F46</f>
        <v>0</v>
      </c>
      <c r="G44" s="354">
        <f t="shared" si="7"/>
        <v>0</v>
      </c>
      <c r="H44" s="354">
        <f t="shared" si="7"/>
        <v>0</v>
      </c>
      <c r="I44" s="354">
        <f t="shared" si="7"/>
        <v>0</v>
      </c>
      <c r="J44" s="354">
        <f t="shared" si="7"/>
        <v>0</v>
      </c>
      <c r="K44" s="354">
        <f t="shared" si="7"/>
        <v>0</v>
      </c>
      <c r="L44" s="354">
        <f t="shared" si="7"/>
        <v>0</v>
      </c>
      <c r="M44" s="354">
        <f t="shared" si="7"/>
        <v>0</v>
      </c>
      <c r="N44" s="354">
        <f t="shared" si="7"/>
        <v>0</v>
      </c>
      <c r="O44" s="354">
        <f t="shared" si="7"/>
        <v>0</v>
      </c>
      <c r="P44" s="354">
        <f t="shared" si="7"/>
        <v>0</v>
      </c>
      <c r="Q44" s="354">
        <f t="shared" si="7"/>
        <v>0</v>
      </c>
      <c r="R44" s="354">
        <f t="shared" si="7"/>
        <v>0</v>
      </c>
      <c r="S44" s="354">
        <f t="shared" si="7"/>
        <v>0</v>
      </c>
      <c r="T44" s="354">
        <f t="shared" si="7"/>
        <v>0</v>
      </c>
      <c r="U44" s="354">
        <f t="shared" si="7"/>
        <v>0</v>
      </c>
      <c r="V44" s="354">
        <f t="shared" si="7"/>
        <v>0</v>
      </c>
      <c r="W44" s="354">
        <f t="shared" si="7"/>
        <v>0</v>
      </c>
      <c r="X44" s="354">
        <f t="shared" si="7"/>
        <v>0</v>
      </c>
      <c r="Y44" s="354">
        <f t="shared" si="7"/>
        <v>0</v>
      </c>
      <c r="Z44" s="354">
        <f t="shared" si="7"/>
        <v>0</v>
      </c>
      <c r="AA44" s="354">
        <f t="shared" si="7"/>
        <v>0</v>
      </c>
      <c r="AB44" s="354">
        <f t="shared" si="7"/>
        <v>0</v>
      </c>
      <c r="AC44" s="355">
        <f t="shared" si="7"/>
        <v>0</v>
      </c>
      <c r="AD44" s="580"/>
    </row>
    <row r="45" spans="2:30" x14ac:dyDescent="0.2">
      <c r="B45" s="61"/>
      <c r="C45" s="115"/>
      <c r="D45" s="259" t="s">
        <v>20</v>
      </c>
      <c r="E45" s="263">
        <f>SUMIF('WOW PMPM &amp; Agg'!$B$17:$B$21,'Summary TC'!$B44,'WOW PMPM &amp; Agg'!D$17:D$21)</f>
        <v>0</v>
      </c>
      <c r="F45" s="264">
        <f>SUMIF('WOW PMPM &amp; Agg'!$B$17:$B$21,'Summary TC'!$B44,'WOW PMPM &amp; Agg'!E$17:E$21)</f>
        <v>0</v>
      </c>
      <c r="G45" s="264">
        <f>SUMIF('WOW PMPM &amp; Agg'!$B$17:$B$21,'Summary TC'!$B44,'WOW PMPM &amp; Agg'!F$17:F$21)</f>
        <v>0</v>
      </c>
      <c r="H45" s="264">
        <f>SUMIF('WOW PMPM &amp; Agg'!$B$17:$B$21,'Summary TC'!$B44,'WOW PMPM &amp; Agg'!G$17:G$21)</f>
        <v>0</v>
      </c>
      <c r="I45" s="264">
        <f>SUMIF('WOW PMPM &amp; Agg'!$B$17:$B$21,'Summary TC'!$B44,'WOW PMPM &amp; Agg'!H$17:H$21)</f>
        <v>0</v>
      </c>
      <c r="J45" s="264">
        <f>SUMIF('WOW PMPM &amp; Agg'!$B$17:$B$21,'Summary TC'!$B44,'WOW PMPM &amp; Agg'!I$17:I$21)</f>
        <v>0</v>
      </c>
      <c r="K45" s="264">
        <f>SUMIF('WOW PMPM &amp; Agg'!$B$17:$B$21,'Summary TC'!$B44,'WOW PMPM &amp; Agg'!J$17:J$21)</f>
        <v>0</v>
      </c>
      <c r="L45" s="264">
        <f>SUMIF('WOW PMPM &amp; Agg'!$B$17:$B$21,'Summary TC'!$B44,'WOW PMPM &amp; Agg'!K$17:K$21)</f>
        <v>0</v>
      </c>
      <c r="M45" s="264">
        <f>SUMIF('WOW PMPM &amp; Agg'!$B$17:$B$21,'Summary TC'!$B44,'WOW PMPM &amp; Agg'!L$17:L$21)</f>
        <v>0</v>
      </c>
      <c r="N45" s="264">
        <f>SUMIF('WOW PMPM &amp; Agg'!$B$17:$B$21,'Summary TC'!$B44,'WOW PMPM &amp; Agg'!M$17:M$21)</f>
        <v>0</v>
      </c>
      <c r="O45" s="264">
        <f>SUMIF('WOW PMPM &amp; Agg'!$B$17:$B$21,'Summary TC'!$B44,'WOW PMPM &amp; Agg'!N$17:N$21)</f>
        <v>0</v>
      </c>
      <c r="P45" s="264">
        <f>SUMIF('WOW PMPM &amp; Agg'!$B$17:$B$21,'Summary TC'!$B44,'WOW PMPM &amp; Agg'!O$17:O$21)</f>
        <v>0</v>
      </c>
      <c r="Q45" s="264">
        <f>SUMIF('WOW PMPM &amp; Agg'!$B$17:$B$21,'Summary TC'!$B44,'WOW PMPM &amp; Agg'!P$17:P$21)</f>
        <v>0</v>
      </c>
      <c r="R45" s="264">
        <f>SUMIF('WOW PMPM &amp; Agg'!$B$17:$B$21,'Summary TC'!$B44,'WOW PMPM &amp; Agg'!Q$17:Q$21)</f>
        <v>0</v>
      </c>
      <c r="S45" s="264">
        <f>SUMIF('WOW PMPM &amp; Agg'!$B$17:$B$21,'Summary TC'!$B44,'WOW PMPM &amp; Agg'!R$17:R$21)</f>
        <v>0</v>
      </c>
      <c r="T45" s="264">
        <f>SUMIF('WOW PMPM &amp; Agg'!$B$17:$B$21,'Summary TC'!$B44,'WOW PMPM &amp; Agg'!S$17:S$21)</f>
        <v>0</v>
      </c>
      <c r="U45" s="264">
        <f>SUMIF('WOW PMPM &amp; Agg'!$B$17:$B$21,'Summary TC'!$B44,'WOW PMPM &amp; Agg'!T$17:T$21)</f>
        <v>0</v>
      </c>
      <c r="V45" s="264">
        <f>SUMIF('WOW PMPM &amp; Agg'!$B$17:$B$21,'Summary TC'!$B44,'WOW PMPM &amp; Agg'!U$17:U$21)</f>
        <v>0</v>
      </c>
      <c r="W45" s="264">
        <f>SUMIF('WOW PMPM &amp; Agg'!$B$17:$B$21,'Summary TC'!$B44,'WOW PMPM &amp; Agg'!V$17:V$21)</f>
        <v>0</v>
      </c>
      <c r="X45" s="264">
        <f>SUMIF('WOW PMPM &amp; Agg'!$B$17:$B$21,'Summary TC'!$B44,'WOW PMPM &amp; Agg'!W$17:W$21)</f>
        <v>0</v>
      </c>
      <c r="Y45" s="264">
        <f>SUMIF('WOW PMPM &amp; Agg'!$B$17:$B$21,'Summary TC'!$B44,'WOW PMPM &amp; Agg'!X$17:X$21)</f>
        <v>0</v>
      </c>
      <c r="Z45" s="264">
        <f>SUMIF('WOW PMPM &amp; Agg'!$B$17:$B$21,'Summary TC'!$B44,'WOW PMPM &amp; Agg'!Y$17:Y$21)</f>
        <v>0</v>
      </c>
      <c r="AA45" s="264">
        <f>SUMIF('WOW PMPM &amp; Agg'!$B$17:$B$21,'Summary TC'!$B44,'WOW PMPM &amp; Agg'!Z$17:Z$21)</f>
        <v>0</v>
      </c>
      <c r="AB45" s="264">
        <f>SUMIF('WOW PMPM &amp; Agg'!$B$17:$B$21,'Summary TC'!$B44,'WOW PMPM &amp; Agg'!AA$17:AA$21)</f>
        <v>0</v>
      </c>
      <c r="AC45" s="265">
        <f>SUMIF('WOW PMPM &amp; Agg'!$B$17:$B$21,'Summary TC'!$B44,'WOW PMPM &amp; Agg'!AB$17:AB$21)</f>
        <v>0</v>
      </c>
      <c r="AD45" s="580"/>
    </row>
    <row r="46" spans="2:30" x14ac:dyDescent="0.2">
      <c r="B46" s="383"/>
      <c r="C46" s="206"/>
      <c r="D46" s="365" t="s">
        <v>21</v>
      </c>
      <c r="E46" s="266">
        <f>IF($B$7="Actuals only",SUMIF('MemMon Actual'!$B$14:$B$36,'Summary TC'!$B44,'MemMon Actual'!D$14:D$36),0)+IF($B$7="Actuals + Projected",SUMIF('MemMon Total'!$B$10:$B$32,'Summary TC'!$B44,'MemMon Total'!D$10:D$32),0)</f>
        <v>0</v>
      </c>
      <c r="F46" s="267">
        <f>IF($B$7="Actuals only",SUMIF('MemMon Actual'!$B$14:$B$36,'Summary TC'!$B44,'MemMon Actual'!E$14:E$36),0)+IF($B$7="Actuals + Projected",SUMIF('MemMon Total'!$B$10:$B$32,'Summary TC'!$B44,'MemMon Total'!E$10:E$32),0)</f>
        <v>0</v>
      </c>
      <c r="G46" s="267">
        <f>IF($B$7="Actuals only",SUMIF('MemMon Actual'!$B$14:$B$36,'Summary TC'!$B44,'MemMon Actual'!F$14:F$36),0)+IF($B$7="Actuals + Projected",SUMIF('MemMon Total'!$B$10:$B$32,'Summary TC'!$B44,'MemMon Total'!F$10:F$32),0)</f>
        <v>0</v>
      </c>
      <c r="H46" s="267">
        <f>IF($B$7="Actuals only",SUMIF('MemMon Actual'!$B$14:$B$36,'Summary TC'!$B44,'MemMon Actual'!G$14:G$36),0)+IF($B$7="Actuals + Projected",SUMIF('MemMon Total'!$B$10:$B$32,'Summary TC'!$B44,'MemMon Total'!G$10:G$32),0)</f>
        <v>0</v>
      </c>
      <c r="I46" s="267">
        <f>IF($B$7="Actuals only",SUMIF('MemMon Actual'!$B$14:$B$36,'Summary TC'!$B44,'MemMon Actual'!H$14:H$36),0)+IF($B$7="Actuals + Projected",SUMIF('MemMon Total'!$B$10:$B$32,'Summary TC'!$B44,'MemMon Total'!H$10:H$32),0)</f>
        <v>0</v>
      </c>
      <c r="J46" s="267">
        <f>IF($B$7="Actuals only",SUMIF('MemMon Actual'!$B$14:$B$36,'Summary TC'!$B44,'MemMon Actual'!I$14:I$36),0)+IF($B$7="Actuals + Projected",SUMIF('MemMon Total'!$B$10:$B$32,'Summary TC'!$B44,'MemMon Total'!I$10:I$32),0)</f>
        <v>0</v>
      </c>
      <c r="K46" s="267">
        <f>IF($B$7="Actuals only",SUMIF('MemMon Actual'!$B$14:$B$36,'Summary TC'!$B44,'MemMon Actual'!J$14:J$36),0)+IF($B$7="Actuals + Projected",SUMIF('MemMon Total'!$B$10:$B$32,'Summary TC'!$B44,'MemMon Total'!J$10:J$32),0)</f>
        <v>0</v>
      </c>
      <c r="L46" s="267">
        <f>IF($B$7="Actuals only",SUMIF('MemMon Actual'!$B$14:$B$36,'Summary TC'!$B44,'MemMon Actual'!K$14:K$36),0)+IF($B$7="Actuals + Projected",SUMIF('MemMon Total'!$B$10:$B$32,'Summary TC'!$B44,'MemMon Total'!K$10:K$32),0)</f>
        <v>0</v>
      </c>
      <c r="M46" s="267">
        <f>IF($B$7="Actuals only",SUMIF('MemMon Actual'!$B$14:$B$36,'Summary TC'!$B44,'MemMon Actual'!L$14:L$36),0)+IF($B$7="Actuals + Projected",SUMIF('MemMon Total'!$B$10:$B$32,'Summary TC'!$B44,'MemMon Total'!L$10:L$32),0)</f>
        <v>0</v>
      </c>
      <c r="N46" s="267">
        <f>IF($B$7="Actuals only",SUMIF('MemMon Actual'!$B$14:$B$36,'Summary TC'!$B44,'MemMon Actual'!M$14:M$36),0)+IF($B$7="Actuals + Projected",SUMIF('MemMon Total'!$B$10:$B$32,'Summary TC'!$B44,'MemMon Total'!M$10:M$32),0)</f>
        <v>0</v>
      </c>
      <c r="O46" s="267">
        <f>IF($B$7="Actuals only",SUMIF('MemMon Actual'!$B$14:$B$36,'Summary TC'!$B44,'MemMon Actual'!N$14:N$36),0)+IF($B$7="Actuals + Projected",SUMIF('MemMon Total'!$B$10:$B$32,'Summary TC'!$B44,'MemMon Total'!N$10:N$32),0)</f>
        <v>0</v>
      </c>
      <c r="P46" s="267">
        <f>IF($B$7="Actuals only",SUMIF('MemMon Actual'!$B$14:$B$36,'Summary TC'!$B44,'MemMon Actual'!O$14:O$36),0)+IF($B$7="Actuals + Projected",SUMIF('MemMon Total'!$B$10:$B$32,'Summary TC'!$B44,'MemMon Total'!O$10:O$32),0)</f>
        <v>0</v>
      </c>
      <c r="Q46" s="267">
        <f>IF($B$7="Actuals only",SUMIF('MemMon Actual'!$B$14:$B$36,'Summary TC'!$B44,'MemMon Actual'!P$14:P$36),0)+IF($B$7="Actuals + Projected",SUMIF('MemMon Total'!$B$10:$B$32,'Summary TC'!$B44,'MemMon Total'!P$10:P$32),0)</f>
        <v>0</v>
      </c>
      <c r="R46" s="267">
        <f>IF($B$7="Actuals only",SUMIF('MemMon Actual'!$B$14:$B$36,'Summary TC'!$B44,'MemMon Actual'!Q$14:Q$36),0)+IF($B$7="Actuals + Projected",SUMIF('MemMon Total'!$B$10:$B$32,'Summary TC'!$B44,'MemMon Total'!Q$10:Q$32),0)</f>
        <v>0</v>
      </c>
      <c r="S46" s="267">
        <f>IF($B$7="Actuals only",SUMIF('MemMon Actual'!$B$14:$B$36,'Summary TC'!$B44,'MemMon Actual'!R$14:R$36),0)+IF($B$7="Actuals + Projected",SUMIF('MemMon Total'!$B$10:$B$32,'Summary TC'!$B44,'MemMon Total'!R$10:R$32),0)</f>
        <v>0</v>
      </c>
      <c r="T46" s="267">
        <f>IF($B$7="Actuals only",SUMIF('MemMon Actual'!$B$14:$B$36,'Summary TC'!$B44,'MemMon Actual'!S$14:S$36),0)+IF($B$7="Actuals + Projected",SUMIF('MemMon Total'!$B$10:$B$32,'Summary TC'!$B44,'MemMon Total'!S$10:S$32),0)</f>
        <v>0</v>
      </c>
      <c r="U46" s="267">
        <f>IF($B$7="Actuals only",SUMIF('MemMon Actual'!$B$14:$B$36,'Summary TC'!$B44,'MemMon Actual'!T$14:T$36),0)+IF($B$7="Actuals + Projected",SUMIF('MemMon Total'!$B$10:$B$32,'Summary TC'!$B44,'MemMon Total'!T$10:T$32),0)</f>
        <v>0</v>
      </c>
      <c r="V46" s="267">
        <f>IF($B$7="Actuals only",SUMIF('MemMon Actual'!$B$14:$B$36,'Summary TC'!$B44,'MemMon Actual'!U$14:U$36),0)+IF($B$7="Actuals + Projected",SUMIF('MemMon Total'!$B$10:$B$32,'Summary TC'!$B44,'MemMon Total'!U$10:U$32),0)</f>
        <v>0</v>
      </c>
      <c r="W46" s="267">
        <f>IF($B$7="Actuals only",SUMIF('MemMon Actual'!$B$14:$B$36,'Summary TC'!$B44,'MemMon Actual'!V$14:V$36),0)+IF($B$7="Actuals + Projected",SUMIF('MemMon Total'!$B$10:$B$32,'Summary TC'!$B44,'MemMon Total'!V$10:V$32),0)</f>
        <v>0</v>
      </c>
      <c r="X46" s="267">
        <f>IF($B$7="Actuals only",SUMIF('MemMon Actual'!$B$14:$B$36,'Summary TC'!$B44,'MemMon Actual'!W$14:W$36),0)+IF($B$7="Actuals + Projected",SUMIF('MemMon Total'!$B$10:$B$32,'Summary TC'!$B44,'MemMon Total'!W$10:W$32),0)</f>
        <v>0</v>
      </c>
      <c r="Y46" s="267">
        <f>IF($B$7="Actuals only",SUMIF('MemMon Actual'!$B$14:$B$36,'Summary TC'!$B44,'MemMon Actual'!X$14:X$36),0)+IF($B$7="Actuals + Projected",SUMIF('MemMon Total'!$B$10:$B$32,'Summary TC'!$B44,'MemMon Total'!X$10:X$32),0)</f>
        <v>0</v>
      </c>
      <c r="Z46" s="267">
        <f>IF($B$7="Actuals only",SUMIF('MemMon Actual'!$B$14:$B$36,'Summary TC'!$B44,'MemMon Actual'!Y$14:Y$36),0)+IF($B$7="Actuals + Projected",SUMIF('MemMon Total'!$B$10:$B$32,'Summary TC'!$B44,'MemMon Total'!Y$10:Y$32),0)</f>
        <v>0</v>
      </c>
      <c r="AA46" s="267">
        <f>IF($B$7="Actuals only",SUMIF('MemMon Actual'!$B$14:$B$36,'Summary TC'!$B44,'MemMon Actual'!Z$14:Z$36),0)+IF($B$7="Actuals + Projected",SUMIF('MemMon Total'!$B$10:$B$32,'Summary TC'!$B44,'MemMon Total'!Z$10:Z$32),0)</f>
        <v>0</v>
      </c>
      <c r="AB46" s="267">
        <f>IF($B$7="Actuals only",SUMIF('MemMon Actual'!$B$14:$B$36,'Summary TC'!$B44,'MemMon Actual'!AA$14:AA$36),0)+IF($B$7="Actuals + Projected",SUMIF('MemMon Total'!$B$10:$B$32,'Summary TC'!$B44,'MemMon Total'!AA$10:AA$32),0)</f>
        <v>0</v>
      </c>
      <c r="AC46" s="268">
        <f>IF($B$7="Actuals only",SUMIF('MemMon Actual'!$B$14:$B$36,'Summary TC'!$B44,'MemMon Actual'!AB$14:AB$36),0)+IF($B$7="Actuals + Projected",SUMIF('MemMon Total'!$B$10:$B$32,'Summary TC'!$B44,'MemMon Total'!AB$10:AB$32),0)</f>
        <v>0</v>
      </c>
      <c r="AD46" s="580"/>
    </row>
    <row r="47" spans="2:30" x14ac:dyDescent="0.2">
      <c r="B47" s="61"/>
      <c r="C47" s="569"/>
      <c r="D47" s="151"/>
      <c r="E47" s="272"/>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4"/>
      <c r="AD47" s="580"/>
    </row>
    <row r="48" spans="2:30" x14ac:dyDescent="0.2">
      <c r="B48" s="61" t="str">
        <f>IFERROR(VLOOKUP(C48,'MEG Def'!$A$14:$B$19,2),"")</f>
        <v/>
      </c>
      <c r="C48" s="115"/>
      <c r="D48" s="259" t="s">
        <v>19</v>
      </c>
      <c r="E48" s="353">
        <f>E49*E50</f>
        <v>0</v>
      </c>
      <c r="F48" s="354">
        <f t="shared" ref="F48:AC48" si="8">F49*F50</f>
        <v>0</v>
      </c>
      <c r="G48" s="354">
        <f t="shared" si="8"/>
        <v>0</v>
      </c>
      <c r="H48" s="354">
        <f t="shared" si="8"/>
        <v>0</v>
      </c>
      <c r="I48" s="354">
        <f t="shared" si="8"/>
        <v>0</v>
      </c>
      <c r="J48" s="354">
        <f t="shared" si="8"/>
        <v>0</v>
      </c>
      <c r="K48" s="354">
        <f t="shared" si="8"/>
        <v>0</v>
      </c>
      <c r="L48" s="354">
        <f t="shared" si="8"/>
        <v>0</v>
      </c>
      <c r="M48" s="354">
        <f t="shared" si="8"/>
        <v>0</v>
      </c>
      <c r="N48" s="354">
        <f t="shared" si="8"/>
        <v>0</v>
      </c>
      <c r="O48" s="354">
        <f t="shared" si="8"/>
        <v>0</v>
      </c>
      <c r="P48" s="354">
        <f t="shared" si="8"/>
        <v>0</v>
      </c>
      <c r="Q48" s="354">
        <f t="shared" si="8"/>
        <v>0</v>
      </c>
      <c r="R48" s="354">
        <f t="shared" si="8"/>
        <v>0</v>
      </c>
      <c r="S48" s="354">
        <f t="shared" si="8"/>
        <v>0</v>
      </c>
      <c r="T48" s="354">
        <f t="shared" si="8"/>
        <v>0</v>
      </c>
      <c r="U48" s="354">
        <f t="shared" si="8"/>
        <v>0</v>
      </c>
      <c r="V48" s="354">
        <f t="shared" si="8"/>
        <v>0</v>
      </c>
      <c r="W48" s="354">
        <f t="shared" si="8"/>
        <v>0</v>
      </c>
      <c r="X48" s="354">
        <f t="shared" si="8"/>
        <v>0</v>
      </c>
      <c r="Y48" s="354">
        <f t="shared" si="8"/>
        <v>0</v>
      </c>
      <c r="Z48" s="354">
        <f t="shared" si="8"/>
        <v>0</v>
      </c>
      <c r="AA48" s="354">
        <f t="shared" si="8"/>
        <v>0</v>
      </c>
      <c r="AB48" s="354">
        <f t="shared" si="8"/>
        <v>0</v>
      </c>
      <c r="AC48" s="355">
        <f t="shared" si="8"/>
        <v>0</v>
      </c>
      <c r="AD48" s="580"/>
    </row>
    <row r="49" spans="2:30" x14ac:dyDescent="0.2">
      <c r="B49" s="61"/>
      <c r="C49" s="115"/>
      <c r="D49" s="259" t="s">
        <v>20</v>
      </c>
      <c r="E49" s="263">
        <f>SUMIF('WOW PMPM &amp; Agg'!$B$17:$B$21,'Summary TC'!$B48,'WOW PMPM &amp; Agg'!D$17:D$21)</f>
        <v>0</v>
      </c>
      <c r="F49" s="264">
        <f>SUMIF('WOW PMPM &amp; Agg'!$B$17:$B$21,'Summary TC'!$B48,'WOW PMPM &amp; Agg'!E$17:E$21)</f>
        <v>0</v>
      </c>
      <c r="G49" s="264">
        <f>SUMIF('WOW PMPM &amp; Agg'!$B$17:$B$21,'Summary TC'!$B48,'WOW PMPM &amp; Agg'!F$17:F$21)</f>
        <v>0</v>
      </c>
      <c r="H49" s="264">
        <f>SUMIF('WOW PMPM &amp; Agg'!$B$17:$B$21,'Summary TC'!$B48,'WOW PMPM &amp; Agg'!G$17:G$21)</f>
        <v>0</v>
      </c>
      <c r="I49" s="264">
        <f>SUMIF('WOW PMPM &amp; Agg'!$B$17:$B$21,'Summary TC'!$B48,'WOW PMPM &amp; Agg'!H$17:H$21)</f>
        <v>0</v>
      </c>
      <c r="J49" s="264">
        <f>SUMIF('WOW PMPM &amp; Agg'!$B$17:$B$21,'Summary TC'!$B48,'WOW PMPM &amp; Agg'!I$17:I$21)</f>
        <v>0</v>
      </c>
      <c r="K49" s="264">
        <f>SUMIF('WOW PMPM &amp; Agg'!$B$17:$B$21,'Summary TC'!$B48,'WOW PMPM &amp; Agg'!J$17:J$21)</f>
        <v>0</v>
      </c>
      <c r="L49" s="264">
        <f>SUMIF('WOW PMPM &amp; Agg'!$B$17:$B$21,'Summary TC'!$B48,'WOW PMPM &amp; Agg'!K$17:K$21)</f>
        <v>0</v>
      </c>
      <c r="M49" s="264">
        <f>SUMIF('WOW PMPM &amp; Agg'!$B$17:$B$21,'Summary TC'!$B48,'WOW PMPM &amp; Agg'!L$17:L$21)</f>
        <v>0</v>
      </c>
      <c r="N49" s="264">
        <f>SUMIF('WOW PMPM &amp; Agg'!$B$17:$B$21,'Summary TC'!$B48,'WOW PMPM &amp; Agg'!M$17:M$21)</f>
        <v>0</v>
      </c>
      <c r="O49" s="264">
        <f>SUMIF('WOW PMPM &amp; Agg'!$B$17:$B$21,'Summary TC'!$B48,'WOW PMPM &amp; Agg'!N$17:N$21)</f>
        <v>0</v>
      </c>
      <c r="P49" s="264">
        <f>SUMIF('WOW PMPM &amp; Agg'!$B$17:$B$21,'Summary TC'!$B48,'WOW PMPM &amp; Agg'!O$17:O$21)</f>
        <v>0</v>
      </c>
      <c r="Q49" s="264">
        <f>SUMIF('WOW PMPM &amp; Agg'!$B$17:$B$21,'Summary TC'!$B48,'WOW PMPM &amp; Agg'!P$17:P$21)</f>
        <v>0</v>
      </c>
      <c r="R49" s="264">
        <f>SUMIF('WOW PMPM &amp; Agg'!$B$17:$B$21,'Summary TC'!$B48,'WOW PMPM &amp; Agg'!Q$17:Q$21)</f>
        <v>0</v>
      </c>
      <c r="S49" s="264">
        <f>SUMIF('WOW PMPM &amp; Agg'!$B$17:$B$21,'Summary TC'!$B48,'WOW PMPM &amp; Agg'!R$17:R$21)</f>
        <v>0</v>
      </c>
      <c r="T49" s="264">
        <f>SUMIF('WOW PMPM &amp; Agg'!$B$17:$B$21,'Summary TC'!$B48,'WOW PMPM &amp; Agg'!S$17:S$21)</f>
        <v>0</v>
      </c>
      <c r="U49" s="264">
        <f>SUMIF('WOW PMPM &amp; Agg'!$B$17:$B$21,'Summary TC'!$B48,'WOW PMPM &amp; Agg'!T$17:T$21)</f>
        <v>0</v>
      </c>
      <c r="V49" s="264">
        <f>SUMIF('WOW PMPM &amp; Agg'!$B$17:$B$21,'Summary TC'!$B48,'WOW PMPM &amp; Agg'!U$17:U$21)</f>
        <v>0</v>
      </c>
      <c r="W49" s="264">
        <f>SUMIF('WOW PMPM &amp; Agg'!$B$17:$B$21,'Summary TC'!$B48,'WOW PMPM &amp; Agg'!V$17:V$21)</f>
        <v>0</v>
      </c>
      <c r="X49" s="264">
        <f>SUMIF('WOW PMPM &amp; Agg'!$B$17:$B$21,'Summary TC'!$B48,'WOW PMPM &amp; Agg'!W$17:W$21)</f>
        <v>0</v>
      </c>
      <c r="Y49" s="264">
        <f>SUMIF('WOW PMPM &amp; Agg'!$B$17:$B$21,'Summary TC'!$B48,'WOW PMPM &amp; Agg'!X$17:X$21)</f>
        <v>0</v>
      </c>
      <c r="Z49" s="264">
        <f>SUMIF('WOW PMPM &amp; Agg'!$B$17:$B$21,'Summary TC'!$B48,'WOW PMPM &amp; Agg'!Y$17:Y$21)</f>
        <v>0</v>
      </c>
      <c r="AA49" s="264">
        <f>SUMIF('WOW PMPM &amp; Agg'!$B$17:$B$21,'Summary TC'!$B48,'WOW PMPM &amp; Agg'!Z$17:Z$21)</f>
        <v>0</v>
      </c>
      <c r="AB49" s="264">
        <f>SUMIF('WOW PMPM &amp; Agg'!$B$17:$B$21,'Summary TC'!$B48,'WOW PMPM &amp; Agg'!AA$17:AA$21)</f>
        <v>0</v>
      </c>
      <c r="AC49" s="265">
        <f>SUMIF('WOW PMPM &amp; Agg'!$B$17:$B$21,'Summary TC'!$B48,'WOW PMPM &amp; Agg'!AB$17:AB$21)</f>
        <v>0</v>
      </c>
      <c r="AD49" s="580"/>
    </row>
    <row r="50" spans="2:30" x14ac:dyDescent="0.2">
      <c r="B50" s="383"/>
      <c r="C50" s="206"/>
      <c r="D50" s="365" t="s">
        <v>21</v>
      </c>
      <c r="E50" s="266">
        <f>IF($B$7="Actuals only",SUMIF('MemMon Actual'!$B$14:$B$36,'Summary TC'!$B48,'MemMon Actual'!D$14:D$36),0)+IF($B$7="Actuals + Projected",SUMIF('MemMon Total'!$B$10:$B$32,'Summary TC'!$B48,'MemMon Total'!D$10:D$32),0)</f>
        <v>0</v>
      </c>
      <c r="F50" s="267">
        <f>IF($B$7="Actuals only",SUMIF('MemMon Actual'!$B$14:$B$36,'Summary TC'!$B48,'MemMon Actual'!E$14:E$36),0)+IF($B$7="Actuals + Projected",SUMIF('MemMon Total'!$B$10:$B$32,'Summary TC'!$B48,'MemMon Total'!E$10:E$32),0)</f>
        <v>0</v>
      </c>
      <c r="G50" s="267">
        <f>IF($B$7="Actuals only",SUMIF('MemMon Actual'!$B$14:$B$36,'Summary TC'!$B48,'MemMon Actual'!F$14:F$36),0)+IF($B$7="Actuals + Projected",SUMIF('MemMon Total'!$B$10:$B$32,'Summary TC'!$B48,'MemMon Total'!F$10:F$32),0)</f>
        <v>0</v>
      </c>
      <c r="H50" s="267">
        <f>IF($B$7="Actuals only",SUMIF('MemMon Actual'!$B$14:$B$36,'Summary TC'!$B48,'MemMon Actual'!G$14:G$36),0)+IF($B$7="Actuals + Projected",SUMIF('MemMon Total'!$B$10:$B$32,'Summary TC'!$B48,'MemMon Total'!G$10:G$32),0)</f>
        <v>0</v>
      </c>
      <c r="I50" s="267">
        <f>IF($B$7="Actuals only",SUMIF('MemMon Actual'!$B$14:$B$36,'Summary TC'!$B48,'MemMon Actual'!H$14:H$36),0)+IF($B$7="Actuals + Projected",SUMIF('MemMon Total'!$B$10:$B$32,'Summary TC'!$B48,'MemMon Total'!H$10:H$32),0)</f>
        <v>0</v>
      </c>
      <c r="J50" s="267">
        <f>IF($B$7="Actuals only",SUMIF('MemMon Actual'!$B$14:$B$36,'Summary TC'!$B48,'MemMon Actual'!I$14:I$36),0)+IF($B$7="Actuals + Projected",SUMIF('MemMon Total'!$B$10:$B$32,'Summary TC'!$B48,'MemMon Total'!I$10:I$32),0)</f>
        <v>0</v>
      </c>
      <c r="K50" s="267">
        <f>IF($B$7="Actuals only",SUMIF('MemMon Actual'!$B$14:$B$36,'Summary TC'!$B48,'MemMon Actual'!J$14:J$36),0)+IF($B$7="Actuals + Projected",SUMIF('MemMon Total'!$B$10:$B$32,'Summary TC'!$B48,'MemMon Total'!J$10:J$32),0)</f>
        <v>0</v>
      </c>
      <c r="L50" s="267">
        <f>IF($B$7="Actuals only",SUMIF('MemMon Actual'!$B$14:$B$36,'Summary TC'!$B48,'MemMon Actual'!K$14:K$36),0)+IF($B$7="Actuals + Projected",SUMIF('MemMon Total'!$B$10:$B$32,'Summary TC'!$B48,'MemMon Total'!K$10:K$32),0)</f>
        <v>0</v>
      </c>
      <c r="M50" s="267">
        <f>IF($B$7="Actuals only",SUMIF('MemMon Actual'!$B$14:$B$36,'Summary TC'!$B48,'MemMon Actual'!L$14:L$36),0)+IF($B$7="Actuals + Projected",SUMIF('MemMon Total'!$B$10:$B$32,'Summary TC'!$B48,'MemMon Total'!L$10:L$32),0)</f>
        <v>0</v>
      </c>
      <c r="N50" s="267">
        <f>IF($B$7="Actuals only",SUMIF('MemMon Actual'!$B$14:$B$36,'Summary TC'!$B48,'MemMon Actual'!M$14:M$36),0)+IF($B$7="Actuals + Projected",SUMIF('MemMon Total'!$B$10:$B$32,'Summary TC'!$B48,'MemMon Total'!M$10:M$32),0)</f>
        <v>0</v>
      </c>
      <c r="O50" s="267">
        <f>IF($B$7="Actuals only",SUMIF('MemMon Actual'!$B$14:$B$36,'Summary TC'!$B48,'MemMon Actual'!N$14:N$36),0)+IF($B$7="Actuals + Projected",SUMIF('MemMon Total'!$B$10:$B$32,'Summary TC'!$B48,'MemMon Total'!N$10:N$32),0)</f>
        <v>0</v>
      </c>
      <c r="P50" s="267">
        <f>IF($B$7="Actuals only",SUMIF('MemMon Actual'!$B$14:$B$36,'Summary TC'!$B48,'MemMon Actual'!O$14:O$36),0)+IF($B$7="Actuals + Projected",SUMIF('MemMon Total'!$B$10:$B$32,'Summary TC'!$B48,'MemMon Total'!O$10:O$32),0)</f>
        <v>0</v>
      </c>
      <c r="Q50" s="267">
        <f>IF($B$7="Actuals only",SUMIF('MemMon Actual'!$B$14:$B$36,'Summary TC'!$B48,'MemMon Actual'!P$14:P$36),0)+IF($B$7="Actuals + Projected",SUMIF('MemMon Total'!$B$10:$B$32,'Summary TC'!$B48,'MemMon Total'!P$10:P$32),0)</f>
        <v>0</v>
      </c>
      <c r="R50" s="267">
        <f>IF($B$7="Actuals only",SUMIF('MemMon Actual'!$B$14:$B$36,'Summary TC'!$B48,'MemMon Actual'!Q$14:Q$36),0)+IF($B$7="Actuals + Projected",SUMIF('MemMon Total'!$B$10:$B$32,'Summary TC'!$B48,'MemMon Total'!Q$10:Q$32),0)</f>
        <v>0</v>
      </c>
      <c r="S50" s="267">
        <f>IF($B$7="Actuals only",SUMIF('MemMon Actual'!$B$14:$B$36,'Summary TC'!$B48,'MemMon Actual'!R$14:R$36),0)+IF($B$7="Actuals + Projected",SUMIF('MemMon Total'!$B$10:$B$32,'Summary TC'!$B48,'MemMon Total'!R$10:R$32),0)</f>
        <v>0</v>
      </c>
      <c r="T50" s="267">
        <f>IF($B$7="Actuals only",SUMIF('MemMon Actual'!$B$14:$B$36,'Summary TC'!$B48,'MemMon Actual'!S$14:S$36),0)+IF($B$7="Actuals + Projected",SUMIF('MemMon Total'!$B$10:$B$32,'Summary TC'!$B48,'MemMon Total'!S$10:S$32),0)</f>
        <v>0</v>
      </c>
      <c r="U50" s="267">
        <f>IF($B$7="Actuals only",SUMIF('MemMon Actual'!$B$14:$B$36,'Summary TC'!$B48,'MemMon Actual'!T$14:T$36),0)+IF($B$7="Actuals + Projected",SUMIF('MemMon Total'!$B$10:$B$32,'Summary TC'!$B48,'MemMon Total'!T$10:T$32),0)</f>
        <v>0</v>
      </c>
      <c r="V50" s="267">
        <f>IF($B$7="Actuals only",SUMIF('MemMon Actual'!$B$14:$B$36,'Summary TC'!$B48,'MemMon Actual'!U$14:U$36),0)+IF($B$7="Actuals + Projected",SUMIF('MemMon Total'!$B$10:$B$32,'Summary TC'!$B48,'MemMon Total'!U$10:U$32),0)</f>
        <v>0</v>
      </c>
      <c r="W50" s="267">
        <f>IF($B$7="Actuals only",SUMIF('MemMon Actual'!$B$14:$B$36,'Summary TC'!$B48,'MemMon Actual'!V$14:V$36),0)+IF($B$7="Actuals + Projected",SUMIF('MemMon Total'!$B$10:$B$32,'Summary TC'!$B48,'MemMon Total'!V$10:V$32),0)</f>
        <v>0</v>
      </c>
      <c r="X50" s="267">
        <f>IF($B$7="Actuals only",SUMIF('MemMon Actual'!$B$14:$B$36,'Summary TC'!$B48,'MemMon Actual'!W$14:W$36),0)+IF($B$7="Actuals + Projected",SUMIF('MemMon Total'!$B$10:$B$32,'Summary TC'!$B48,'MemMon Total'!W$10:W$32),0)</f>
        <v>0</v>
      </c>
      <c r="Y50" s="267">
        <f>IF($B$7="Actuals only",SUMIF('MemMon Actual'!$B$14:$B$36,'Summary TC'!$B48,'MemMon Actual'!X$14:X$36),0)+IF($B$7="Actuals + Projected",SUMIF('MemMon Total'!$B$10:$B$32,'Summary TC'!$B48,'MemMon Total'!X$10:X$32),0)</f>
        <v>0</v>
      </c>
      <c r="Z50" s="267">
        <f>IF($B$7="Actuals only",SUMIF('MemMon Actual'!$B$14:$B$36,'Summary TC'!$B48,'MemMon Actual'!Y$14:Y$36),0)+IF($B$7="Actuals + Projected",SUMIF('MemMon Total'!$B$10:$B$32,'Summary TC'!$B48,'MemMon Total'!Y$10:Y$32),0)</f>
        <v>0</v>
      </c>
      <c r="AA50" s="267">
        <f>IF($B$7="Actuals only",SUMIF('MemMon Actual'!$B$14:$B$36,'Summary TC'!$B48,'MemMon Actual'!Z$14:Z$36),0)+IF($B$7="Actuals + Projected",SUMIF('MemMon Total'!$B$10:$B$32,'Summary TC'!$B48,'MemMon Total'!Z$10:Z$32),0)</f>
        <v>0</v>
      </c>
      <c r="AB50" s="267">
        <f>IF($B$7="Actuals only",SUMIF('MemMon Actual'!$B$14:$B$36,'Summary TC'!$B48,'MemMon Actual'!AA$14:AA$36),0)+IF($B$7="Actuals + Projected",SUMIF('MemMon Total'!$B$10:$B$32,'Summary TC'!$B48,'MemMon Total'!AA$10:AA$32),0)</f>
        <v>0</v>
      </c>
      <c r="AC50" s="268">
        <f>IF($B$7="Actuals only",SUMIF('MemMon Actual'!$B$14:$B$36,'Summary TC'!$B48,'MemMon Actual'!AB$14:AB$36),0)+IF($B$7="Actuals + Projected",SUMIF('MemMon Total'!$B$10:$B$32,'Summary TC'!$B48,'MemMon Total'!AB$10:AB$32),0)</f>
        <v>0</v>
      </c>
      <c r="AD50" s="580"/>
    </row>
    <row r="51" spans="2:30" x14ac:dyDescent="0.2">
      <c r="B51" s="61"/>
      <c r="C51" s="569"/>
      <c r="D51" s="151"/>
      <c r="E51" s="272"/>
      <c r="F51" s="273"/>
      <c r="G51" s="273"/>
      <c r="H51" s="273"/>
      <c r="I51" s="273"/>
      <c r="J51" s="273"/>
      <c r="K51" s="273"/>
      <c r="L51" s="273"/>
      <c r="M51" s="273"/>
      <c r="N51" s="273"/>
      <c r="O51" s="273"/>
      <c r="P51" s="273"/>
      <c r="Q51" s="273"/>
      <c r="R51" s="273"/>
      <c r="S51" s="273"/>
      <c r="T51" s="273"/>
      <c r="U51" s="273"/>
      <c r="V51" s="273"/>
      <c r="W51" s="273"/>
      <c r="X51" s="273"/>
      <c r="Y51" s="273"/>
      <c r="Z51" s="273"/>
      <c r="AA51" s="273"/>
      <c r="AB51" s="273"/>
      <c r="AC51" s="274"/>
      <c r="AD51" s="580"/>
    </row>
    <row r="52" spans="2:30" x14ac:dyDescent="0.2">
      <c r="B52" s="61" t="str">
        <f>IFERROR(VLOOKUP(C52,'MEG Def'!$A$14:$B$19,2),"")</f>
        <v/>
      </c>
      <c r="C52" s="115"/>
      <c r="D52" s="259" t="s">
        <v>19</v>
      </c>
      <c r="E52" s="353">
        <f>E53*E54</f>
        <v>0</v>
      </c>
      <c r="F52" s="354">
        <f t="shared" ref="F52:AC52" si="9">F53*F54</f>
        <v>0</v>
      </c>
      <c r="G52" s="354">
        <f t="shared" si="9"/>
        <v>0</v>
      </c>
      <c r="H52" s="354">
        <f t="shared" si="9"/>
        <v>0</v>
      </c>
      <c r="I52" s="354">
        <f t="shared" si="9"/>
        <v>0</v>
      </c>
      <c r="J52" s="354">
        <f t="shared" si="9"/>
        <v>0</v>
      </c>
      <c r="K52" s="354">
        <f t="shared" si="9"/>
        <v>0</v>
      </c>
      <c r="L52" s="354">
        <f t="shared" si="9"/>
        <v>0</v>
      </c>
      <c r="M52" s="354">
        <f t="shared" si="9"/>
        <v>0</v>
      </c>
      <c r="N52" s="354">
        <f t="shared" si="9"/>
        <v>0</v>
      </c>
      <c r="O52" s="354">
        <f t="shared" si="9"/>
        <v>0</v>
      </c>
      <c r="P52" s="354">
        <f t="shared" si="9"/>
        <v>0</v>
      </c>
      <c r="Q52" s="354">
        <f t="shared" si="9"/>
        <v>0</v>
      </c>
      <c r="R52" s="354">
        <f t="shared" si="9"/>
        <v>0</v>
      </c>
      <c r="S52" s="354">
        <f t="shared" si="9"/>
        <v>0</v>
      </c>
      <c r="T52" s="354">
        <f t="shared" si="9"/>
        <v>0</v>
      </c>
      <c r="U52" s="354">
        <f t="shared" si="9"/>
        <v>0</v>
      </c>
      <c r="V52" s="354">
        <f t="shared" si="9"/>
        <v>0</v>
      </c>
      <c r="W52" s="354">
        <f t="shared" si="9"/>
        <v>0</v>
      </c>
      <c r="X52" s="354">
        <f t="shared" si="9"/>
        <v>0</v>
      </c>
      <c r="Y52" s="354">
        <f t="shared" si="9"/>
        <v>0</v>
      </c>
      <c r="Z52" s="354">
        <f t="shared" si="9"/>
        <v>0</v>
      </c>
      <c r="AA52" s="354">
        <f t="shared" si="9"/>
        <v>0</v>
      </c>
      <c r="AB52" s="354">
        <f t="shared" si="9"/>
        <v>0</v>
      </c>
      <c r="AC52" s="355">
        <f t="shared" si="9"/>
        <v>0</v>
      </c>
      <c r="AD52" s="580"/>
    </row>
    <row r="53" spans="2:30" x14ac:dyDescent="0.2">
      <c r="B53" s="61"/>
      <c r="C53" s="115"/>
      <c r="D53" s="259" t="s">
        <v>20</v>
      </c>
      <c r="E53" s="263">
        <f>SUMIF('WOW PMPM &amp; Agg'!$B$17:$B$21,'Summary TC'!$B52,'WOW PMPM &amp; Agg'!D$17:D$21)</f>
        <v>0</v>
      </c>
      <c r="F53" s="264">
        <f>SUMIF('WOW PMPM &amp; Agg'!$B$17:$B$21,'Summary TC'!$B52,'WOW PMPM &amp; Agg'!E$17:E$21)</f>
        <v>0</v>
      </c>
      <c r="G53" s="264">
        <f>SUMIF('WOW PMPM &amp; Agg'!$B$17:$B$21,'Summary TC'!$B52,'WOW PMPM &amp; Agg'!F$17:F$21)</f>
        <v>0</v>
      </c>
      <c r="H53" s="264">
        <f>SUMIF('WOW PMPM &amp; Agg'!$B$17:$B$21,'Summary TC'!$B52,'WOW PMPM &amp; Agg'!G$17:G$21)</f>
        <v>0</v>
      </c>
      <c r="I53" s="264">
        <f>SUMIF('WOW PMPM &amp; Agg'!$B$17:$B$21,'Summary TC'!$B52,'WOW PMPM &amp; Agg'!H$17:H$21)</f>
        <v>0</v>
      </c>
      <c r="J53" s="264">
        <f>SUMIF('WOW PMPM &amp; Agg'!$B$17:$B$21,'Summary TC'!$B52,'WOW PMPM &amp; Agg'!I$17:I$21)</f>
        <v>0</v>
      </c>
      <c r="K53" s="264">
        <f>SUMIF('WOW PMPM &amp; Agg'!$B$17:$B$21,'Summary TC'!$B52,'WOW PMPM &amp; Agg'!J$17:J$21)</f>
        <v>0</v>
      </c>
      <c r="L53" s="264">
        <f>SUMIF('WOW PMPM &amp; Agg'!$B$17:$B$21,'Summary TC'!$B52,'WOW PMPM &amp; Agg'!K$17:K$21)</f>
        <v>0</v>
      </c>
      <c r="M53" s="264">
        <f>SUMIF('WOW PMPM &amp; Agg'!$B$17:$B$21,'Summary TC'!$B52,'WOW PMPM &amp; Agg'!L$17:L$21)</f>
        <v>0</v>
      </c>
      <c r="N53" s="264">
        <f>SUMIF('WOW PMPM &amp; Agg'!$B$17:$B$21,'Summary TC'!$B52,'WOW PMPM &amp; Agg'!M$17:M$21)</f>
        <v>0</v>
      </c>
      <c r="O53" s="264">
        <f>SUMIF('WOW PMPM &amp; Agg'!$B$17:$B$21,'Summary TC'!$B52,'WOW PMPM &amp; Agg'!N$17:N$21)</f>
        <v>0</v>
      </c>
      <c r="P53" s="264">
        <f>SUMIF('WOW PMPM &amp; Agg'!$B$17:$B$21,'Summary TC'!$B52,'WOW PMPM &amp; Agg'!O$17:O$21)</f>
        <v>0</v>
      </c>
      <c r="Q53" s="264">
        <f>SUMIF('WOW PMPM &amp; Agg'!$B$17:$B$21,'Summary TC'!$B52,'WOW PMPM &amp; Agg'!P$17:P$21)</f>
        <v>0</v>
      </c>
      <c r="R53" s="264">
        <f>SUMIF('WOW PMPM &amp; Agg'!$B$17:$B$21,'Summary TC'!$B52,'WOW PMPM &amp; Agg'!Q$17:Q$21)</f>
        <v>0</v>
      </c>
      <c r="S53" s="264">
        <f>SUMIF('WOW PMPM &amp; Agg'!$B$17:$B$21,'Summary TC'!$B52,'WOW PMPM &amp; Agg'!R$17:R$21)</f>
        <v>0</v>
      </c>
      <c r="T53" s="264">
        <f>SUMIF('WOW PMPM &amp; Agg'!$B$17:$B$21,'Summary TC'!$B52,'WOW PMPM &amp; Agg'!S$17:S$21)</f>
        <v>0</v>
      </c>
      <c r="U53" s="264">
        <f>SUMIF('WOW PMPM &amp; Agg'!$B$17:$B$21,'Summary TC'!$B52,'WOW PMPM &amp; Agg'!T$17:T$21)</f>
        <v>0</v>
      </c>
      <c r="V53" s="264">
        <f>SUMIF('WOW PMPM &amp; Agg'!$B$17:$B$21,'Summary TC'!$B52,'WOW PMPM &amp; Agg'!U$17:U$21)</f>
        <v>0</v>
      </c>
      <c r="W53" s="264">
        <f>SUMIF('WOW PMPM &amp; Agg'!$B$17:$B$21,'Summary TC'!$B52,'WOW PMPM &amp; Agg'!V$17:V$21)</f>
        <v>0</v>
      </c>
      <c r="X53" s="264">
        <f>SUMIF('WOW PMPM &amp; Agg'!$B$17:$B$21,'Summary TC'!$B52,'WOW PMPM &amp; Agg'!W$17:W$21)</f>
        <v>0</v>
      </c>
      <c r="Y53" s="264">
        <f>SUMIF('WOW PMPM &amp; Agg'!$B$17:$B$21,'Summary TC'!$B52,'WOW PMPM &amp; Agg'!X$17:X$21)</f>
        <v>0</v>
      </c>
      <c r="Z53" s="264">
        <f>SUMIF('WOW PMPM &amp; Agg'!$B$17:$B$21,'Summary TC'!$B52,'WOW PMPM &amp; Agg'!Y$17:Y$21)</f>
        <v>0</v>
      </c>
      <c r="AA53" s="264">
        <f>SUMIF('WOW PMPM &amp; Agg'!$B$17:$B$21,'Summary TC'!$B52,'WOW PMPM &amp; Agg'!Z$17:Z$21)</f>
        <v>0</v>
      </c>
      <c r="AB53" s="264">
        <f>SUMIF('WOW PMPM &amp; Agg'!$B$17:$B$21,'Summary TC'!$B52,'WOW PMPM &amp; Agg'!AA$17:AA$21)</f>
        <v>0</v>
      </c>
      <c r="AC53" s="265">
        <f>SUMIF('WOW PMPM &amp; Agg'!$B$17:$B$21,'Summary TC'!$B52,'WOW PMPM &amp; Agg'!AB$17:AB$21)</f>
        <v>0</v>
      </c>
      <c r="AD53" s="580"/>
    </row>
    <row r="54" spans="2:30" x14ac:dyDescent="0.2">
      <c r="B54" s="383"/>
      <c r="C54" s="206"/>
      <c r="D54" s="365" t="s">
        <v>21</v>
      </c>
      <c r="E54" s="266">
        <f>IF($B$7="Actuals only",SUMIF('MemMon Actual'!$B$14:$B$36,'Summary TC'!$B52,'MemMon Actual'!D$14:D$36),0)+IF($B$7="Actuals + Projected",SUMIF('MemMon Total'!$B$10:$B$32,'Summary TC'!$B52,'MemMon Total'!D$10:D$32),0)</f>
        <v>0</v>
      </c>
      <c r="F54" s="267">
        <f>IF($B$7="Actuals only",SUMIF('MemMon Actual'!$B$14:$B$36,'Summary TC'!$B52,'MemMon Actual'!E$14:E$36),0)+IF($B$7="Actuals + Projected",SUMIF('MemMon Total'!$B$10:$B$32,'Summary TC'!$B52,'MemMon Total'!E$10:E$32),0)</f>
        <v>0</v>
      </c>
      <c r="G54" s="267">
        <f>IF($B$7="Actuals only",SUMIF('MemMon Actual'!$B$14:$B$36,'Summary TC'!$B52,'MemMon Actual'!F$14:F$36),0)+IF($B$7="Actuals + Projected",SUMIF('MemMon Total'!$B$10:$B$32,'Summary TC'!$B52,'MemMon Total'!F$10:F$32),0)</f>
        <v>0</v>
      </c>
      <c r="H54" s="267">
        <f>IF($B$7="Actuals only",SUMIF('MemMon Actual'!$B$14:$B$36,'Summary TC'!$B52,'MemMon Actual'!G$14:G$36),0)+IF($B$7="Actuals + Projected",SUMIF('MemMon Total'!$B$10:$B$32,'Summary TC'!$B52,'MemMon Total'!G$10:G$32),0)</f>
        <v>0</v>
      </c>
      <c r="I54" s="267">
        <f>IF($B$7="Actuals only",SUMIF('MemMon Actual'!$B$14:$B$36,'Summary TC'!$B52,'MemMon Actual'!H$14:H$36),0)+IF($B$7="Actuals + Projected",SUMIF('MemMon Total'!$B$10:$B$32,'Summary TC'!$B52,'MemMon Total'!H$10:H$32),0)</f>
        <v>0</v>
      </c>
      <c r="J54" s="267">
        <f>IF($B$7="Actuals only",SUMIF('MemMon Actual'!$B$14:$B$36,'Summary TC'!$B52,'MemMon Actual'!I$14:I$36),0)+IF($B$7="Actuals + Projected",SUMIF('MemMon Total'!$B$10:$B$32,'Summary TC'!$B52,'MemMon Total'!I$10:I$32),0)</f>
        <v>0</v>
      </c>
      <c r="K54" s="267">
        <f>IF($B$7="Actuals only",SUMIF('MemMon Actual'!$B$14:$B$36,'Summary TC'!$B52,'MemMon Actual'!J$14:J$36),0)+IF($B$7="Actuals + Projected",SUMIF('MemMon Total'!$B$10:$B$32,'Summary TC'!$B52,'MemMon Total'!J$10:J$32),0)</f>
        <v>0</v>
      </c>
      <c r="L54" s="267">
        <f>IF($B$7="Actuals only",SUMIF('MemMon Actual'!$B$14:$B$36,'Summary TC'!$B52,'MemMon Actual'!K$14:K$36),0)+IF($B$7="Actuals + Projected",SUMIF('MemMon Total'!$B$10:$B$32,'Summary TC'!$B52,'MemMon Total'!K$10:K$32),0)</f>
        <v>0</v>
      </c>
      <c r="M54" s="267">
        <f>IF($B$7="Actuals only",SUMIF('MemMon Actual'!$B$14:$B$36,'Summary TC'!$B52,'MemMon Actual'!L$14:L$36),0)+IF($B$7="Actuals + Projected",SUMIF('MemMon Total'!$B$10:$B$32,'Summary TC'!$B52,'MemMon Total'!L$10:L$32),0)</f>
        <v>0</v>
      </c>
      <c r="N54" s="267">
        <f>IF($B$7="Actuals only",SUMIF('MemMon Actual'!$B$14:$B$36,'Summary TC'!$B52,'MemMon Actual'!M$14:M$36),0)+IF($B$7="Actuals + Projected",SUMIF('MemMon Total'!$B$10:$B$32,'Summary TC'!$B52,'MemMon Total'!M$10:M$32),0)</f>
        <v>0</v>
      </c>
      <c r="O54" s="267">
        <f>IF($B$7="Actuals only",SUMIF('MemMon Actual'!$B$14:$B$36,'Summary TC'!$B52,'MemMon Actual'!N$14:N$36),0)+IF($B$7="Actuals + Projected",SUMIF('MemMon Total'!$B$10:$B$32,'Summary TC'!$B52,'MemMon Total'!N$10:N$32),0)</f>
        <v>0</v>
      </c>
      <c r="P54" s="267">
        <f>IF($B$7="Actuals only",SUMIF('MemMon Actual'!$B$14:$B$36,'Summary TC'!$B52,'MemMon Actual'!O$14:O$36),0)+IF($B$7="Actuals + Projected",SUMIF('MemMon Total'!$B$10:$B$32,'Summary TC'!$B52,'MemMon Total'!O$10:O$32),0)</f>
        <v>0</v>
      </c>
      <c r="Q54" s="267">
        <f>IF($B$7="Actuals only",SUMIF('MemMon Actual'!$B$14:$B$36,'Summary TC'!$B52,'MemMon Actual'!P$14:P$36),0)+IF($B$7="Actuals + Projected",SUMIF('MemMon Total'!$B$10:$B$32,'Summary TC'!$B52,'MemMon Total'!P$10:P$32),0)</f>
        <v>0</v>
      </c>
      <c r="R54" s="267">
        <f>IF($B$7="Actuals only",SUMIF('MemMon Actual'!$B$14:$B$36,'Summary TC'!$B52,'MemMon Actual'!Q$14:Q$36),0)+IF($B$7="Actuals + Projected",SUMIF('MemMon Total'!$B$10:$B$32,'Summary TC'!$B52,'MemMon Total'!Q$10:Q$32),0)</f>
        <v>0</v>
      </c>
      <c r="S54" s="267">
        <f>IF($B$7="Actuals only",SUMIF('MemMon Actual'!$B$14:$B$36,'Summary TC'!$B52,'MemMon Actual'!R$14:R$36),0)+IF($B$7="Actuals + Projected",SUMIF('MemMon Total'!$B$10:$B$32,'Summary TC'!$B52,'MemMon Total'!R$10:R$32),0)</f>
        <v>0</v>
      </c>
      <c r="T54" s="267">
        <f>IF($B$7="Actuals only",SUMIF('MemMon Actual'!$B$14:$B$36,'Summary TC'!$B52,'MemMon Actual'!S$14:S$36),0)+IF($B$7="Actuals + Projected",SUMIF('MemMon Total'!$B$10:$B$32,'Summary TC'!$B52,'MemMon Total'!S$10:S$32),0)</f>
        <v>0</v>
      </c>
      <c r="U54" s="267">
        <f>IF($B$7="Actuals only",SUMIF('MemMon Actual'!$B$14:$B$36,'Summary TC'!$B52,'MemMon Actual'!T$14:T$36),0)+IF($B$7="Actuals + Projected",SUMIF('MemMon Total'!$B$10:$B$32,'Summary TC'!$B52,'MemMon Total'!T$10:T$32),0)</f>
        <v>0</v>
      </c>
      <c r="V54" s="267">
        <f>IF($B$7="Actuals only",SUMIF('MemMon Actual'!$B$14:$B$36,'Summary TC'!$B52,'MemMon Actual'!U$14:U$36),0)+IF($B$7="Actuals + Projected",SUMIF('MemMon Total'!$B$10:$B$32,'Summary TC'!$B52,'MemMon Total'!U$10:U$32),0)</f>
        <v>0</v>
      </c>
      <c r="W54" s="267">
        <f>IF($B$7="Actuals only",SUMIF('MemMon Actual'!$B$14:$B$36,'Summary TC'!$B52,'MemMon Actual'!V$14:V$36),0)+IF($B$7="Actuals + Projected",SUMIF('MemMon Total'!$B$10:$B$32,'Summary TC'!$B52,'MemMon Total'!V$10:V$32),0)</f>
        <v>0</v>
      </c>
      <c r="X54" s="267">
        <f>IF($B$7="Actuals only",SUMIF('MemMon Actual'!$B$14:$B$36,'Summary TC'!$B52,'MemMon Actual'!W$14:W$36),0)+IF($B$7="Actuals + Projected",SUMIF('MemMon Total'!$B$10:$B$32,'Summary TC'!$B52,'MemMon Total'!W$10:W$32),0)</f>
        <v>0</v>
      </c>
      <c r="Y54" s="267">
        <f>IF($B$7="Actuals only",SUMIF('MemMon Actual'!$B$14:$B$36,'Summary TC'!$B52,'MemMon Actual'!X$14:X$36),0)+IF($B$7="Actuals + Projected",SUMIF('MemMon Total'!$B$10:$B$32,'Summary TC'!$B52,'MemMon Total'!X$10:X$32),0)</f>
        <v>0</v>
      </c>
      <c r="Z54" s="267">
        <f>IF($B$7="Actuals only",SUMIF('MemMon Actual'!$B$14:$B$36,'Summary TC'!$B52,'MemMon Actual'!Y$14:Y$36),0)+IF($B$7="Actuals + Projected",SUMIF('MemMon Total'!$B$10:$B$32,'Summary TC'!$B52,'MemMon Total'!Y$10:Y$32),0)</f>
        <v>0</v>
      </c>
      <c r="AA54" s="267">
        <f>IF($B$7="Actuals only",SUMIF('MemMon Actual'!$B$14:$B$36,'Summary TC'!$B52,'MemMon Actual'!Z$14:Z$36),0)+IF($B$7="Actuals + Projected",SUMIF('MemMon Total'!$B$10:$B$32,'Summary TC'!$B52,'MemMon Total'!Z$10:Z$32),0)</f>
        <v>0</v>
      </c>
      <c r="AB54" s="267">
        <f>IF($B$7="Actuals only",SUMIF('MemMon Actual'!$B$14:$B$36,'Summary TC'!$B52,'MemMon Actual'!AA$14:AA$36),0)+IF($B$7="Actuals + Projected",SUMIF('MemMon Total'!$B$10:$B$32,'Summary TC'!$B52,'MemMon Total'!AA$10:AA$32),0)</f>
        <v>0</v>
      </c>
      <c r="AC54" s="268">
        <f>IF($B$7="Actuals only",SUMIF('MemMon Actual'!$B$14:$B$36,'Summary TC'!$B52,'MemMon Actual'!AB$14:AB$36),0)+IF($B$7="Actuals + Projected",SUMIF('MemMon Total'!$B$10:$B$32,'Summary TC'!$B52,'MemMon Total'!AB$10:AB$32),0)</f>
        <v>0</v>
      </c>
      <c r="AD54" s="580"/>
    </row>
    <row r="55" spans="2:30" x14ac:dyDescent="0.2">
      <c r="B55" s="61"/>
      <c r="C55" s="569"/>
      <c r="D55" s="151"/>
      <c r="E55" s="272"/>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4"/>
      <c r="AD55" s="580"/>
    </row>
    <row r="56" spans="2:30" x14ac:dyDescent="0.2">
      <c r="B56" s="64" t="s">
        <v>85</v>
      </c>
      <c r="C56" s="569"/>
      <c r="D56" s="151"/>
      <c r="E56" s="353"/>
      <c r="F56" s="354"/>
      <c r="G56" s="354"/>
      <c r="H56" s="354"/>
      <c r="I56" s="354"/>
      <c r="J56" s="354"/>
      <c r="K56" s="354"/>
      <c r="L56" s="354"/>
      <c r="M56" s="354"/>
      <c r="N56" s="354"/>
      <c r="O56" s="354"/>
      <c r="P56" s="354"/>
      <c r="Q56" s="354"/>
      <c r="R56" s="354"/>
      <c r="S56" s="354"/>
      <c r="T56" s="354"/>
      <c r="U56" s="354"/>
      <c r="V56" s="354"/>
      <c r="W56" s="354"/>
      <c r="X56" s="354"/>
      <c r="Y56" s="354"/>
      <c r="Z56" s="354"/>
      <c r="AA56" s="354"/>
      <c r="AB56" s="354"/>
      <c r="AC56" s="355"/>
      <c r="AD56" s="573"/>
    </row>
    <row r="57" spans="2:30" x14ac:dyDescent="0.2">
      <c r="B57" s="61" t="str">
        <f>IFERROR(VLOOKUP(C57,'MEG Def'!$A$21:$B$26,2),"")</f>
        <v/>
      </c>
      <c r="C57" s="115"/>
      <c r="D57" s="259" t="str">
        <f>IF($C57&lt;&gt;0,"Total","")</f>
        <v/>
      </c>
      <c r="E57" s="353">
        <f>IF($B$7="Actuals Only",IF('C Report'!$K$2&gt;E$11,SUMIF('WOW PMPM &amp; Agg'!$B$24:$B$29,'Summary TC'!$B57,'WOW PMPM &amp; Agg'!D$24:D$29),IF(AND('C Report'!$K$2=E$11,'C Report'!$K$3=1),(SUMIF('WOW PMPM &amp; Agg'!$B$24:$B$29,'Summary TC'!$B57,'WOW PMPM &amp; Agg'!D$24:D$29)*0.25),IF(AND('C Report'!$K$2=E$11,'C Report'!$K$3=2),(SUMIF('WOW PMPM &amp; Agg'!$B$24:$B$29,'Summary TC'!$B57,'WOW PMPM &amp; Agg'!D$24:D$29)*0.5),IF(AND('C Report'!$K$2=E$11,'C Report'!$K$3=3),(SUMIF('WOW PMPM &amp; Agg'!$B$24:$B$29,'Summary TC'!$B57,'WOW PMPM &amp; Agg'!D$24:D$29)*0.75),IF(AND('C Report'!$K$2=E$11,'C Report'!$K$3=4),SUMIF('WOW PMPM &amp; Agg'!$B$24:$B$29,'Summary TC'!$B57,'WOW PMPM &amp; Agg'!D$24:D$29),""))))),SUMIF('WOW PMPM &amp; Agg'!$B$24:$B$29,'Summary TC'!$B57,'WOW PMPM &amp; Agg'!D$24:D$29))</f>
        <v>0</v>
      </c>
      <c r="F57" s="354">
        <f>IF($B$7="Actuals Only",IF('C Report'!$K$2&gt;F$11,SUMIF('WOW PMPM &amp; Agg'!$B$24:$B$29,'Summary TC'!$B57,'WOW PMPM &amp; Agg'!E$24:E$29),IF(AND('C Report'!$K$2=F$11,'C Report'!$K$3=1),(SUMIF('WOW PMPM &amp; Agg'!$B$24:$B$29,'Summary TC'!$B57,'WOW PMPM &amp; Agg'!E$24:E$29)*0.25),IF(AND('C Report'!$K$2=F$11,'C Report'!$K$3=2),(SUMIF('WOW PMPM &amp; Agg'!$B$24:$B$29,'Summary TC'!$B57,'WOW PMPM &amp; Agg'!E$24:E$29)*0.5),IF(AND('C Report'!$K$2=F$11,'C Report'!$K$3=3),(SUMIF('WOW PMPM &amp; Agg'!$B$24:$B$29,'Summary TC'!$B57,'WOW PMPM &amp; Agg'!E$24:E$29)*0.75),IF(AND('C Report'!$K$2=F$11,'C Report'!$K$3=4),SUMIF('WOW PMPM &amp; Agg'!$B$24:$B$29,'Summary TC'!$B57,'WOW PMPM &amp; Agg'!E$24:E$29),""))))),SUMIF('WOW PMPM &amp; Agg'!$B$24:$B$29,'Summary TC'!$B57,'WOW PMPM &amp; Agg'!E$24:E$29))</f>
        <v>0</v>
      </c>
      <c r="G57" s="354">
        <f>IF($B$7="Actuals Only",IF('C Report'!$K$2&gt;G$11,SUMIF('WOW PMPM &amp; Agg'!$B$24:$B$29,'Summary TC'!$B57,'WOW PMPM &amp; Agg'!F$24:F$29),IF(AND('C Report'!$K$2=G$11,'C Report'!$K$3=1),(SUMIF('WOW PMPM &amp; Agg'!$B$24:$B$29,'Summary TC'!$B57,'WOW PMPM &amp; Agg'!F$24:F$29)*0.25),IF(AND('C Report'!$K$2=G$11,'C Report'!$K$3=2),(SUMIF('WOW PMPM &amp; Agg'!$B$24:$B$29,'Summary TC'!$B57,'WOW PMPM &amp; Agg'!F$24:F$29)*0.5),IF(AND('C Report'!$K$2=G$11,'C Report'!$K$3=3),(SUMIF('WOW PMPM &amp; Agg'!$B$24:$B$29,'Summary TC'!$B57,'WOW PMPM &amp; Agg'!F$24:F$29)*0.75),IF(AND('C Report'!$K$2=G$11,'C Report'!$K$3=4),SUMIF('WOW PMPM &amp; Agg'!$B$24:$B$29,'Summary TC'!$B57,'WOW PMPM &amp; Agg'!F$24:F$29),""))))),SUMIF('WOW PMPM &amp; Agg'!$B$24:$B$29,'Summary TC'!$B57,'WOW PMPM &amp; Agg'!F$24:F$29))</f>
        <v>0</v>
      </c>
      <c r="H57" s="354">
        <f>IF($B$7="Actuals Only",IF('C Report'!$K$2&gt;H$11,SUMIF('WOW PMPM &amp; Agg'!$B$24:$B$29,'Summary TC'!$B57,'WOW PMPM &amp; Agg'!G$24:G$29),IF(AND('C Report'!$K$2=H$11,'C Report'!$K$3=1),(SUMIF('WOW PMPM &amp; Agg'!$B$24:$B$29,'Summary TC'!$B57,'WOW PMPM &amp; Agg'!G$24:G$29)*0.25),IF(AND('C Report'!$K$2=H$11,'C Report'!$K$3=2),(SUMIF('WOW PMPM &amp; Agg'!$B$24:$B$29,'Summary TC'!$B57,'WOW PMPM &amp; Agg'!G$24:G$29)*0.5),IF(AND('C Report'!$K$2=H$11,'C Report'!$K$3=3),(SUMIF('WOW PMPM &amp; Agg'!$B$24:$B$29,'Summary TC'!$B57,'WOW PMPM &amp; Agg'!G$24:G$29)*0.75),IF(AND('C Report'!$K$2=H$11,'C Report'!$K$3=4),SUMIF('WOW PMPM &amp; Agg'!$B$24:$B$29,'Summary TC'!$B57,'WOW PMPM &amp; Agg'!G$24:G$29),""))))),SUMIF('WOW PMPM &amp; Agg'!$B$24:$B$29,'Summary TC'!$B57,'WOW PMPM &amp; Agg'!G$24:G$29))</f>
        <v>0</v>
      </c>
      <c r="I57" s="354">
        <f>IF($B$7="Actuals Only",IF('C Report'!$K$2&gt;I$11,SUMIF('WOW PMPM &amp; Agg'!$B$24:$B$29,'Summary TC'!$B57,'WOW PMPM &amp; Agg'!H$24:H$29),IF(AND('C Report'!$K$2=I$11,'C Report'!$K$3=1),(SUMIF('WOW PMPM &amp; Agg'!$B$24:$B$29,'Summary TC'!$B57,'WOW PMPM &amp; Agg'!H$24:H$29)*0.25),IF(AND('C Report'!$K$2=I$11,'C Report'!$K$3=2),(SUMIF('WOW PMPM &amp; Agg'!$B$24:$B$29,'Summary TC'!$B57,'WOW PMPM &amp; Agg'!H$24:H$29)*0.5),IF(AND('C Report'!$K$2=I$11,'C Report'!$K$3=3),(SUMIF('WOW PMPM &amp; Agg'!$B$24:$B$29,'Summary TC'!$B57,'WOW PMPM &amp; Agg'!H$24:H$29)*0.75),IF(AND('C Report'!$K$2=I$11,'C Report'!$K$3=4),SUMIF('WOW PMPM &amp; Agg'!$B$24:$B$29,'Summary TC'!$B57,'WOW PMPM &amp; Agg'!H$24:H$29),""))))),SUMIF('WOW PMPM &amp; Agg'!$B$24:$B$29,'Summary TC'!$B57,'WOW PMPM &amp; Agg'!H$24:H$29))</f>
        <v>0</v>
      </c>
      <c r="J57" s="354">
        <f>IF($B$7="Actuals Only",IF('C Report'!$K$2&gt;J$11,SUMIF('WOW PMPM &amp; Agg'!$B$24:$B$29,'Summary TC'!$B57,'WOW PMPM &amp; Agg'!I$24:I$29),IF(AND('C Report'!$K$2=J$11,'C Report'!$K$3=1),(SUMIF('WOW PMPM &amp; Agg'!$B$24:$B$29,'Summary TC'!$B57,'WOW PMPM &amp; Agg'!I$24:I$29)*0.25),IF(AND('C Report'!$K$2=J$11,'C Report'!$K$3=2),(SUMIF('WOW PMPM &amp; Agg'!$B$24:$B$29,'Summary TC'!$B57,'WOW PMPM &amp; Agg'!I$24:I$29)*0.5),IF(AND('C Report'!$K$2=J$11,'C Report'!$K$3=3),(SUMIF('WOW PMPM &amp; Agg'!$B$24:$B$29,'Summary TC'!$B57,'WOW PMPM &amp; Agg'!I$24:I$29)*0.75),IF(AND('C Report'!$K$2=J$11,'C Report'!$K$3=4),SUMIF('WOW PMPM &amp; Agg'!$B$24:$B$29,'Summary TC'!$B57,'WOW PMPM &amp; Agg'!I$24:I$29),""))))),SUMIF('WOW PMPM &amp; Agg'!$B$24:$B$29,'Summary TC'!$B57,'WOW PMPM &amp; Agg'!I$24:I$29))</f>
        <v>0</v>
      </c>
      <c r="K57" s="354">
        <f>IF($B$7="Actuals Only",IF('C Report'!$K$2&gt;K$11,SUMIF('WOW PMPM &amp; Agg'!$B$24:$B$29,'Summary TC'!$B57,'WOW PMPM &amp; Agg'!J$24:J$29),IF(AND('C Report'!$K$2=K$11,'C Report'!$K$3=1),(SUMIF('WOW PMPM &amp; Agg'!$B$24:$B$29,'Summary TC'!$B57,'WOW PMPM &amp; Agg'!J$24:J$29)*0.25),IF(AND('C Report'!$K$2=K$11,'C Report'!$K$3=2),(SUMIF('WOW PMPM &amp; Agg'!$B$24:$B$29,'Summary TC'!$B57,'WOW PMPM &amp; Agg'!J$24:J$29)*0.5),IF(AND('C Report'!$K$2=K$11,'C Report'!$K$3=3),(SUMIF('WOW PMPM &amp; Agg'!$B$24:$B$29,'Summary TC'!$B57,'WOW PMPM &amp; Agg'!J$24:J$29)*0.75),IF(AND('C Report'!$K$2=K$11,'C Report'!$K$3=4),SUMIF('WOW PMPM &amp; Agg'!$B$24:$B$29,'Summary TC'!$B57,'WOW PMPM &amp; Agg'!J$24:J$29),""))))),SUMIF('WOW PMPM &amp; Agg'!$B$24:$B$29,'Summary TC'!$B57,'WOW PMPM &amp; Agg'!J$24:J$29))</f>
        <v>0</v>
      </c>
      <c r="L57" s="354">
        <f>IF($B$7="Actuals Only",IF('C Report'!$K$2&gt;L$11,SUMIF('WOW PMPM &amp; Agg'!$B$24:$B$29,'Summary TC'!$B57,'WOW PMPM &amp; Agg'!K$24:K$29),IF(AND('C Report'!$K$2=L$11,'C Report'!$K$3=1),(SUMIF('WOW PMPM &amp; Agg'!$B$24:$B$29,'Summary TC'!$B57,'WOW PMPM &amp; Agg'!K$24:K$29)*0.25),IF(AND('C Report'!$K$2=L$11,'C Report'!$K$3=2),(SUMIF('WOW PMPM &amp; Agg'!$B$24:$B$29,'Summary TC'!$B57,'WOW PMPM &amp; Agg'!K$24:K$29)*0.5),IF(AND('C Report'!$K$2=L$11,'C Report'!$K$3=3),(SUMIF('WOW PMPM &amp; Agg'!$B$24:$B$29,'Summary TC'!$B57,'WOW PMPM &amp; Agg'!K$24:K$29)*0.75),IF(AND('C Report'!$K$2=L$11,'C Report'!$K$3=4),SUMIF('WOW PMPM &amp; Agg'!$B$24:$B$29,'Summary TC'!$B57,'WOW PMPM &amp; Agg'!K$24:K$29),""))))),SUMIF('WOW PMPM &amp; Agg'!$B$24:$B$29,'Summary TC'!$B57,'WOW PMPM &amp; Agg'!K$24:K$29))</f>
        <v>0</v>
      </c>
      <c r="M57" s="354">
        <f>IF($B$7="Actuals Only",IF('C Report'!$K$2&gt;M$11,SUMIF('WOW PMPM &amp; Agg'!$B$24:$B$29,'Summary TC'!$B57,'WOW PMPM &amp; Agg'!L$24:L$29),IF(AND('C Report'!$K$2=M$11,'C Report'!$K$3=1),(SUMIF('WOW PMPM &amp; Agg'!$B$24:$B$29,'Summary TC'!$B57,'WOW PMPM &amp; Agg'!L$24:L$29)*0.25),IF(AND('C Report'!$K$2=M$11,'C Report'!$K$3=2),(SUMIF('WOW PMPM &amp; Agg'!$B$24:$B$29,'Summary TC'!$B57,'WOW PMPM &amp; Agg'!L$24:L$29)*0.5),IF(AND('C Report'!$K$2=M$11,'C Report'!$K$3=3),(SUMIF('WOW PMPM &amp; Agg'!$B$24:$B$29,'Summary TC'!$B57,'WOW PMPM &amp; Agg'!L$24:L$29)*0.75),IF(AND('C Report'!$K$2=M$11,'C Report'!$K$3=4),SUMIF('WOW PMPM &amp; Agg'!$B$24:$B$29,'Summary TC'!$B57,'WOW PMPM &amp; Agg'!L$24:L$29),""))))),SUMIF('WOW PMPM &amp; Agg'!$B$24:$B$29,'Summary TC'!$B57,'WOW PMPM &amp; Agg'!L$24:L$29))</f>
        <v>0</v>
      </c>
      <c r="N57" s="354">
        <f>IF($B$7="Actuals Only",IF('C Report'!$K$2&gt;N$11,SUMIF('WOW PMPM &amp; Agg'!$B$24:$B$29,'Summary TC'!$B57,'WOW PMPM &amp; Agg'!M$24:M$29),IF(AND('C Report'!$K$2=N$11,'C Report'!$K$3=1),(SUMIF('WOW PMPM &amp; Agg'!$B$24:$B$29,'Summary TC'!$B57,'WOW PMPM &amp; Agg'!M$24:M$29)*0.25),IF(AND('C Report'!$K$2=N$11,'C Report'!$K$3=2),(SUMIF('WOW PMPM &amp; Agg'!$B$24:$B$29,'Summary TC'!$B57,'WOW PMPM &amp; Agg'!M$24:M$29)*0.5),IF(AND('C Report'!$K$2=N$11,'C Report'!$K$3=3),(SUMIF('WOW PMPM &amp; Agg'!$B$24:$B$29,'Summary TC'!$B57,'WOW PMPM &amp; Agg'!M$24:M$29)*0.75),IF(AND('C Report'!$K$2=N$11,'C Report'!$K$3=4),SUMIF('WOW PMPM &amp; Agg'!$B$24:$B$29,'Summary TC'!$B57,'WOW PMPM &amp; Agg'!M$24:M$29),""))))),SUMIF('WOW PMPM &amp; Agg'!$B$24:$B$29,'Summary TC'!$B57,'WOW PMPM &amp; Agg'!M$24:M$29))</f>
        <v>0</v>
      </c>
      <c r="O57" s="354">
        <f>IF($B$7="Actuals Only",IF('C Report'!$K$2&gt;O$11,SUMIF('WOW PMPM &amp; Agg'!$B$24:$B$29,'Summary TC'!$B57,'WOW PMPM &amp; Agg'!N$24:N$29),IF(AND('C Report'!$K$2=O$11,'C Report'!$K$3=1),(SUMIF('WOW PMPM &amp; Agg'!$B$24:$B$29,'Summary TC'!$B57,'WOW PMPM &amp; Agg'!N$24:N$29)*0.25),IF(AND('C Report'!$K$2=O$11,'C Report'!$K$3=2),(SUMIF('WOW PMPM &amp; Agg'!$B$24:$B$29,'Summary TC'!$B57,'WOW PMPM &amp; Agg'!N$24:N$29)*0.5),IF(AND('C Report'!$K$2=O$11,'C Report'!$K$3=3),(SUMIF('WOW PMPM &amp; Agg'!$B$24:$B$29,'Summary TC'!$B57,'WOW PMPM &amp; Agg'!N$24:N$29)*0.75),IF(AND('C Report'!$K$2=O$11,'C Report'!$K$3=4),SUMIF('WOW PMPM &amp; Agg'!$B$24:$B$29,'Summary TC'!$B57,'WOW PMPM &amp; Agg'!N$24:N$29),""))))),SUMIF('WOW PMPM &amp; Agg'!$B$24:$B$29,'Summary TC'!$B57,'WOW PMPM &amp; Agg'!N$24:N$29))</f>
        <v>0</v>
      </c>
      <c r="P57" s="354">
        <f>IF($B$7="Actuals Only",IF('C Report'!$K$2&gt;P$11,SUMIF('WOW PMPM &amp; Agg'!$B$24:$B$29,'Summary TC'!$B57,'WOW PMPM &amp; Agg'!O$24:O$29),IF(AND('C Report'!$K$2=P$11,'C Report'!$K$3=1),(SUMIF('WOW PMPM &amp; Agg'!$B$24:$B$29,'Summary TC'!$B57,'WOW PMPM &amp; Agg'!O$24:O$29)*0.25),IF(AND('C Report'!$K$2=P$11,'C Report'!$K$3=2),(SUMIF('WOW PMPM &amp; Agg'!$B$24:$B$29,'Summary TC'!$B57,'WOW PMPM &amp; Agg'!O$24:O$29)*0.5),IF(AND('C Report'!$K$2=P$11,'C Report'!$K$3=3),(SUMIF('WOW PMPM &amp; Agg'!$B$24:$B$29,'Summary TC'!$B57,'WOW PMPM &amp; Agg'!O$24:O$29)*0.75),IF(AND('C Report'!$K$2=P$11,'C Report'!$K$3=4),SUMIF('WOW PMPM &amp; Agg'!$B$24:$B$29,'Summary TC'!$B57,'WOW PMPM &amp; Agg'!O$24:O$29),""))))),SUMIF('WOW PMPM &amp; Agg'!$B$24:$B$29,'Summary TC'!$B57,'WOW PMPM &amp; Agg'!O$24:O$29))</f>
        <v>0</v>
      </c>
      <c r="Q57" s="354">
        <f>IF($B$7="Actuals Only",IF('C Report'!$K$2&gt;Q$11,SUMIF('WOW PMPM &amp; Agg'!$B$24:$B$29,'Summary TC'!$B57,'WOW PMPM &amp; Agg'!P$24:P$29),IF(AND('C Report'!$K$2=Q$11,'C Report'!$K$3=1),(SUMIF('WOW PMPM &amp; Agg'!$B$24:$B$29,'Summary TC'!$B57,'WOW PMPM &amp; Agg'!P$24:P$29)*0.25),IF(AND('C Report'!$K$2=Q$11,'C Report'!$K$3=2),(SUMIF('WOW PMPM &amp; Agg'!$B$24:$B$29,'Summary TC'!$B57,'WOW PMPM &amp; Agg'!P$24:P$29)*0.5),IF(AND('C Report'!$K$2=Q$11,'C Report'!$K$3=3),(SUMIF('WOW PMPM &amp; Agg'!$B$24:$B$29,'Summary TC'!$B57,'WOW PMPM &amp; Agg'!P$24:P$29)*0.75),IF(AND('C Report'!$K$2=Q$11,'C Report'!$K$3=4),SUMIF('WOW PMPM &amp; Agg'!$B$24:$B$29,'Summary TC'!$B57,'WOW PMPM &amp; Agg'!P$24:P$29),""))))),SUMIF('WOW PMPM &amp; Agg'!$B$24:$B$29,'Summary TC'!$B57,'WOW PMPM &amp; Agg'!P$24:P$29))</f>
        <v>0</v>
      </c>
      <c r="R57" s="354">
        <f>IF($B$7="Actuals Only",IF('C Report'!$K$2&gt;R$11,SUMIF('WOW PMPM &amp; Agg'!$B$24:$B$29,'Summary TC'!$B57,'WOW PMPM &amp; Agg'!Q$24:Q$29),IF(AND('C Report'!$K$2=R$11,'C Report'!$K$3=1),(SUMIF('WOW PMPM &amp; Agg'!$B$24:$B$29,'Summary TC'!$B57,'WOW PMPM &amp; Agg'!Q$24:Q$29)*0.25),IF(AND('C Report'!$K$2=R$11,'C Report'!$K$3=2),(SUMIF('WOW PMPM &amp; Agg'!$B$24:$B$29,'Summary TC'!$B57,'WOW PMPM &amp; Agg'!Q$24:Q$29)*0.5),IF(AND('C Report'!$K$2=R$11,'C Report'!$K$3=3),(SUMIF('WOW PMPM &amp; Agg'!$B$24:$B$29,'Summary TC'!$B57,'WOW PMPM &amp; Agg'!Q$24:Q$29)*0.75),IF(AND('C Report'!$K$2=R$11,'C Report'!$K$3=4),SUMIF('WOW PMPM &amp; Agg'!$B$24:$B$29,'Summary TC'!$B57,'WOW PMPM &amp; Agg'!Q$24:Q$29),""))))),SUMIF('WOW PMPM &amp; Agg'!$B$24:$B$29,'Summary TC'!$B57,'WOW PMPM &amp; Agg'!Q$24:Q$29))</f>
        <v>0</v>
      </c>
      <c r="S57" s="354">
        <f>IF($B$7="Actuals Only",IF('C Report'!$K$2&gt;S$11,SUMIF('WOW PMPM &amp; Agg'!$B$24:$B$29,'Summary TC'!$B57,'WOW PMPM &amp; Agg'!R$24:R$29),IF(AND('C Report'!$K$2=S$11,'C Report'!$K$3=1),(SUMIF('WOW PMPM &amp; Agg'!$B$24:$B$29,'Summary TC'!$B57,'WOW PMPM &amp; Agg'!R$24:R$29)*0.25),IF(AND('C Report'!$K$2=S$11,'C Report'!$K$3=2),(SUMIF('WOW PMPM &amp; Agg'!$B$24:$B$29,'Summary TC'!$B57,'WOW PMPM &amp; Agg'!R$24:R$29)*0.5),IF(AND('C Report'!$K$2=S$11,'C Report'!$K$3=3),(SUMIF('WOW PMPM &amp; Agg'!$B$24:$B$29,'Summary TC'!$B57,'WOW PMPM &amp; Agg'!R$24:R$29)*0.75),IF(AND('C Report'!$K$2=S$11,'C Report'!$K$3=4),SUMIF('WOW PMPM &amp; Agg'!$B$24:$B$29,'Summary TC'!$B57,'WOW PMPM &amp; Agg'!R$24:R$29),""))))),SUMIF('WOW PMPM &amp; Agg'!$B$24:$B$29,'Summary TC'!$B57,'WOW PMPM &amp; Agg'!R$24:R$29))</f>
        <v>0</v>
      </c>
      <c r="T57" s="354">
        <f>IF($B$7="Actuals Only",IF('C Report'!$K$2&gt;T$11,SUMIF('WOW PMPM &amp; Agg'!$B$24:$B$29,'Summary TC'!$B57,'WOW PMPM &amp; Agg'!S$24:S$29),IF(AND('C Report'!$K$2=T$11,'C Report'!$K$3=1),(SUMIF('WOW PMPM &amp; Agg'!$B$24:$B$29,'Summary TC'!$B57,'WOW PMPM &amp; Agg'!S$24:S$29)*0.25),IF(AND('C Report'!$K$2=T$11,'C Report'!$K$3=2),(SUMIF('WOW PMPM &amp; Agg'!$B$24:$B$29,'Summary TC'!$B57,'WOW PMPM &amp; Agg'!S$24:S$29)*0.5),IF(AND('C Report'!$K$2=T$11,'C Report'!$K$3=3),(SUMIF('WOW PMPM &amp; Agg'!$B$24:$B$29,'Summary TC'!$B57,'WOW PMPM &amp; Agg'!S$24:S$29)*0.75),IF(AND('C Report'!$K$2=T$11,'C Report'!$K$3=4),SUMIF('WOW PMPM &amp; Agg'!$B$24:$B$29,'Summary TC'!$B57,'WOW PMPM &amp; Agg'!S$24:S$29),""))))),SUMIF('WOW PMPM &amp; Agg'!$B$24:$B$29,'Summary TC'!$B57,'WOW PMPM &amp; Agg'!S$24:S$29))</f>
        <v>0</v>
      </c>
      <c r="U57" s="354">
        <f>IF($B$7="Actuals Only",IF('C Report'!$K$2&gt;U$11,SUMIF('WOW PMPM &amp; Agg'!$B$24:$B$29,'Summary TC'!$B57,'WOW PMPM &amp; Agg'!T$24:T$29),IF(AND('C Report'!$K$2=U$11,'C Report'!$K$3=1),(SUMIF('WOW PMPM &amp; Agg'!$B$24:$B$29,'Summary TC'!$B57,'WOW PMPM &amp; Agg'!T$24:T$29)*0.25),IF(AND('C Report'!$K$2=U$11,'C Report'!$K$3=2),(SUMIF('WOW PMPM &amp; Agg'!$B$24:$B$29,'Summary TC'!$B57,'WOW PMPM &amp; Agg'!T$24:T$29)*0.5),IF(AND('C Report'!$K$2=U$11,'C Report'!$K$3=3),(SUMIF('WOW PMPM &amp; Agg'!$B$24:$B$29,'Summary TC'!$B57,'WOW PMPM &amp; Agg'!T$24:T$29)*0.75),IF(AND('C Report'!$K$2=U$11,'C Report'!$K$3=4),SUMIF('WOW PMPM &amp; Agg'!$B$24:$B$29,'Summary TC'!$B57,'WOW PMPM &amp; Agg'!T$24:T$29),""))))),SUMIF('WOW PMPM &amp; Agg'!$B$24:$B$29,'Summary TC'!$B57,'WOW PMPM &amp; Agg'!T$24:T$29))</f>
        <v>0</v>
      </c>
      <c r="V57" s="354">
        <f>IF($B$7="Actuals Only",IF('C Report'!$K$2&gt;V$11,SUMIF('WOW PMPM &amp; Agg'!$B$24:$B$29,'Summary TC'!$B57,'WOW PMPM &amp; Agg'!U$24:U$29),IF(AND('C Report'!$K$2=V$11,'C Report'!$K$3=1),(SUMIF('WOW PMPM &amp; Agg'!$B$24:$B$29,'Summary TC'!$B57,'WOW PMPM &amp; Agg'!U$24:U$29)*0.25),IF(AND('C Report'!$K$2=V$11,'C Report'!$K$3=2),(SUMIF('WOW PMPM &amp; Agg'!$B$24:$B$29,'Summary TC'!$B57,'WOW PMPM &amp; Agg'!U$24:U$29)*0.5),IF(AND('C Report'!$K$2=V$11,'C Report'!$K$3=3),(SUMIF('WOW PMPM &amp; Agg'!$B$24:$B$29,'Summary TC'!$B57,'WOW PMPM &amp; Agg'!U$24:U$29)*0.75),IF(AND('C Report'!$K$2=V$11,'C Report'!$K$3=4),SUMIF('WOW PMPM &amp; Agg'!$B$24:$B$29,'Summary TC'!$B57,'WOW PMPM &amp; Agg'!U$24:U$29),""))))),SUMIF('WOW PMPM &amp; Agg'!$B$24:$B$29,'Summary TC'!$B57,'WOW PMPM &amp; Agg'!U$24:U$29))</f>
        <v>0</v>
      </c>
      <c r="W57" s="354">
        <f>IF($B$7="Actuals Only",IF('C Report'!$K$2&gt;W$11,SUMIF('WOW PMPM &amp; Agg'!$B$24:$B$29,'Summary TC'!$B57,'WOW PMPM &amp; Agg'!V$24:V$29),IF(AND('C Report'!$K$2=W$11,'C Report'!$K$3=1),(SUMIF('WOW PMPM &amp; Agg'!$B$24:$B$29,'Summary TC'!$B57,'WOW PMPM &amp; Agg'!V$24:V$29)*0.25),IF(AND('C Report'!$K$2=W$11,'C Report'!$K$3=2),(SUMIF('WOW PMPM &amp; Agg'!$B$24:$B$29,'Summary TC'!$B57,'WOW PMPM &amp; Agg'!V$24:V$29)*0.5),IF(AND('C Report'!$K$2=W$11,'C Report'!$K$3=3),(SUMIF('WOW PMPM &amp; Agg'!$B$24:$B$29,'Summary TC'!$B57,'WOW PMPM &amp; Agg'!V$24:V$29)*0.75),IF(AND('C Report'!$K$2=W$11,'C Report'!$K$3=4),SUMIF('WOW PMPM &amp; Agg'!$B$24:$B$29,'Summary TC'!$B57,'WOW PMPM &amp; Agg'!V$24:V$29),""))))),SUMIF('WOW PMPM &amp; Agg'!$B$24:$B$29,'Summary TC'!$B57,'WOW PMPM &amp; Agg'!V$24:V$29))</f>
        <v>0</v>
      </c>
      <c r="X57" s="354">
        <f>IF($B$7="Actuals Only",IF('C Report'!$K$2&gt;X$11,SUMIF('WOW PMPM &amp; Agg'!$B$24:$B$29,'Summary TC'!$B57,'WOW PMPM &amp; Agg'!W$24:W$29),IF(AND('C Report'!$K$2=X$11,'C Report'!$K$3=1),(SUMIF('WOW PMPM &amp; Agg'!$B$24:$B$29,'Summary TC'!$B57,'WOW PMPM &amp; Agg'!W$24:W$29)*0.25),IF(AND('C Report'!$K$2=X$11,'C Report'!$K$3=2),(SUMIF('WOW PMPM &amp; Agg'!$B$24:$B$29,'Summary TC'!$B57,'WOW PMPM &amp; Agg'!W$24:W$29)*0.5),IF(AND('C Report'!$K$2=X$11,'C Report'!$K$3=3),(SUMIF('WOW PMPM &amp; Agg'!$B$24:$B$29,'Summary TC'!$B57,'WOW PMPM &amp; Agg'!W$24:W$29)*0.75),IF(AND('C Report'!$K$2=X$11,'C Report'!$K$3=4),SUMIF('WOW PMPM &amp; Agg'!$B$24:$B$29,'Summary TC'!$B57,'WOW PMPM &amp; Agg'!W$24:W$29),""))))),SUMIF('WOW PMPM &amp; Agg'!$B$24:$B$29,'Summary TC'!$B57,'WOW PMPM &amp; Agg'!W$24:W$29))</f>
        <v>0</v>
      </c>
      <c r="Y57" s="354">
        <f>IF($B$7="Actuals Only",IF('C Report'!$K$2&gt;Y$11,SUMIF('WOW PMPM &amp; Agg'!$B$24:$B$29,'Summary TC'!$B57,'WOW PMPM &amp; Agg'!X$24:X$29),IF(AND('C Report'!$K$2=Y$11,'C Report'!$K$3=1),(SUMIF('WOW PMPM &amp; Agg'!$B$24:$B$29,'Summary TC'!$B57,'WOW PMPM &amp; Agg'!X$24:X$29)*0.25),IF(AND('C Report'!$K$2=Y$11,'C Report'!$K$3=2),(SUMIF('WOW PMPM &amp; Agg'!$B$24:$B$29,'Summary TC'!$B57,'WOW PMPM &amp; Agg'!X$24:X$29)*0.5),IF(AND('C Report'!$K$2=Y$11,'C Report'!$K$3=3),(SUMIF('WOW PMPM &amp; Agg'!$B$24:$B$29,'Summary TC'!$B57,'WOW PMPM &amp; Agg'!X$24:X$29)*0.75),IF(AND('C Report'!$K$2=Y$11,'C Report'!$K$3=4),SUMIF('WOW PMPM &amp; Agg'!$B$24:$B$29,'Summary TC'!$B57,'WOW PMPM &amp; Agg'!X$24:X$29),""))))),SUMIF('WOW PMPM &amp; Agg'!$B$24:$B$29,'Summary TC'!$B57,'WOW PMPM &amp; Agg'!X$24:X$29))</f>
        <v>0</v>
      </c>
      <c r="Z57" s="354">
        <f>IF($B$7="Actuals Only",IF('C Report'!$K$2&gt;Z$11,SUMIF('WOW PMPM &amp; Agg'!$B$24:$B$29,'Summary TC'!$B57,'WOW PMPM &amp; Agg'!Y$24:Y$29),IF(AND('C Report'!$K$2=Z$11,'C Report'!$K$3=1),(SUMIF('WOW PMPM &amp; Agg'!$B$24:$B$29,'Summary TC'!$B57,'WOW PMPM &amp; Agg'!Y$24:Y$29)*0.25),IF(AND('C Report'!$K$2=Z$11,'C Report'!$K$3=2),(SUMIF('WOW PMPM &amp; Agg'!$B$24:$B$29,'Summary TC'!$B57,'WOW PMPM &amp; Agg'!Y$24:Y$29)*0.5),IF(AND('C Report'!$K$2=Z$11,'C Report'!$K$3=3),(SUMIF('WOW PMPM &amp; Agg'!$B$24:$B$29,'Summary TC'!$B57,'WOW PMPM &amp; Agg'!Y$24:Y$29)*0.75),IF(AND('C Report'!$K$2=Z$11,'C Report'!$K$3=4),SUMIF('WOW PMPM &amp; Agg'!$B$24:$B$29,'Summary TC'!$B57,'WOW PMPM &amp; Agg'!Y$24:Y$29),""))))),SUMIF('WOW PMPM &amp; Agg'!$B$24:$B$29,'Summary TC'!$B57,'WOW PMPM &amp; Agg'!Y$24:Y$29))</f>
        <v>0</v>
      </c>
      <c r="AA57" s="354">
        <f>IF($B$7="Actuals Only",IF('C Report'!$K$2&gt;AA$11,SUMIF('WOW PMPM &amp; Agg'!$B$24:$B$29,'Summary TC'!$B57,'WOW PMPM &amp; Agg'!Z$24:Z$29),IF(AND('C Report'!$K$2=AA$11,'C Report'!$K$3=1),(SUMIF('WOW PMPM &amp; Agg'!$B$24:$B$29,'Summary TC'!$B57,'WOW PMPM &amp; Agg'!Z$24:Z$29)*0.25),IF(AND('C Report'!$K$2=AA$11,'C Report'!$K$3=2),(SUMIF('WOW PMPM &amp; Agg'!$B$24:$B$29,'Summary TC'!$B57,'WOW PMPM &amp; Agg'!Z$24:Z$29)*0.5),IF(AND('C Report'!$K$2=AA$11,'C Report'!$K$3=3),(SUMIF('WOW PMPM &amp; Agg'!$B$24:$B$29,'Summary TC'!$B57,'WOW PMPM &amp; Agg'!Z$24:Z$29)*0.75),IF(AND('C Report'!$K$2=AA$11,'C Report'!$K$3=4),SUMIF('WOW PMPM &amp; Agg'!$B$24:$B$29,'Summary TC'!$B57,'WOW PMPM &amp; Agg'!Z$24:Z$29),""))))),SUMIF('WOW PMPM &amp; Agg'!$B$24:$B$29,'Summary TC'!$B57,'WOW PMPM &amp; Agg'!Z$24:Z$29))</f>
        <v>0</v>
      </c>
      <c r="AB57" s="354">
        <f>IF($B$7="Actuals Only",IF('C Report'!$K$2&gt;AB$11,SUMIF('WOW PMPM &amp; Agg'!$B$24:$B$29,'Summary TC'!$B57,'WOW PMPM &amp; Agg'!AA$24:AA$29),IF(AND('C Report'!$K$2=AB$11,'C Report'!$K$3=1),(SUMIF('WOW PMPM &amp; Agg'!$B$24:$B$29,'Summary TC'!$B57,'WOW PMPM &amp; Agg'!AA$24:AA$29)*0.25),IF(AND('C Report'!$K$2=AB$11,'C Report'!$K$3=2),(SUMIF('WOW PMPM &amp; Agg'!$B$24:$B$29,'Summary TC'!$B57,'WOW PMPM &amp; Agg'!AA$24:AA$29)*0.5),IF(AND('C Report'!$K$2=AB$11,'C Report'!$K$3=3),(SUMIF('WOW PMPM &amp; Agg'!$B$24:$B$29,'Summary TC'!$B57,'WOW PMPM &amp; Agg'!AA$24:AA$29)*0.75),IF(AND('C Report'!$K$2=AB$11,'C Report'!$K$3=4),SUMIF('WOW PMPM &amp; Agg'!$B$24:$B$29,'Summary TC'!$B57,'WOW PMPM &amp; Agg'!AA$24:AA$29),""))))),SUMIF('WOW PMPM &amp; Agg'!$B$24:$B$29,'Summary TC'!$B57,'WOW PMPM &amp; Agg'!AA$24:AA$29))</f>
        <v>0</v>
      </c>
      <c r="AC57" s="355">
        <f>IF($B$7="Actuals Only",IF('C Report'!$K$2&gt;AC$11,SUMIF('WOW PMPM &amp; Agg'!$B$24:$B$29,'Summary TC'!$B57,'WOW PMPM &amp; Agg'!AB$24:AB$29),IF(AND('C Report'!$K$2=AC$11,'C Report'!$K$3=1),(SUMIF('WOW PMPM &amp; Agg'!$B$24:$B$29,'Summary TC'!$B57,'WOW PMPM &amp; Agg'!AB$24:AB$29)*0.25),IF(AND('C Report'!$K$2=AC$11,'C Report'!$K$3=2),(SUMIF('WOW PMPM &amp; Agg'!$B$24:$B$29,'Summary TC'!$B57,'WOW PMPM &amp; Agg'!AB$24:AB$29)*0.5),IF(AND('C Report'!$K$2=AC$11,'C Report'!$K$3=3),(SUMIF('WOW PMPM &amp; Agg'!$B$24:$B$29,'Summary TC'!$B57,'WOW PMPM &amp; Agg'!AB$24:AB$29)*0.75),IF(AND('C Report'!$K$2=AC$11,'C Report'!$K$3=4),SUMIF('WOW PMPM &amp; Agg'!$B$24:$B$29,'Summary TC'!$B57,'WOW PMPM &amp; Agg'!AB$24:AB$29),""))))),SUMIF('WOW PMPM &amp; Agg'!$B$24:$B$29,'Summary TC'!$B57,'WOW PMPM &amp; Agg'!AB$24:AB$29))</f>
        <v>0</v>
      </c>
      <c r="AD57" s="573"/>
    </row>
    <row r="58" spans="2:30" x14ac:dyDescent="0.2">
      <c r="B58" s="61" t="str">
        <f>IFERROR(VLOOKUP(C58,'MEG Def'!$A$21:$B$26,2),"")</f>
        <v/>
      </c>
      <c r="C58" s="115"/>
      <c r="D58" s="259" t="str">
        <f>IF($C58&lt;&gt;0,"Total","")</f>
        <v/>
      </c>
      <c r="E58" s="353">
        <f>IF($B$7="Actuals Only",IF('C Report'!$K$2&gt;E$11,SUMIF('WOW PMPM &amp; Agg'!$B$24:$B$29,'Summary TC'!$B58,'WOW PMPM &amp; Agg'!D$24:D$29),IF(AND('C Report'!$K$2=E$11,'C Report'!$K$3=1),(SUMIF('WOW PMPM &amp; Agg'!$B$24:$B$29,'Summary TC'!$B58,'WOW PMPM &amp; Agg'!D$24:D$29)*0.25),IF(AND('C Report'!$K$2=E$11,'C Report'!$K$3=2),(SUMIF('WOW PMPM &amp; Agg'!$B$24:$B$29,'Summary TC'!$B58,'WOW PMPM &amp; Agg'!D$24:D$29)*0.5),IF(AND('C Report'!$K$2=E$11,'C Report'!$K$3=3),(SUMIF('WOW PMPM &amp; Agg'!$B$24:$B$29,'Summary TC'!$B58,'WOW PMPM &amp; Agg'!D$24:D$29)*0.75),IF(AND('C Report'!$K$2=E$11,'C Report'!$K$3=4),SUMIF('WOW PMPM &amp; Agg'!$B$24:$B$29,'Summary TC'!$B58,'WOW PMPM &amp; Agg'!D$24:D$29),""))))),SUMIF('WOW PMPM &amp; Agg'!$B$24:$B$29,'Summary TC'!$B58,'WOW PMPM &amp; Agg'!D$24:D$29))</f>
        <v>0</v>
      </c>
      <c r="F58" s="354">
        <f>IF($B$7="Actuals Only",IF('C Report'!$K$2&gt;F$11,SUMIF('WOW PMPM &amp; Agg'!$B$24:$B$29,'Summary TC'!$B58,'WOW PMPM &amp; Agg'!E$24:E$29),IF(AND('C Report'!$K$2=F$11,'C Report'!$K$3=1),(SUMIF('WOW PMPM &amp; Agg'!$B$24:$B$29,'Summary TC'!$B58,'WOW PMPM &amp; Agg'!E$24:E$29)*0.25),IF(AND('C Report'!$K$2=F$11,'C Report'!$K$3=2),(SUMIF('WOW PMPM &amp; Agg'!$B$24:$B$29,'Summary TC'!$B58,'WOW PMPM &amp; Agg'!E$24:E$29)*0.5),IF(AND('C Report'!$K$2=F$11,'C Report'!$K$3=3),(SUMIF('WOW PMPM &amp; Agg'!$B$24:$B$29,'Summary TC'!$B58,'WOW PMPM &amp; Agg'!E$24:E$29)*0.75),IF(AND('C Report'!$K$2=F$11,'C Report'!$K$3=4),SUMIF('WOW PMPM &amp; Agg'!$B$24:$B$29,'Summary TC'!$B58,'WOW PMPM &amp; Agg'!E$24:E$29),""))))),SUMIF('WOW PMPM &amp; Agg'!$B$24:$B$29,'Summary TC'!$B58,'WOW PMPM &amp; Agg'!E$24:E$29))</f>
        <v>0</v>
      </c>
      <c r="G58" s="354">
        <f>IF($B$7="Actuals Only",IF('C Report'!$K$2&gt;G$11,SUMIF('WOW PMPM &amp; Agg'!$B$24:$B$29,'Summary TC'!$B58,'WOW PMPM &amp; Agg'!F$24:F$29),IF(AND('C Report'!$K$2=G$11,'C Report'!$K$3=1),(SUMIF('WOW PMPM &amp; Agg'!$B$24:$B$29,'Summary TC'!$B58,'WOW PMPM &amp; Agg'!F$24:F$29)*0.25),IF(AND('C Report'!$K$2=G$11,'C Report'!$K$3=2),(SUMIF('WOW PMPM &amp; Agg'!$B$24:$B$29,'Summary TC'!$B58,'WOW PMPM &amp; Agg'!F$24:F$29)*0.5),IF(AND('C Report'!$K$2=G$11,'C Report'!$K$3=3),(SUMIF('WOW PMPM &amp; Agg'!$B$24:$B$29,'Summary TC'!$B58,'WOW PMPM &amp; Agg'!F$24:F$29)*0.75),IF(AND('C Report'!$K$2=G$11,'C Report'!$K$3=4),SUMIF('WOW PMPM &amp; Agg'!$B$24:$B$29,'Summary TC'!$B58,'WOW PMPM &amp; Agg'!F$24:F$29),""))))),SUMIF('WOW PMPM &amp; Agg'!$B$24:$B$29,'Summary TC'!$B58,'WOW PMPM &amp; Agg'!F$24:F$29))</f>
        <v>0</v>
      </c>
      <c r="H58" s="354">
        <f>IF($B$7="Actuals Only",IF('C Report'!$K$2&gt;H$11,SUMIF('WOW PMPM &amp; Agg'!$B$24:$B$29,'Summary TC'!$B58,'WOW PMPM &amp; Agg'!G$24:G$29),IF(AND('C Report'!$K$2=H$11,'C Report'!$K$3=1),(SUMIF('WOW PMPM &amp; Agg'!$B$24:$B$29,'Summary TC'!$B58,'WOW PMPM &amp; Agg'!G$24:G$29)*0.25),IF(AND('C Report'!$K$2=H$11,'C Report'!$K$3=2),(SUMIF('WOW PMPM &amp; Agg'!$B$24:$B$29,'Summary TC'!$B58,'WOW PMPM &amp; Agg'!G$24:G$29)*0.5),IF(AND('C Report'!$K$2=H$11,'C Report'!$K$3=3),(SUMIF('WOW PMPM &amp; Agg'!$B$24:$B$29,'Summary TC'!$B58,'WOW PMPM &amp; Agg'!G$24:G$29)*0.75),IF(AND('C Report'!$K$2=H$11,'C Report'!$K$3=4),SUMIF('WOW PMPM &amp; Agg'!$B$24:$B$29,'Summary TC'!$B58,'WOW PMPM &amp; Agg'!G$24:G$29),""))))),SUMIF('WOW PMPM &amp; Agg'!$B$24:$B$29,'Summary TC'!$B58,'WOW PMPM &amp; Agg'!G$24:G$29))</f>
        <v>0</v>
      </c>
      <c r="I58" s="354">
        <f>IF($B$7="Actuals Only",IF('C Report'!$K$2&gt;I$11,SUMIF('WOW PMPM &amp; Agg'!$B$24:$B$29,'Summary TC'!$B58,'WOW PMPM &amp; Agg'!H$24:H$29),IF(AND('C Report'!$K$2=I$11,'C Report'!$K$3=1),(SUMIF('WOW PMPM &amp; Agg'!$B$24:$B$29,'Summary TC'!$B58,'WOW PMPM &amp; Agg'!H$24:H$29)*0.25),IF(AND('C Report'!$K$2=I$11,'C Report'!$K$3=2),(SUMIF('WOW PMPM &amp; Agg'!$B$24:$B$29,'Summary TC'!$B58,'WOW PMPM &amp; Agg'!H$24:H$29)*0.5),IF(AND('C Report'!$K$2=I$11,'C Report'!$K$3=3),(SUMIF('WOW PMPM &amp; Agg'!$B$24:$B$29,'Summary TC'!$B58,'WOW PMPM &amp; Agg'!H$24:H$29)*0.75),IF(AND('C Report'!$K$2=I$11,'C Report'!$K$3=4),SUMIF('WOW PMPM &amp; Agg'!$B$24:$B$29,'Summary TC'!$B58,'WOW PMPM &amp; Agg'!H$24:H$29),""))))),SUMIF('WOW PMPM &amp; Agg'!$B$24:$B$29,'Summary TC'!$B58,'WOW PMPM &amp; Agg'!H$24:H$29))</f>
        <v>0</v>
      </c>
      <c r="J58" s="354">
        <f>IF($B$7="Actuals Only",IF('C Report'!$K$2&gt;J$11,SUMIF('WOW PMPM &amp; Agg'!$B$24:$B$29,'Summary TC'!$B58,'WOW PMPM &amp; Agg'!I$24:I$29),IF(AND('C Report'!$K$2=J$11,'C Report'!$K$3=1),(SUMIF('WOW PMPM &amp; Agg'!$B$24:$B$29,'Summary TC'!$B58,'WOW PMPM &amp; Agg'!I$24:I$29)*0.25),IF(AND('C Report'!$K$2=J$11,'C Report'!$K$3=2),(SUMIF('WOW PMPM &amp; Agg'!$B$24:$B$29,'Summary TC'!$B58,'WOW PMPM &amp; Agg'!I$24:I$29)*0.5),IF(AND('C Report'!$K$2=J$11,'C Report'!$K$3=3),(SUMIF('WOW PMPM &amp; Agg'!$B$24:$B$29,'Summary TC'!$B58,'WOW PMPM &amp; Agg'!I$24:I$29)*0.75),IF(AND('C Report'!$K$2=J$11,'C Report'!$K$3=4),SUMIF('WOW PMPM &amp; Agg'!$B$24:$B$29,'Summary TC'!$B58,'WOW PMPM &amp; Agg'!I$24:I$29),""))))),SUMIF('WOW PMPM &amp; Agg'!$B$24:$B$29,'Summary TC'!$B58,'WOW PMPM &amp; Agg'!I$24:I$29))</f>
        <v>0</v>
      </c>
      <c r="K58" s="354">
        <f>IF($B$7="Actuals Only",IF('C Report'!$K$2&gt;K$11,SUMIF('WOW PMPM &amp; Agg'!$B$24:$B$29,'Summary TC'!$B58,'WOW PMPM &amp; Agg'!J$24:J$29),IF(AND('C Report'!$K$2=K$11,'C Report'!$K$3=1),(SUMIF('WOW PMPM &amp; Agg'!$B$24:$B$29,'Summary TC'!$B58,'WOW PMPM &amp; Agg'!J$24:J$29)*0.25),IF(AND('C Report'!$K$2=K$11,'C Report'!$K$3=2),(SUMIF('WOW PMPM &amp; Agg'!$B$24:$B$29,'Summary TC'!$B58,'WOW PMPM &amp; Agg'!J$24:J$29)*0.5),IF(AND('C Report'!$K$2=K$11,'C Report'!$K$3=3),(SUMIF('WOW PMPM &amp; Agg'!$B$24:$B$29,'Summary TC'!$B58,'WOW PMPM &amp; Agg'!J$24:J$29)*0.75),IF(AND('C Report'!$K$2=K$11,'C Report'!$K$3=4),SUMIF('WOW PMPM &amp; Agg'!$B$24:$B$29,'Summary TC'!$B58,'WOW PMPM &amp; Agg'!J$24:J$29),""))))),SUMIF('WOW PMPM &amp; Agg'!$B$24:$B$29,'Summary TC'!$B58,'WOW PMPM &amp; Agg'!J$24:J$29))</f>
        <v>0</v>
      </c>
      <c r="L58" s="354">
        <f>IF($B$7="Actuals Only",IF('C Report'!$K$2&gt;L$11,SUMIF('WOW PMPM &amp; Agg'!$B$24:$B$29,'Summary TC'!$B58,'WOW PMPM &amp; Agg'!K$24:K$29),IF(AND('C Report'!$K$2=L$11,'C Report'!$K$3=1),(SUMIF('WOW PMPM &amp; Agg'!$B$24:$B$29,'Summary TC'!$B58,'WOW PMPM &amp; Agg'!K$24:K$29)*0.25),IF(AND('C Report'!$K$2=L$11,'C Report'!$K$3=2),(SUMIF('WOW PMPM &amp; Agg'!$B$24:$B$29,'Summary TC'!$B58,'WOW PMPM &amp; Agg'!K$24:K$29)*0.5),IF(AND('C Report'!$K$2=L$11,'C Report'!$K$3=3),(SUMIF('WOW PMPM &amp; Agg'!$B$24:$B$29,'Summary TC'!$B58,'WOW PMPM &amp; Agg'!K$24:K$29)*0.75),IF(AND('C Report'!$K$2=L$11,'C Report'!$K$3=4),SUMIF('WOW PMPM &amp; Agg'!$B$24:$B$29,'Summary TC'!$B58,'WOW PMPM &amp; Agg'!K$24:K$29),""))))),SUMIF('WOW PMPM &amp; Agg'!$B$24:$B$29,'Summary TC'!$B58,'WOW PMPM &amp; Agg'!K$24:K$29))</f>
        <v>0</v>
      </c>
      <c r="M58" s="354">
        <f>IF($B$7="Actuals Only",IF('C Report'!$K$2&gt;M$11,SUMIF('WOW PMPM &amp; Agg'!$B$24:$B$29,'Summary TC'!$B58,'WOW PMPM &amp; Agg'!L$24:L$29),IF(AND('C Report'!$K$2=M$11,'C Report'!$K$3=1),(SUMIF('WOW PMPM &amp; Agg'!$B$24:$B$29,'Summary TC'!$B58,'WOW PMPM &amp; Agg'!L$24:L$29)*0.25),IF(AND('C Report'!$K$2=M$11,'C Report'!$K$3=2),(SUMIF('WOW PMPM &amp; Agg'!$B$24:$B$29,'Summary TC'!$B58,'WOW PMPM &amp; Agg'!L$24:L$29)*0.5),IF(AND('C Report'!$K$2=M$11,'C Report'!$K$3=3),(SUMIF('WOW PMPM &amp; Agg'!$B$24:$B$29,'Summary TC'!$B58,'WOW PMPM &amp; Agg'!L$24:L$29)*0.75),IF(AND('C Report'!$K$2=M$11,'C Report'!$K$3=4),SUMIF('WOW PMPM &amp; Agg'!$B$24:$B$29,'Summary TC'!$B58,'WOW PMPM &amp; Agg'!L$24:L$29),""))))),SUMIF('WOW PMPM &amp; Agg'!$B$24:$B$29,'Summary TC'!$B58,'WOW PMPM &amp; Agg'!L$24:L$29))</f>
        <v>0</v>
      </c>
      <c r="N58" s="354">
        <f>IF($B$7="Actuals Only",IF('C Report'!$K$2&gt;N$11,SUMIF('WOW PMPM &amp; Agg'!$B$24:$B$29,'Summary TC'!$B58,'WOW PMPM &amp; Agg'!M$24:M$29),IF(AND('C Report'!$K$2=N$11,'C Report'!$K$3=1),(SUMIF('WOW PMPM &amp; Agg'!$B$24:$B$29,'Summary TC'!$B58,'WOW PMPM &amp; Agg'!M$24:M$29)*0.25),IF(AND('C Report'!$K$2=N$11,'C Report'!$K$3=2),(SUMIF('WOW PMPM &amp; Agg'!$B$24:$B$29,'Summary TC'!$B58,'WOW PMPM &amp; Agg'!M$24:M$29)*0.5),IF(AND('C Report'!$K$2=N$11,'C Report'!$K$3=3),(SUMIF('WOW PMPM &amp; Agg'!$B$24:$B$29,'Summary TC'!$B58,'WOW PMPM &amp; Agg'!M$24:M$29)*0.75),IF(AND('C Report'!$K$2=N$11,'C Report'!$K$3=4),SUMIF('WOW PMPM &amp; Agg'!$B$24:$B$29,'Summary TC'!$B58,'WOW PMPM &amp; Agg'!M$24:M$29),""))))),SUMIF('WOW PMPM &amp; Agg'!$B$24:$B$29,'Summary TC'!$B58,'WOW PMPM &amp; Agg'!M$24:M$29))</f>
        <v>0</v>
      </c>
      <c r="O58" s="354">
        <f>IF($B$7="Actuals Only",IF('C Report'!$K$2&gt;O$11,SUMIF('WOW PMPM &amp; Agg'!$B$24:$B$29,'Summary TC'!$B58,'WOW PMPM &amp; Agg'!N$24:N$29),IF(AND('C Report'!$K$2=O$11,'C Report'!$K$3=1),(SUMIF('WOW PMPM &amp; Agg'!$B$24:$B$29,'Summary TC'!$B58,'WOW PMPM &amp; Agg'!N$24:N$29)*0.25),IF(AND('C Report'!$K$2=O$11,'C Report'!$K$3=2),(SUMIF('WOW PMPM &amp; Agg'!$B$24:$B$29,'Summary TC'!$B58,'WOW PMPM &amp; Agg'!N$24:N$29)*0.5),IF(AND('C Report'!$K$2=O$11,'C Report'!$K$3=3),(SUMIF('WOW PMPM &amp; Agg'!$B$24:$B$29,'Summary TC'!$B58,'WOW PMPM &amp; Agg'!N$24:N$29)*0.75),IF(AND('C Report'!$K$2=O$11,'C Report'!$K$3=4),SUMIF('WOW PMPM &amp; Agg'!$B$24:$B$29,'Summary TC'!$B58,'WOW PMPM &amp; Agg'!N$24:N$29),""))))),SUMIF('WOW PMPM &amp; Agg'!$B$24:$B$29,'Summary TC'!$B58,'WOW PMPM &amp; Agg'!N$24:N$29))</f>
        <v>0</v>
      </c>
      <c r="P58" s="354">
        <f>IF($B$7="Actuals Only",IF('C Report'!$K$2&gt;P$11,SUMIF('WOW PMPM &amp; Agg'!$B$24:$B$29,'Summary TC'!$B58,'WOW PMPM &amp; Agg'!O$24:O$29),IF(AND('C Report'!$K$2=P$11,'C Report'!$K$3=1),(SUMIF('WOW PMPM &amp; Agg'!$B$24:$B$29,'Summary TC'!$B58,'WOW PMPM &amp; Agg'!O$24:O$29)*0.25),IF(AND('C Report'!$K$2=P$11,'C Report'!$K$3=2),(SUMIF('WOW PMPM &amp; Agg'!$B$24:$B$29,'Summary TC'!$B58,'WOW PMPM &amp; Agg'!O$24:O$29)*0.5),IF(AND('C Report'!$K$2=P$11,'C Report'!$K$3=3),(SUMIF('WOW PMPM &amp; Agg'!$B$24:$B$29,'Summary TC'!$B58,'WOW PMPM &amp; Agg'!O$24:O$29)*0.75),IF(AND('C Report'!$K$2=P$11,'C Report'!$K$3=4),SUMIF('WOW PMPM &amp; Agg'!$B$24:$B$29,'Summary TC'!$B58,'WOW PMPM &amp; Agg'!O$24:O$29),""))))),SUMIF('WOW PMPM &amp; Agg'!$B$24:$B$29,'Summary TC'!$B58,'WOW PMPM &amp; Agg'!O$24:O$29))</f>
        <v>0</v>
      </c>
      <c r="Q58" s="354">
        <f>IF($B$7="Actuals Only",IF('C Report'!$K$2&gt;Q$11,SUMIF('WOW PMPM &amp; Agg'!$B$24:$B$29,'Summary TC'!$B58,'WOW PMPM &amp; Agg'!P$24:P$29),IF(AND('C Report'!$K$2=Q$11,'C Report'!$K$3=1),(SUMIF('WOW PMPM &amp; Agg'!$B$24:$B$29,'Summary TC'!$B58,'WOW PMPM &amp; Agg'!P$24:P$29)*0.25),IF(AND('C Report'!$K$2=Q$11,'C Report'!$K$3=2),(SUMIF('WOW PMPM &amp; Agg'!$B$24:$B$29,'Summary TC'!$B58,'WOW PMPM &amp; Agg'!P$24:P$29)*0.5),IF(AND('C Report'!$K$2=Q$11,'C Report'!$K$3=3),(SUMIF('WOW PMPM &amp; Agg'!$B$24:$B$29,'Summary TC'!$B58,'WOW PMPM &amp; Agg'!P$24:P$29)*0.75),IF(AND('C Report'!$K$2=Q$11,'C Report'!$K$3=4),SUMIF('WOW PMPM &amp; Agg'!$B$24:$B$29,'Summary TC'!$B58,'WOW PMPM &amp; Agg'!P$24:P$29),""))))),SUMIF('WOW PMPM &amp; Agg'!$B$24:$B$29,'Summary TC'!$B58,'WOW PMPM &amp; Agg'!P$24:P$29))</f>
        <v>0</v>
      </c>
      <c r="R58" s="354">
        <f>IF($B$7="Actuals Only",IF('C Report'!$K$2&gt;R$11,SUMIF('WOW PMPM &amp; Agg'!$B$24:$B$29,'Summary TC'!$B58,'WOW PMPM &amp; Agg'!Q$24:Q$29),IF(AND('C Report'!$K$2=R$11,'C Report'!$K$3=1),(SUMIF('WOW PMPM &amp; Agg'!$B$24:$B$29,'Summary TC'!$B58,'WOW PMPM &amp; Agg'!Q$24:Q$29)*0.25),IF(AND('C Report'!$K$2=R$11,'C Report'!$K$3=2),(SUMIF('WOW PMPM &amp; Agg'!$B$24:$B$29,'Summary TC'!$B58,'WOW PMPM &amp; Agg'!Q$24:Q$29)*0.5),IF(AND('C Report'!$K$2=R$11,'C Report'!$K$3=3),(SUMIF('WOW PMPM &amp; Agg'!$B$24:$B$29,'Summary TC'!$B58,'WOW PMPM &amp; Agg'!Q$24:Q$29)*0.75),IF(AND('C Report'!$K$2=R$11,'C Report'!$K$3=4),SUMIF('WOW PMPM &amp; Agg'!$B$24:$B$29,'Summary TC'!$B58,'WOW PMPM &amp; Agg'!Q$24:Q$29),""))))),SUMIF('WOW PMPM &amp; Agg'!$B$24:$B$29,'Summary TC'!$B58,'WOW PMPM &amp; Agg'!Q$24:Q$29))</f>
        <v>0</v>
      </c>
      <c r="S58" s="354">
        <f>IF($B$7="Actuals Only",IF('C Report'!$K$2&gt;S$11,SUMIF('WOW PMPM &amp; Agg'!$B$24:$B$29,'Summary TC'!$B58,'WOW PMPM &amp; Agg'!R$24:R$29),IF(AND('C Report'!$K$2=S$11,'C Report'!$K$3=1),(SUMIF('WOW PMPM &amp; Agg'!$B$24:$B$29,'Summary TC'!$B58,'WOW PMPM &amp; Agg'!R$24:R$29)*0.25),IF(AND('C Report'!$K$2=S$11,'C Report'!$K$3=2),(SUMIF('WOW PMPM &amp; Agg'!$B$24:$B$29,'Summary TC'!$B58,'WOW PMPM &amp; Agg'!R$24:R$29)*0.5),IF(AND('C Report'!$K$2=S$11,'C Report'!$K$3=3),(SUMIF('WOW PMPM &amp; Agg'!$B$24:$B$29,'Summary TC'!$B58,'WOW PMPM &amp; Agg'!R$24:R$29)*0.75),IF(AND('C Report'!$K$2=S$11,'C Report'!$K$3=4),SUMIF('WOW PMPM &amp; Agg'!$B$24:$B$29,'Summary TC'!$B58,'WOW PMPM &amp; Agg'!R$24:R$29),""))))),SUMIF('WOW PMPM &amp; Agg'!$B$24:$B$29,'Summary TC'!$B58,'WOW PMPM &amp; Agg'!R$24:R$29))</f>
        <v>0</v>
      </c>
      <c r="T58" s="354">
        <f>IF($B$7="Actuals Only",IF('C Report'!$K$2&gt;T$11,SUMIF('WOW PMPM &amp; Agg'!$B$24:$B$29,'Summary TC'!$B58,'WOW PMPM &amp; Agg'!S$24:S$29),IF(AND('C Report'!$K$2=T$11,'C Report'!$K$3=1),(SUMIF('WOW PMPM &amp; Agg'!$B$24:$B$29,'Summary TC'!$B58,'WOW PMPM &amp; Agg'!S$24:S$29)*0.25),IF(AND('C Report'!$K$2=T$11,'C Report'!$K$3=2),(SUMIF('WOW PMPM &amp; Agg'!$B$24:$B$29,'Summary TC'!$B58,'WOW PMPM &amp; Agg'!S$24:S$29)*0.5),IF(AND('C Report'!$K$2=T$11,'C Report'!$K$3=3),(SUMIF('WOW PMPM &amp; Agg'!$B$24:$B$29,'Summary TC'!$B58,'WOW PMPM &amp; Agg'!S$24:S$29)*0.75),IF(AND('C Report'!$K$2=T$11,'C Report'!$K$3=4),SUMIF('WOW PMPM &amp; Agg'!$B$24:$B$29,'Summary TC'!$B58,'WOW PMPM &amp; Agg'!S$24:S$29),""))))),SUMIF('WOW PMPM &amp; Agg'!$B$24:$B$29,'Summary TC'!$B58,'WOW PMPM &amp; Agg'!S$24:S$29))</f>
        <v>0</v>
      </c>
      <c r="U58" s="354">
        <f>IF($B$7="Actuals Only",IF('C Report'!$K$2&gt;U$11,SUMIF('WOW PMPM &amp; Agg'!$B$24:$B$29,'Summary TC'!$B58,'WOW PMPM &amp; Agg'!T$24:T$29),IF(AND('C Report'!$K$2=U$11,'C Report'!$K$3=1),(SUMIF('WOW PMPM &amp; Agg'!$B$24:$B$29,'Summary TC'!$B58,'WOW PMPM &amp; Agg'!T$24:T$29)*0.25),IF(AND('C Report'!$K$2=U$11,'C Report'!$K$3=2),(SUMIF('WOW PMPM &amp; Agg'!$B$24:$B$29,'Summary TC'!$B58,'WOW PMPM &amp; Agg'!T$24:T$29)*0.5),IF(AND('C Report'!$K$2=U$11,'C Report'!$K$3=3),(SUMIF('WOW PMPM &amp; Agg'!$B$24:$B$29,'Summary TC'!$B58,'WOW PMPM &amp; Agg'!T$24:T$29)*0.75),IF(AND('C Report'!$K$2=U$11,'C Report'!$K$3=4),SUMIF('WOW PMPM &amp; Agg'!$B$24:$B$29,'Summary TC'!$B58,'WOW PMPM &amp; Agg'!T$24:T$29),""))))),SUMIF('WOW PMPM &amp; Agg'!$B$24:$B$29,'Summary TC'!$B58,'WOW PMPM &amp; Agg'!T$24:T$29))</f>
        <v>0</v>
      </c>
      <c r="V58" s="354">
        <f>IF($B$7="Actuals Only",IF('C Report'!$K$2&gt;V$11,SUMIF('WOW PMPM &amp; Agg'!$B$24:$B$29,'Summary TC'!$B58,'WOW PMPM &amp; Agg'!U$24:U$29),IF(AND('C Report'!$K$2=V$11,'C Report'!$K$3=1),(SUMIF('WOW PMPM &amp; Agg'!$B$24:$B$29,'Summary TC'!$B58,'WOW PMPM &amp; Agg'!U$24:U$29)*0.25),IF(AND('C Report'!$K$2=V$11,'C Report'!$K$3=2),(SUMIF('WOW PMPM &amp; Agg'!$B$24:$B$29,'Summary TC'!$B58,'WOW PMPM &amp; Agg'!U$24:U$29)*0.5),IF(AND('C Report'!$K$2=V$11,'C Report'!$K$3=3),(SUMIF('WOW PMPM &amp; Agg'!$B$24:$B$29,'Summary TC'!$B58,'WOW PMPM &amp; Agg'!U$24:U$29)*0.75),IF(AND('C Report'!$K$2=V$11,'C Report'!$K$3=4),SUMIF('WOW PMPM &amp; Agg'!$B$24:$B$29,'Summary TC'!$B58,'WOW PMPM &amp; Agg'!U$24:U$29),""))))),SUMIF('WOW PMPM &amp; Agg'!$B$24:$B$29,'Summary TC'!$B58,'WOW PMPM &amp; Agg'!U$24:U$29))</f>
        <v>0</v>
      </c>
      <c r="W58" s="354">
        <f>IF($B$7="Actuals Only",IF('C Report'!$K$2&gt;W$11,SUMIF('WOW PMPM &amp; Agg'!$B$24:$B$29,'Summary TC'!$B58,'WOW PMPM &amp; Agg'!V$24:V$29),IF(AND('C Report'!$K$2=W$11,'C Report'!$K$3=1),(SUMIF('WOW PMPM &amp; Agg'!$B$24:$B$29,'Summary TC'!$B58,'WOW PMPM &amp; Agg'!V$24:V$29)*0.25),IF(AND('C Report'!$K$2=W$11,'C Report'!$K$3=2),(SUMIF('WOW PMPM &amp; Agg'!$B$24:$B$29,'Summary TC'!$B58,'WOW PMPM &amp; Agg'!V$24:V$29)*0.5),IF(AND('C Report'!$K$2=W$11,'C Report'!$K$3=3),(SUMIF('WOW PMPM &amp; Agg'!$B$24:$B$29,'Summary TC'!$B58,'WOW PMPM &amp; Agg'!V$24:V$29)*0.75),IF(AND('C Report'!$K$2=W$11,'C Report'!$K$3=4),SUMIF('WOW PMPM &amp; Agg'!$B$24:$B$29,'Summary TC'!$B58,'WOW PMPM &amp; Agg'!V$24:V$29),""))))),SUMIF('WOW PMPM &amp; Agg'!$B$24:$B$29,'Summary TC'!$B58,'WOW PMPM &amp; Agg'!V$24:V$29))</f>
        <v>0</v>
      </c>
      <c r="X58" s="354">
        <f>IF($B$7="Actuals Only",IF('C Report'!$K$2&gt;X$11,SUMIF('WOW PMPM &amp; Agg'!$B$24:$B$29,'Summary TC'!$B58,'WOW PMPM &amp; Agg'!W$24:W$29),IF(AND('C Report'!$K$2=X$11,'C Report'!$K$3=1),(SUMIF('WOW PMPM &amp; Agg'!$B$24:$B$29,'Summary TC'!$B58,'WOW PMPM &amp; Agg'!W$24:W$29)*0.25),IF(AND('C Report'!$K$2=X$11,'C Report'!$K$3=2),(SUMIF('WOW PMPM &amp; Agg'!$B$24:$B$29,'Summary TC'!$B58,'WOW PMPM &amp; Agg'!W$24:W$29)*0.5),IF(AND('C Report'!$K$2=X$11,'C Report'!$K$3=3),(SUMIF('WOW PMPM &amp; Agg'!$B$24:$B$29,'Summary TC'!$B58,'WOW PMPM &amp; Agg'!W$24:W$29)*0.75),IF(AND('C Report'!$K$2=X$11,'C Report'!$K$3=4),SUMIF('WOW PMPM &amp; Agg'!$B$24:$B$29,'Summary TC'!$B58,'WOW PMPM &amp; Agg'!W$24:W$29),""))))),SUMIF('WOW PMPM &amp; Agg'!$B$24:$B$29,'Summary TC'!$B58,'WOW PMPM &amp; Agg'!W$24:W$29))</f>
        <v>0</v>
      </c>
      <c r="Y58" s="354">
        <f>IF($B$7="Actuals Only",IF('C Report'!$K$2&gt;Y$11,SUMIF('WOW PMPM &amp; Agg'!$B$24:$B$29,'Summary TC'!$B58,'WOW PMPM &amp; Agg'!X$24:X$29),IF(AND('C Report'!$K$2=Y$11,'C Report'!$K$3=1),(SUMIF('WOW PMPM &amp; Agg'!$B$24:$B$29,'Summary TC'!$B58,'WOW PMPM &amp; Agg'!X$24:X$29)*0.25),IF(AND('C Report'!$K$2=Y$11,'C Report'!$K$3=2),(SUMIF('WOW PMPM &amp; Agg'!$B$24:$B$29,'Summary TC'!$B58,'WOW PMPM &amp; Agg'!X$24:X$29)*0.5),IF(AND('C Report'!$K$2=Y$11,'C Report'!$K$3=3),(SUMIF('WOW PMPM &amp; Agg'!$B$24:$B$29,'Summary TC'!$B58,'WOW PMPM &amp; Agg'!X$24:X$29)*0.75),IF(AND('C Report'!$K$2=Y$11,'C Report'!$K$3=4),SUMIF('WOW PMPM &amp; Agg'!$B$24:$B$29,'Summary TC'!$B58,'WOW PMPM &amp; Agg'!X$24:X$29),""))))),SUMIF('WOW PMPM &amp; Agg'!$B$24:$B$29,'Summary TC'!$B58,'WOW PMPM &amp; Agg'!X$24:X$29))</f>
        <v>0</v>
      </c>
      <c r="Z58" s="354">
        <f>IF($B$7="Actuals Only",IF('C Report'!$K$2&gt;Z$11,SUMIF('WOW PMPM &amp; Agg'!$B$24:$B$29,'Summary TC'!$B58,'WOW PMPM &amp; Agg'!Y$24:Y$29),IF(AND('C Report'!$K$2=Z$11,'C Report'!$K$3=1),(SUMIF('WOW PMPM &amp; Agg'!$B$24:$B$29,'Summary TC'!$B58,'WOW PMPM &amp; Agg'!Y$24:Y$29)*0.25),IF(AND('C Report'!$K$2=Z$11,'C Report'!$K$3=2),(SUMIF('WOW PMPM &amp; Agg'!$B$24:$B$29,'Summary TC'!$B58,'WOW PMPM &amp; Agg'!Y$24:Y$29)*0.5),IF(AND('C Report'!$K$2=Z$11,'C Report'!$K$3=3),(SUMIF('WOW PMPM &amp; Agg'!$B$24:$B$29,'Summary TC'!$B58,'WOW PMPM &amp; Agg'!Y$24:Y$29)*0.75),IF(AND('C Report'!$K$2=Z$11,'C Report'!$K$3=4),SUMIF('WOW PMPM &amp; Agg'!$B$24:$B$29,'Summary TC'!$B58,'WOW PMPM &amp; Agg'!Y$24:Y$29),""))))),SUMIF('WOW PMPM &amp; Agg'!$B$24:$B$29,'Summary TC'!$B58,'WOW PMPM &amp; Agg'!Y$24:Y$29))</f>
        <v>0</v>
      </c>
      <c r="AA58" s="354">
        <f>IF($B$7="Actuals Only",IF('C Report'!$K$2&gt;AA$11,SUMIF('WOW PMPM &amp; Agg'!$B$24:$B$29,'Summary TC'!$B58,'WOW PMPM &amp; Agg'!Z$24:Z$29),IF(AND('C Report'!$K$2=AA$11,'C Report'!$K$3=1),(SUMIF('WOW PMPM &amp; Agg'!$B$24:$B$29,'Summary TC'!$B58,'WOW PMPM &amp; Agg'!Z$24:Z$29)*0.25),IF(AND('C Report'!$K$2=AA$11,'C Report'!$K$3=2),(SUMIF('WOW PMPM &amp; Agg'!$B$24:$B$29,'Summary TC'!$B58,'WOW PMPM &amp; Agg'!Z$24:Z$29)*0.5),IF(AND('C Report'!$K$2=AA$11,'C Report'!$K$3=3),(SUMIF('WOW PMPM &amp; Agg'!$B$24:$B$29,'Summary TC'!$B58,'WOW PMPM &amp; Agg'!Z$24:Z$29)*0.75),IF(AND('C Report'!$K$2=AA$11,'C Report'!$K$3=4),SUMIF('WOW PMPM &amp; Agg'!$B$24:$B$29,'Summary TC'!$B58,'WOW PMPM &amp; Agg'!Z$24:Z$29),""))))),SUMIF('WOW PMPM &amp; Agg'!$B$24:$B$29,'Summary TC'!$B58,'WOW PMPM &amp; Agg'!Z$24:Z$29))</f>
        <v>0</v>
      </c>
      <c r="AB58" s="354">
        <f>IF($B$7="Actuals Only",IF('C Report'!$K$2&gt;AB$11,SUMIF('WOW PMPM &amp; Agg'!$B$24:$B$29,'Summary TC'!$B58,'WOW PMPM &amp; Agg'!AA$24:AA$29),IF(AND('C Report'!$K$2=AB$11,'C Report'!$K$3=1),(SUMIF('WOW PMPM &amp; Agg'!$B$24:$B$29,'Summary TC'!$B58,'WOW PMPM &amp; Agg'!AA$24:AA$29)*0.25),IF(AND('C Report'!$K$2=AB$11,'C Report'!$K$3=2),(SUMIF('WOW PMPM &amp; Agg'!$B$24:$B$29,'Summary TC'!$B58,'WOW PMPM &amp; Agg'!AA$24:AA$29)*0.5),IF(AND('C Report'!$K$2=AB$11,'C Report'!$K$3=3),(SUMIF('WOW PMPM &amp; Agg'!$B$24:$B$29,'Summary TC'!$B58,'WOW PMPM &amp; Agg'!AA$24:AA$29)*0.75),IF(AND('C Report'!$K$2=AB$11,'C Report'!$K$3=4),SUMIF('WOW PMPM &amp; Agg'!$B$24:$B$29,'Summary TC'!$B58,'WOW PMPM &amp; Agg'!AA$24:AA$29),""))))),SUMIF('WOW PMPM &amp; Agg'!$B$24:$B$29,'Summary TC'!$B58,'WOW PMPM &amp; Agg'!AA$24:AA$29))</f>
        <v>0</v>
      </c>
      <c r="AC58" s="355">
        <f>IF($B$7="Actuals Only",IF('C Report'!$K$2&gt;AC$11,SUMIF('WOW PMPM &amp; Agg'!$B$24:$B$29,'Summary TC'!$B58,'WOW PMPM &amp; Agg'!AB$24:AB$29),IF(AND('C Report'!$K$2=AC$11,'C Report'!$K$3=1),(SUMIF('WOW PMPM &amp; Agg'!$B$24:$B$29,'Summary TC'!$B58,'WOW PMPM &amp; Agg'!AB$24:AB$29)*0.25),IF(AND('C Report'!$K$2=AC$11,'C Report'!$K$3=2),(SUMIF('WOW PMPM &amp; Agg'!$B$24:$B$29,'Summary TC'!$B58,'WOW PMPM &amp; Agg'!AB$24:AB$29)*0.5),IF(AND('C Report'!$K$2=AC$11,'C Report'!$K$3=3),(SUMIF('WOW PMPM &amp; Agg'!$B$24:$B$29,'Summary TC'!$B58,'WOW PMPM &amp; Agg'!AB$24:AB$29)*0.75),IF(AND('C Report'!$K$2=AC$11,'C Report'!$K$3=4),SUMIF('WOW PMPM &amp; Agg'!$B$24:$B$29,'Summary TC'!$B58,'WOW PMPM &amp; Agg'!AB$24:AB$29),""))))),SUMIF('WOW PMPM &amp; Agg'!$B$24:$B$29,'Summary TC'!$B58,'WOW PMPM &amp; Agg'!AB$24:AB$29))</f>
        <v>0</v>
      </c>
      <c r="AD58" s="573"/>
    </row>
    <row r="59" spans="2:30" x14ac:dyDescent="0.2">
      <c r="B59" s="61" t="str">
        <f>IFERROR(VLOOKUP(C59,'MEG Def'!$A$21:$B$26,2),"")</f>
        <v/>
      </c>
      <c r="C59" s="115"/>
      <c r="D59" s="259" t="str">
        <f>IF($C59&lt;&gt;0,"Total","")</f>
        <v/>
      </c>
      <c r="E59" s="353">
        <f>IF($B$7="Actuals Only",IF('C Report'!$K$2&gt;E$11,SUMIF('WOW PMPM &amp; Agg'!$B$24:$B$29,'Summary TC'!$B59,'WOW PMPM &amp; Agg'!D$24:D$29),IF(AND('C Report'!$K$2=E$11,'C Report'!$K$3=1),(SUMIF('WOW PMPM &amp; Agg'!$B$24:$B$29,'Summary TC'!$B59,'WOW PMPM &amp; Agg'!D$24:D$29)*0.25),IF(AND('C Report'!$K$2=E$11,'C Report'!$K$3=2),(SUMIF('WOW PMPM &amp; Agg'!$B$24:$B$29,'Summary TC'!$B59,'WOW PMPM &amp; Agg'!D$24:D$29)*0.5),IF(AND('C Report'!$K$2=E$11,'C Report'!$K$3=3),(SUMIF('WOW PMPM &amp; Agg'!$B$24:$B$29,'Summary TC'!$B59,'WOW PMPM &amp; Agg'!D$24:D$29)*0.75),IF(AND('C Report'!$K$2=E$11,'C Report'!$K$3=4),SUMIF('WOW PMPM &amp; Agg'!$B$24:$B$29,'Summary TC'!$B59,'WOW PMPM &amp; Agg'!D$24:D$29),""))))),SUMIF('WOW PMPM &amp; Agg'!$B$24:$B$29,'Summary TC'!$B59,'WOW PMPM &amp; Agg'!D$24:D$29))</f>
        <v>0</v>
      </c>
      <c r="F59" s="354">
        <f>IF($B$7="Actuals Only",IF('C Report'!$K$2&gt;F$11,SUMIF('WOW PMPM &amp; Agg'!$B$24:$B$29,'Summary TC'!$B59,'WOW PMPM &amp; Agg'!E$24:E$29),IF(AND('C Report'!$K$2=F$11,'C Report'!$K$3=1),(SUMIF('WOW PMPM &amp; Agg'!$B$24:$B$29,'Summary TC'!$B59,'WOW PMPM &amp; Agg'!E$24:E$29)*0.25),IF(AND('C Report'!$K$2=F$11,'C Report'!$K$3=2),(SUMIF('WOW PMPM &amp; Agg'!$B$24:$B$29,'Summary TC'!$B59,'WOW PMPM &amp; Agg'!E$24:E$29)*0.5),IF(AND('C Report'!$K$2=F$11,'C Report'!$K$3=3),(SUMIF('WOW PMPM &amp; Agg'!$B$24:$B$29,'Summary TC'!$B59,'WOW PMPM &amp; Agg'!E$24:E$29)*0.75),IF(AND('C Report'!$K$2=F$11,'C Report'!$K$3=4),SUMIF('WOW PMPM &amp; Agg'!$B$24:$B$29,'Summary TC'!$B59,'WOW PMPM &amp; Agg'!E$24:E$29),""))))),SUMIF('WOW PMPM &amp; Agg'!$B$24:$B$29,'Summary TC'!$B59,'WOW PMPM &amp; Agg'!E$24:E$29))</f>
        <v>0</v>
      </c>
      <c r="G59" s="354">
        <f>IF($B$7="Actuals Only",IF('C Report'!$K$2&gt;G$11,SUMIF('WOW PMPM &amp; Agg'!$B$24:$B$29,'Summary TC'!$B59,'WOW PMPM &amp; Agg'!F$24:F$29),IF(AND('C Report'!$K$2=G$11,'C Report'!$K$3=1),(SUMIF('WOW PMPM &amp; Agg'!$B$24:$B$29,'Summary TC'!$B59,'WOW PMPM &amp; Agg'!F$24:F$29)*0.25),IF(AND('C Report'!$K$2=G$11,'C Report'!$K$3=2),(SUMIF('WOW PMPM &amp; Agg'!$B$24:$B$29,'Summary TC'!$B59,'WOW PMPM &amp; Agg'!F$24:F$29)*0.5),IF(AND('C Report'!$K$2=G$11,'C Report'!$K$3=3),(SUMIF('WOW PMPM &amp; Agg'!$B$24:$B$29,'Summary TC'!$B59,'WOW PMPM &amp; Agg'!F$24:F$29)*0.75),IF(AND('C Report'!$K$2=G$11,'C Report'!$K$3=4),SUMIF('WOW PMPM &amp; Agg'!$B$24:$B$29,'Summary TC'!$B59,'WOW PMPM &amp; Agg'!F$24:F$29),""))))),SUMIF('WOW PMPM &amp; Agg'!$B$24:$B$29,'Summary TC'!$B59,'WOW PMPM &amp; Agg'!F$24:F$29))</f>
        <v>0</v>
      </c>
      <c r="H59" s="354">
        <f>IF($B$7="Actuals Only",IF('C Report'!$K$2&gt;H$11,SUMIF('WOW PMPM &amp; Agg'!$B$24:$B$29,'Summary TC'!$B59,'WOW PMPM &amp; Agg'!G$24:G$29),IF(AND('C Report'!$K$2=H$11,'C Report'!$K$3=1),(SUMIF('WOW PMPM &amp; Agg'!$B$24:$B$29,'Summary TC'!$B59,'WOW PMPM &amp; Agg'!G$24:G$29)*0.25),IF(AND('C Report'!$K$2=H$11,'C Report'!$K$3=2),(SUMIF('WOW PMPM &amp; Agg'!$B$24:$B$29,'Summary TC'!$B59,'WOW PMPM &amp; Agg'!G$24:G$29)*0.5),IF(AND('C Report'!$K$2=H$11,'C Report'!$K$3=3),(SUMIF('WOW PMPM &amp; Agg'!$B$24:$B$29,'Summary TC'!$B59,'WOW PMPM &amp; Agg'!G$24:G$29)*0.75),IF(AND('C Report'!$K$2=H$11,'C Report'!$K$3=4),SUMIF('WOW PMPM &amp; Agg'!$B$24:$B$29,'Summary TC'!$B59,'WOW PMPM &amp; Agg'!G$24:G$29),""))))),SUMIF('WOW PMPM &amp; Agg'!$B$24:$B$29,'Summary TC'!$B59,'WOW PMPM &amp; Agg'!G$24:G$29))</f>
        <v>0</v>
      </c>
      <c r="I59" s="354">
        <f>IF($B$7="Actuals Only",IF('C Report'!$K$2&gt;I$11,SUMIF('WOW PMPM &amp; Agg'!$B$24:$B$29,'Summary TC'!$B59,'WOW PMPM &amp; Agg'!H$24:H$29),IF(AND('C Report'!$K$2=I$11,'C Report'!$K$3=1),(SUMIF('WOW PMPM &amp; Agg'!$B$24:$B$29,'Summary TC'!$B59,'WOW PMPM &amp; Agg'!H$24:H$29)*0.25),IF(AND('C Report'!$K$2=I$11,'C Report'!$K$3=2),(SUMIF('WOW PMPM &amp; Agg'!$B$24:$B$29,'Summary TC'!$B59,'WOW PMPM &amp; Agg'!H$24:H$29)*0.5),IF(AND('C Report'!$K$2=I$11,'C Report'!$K$3=3),(SUMIF('WOW PMPM &amp; Agg'!$B$24:$B$29,'Summary TC'!$B59,'WOW PMPM &amp; Agg'!H$24:H$29)*0.75),IF(AND('C Report'!$K$2=I$11,'C Report'!$K$3=4),SUMIF('WOW PMPM &amp; Agg'!$B$24:$B$29,'Summary TC'!$B59,'WOW PMPM &amp; Agg'!H$24:H$29),""))))),SUMIF('WOW PMPM &amp; Agg'!$B$24:$B$29,'Summary TC'!$B59,'WOW PMPM &amp; Agg'!H$24:H$29))</f>
        <v>0</v>
      </c>
      <c r="J59" s="354">
        <f>IF($B$7="Actuals Only",IF('C Report'!$K$2&gt;J$11,SUMIF('WOW PMPM &amp; Agg'!$B$24:$B$29,'Summary TC'!$B59,'WOW PMPM &amp; Agg'!I$24:I$29),IF(AND('C Report'!$K$2=J$11,'C Report'!$K$3=1),(SUMIF('WOW PMPM &amp; Agg'!$B$24:$B$29,'Summary TC'!$B59,'WOW PMPM &amp; Agg'!I$24:I$29)*0.25),IF(AND('C Report'!$K$2=J$11,'C Report'!$K$3=2),(SUMIF('WOW PMPM &amp; Agg'!$B$24:$B$29,'Summary TC'!$B59,'WOW PMPM &amp; Agg'!I$24:I$29)*0.5),IF(AND('C Report'!$K$2=J$11,'C Report'!$K$3=3),(SUMIF('WOW PMPM &amp; Agg'!$B$24:$B$29,'Summary TC'!$B59,'WOW PMPM &amp; Agg'!I$24:I$29)*0.75),IF(AND('C Report'!$K$2=J$11,'C Report'!$K$3=4),SUMIF('WOW PMPM &amp; Agg'!$B$24:$B$29,'Summary TC'!$B59,'WOW PMPM &amp; Agg'!I$24:I$29),""))))),SUMIF('WOW PMPM &amp; Agg'!$B$24:$B$29,'Summary TC'!$B59,'WOW PMPM &amp; Agg'!I$24:I$29))</f>
        <v>0</v>
      </c>
      <c r="K59" s="354">
        <f>IF($B$7="Actuals Only",IF('C Report'!$K$2&gt;K$11,SUMIF('WOW PMPM &amp; Agg'!$B$24:$B$29,'Summary TC'!$B59,'WOW PMPM &amp; Agg'!J$24:J$29),IF(AND('C Report'!$K$2=K$11,'C Report'!$K$3=1),(SUMIF('WOW PMPM &amp; Agg'!$B$24:$B$29,'Summary TC'!$B59,'WOW PMPM &amp; Agg'!J$24:J$29)*0.25),IF(AND('C Report'!$K$2=K$11,'C Report'!$K$3=2),(SUMIF('WOW PMPM &amp; Agg'!$B$24:$B$29,'Summary TC'!$B59,'WOW PMPM &amp; Agg'!J$24:J$29)*0.5),IF(AND('C Report'!$K$2=K$11,'C Report'!$K$3=3),(SUMIF('WOW PMPM &amp; Agg'!$B$24:$B$29,'Summary TC'!$B59,'WOW PMPM &amp; Agg'!J$24:J$29)*0.75),IF(AND('C Report'!$K$2=K$11,'C Report'!$K$3=4),SUMIF('WOW PMPM &amp; Agg'!$B$24:$B$29,'Summary TC'!$B59,'WOW PMPM &amp; Agg'!J$24:J$29),""))))),SUMIF('WOW PMPM &amp; Agg'!$B$24:$B$29,'Summary TC'!$B59,'WOW PMPM &amp; Agg'!J$24:J$29))</f>
        <v>0</v>
      </c>
      <c r="L59" s="354">
        <f>IF($B$7="Actuals Only",IF('C Report'!$K$2&gt;L$11,SUMIF('WOW PMPM &amp; Agg'!$B$24:$B$29,'Summary TC'!$B59,'WOW PMPM &amp; Agg'!K$24:K$29),IF(AND('C Report'!$K$2=L$11,'C Report'!$K$3=1),(SUMIF('WOW PMPM &amp; Agg'!$B$24:$B$29,'Summary TC'!$B59,'WOW PMPM &amp; Agg'!K$24:K$29)*0.25),IF(AND('C Report'!$K$2=L$11,'C Report'!$K$3=2),(SUMIF('WOW PMPM &amp; Agg'!$B$24:$B$29,'Summary TC'!$B59,'WOW PMPM &amp; Agg'!K$24:K$29)*0.5),IF(AND('C Report'!$K$2=L$11,'C Report'!$K$3=3),(SUMIF('WOW PMPM &amp; Agg'!$B$24:$B$29,'Summary TC'!$B59,'WOW PMPM &amp; Agg'!K$24:K$29)*0.75),IF(AND('C Report'!$K$2=L$11,'C Report'!$K$3=4),SUMIF('WOW PMPM &amp; Agg'!$B$24:$B$29,'Summary TC'!$B59,'WOW PMPM &amp; Agg'!K$24:K$29),""))))),SUMIF('WOW PMPM &amp; Agg'!$B$24:$B$29,'Summary TC'!$B59,'WOW PMPM &amp; Agg'!K$24:K$29))</f>
        <v>0</v>
      </c>
      <c r="M59" s="354">
        <f>IF($B$7="Actuals Only",IF('C Report'!$K$2&gt;M$11,SUMIF('WOW PMPM &amp; Agg'!$B$24:$B$29,'Summary TC'!$B59,'WOW PMPM &amp; Agg'!L$24:L$29),IF(AND('C Report'!$K$2=M$11,'C Report'!$K$3=1),(SUMIF('WOW PMPM &amp; Agg'!$B$24:$B$29,'Summary TC'!$B59,'WOW PMPM &amp; Agg'!L$24:L$29)*0.25),IF(AND('C Report'!$K$2=M$11,'C Report'!$K$3=2),(SUMIF('WOW PMPM &amp; Agg'!$B$24:$B$29,'Summary TC'!$B59,'WOW PMPM &amp; Agg'!L$24:L$29)*0.5),IF(AND('C Report'!$K$2=M$11,'C Report'!$K$3=3),(SUMIF('WOW PMPM &amp; Agg'!$B$24:$B$29,'Summary TC'!$B59,'WOW PMPM &amp; Agg'!L$24:L$29)*0.75),IF(AND('C Report'!$K$2=M$11,'C Report'!$K$3=4),SUMIF('WOW PMPM &amp; Agg'!$B$24:$B$29,'Summary TC'!$B59,'WOW PMPM &amp; Agg'!L$24:L$29),""))))),SUMIF('WOW PMPM &amp; Agg'!$B$24:$B$29,'Summary TC'!$B59,'WOW PMPM &amp; Agg'!L$24:L$29))</f>
        <v>0</v>
      </c>
      <c r="N59" s="354">
        <f>IF($B$7="Actuals Only",IF('C Report'!$K$2&gt;N$11,SUMIF('WOW PMPM &amp; Agg'!$B$24:$B$29,'Summary TC'!$B59,'WOW PMPM &amp; Agg'!M$24:M$29),IF(AND('C Report'!$K$2=N$11,'C Report'!$K$3=1),(SUMIF('WOW PMPM &amp; Agg'!$B$24:$B$29,'Summary TC'!$B59,'WOW PMPM &amp; Agg'!M$24:M$29)*0.25),IF(AND('C Report'!$K$2=N$11,'C Report'!$K$3=2),(SUMIF('WOW PMPM &amp; Agg'!$B$24:$B$29,'Summary TC'!$B59,'WOW PMPM &amp; Agg'!M$24:M$29)*0.5),IF(AND('C Report'!$K$2=N$11,'C Report'!$K$3=3),(SUMIF('WOW PMPM &amp; Agg'!$B$24:$B$29,'Summary TC'!$B59,'WOW PMPM &amp; Agg'!M$24:M$29)*0.75),IF(AND('C Report'!$K$2=N$11,'C Report'!$K$3=4),SUMIF('WOW PMPM &amp; Agg'!$B$24:$B$29,'Summary TC'!$B59,'WOW PMPM &amp; Agg'!M$24:M$29),""))))),SUMIF('WOW PMPM &amp; Agg'!$B$24:$B$29,'Summary TC'!$B59,'WOW PMPM &amp; Agg'!M$24:M$29))</f>
        <v>0</v>
      </c>
      <c r="O59" s="354">
        <f>IF($B$7="Actuals Only",IF('C Report'!$K$2&gt;O$11,SUMIF('WOW PMPM &amp; Agg'!$B$24:$B$29,'Summary TC'!$B59,'WOW PMPM &amp; Agg'!N$24:N$29),IF(AND('C Report'!$K$2=O$11,'C Report'!$K$3=1),(SUMIF('WOW PMPM &amp; Agg'!$B$24:$B$29,'Summary TC'!$B59,'WOW PMPM &amp; Agg'!N$24:N$29)*0.25),IF(AND('C Report'!$K$2=O$11,'C Report'!$K$3=2),(SUMIF('WOW PMPM &amp; Agg'!$B$24:$B$29,'Summary TC'!$B59,'WOW PMPM &amp; Agg'!N$24:N$29)*0.5),IF(AND('C Report'!$K$2=O$11,'C Report'!$K$3=3),(SUMIF('WOW PMPM &amp; Agg'!$B$24:$B$29,'Summary TC'!$B59,'WOW PMPM &amp; Agg'!N$24:N$29)*0.75),IF(AND('C Report'!$K$2=O$11,'C Report'!$K$3=4),SUMIF('WOW PMPM &amp; Agg'!$B$24:$B$29,'Summary TC'!$B59,'WOW PMPM &amp; Agg'!N$24:N$29),""))))),SUMIF('WOW PMPM &amp; Agg'!$B$24:$B$29,'Summary TC'!$B59,'WOW PMPM &amp; Agg'!N$24:N$29))</f>
        <v>0</v>
      </c>
      <c r="P59" s="354">
        <f>IF($B$7="Actuals Only",IF('C Report'!$K$2&gt;P$11,SUMIF('WOW PMPM &amp; Agg'!$B$24:$B$29,'Summary TC'!$B59,'WOW PMPM &amp; Agg'!O$24:O$29),IF(AND('C Report'!$K$2=P$11,'C Report'!$K$3=1),(SUMIF('WOW PMPM &amp; Agg'!$B$24:$B$29,'Summary TC'!$B59,'WOW PMPM &amp; Agg'!O$24:O$29)*0.25),IF(AND('C Report'!$K$2=P$11,'C Report'!$K$3=2),(SUMIF('WOW PMPM &amp; Agg'!$B$24:$B$29,'Summary TC'!$B59,'WOW PMPM &amp; Agg'!O$24:O$29)*0.5),IF(AND('C Report'!$K$2=P$11,'C Report'!$K$3=3),(SUMIF('WOW PMPM &amp; Agg'!$B$24:$B$29,'Summary TC'!$B59,'WOW PMPM &amp; Agg'!O$24:O$29)*0.75),IF(AND('C Report'!$K$2=P$11,'C Report'!$K$3=4),SUMIF('WOW PMPM &amp; Agg'!$B$24:$B$29,'Summary TC'!$B59,'WOW PMPM &amp; Agg'!O$24:O$29),""))))),SUMIF('WOW PMPM &amp; Agg'!$B$24:$B$29,'Summary TC'!$B59,'WOW PMPM &amp; Agg'!O$24:O$29))</f>
        <v>0</v>
      </c>
      <c r="Q59" s="354">
        <f>IF($B$7="Actuals Only",IF('C Report'!$K$2&gt;Q$11,SUMIF('WOW PMPM &amp; Agg'!$B$24:$B$29,'Summary TC'!$B59,'WOW PMPM &amp; Agg'!P$24:P$29),IF(AND('C Report'!$K$2=Q$11,'C Report'!$K$3=1),(SUMIF('WOW PMPM &amp; Agg'!$B$24:$B$29,'Summary TC'!$B59,'WOW PMPM &amp; Agg'!P$24:P$29)*0.25),IF(AND('C Report'!$K$2=Q$11,'C Report'!$K$3=2),(SUMIF('WOW PMPM &amp; Agg'!$B$24:$B$29,'Summary TC'!$B59,'WOW PMPM &amp; Agg'!P$24:P$29)*0.5),IF(AND('C Report'!$K$2=Q$11,'C Report'!$K$3=3),(SUMIF('WOW PMPM &amp; Agg'!$B$24:$B$29,'Summary TC'!$B59,'WOW PMPM &amp; Agg'!P$24:P$29)*0.75),IF(AND('C Report'!$K$2=Q$11,'C Report'!$K$3=4),SUMIF('WOW PMPM &amp; Agg'!$B$24:$B$29,'Summary TC'!$B59,'WOW PMPM &amp; Agg'!P$24:P$29),""))))),SUMIF('WOW PMPM &amp; Agg'!$B$24:$B$29,'Summary TC'!$B59,'WOW PMPM &amp; Agg'!P$24:P$29))</f>
        <v>0</v>
      </c>
      <c r="R59" s="354">
        <f>IF($B$7="Actuals Only",IF('C Report'!$K$2&gt;R$11,SUMIF('WOW PMPM &amp; Agg'!$B$24:$B$29,'Summary TC'!$B59,'WOW PMPM &amp; Agg'!Q$24:Q$29),IF(AND('C Report'!$K$2=R$11,'C Report'!$K$3=1),(SUMIF('WOW PMPM &amp; Agg'!$B$24:$B$29,'Summary TC'!$B59,'WOW PMPM &amp; Agg'!Q$24:Q$29)*0.25),IF(AND('C Report'!$K$2=R$11,'C Report'!$K$3=2),(SUMIF('WOW PMPM &amp; Agg'!$B$24:$B$29,'Summary TC'!$B59,'WOW PMPM &amp; Agg'!Q$24:Q$29)*0.5),IF(AND('C Report'!$K$2=R$11,'C Report'!$K$3=3),(SUMIF('WOW PMPM &amp; Agg'!$B$24:$B$29,'Summary TC'!$B59,'WOW PMPM &amp; Agg'!Q$24:Q$29)*0.75),IF(AND('C Report'!$K$2=R$11,'C Report'!$K$3=4),SUMIF('WOW PMPM &amp; Agg'!$B$24:$B$29,'Summary TC'!$B59,'WOW PMPM &amp; Agg'!Q$24:Q$29),""))))),SUMIF('WOW PMPM &amp; Agg'!$B$24:$B$29,'Summary TC'!$B59,'WOW PMPM &amp; Agg'!Q$24:Q$29))</f>
        <v>0</v>
      </c>
      <c r="S59" s="354">
        <f>IF($B$7="Actuals Only",IF('C Report'!$K$2&gt;S$11,SUMIF('WOW PMPM &amp; Agg'!$B$24:$B$29,'Summary TC'!$B59,'WOW PMPM &amp; Agg'!R$24:R$29),IF(AND('C Report'!$K$2=S$11,'C Report'!$K$3=1),(SUMIF('WOW PMPM &amp; Agg'!$B$24:$B$29,'Summary TC'!$B59,'WOW PMPM &amp; Agg'!R$24:R$29)*0.25),IF(AND('C Report'!$K$2=S$11,'C Report'!$K$3=2),(SUMIF('WOW PMPM &amp; Agg'!$B$24:$B$29,'Summary TC'!$B59,'WOW PMPM &amp; Agg'!R$24:R$29)*0.5),IF(AND('C Report'!$K$2=S$11,'C Report'!$K$3=3),(SUMIF('WOW PMPM &amp; Agg'!$B$24:$B$29,'Summary TC'!$B59,'WOW PMPM &amp; Agg'!R$24:R$29)*0.75),IF(AND('C Report'!$K$2=S$11,'C Report'!$K$3=4),SUMIF('WOW PMPM &amp; Agg'!$B$24:$B$29,'Summary TC'!$B59,'WOW PMPM &amp; Agg'!R$24:R$29),""))))),SUMIF('WOW PMPM &amp; Agg'!$B$24:$B$29,'Summary TC'!$B59,'WOW PMPM &amp; Agg'!R$24:R$29))</f>
        <v>0</v>
      </c>
      <c r="T59" s="354">
        <f>IF($B$7="Actuals Only",IF('C Report'!$K$2&gt;T$11,SUMIF('WOW PMPM &amp; Agg'!$B$24:$B$29,'Summary TC'!$B59,'WOW PMPM &amp; Agg'!S$24:S$29),IF(AND('C Report'!$K$2=T$11,'C Report'!$K$3=1),(SUMIF('WOW PMPM &amp; Agg'!$B$24:$B$29,'Summary TC'!$B59,'WOW PMPM &amp; Agg'!S$24:S$29)*0.25),IF(AND('C Report'!$K$2=T$11,'C Report'!$K$3=2),(SUMIF('WOW PMPM &amp; Agg'!$B$24:$B$29,'Summary TC'!$B59,'WOW PMPM &amp; Agg'!S$24:S$29)*0.5),IF(AND('C Report'!$K$2=T$11,'C Report'!$K$3=3),(SUMIF('WOW PMPM &amp; Agg'!$B$24:$B$29,'Summary TC'!$B59,'WOW PMPM &amp; Agg'!S$24:S$29)*0.75),IF(AND('C Report'!$K$2=T$11,'C Report'!$K$3=4),SUMIF('WOW PMPM &amp; Agg'!$B$24:$B$29,'Summary TC'!$B59,'WOW PMPM &amp; Agg'!S$24:S$29),""))))),SUMIF('WOW PMPM &amp; Agg'!$B$24:$B$29,'Summary TC'!$B59,'WOW PMPM &amp; Agg'!S$24:S$29))</f>
        <v>0</v>
      </c>
      <c r="U59" s="354">
        <f>IF($B$7="Actuals Only",IF('C Report'!$K$2&gt;U$11,SUMIF('WOW PMPM &amp; Agg'!$B$24:$B$29,'Summary TC'!$B59,'WOW PMPM &amp; Agg'!T$24:T$29),IF(AND('C Report'!$K$2=U$11,'C Report'!$K$3=1),(SUMIF('WOW PMPM &amp; Agg'!$B$24:$B$29,'Summary TC'!$B59,'WOW PMPM &amp; Agg'!T$24:T$29)*0.25),IF(AND('C Report'!$K$2=U$11,'C Report'!$K$3=2),(SUMIF('WOW PMPM &amp; Agg'!$B$24:$B$29,'Summary TC'!$B59,'WOW PMPM &amp; Agg'!T$24:T$29)*0.5),IF(AND('C Report'!$K$2=U$11,'C Report'!$K$3=3),(SUMIF('WOW PMPM &amp; Agg'!$B$24:$B$29,'Summary TC'!$B59,'WOW PMPM &amp; Agg'!T$24:T$29)*0.75),IF(AND('C Report'!$K$2=U$11,'C Report'!$K$3=4),SUMIF('WOW PMPM &amp; Agg'!$B$24:$B$29,'Summary TC'!$B59,'WOW PMPM &amp; Agg'!T$24:T$29),""))))),SUMIF('WOW PMPM &amp; Agg'!$B$24:$B$29,'Summary TC'!$B59,'WOW PMPM &amp; Agg'!T$24:T$29))</f>
        <v>0</v>
      </c>
      <c r="V59" s="354">
        <f>IF($B$7="Actuals Only",IF('C Report'!$K$2&gt;V$11,SUMIF('WOW PMPM &amp; Agg'!$B$24:$B$29,'Summary TC'!$B59,'WOW PMPM &amp; Agg'!U$24:U$29),IF(AND('C Report'!$K$2=V$11,'C Report'!$K$3=1),(SUMIF('WOW PMPM &amp; Agg'!$B$24:$B$29,'Summary TC'!$B59,'WOW PMPM &amp; Agg'!U$24:U$29)*0.25),IF(AND('C Report'!$K$2=V$11,'C Report'!$K$3=2),(SUMIF('WOW PMPM &amp; Agg'!$B$24:$B$29,'Summary TC'!$B59,'WOW PMPM &amp; Agg'!U$24:U$29)*0.5),IF(AND('C Report'!$K$2=V$11,'C Report'!$K$3=3),(SUMIF('WOW PMPM &amp; Agg'!$B$24:$B$29,'Summary TC'!$B59,'WOW PMPM &amp; Agg'!U$24:U$29)*0.75),IF(AND('C Report'!$K$2=V$11,'C Report'!$K$3=4),SUMIF('WOW PMPM &amp; Agg'!$B$24:$B$29,'Summary TC'!$B59,'WOW PMPM &amp; Agg'!U$24:U$29),""))))),SUMIF('WOW PMPM &amp; Agg'!$B$24:$B$29,'Summary TC'!$B59,'WOW PMPM &amp; Agg'!U$24:U$29))</f>
        <v>0</v>
      </c>
      <c r="W59" s="354">
        <f>IF($B$7="Actuals Only",IF('C Report'!$K$2&gt;W$11,SUMIF('WOW PMPM &amp; Agg'!$B$24:$B$29,'Summary TC'!$B59,'WOW PMPM &amp; Agg'!V$24:V$29),IF(AND('C Report'!$K$2=W$11,'C Report'!$K$3=1),(SUMIF('WOW PMPM &amp; Agg'!$B$24:$B$29,'Summary TC'!$B59,'WOW PMPM &amp; Agg'!V$24:V$29)*0.25),IF(AND('C Report'!$K$2=W$11,'C Report'!$K$3=2),(SUMIF('WOW PMPM &amp; Agg'!$B$24:$B$29,'Summary TC'!$B59,'WOW PMPM &amp; Agg'!V$24:V$29)*0.5),IF(AND('C Report'!$K$2=W$11,'C Report'!$K$3=3),(SUMIF('WOW PMPM &amp; Agg'!$B$24:$B$29,'Summary TC'!$B59,'WOW PMPM &amp; Agg'!V$24:V$29)*0.75),IF(AND('C Report'!$K$2=W$11,'C Report'!$K$3=4),SUMIF('WOW PMPM &amp; Agg'!$B$24:$B$29,'Summary TC'!$B59,'WOW PMPM &amp; Agg'!V$24:V$29),""))))),SUMIF('WOW PMPM &amp; Agg'!$B$24:$B$29,'Summary TC'!$B59,'WOW PMPM &amp; Agg'!V$24:V$29))</f>
        <v>0</v>
      </c>
      <c r="X59" s="354">
        <f>IF($B$7="Actuals Only",IF('C Report'!$K$2&gt;X$11,SUMIF('WOW PMPM &amp; Agg'!$B$24:$B$29,'Summary TC'!$B59,'WOW PMPM &amp; Agg'!W$24:W$29),IF(AND('C Report'!$K$2=X$11,'C Report'!$K$3=1),(SUMIF('WOW PMPM &amp; Agg'!$B$24:$B$29,'Summary TC'!$B59,'WOW PMPM &amp; Agg'!W$24:W$29)*0.25),IF(AND('C Report'!$K$2=X$11,'C Report'!$K$3=2),(SUMIF('WOW PMPM &amp; Agg'!$B$24:$B$29,'Summary TC'!$B59,'WOW PMPM &amp; Agg'!W$24:W$29)*0.5),IF(AND('C Report'!$K$2=X$11,'C Report'!$K$3=3),(SUMIF('WOW PMPM &amp; Agg'!$B$24:$B$29,'Summary TC'!$B59,'WOW PMPM &amp; Agg'!W$24:W$29)*0.75),IF(AND('C Report'!$K$2=X$11,'C Report'!$K$3=4),SUMIF('WOW PMPM &amp; Agg'!$B$24:$B$29,'Summary TC'!$B59,'WOW PMPM &amp; Agg'!W$24:W$29),""))))),SUMIF('WOW PMPM &amp; Agg'!$B$24:$B$29,'Summary TC'!$B59,'WOW PMPM &amp; Agg'!W$24:W$29))</f>
        <v>0</v>
      </c>
      <c r="Y59" s="354">
        <f>IF($B$7="Actuals Only",IF('C Report'!$K$2&gt;Y$11,SUMIF('WOW PMPM &amp; Agg'!$B$24:$B$29,'Summary TC'!$B59,'WOW PMPM &amp; Agg'!X$24:X$29),IF(AND('C Report'!$K$2=Y$11,'C Report'!$K$3=1),(SUMIF('WOW PMPM &amp; Agg'!$B$24:$B$29,'Summary TC'!$B59,'WOW PMPM &amp; Agg'!X$24:X$29)*0.25),IF(AND('C Report'!$K$2=Y$11,'C Report'!$K$3=2),(SUMIF('WOW PMPM &amp; Agg'!$B$24:$B$29,'Summary TC'!$B59,'WOW PMPM &amp; Agg'!X$24:X$29)*0.5),IF(AND('C Report'!$K$2=Y$11,'C Report'!$K$3=3),(SUMIF('WOW PMPM &amp; Agg'!$B$24:$B$29,'Summary TC'!$B59,'WOW PMPM &amp; Agg'!X$24:X$29)*0.75),IF(AND('C Report'!$K$2=Y$11,'C Report'!$K$3=4),SUMIF('WOW PMPM &amp; Agg'!$B$24:$B$29,'Summary TC'!$B59,'WOW PMPM &amp; Agg'!X$24:X$29),""))))),SUMIF('WOW PMPM &amp; Agg'!$B$24:$B$29,'Summary TC'!$B59,'WOW PMPM &amp; Agg'!X$24:X$29))</f>
        <v>0</v>
      </c>
      <c r="Z59" s="354">
        <f>IF($B$7="Actuals Only",IF('C Report'!$K$2&gt;Z$11,SUMIF('WOW PMPM &amp; Agg'!$B$24:$B$29,'Summary TC'!$B59,'WOW PMPM &amp; Agg'!Y$24:Y$29),IF(AND('C Report'!$K$2=Z$11,'C Report'!$K$3=1),(SUMIF('WOW PMPM &amp; Agg'!$B$24:$B$29,'Summary TC'!$B59,'WOW PMPM &amp; Agg'!Y$24:Y$29)*0.25),IF(AND('C Report'!$K$2=Z$11,'C Report'!$K$3=2),(SUMIF('WOW PMPM &amp; Agg'!$B$24:$B$29,'Summary TC'!$B59,'WOW PMPM &amp; Agg'!Y$24:Y$29)*0.5),IF(AND('C Report'!$K$2=Z$11,'C Report'!$K$3=3),(SUMIF('WOW PMPM &amp; Agg'!$B$24:$B$29,'Summary TC'!$B59,'WOW PMPM &amp; Agg'!Y$24:Y$29)*0.75),IF(AND('C Report'!$K$2=Z$11,'C Report'!$K$3=4),SUMIF('WOW PMPM &amp; Agg'!$B$24:$B$29,'Summary TC'!$B59,'WOW PMPM &amp; Agg'!Y$24:Y$29),""))))),SUMIF('WOW PMPM &amp; Agg'!$B$24:$B$29,'Summary TC'!$B59,'WOW PMPM &amp; Agg'!Y$24:Y$29))</f>
        <v>0</v>
      </c>
      <c r="AA59" s="354">
        <f>IF($B$7="Actuals Only",IF('C Report'!$K$2&gt;AA$11,SUMIF('WOW PMPM &amp; Agg'!$B$24:$B$29,'Summary TC'!$B59,'WOW PMPM &amp; Agg'!Z$24:Z$29),IF(AND('C Report'!$K$2=AA$11,'C Report'!$K$3=1),(SUMIF('WOW PMPM &amp; Agg'!$B$24:$B$29,'Summary TC'!$B59,'WOW PMPM &amp; Agg'!Z$24:Z$29)*0.25),IF(AND('C Report'!$K$2=AA$11,'C Report'!$K$3=2),(SUMIF('WOW PMPM &amp; Agg'!$B$24:$B$29,'Summary TC'!$B59,'WOW PMPM &amp; Agg'!Z$24:Z$29)*0.5),IF(AND('C Report'!$K$2=AA$11,'C Report'!$K$3=3),(SUMIF('WOW PMPM &amp; Agg'!$B$24:$B$29,'Summary TC'!$B59,'WOW PMPM &amp; Agg'!Z$24:Z$29)*0.75),IF(AND('C Report'!$K$2=AA$11,'C Report'!$K$3=4),SUMIF('WOW PMPM &amp; Agg'!$B$24:$B$29,'Summary TC'!$B59,'WOW PMPM &amp; Agg'!Z$24:Z$29),""))))),SUMIF('WOW PMPM &amp; Agg'!$B$24:$B$29,'Summary TC'!$B59,'WOW PMPM &amp; Agg'!Z$24:Z$29))</f>
        <v>0</v>
      </c>
      <c r="AB59" s="354">
        <f>IF($B$7="Actuals Only",IF('C Report'!$K$2&gt;AB$11,SUMIF('WOW PMPM &amp; Agg'!$B$24:$B$29,'Summary TC'!$B59,'WOW PMPM &amp; Agg'!AA$24:AA$29),IF(AND('C Report'!$K$2=AB$11,'C Report'!$K$3=1),(SUMIF('WOW PMPM &amp; Agg'!$B$24:$B$29,'Summary TC'!$B59,'WOW PMPM &amp; Agg'!AA$24:AA$29)*0.25),IF(AND('C Report'!$K$2=AB$11,'C Report'!$K$3=2),(SUMIF('WOW PMPM &amp; Agg'!$B$24:$B$29,'Summary TC'!$B59,'WOW PMPM &amp; Agg'!AA$24:AA$29)*0.5),IF(AND('C Report'!$K$2=AB$11,'C Report'!$K$3=3),(SUMIF('WOW PMPM &amp; Agg'!$B$24:$B$29,'Summary TC'!$B59,'WOW PMPM &amp; Agg'!AA$24:AA$29)*0.75),IF(AND('C Report'!$K$2=AB$11,'C Report'!$K$3=4),SUMIF('WOW PMPM &amp; Agg'!$B$24:$B$29,'Summary TC'!$B59,'WOW PMPM &amp; Agg'!AA$24:AA$29),""))))),SUMIF('WOW PMPM &amp; Agg'!$B$24:$B$29,'Summary TC'!$B59,'WOW PMPM &amp; Agg'!AA$24:AA$29))</f>
        <v>0</v>
      </c>
      <c r="AC59" s="355">
        <f>IF($B$7="Actuals Only",IF('C Report'!$K$2&gt;AC$11,SUMIF('WOW PMPM &amp; Agg'!$B$24:$B$29,'Summary TC'!$B59,'WOW PMPM &amp; Agg'!AB$24:AB$29),IF(AND('C Report'!$K$2=AC$11,'C Report'!$K$3=1),(SUMIF('WOW PMPM &amp; Agg'!$B$24:$B$29,'Summary TC'!$B59,'WOW PMPM &amp; Agg'!AB$24:AB$29)*0.25),IF(AND('C Report'!$K$2=AC$11,'C Report'!$K$3=2),(SUMIF('WOW PMPM &amp; Agg'!$B$24:$B$29,'Summary TC'!$B59,'WOW PMPM &amp; Agg'!AB$24:AB$29)*0.5),IF(AND('C Report'!$K$2=AC$11,'C Report'!$K$3=3),(SUMIF('WOW PMPM &amp; Agg'!$B$24:$B$29,'Summary TC'!$B59,'WOW PMPM &amp; Agg'!AB$24:AB$29)*0.75),IF(AND('C Report'!$K$2=AC$11,'C Report'!$K$3=4),SUMIF('WOW PMPM &amp; Agg'!$B$24:$B$29,'Summary TC'!$B59,'WOW PMPM &amp; Agg'!AB$24:AB$29),""))))),SUMIF('WOW PMPM &amp; Agg'!$B$24:$B$29,'Summary TC'!$B59,'WOW PMPM &amp; Agg'!AB$24:AB$29))</f>
        <v>0</v>
      </c>
      <c r="AD59" s="573"/>
    </row>
    <row r="60" spans="2:30" x14ac:dyDescent="0.2">
      <c r="B60" s="61" t="str">
        <f>IFERROR(VLOOKUP(C60,'MEG Def'!$A$21:$B$26,2),"")</f>
        <v/>
      </c>
      <c r="C60" s="115"/>
      <c r="D60" s="259" t="str">
        <f>IF($C60&lt;&gt;0,"Total","")</f>
        <v/>
      </c>
      <c r="E60" s="353">
        <f>IF($B$7="Actuals Only",IF('C Report'!$K$2&gt;E$11,SUMIF('WOW PMPM &amp; Agg'!$B$24:$B$29,'Summary TC'!$B60,'WOW PMPM &amp; Agg'!D$24:D$29),IF(AND('C Report'!$K$2=E$11,'C Report'!$K$3=1),(SUMIF('WOW PMPM &amp; Agg'!$B$24:$B$29,'Summary TC'!$B60,'WOW PMPM &amp; Agg'!D$24:D$29)*0.25),IF(AND('C Report'!$K$2=E$11,'C Report'!$K$3=2),(SUMIF('WOW PMPM &amp; Agg'!$B$24:$B$29,'Summary TC'!$B60,'WOW PMPM &amp; Agg'!D$24:D$29)*0.5),IF(AND('C Report'!$K$2=E$11,'C Report'!$K$3=3),(SUMIF('WOW PMPM &amp; Agg'!$B$24:$B$29,'Summary TC'!$B60,'WOW PMPM &amp; Agg'!D$24:D$29)*0.75),IF(AND('C Report'!$K$2=E$11,'C Report'!$K$3=4),SUMIF('WOW PMPM &amp; Agg'!$B$24:$B$29,'Summary TC'!$B60,'WOW PMPM &amp; Agg'!D$24:D$29),""))))),SUMIF('WOW PMPM &amp; Agg'!$B$24:$B$29,'Summary TC'!$B60,'WOW PMPM &amp; Agg'!D$24:D$29))</f>
        <v>0</v>
      </c>
      <c r="F60" s="354">
        <f>IF($B$7="Actuals Only",IF('C Report'!$K$2&gt;F$11,SUMIF('WOW PMPM &amp; Agg'!$B$24:$B$29,'Summary TC'!$B60,'WOW PMPM &amp; Agg'!E$24:E$29),IF(AND('C Report'!$K$2=F$11,'C Report'!$K$3=1),(SUMIF('WOW PMPM &amp; Agg'!$B$24:$B$29,'Summary TC'!$B60,'WOW PMPM &amp; Agg'!E$24:E$29)*0.25),IF(AND('C Report'!$K$2=F$11,'C Report'!$K$3=2),(SUMIF('WOW PMPM &amp; Agg'!$B$24:$B$29,'Summary TC'!$B60,'WOW PMPM &amp; Agg'!E$24:E$29)*0.5),IF(AND('C Report'!$K$2=F$11,'C Report'!$K$3=3),(SUMIF('WOW PMPM &amp; Agg'!$B$24:$B$29,'Summary TC'!$B60,'WOW PMPM &amp; Agg'!E$24:E$29)*0.75),IF(AND('C Report'!$K$2=F$11,'C Report'!$K$3=4),SUMIF('WOW PMPM &amp; Agg'!$B$24:$B$29,'Summary TC'!$B60,'WOW PMPM &amp; Agg'!E$24:E$29),""))))),SUMIF('WOW PMPM &amp; Agg'!$B$24:$B$29,'Summary TC'!$B60,'WOW PMPM &amp; Agg'!E$24:E$29))</f>
        <v>0</v>
      </c>
      <c r="G60" s="354">
        <f>IF($B$7="Actuals Only",IF('C Report'!$K$2&gt;G$11,SUMIF('WOW PMPM &amp; Agg'!$B$24:$B$29,'Summary TC'!$B60,'WOW PMPM &amp; Agg'!F$24:F$29),IF(AND('C Report'!$K$2=G$11,'C Report'!$K$3=1),(SUMIF('WOW PMPM &amp; Agg'!$B$24:$B$29,'Summary TC'!$B60,'WOW PMPM &amp; Agg'!F$24:F$29)*0.25),IF(AND('C Report'!$K$2=G$11,'C Report'!$K$3=2),(SUMIF('WOW PMPM &amp; Agg'!$B$24:$B$29,'Summary TC'!$B60,'WOW PMPM &amp; Agg'!F$24:F$29)*0.5),IF(AND('C Report'!$K$2=G$11,'C Report'!$K$3=3),(SUMIF('WOW PMPM &amp; Agg'!$B$24:$B$29,'Summary TC'!$B60,'WOW PMPM &amp; Agg'!F$24:F$29)*0.75),IF(AND('C Report'!$K$2=G$11,'C Report'!$K$3=4),SUMIF('WOW PMPM &amp; Agg'!$B$24:$B$29,'Summary TC'!$B60,'WOW PMPM &amp; Agg'!F$24:F$29),""))))),SUMIF('WOW PMPM &amp; Agg'!$B$24:$B$29,'Summary TC'!$B60,'WOW PMPM &amp; Agg'!F$24:F$29))</f>
        <v>0</v>
      </c>
      <c r="H60" s="354">
        <f>IF($B$7="Actuals Only",IF('C Report'!$K$2&gt;H$11,SUMIF('WOW PMPM &amp; Agg'!$B$24:$B$29,'Summary TC'!$B60,'WOW PMPM &amp; Agg'!G$24:G$29),IF(AND('C Report'!$K$2=H$11,'C Report'!$K$3=1),(SUMIF('WOW PMPM &amp; Agg'!$B$24:$B$29,'Summary TC'!$B60,'WOW PMPM &amp; Agg'!G$24:G$29)*0.25),IF(AND('C Report'!$K$2=H$11,'C Report'!$K$3=2),(SUMIF('WOW PMPM &amp; Agg'!$B$24:$B$29,'Summary TC'!$B60,'WOW PMPM &amp; Agg'!G$24:G$29)*0.5),IF(AND('C Report'!$K$2=H$11,'C Report'!$K$3=3),(SUMIF('WOW PMPM &amp; Agg'!$B$24:$B$29,'Summary TC'!$B60,'WOW PMPM &amp; Agg'!G$24:G$29)*0.75),IF(AND('C Report'!$K$2=H$11,'C Report'!$K$3=4),SUMIF('WOW PMPM &amp; Agg'!$B$24:$B$29,'Summary TC'!$B60,'WOW PMPM &amp; Agg'!G$24:G$29),""))))),SUMIF('WOW PMPM &amp; Agg'!$B$24:$B$29,'Summary TC'!$B60,'WOW PMPM &amp; Agg'!G$24:G$29))</f>
        <v>0</v>
      </c>
      <c r="I60" s="354">
        <f>IF($B$7="Actuals Only",IF('C Report'!$K$2&gt;I$11,SUMIF('WOW PMPM &amp; Agg'!$B$24:$B$29,'Summary TC'!$B60,'WOW PMPM &amp; Agg'!H$24:H$29),IF(AND('C Report'!$K$2=I$11,'C Report'!$K$3=1),(SUMIF('WOW PMPM &amp; Agg'!$B$24:$B$29,'Summary TC'!$B60,'WOW PMPM &amp; Agg'!H$24:H$29)*0.25),IF(AND('C Report'!$K$2=I$11,'C Report'!$K$3=2),(SUMIF('WOW PMPM &amp; Agg'!$B$24:$B$29,'Summary TC'!$B60,'WOW PMPM &amp; Agg'!H$24:H$29)*0.5),IF(AND('C Report'!$K$2=I$11,'C Report'!$K$3=3),(SUMIF('WOW PMPM &amp; Agg'!$B$24:$B$29,'Summary TC'!$B60,'WOW PMPM &amp; Agg'!H$24:H$29)*0.75),IF(AND('C Report'!$K$2=I$11,'C Report'!$K$3=4),SUMIF('WOW PMPM &amp; Agg'!$B$24:$B$29,'Summary TC'!$B60,'WOW PMPM &amp; Agg'!H$24:H$29),""))))),SUMIF('WOW PMPM &amp; Agg'!$B$24:$B$29,'Summary TC'!$B60,'WOW PMPM &amp; Agg'!H$24:H$29))</f>
        <v>0</v>
      </c>
      <c r="J60" s="354">
        <f>IF($B$7="Actuals Only",IF('C Report'!$K$2&gt;J$11,SUMIF('WOW PMPM &amp; Agg'!$B$24:$B$29,'Summary TC'!$B60,'WOW PMPM &amp; Agg'!I$24:I$29),IF(AND('C Report'!$K$2=J$11,'C Report'!$K$3=1),(SUMIF('WOW PMPM &amp; Agg'!$B$24:$B$29,'Summary TC'!$B60,'WOW PMPM &amp; Agg'!I$24:I$29)*0.25),IF(AND('C Report'!$K$2=J$11,'C Report'!$K$3=2),(SUMIF('WOW PMPM &amp; Agg'!$B$24:$B$29,'Summary TC'!$B60,'WOW PMPM &amp; Agg'!I$24:I$29)*0.5),IF(AND('C Report'!$K$2=J$11,'C Report'!$K$3=3),(SUMIF('WOW PMPM &amp; Agg'!$B$24:$B$29,'Summary TC'!$B60,'WOW PMPM &amp; Agg'!I$24:I$29)*0.75),IF(AND('C Report'!$K$2=J$11,'C Report'!$K$3=4),SUMIF('WOW PMPM &amp; Agg'!$B$24:$B$29,'Summary TC'!$B60,'WOW PMPM &amp; Agg'!I$24:I$29),""))))),SUMIF('WOW PMPM &amp; Agg'!$B$24:$B$29,'Summary TC'!$B60,'WOW PMPM &amp; Agg'!I$24:I$29))</f>
        <v>0</v>
      </c>
      <c r="K60" s="354">
        <f>IF($B$7="Actuals Only",IF('C Report'!$K$2&gt;K$11,SUMIF('WOW PMPM &amp; Agg'!$B$24:$B$29,'Summary TC'!$B60,'WOW PMPM &amp; Agg'!J$24:J$29),IF(AND('C Report'!$K$2=K$11,'C Report'!$K$3=1),(SUMIF('WOW PMPM &amp; Agg'!$B$24:$B$29,'Summary TC'!$B60,'WOW PMPM &amp; Agg'!J$24:J$29)*0.25),IF(AND('C Report'!$K$2=K$11,'C Report'!$K$3=2),(SUMIF('WOW PMPM &amp; Agg'!$B$24:$B$29,'Summary TC'!$B60,'WOW PMPM &amp; Agg'!J$24:J$29)*0.5),IF(AND('C Report'!$K$2=K$11,'C Report'!$K$3=3),(SUMIF('WOW PMPM &amp; Agg'!$B$24:$B$29,'Summary TC'!$B60,'WOW PMPM &amp; Agg'!J$24:J$29)*0.75),IF(AND('C Report'!$K$2=K$11,'C Report'!$K$3=4),SUMIF('WOW PMPM &amp; Agg'!$B$24:$B$29,'Summary TC'!$B60,'WOW PMPM &amp; Agg'!J$24:J$29),""))))),SUMIF('WOW PMPM &amp; Agg'!$B$24:$B$29,'Summary TC'!$B60,'WOW PMPM &amp; Agg'!J$24:J$29))</f>
        <v>0</v>
      </c>
      <c r="L60" s="354">
        <f>IF($B$7="Actuals Only",IF('C Report'!$K$2&gt;L$11,SUMIF('WOW PMPM &amp; Agg'!$B$24:$B$29,'Summary TC'!$B60,'WOW PMPM &amp; Agg'!K$24:K$29),IF(AND('C Report'!$K$2=L$11,'C Report'!$K$3=1),(SUMIF('WOW PMPM &amp; Agg'!$B$24:$B$29,'Summary TC'!$B60,'WOW PMPM &amp; Agg'!K$24:K$29)*0.25),IF(AND('C Report'!$K$2=L$11,'C Report'!$K$3=2),(SUMIF('WOW PMPM &amp; Agg'!$B$24:$B$29,'Summary TC'!$B60,'WOW PMPM &amp; Agg'!K$24:K$29)*0.5),IF(AND('C Report'!$K$2=L$11,'C Report'!$K$3=3),(SUMIF('WOW PMPM &amp; Agg'!$B$24:$B$29,'Summary TC'!$B60,'WOW PMPM &amp; Agg'!K$24:K$29)*0.75),IF(AND('C Report'!$K$2=L$11,'C Report'!$K$3=4),SUMIF('WOW PMPM &amp; Agg'!$B$24:$B$29,'Summary TC'!$B60,'WOW PMPM &amp; Agg'!K$24:K$29),""))))),SUMIF('WOW PMPM &amp; Agg'!$B$24:$B$29,'Summary TC'!$B60,'WOW PMPM &amp; Agg'!K$24:K$29))</f>
        <v>0</v>
      </c>
      <c r="M60" s="354">
        <f>IF($B$7="Actuals Only",IF('C Report'!$K$2&gt;M$11,SUMIF('WOW PMPM &amp; Agg'!$B$24:$B$29,'Summary TC'!$B60,'WOW PMPM &amp; Agg'!L$24:L$29),IF(AND('C Report'!$K$2=M$11,'C Report'!$K$3=1),(SUMIF('WOW PMPM &amp; Agg'!$B$24:$B$29,'Summary TC'!$B60,'WOW PMPM &amp; Agg'!L$24:L$29)*0.25),IF(AND('C Report'!$K$2=M$11,'C Report'!$K$3=2),(SUMIF('WOW PMPM &amp; Agg'!$B$24:$B$29,'Summary TC'!$B60,'WOW PMPM &amp; Agg'!L$24:L$29)*0.5),IF(AND('C Report'!$K$2=M$11,'C Report'!$K$3=3),(SUMIF('WOW PMPM &amp; Agg'!$B$24:$B$29,'Summary TC'!$B60,'WOW PMPM &amp; Agg'!L$24:L$29)*0.75),IF(AND('C Report'!$K$2=M$11,'C Report'!$K$3=4),SUMIF('WOW PMPM &amp; Agg'!$B$24:$B$29,'Summary TC'!$B60,'WOW PMPM &amp; Agg'!L$24:L$29),""))))),SUMIF('WOW PMPM &amp; Agg'!$B$24:$B$29,'Summary TC'!$B60,'WOW PMPM &amp; Agg'!L$24:L$29))</f>
        <v>0</v>
      </c>
      <c r="N60" s="354">
        <f>IF($B$7="Actuals Only",IF('C Report'!$K$2&gt;N$11,SUMIF('WOW PMPM &amp; Agg'!$B$24:$B$29,'Summary TC'!$B60,'WOW PMPM &amp; Agg'!M$24:M$29),IF(AND('C Report'!$K$2=N$11,'C Report'!$K$3=1),(SUMIF('WOW PMPM &amp; Agg'!$B$24:$B$29,'Summary TC'!$B60,'WOW PMPM &amp; Agg'!M$24:M$29)*0.25),IF(AND('C Report'!$K$2=N$11,'C Report'!$K$3=2),(SUMIF('WOW PMPM &amp; Agg'!$B$24:$B$29,'Summary TC'!$B60,'WOW PMPM &amp; Agg'!M$24:M$29)*0.5),IF(AND('C Report'!$K$2=N$11,'C Report'!$K$3=3),(SUMIF('WOW PMPM &amp; Agg'!$B$24:$B$29,'Summary TC'!$B60,'WOW PMPM &amp; Agg'!M$24:M$29)*0.75),IF(AND('C Report'!$K$2=N$11,'C Report'!$K$3=4),SUMIF('WOW PMPM &amp; Agg'!$B$24:$B$29,'Summary TC'!$B60,'WOW PMPM &amp; Agg'!M$24:M$29),""))))),SUMIF('WOW PMPM &amp; Agg'!$B$24:$B$29,'Summary TC'!$B60,'WOW PMPM &amp; Agg'!M$24:M$29))</f>
        <v>0</v>
      </c>
      <c r="O60" s="354">
        <f>IF($B$7="Actuals Only",IF('C Report'!$K$2&gt;O$11,SUMIF('WOW PMPM &amp; Agg'!$B$24:$B$29,'Summary TC'!$B60,'WOW PMPM &amp; Agg'!N$24:N$29),IF(AND('C Report'!$K$2=O$11,'C Report'!$K$3=1),(SUMIF('WOW PMPM &amp; Agg'!$B$24:$B$29,'Summary TC'!$B60,'WOW PMPM &amp; Agg'!N$24:N$29)*0.25),IF(AND('C Report'!$K$2=O$11,'C Report'!$K$3=2),(SUMIF('WOW PMPM &amp; Agg'!$B$24:$B$29,'Summary TC'!$B60,'WOW PMPM &amp; Agg'!N$24:N$29)*0.5),IF(AND('C Report'!$K$2=O$11,'C Report'!$K$3=3),(SUMIF('WOW PMPM &amp; Agg'!$B$24:$B$29,'Summary TC'!$B60,'WOW PMPM &amp; Agg'!N$24:N$29)*0.75),IF(AND('C Report'!$K$2=O$11,'C Report'!$K$3=4),SUMIF('WOW PMPM &amp; Agg'!$B$24:$B$29,'Summary TC'!$B60,'WOW PMPM &amp; Agg'!N$24:N$29),""))))),SUMIF('WOW PMPM &amp; Agg'!$B$24:$B$29,'Summary TC'!$B60,'WOW PMPM &amp; Agg'!N$24:N$29))</f>
        <v>0</v>
      </c>
      <c r="P60" s="354">
        <f>IF($B$7="Actuals Only",IF('C Report'!$K$2&gt;P$11,SUMIF('WOW PMPM &amp; Agg'!$B$24:$B$29,'Summary TC'!$B60,'WOW PMPM &amp; Agg'!O$24:O$29),IF(AND('C Report'!$K$2=P$11,'C Report'!$K$3=1),(SUMIF('WOW PMPM &amp; Agg'!$B$24:$B$29,'Summary TC'!$B60,'WOW PMPM &amp; Agg'!O$24:O$29)*0.25),IF(AND('C Report'!$K$2=P$11,'C Report'!$K$3=2),(SUMIF('WOW PMPM &amp; Agg'!$B$24:$B$29,'Summary TC'!$B60,'WOW PMPM &amp; Agg'!O$24:O$29)*0.5),IF(AND('C Report'!$K$2=P$11,'C Report'!$K$3=3),(SUMIF('WOW PMPM &amp; Agg'!$B$24:$B$29,'Summary TC'!$B60,'WOW PMPM &amp; Agg'!O$24:O$29)*0.75),IF(AND('C Report'!$K$2=P$11,'C Report'!$K$3=4),SUMIF('WOW PMPM &amp; Agg'!$B$24:$B$29,'Summary TC'!$B60,'WOW PMPM &amp; Agg'!O$24:O$29),""))))),SUMIF('WOW PMPM &amp; Agg'!$B$24:$B$29,'Summary TC'!$B60,'WOW PMPM &amp; Agg'!O$24:O$29))</f>
        <v>0</v>
      </c>
      <c r="Q60" s="354">
        <f>IF($B$7="Actuals Only",IF('C Report'!$K$2&gt;Q$11,SUMIF('WOW PMPM &amp; Agg'!$B$24:$B$29,'Summary TC'!$B60,'WOW PMPM &amp; Agg'!P$24:P$29),IF(AND('C Report'!$K$2=Q$11,'C Report'!$K$3=1),(SUMIF('WOW PMPM &amp; Agg'!$B$24:$B$29,'Summary TC'!$B60,'WOW PMPM &amp; Agg'!P$24:P$29)*0.25),IF(AND('C Report'!$K$2=Q$11,'C Report'!$K$3=2),(SUMIF('WOW PMPM &amp; Agg'!$B$24:$B$29,'Summary TC'!$B60,'WOW PMPM &amp; Agg'!P$24:P$29)*0.5),IF(AND('C Report'!$K$2=Q$11,'C Report'!$K$3=3),(SUMIF('WOW PMPM &amp; Agg'!$B$24:$B$29,'Summary TC'!$B60,'WOW PMPM &amp; Agg'!P$24:P$29)*0.75),IF(AND('C Report'!$K$2=Q$11,'C Report'!$K$3=4),SUMIF('WOW PMPM &amp; Agg'!$B$24:$B$29,'Summary TC'!$B60,'WOW PMPM &amp; Agg'!P$24:P$29),""))))),SUMIF('WOW PMPM &amp; Agg'!$B$24:$B$29,'Summary TC'!$B60,'WOW PMPM &amp; Agg'!P$24:P$29))</f>
        <v>0</v>
      </c>
      <c r="R60" s="354">
        <f>IF($B$7="Actuals Only",IF('C Report'!$K$2&gt;R$11,SUMIF('WOW PMPM &amp; Agg'!$B$24:$B$29,'Summary TC'!$B60,'WOW PMPM &amp; Agg'!Q$24:Q$29),IF(AND('C Report'!$K$2=R$11,'C Report'!$K$3=1),(SUMIF('WOW PMPM &amp; Agg'!$B$24:$B$29,'Summary TC'!$B60,'WOW PMPM &amp; Agg'!Q$24:Q$29)*0.25),IF(AND('C Report'!$K$2=R$11,'C Report'!$K$3=2),(SUMIF('WOW PMPM &amp; Agg'!$B$24:$B$29,'Summary TC'!$B60,'WOW PMPM &amp; Agg'!Q$24:Q$29)*0.5),IF(AND('C Report'!$K$2=R$11,'C Report'!$K$3=3),(SUMIF('WOW PMPM &amp; Agg'!$B$24:$B$29,'Summary TC'!$B60,'WOW PMPM &amp; Agg'!Q$24:Q$29)*0.75),IF(AND('C Report'!$K$2=R$11,'C Report'!$K$3=4),SUMIF('WOW PMPM &amp; Agg'!$B$24:$B$29,'Summary TC'!$B60,'WOW PMPM &amp; Agg'!Q$24:Q$29),""))))),SUMIF('WOW PMPM &amp; Agg'!$B$24:$B$29,'Summary TC'!$B60,'WOW PMPM &amp; Agg'!Q$24:Q$29))</f>
        <v>0</v>
      </c>
      <c r="S60" s="354">
        <f>IF($B$7="Actuals Only",IF('C Report'!$K$2&gt;S$11,SUMIF('WOW PMPM &amp; Agg'!$B$24:$B$29,'Summary TC'!$B60,'WOW PMPM &amp; Agg'!R$24:R$29),IF(AND('C Report'!$K$2=S$11,'C Report'!$K$3=1),(SUMIF('WOW PMPM &amp; Agg'!$B$24:$B$29,'Summary TC'!$B60,'WOW PMPM &amp; Agg'!R$24:R$29)*0.25),IF(AND('C Report'!$K$2=S$11,'C Report'!$K$3=2),(SUMIF('WOW PMPM &amp; Agg'!$B$24:$B$29,'Summary TC'!$B60,'WOW PMPM &amp; Agg'!R$24:R$29)*0.5),IF(AND('C Report'!$K$2=S$11,'C Report'!$K$3=3),(SUMIF('WOW PMPM &amp; Agg'!$B$24:$B$29,'Summary TC'!$B60,'WOW PMPM &amp; Agg'!R$24:R$29)*0.75),IF(AND('C Report'!$K$2=S$11,'C Report'!$K$3=4),SUMIF('WOW PMPM &amp; Agg'!$B$24:$B$29,'Summary TC'!$B60,'WOW PMPM &amp; Agg'!R$24:R$29),""))))),SUMIF('WOW PMPM &amp; Agg'!$B$24:$B$29,'Summary TC'!$B60,'WOW PMPM &amp; Agg'!R$24:R$29))</f>
        <v>0</v>
      </c>
      <c r="T60" s="354">
        <f>IF($B$7="Actuals Only",IF('C Report'!$K$2&gt;T$11,SUMIF('WOW PMPM &amp; Agg'!$B$24:$B$29,'Summary TC'!$B60,'WOW PMPM &amp; Agg'!S$24:S$29),IF(AND('C Report'!$K$2=T$11,'C Report'!$K$3=1),(SUMIF('WOW PMPM &amp; Agg'!$B$24:$B$29,'Summary TC'!$B60,'WOW PMPM &amp; Agg'!S$24:S$29)*0.25),IF(AND('C Report'!$K$2=T$11,'C Report'!$K$3=2),(SUMIF('WOW PMPM &amp; Agg'!$B$24:$B$29,'Summary TC'!$B60,'WOW PMPM &amp; Agg'!S$24:S$29)*0.5),IF(AND('C Report'!$K$2=T$11,'C Report'!$K$3=3),(SUMIF('WOW PMPM &amp; Agg'!$B$24:$B$29,'Summary TC'!$B60,'WOW PMPM &amp; Agg'!S$24:S$29)*0.75),IF(AND('C Report'!$K$2=T$11,'C Report'!$K$3=4),SUMIF('WOW PMPM &amp; Agg'!$B$24:$B$29,'Summary TC'!$B60,'WOW PMPM &amp; Agg'!S$24:S$29),""))))),SUMIF('WOW PMPM &amp; Agg'!$B$24:$B$29,'Summary TC'!$B60,'WOW PMPM &amp; Agg'!S$24:S$29))</f>
        <v>0</v>
      </c>
      <c r="U60" s="354">
        <f>IF($B$7="Actuals Only",IF('C Report'!$K$2&gt;U$11,SUMIF('WOW PMPM &amp; Agg'!$B$24:$B$29,'Summary TC'!$B60,'WOW PMPM &amp; Agg'!T$24:T$29),IF(AND('C Report'!$K$2=U$11,'C Report'!$K$3=1),(SUMIF('WOW PMPM &amp; Agg'!$B$24:$B$29,'Summary TC'!$B60,'WOW PMPM &amp; Agg'!T$24:T$29)*0.25),IF(AND('C Report'!$K$2=U$11,'C Report'!$K$3=2),(SUMIF('WOW PMPM &amp; Agg'!$B$24:$B$29,'Summary TC'!$B60,'WOW PMPM &amp; Agg'!T$24:T$29)*0.5),IF(AND('C Report'!$K$2=U$11,'C Report'!$K$3=3),(SUMIF('WOW PMPM &amp; Agg'!$B$24:$B$29,'Summary TC'!$B60,'WOW PMPM &amp; Agg'!T$24:T$29)*0.75),IF(AND('C Report'!$K$2=U$11,'C Report'!$K$3=4),SUMIF('WOW PMPM &amp; Agg'!$B$24:$B$29,'Summary TC'!$B60,'WOW PMPM &amp; Agg'!T$24:T$29),""))))),SUMIF('WOW PMPM &amp; Agg'!$B$24:$B$29,'Summary TC'!$B60,'WOW PMPM &amp; Agg'!T$24:T$29))</f>
        <v>0</v>
      </c>
      <c r="V60" s="354">
        <f>IF($B$7="Actuals Only",IF('C Report'!$K$2&gt;V$11,SUMIF('WOW PMPM &amp; Agg'!$B$24:$B$29,'Summary TC'!$B60,'WOW PMPM &amp; Agg'!U$24:U$29),IF(AND('C Report'!$K$2=V$11,'C Report'!$K$3=1),(SUMIF('WOW PMPM &amp; Agg'!$B$24:$B$29,'Summary TC'!$B60,'WOW PMPM &amp; Agg'!U$24:U$29)*0.25),IF(AND('C Report'!$K$2=V$11,'C Report'!$K$3=2),(SUMIF('WOW PMPM &amp; Agg'!$B$24:$B$29,'Summary TC'!$B60,'WOW PMPM &amp; Agg'!U$24:U$29)*0.5),IF(AND('C Report'!$K$2=V$11,'C Report'!$K$3=3),(SUMIF('WOW PMPM &amp; Agg'!$B$24:$B$29,'Summary TC'!$B60,'WOW PMPM &amp; Agg'!U$24:U$29)*0.75),IF(AND('C Report'!$K$2=V$11,'C Report'!$K$3=4),SUMIF('WOW PMPM &amp; Agg'!$B$24:$B$29,'Summary TC'!$B60,'WOW PMPM &amp; Agg'!U$24:U$29),""))))),SUMIF('WOW PMPM &amp; Agg'!$B$24:$B$29,'Summary TC'!$B60,'WOW PMPM &amp; Agg'!U$24:U$29))</f>
        <v>0</v>
      </c>
      <c r="W60" s="354">
        <f>IF($B$7="Actuals Only",IF('C Report'!$K$2&gt;W$11,SUMIF('WOW PMPM &amp; Agg'!$B$24:$B$29,'Summary TC'!$B60,'WOW PMPM &amp; Agg'!V$24:V$29),IF(AND('C Report'!$K$2=W$11,'C Report'!$K$3=1),(SUMIF('WOW PMPM &amp; Agg'!$B$24:$B$29,'Summary TC'!$B60,'WOW PMPM &amp; Agg'!V$24:V$29)*0.25),IF(AND('C Report'!$K$2=W$11,'C Report'!$K$3=2),(SUMIF('WOW PMPM &amp; Agg'!$B$24:$B$29,'Summary TC'!$B60,'WOW PMPM &amp; Agg'!V$24:V$29)*0.5),IF(AND('C Report'!$K$2=W$11,'C Report'!$K$3=3),(SUMIF('WOW PMPM &amp; Agg'!$B$24:$B$29,'Summary TC'!$B60,'WOW PMPM &amp; Agg'!V$24:V$29)*0.75),IF(AND('C Report'!$K$2=W$11,'C Report'!$K$3=4),SUMIF('WOW PMPM &amp; Agg'!$B$24:$B$29,'Summary TC'!$B60,'WOW PMPM &amp; Agg'!V$24:V$29),""))))),SUMIF('WOW PMPM &amp; Agg'!$B$24:$B$29,'Summary TC'!$B60,'WOW PMPM &amp; Agg'!V$24:V$29))</f>
        <v>0</v>
      </c>
      <c r="X60" s="354">
        <f>IF($B$7="Actuals Only",IF('C Report'!$K$2&gt;X$11,SUMIF('WOW PMPM &amp; Agg'!$B$24:$B$29,'Summary TC'!$B60,'WOW PMPM &amp; Agg'!W$24:W$29),IF(AND('C Report'!$K$2=X$11,'C Report'!$K$3=1),(SUMIF('WOW PMPM &amp; Agg'!$B$24:$B$29,'Summary TC'!$B60,'WOW PMPM &amp; Agg'!W$24:W$29)*0.25),IF(AND('C Report'!$K$2=X$11,'C Report'!$K$3=2),(SUMIF('WOW PMPM &amp; Agg'!$B$24:$B$29,'Summary TC'!$B60,'WOW PMPM &amp; Agg'!W$24:W$29)*0.5),IF(AND('C Report'!$K$2=X$11,'C Report'!$K$3=3),(SUMIF('WOW PMPM &amp; Agg'!$B$24:$B$29,'Summary TC'!$B60,'WOW PMPM &amp; Agg'!W$24:W$29)*0.75),IF(AND('C Report'!$K$2=X$11,'C Report'!$K$3=4),SUMIF('WOW PMPM &amp; Agg'!$B$24:$B$29,'Summary TC'!$B60,'WOW PMPM &amp; Agg'!W$24:W$29),""))))),SUMIF('WOW PMPM &amp; Agg'!$B$24:$B$29,'Summary TC'!$B60,'WOW PMPM &amp; Agg'!W$24:W$29))</f>
        <v>0</v>
      </c>
      <c r="Y60" s="354">
        <f>IF($B$7="Actuals Only",IF('C Report'!$K$2&gt;Y$11,SUMIF('WOW PMPM &amp; Agg'!$B$24:$B$29,'Summary TC'!$B60,'WOW PMPM &amp; Agg'!X$24:X$29),IF(AND('C Report'!$K$2=Y$11,'C Report'!$K$3=1),(SUMIF('WOW PMPM &amp; Agg'!$B$24:$B$29,'Summary TC'!$B60,'WOW PMPM &amp; Agg'!X$24:X$29)*0.25),IF(AND('C Report'!$K$2=Y$11,'C Report'!$K$3=2),(SUMIF('WOW PMPM &amp; Agg'!$B$24:$B$29,'Summary TC'!$B60,'WOW PMPM &amp; Agg'!X$24:X$29)*0.5),IF(AND('C Report'!$K$2=Y$11,'C Report'!$K$3=3),(SUMIF('WOW PMPM &amp; Agg'!$B$24:$B$29,'Summary TC'!$B60,'WOW PMPM &amp; Agg'!X$24:X$29)*0.75),IF(AND('C Report'!$K$2=Y$11,'C Report'!$K$3=4),SUMIF('WOW PMPM &amp; Agg'!$B$24:$B$29,'Summary TC'!$B60,'WOW PMPM &amp; Agg'!X$24:X$29),""))))),SUMIF('WOW PMPM &amp; Agg'!$B$24:$B$29,'Summary TC'!$B60,'WOW PMPM &amp; Agg'!X$24:X$29))</f>
        <v>0</v>
      </c>
      <c r="Z60" s="354">
        <f>IF($B$7="Actuals Only",IF('C Report'!$K$2&gt;Z$11,SUMIF('WOW PMPM &amp; Agg'!$B$24:$B$29,'Summary TC'!$B60,'WOW PMPM &amp; Agg'!Y$24:Y$29),IF(AND('C Report'!$K$2=Z$11,'C Report'!$K$3=1),(SUMIF('WOW PMPM &amp; Agg'!$B$24:$B$29,'Summary TC'!$B60,'WOW PMPM &amp; Agg'!Y$24:Y$29)*0.25),IF(AND('C Report'!$K$2=Z$11,'C Report'!$K$3=2),(SUMIF('WOW PMPM &amp; Agg'!$B$24:$B$29,'Summary TC'!$B60,'WOW PMPM &amp; Agg'!Y$24:Y$29)*0.5),IF(AND('C Report'!$K$2=Z$11,'C Report'!$K$3=3),(SUMIF('WOW PMPM &amp; Agg'!$B$24:$B$29,'Summary TC'!$B60,'WOW PMPM &amp; Agg'!Y$24:Y$29)*0.75),IF(AND('C Report'!$K$2=Z$11,'C Report'!$K$3=4),SUMIF('WOW PMPM &amp; Agg'!$B$24:$B$29,'Summary TC'!$B60,'WOW PMPM &amp; Agg'!Y$24:Y$29),""))))),SUMIF('WOW PMPM &amp; Agg'!$B$24:$B$29,'Summary TC'!$B60,'WOW PMPM &amp; Agg'!Y$24:Y$29))</f>
        <v>0</v>
      </c>
      <c r="AA60" s="354">
        <f>IF($B$7="Actuals Only",IF('C Report'!$K$2&gt;AA$11,SUMIF('WOW PMPM &amp; Agg'!$B$24:$B$29,'Summary TC'!$B60,'WOW PMPM &amp; Agg'!Z$24:Z$29),IF(AND('C Report'!$K$2=AA$11,'C Report'!$K$3=1),(SUMIF('WOW PMPM &amp; Agg'!$B$24:$B$29,'Summary TC'!$B60,'WOW PMPM &amp; Agg'!Z$24:Z$29)*0.25),IF(AND('C Report'!$K$2=AA$11,'C Report'!$K$3=2),(SUMIF('WOW PMPM &amp; Agg'!$B$24:$B$29,'Summary TC'!$B60,'WOW PMPM &amp; Agg'!Z$24:Z$29)*0.5),IF(AND('C Report'!$K$2=AA$11,'C Report'!$K$3=3),(SUMIF('WOW PMPM &amp; Agg'!$B$24:$B$29,'Summary TC'!$B60,'WOW PMPM &amp; Agg'!Z$24:Z$29)*0.75),IF(AND('C Report'!$K$2=AA$11,'C Report'!$K$3=4),SUMIF('WOW PMPM &amp; Agg'!$B$24:$B$29,'Summary TC'!$B60,'WOW PMPM &amp; Agg'!Z$24:Z$29),""))))),SUMIF('WOW PMPM &amp; Agg'!$B$24:$B$29,'Summary TC'!$B60,'WOW PMPM &amp; Agg'!Z$24:Z$29))</f>
        <v>0</v>
      </c>
      <c r="AB60" s="354">
        <f>IF($B$7="Actuals Only",IF('C Report'!$K$2&gt;AB$11,SUMIF('WOW PMPM &amp; Agg'!$B$24:$B$29,'Summary TC'!$B60,'WOW PMPM &amp; Agg'!AA$24:AA$29),IF(AND('C Report'!$K$2=AB$11,'C Report'!$K$3=1),(SUMIF('WOW PMPM &amp; Agg'!$B$24:$B$29,'Summary TC'!$B60,'WOW PMPM &amp; Agg'!AA$24:AA$29)*0.25),IF(AND('C Report'!$K$2=AB$11,'C Report'!$K$3=2),(SUMIF('WOW PMPM &amp; Agg'!$B$24:$B$29,'Summary TC'!$B60,'WOW PMPM &amp; Agg'!AA$24:AA$29)*0.5),IF(AND('C Report'!$K$2=AB$11,'C Report'!$K$3=3),(SUMIF('WOW PMPM &amp; Agg'!$B$24:$B$29,'Summary TC'!$B60,'WOW PMPM &amp; Agg'!AA$24:AA$29)*0.75),IF(AND('C Report'!$K$2=AB$11,'C Report'!$K$3=4),SUMIF('WOW PMPM &amp; Agg'!$B$24:$B$29,'Summary TC'!$B60,'WOW PMPM &amp; Agg'!AA$24:AA$29),""))))),SUMIF('WOW PMPM &amp; Agg'!$B$24:$B$29,'Summary TC'!$B60,'WOW PMPM &amp; Agg'!AA$24:AA$29))</f>
        <v>0</v>
      </c>
      <c r="AC60" s="355">
        <f>IF($B$7="Actuals Only",IF('C Report'!$K$2&gt;AC$11,SUMIF('WOW PMPM &amp; Agg'!$B$24:$B$29,'Summary TC'!$B60,'WOW PMPM &amp; Agg'!AB$24:AB$29),IF(AND('C Report'!$K$2=AC$11,'C Report'!$K$3=1),(SUMIF('WOW PMPM &amp; Agg'!$B$24:$B$29,'Summary TC'!$B60,'WOW PMPM &amp; Agg'!AB$24:AB$29)*0.25),IF(AND('C Report'!$K$2=AC$11,'C Report'!$K$3=2),(SUMIF('WOW PMPM &amp; Agg'!$B$24:$B$29,'Summary TC'!$B60,'WOW PMPM &amp; Agg'!AB$24:AB$29)*0.5),IF(AND('C Report'!$K$2=AC$11,'C Report'!$K$3=3),(SUMIF('WOW PMPM &amp; Agg'!$B$24:$B$29,'Summary TC'!$B60,'WOW PMPM &amp; Agg'!AB$24:AB$29)*0.75),IF(AND('C Report'!$K$2=AC$11,'C Report'!$K$3=4),SUMIF('WOW PMPM &amp; Agg'!$B$24:$B$29,'Summary TC'!$B60,'WOW PMPM &amp; Agg'!AB$24:AB$29),""))))),SUMIF('WOW PMPM &amp; Agg'!$B$24:$B$29,'Summary TC'!$B60,'WOW PMPM &amp; Agg'!AB$24:AB$29))</f>
        <v>0</v>
      </c>
      <c r="AD60" s="573"/>
    </row>
    <row r="61" spans="2:30" x14ac:dyDescent="0.2">
      <c r="B61" s="61" t="str">
        <f>IFERROR(VLOOKUP(C61,'MEG Def'!$A$21:$B$26,2),"")</f>
        <v/>
      </c>
      <c r="C61" s="115"/>
      <c r="D61" s="259" t="str">
        <f>IF($C61&lt;&gt;0,"Total","")</f>
        <v/>
      </c>
      <c r="E61" s="353">
        <f>IF($B$7="Actuals Only",IF('C Report'!$K$2&gt;E$11,SUMIF('WOW PMPM &amp; Agg'!$B$24:$B$29,'Summary TC'!$B61,'WOW PMPM &amp; Agg'!D$24:D$29),IF(AND('C Report'!$K$2=E$11,'C Report'!$K$3=1),(SUMIF('WOW PMPM &amp; Agg'!$B$24:$B$29,'Summary TC'!$B61,'WOW PMPM &amp; Agg'!D$24:D$29)*0.25),IF(AND('C Report'!$K$2=E$11,'C Report'!$K$3=2),(SUMIF('WOW PMPM &amp; Agg'!$B$24:$B$29,'Summary TC'!$B61,'WOW PMPM &amp; Agg'!D$24:D$29)*0.5),IF(AND('C Report'!$K$2=E$11,'C Report'!$K$3=3),(SUMIF('WOW PMPM &amp; Agg'!$B$24:$B$29,'Summary TC'!$B61,'WOW PMPM &amp; Agg'!D$24:D$29)*0.75),IF(AND('C Report'!$K$2=E$11,'C Report'!$K$3=4),SUMIF('WOW PMPM &amp; Agg'!$B$24:$B$29,'Summary TC'!$B61,'WOW PMPM &amp; Agg'!D$24:D$29),""))))),SUMIF('WOW PMPM &amp; Agg'!$B$24:$B$29,'Summary TC'!$B61,'WOW PMPM &amp; Agg'!D$24:D$29))</f>
        <v>0</v>
      </c>
      <c r="F61" s="354">
        <f>IF($B$7="Actuals Only",IF('C Report'!$K$2&gt;F$11,SUMIF('WOW PMPM &amp; Agg'!$B$24:$B$29,'Summary TC'!$B61,'WOW PMPM &amp; Agg'!E$24:E$29),IF(AND('C Report'!$K$2=F$11,'C Report'!$K$3=1),(SUMIF('WOW PMPM &amp; Agg'!$B$24:$B$29,'Summary TC'!$B61,'WOW PMPM &amp; Agg'!E$24:E$29)*0.25),IF(AND('C Report'!$K$2=F$11,'C Report'!$K$3=2),(SUMIF('WOW PMPM &amp; Agg'!$B$24:$B$29,'Summary TC'!$B61,'WOW PMPM &amp; Agg'!E$24:E$29)*0.5),IF(AND('C Report'!$K$2=F$11,'C Report'!$K$3=3),(SUMIF('WOW PMPM &amp; Agg'!$B$24:$B$29,'Summary TC'!$B61,'WOW PMPM &amp; Agg'!E$24:E$29)*0.75),IF(AND('C Report'!$K$2=F$11,'C Report'!$K$3=4),SUMIF('WOW PMPM &amp; Agg'!$B$24:$B$29,'Summary TC'!$B61,'WOW PMPM &amp; Agg'!E$24:E$29),""))))),SUMIF('WOW PMPM &amp; Agg'!$B$24:$B$29,'Summary TC'!$B61,'WOW PMPM &amp; Agg'!E$24:E$29))</f>
        <v>0</v>
      </c>
      <c r="G61" s="354">
        <f>IF($B$7="Actuals Only",IF('C Report'!$K$2&gt;G$11,SUMIF('WOW PMPM &amp; Agg'!$B$24:$B$29,'Summary TC'!$B61,'WOW PMPM &amp; Agg'!F$24:F$29),IF(AND('C Report'!$K$2=G$11,'C Report'!$K$3=1),(SUMIF('WOW PMPM &amp; Agg'!$B$24:$B$29,'Summary TC'!$B61,'WOW PMPM &amp; Agg'!F$24:F$29)*0.25),IF(AND('C Report'!$K$2=G$11,'C Report'!$K$3=2),(SUMIF('WOW PMPM &amp; Agg'!$B$24:$B$29,'Summary TC'!$B61,'WOW PMPM &amp; Agg'!F$24:F$29)*0.5),IF(AND('C Report'!$K$2=G$11,'C Report'!$K$3=3),(SUMIF('WOW PMPM &amp; Agg'!$B$24:$B$29,'Summary TC'!$B61,'WOW PMPM &amp; Agg'!F$24:F$29)*0.75),IF(AND('C Report'!$K$2=G$11,'C Report'!$K$3=4),SUMIF('WOW PMPM &amp; Agg'!$B$24:$B$29,'Summary TC'!$B61,'WOW PMPM &amp; Agg'!F$24:F$29),""))))),SUMIF('WOW PMPM &amp; Agg'!$B$24:$B$29,'Summary TC'!$B61,'WOW PMPM &amp; Agg'!F$24:F$29))</f>
        <v>0</v>
      </c>
      <c r="H61" s="354">
        <f>IF($B$7="Actuals Only",IF('C Report'!$K$2&gt;H$11,SUMIF('WOW PMPM &amp; Agg'!$B$24:$B$29,'Summary TC'!$B61,'WOW PMPM &amp; Agg'!G$24:G$29),IF(AND('C Report'!$K$2=H$11,'C Report'!$K$3=1),(SUMIF('WOW PMPM &amp; Agg'!$B$24:$B$29,'Summary TC'!$B61,'WOW PMPM &amp; Agg'!G$24:G$29)*0.25),IF(AND('C Report'!$K$2=H$11,'C Report'!$K$3=2),(SUMIF('WOW PMPM &amp; Agg'!$B$24:$B$29,'Summary TC'!$B61,'WOW PMPM &amp; Agg'!G$24:G$29)*0.5),IF(AND('C Report'!$K$2=H$11,'C Report'!$K$3=3),(SUMIF('WOW PMPM &amp; Agg'!$B$24:$B$29,'Summary TC'!$B61,'WOW PMPM &amp; Agg'!G$24:G$29)*0.75),IF(AND('C Report'!$K$2=H$11,'C Report'!$K$3=4),SUMIF('WOW PMPM &amp; Agg'!$B$24:$B$29,'Summary TC'!$B61,'WOW PMPM &amp; Agg'!G$24:G$29),""))))),SUMIF('WOW PMPM &amp; Agg'!$B$24:$B$29,'Summary TC'!$B61,'WOW PMPM &amp; Agg'!G$24:G$29))</f>
        <v>0</v>
      </c>
      <c r="I61" s="354">
        <f>IF($B$7="Actuals Only",IF('C Report'!$K$2&gt;I$11,SUMIF('WOW PMPM &amp; Agg'!$B$24:$B$29,'Summary TC'!$B61,'WOW PMPM &amp; Agg'!H$24:H$29),IF(AND('C Report'!$K$2=I$11,'C Report'!$K$3=1),(SUMIF('WOW PMPM &amp; Agg'!$B$24:$B$29,'Summary TC'!$B61,'WOW PMPM &amp; Agg'!H$24:H$29)*0.25),IF(AND('C Report'!$K$2=I$11,'C Report'!$K$3=2),(SUMIF('WOW PMPM &amp; Agg'!$B$24:$B$29,'Summary TC'!$B61,'WOW PMPM &amp; Agg'!H$24:H$29)*0.5),IF(AND('C Report'!$K$2=I$11,'C Report'!$K$3=3),(SUMIF('WOW PMPM &amp; Agg'!$B$24:$B$29,'Summary TC'!$B61,'WOW PMPM &amp; Agg'!H$24:H$29)*0.75),IF(AND('C Report'!$K$2=I$11,'C Report'!$K$3=4),SUMIF('WOW PMPM &amp; Agg'!$B$24:$B$29,'Summary TC'!$B61,'WOW PMPM &amp; Agg'!H$24:H$29),""))))),SUMIF('WOW PMPM &amp; Agg'!$B$24:$B$29,'Summary TC'!$B61,'WOW PMPM &amp; Agg'!H$24:H$29))</f>
        <v>0</v>
      </c>
      <c r="J61" s="354">
        <f>IF($B$7="Actuals Only",IF('C Report'!$K$2&gt;J$11,SUMIF('WOW PMPM &amp; Agg'!$B$24:$B$29,'Summary TC'!$B61,'WOW PMPM &amp; Agg'!I$24:I$29),IF(AND('C Report'!$K$2=J$11,'C Report'!$K$3=1),(SUMIF('WOW PMPM &amp; Agg'!$B$24:$B$29,'Summary TC'!$B61,'WOW PMPM &amp; Agg'!I$24:I$29)*0.25),IF(AND('C Report'!$K$2=J$11,'C Report'!$K$3=2),(SUMIF('WOW PMPM &amp; Agg'!$B$24:$B$29,'Summary TC'!$B61,'WOW PMPM &amp; Agg'!I$24:I$29)*0.5),IF(AND('C Report'!$K$2=J$11,'C Report'!$K$3=3),(SUMIF('WOW PMPM &amp; Agg'!$B$24:$B$29,'Summary TC'!$B61,'WOW PMPM &amp; Agg'!I$24:I$29)*0.75),IF(AND('C Report'!$K$2=J$11,'C Report'!$K$3=4),SUMIF('WOW PMPM &amp; Agg'!$B$24:$B$29,'Summary TC'!$B61,'WOW PMPM &amp; Agg'!I$24:I$29),""))))),SUMIF('WOW PMPM &amp; Agg'!$B$24:$B$29,'Summary TC'!$B61,'WOW PMPM &amp; Agg'!I$24:I$29))</f>
        <v>0</v>
      </c>
      <c r="K61" s="354">
        <f>IF($B$7="Actuals Only",IF('C Report'!$K$2&gt;K$11,SUMIF('WOW PMPM &amp; Agg'!$B$24:$B$29,'Summary TC'!$B61,'WOW PMPM &amp; Agg'!J$24:J$29),IF(AND('C Report'!$K$2=K$11,'C Report'!$K$3=1),(SUMIF('WOW PMPM &amp; Agg'!$B$24:$B$29,'Summary TC'!$B61,'WOW PMPM &amp; Agg'!J$24:J$29)*0.25),IF(AND('C Report'!$K$2=K$11,'C Report'!$K$3=2),(SUMIF('WOW PMPM &amp; Agg'!$B$24:$B$29,'Summary TC'!$B61,'WOW PMPM &amp; Agg'!J$24:J$29)*0.5),IF(AND('C Report'!$K$2=K$11,'C Report'!$K$3=3),(SUMIF('WOW PMPM &amp; Agg'!$B$24:$B$29,'Summary TC'!$B61,'WOW PMPM &amp; Agg'!J$24:J$29)*0.75),IF(AND('C Report'!$K$2=K$11,'C Report'!$K$3=4),SUMIF('WOW PMPM &amp; Agg'!$B$24:$B$29,'Summary TC'!$B61,'WOW PMPM &amp; Agg'!J$24:J$29),""))))),SUMIF('WOW PMPM &amp; Agg'!$B$24:$B$29,'Summary TC'!$B61,'WOW PMPM &amp; Agg'!J$24:J$29))</f>
        <v>0</v>
      </c>
      <c r="L61" s="354">
        <f>IF($B$7="Actuals Only",IF('C Report'!$K$2&gt;L$11,SUMIF('WOW PMPM &amp; Agg'!$B$24:$B$29,'Summary TC'!$B61,'WOW PMPM &amp; Agg'!K$24:K$29),IF(AND('C Report'!$K$2=L$11,'C Report'!$K$3=1),(SUMIF('WOW PMPM &amp; Agg'!$B$24:$B$29,'Summary TC'!$B61,'WOW PMPM &amp; Agg'!K$24:K$29)*0.25),IF(AND('C Report'!$K$2=L$11,'C Report'!$K$3=2),(SUMIF('WOW PMPM &amp; Agg'!$B$24:$B$29,'Summary TC'!$B61,'WOW PMPM &amp; Agg'!K$24:K$29)*0.5),IF(AND('C Report'!$K$2=L$11,'C Report'!$K$3=3),(SUMIF('WOW PMPM &amp; Agg'!$B$24:$B$29,'Summary TC'!$B61,'WOW PMPM &amp; Agg'!K$24:K$29)*0.75),IF(AND('C Report'!$K$2=L$11,'C Report'!$K$3=4),SUMIF('WOW PMPM &amp; Agg'!$B$24:$B$29,'Summary TC'!$B61,'WOW PMPM &amp; Agg'!K$24:K$29),""))))),SUMIF('WOW PMPM &amp; Agg'!$B$24:$B$29,'Summary TC'!$B61,'WOW PMPM &amp; Agg'!K$24:K$29))</f>
        <v>0</v>
      </c>
      <c r="M61" s="354">
        <f>IF($B$7="Actuals Only",IF('C Report'!$K$2&gt;M$11,SUMIF('WOW PMPM &amp; Agg'!$B$24:$B$29,'Summary TC'!$B61,'WOW PMPM &amp; Agg'!L$24:L$29),IF(AND('C Report'!$K$2=M$11,'C Report'!$K$3=1),(SUMIF('WOW PMPM &amp; Agg'!$B$24:$B$29,'Summary TC'!$B61,'WOW PMPM &amp; Agg'!L$24:L$29)*0.25),IF(AND('C Report'!$K$2=M$11,'C Report'!$K$3=2),(SUMIF('WOW PMPM &amp; Agg'!$B$24:$B$29,'Summary TC'!$B61,'WOW PMPM &amp; Agg'!L$24:L$29)*0.5),IF(AND('C Report'!$K$2=M$11,'C Report'!$K$3=3),(SUMIF('WOW PMPM &amp; Agg'!$B$24:$B$29,'Summary TC'!$B61,'WOW PMPM &amp; Agg'!L$24:L$29)*0.75),IF(AND('C Report'!$K$2=M$11,'C Report'!$K$3=4),SUMIF('WOW PMPM &amp; Agg'!$B$24:$B$29,'Summary TC'!$B61,'WOW PMPM &amp; Agg'!L$24:L$29),""))))),SUMIF('WOW PMPM &amp; Agg'!$B$24:$B$29,'Summary TC'!$B61,'WOW PMPM &amp; Agg'!L$24:L$29))</f>
        <v>0</v>
      </c>
      <c r="N61" s="354">
        <f>IF($B$7="Actuals Only",IF('C Report'!$K$2&gt;N$11,SUMIF('WOW PMPM &amp; Agg'!$B$24:$B$29,'Summary TC'!$B61,'WOW PMPM &amp; Agg'!M$24:M$29),IF(AND('C Report'!$K$2=N$11,'C Report'!$K$3=1),(SUMIF('WOW PMPM &amp; Agg'!$B$24:$B$29,'Summary TC'!$B61,'WOW PMPM &amp; Agg'!M$24:M$29)*0.25),IF(AND('C Report'!$K$2=N$11,'C Report'!$K$3=2),(SUMIF('WOW PMPM &amp; Agg'!$B$24:$B$29,'Summary TC'!$B61,'WOW PMPM &amp; Agg'!M$24:M$29)*0.5),IF(AND('C Report'!$K$2=N$11,'C Report'!$K$3=3),(SUMIF('WOW PMPM &amp; Agg'!$B$24:$B$29,'Summary TC'!$B61,'WOW PMPM &amp; Agg'!M$24:M$29)*0.75),IF(AND('C Report'!$K$2=N$11,'C Report'!$K$3=4),SUMIF('WOW PMPM &amp; Agg'!$B$24:$B$29,'Summary TC'!$B61,'WOW PMPM &amp; Agg'!M$24:M$29),""))))),SUMIF('WOW PMPM &amp; Agg'!$B$24:$B$29,'Summary TC'!$B61,'WOW PMPM &amp; Agg'!M$24:M$29))</f>
        <v>0</v>
      </c>
      <c r="O61" s="354">
        <f>IF($B$7="Actuals Only",IF('C Report'!$K$2&gt;O$11,SUMIF('WOW PMPM &amp; Agg'!$B$24:$B$29,'Summary TC'!$B61,'WOW PMPM &amp; Agg'!N$24:N$29),IF(AND('C Report'!$K$2=O$11,'C Report'!$K$3=1),(SUMIF('WOW PMPM &amp; Agg'!$B$24:$B$29,'Summary TC'!$B61,'WOW PMPM &amp; Agg'!N$24:N$29)*0.25),IF(AND('C Report'!$K$2=O$11,'C Report'!$K$3=2),(SUMIF('WOW PMPM &amp; Agg'!$B$24:$B$29,'Summary TC'!$B61,'WOW PMPM &amp; Agg'!N$24:N$29)*0.5),IF(AND('C Report'!$K$2=O$11,'C Report'!$K$3=3),(SUMIF('WOW PMPM &amp; Agg'!$B$24:$B$29,'Summary TC'!$B61,'WOW PMPM &amp; Agg'!N$24:N$29)*0.75),IF(AND('C Report'!$K$2=O$11,'C Report'!$K$3=4),SUMIF('WOW PMPM &amp; Agg'!$B$24:$B$29,'Summary TC'!$B61,'WOW PMPM &amp; Agg'!N$24:N$29),""))))),SUMIF('WOW PMPM &amp; Agg'!$B$24:$B$29,'Summary TC'!$B61,'WOW PMPM &amp; Agg'!N$24:N$29))</f>
        <v>0</v>
      </c>
      <c r="P61" s="354">
        <f>IF($B$7="Actuals Only",IF('C Report'!$K$2&gt;P$11,SUMIF('WOW PMPM &amp; Agg'!$B$24:$B$29,'Summary TC'!$B61,'WOW PMPM &amp; Agg'!O$24:O$29),IF(AND('C Report'!$K$2=P$11,'C Report'!$K$3=1),(SUMIF('WOW PMPM &amp; Agg'!$B$24:$B$29,'Summary TC'!$B61,'WOW PMPM &amp; Agg'!O$24:O$29)*0.25),IF(AND('C Report'!$K$2=P$11,'C Report'!$K$3=2),(SUMIF('WOW PMPM &amp; Agg'!$B$24:$B$29,'Summary TC'!$B61,'WOW PMPM &amp; Agg'!O$24:O$29)*0.5),IF(AND('C Report'!$K$2=P$11,'C Report'!$K$3=3),(SUMIF('WOW PMPM &amp; Agg'!$B$24:$B$29,'Summary TC'!$B61,'WOW PMPM &amp; Agg'!O$24:O$29)*0.75),IF(AND('C Report'!$K$2=P$11,'C Report'!$K$3=4),SUMIF('WOW PMPM &amp; Agg'!$B$24:$B$29,'Summary TC'!$B61,'WOW PMPM &amp; Agg'!O$24:O$29),""))))),SUMIF('WOW PMPM &amp; Agg'!$B$24:$B$29,'Summary TC'!$B61,'WOW PMPM &amp; Agg'!O$24:O$29))</f>
        <v>0</v>
      </c>
      <c r="Q61" s="354">
        <f>IF($B$7="Actuals Only",IF('C Report'!$K$2&gt;Q$11,SUMIF('WOW PMPM &amp; Agg'!$B$24:$B$29,'Summary TC'!$B61,'WOW PMPM &amp; Agg'!P$24:P$29),IF(AND('C Report'!$K$2=Q$11,'C Report'!$K$3=1),(SUMIF('WOW PMPM &amp; Agg'!$B$24:$B$29,'Summary TC'!$B61,'WOW PMPM &amp; Agg'!P$24:P$29)*0.25),IF(AND('C Report'!$K$2=Q$11,'C Report'!$K$3=2),(SUMIF('WOW PMPM &amp; Agg'!$B$24:$B$29,'Summary TC'!$B61,'WOW PMPM &amp; Agg'!P$24:P$29)*0.5),IF(AND('C Report'!$K$2=Q$11,'C Report'!$K$3=3),(SUMIF('WOW PMPM &amp; Agg'!$B$24:$B$29,'Summary TC'!$B61,'WOW PMPM &amp; Agg'!P$24:P$29)*0.75),IF(AND('C Report'!$K$2=Q$11,'C Report'!$K$3=4),SUMIF('WOW PMPM &amp; Agg'!$B$24:$B$29,'Summary TC'!$B61,'WOW PMPM &amp; Agg'!P$24:P$29),""))))),SUMIF('WOW PMPM &amp; Agg'!$B$24:$B$29,'Summary TC'!$B61,'WOW PMPM &amp; Agg'!P$24:P$29))</f>
        <v>0</v>
      </c>
      <c r="R61" s="354">
        <f>IF($B$7="Actuals Only",IF('C Report'!$K$2&gt;R$11,SUMIF('WOW PMPM &amp; Agg'!$B$24:$B$29,'Summary TC'!$B61,'WOW PMPM &amp; Agg'!Q$24:Q$29),IF(AND('C Report'!$K$2=R$11,'C Report'!$K$3=1),(SUMIF('WOW PMPM &amp; Agg'!$B$24:$B$29,'Summary TC'!$B61,'WOW PMPM &amp; Agg'!Q$24:Q$29)*0.25),IF(AND('C Report'!$K$2=R$11,'C Report'!$K$3=2),(SUMIF('WOW PMPM &amp; Agg'!$B$24:$B$29,'Summary TC'!$B61,'WOW PMPM &amp; Agg'!Q$24:Q$29)*0.5),IF(AND('C Report'!$K$2=R$11,'C Report'!$K$3=3),(SUMIF('WOW PMPM &amp; Agg'!$B$24:$B$29,'Summary TC'!$B61,'WOW PMPM &amp; Agg'!Q$24:Q$29)*0.75),IF(AND('C Report'!$K$2=R$11,'C Report'!$K$3=4),SUMIF('WOW PMPM &amp; Agg'!$B$24:$B$29,'Summary TC'!$B61,'WOW PMPM &amp; Agg'!Q$24:Q$29),""))))),SUMIF('WOW PMPM &amp; Agg'!$B$24:$B$29,'Summary TC'!$B61,'WOW PMPM &amp; Agg'!Q$24:Q$29))</f>
        <v>0</v>
      </c>
      <c r="S61" s="354">
        <f>IF($B$7="Actuals Only",IF('C Report'!$K$2&gt;S$11,SUMIF('WOW PMPM &amp; Agg'!$B$24:$B$29,'Summary TC'!$B61,'WOW PMPM &amp; Agg'!R$24:R$29),IF(AND('C Report'!$K$2=S$11,'C Report'!$K$3=1),(SUMIF('WOW PMPM &amp; Agg'!$B$24:$B$29,'Summary TC'!$B61,'WOW PMPM &amp; Agg'!R$24:R$29)*0.25),IF(AND('C Report'!$K$2=S$11,'C Report'!$K$3=2),(SUMIF('WOW PMPM &amp; Agg'!$B$24:$B$29,'Summary TC'!$B61,'WOW PMPM &amp; Agg'!R$24:R$29)*0.5),IF(AND('C Report'!$K$2=S$11,'C Report'!$K$3=3),(SUMIF('WOW PMPM &amp; Agg'!$B$24:$B$29,'Summary TC'!$B61,'WOW PMPM &amp; Agg'!R$24:R$29)*0.75),IF(AND('C Report'!$K$2=S$11,'C Report'!$K$3=4),SUMIF('WOW PMPM &amp; Agg'!$B$24:$B$29,'Summary TC'!$B61,'WOW PMPM &amp; Agg'!R$24:R$29),""))))),SUMIF('WOW PMPM &amp; Agg'!$B$24:$B$29,'Summary TC'!$B61,'WOW PMPM &amp; Agg'!R$24:R$29))</f>
        <v>0</v>
      </c>
      <c r="T61" s="354">
        <f>IF($B$7="Actuals Only",IF('C Report'!$K$2&gt;T$11,SUMIF('WOW PMPM &amp; Agg'!$B$24:$B$29,'Summary TC'!$B61,'WOW PMPM &amp; Agg'!S$24:S$29),IF(AND('C Report'!$K$2=T$11,'C Report'!$K$3=1),(SUMIF('WOW PMPM &amp; Agg'!$B$24:$B$29,'Summary TC'!$B61,'WOW PMPM &amp; Agg'!S$24:S$29)*0.25),IF(AND('C Report'!$K$2=T$11,'C Report'!$K$3=2),(SUMIF('WOW PMPM &amp; Agg'!$B$24:$B$29,'Summary TC'!$B61,'WOW PMPM &amp; Agg'!S$24:S$29)*0.5),IF(AND('C Report'!$K$2=T$11,'C Report'!$K$3=3),(SUMIF('WOW PMPM &amp; Agg'!$B$24:$B$29,'Summary TC'!$B61,'WOW PMPM &amp; Agg'!S$24:S$29)*0.75),IF(AND('C Report'!$K$2=T$11,'C Report'!$K$3=4),SUMIF('WOW PMPM &amp; Agg'!$B$24:$B$29,'Summary TC'!$B61,'WOW PMPM &amp; Agg'!S$24:S$29),""))))),SUMIF('WOW PMPM &amp; Agg'!$B$24:$B$29,'Summary TC'!$B61,'WOW PMPM &amp; Agg'!S$24:S$29))</f>
        <v>0</v>
      </c>
      <c r="U61" s="354">
        <f>IF($B$7="Actuals Only",IF('C Report'!$K$2&gt;U$11,SUMIF('WOW PMPM &amp; Agg'!$B$24:$B$29,'Summary TC'!$B61,'WOW PMPM &amp; Agg'!T$24:T$29),IF(AND('C Report'!$K$2=U$11,'C Report'!$K$3=1),(SUMIF('WOW PMPM &amp; Agg'!$B$24:$B$29,'Summary TC'!$B61,'WOW PMPM &amp; Agg'!T$24:T$29)*0.25),IF(AND('C Report'!$K$2=U$11,'C Report'!$K$3=2),(SUMIF('WOW PMPM &amp; Agg'!$B$24:$B$29,'Summary TC'!$B61,'WOW PMPM &amp; Agg'!T$24:T$29)*0.5),IF(AND('C Report'!$K$2=U$11,'C Report'!$K$3=3),(SUMIF('WOW PMPM &amp; Agg'!$B$24:$B$29,'Summary TC'!$B61,'WOW PMPM &amp; Agg'!T$24:T$29)*0.75),IF(AND('C Report'!$K$2=U$11,'C Report'!$K$3=4),SUMIF('WOW PMPM &amp; Agg'!$B$24:$B$29,'Summary TC'!$B61,'WOW PMPM &amp; Agg'!T$24:T$29),""))))),SUMIF('WOW PMPM &amp; Agg'!$B$24:$B$29,'Summary TC'!$B61,'WOW PMPM &amp; Agg'!T$24:T$29))</f>
        <v>0</v>
      </c>
      <c r="V61" s="354">
        <f>IF($B$7="Actuals Only",IF('C Report'!$K$2&gt;V$11,SUMIF('WOW PMPM &amp; Agg'!$B$24:$B$29,'Summary TC'!$B61,'WOW PMPM &amp; Agg'!U$24:U$29),IF(AND('C Report'!$K$2=V$11,'C Report'!$K$3=1),(SUMIF('WOW PMPM &amp; Agg'!$B$24:$B$29,'Summary TC'!$B61,'WOW PMPM &amp; Agg'!U$24:U$29)*0.25),IF(AND('C Report'!$K$2=V$11,'C Report'!$K$3=2),(SUMIF('WOW PMPM &amp; Agg'!$B$24:$B$29,'Summary TC'!$B61,'WOW PMPM &amp; Agg'!U$24:U$29)*0.5),IF(AND('C Report'!$K$2=V$11,'C Report'!$K$3=3),(SUMIF('WOW PMPM &amp; Agg'!$B$24:$B$29,'Summary TC'!$B61,'WOW PMPM &amp; Agg'!U$24:U$29)*0.75),IF(AND('C Report'!$K$2=V$11,'C Report'!$K$3=4),SUMIF('WOW PMPM &amp; Agg'!$B$24:$B$29,'Summary TC'!$B61,'WOW PMPM &amp; Agg'!U$24:U$29),""))))),SUMIF('WOW PMPM &amp; Agg'!$B$24:$B$29,'Summary TC'!$B61,'WOW PMPM &amp; Agg'!U$24:U$29))</f>
        <v>0</v>
      </c>
      <c r="W61" s="354">
        <f>IF($B$7="Actuals Only",IF('C Report'!$K$2&gt;W$11,SUMIF('WOW PMPM &amp; Agg'!$B$24:$B$29,'Summary TC'!$B61,'WOW PMPM &amp; Agg'!V$24:V$29),IF(AND('C Report'!$K$2=W$11,'C Report'!$K$3=1),(SUMIF('WOW PMPM &amp; Agg'!$B$24:$B$29,'Summary TC'!$B61,'WOW PMPM &amp; Agg'!V$24:V$29)*0.25),IF(AND('C Report'!$K$2=W$11,'C Report'!$K$3=2),(SUMIF('WOW PMPM &amp; Agg'!$B$24:$B$29,'Summary TC'!$B61,'WOW PMPM &amp; Agg'!V$24:V$29)*0.5),IF(AND('C Report'!$K$2=W$11,'C Report'!$K$3=3),(SUMIF('WOW PMPM &amp; Agg'!$B$24:$B$29,'Summary TC'!$B61,'WOW PMPM &amp; Agg'!V$24:V$29)*0.75),IF(AND('C Report'!$K$2=W$11,'C Report'!$K$3=4),SUMIF('WOW PMPM &amp; Agg'!$B$24:$B$29,'Summary TC'!$B61,'WOW PMPM &amp; Agg'!V$24:V$29),""))))),SUMIF('WOW PMPM &amp; Agg'!$B$24:$B$29,'Summary TC'!$B61,'WOW PMPM &amp; Agg'!V$24:V$29))</f>
        <v>0</v>
      </c>
      <c r="X61" s="354">
        <f>IF($B$7="Actuals Only",IF('C Report'!$K$2&gt;X$11,SUMIF('WOW PMPM &amp; Agg'!$B$24:$B$29,'Summary TC'!$B61,'WOW PMPM &amp; Agg'!W$24:W$29),IF(AND('C Report'!$K$2=X$11,'C Report'!$K$3=1),(SUMIF('WOW PMPM &amp; Agg'!$B$24:$B$29,'Summary TC'!$B61,'WOW PMPM &amp; Agg'!W$24:W$29)*0.25),IF(AND('C Report'!$K$2=X$11,'C Report'!$K$3=2),(SUMIF('WOW PMPM &amp; Agg'!$B$24:$B$29,'Summary TC'!$B61,'WOW PMPM &amp; Agg'!W$24:W$29)*0.5),IF(AND('C Report'!$K$2=X$11,'C Report'!$K$3=3),(SUMIF('WOW PMPM &amp; Agg'!$B$24:$B$29,'Summary TC'!$B61,'WOW PMPM &amp; Agg'!W$24:W$29)*0.75),IF(AND('C Report'!$K$2=X$11,'C Report'!$K$3=4),SUMIF('WOW PMPM &amp; Agg'!$B$24:$B$29,'Summary TC'!$B61,'WOW PMPM &amp; Agg'!W$24:W$29),""))))),SUMIF('WOW PMPM &amp; Agg'!$B$24:$B$29,'Summary TC'!$B61,'WOW PMPM &amp; Agg'!W$24:W$29))</f>
        <v>0</v>
      </c>
      <c r="Y61" s="354">
        <f>IF($B$7="Actuals Only",IF('C Report'!$K$2&gt;Y$11,SUMIF('WOW PMPM &amp; Agg'!$B$24:$B$29,'Summary TC'!$B61,'WOW PMPM &amp; Agg'!X$24:X$29),IF(AND('C Report'!$K$2=Y$11,'C Report'!$K$3=1),(SUMIF('WOW PMPM &amp; Agg'!$B$24:$B$29,'Summary TC'!$B61,'WOW PMPM &amp; Agg'!X$24:X$29)*0.25),IF(AND('C Report'!$K$2=Y$11,'C Report'!$K$3=2),(SUMIF('WOW PMPM &amp; Agg'!$B$24:$B$29,'Summary TC'!$B61,'WOW PMPM &amp; Agg'!X$24:X$29)*0.5),IF(AND('C Report'!$K$2=Y$11,'C Report'!$K$3=3),(SUMIF('WOW PMPM &amp; Agg'!$B$24:$B$29,'Summary TC'!$B61,'WOW PMPM &amp; Agg'!X$24:X$29)*0.75),IF(AND('C Report'!$K$2=Y$11,'C Report'!$K$3=4),SUMIF('WOW PMPM &amp; Agg'!$B$24:$B$29,'Summary TC'!$B61,'WOW PMPM &amp; Agg'!X$24:X$29),""))))),SUMIF('WOW PMPM &amp; Agg'!$B$24:$B$29,'Summary TC'!$B61,'WOW PMPM &amp; Agg'!X$24:X$29))</f>
        <v>0</v>
      </c>
      <c r="Z61" s="354">
        <f>IF($B$7="Actuals Only",IF('C Report'!$K$2&gt;Z$11,SUMIF('WOW PMPM &amp; Agg'!$B$24:$B$29,'Summary TC'!$B61,'WOW PMPM &amp; Agg'!Y$24:Y$29),IF(AND('C Report'!$K$2=Z$11,'C Report'!$K$3=1),(SUMIF('WOW PMPM &amp; Agg'!$B$24:$B$29,'Summary TC'!$B61,'WOW PMPM &amp; Agg'!Y$24:Y$29)*0.25),IF(AND('C Report'!$K$2=Z$11,'C Report'!$K$3=2),(SUMIF('WOW PMPM &amp; Agg'!$B$24:$B$29,'Summary TC'!$B61,'WOW PMPM &amp; Agg'!Y$24:Y$29)*0.5),IF(AND('C Report'!$K$2=Z$11,'C Report'!$K$3=3),(SUMIF('WOW PMPM &amp; Agg'!$B$24:$B$29,'Summary TC'!$B61,'WOW PMPM &amp; Agg'!Y$24:Y$29)*0.75),IF(AND('C Report'!$K$2=Z$11,'C Report'!$K$3=4),SUMIF('WOW PMPM &amp; Agg'!$B$24:$B$29,'Summary TC'!$B61,'WOW PMPM &amp; Agg'!Y$24:Y$29),""))))),SUMIF('WOW PMPM &amp; Agg'!$B$24:$B$29,'Summary TC'!$B61,'WOW PMPM &amp; Agg'!Y$24:Y$29))</f>
        <v>0</v>
      </c>
      <c r="AA61" s="354">
        <f>IF($B$7="Actuals Only",IF('C Report'!$K$2&gt;AA$11,SUMIF('WOW PMPM &amp; Agg'!$B$24:$B$29,'Summary TC'!$B61,'WOW PMPM &amp; Agg'!Z$24:Z$29),IF(AND('C Report'!$K$2=AA$11,'C Report'!$K$3=1),(SUMIF('WOW PMPM &amp; Agg'!$B$24:$B$29,'Summary TC'!$B61,'WOW PMPM &amp; Agg'!Z$24:Z$29)*0.25),IF(AND('C Report'!$K$2=AA$11,'C Report'!$K$3=2),(SUMIF('WOW PMPM &amp; Agg'!$B$24:$B$29,'Summary TC'!$B61,'WOW PMPM &amp; Agg'!Z$24:Z$29)*0.5),IF(AND('C Report'!$K$2=AA$11,'C Report'!$K$3=3),(SUMIF('WOW PMPM &amp; Agg'!$B$24:$B$29,'Summary TC'!$B61,'WOW PMPM &amp; Agg'!Z$24:Z$29)*0.75),IF(AND('C Report'!$K$2=AA$11,'C Report'!$K$3=4),SUMIF('WOW PMPM &amp; Agg'!$B$24:$B$29,'Summary TC'!$B61,'WOW PMPM &amp; Agg'!Z$24:Z$29),""))))),SUMIF('WOW PMPM &amp; Agg'!$B$24:$B$29,'Summary TC'!$B61,'WOW PMPM &amp; Agg'!Z$24:Z$29))</f>
        <v>0</v>
      </c>
      <c r="AB61" s="354">
        <f>IF($B$7="Actuals Only",IF('C Report'!$K$2&gt;AB$11,SUMIF('WOW PMPM &amp; Agg'!$B$24:$B$29,'Summary TC'!$B61,'WOW PMPM &amp; Agg'!AA$24:AA$29),IF(AND('C Report'!$K$2=AB$11,'C Report'!$K$3=1),(SUMIF('WOW PMPM &amp; Agg'!$B$24:$B$29,'Summary TC'!$B61,'WOW PMPM &amp; Agg'!AA$24:AA$29)*0.25),IF(AND('C Report'!$K$2=AB$11,'C Report'!$K$3=2),(SUMIF('WOW PMPM &amp; Agg'!$B$24:$B$29,'Summary TC'!$B61,'WOW PMPM &amp; Agg'!AA$24:AA$29)*0.5),IF(AND('C Report'!$K$2=AB$11,'C Report'!$K$3=3),(SUMIF('WOW PMPM &amp; Agg'!$B$24:$B$29,'Summary TC'!$B61,'WOW PMPM &amp; Agg'!AA$24:AA$29)*0.75),IF(AND('C Report'!$K$2=AB$11,'C Report'!$K$3=4),SUMIF('WOW PMPM &amp; Agg'!$B$24:$B$29,'Summary TC'!$B61,'WOW PMPM &amp; Agg'!AA$24:AA$29),""))))),SUMIF('WOW PMPM &amp; Agg'!$B$24:$B$29,'Summary TC'!$B61,'WOW PMPM &amp; Agg'!AA$24:AA$29))</f>
        <v>0</v>
      </c>
      <c r="AC61" s="355">
        <f>IF($B$7="Actuals Only",IF('C Report'!$K$2&gt;AC$11,SUMIF('WOW PMPM &amp; Agg'!$B$24:$B$29,'Summary TC'!$B61,'WOW PMPM &amp; Agg'!AB$24:AB$29),IF(AND('C Report'!$K$2=AC$11,'C Report'!$K$3=1),(SUMIF('WOW PMPM &amp; Agg'!$B$24:$B$29,'Summary TC'!$B61,'WOW PMPM &amp; Agg'!AB$24:AB$29)*0.25),IF(AND('C Report'!$K$2=AC$11,'C Report'!$K$3=2),(SUMIF('WOW PMPM &amp; Agg'!$B$24:$B$29,'Summary TC'!$B61,'WOW PMPM &amp; Agg'!AB$24:AB$29)*0.5),IF(AND('C Report'!$K$2=AC$11,'C Report'!$K$3=3),(SUMIF('WOW PMPM &amp; Agg'!$B$24:$B$29,'Summary TC'!$B61,'WOW PMPM &amp; Agg'!AB$24:AB$29)*0.75),IF(AND('C Report'!$K$2=AC$11,'C Report'!$K$3=4),SUMIF('WOW PMPM &amp; Agg'!$B$24:$B$29,'Summary TC'!$B61,'WOW PMPM &amp; Agg'!AB$24:AB$29),""))))),SUMIF('WOW PMPM &amp; Agg'!$B$24:$B$29,'Summary TC'!$B61,'WOW PMPM &amp; Agg'!AB$24:AB$29))</f>
        <v>0</v>
      </c>
      <c r="AD61" s="573"/>
    </row>
    <row r="62" spans="2:30" x14ac:dyDescent="0.2">
      <c r="B62" s="61"/>
      <c r="C62" s="115"/>
      <c r="D62" s="259"/>
      <c r="E62" s="260"/>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2"/>
      <c r="AD62" s="573"/>
    </row>
    <row r="63" spans="2:30" x14ac:dyDescent="0.2">
      <c r="B63" s="64" t="s">
        <v>44</v>
      </c>
      <c r="C63" s="569"/>
      <c r="D63" s="259" t="str">
        <f t="shared" ref="D63:D68" si="10">IF($C63&lt;&gt;0,"Total","")</f>
        <v/>
      </c>
      <c r="E63" s="260"/>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2"/>
      <c r="AD63" s="573"/>
    </row>
    <row r="64" spans="2:30" x14ac:dyDescent="0.2">
      <c r="B64" s="61" t="str">
        <f>IFERROR(VLOOKUP(C64,'MEG Def'!$A$28:$B$33,2),"")</f>
        <v/>
      </c>
      <c r="C64" s="115"/>
      <c r="D64" s="259" t="str">
        <f t="shared" si="10"/>
        <v/>
      </c>
      <c r="E64" s="353">
        <f>IF($B$7="Actuals Only",IF('C Report'!$K$2&gt;E$11,SUMIF('WOW PMPM &amp; Agg'!$B$31:$B$35,'Summary TC'!$B64,'WOW PMPM &amp; Agg'!D$31:D$35),IF(AND('C Report'!$K$2=E$11,'C Report'!$K$3=1),(SUMIF('WOW PMPM &amp; Agg'!$B$31:$B$35,'Summary TC'!$B64,'WOW PMPM &amp; Agg'!D$31:D$35)*0.25),IF(AND('C Report'!$K$2=E$11,'C Report'!$K$3=2),(SUMIF('WOW PMPM &amp; Agg'!$B$31:$B$35,'Summary TC'!$B64,'WOW PMPM &amp; Agg'!D$31:D$35)*0.5),IF(AND('C Report'!$K$2=E$11,'C Report'!$K$3=3),(SUMIF('WOW PMPM &amp; Agg'!$B$31:$B$35,'Summary TC'!$B64,'WOW PMPM &amp; Agg'!D$31:D$35)*0.75),IF(AND('C Report'!$K$2=E$11,'C Report'!$K$3=4),SUMIF('WOW PMPM &amp; Agg'!$B$31:$B$35,'Summary TC'!$B64,'WOW PMPM &amp; Agg'!D$31:D$35),""))))),SUMIF('WOW PMPM &amp; Agg'!$B$31:$B$35,'Summary TC'!$B64,'WOW PMPM &amp; Agg'!D$31:D$35))</f>
        <v>0</v>
      </c>
      <c r="F64" s="354">
        <f>IF($B$7="Actuals Only",IF('C Report'!$K$2&gt;F$11,SUMIF('WOW PMPM &amp; Agg'!$B$31:$B$35,'Summary TC'!$B64,'WOW PMPM &amp; Agg'!E$31:E$35),IF(AND('C Report'!$K$2=F$11,'C Report'!$K$3=1),(SUMIF('WOW PMPM &amp; Agg'!$B$31:$B$35,'Summary TC'!$B64,'WOW PMPM &amp; Agg'!E$31:E$35)*0.25),IF(AND('C Report'!$K$2=F$11,'C Report'!$K$3=2),(SUMIF('WOW PMPM &amp; Agg'!$B$31:$B$35,'Summary TC'!$B64,'WOW PMPM &amp; Agg'!E$31:E$35)*0.5),IF(AND('C Report'!$K$2=F$11,'C Report'!$K$3=3),(SUMIF('WOW PMPM &amp; Agg'!$B$31:$B$35,'Summary TC'!$B64,'WOW PMPM &amp; Agg'!E$31:E$35)*0.75),IF(AND('C Report'!$K$2=F$11,'C Report'!$K$3=4),SUMIF('WOW PMPM &amp; Agg'!$B$31:$B$35,'Summary TC'!$B64,'WOW PMPM &amp; Agg'!E$31:E$35),""))))),SUMIF('WOW PMPM &amp; Agg'!$B$31:$B$35,'Summary TC'!$B64,'WOW PMPM &amp; Agg'!E$31:E$35))</f>
        <v>0</v>
      </c>
      <c r="G64" s="354">
        <f>IF($B$7="Actuals Only",IF('C Report'!$K$2&gt;G$11,SUMIF('WOW PMPM &amp; Agg'!$B$31:$B$35,'Summary TC'!$B64,'WOW PMPM &amp; Agg'!F$31:F$35),IF(AND('C Report'!$K$2=G$11,'C Report'!$K$3=1),(SUMIF('WOW PMPM &amp; Agg'!$B$31:$B$35,'Summary TC'!$B64,'WOW PMPM &amp; Agg'!F$31:F$35)*0.25),IF(AND('C Report'!$K$2=G$11,'C Report'!$K$3=2),(SUMIF('WOW PMPM &amp; Agg'!$B$31:$B$35,'Summary TC'!$B64,'WOW PMPM &amp; Agg'!F$31:F$35)*0.5),IF(AND('C Report'!$K$2=G$11,'C Report'!$K$3=3),(SUMIF('WOW PMPM &amp; Agg'!$B$31:$B$35,'Summary TC'!$B64,'WOW PMPM &amp; Agg'!F$31:F$35)*0.75),IF(AND('C Report'!$K$2=G$11,'C Report'!$K$3=4),SUMIF('WOW PMPM &amp; Agg'!$B$31:$B$35,'Summary TC'!$B64,'WOW PMPM &amp; Agg'!F$31:F$35),""))))),SUMIF('WOW PMPM &amp; Agg'!$B$31:$B$35,'Summary TC'!$B64,'WOW PMPM &amp; Agg'!F$31:F$35))</f>
        <v>0</v>
      </c>
      <c r="H64" s="354">
        <f>IF($B$7="Actuals Only",IF('C Report'!$K$2&gt;H$11,SUMIF('WOW PMPM &amp; Agg'!$B$31:$B$35,'Summary TC'!$B64,'WOW PMPM &amp; Agg'!G$31:G$35),IF(AND('C Report'!$K$2=H$11,'C Report'!$K$3=1),(SUMIF('WOW PMPM &amp; Agg'!$B$31:$B$35,'Summary TC'!$B64,'WOW PMPM &amp; Agg'!G$31:G$35)*0.25),IF(AND('C Report'!$K$2=H$11,'C Report'!$K$3=2),(SUMIF('WOW PMPM &amp; Agg'!$B$31:$B$35,'Summary TC'!$B64,'WOW PMPM &amp; Agg'!G$31:G$35)*0.5),IF(AND('C Report'!$K$2=H$11,'C Report'!$K$3=3),(SUMIF('WOW PMPM &amp; Agg'!$B$31:$B$35,'Summary TC'!$B64,'WOW PMPM &amp; Agg'!G$31:G$35)*0.75),IF(AND('C Report'!$K$2=H$11,'C Report'!$K$3=4),SUMIF('WOW PMPM &amp; Agg'!$B$31:$B$35,'Summary TC'!$B64,'WOW PMPM &amp; Agg'!G$31:G$35),""))))),SUMIF('WOW PMPM &amp; Agg'!$B$31:$B$35,'Summary TC'!$B64,'WOW PMPM &amp; Agg'!G$31:G$35))</f>
        <v>0</v>
      </c>
      <c r="I64" s="354">
        <f>IF($B$7="Actuals Only",IF('C Report'!$K$2&gt;I$11,SUMIF('WOW PMPM &amp; Agg'!$B$31:$B$35,'Summary TC'!$B64,'WOW PMPM &amp; Agg'!H$31:H$35),IF(AND('C Report'!$K$2=I$11,'C Report'!$K$3=1),(SUMIF('WOW PMPM &amp; Agg'!$B$31:$B$35,'Summary TC'!$B64,'WOW PMPM &amp; Agg'!H$31:H$35)*0.25),IF(AND('C Report'!$K$2=I$11,'C Report'!$K$3=2),(SUMIF('WOW PMPM &amp; Agg'!$B$31:$B$35,'Summary TC'!$B64,'WOW PMPM &amp; Agg'!H$31:H$35)*0.5),IF(AND('C Report'!$K$2=I$11,'C Report'!$K$3=3),(SUMIF('WOW PMPM &amp; Agg'!$B$31:$B$35,'Summary TC'!$B64,'WOW PMPM &amp; Agg'!H$31:H$35)*0.75),IF(AND('C Report'!$K$2=I$11,'C Report'!$K$3=4),SUMIF('WOW PMPM &amp; Agg'!$B$31:$B$35,'Summary TC'!$B64,'WOW PMPM &amp; Agg'!H$31:H$35),""))))),SUMIF('WOW PMPM &amp; Agg'!$B$31:$B$35,'Summary TC'!$B64,'WOW PMPM &amp; Agg'!H$31:H$35))</f>
        <v>0</v>
      </c>
      <c r="J64" s="354">
        <f>IF($B$7="Actuals Only",IF('C Report'!$K$2&gt;J$11,SUMIF('WOW PMPM &amp; Agg'!$B$31:$B$35,'Summary TC'!$B64,'WOW PMPM &amp; Agg'!I$31:I$35),IF(AND('C Report'!$K$2=J$11,'C Report'!$K$3=1),(SUMIF('WOW PMPM &amp; Agg'!$B$31:$B$35,'Summary TC'!$B64,'WOW PMPM &amp; Agg'!I$31:I$35)*0.25),IF(AND('C Report'!$K$2=J$11,'C Report'!$K$3=2),(SUMIF('WOW PMPM &amp; Agg'!$B$31:$B$35,'Summary TC'!$B64,'WOW PMPM &amp; Agg'!I$31:I$35)*0.5),IF(AND('C Report'!$K$2=J$11,'C Report'!$K$3=3),(SUMIF('WOW PMPM &amp; Agg'!$B$31:$B$35,'Summary TC'!$B64,'WOW PMPM &amp; Agg'!I$31:I$35)*0.75),IF(AND('C Report'!$K$2=J$11,'C Report'!$K$3=4),SUMIF('WOW PMPM &amp; Agg'!$B$31:$B$35,'Summary TC'!$B64,'WOW PMPM &amp; Agg'!I$31:I$35),""))))),SUMIF('WOW PMPM &amp; Agg'!$B$31:$B$35,'Summary TC'!$B64,'WOW PMPM &amp; Agg'!I$31:I$35))</f>
        <v>0</v>
      </c>
      <c r="K64" s="354">
        <f>IF($B$7="Actuals Only",IF('C Report'!$K$2&gt;K$11,SUMIF('WOW PMPM &amp; Agg'!$B$31:$B$35,'Summary TC'!$B64,'WOW PMPM &amp; Agg'!J$31:J$35),IF(AND('C Report'!$K$2=K$11,'C Report'!$K$3=1),(SUMIF('WOW PMPM &amp; Agg'!$B$31:$B$35,'Summary TC'!$B64,'WOW PMPM &amp; Agg'!J$31:J$35)*0.25),IF(AND('C Report'!$K$2=K$11,'C Report'!$K$3=2),(SUMIF('WOW PMPM &amp; Agg'!$B$31:$B$35,'Summary TC'!$B64,'WOW PMPM &amp; Agg'!J$31:J$35)*0.5),IF(AND('C Report'!$K$2=K$11,'C Report'!$K$3=3),(SUMIF('WOW PMPM &amp; Agg'!$B$31:$B$35,'Summary TC'!$B64,'WOW PMPM &amp; Agg'!J$31:J$35)*0.75),IF(AND('C Report'!$K$2=K$11,'C Report'!$K$3=4),SUMIF('WOW PMPM &amp; Agg'!$B$31:$B$35,'Summary TC'!$B64,'WOW PMPM &amp; Agg'!J$31:J$35),""))))),SUMIF('WOW PMPM &amp; Agg'!$B$31:$B$35,'Summary TC'!$B64,'WOW PMPM &amp; Agg'!J$31:J$35))</f>
        <v>0</v>
      </c>
      <c r="L64" s="354">
        <f>IF($B$7="Actuals Only",IF('C Report'!$K$2&gt;L$11,SUMIF('WOW PMPM &amp; Agg'!$B$31:$B$35,'Summary TC'!$B64,'WOW PMPM &amp; Agg'!K$31:K$35),IF(AND('C Report'!$K$2=L$11,'C Report'!$K$3=1),(SUMIF('WOW PMPM &amp; Agg'!$B$31:$B$35,'Summary TC'!$B64,'WOW PMPM &amp; Agg'!K$31:K$35)*0.25),IF(AND('C Report'!$K$2=L$11,'C Report'!$K$3=2),(SUMIF('WOW PMPM &amp; Agg'!$B$31:$B$35,'Summary TC'!$B64,'WOW PMPM &amp; Agg'!K$31:K$35)*0.5),IF(AND('C Report'!$K$2=L$11,'C Report'!$K$3=3),(SUMIF('WOW PMPM &amp; Agg'!$B$31:$B$35,'Summary TC'!$B64,'WOW PMPM &amp; Agg'!K$31:K$35)*0.75),IF(AND('C Report'!$K$2=L$11,'C Report'!$K$3=4),SUMIF('WOW PMPM &amp; Agg'!$B$31:$B$35,'Summary TC'!$B64,'WOW PMPM &amp; Agg'!K$31:K$35),""))))),SUMIF('WOW PMPM &amp; Agg'!$B$31:$B$35,'Summary TC'!$B64,'WOW PMPM &amp; Agg'!K$31:K$35))</f>
        <v>0</v>
      </c>
      <c r="M64" s="354">
        <f>IF($B$7="Actuals Only",IF('C Report'!$K$2&gt;M$11,SUMIF('WOW PMPM &amp; Agg'!$B$31:$B$35,'Summary TC'!$B64,'WOW PMPM &amp; Agg'!L$31:L$35),IF(AND('C Report'!$K$2=M$11,'C Report'!$K$3=1),(SUMIF('WOW PMPM &amp; Agg'!$B$31:$B$35,'Summary TC'!$B64,'WOW PMPM &amp; Agg'!L$31:L$35)*0.25),IF(AND('C Report'!$K$2=M$11,'C Report'!$K$3=2),(SUMIF('WOW PMPM &amp; Agg'!$B$31:$B$35,'Summary TC'!$B64,'WOW PMPM &amp; Agg'!L$31:L$35)*0.5),IF(AND('C Report'!$K$2=M$11,'C Report'!$K$3=3),(SUMIF('WOW PMPM &amp; Agg'!$B$31:$B$35,'Summary TC'!$B64,'WOW PMPM &amp; Agg'!L$31:L$35)*0.75),IF(AND('C Report'!$K$2=M$11,'C Report'!$K$3=4),SUMIF('WOW PMPM &amp; Agg'!$B$31:$B$35,'Summary TC'!$B64,'WOW PMPM &amp; Agg'!L$31:L$35),""))))),SUMIF('WOW PMPM &amp; Agg'!$B$31:$B$35,'Summary TC'!$B64,'WOW PMPM &amp; Agg'!L$31:L$35))</f>
        <v>0</v>
      </c>
      <c r="N64" s="354">
        <f>IF($B$7="Actuals Only",IF('C Report'!$K$2&gt;N$11,SUMIF('WOW PMPM &amp; Agg'!$B$31:$B$35,'Summary TC'!$B64,'WOW PMPM &amp; Agg'!M$31:M$35),IF(AND('C Report'!$K$2=N$11,'C Report'!$K$3=1),(SUMIF('WOW PMPM &amp; Agg'!$B$31:$B$35,'Summary TC'!$B64,'WOW PMPM &amp; Agg'!M$31:M$35)*0.25),IF(AND('C Report'!$K$2=N$11,'C Report'!$K$3=2),(SUMIF('WOW PMPM &amp; Agg'!$B$31:$B$35,'Summary TC'!$B64,'WOW PMPM &amp; Agg'!M$31:M$35)*0.5),IF(AND('C Report'!$K$2=N$11,'C Report'!$K$3=3),(SUMIF('WOW PMPM &amp; Agg'!$B$31:$B$35,'Summary TC'!$B64,'WOW PMPM &amp; Agg'!M$31:M$35)*0.75),IF(AND('C Report'!$K$2=N$11,'C Report'!$K$3=4),SUMIF('WOW PMPM &amp; Agg'!$B$31:$B$35,'Summary TC'!$B64,'WOW PMPM &amp; Agg'!M$31:M$35),""))))),SUMIF('WOW PMPM &amp; Agg'!$B$31:$B$35,'Summary TC'!$B64,'WOW PMPM &amp; Agg'!M$31:M$35))</f>
        <v>0</v>
      </c>
      <c r="O64" s="354">
        <f>IF($B$7="Actuals Only",IF('C Report'!$K$2&gt;O$11,SUMIF('WOW PMPM &amp; Agg'!$B$31:$B$35,'Summary TC'!$B64,'WOW PMPM &amp; Agg'!N$31:N$35),IF(AND('C Report'!$K$2=O$11,'C Report'!$K$3=1),(SUMIF('WOW PMPM &amp; Agg'!$B$31:$B$35,'Summary TC'!$B64,'WOW PMPM &amp; Agg'!N$31:N$35)*0.25),IF(AND('C Report'!$K$2=O$11,'C Report'!$K$3=2),(SUMIF('WOW PMPM &amp; Agg'!$B$31:$B$35,'Summary TC'!$B64,'WOW PMPM &amp; Agg'!N$31:N$35)*0.5),IF(AND('C Report'!$K$2=O$11,'C Report'!$K$3=3),(SUMIF('WOW PMPM &amp; Agg'!$B$31:$B$35,'Summary TC'!$B64,'WOW PMPM &amp; Agg'!N$31:N$35)*0.75),IF(AND('C Report'!$K$2=O$11,'C Report'!$K$3=4),SUMIF('WOW PMPM &amp; Agg'!$B$31:$B$35,'Summary TC'!$B64,'WOW PMPM &amp; Agg'!N$31:N$35),""))))),SUMIF('WOW PMPM &amp; Agg'!$B$31:$B$35,'Summary TC'!$B64,'WOW PMPM &amp; Agg'!N$31:N$35))</f>
        <v>0</v>
      </c>
      <c r="P64" s="354">
        <f>IF($B$7="Actuals Only",IF('C Report'!$K$2&gt;P$11,SUMIF('WOW PMPM &amp; Agg'!$B$31:$B$35,'Summary TC'!$B64,'WOW PMPM &amp; Agg'!O$31:O$35),IF(AND('C Report'!$K$2=P$11,'C Report'!$K$3=1),(SUMIF('WOW PMPM &amp; Agg'!$B$31:$B$35,'Summary TC'!$B64,'WOW PMPM &amp; Agg'!O$31:O$35)*0.25),IF(AND('C Report'!$K$2=P$11,'C Report'!$K$3=2),(SUMIF('WOW PMPM &amp; Agg'!$B$31:$B$35,'Summary TC'!$B64,'WOW PMPM &amp; Agg'!O$31:O$35)*0.5),IF(AND('C Report'!$K$2=P$11,'C Report'!$K$3=3),(SUMIF('WOW PMPM &amp; Agg'!$B$31:$B$35,'Summary TC'!$B64,'WOW PMPM &amp; Agg'!O$31:O$35)*0.75),IF(AND('C Report'!$K$2=P$11,'C Report'!$K$3=4),SUMIF('WOW PMPM &amp; Agg'!$B$31:$B$35,'Summary TC'!$B64,'WOW PMPM &amp; Agg'!O$31:O$35),""))))),SUMIF('WOW PMPM &amp; Agg'!$B$31:$B$35,'Summary TC'!$B64,'WOW PMPM &amp; Agg'!O$31:O$35))</f>
        <v>0</v>
      </c>
      <c r="Q64" s="354">
        <f>IF($B$7="Actuals Only",IF('C Report'!$K$2&gt;Q$11,SUMIF('WOW PMPM &amp; Agg'!$B$31:$B$35,'Summary TC'!$B64,'WOW PMPM &amp; Agg'!P$31:P$35),IF(AND('C Report'!$K$2=Q$11,'C Report'!$K$3=1),(SUMIF('WOW PMPM &amp; Agg'!$B$31:$B$35,'Summary TC'!$B64,'WOW PMPM &amp; Agg'!P$31:P$35)*0.25),IF(AND('C Report'!$K$2=Q$11,'C Report'!$K$3=2),(SUMIF('WOW PMPM &amp; Agg'!$B$31:$B$35,'Summary TC'!$B64,'WOW PMPM &amp; Agg'!P$31:P$35)*0.5),IF(AND('C Report'!$K$2=Q$11,'C Report'!$K$3=3),(SUMIF('WOW PMPM &amp; Agg'!$B$31:$B$35,'Summary TC'!$B64,'WOW PMPM &amp; Agg'!P$31:P$35)*0.75),IF(AND('C Report'!$K$2=Q$11,'C Report'!$K$3=4),SUMIF('WOW PMPM &amp; Agg'!$B$31:$B$35,'Summary TC'!$B64,'WOW PMPM &amp; Agg'!P$31:P$35),""))))),SUMIF('WOW PMPM &amp; Agg'!$B$31:$B$35,'Summary TC'!$B64,'WOW PMPM &amp; Agg'!P$31:P$35))</f>
        <v>0</v>
      </c>
      <c r="R64" s="354">
        <f>IF($B$7="Actuals Only",IF('C Report'!$K$2&gt;R$11,SUMIF('WOW PMPM &amp; Agg'!$B$31:$B$35,'Summary TC'!$B64,'WOW PMPM &amp; Agg'!Q$31:Q$35),IF(AND('C Report'!$K$2=R$11,'C Report'!$K$3=1),(SUMIF('WOW PMPM &amp; Agg'!$B$31:$B$35,'Summary TC'!$B64,'WOW PMPM &amp; Agg'!Q$31:Q$35)*0.25),IF(AND('C Report'!$K$2=R$11,'C Report'!$K$3=2),(SUMIF('WOW PMPM &amp; Agg'!$B$31:$B$35,'Summary TC'!$B64,'WOW PMPM &amp; Agg'!Q$31:Q$35)*0.5),IF(AND('C Report'!$K$2=R$11,'C Report'!$K$3=3),(SUMIF('WOW PMPM &amp; Agg'!$B$31:$B$35,'Summary TC'!$B64,'WOW PMPM &amp; Agg'!Q$31:Q$35)*0.75),IF(AND('C Report'!$K$2=R$11,'C Report'!$K$3=4),SUMIF('WOW PMPM &amp; Agg'!$B$31:$B$35,'Summary TC'!$B64,'WOW PMPM &amp; Agg'!Q$31:Q$35),""))))),SUMIF('WOW PMPM &amp; Agg'!$B$31:$B$35,'Summary TC'!$B64,'WOW PMPM &amp; Agg'!Q$31:Q$35))</f>
        <v>0</v>
      </c>
      <c r="S64" s="354">
        <f>IF($B$7="Actuals Only",IF('C Report'!$K$2&gt;S$11,SUMIF('WOW PMPM &amp; Agg'!$B$31:$B$35,'Summary TC'!$B64,'WOW PMPM &amp; Agg'!R$31:R$35),IF(AND('C Report'!$K$2=S$11,'C Report'!$K$3=1),(SUMIF('WOW PMPM &amp; Agg'!$B$31:$B$35,'Summary TC'!$B64,'WOW PMPM &amp; Agg'!R$31:R$35)*0.25),IF(AND('C Report'!$K$2=S$11,'C Report'!$K$3=2),(SUMIF('WOW PMPM &amp; Agg'!$B$31:$B$35,'Summary TC'!$B64,'WOW PMPM &amp; Agg'!R$31:R$35)*0.5),IF(AND('C Report'!$K$2=S$11,'C Report'!$K$3=3),(SUMIF('WOW PMPM &amp; Agg'!$B$31:$B$35,'Summary TC'!$B64,'WOW PMPM &amp; Agg'!R$31:R$35)*0.75),IF(AND('C Report'!$K$2=S$11,'C Report'!$K$3=4),SUMIF('WOW PMPM &amp; Agg'!$B$31:$B$35,'Summary TC'!$B64,'WOW PMPM &amp; Agg'!R$31:R$35),""))))),SUMIF('WOW PMPM &amp; Agg'!$B$31:$B$35,'Summary TC'!$B64,'WOW PMPM &amp; Agg'!R$31:R$35))</f>
        <v>0</v>
      </c>
      <c r="T64" s="354">
        <f>IF($B$7="Actuals Only",IF('C Report'!$K$2&gt;T$11,SUMIF('WOW PMPM &amp; Agg'!$B$31:$B$35,'Summary TC'!$B64,'WOW PMPM &amp; Agg'!S$31:S$35),IF(AND('C Report'!$K$2=T$11,'C Report'!$K$3=1),(SUMIF('WOW PMPM &amp; Agg'!$B$31:$B$35,'Summary TC'!$B64,'WOW PMPM &amp; Agg'!S$31:S$35)*0.25),IF(AND('C Report'!$K$2=T$11,'C Report'!$K$3=2),(SUMIF('WOW PMPM &amp; Agg'!$B$31:$B$35,'Summary TC'!$B64,'WOW PMPM &amp; Agg'!S$31:S$35)*0.5),IF(AND('C Report'!$K$2=T$11,'C Report'!$K$3=3),(SUMIF('WOW PMPM &amp; Agg'!$B$31:$B$35,'Summary TC'!$B64,'WOW PMPM &amp; Agg'!S$31:S$35)*0.75),IF(AND('C Report'!$K$2=T$11,'C Report'!$K$3=4),SUMIF('WOW PMPM &amp; Agg'!$B$31:$B$35,'Summary TC'!$B64,'WOW PMPM &amp; Agg'!S$31:S$35),""))))),SUMIF('WOW PMPM &amp; Agg'!$B$31:$B$35,'Summary TC'!$B64,'WOW PMPM &amp; Agg'!S$31:S$35))</f>
        <v>0</v>
      </c>
      <c r="U64" s="354">
        <f>IF($B$7="Actuals Only",IF('C Report'!$K$2&gt;U$11,SUMIF('WOW PMPM &amp; Agg'!$B$31:$B$35,'Summary TC'!$B64,'WOW PMPM &amp; Agg'!T$31:T$35),IF(AND('C Report'!$K$2=U$11,'C Report'!$K$3=1),(SUMIF('WOW PMPM &amp; Agg'!$B$31:$B$35,'Summary TC'!$B64,'WOW PMPM &amp; Agg'!T$31:T$35)*0.25),IF(AND('C Report'!$K$2=U$11,'C Report'!$K$3=2),(SUMIF('WOW PMPM &amp; Agg'!$B$31:$B$35,'Summary TC'!$B64,'WOW PMPM &amp; Agg'!T$31:T$35)*0.5),IF(AND('C Report'!$K$2=U$11,'C Report'!$K$3=3),(SUMIF('WOW PMPM &amp; Agg'!$B$31:$B$35,'Summary TC'!$B64,'WOW PMPM &amp; Agg'!T$31:T$35)*0.75),IF(AND('C Report'!$K$2=U$11,'C Report'!$K$3=4),SUMIF('WOW PMPM &amp; Agg'!$B$31:$B$35,'Summary TC'!$B64,'WOW PMPM &amp; Agg'!T$31:T$35),""))))),SUMIF('WOW PMPM &amp; Agg'!$B$31:$B$35,'Summary TC'!$B64,'WOW PMPM &amp; Agg'!T$31:T$35))</f>
        <v>0</v>
      </c>
      <c r="V64" s="354">
        <f>IF($B$7="Actuals Only",IF('C Report'!$K$2&gt;V$11,SUMIF('WOW PMPM &amp; Agg'!$B$31:$B$35,'Summary TC'!$B64,'WOW PMPM &amp; Agg'!U$31:U$35),IF(AND('C Report'!$K$2=V$11,'C Report'!$K$3=1),(SUMIF('WOW PMPM &amp; Agg'!$B$31:$B$35,'Summary TC'!$B64,'WOW PMPM &amp; Agg'!U$31:U$35)*0.25),IF(AND('C Report'!$K$2=V$11,'C Report'!$K$3=2),(SUMIF('WOW PMPM &amp; Agg'!$B$31:$B$35,'Summary TC'!$B64,'WOW PMPM &amp; Agg'!U$31:U$35)*0.5),IF(AND('C Report'!$K$2=V$11,'C Report'!$K$3=3),(SUMIF('WOW PMPM &amp; Agg'!$B$31:$B$35,'Summary TC'!$B64,'WOW PMPM &amp; Agg'!U$31:U$35)*0.75),IF(AND('C Report'!$K$2=V$11,'C Report'!$K$3=4),SUMIF('WOW PMPM &amp; Agg'!$B$31:$B$35,'Summary TC'!$B64,'WOW PMPM &amp; Agg'!U$31:U$35),""))))),SUMIF('WOW PMPM &amp; Agg'!$B$31:$B$35,'Summary TC'!$B64,'WOW PMPM &amp; Agg'!U$31:U$35))</f>
        <v>0</v>
      </c>
      <c r="W64" s="354">
        <f>IF($B$7="Actuals Only",IF('C Report'!$K$2&gt;W$11,SUMIF('WOW PMPM &amp; Agg'!$B$31:$B$35,'Summary TC'!$B64,'WOW PMPM &amp; Agg'!V$31:V$35),IF(AND('C Report'!$K$2=W$11,'C Report'!$K$3=1),(SUMIF('WOW PMPM &amp; Agg'!$B$31:$B$35,'Summary TC'!$B64,'WOW PMPM &amp; Agg'!V$31:V$35)*0.25),IF(AND('C Report'!$K$2=W$11,'C Report'!$K$3=2),(SUMIF('WOW PMPM &amp; Agg'!$B$31:$B$35,'Summary TC'!$B64,'WOW PMPM &amp; Agg'!V$31:V$35)*0.5),IF(AND('C Report'!$K$2=W$11,'C Report'!$K$3=3),(SUMIF('WOW PMPM &amp; Agg'!$B$31:$B$35,'Summary TC'!$B64,'WOW PMPM &amp; Agg'!V$31:V$35)*0.75),IF(AND('C Report'!$K$2=W$11,'C Report'!$K$3=4),SUMIF('WOW PMPM &amp; Agg'!$B$31:$B$35,'Summary TC'!$B64,'WOW PMPM &amp; Agg'!V$31:V$35),""))))),SUMIF('WOW PMPM &amp; Agg'!$B$31:$B$35,'Summary TC'!$B64,'WOW PMPM &amp; Agg'!V$31:V$35))</f>
        <v>0</v>
      </c>
      <c r="X64" s="354">
        <f>IF($B$7="Actuals Only",IF('C Report'!$K$2&gt;X$11,SUMIF('WOW PMPM &amp; Agg'!$B$31:$B$35,'Summary TC'!$B64,'WOW PMPM &amp; Agg'!W$31:W$35),IF(AND('C Report'!$K$2=X$11,'C Report'!$K$3=1),(SUMIF('WOW PMPM &amp; Agg'!$B$31:$B$35,'Summary TC'!$B64,'WOW PMPM &amp; Agg'!W$31:W$35)*0.25),IF(AND('C Report'!$K$2=X$11,'C Report'!$K$3=2),(SUMIF('WOW PMPM &amp; Agg'!$B$31:$B$35,'Summary TC'!$B64,'WOW PMPM &amp; Agg'!W$31:W$35)*0.5),IF(AND('C Report'!$K$2=X$11,'C Report'!$K$3=3),(SUMIF('WOW PMPM &amp; Agg'!$B$31:$B$35,'Summary TC'!$B64,'WOW PMPM &amp; Agg'!W$31:W$35)*0.75),IF(AND('C Report'!$K$2=X$11,'C Report'!$K$3=4),SUMIF('WOW PMPM &amp; Agg'!$B$31:$B$35,'Summary TC'!$B64,'WOW PMPM &amp; Agg'!W$31:W$35),""))))),SUMIF('WOW PMPM &amp; Agg'!$B$31:$B$35,'Summary TC'!$B64,'WOW PMPM &amp; Agg'!W$31:W$35))</f>
        <v>0</v>
      </c>
      <c r="Y64" s="354">
        <f>IF($B$7="Actuals Only",IF('C Report'!$K$2&gt;Y$11,SUMIF('WOW PMPM &amp; Agg'!$B$31:$B$35,'Summary TC'!$B64,'WOW PMPM &amp; Agg'!X$31:X$35),IF(AND('C Report'!$K$2=Y$11,'C Report'!$K$3=1),(SUMIF('WOW PMPM &amp; Agg'!$B$31:$B$35,'Summary TC'!$B64,'WOW PMPM &amp; Agg'!X$31:X$35)*0.25),IF(AND('C Report'!$K$2=Y$11,'C Report'!$K$3=2),(SUMIF('WOW PMPM &amp; Agg'!$B$31:$B$35,'Summary TC'!$B64,'WOW PMPM &amp; Agg'!X$31:X$35)*0.5),IF(AND('C Report'!$K$2=Y$11,'C Report'!$K$3=3),(SUMIF('WOW PMPM &amp; Agg'!$B$31:$B$35,'Summary TC'!$B64,'WOW PMPM &amp; Agg'!X$31:X$35)*0.75),IF(AND('C Report'!$K$2=Y$11,'C Report'!$K$3=4),SUMIF('WOW PMPM &amp; Agg'!$B$31:$B$35,'Summary TC'!$B64,'WOW PMPM &amp; Agg'!X$31:X$35),""))))),SUMIF('WOW PMPM &amp; Agg'!$B$31:$B$35,'Summary TC'!$B64,'WOW PMPM &amp; Agg'!X$31:X$35))</f>
        <v>0</v>
      </c>
      <c r="Z64" s="354">
        <f>IF($B$7="Actuals Only",IF('C Report'!$K$2&gt;Z$11,SUMIF('WOW PMPM &amp; Agg'!$B$31:$B$35,'Summary TC'!$B64,'WOW PMPM &amp; Agg'!Y$31:Y$35),IF(AND('C Report'!$K$2=Z$11,'C Report'!$K$3=1),(SUMIF('WOW PMPM &amp; Agg'!$B$31:$B$35,'Summary TC'!$B64,'WOW PMPM &amp; Agg'!Y$31:Y$35)*0.25),IF(AND('C Report'!$K$2=Z$11,'C Report'!$K$3=2),(SUMIF('WOW PMPM &amp; Agg'!$B$31:$B$35,'Summary TC'!$B64,'WOW PMPM &amp; Agg'!Y$31:Y$35)*0.5),IF(AND('C Report'!$K$2=Z$11,'C Report'!$K$3=3),(SUMIF('WOW PMPM &amp; Agg'!$B$31:$B$35,'Summary TC'!$B64,'WOW PMPM &amp; Agg'!Y$31:Y$35)*0.75),IF(AND('C Report'!$K$2=Z$11,'C Report'!$K$3=4),SUMIF('WOW PMPM &amp; Agg'!$B$31:$B$35,'Summary TC'!$B64,'WOW PMPM &amp; Agg'!Y$31:Y$35),""))))),SUMIF('WOW PMPM &amp; Agg'!$B$31:$B$35,'Summary TC'!$B64,'WOW PMPM &amp; Agg'!Y$31:Y$35))</f>
        <v>0</v>
      </c>
      <c r="AA64" s="354">
        <f>IF($B$7="Actuals Only",IF('C Report'!$K$2&gt;AA$11,SUMIF('WOW PMPM &amp; Agg'!$B$31:$B$35,'Summary TC'!$B64,'WOW PMPM &amp; Agg'!Z$31:Z$35),IF(AND('C Report'!$K$2=AA$11,'C Report'!$K$3=1),(SUMIF('WOW PMPM &amp; Agg'!$B$31:$B$35,'Summary TC'!$B64,'WOW PMPM &amp; Agg'!Z$31:Z$35)*0.25),IF(AND('C Report'!$K$2=AA$11,'C Report'!$K$3=2),(SUMIF('WOW PMPM &amp; Agg'!$B$31:$B$35,'Summary TC'!$B64,'WOW PMPM &amp; Agg'!Z$31:Z$35)*0.5),IF(AND('C Report'!$K$2=AA$11,'C Report'!$K$3=3),(SUMIF('WOW PMPM &amp; Agg'!$B$31:$B$35,'Summary TC'!$B64,'WOW PMPM &amp; Agg'!Z$31:Z$35)*0.75),IF(AND('C Report'!$K$2=AA$11,'C Report'!$K$3=4),SUMIF('WOW PMPM &amp; Agg'!$B$31:$B$35,'Summary TC'!$B64,'WOW PMPM &amp; Agg'!Z$31:Z$35),""))))),SUMIF('WOW PMPM &amp; Agg'!$B$31:$B$35,'Summary TC'!$B64,'WOW PMPM &amp; Agg'!Z$31:Z$35))</f>
        <v>0</v>
      </c>
      <c r="AB64" s="354">
        <f>IF($B$7="Actuals Only",IF('C Report'!$K$2&gt;AB$11,SUMIF('WOW PMPM &amp; Agg'!$B$31:$B$35,'Summary TC'!$B64,'WOW PMPM &amp; Agg'!AA$31:AA$35),IF(AND('C Report'!$K$2=AB$11,'C Report'!$K$3=1),(SUMIF('WOW PMPM &amp; Agg'!$B$31:$B$35,'Summary TC'!$B64,'WOW PMPM &amp; Agg'!AA$31:AA$35)*0.25),IF(AND('C Report'!$K$2=AB$11,'C Report'!$K$3=2),(SUMIF('WOW PMPM &amp; Agg'!$B$31:$B$35,'Summary TC'!$B64,'WOW PMPM &amp; Agg'!AA$31:AA$35)*0.5),IF(AND('C Report'!$K$2=AB$11,'C Report'!$K$3=3),(SUMIF('WOW PMPM &amp; Agg'!$B$31:$B$35,'Summary TC'!$B64,'WOW PMPM &amp; Agg'!AA$31:AA$35)*0.75),IF(AND('C Report'!$K$2=AB$11,'C Report'!$K$3=4),SUMIF('WOW PMPM &amp; Agg'!$B$31:$B$35,'Summary TC'!$B64,'WOW PMPM &amp; Agg'!AA$31:AA$35),""))))),SUMIF('WOW PMPM &amp; Agg'!$B$31:$B$35,'Summary TC'!$B64,'WOW PMPM &amp; Agg'!AA$31:AA$35))</f>
        <v>0</v>
      </c>
      <c r="AC64" s="355">
        <f>IF($B$7="Actuals Only",IF('C Report'!$K$2&gt;AC$11,SUMIF('WOW PMPM &amp; Agg'!$B$31:$B$35,'Summary TC'!$B64,'WOW PMPM &amp; Agg'!AB$31:AB$35),IF(AND('C Report'!$K$2=AC$11,'C Report'!$K$3=1),(SUMIF('WOW PMPM &amp; Agg'!$B$31:$B$35,'Summary TC'!$B64,'WOW PMPM &amp; Agg'!AB$31:AB$35)*0.25),IF(AND('C Report'!$K$2=AC$11,'C Report'!$K$3=2),(SUMIF('WOW PMPM &amp; Agg'!$B$31:$B$35,'Summary TC'!$B64,'WOW PMPM &amp; Agg'!AB$31:AB$35)*0.5),IF(AND('C Report'!$K$2=AC$11,'C Report'!$K$3=3),(SUMIF('WOW PMPM &amp; Agg'!$B$31:$B$35,'Summary TC'!$B64,'WOW PMPM &amp; Agg'!AB$31:AB$35)*0.75),IF(AND('C Report'!$K$2=AC$11,'C Report'!$K$3=4),SUMIF('WOW PMPM &amp; Agg'!$B$31:$B$35,'Summary TC'!$B64,'WOW PMPM &amp; Agg'!AB$31:AB$35),""))))),SUMIF('WOW PMPM &amp; Agg'!$B$31:$B$35,'Summary TC'!$B64,'WOW PMPM &amp; Agg'!AB$31:AB$35))</f>
        <v>0</v>
      </c>
      <c r="AD64" s="573"/>
    </row>
    <row r="65" spans="2:30" x14ac:dyDescent="0.2">
      <c r="B65" s="61" t="str">
        <f>IFERROR(VLOOKUP(C65,'MEG Def'!$A$28:$B$33,2),"")</f>
        <v/>
      </c>
      <c r="C65" s="115"/>
      <c r="D65" s="259" t="str">
        <f t="shared" si="10"/>
        <v/>
      </c>
      <c r="E65" s="353">
        <f>IF($B$7="Actuals Only",IF('C Report'!$K$2&gt;E$11,SUMIF('WOW PMPM &amp; Agg'!$B$31:$B$35,'Summary TC'!$B65,'WOW PMPM &amp; Agg'!D$31:D$35),IF(AND('C Report'!$K$2=E$11,'C Report'!$K$3=1),(SUMIF('WOW PMPM &amp; Agg'!$B$31:$B$35,'Summary TC'!$B65,'WOW PMPM &amp; Agg'!D$31:D$35)*0.25),IF(AND('C Report'!$K$2=E$11,'C Report'!$K$3=2),(SUMIF('WOW PMPM &amp; Agg'!$B$31:$B$35,'Summary TC'!$B65,'WOW PMPM &amp; Agg'!D$31:D$35)*0.5),IF(AND('C Report'!$K$2=E$11,'C Report'!$K$3=3),(SUMIF('WOW PMPM &amp; Agg'!$B$31:$B$35,'Summary TC'!$B65,'WOW PMPM &amp; Agg'!D$31:D$35)*0.75),IF(AND('C Report'!$K$2=E$11,'C Report'!$K$3=4),SUMIF('WOW PMPM &amp; Agg'!$B$31:$B$35,'Summary TC'!$B65,'WOW PMPM &amp; Agg'!D$31:D$35),""))))),SUMIF('WOW PMPM &amp; Agg'!$B$31:$B$35,'Summary TC'!$B65,'WOW PMPM &amp; Agg'!D$31:D$35))</f>
        <v>0</v>
      </c>
      <c r="F65" s="354">
        <f>IF($B$7="Actuals Only",IF('C Report'!$K$2&gt;F$11,SUMIF('WOW PMPM &amp; Agg'!$B$31:$B$35,'Summary TC'!$B65,'WOW PMPM &amp; Agg'!E$31:E$35),IF(AND('C Report'!$K$2=F$11,'C Report'!$K$3=1),(SUMIF('WOW PMPM &amp; Agg'!$B$31:$B$35,'Summary TC'!$B65,'WOW PMPM &amp; Agg'!E$31:E$35)*0.25),IF(AND('C Report'!$K$2=F$11,'C Report'!$K$3=2),(SUMIF('WOW PMPM &amp; Agg'!$B$31:$B$35,'Summary TC'!$B65,'WOW PMPM &amp; Agg'!E$31:E$35)*0.5),IF(AND('C Report'!$K$2=F$11,'C Report'!$K$3=3),(SUMIF('WOW PMPM &amp; Agg'!$B$31:$B$35,'Summary TC'!$B65,'WOW PMPM &amp; Agg'!E$31:E$35)*0.75),IF(AND('C Report'!$K$2=F$11,'C Report'!$K$3=4),SUMIF('WOW PMPM &amp; Agg'!$B$31:$B$35,'Summary TC'!$B65,'WOW PMPM &amp; Agg'!E$31:E$35),""))))),SUMIF('WOW PMPM &amp; Agg'!$B$31:$B$35,'Summary TC'!$B65,'WOW PMPM &amp; Agg'!E$31:E$35))</f>
        <v>0</v>
      </c>
      <c r="G65" s="354">
        <f>IF($B$7="Actuals Only",IF('C Report'!$K$2&gt;G$11,SUMIF('WOW PMPM &amp; Agg'!$B$31:$B$35,'Summary TC'!$B65,'WOW PMPM &amp; Agg'!F$31:F$35),IF(AND('C Report'!$K$2=G$11,'C Report'!$K$3=1),(SUMIF('WOW PMPM &amp; Agg'!$B$31:$B$35,'Summary TC'!$B65,'WOW PMPM &amp; Agg'!F$31:F$35)*0.25),IF(AND('C Report'!$K$2=G$11,'C Report'!$K$3=2),(SUMIF('WOW PMPM &amp; Agg'!$B$31:$B$35,'Summary TC'!$B65,'WOW PMPM &amp; Agg'!F$31:F$35)*0.5),IF(AND('C Report'!$K$2=G$11,'C Report'!$K$3=3),(SUMIF('WOW PMPM &amp; Agg'!$B$31:$B$35,'Summary TC'!$B65,'WOW PMPM &amp; Agg'!F$31:F$35)*0.75),IF(AND('C Report'!$K$2=G$11,'C Report'!$K$3=4),SUMIF('WOW PMPM &amp; Agg'!$B$31:$B$35,'Summary TC'!$B65,'WOW PMPM &amp; Agg'!F$31:F$35),""))))),SUMIF('WOW PMPM &amp; Agg'!$B$31:$B$35,'Summary TC'!$B65,'WOW PMPM &amp; Agg'!F$31:F$35))</f>
        <v>0</v>
      </c>
      <c r="H65" s="354">
        <f>IF($B$7="Actuals Only",IF('C Report'!$K$2&gt;H$11,SUMIF('WOW PMPM &amp; Agg'!$B$31:$B$35,'Summary TC'!$B65,'WOW PMPM &amp; Agg'!G$31:G$35),IF(AND('C Report'!$K$2=H$11,'C Report'!$K$3=1),(SUMIF('WOW PMPM &amp; Agg'!$B$31:$B$35,'Summary TC'!$B65,'WOW PMPM &amp; Agg'!G$31:G$35)*0.25),IF(AND('C Report'!$K$2=H$11,'C Report'!$K$3=2),(SUMIF('WOW PMPM &amp; Agg'!$B$31:$B$35,'Summary TC'!$B65,'WOW PMPM &amp; Agg'!G$31:G$35)*0.5),IF(AND('C Report'!$K$2=H$11,'C Report'!$K$3=3),(SUMIF('WOW PMPM &amp; Agg'!$B$31:$B$35,'Summary TC'!$B65,'WOW PMPM &amp; Agg'!G$31:G$35)*0.75),IF(AND('C Report'!$K$2=H$11,'C Report'!$K$3=4),SUMIF('WOW PMPM &amp; Agg'!$B$31:$B$35,'Summary TC'!$B65,'WOW PMPM &amp; Agg'!G$31:G$35),""))))),SUMIF('WOW PMPM &amp; Agg'!$B$31:$B$35,'Summary TC'!$B65,'WOW PMPM &amp; Agg'!G$31:G$35))</f>
        <v>0</v>
      </c>
      <c r="I65" s="354">
        <f>IF($B$7="Actuals Only",IF('C Report'!$K$2&gt;I$11,SUMIF('WOW PMPM &amp; Agg'!$B$31:$B$35,'Summary TC'!$B65,'WOW PMPM &amp; Agg'!H$31:H$35),IF(AND('C Report'!$K$2=I$11,'C Report'!$K$3=1),(SUMIF('WOW PMPM &amp; Agg'!$B$31:$B$35,'Summary TC'!$B65,'WOW PMPM &amp; Agg'!H$31:H$35)*0.25),IF(AND('C Report'!$K$2=I$11,'C Report'!$K$3=2),(SUMIF('WOW PMPM &amp; Agg'!$B$31:$B$35,'Summary TC'!$B65,'WOW PMPM &amp; Agg'!H$31:H$35)*0.5),IF(AND('C Report'!$K$2=I$11,'C Report'!$K$3=3),(SUMIF('WOW PMPM &amp; Agg'!$B$31:$B$35,'Summary TC'!$B65,'WOW PMPM &amp; Agg'!H$31:H$35)*0.75),IF(AND('C Report'!$K$2=I$11,'C Report'!$K$3=4),SUMIF('WOW PMPM &amp; Agg'!$B$31:$B$35,'Summary TC'!$B65,'WOW PMPM &amp; Agg'!H$31:H$35),""))))),SUMIF('WOW PMPM &amp; Agg'!$B$31:$B$35,'Summary TC'!$B65,'WOW PMPM &amp; Agg'!H$31:H$35))</f>
        <v>0</v>
      </c>
      <c r="J65" s="354">
        <f>IF($B$7="Actuals Only",IF('C Report'!$K$2&gt;J$11,SUMIF('WOW PMPM &amp; Agg'!$B$31:$B$35,'Summary TC'!$B65,'WOW PMPM &amp; Agg'!I$31:I$35),IF(AND('C Report'!$K$2=J$11,'C Report'!$K$3=1),(SUMIF('WOW PMPM &amp; Agg'!$B$31:$B$35,'Summary TC'!$B65,'WOW PMPM &amp; Agg'!I$31:I$35)*0.25),IF(AND('C Report'!$K$2=J$11,'C Report'!$K$3=2),(SUMIF('WOW PMPM &amp; Agg'!$B$31:$B$35,'Summary TC'!$B65,'WOW PMPM &amp; Agg'!I$31:I$35)*0.5),IF(AND('C Report'!$K$2=J$11,'C Report'!$K$3=3),(SUMIF('WOW PMPM &amp; Agg'!$B$31:$B$35,'Summary TC'!$B65,'WOW PMPM &amp; Agg'!I$31:I$35)*0.75),IF(AND('C Report'!$K$2=J$11,'C Report'!$K$3=4),SUMIF('WOW PMPM &amp; Agg'!$B$31:$B$35,'Summary TC'!$B65,'WOW PMPM &amp; Agg'!I$31:I$35),""))))),SUMIF('WOW PMPM &amp; Agg'!$B$31:$B$35,'Summary TC'!$B65,'WOW PMPM &amp; Agg'!I$31:I$35))</f>
        <v>0</v>
      </c>
      <c r="K65" s="354">
        <f>IF($B$7="Actuals Only",IF('C Report'!$K$2&gt;K$11,SUMIF('WOW PMPM &amp; Agg'!$B$31:$B$35,'Summary TC'!$B65,'WOW PMPM &amp; Agg'!J$31:J$35),IF(AND('C Report'!$K$2=K$11,'C Report'!$K$3=1),(SUMIF('WOW PMPM &amp; Agg'!$B$31:$B$35,'Summary TC'!$B65,'WOW PMPM &amp; Agg'!J$31:J$35)*0.25),IF(AND('C Report'!$K$2=K$11,'C Report'!$K$3=2),(SUMIF('WOW PMPM &amp; Agg'!$B$31:$B$35,'Summary TC'!$B65,'WOW PMPM &amp; Agg'!J$31:J$35)*0.5),IF(AND('C Report'!$K$2=K$11,'C Report'!$K$3=3),(SUMIF('WOW PMPM &amp; Agg'!$B$31:$B$35,'Summary TC'!$B65,'WOW PMPM &amp; Agg'!J$31:J$35)*0.75),IF(AND('C Report'!$K$2=K$11,'C Report'!$K$3=4),SUMIF('WOW PMPM &amp; Agg'!$B$31:$B$35,'Summary TC'!$B65,'WOW PMPM &amp; Agg'!J$31:J$35),""))))),SUMIF('WOW PMPM &amp; Agg'!$B$31:$B$35,'Summary TC'!$B65,'WOW PMPM &amp; Agg'!J$31:J$35))</f>
        <v>0</v>
      </c>
      <c r="L65" s="354">
        <f>IF($B$7="Actuals Only",IF('C Report'!$K$2&gt;L$11,SUMIF('WOW PMPM &amp; Agg'!$B$31:$B$35,'Summary TC'!$B65,'WOW PMPM &amp; Agg'!K$31:K$35),IF(AND('C Report'!$K$2=L$11,'C Report'!$K$3=1),(SUMIF('WOW PMPM &amp; Agg'!$B$31:$B$35,'Summary TC'!$B65,'WOW PMPM &amp; Agg'!K$31:K$35)*0.25),IF(AND('C Report'!$K$2=L$11,'C Report'!$K$3=2),(SUMIF('WOW PMPM &amp; Agg'!$B$31:$B$35,'Summary TC'!$B65,'WOW PMPM &amp; Agg'!K$31:K$35)*0.5),IF(AND('C Report'!$K$2=L$11,'C Report'!$K$3=3),(SUMIF('WOW PMPM &amp; Agg'!$B$31:$B$35,'Summary TC'!$B65,'WOW PMPM &amp; Agg'!K$31:K$35)*0.75),IF(AND('C Report'!$K$2=L$11,'C Report'!$K$3=4),SUMIF('WOW PMPM &amp; Agg'!$B$31:$B$35,'Summary TC'!$B65,'WOW PMPM &amp; Agg'!K$31:K$35),""))))),SUMIF('WOW PMPM &amp; Agg'!$B$31:$B$35,'Summary TC'!$B65,'WOW PMPM &amp; Agg'!K$31:K$35))</f>
        <v>0</v>
      </c>
      <c r="M65" s="354">
        <f>IF($B$7="Actuals Only",IF('C Report'!$K$2&gt;M$11,SUMIF('WOW PMPM &amp; Agg'!$B$31:$B$35,'Summary TC'!$B65,'WOW PMPM &amp; Agg'!L$31:L$35),IF(AND('C Report'!$K$2=M$11,'C Report'!$K$3=1),(SUMIF('WOW PMPM &amp; Agg'!$B$31:$B$35,'Summary TC'!$B65,'WOW PMPM &amp; Agg'!L$31:L$35)*0.25),IF(AND('C Report'!$K$2=M$11,'C Report'!$K$3=2),(SUMIF('WOW PMPM &amp; Agg'!$B$31:$B$35,'Summary TC'!$B65,'WOW PMPM &amp; Agg'!L$31:L$35)*0.5),IF(AND('C Report'!$K$2=M$11,'C Report'!$K$3=3),(SUMIF('WOW PMPM &amp; Agg'!$B$31:$B$35,'Summary TC'!$B65,'WOW PMPM &amp; Agg'!L$31:L$35)*0.75),IF(AND('C Report'!$K$2=M$11,'C Report'!$K$3=4),SUMIF('WOW PMPM &amp; Agg'!$B$31:$B$35,'Summary TC'!$B65,'WOW PMPM &amp; Agg'!L$31:L$35),""))))),SUMIF('WOW PMPM &amp; Agg'!$B$31:$B$35,'Summary TC'!$B65,'WOW PMPM &amp; Agg'!L$31:L$35))</f>
        <v>0</v>
      </c>
      <c r="N65" s="354">
        <f>IF($B$7="Actuals Only",IF('C Report'!$K$2&gt;N$11,SUMIF('WOW PMPM &amp; Agg'!$B$31:$B$35,'Summary TC'!$B65,'WOW PMPM &amp; Agg'!M$31:M$35),IF(AND('C Report'!$K$2=N$11,'C Report'!$K$3=1),(SUMIF('WOW PMPM &amp; Agg'!$B$31:$B$35,'Summary TC'!$B65,'WOW PMPM &amp; Agg'!M$31:M$35)*0.25),IF(AND('C Report'!$K$2=N$11,'C Report'!$K$3=2),(SUMIF('WOW PMPM &amp; Agg'!$B$31:$B$35,'Summary TC'!$B65,'WOW PMPM &amp; Agg'!M$31:M$35)*0.5),IF(AND('C Report'!$K$2=N$11,'C Report'!$K$3=3),(SUMIF('WOW PMPM &amp; Agg'!$B$31:$B$35,'Summary TC'!$B65,'WOW PMPM &amp; Agg'!M$31:M$35)*0.75),IF(AND('C Report'!$K$2=N$11,'C Report'!$K$3=4),SUMIF('WOW PMPM &amp; Agg'!$B$31:$B$35,'Summary TC'!$B65,'WOW PMPM &amp; Agg'!M$31:M$35),""))))),SUMIF('WOW PMPM &amp; Agg'!$B$31:$B$35,'Summary TC'!$B65,'WOW PMPM &amp; Agg'!M$31:M$35))</f>
        <v>0</v>
      </c>
      <c r="O65" s="354">
        <f>IF($B$7="Actuals Only",IF('C Report'!$K$2&gt;O$11,SUMIF('WOW PMPM &amp; Agg'!$B$31:$B$35,'Summary TC'!$B65,'WOW PMPM &amp; Agg'!N$31:N$35),IF(AND('C Report'!$K$2=O$11,'C Report'!$K$3=1),(SUMIF('WOW PMPM &amp; Agg'!$B$31:$B$35,'Summary TC'!$B65,'WOW PMPM &amp; Agg'!N$31:N$35)*0.25),IF(AND('C Report'!$K$2=O$11,'C Report'!$K$3=2),(SUMIF('WOW PMPM &amp; Agg'!$B$31:$B$35,'Summary TC'!$B65,'WOW PMPM &amp; Agg'!N$31:N$35)*0.5),IF(AND('C Report'!$K$2=O$11,'C Report'!$K$3=3),(SUMIF('WOW PMPM &amp; Agg'!$B$31:$B$35,'Summary TC'!$B65,'WOW PMPM &amp; Agg'!N$31:N$35)*0.75),IF(AND('C Report'!$K$2=O$11,'C Report'!$K$3=4),SUMIF('WOW PMPM &amp; Agg'!$B$31:$B$35,'Summary TC'!$B65,'WOW PMPM &amp; Agg'!N$31:N$35),""))))),SUMIF('WOW PMPM &amp; Agg'!$B$31:$B$35,'Summary TC'!$B65,'WOW PMPM &amp; Agg'!N$31:N$35))</f>
        <v>0</v>
      </c>
      <c r="P65" s="354">
        <f>IF($B$7="Actuals Only",IF('C Report'!$K$2&gt;P$11,SUMIF('WOW PMPM &amp; Agg'!$B$31:$B$35,'Summary TC'!$B65,'WOW PMPM &amp; Agg'!O$31:O$35),IF(AND('C Report'!$K$2=P$11,'C Report'!$K$3=1),(SUMIF('WOW PMPM &amp; Agg'!$B$31:$B$35,'Summary TC'!$B65,'WOW PMPM &amp; Agg'!O$31:O$35)*0.25),IF(AND('C Report'!$K$2=P$11,'C Report'!$K$3=2),(SUMIF('WOW PMPM &amp; Agg'!$B$31:$B$35,'Summary TC'!$B65,'WOW PMPM &amp; Agg'!O$31:O$35)*0.5),IF(AND('C Report'!$K$2=P$11,'C Report'!$K$3=3),(SUMIF('WOW PMPM &amp; Agg'!$B$31:$B$35,'Summary TC'!$B65,'WOW PMPM &amp; Agg'!O$31:O$35)*0.75),IF(AND('C Report'!$K$2=P$11,'C Report'!$K$3=4),SUMIF('WOW PMPM &amp; Agg'!$B$31:$B$35,'Summary TC'!$B65,'WOW PMPM &amp; Agg'!O$31:O$35),""))))),SUMIF('WOW PMPM &amp; Agg'!$B$31:$B$35,'Summary TC'!$B65,'WOW PMPM &amp; Agg'!O$31:O$35))</f>
        <v>0</v>
      </c>
      <c r="Q65" s="354">
        <f>IF($B$7="Actuals Only",IF('C Report'!$K$2&gt;Q$11,SUMIF('WOW PMPM &amp; Agg'!$B$31:$B$35,'Summary TC'!$B65,'WOW PMPM &amp; Agg'!P$31:P$35),IF(AND('C Report'!$K$2=Q$11,'C Report'!$K$3=1),(SUMIF('WOW PMPM &amp; Agg'!$B$31:$B$35,'Summary TC'!$B65,'WOW PMPM &amp; Agg'!P$31:P$35)*0.25),IF(AND('C Report'!$K$2=Q$11,'C Report'!$K$3=2),(SUMIF('WOW PMPM &amp; Agg'!$B$31:$B$35,'Summary TC'!$B65,'WOW PMPM &amp; Agg'!P$31:P$35)*0.5),IF(AND('C Report'!$K$2=Q$11,'C Report'!$K$3=3),(SUMIF('WOW PMPM &amp; Agg'!$B$31:$B$35,'Summary TC'!$B65,'WOW PMPM &amp; Agg'!P$31:P$35)*0.75),IF(AND('C Report'!$K$2=Q$11,'C Report'!$K$3=4),SUMIF('WOW PMPM &amp; Agg'!$B$31:$B$35,'Summary TC'!$B65,'WOW PMPM &amp; Agg'!P$31:P$35),""))))),SUMIF('WOW PMPM &amp; Agg'!$B$31:$B$35,'Summary TC'!$B65,'WOW PMPM &amp; Agg'!P$31:P$35))</f>
        <v>0</v>
      </c>
      <c r="R65" s="354">
        <f>IF($B$7="Actuals Only",IF('C Report'!$K$2&gt;R$11,SUMIF('WOW PMPM &amp; Agg'!$B$31:$B$35,'Summary TC'!$B65,'WOW PMPM &amp; Agg'!Q$31:Q$35),IF(AND('C Report'!$K$2=R$11,'C Report'!$K$3=1),(SUMIF('WOW PMPM &amp; Agg'!$B$31:$B$35,'Summary TC'!$B65,'WOW PMPM &amp; Agg'!Q$31:Q$35)*0.25),IF(AND('C Report'!$K$2=R$11,'C Report'!$K$3=2),(SUMIF('WOW PMPM &amp; Agg'!$B$31:$B$35,'Summary TC'!$B65,'WOW PMPM &amp; Agg'!Q$31:Q$35)*0.5),IF(AND('C Report'!$K$2=R$11,'C Report'!$K$3=3),(SUMIF('WOW PMPM &amp; Agg'!$B$31:$B$35,'Summary TC'!$B65,'WOW PMPM &amp; Agg'!Q$31:Q$35)*0.75),IF(AND('C Report'!$K$2=R$11,'C Report'!$K$3=4),SUMIF('WOW PMPM &amp; Agg'!$B$31:$B$35,'Summary TC'!$B65,'WOW PMPM &amp; Agg'!Q$31:Q$35),""))))),SUMIF('WOW PMPM &amp; Agg'!$B$31:$B$35,'Summary TC'!$B65,'WOW PMPM &amp; Agg'!Q$31:Q$35))</f>
        <v>0</v>
      </c>
      <c r="S65" s="354">
        <f>IF($B$7="Actuals Only",IF('C Report'!$K$2&gt;S$11,SUMIF('WOW PMPM &amp; Agg'!$B$31:$B$35,'Summary TC'!$B65,'WOW PMPM &amp; Agg'!R$31:R$35),IF(AND('C Report'!$K$2=S$11,'C Report'!$K$3=1),(SUMIF('WOW PMPM &amp; Agg'!$B$31:$B$35,'Summary TC'!$B65,'WOW PMPM &amp; Agg'!R$31:R$35)*0.25),IF(AND('C Report'!$K$2=S$11,'C Report'!$K$3=2),(SUMIF('WOW PMPM &amp; Agg'!$B$31:$B$35,'Summary TC'!$B65,'WOW PMPM &amp; Agg'!R$31:R$35)*0.5),IF(AND('C Report'!$K$2=S$11,'C Report'!$K$3=3),(SUMIF('WOW PMPM &amp; Agg'!$B$31:$B$35,'Summary TC'!$B65,'WOW PMPM &amp; Agg'!R$31:R$35)*0.75),IF(AND('C Report'!$K$2=S$11,'C Report'!$K$3=4),SUMIF('WOW PMPM &amp; Agg'!$B$31:$B$35,'Summary TC'!$B65,'WOW PMPM &amp; Agg'!R$31:R$35),""))))),SUMIF('WOW PMPM &amp; Agg'!$B$31:$B$35,'Summary TC'!$B65,'WOW PMPM &amp; Agg'!R$31:R$35))</f>
        <v>0</v>
      </c>
      <c r="T65" s="354">
        <f>IF($B$7="Actuals Only",IF('C Report'!$K$2&gt;T$11,SUMIF('WOW PMPM &amp; Agg'!$B$31:$B$35,'Summary TC'!$B65,'WOW PMPM &amp; Agg'!S$31:S$35),IF(AND('C Report'!$K$2=T$11,'C Report'!$K$3=1),(SUMIF('WOW PMPM &amp; Agg'!$B$31:$B$35,'Summary TC'!$B65,'WOW PMPM &amp; Agg'!S$31:S$35)*0.25),IF(AND('C Report'!$K$2=T$11,'C Report'!$K$3=2),(SUMIF('WOW PMPM &amp; Agg'!$B$31:$B$35,'Summary TC'!$B65,'WOW PMPM &amp; Agg'!S$31:S$35)*0.5),IF(AND('C Report'!$K$2=T$11,'C Report'!$K$3=3),(SUMIF('WOW PMPM &amp; Agg'!$B$31:$B$35,'Summary TC'!$B65,'WOW PMPM &amp; Agg'!S$31:S$35)*0.75),IF(AND('C Report'!$K$2=T$11,'C Report'!$K$3=4),SUMIF('WOW PMPM &amp; Agg'!$B$31:$B$35,'Summary TC'!$B65,'WOW PMPM &amp; Agg'!S$31:S$35),""))))),SUMIF('WOW PMPM &amp; Agg'!$B$31:$B$35,'Summary TC'!$B65,'WOW PMPM &amp; Agg'!S$31:S$35))</f>
        <v>0</v>
      </c>
      <c r="U65" s="354">
        <f>IF($B$7="Actuals Only",IF('C Report'!$K$2&gt;U$11,SUMIF('WOW PMPM &amp; Agg'!$B$31:$B$35,'Summary TC'!$B65,'WOW PMPM &amp; Agg'!T$31:T$35),IF(AND('C Report'!$K$2=U$11,'C Report'!$K$3=1),(SUMIF('WOW PMPM &amp; Agg'!$B$31:$B$35,'Summary TC'!$B65,'WOW PMPM &amp; Agg'!T$31:T$35)*0.25),IF(AND('C Report'!$K$2=U$11,'C Report'!$K$3=2),(SUMIF('WOW PMPM &amp; Agg'!$B$31:$B$35,'Summary TC'!$B65,'WOW PMPM &amp; Agg'!T$31:T$35)*0.5),IF(AND('C Report'!$K$2=U$11,'C Report'!$K$3=3),(SUMIF('WOW PMPM &amp; Agg'!$B$31:$B$35,'Summary TC'!$B65,'WOW PMPM &amp; Agg'!T$31:T$35)*0.75),IF(AND('C Report'!$K$2=U$11,'C Report'!$K$3=4),SUMIF('WOW PMPM &amp; Agg'!$B$31:$B$35,'Summary TC'!$B65,'WOW PMPM &amp; Agg'!T$31:T$35),""))))),SUMIF('WOW PMPM &amp; Agg'!$B$31:$B$35,'Summary TC'!$B65,'WOW PMPM &amp; Agg'!T$31:T$35))</f>
        <v>0</v>
      </c>
      <c r="V65" s="354">
        <f>IF($B$7="Actuals Only",IF('C Report'!$K$2&gt;V$11,SUMIF('WOW PMPM &amp; Agg'!$B$31:$B$35,'Summary TC'!$B65,'WOW PMPM &amp; Agg'!U$31:U$35),IF(AND('C Report'!$K$2=V$11,'C Report'!$K$3=1),(SUMIF('WOW PMPM &amp; Agg'!$B$31:$B$35,'Summary TC'!$B65,'WOW PMPM &amp; Agg'!U$31:U$35)*0.25),IF(AND('C Report'!$K$2=V$11,'C Report'!$K$3=2),(SUMIF('WOW PMPM &amp; Agg'!$B$31:$B$35,'Summary TC'!$B65,'WOW PMPM &amp; Agg'!U$31:U$35)*0.5),IF(AND('C Report'!$K$2=V$11,'C Report'!$K$3=3),(SUMIF('WOW PMPM &amp; Agg'!$B$31:$B$35,'Summary TC'!$B65,'WOW PMPM &amp; Agg'!U$31:U$35)*0.75),IF(AND('C Report'!$K$2=V$11,'C Report'!$K$3=4),SUMIF('WOW PMPM &amp; Agg'!$B$31:$B$35,'Summary TC'!$B65,'WOW PMPM &amp; Agg'!U$31:U$35),""))))),SUMIF('WOW PMPM &amp; Agg'!$B$31:$B$35,'Summary TC'!$B65,'WOW PMPM &amp; Agg'!U$31:U$35))</f>
        <v>0</v>
      </c>
      <c r="W65" s="354">
        <f>IF($B$7="Actuals Only",IF('C Report'!$K$2&gt;W$11,SUMIF('WOW PMPM &amp; Agg'!$B$31:$B$35,'Summary TC'!$B65,'WOW PMPM &amp; Agg'!V$31:V$35),IF(AND('C Report'!$K$2=W$11,'C Report'!$K$3=1),(SUMIF('WOW PMPM &amp; Agg'!$B$31:$B$35,'Summary TC'!$B65,'WOW PMPM &amp; Agg'!V$31:V$35)*0.25),IF(AND('C Report'!$K$2=W$11,'C Report'!$K$3=2),(SUMIF('WOW PMPM &amp; Agg'!$B$31:$B$35,'Summary TC'!$B65,'WOW PMPM &amp; Agg'!V$31:V$35)*0.5),IF(AND('C Report'!$K$2=W$11,'C Report'!$K$3=3),(SUMIF('WOW PMPM &amp; Agg'!$B$31:$B$35,'Summary TC'!$B65,'WOW PMPM &amp; Agg'!V$31:V$35)*0.75),IF(AND('C Report'!$K$2=W$11,'C Report'!$K$3=4),SUMIF('WOW PMPM &amp; Agg'!$B$31:$B$35,'Summary TC'!$B65,'WOW PMPM &amp; Agg'!V$31:V$35),""))))),SUMIF('WOW PMPM &amp; Agg'!$B$31:$B$35,'Summary TC'!$B65,'WOW PMPM &amp; Agg'!V$31:V$35))</f>
        <v>0</v>
      </c>
      <c r="X65" s="354">
        <f>IF($B$7="Actuals Only",IF('C Report'!$K$2&gt;X$11,SUMIF('WOW PMPM &amp; Agg'!$B$31:$B$35,'Summary TC'!$B65,'WOW PMPM &amp; Agg'!W$31:W$35),IF(AND('C Report'!$K$2=X$11,'C Report'!$K$3=1),(SUMIF('WOW PMPM &amp; Agg'!$B$31:$B$35,'Summary TC'!$B65,'WOW PMPM &amp; Agg'!W$31:W$35)*0.25),IF(AND('C Report'!$K$2=X$11,'C Report'!$K$3=2),(SUMIF('WOW PMPM &amp; Agg'!$B$31:$B$35,'Summary TC'!$B65,'WOW PMPM &amp; Agg'!W$31:W$35)*0.5),IF(AND('C Report'!$K$2=X$11,'C Report'!$K$3=3),(SUMIF('WOW PMPM &amp; Agg'!$B$31:$B$35,'Summary TC'!$B65,'WOW PMPM &amp; Agg'!W$31:W$35)*0.75),IF(AND('C Report'!$K$2=X$11,'C Report'!$K$3=4),SUMIF('WOW PMPM &amp; Agg'!$B$31:$B$35,'Summary TC'!$B65,'WOW PMPM &amp; Agg'!W$31:W$35),""))))),SUMIF('WOW PMPM &amp; Agg'!$B$31:$B$35,'Summary TC'!$B65,'WOW PMPM &amp; Agg'!W$31:W$35))</f>
        <v>0</v>
      </c>
      <c r="Y65" s="354">
        <f>IF($B$7="Actuals Only",IF('C Report'!$K$2&gt;Y$11,SUMIF('WOW PMPM &amp; Agg'!$B$31:$B$35,'Summary TC'!$B65,'WOW PMPM &amp; Agg'!X$31:X$35),IF(AND('C Report'!$K$2=Y$11,'C Report'!$K$3=1),(SUMIF('WOW PMPM &amp; Agg'!$B$31:$B$35,'Summary TC'!$B65,'WOW PMPM &amp; Agg'!X$31:X$35)*0.25),IF(AND('C Report'!$K$2=Y$11,'C Report'!$K$3=2),(SUMIF('WOW PMPM &amp; Agg'!$B$31:$B$35,'Summary TC'!$B65,'WOW PMPM &amp; Agg'!X$31:X$35)*0.5),IF(AND('C Report'!$K$2=Y$11,'C Report'!$K$3=3),(SUMIF('WOW PMPM &amp; Agg'!$B$31:$B$35,'Summary TC'!$B65,'WOW PMPM &amp; Agg'!X$31:X$35)*0.75),IF(AND('C Report'!$K$2=Y$11,'C Report'!$K$3=4),SUMIF('WOW PMPM &amp; Agg'!$B$31:$B$35,'Summary TC'!$B65,'WOW PMPM &amp; Agg'!X$31:X$35),""))))),SUMIF('WOW PMPM &amp; Agg'!$B$31:$B$35,'Summary TC'!$B65,'WOW PMPM &amp; Agg'!X$31:X$35))</f>
        <v>0</v>
      </c>
      <c r="Z65" s="354">
        <f>IF($B$7="Actuals Only",IF('C Report'!$K$2&gt;Z$11,SUMIF('WOW PMPM &amp; Agg'!$B$31:$B$35,'Summary TC'!$B65,'WOW PMPM &amp; Agg'!Y$31:Y$35),IF(AND('C Report'!$K$2=Z$11,'C Report'!$K$3=1),(SUMIF('WOW PMPM &amp; Agg'!$B$31:$B$35,'Summary TC'!$B65,'WOW PMPM &amp; Agg'!Y$31:Y$35)*0.25),IF(AND('C Report'!$K$2=Z$11,'C Report'!$K$3=2),(SUMIF('WOW PMPM &amp; Agg'!$B$31:$B$35,'Summary TC'!$B65,'WOW PMPM &amp; Agg'!Y$31:Y$35)*0.5),IF(AND('C Report'!$K$2=Z$11,'C Report'!$K$3=3),(SUMIF('WOW PMPM &amp; Agg'!$B$31:$B$35,'Summary TC'!$B65,'WOW PMPM &amp; Agg'!Y$31:Y$35)*0.75),IF(AND('C Report'!$K$2=Z$11,'C Report'!$K$3=4),SUMIF('WOW PMPM &amp; Agg'!$B$31:$B$35,'Summary TC'!$B65,'WOW PMPM &amp; Agg'!Y$31:Y$35),""))))),SUMIF('WOW PMPM &amp; Agg'!$B$31:$B$35,'Summary TC'!$B65,'WOW PMPM &amp; Agg'!Y$31:Y$35))</f>
        <v>0</v>
      </c>
      <c r="AA65" s="354">
        <f>IF($B$7="Actuals Only",IF('C Report'!$K$2&gt;AA$11,SUMIF('WOW PMPM &amp; Agg'!$B$31:$B$35,'Summary TC'!$B65,'WOW PMPM &amp; Agg'!Z$31:Z$35),IF(AND('C Report'!$K$2=AA$11,'C Report'!$K$3=1),(SUMIF('WOW PMPM &amp; Agg'!$B$31:$B$35,'Summary TC'!$B65,'WOW PMPM &amp; Agg'!Z$31:Z$35)*0.25),IF(AND('C Report'!$K$2=AA$11,'C Report'!$K$3=2),(SUMIF('WOW PMPM &amp; Agg'!$B$31:$B$35,'Summary TC'!$B65,'WOW PMPM &amp; Agg'!Z$31:Z$35)*0.5),IF(AND('C Report'!$K$2=AA$11,'C Report'!$K$3=3),(SUMIF('WOW PMPM &amp; Agg'!$B$31:$B$35,'Summary TC'!$B65,'WOW PMPM &amp; Agg'!Z$31:Z$35)*0.75),IF(AND('C Report'!$K$2=AA$11,'C Report'!$K$3=4),SUMIF('WOW PMPM &amp; Agg'!$B$31:$B$35,'Summary TC'!$B65,'WOW PMPM &amp; Agg'!Z$31:Z$35),""))))),SUMIF('WOW PMPM &amp; Agg'!$B$31:$B$35,'Summary TC'!$B65,'WOW PMPM &amp; Agg'!Z$31:Z$35))</f>
        <v>0</v>
      </c>
      <c r="AB65" s="354">
        <f>IF($B$7="Actuals Only",IF('C Report'!$K$2&gt;AB$11,SUMIF('WOW PMPM &amp; Agg'!$B$31:$B$35,'Summary TC'!$B65,'WOW PMPM &amp; Agg'!AA$31:AA$35),IF(AND('C Report'!$K$2=AB$11,'C Report'!$K$3=1),(SUMIF('WOW PMPM &amp; Agg'!$B$31:$B$35,'Summary TC'!$B65,'WOW PMPM &amp; Agg'!AA$31:AA$35)*0.25),IF(AND('C Report'!$K$2=AB$11,'C Report'!$K$3=2),(SUMIF('WOW PMPM &amp; Agg'!$B$31:$B$35,'Summary TC'!$B65,'WOW PMPM &amp; Agg'!AA$31:AA$35)*0.5),IF(AND('C Report'!$K$2=AB$11,'C Report'!$K$3=3),(SUMIF('WOW PMPM &amp; Agg'!$B$31:$B$35,'Summary TC'!$B65,'WOW PMPM &amp; Agg'!AA$31:AA$35)*0.75),IF(AND('C Report'!$K$2=AB$11,'C Report'!$K$3=4),SUMIF('WOW PMPM &amp; Agg'!$B$31:$B$35,'Summary TC'!$B65,'WOW PMPM &amp; Agg'!AA$31:AA$35),""))))),SUMIF('WOW PMPM &amp; Agg'!$B$31:$B$35,'Summary TC'!$B65,'WOW PMPM &amp; Agg'!AA$31:AA$35))</f>
        <v>0</v>
      </c>
      <c r="AC65" s="355">
        <f>IF($B$7="Actuals Only",IF('C Report'!$K$2&gt;AC$11,SUMIF('WOW PMPM &amp; Agg'!$B$31:$B$35,'Summary TC'!$B65,'WOW PMPM &amp; Agg'!AB$31:AB$35),IF(AND('C Report'!$K$2=AC$11,'C Report'!$K$3=1),(SUMIF('WOW PMPM &amp; Agg'!$B$31:$B$35,'Summary TC'!$B65,'WOW PMPM &amp; Agg'!AB$31:AB$35)*0.25),IF(AND('C Report'!$K$2=AC$11,'C Report'!$K$3=2),(SUMIF('WOW PMPM &amp; Agg'!$B$31:$B$35,'Summary TC'!$B65,'WOW PMPM &amp; Agg'!AB$31:AB$35)*0.5),IF(AND('C Report'!$K$2=AC$11,'C Report'!$K$3=3),(SUMIF('WOW PMPM &amp; Agg'!$B$31:$B$35,'Summary TC'!$B65,'WOW PMPM &amp; Agg'!AB$31:AB$35)*0.75),IF(AND('C Report'!$K$2=AC$11,'C Report'!$K$3=4),SUMIF('WOW PMPM &amp; Agg'!$B$31:$B$35,'Summary TC'!$B65,'WOW PMPM &amp; Agg'!AB$31:AB$35),""))))),SUMIF('WOW PMPM &amp; Agg'!$B$31:$B$35,'Summary TC'!$B65,'WOW PMPM &amp; Agg'!AB$31:AB$35))</f>
        <v>0</v>
      </c>
      <c r="AD65" s="573"/>
    </row>
    <row r="66" spans="2:30" x14ac:dyDescent="0.2">
      <c r="B66" s="61" t="str">
        <f>IFERROR(VLOOKUP(C66,'MEG Def'!$A$28:$B$33,2),"")</f>
        <v/>
      </c>
      <c r="C66" s="115"/>
      <c r="D66" s="259" t="str">
        <f t="shared" si="10"/>
        <v/>
      </c>
      <c r="E66" s="353">
        <f>IF($B$7="Actuals Only",IF('C Report'!$K$2&gt;E$11,SUMIF('WOW PMPM &amp; Agg'!$B$31:$B$35,'Summary TC'!$B66,'WOW PMPM &amp; Agg'!D$31:D$35),IF(AND('C Report'!$K$2=E$11,'C Report'!$K$3=1),(SUMIF('WOW PMPM &amp; Agg'!$B$31:$B$35,'Summary TC'!$B66,'WOW PMPM &amp; Agg'!D$31:D$35)*0.25),IF(AND('C Report'!$K$2=E$11,'C Report'!$K$3=2),(SUMIF('WOW PMPM &amp; Agg'!$B$31:$B$35,'Summary TC'!$B66,'WOW PMPM &amp; Agg'!D$31:D$35)*0.5),IF(AND('C Report'!$K$2=E$11,'C Report'!$K$3=3),(SUMIF('WOW PMPM &amp; Agg'!$B$31:$B$35,'Summary TC'!$B66,'WOW PMPM &amp; Agg'!D$31:D$35)*0.75),IF(AND('C Report'!$K$2=E$11,'C Report'!$K$3=4),SUMIF('WOW PMPM &amp; Agg'!$B$31:$B$35,'Summary TC'!$B66,'WOW PMPM &amp; Agg'!D$31:D$35),""))))),SUMIF('WOW PMPM &amp; Agg'!$B$31:$B$35,'Summary TC'!$B66,'WOW PMPM &amp; Agg'!D$31:D$35))</f>
        <v>0</v>
      </c>
      <c r="F66" s="354">
        <f>IF($B$7="Actuals Only",IF('C Report'!$K$2&gt;F$11,SUMIF('WOW PMPM &amp; Agg'!$B$31:$B$35,'Summary TC'!$B66,'WOW PMPM &amp; Agg'!E$31:E$35),IF(AND('C Report'!$K$2=F$11,'C Report'!$K$3=1),(SUMIF('WOW PMPM &amp; Agg'!$B$31:$B$35,'Summary TC'!$B66,'WOW PMPM &amp; Agg'!E$31:E$35)*0.25),IF(AND('C Report'!$K$2=F$11,'C Report'!$K$3=2),(SUMIF('WOW PMPM &amp; Agg'!$B$31:$B$35,'Summary TC'!$B66,'WOW PMPM &amp; Agg'!E$31:E$35)*0.5),IF(AND('C Report'!$K$2=F$11,'C Report'!$K$3=3),(SUMIF('WOW PMPM &amp; Agg'!$B$31:$B$35,'Summary TC'!$B66,'WOW PMPM &amp; Agg'!E$31:E$35)*0.75),IF(AND('C Report'!$K$2=F$11,'C Report'!$K$3=4),SUMIF('WOW PMPM &amp; Agg'!$B$31:$B$35,'Summary TC'!$B66,'WOW PMPM &amp; Agg'!E$31:E$35),""))))),SUMIF('WOW PMPM &amp; Agg'!$B$31:$B$35,'Summary TC'!$B66,'WOW PMPM &amp; Agg'!E$31:E$35))</f>
        <v>0</v>
      </c>
      <c r="G66" s="354">
        <f>IF($B$7="Actuals Only",IF('C Report'!$K$2&gt;G$11,SUMIF('WOW PMPM &amp; Agg'!$B$31:$B$35,'Summary TC'!$B66,'WOW PMPM &amp; Agg'!F$31:F$35),IF(AND('C Report'!$K$2=G$11,'C Report'!$K$3=1),(SUMIF('WOW PMPM &amp; Agg'!$B$31:$B$35,'Summary TC'!$B66,'WOW PMPM &amp; Agg'!F$31:F$35)*0.25),IF(AND('C Report'!$K$2=G$11,'C Report'!$K$3=2),(SUMIF('WOW PMPM &amp; Agg'!$B$31:$B$35,'Summary TC'!$B66,'WOW PMPM &amp; Agg'!F$31:F$35)*0.5),IF(AND('C Report'!$K$2=G$11,'C Report'!$K$3=3),(SUMIF('WOW PMPM &amp; Agg'!$B$31:$B$35,'Summary TC'!$B66,'WOW PMPM &amp; Agg'!F$31:F$35)*0.75),IF(AND('C Report'!$K$2=G$11,'C Report'!$K$3=4),SUMIF('WOW PMPM &amp; Agg'!$B$31:$B$35,'Summary TC'!$B66,'WOW PMPM &amp; Agg'!F$31:F$35),""))))),SUMIF('WOW PMPM &amp; Agg'!$B$31:$B$35,'Summary TC'!$B66,'WOW PMPM &amp; Agg'!F$31:F$35))</f>
        <v>0</v>
      </c>
      <c r="H66" s="354">
        <f>IF($B$7="Actuals Only",IF('C Report'!$K$2&gt;H$11,SUMIF('WOW PMPM &amp; Agg'!$B$31:$B$35,'Summary TC'!$B66,'WOW PMPM &amp; Agg'!G$31:G$35),IF(AND('C Report'!$K$2=H$11,'C Report'!$K$3=1),(SUMIF('WOW PMPM &amp; Agg'!$B$31:$B$35,'Summary TC'!$B66,'WOW PMPM &amp; Agg'!G$31:G$35)*0.25),IF(AND('C Report'!$K$2=H$11,'C Report'!$K$3=2),(SUMIF('WOW PMPM &amp; Agg'!$B$31:$B$35,'Summary TC'!$B66,'WOW PMPM &amp; Agg'!G$31:G$35)*0.5),IF(AND('C Report'!$K$2=H$11,'C Report'!$K$3=3),(SUMIF('WOW PMPM &amp; Agg'!$B$31:$B$35,'Summary TC'!$B66,'WOW PMPM &amp; Agg'!G$31:G$35)*0.75),IF(AND('C Report'!$K$2=H$11,'C Report'!$K$3=4),SUMIF('WOW PMPM &amp; Agg'!$B$31:$B$35,'Summary TC'!$B66,'WOW PMPM &amp; Agg'!G$31:G$35),""))))),SUMIF('WOW PMPM &amp; Agg'!$B$31:$B$35,'Summary TC'!$B66,'WOW PMPM &amp; Agg'!G$31:G$35))</f>
        <v>0</v>
      </c>
      <c r="I66" s="354">
        <f>IF($B$7="Actuals Only",IF('C Report'!$K$2&gt;I$11,SUMIF('WOW PMPM &amp; Agg'!$B$31:$B$35,'Summary TC'!$B66,'WOW PMPM &amp; Agg'!H$31:H$35),IF(AND('C Report'!$K$2=I$11,'C Report'!$K$3=1),(SUMIF('WOW PMPM &amp; Agg'!$B$31:$B$35,'Summary TC'!$B66,'WOW PMPM &amp; Agg'!H$31:H$35)*0.25),IF(AND('C Report'!$K$2=I$11,'C Report'!$K$3=2),(SUMIF('WOW PMPM &amp; Agg'!$B$31:$B$35,'Summary TC'!$B66,'WOW PMPM &amp; Agg'!H$31:H$35)*0.5),IF(AND('C Report'!$K$2=I$11,'C Report'!$K$3=3),(SUMIF('WOW PMPM &amp; Agg'!$B$31:$B$35,'Summary TC'!$B66,'WOW PMPM &amp; Agg'!H$31:H$35)*0.75),IF(AND('C Report'!$K$2=I$11,'C Report'!$K$3=4),SUMIF('WOW PMPM &amp; Agg'!$B$31:$B$35,'Summary TC'!$B66,'WOW PMPM &amp; Agg'!H$31:H$35),""))))),SUMIF('WOW PMPM &amp; Agg'!$B$31:$B$35,'Summary TC'!$B66,'WOW PMPM &amp; Agg'!H$31:H$35))</f>
        <v>0</v>
      </c>
      <c r="J66" s="354">
        <f>IF($B$7="Actuals Only",IF('C Report'!$K$2&gt;J$11,SUMIF('WOW PMPM &amp; Agg'!$B$31:$B$35,'Summary TC'!$B66,'WOW PMPM &amp; Agg'!I$31:I$35),IF(AND('C Report'!$K$2=J$11,'C Report'!$K$3=1),(SUMIF('WOW PMPM &amp; Agg'!$B$31:$B$35,'Summary TC'!$B66,'WOW PMPM &amp; Agg'!I$31:I$35)*0.25),IF(AND('C Report'!$K$2=J$11,'C Report'!$K$3=2),(SUMIF('WOW PMPM &amp; Agg'!$B$31:$B$35,'Summary TC'!$B66,'WOW PMPM &amp; Agg'!I$31:I$35)*0.5),IF(AND('C Report'!$K$2=J$11,'C Report'!$K$3=3),(SUMIF('WOW PMPM &amp; Agg'!$B$31:$B$35,'Summary TC'!$B66,'WOW PMPM &amp; Agg'!I$31:I$35)*0.75),IF(AND('C Report'!$K$2=J$11,'C Report'!$K$3=4),SUMIF('WOW PMPM &amp; Agg'!$B$31:$B$35,'Summary TC'!$B66,'WOW PMPM &amp; Agg'!I$31:I$35),""))))),SUMIF('WOW PMPM &amp; Agg'!$B$31:$B$35,'Summary TC'!$B66,'WOW PMPM &amp; Agg'!I$31:I$35))</f>
        <v>0</v>
      </c>
      <c r="K66" s="354">
        <f>IF($B$7="Actuals Only",IF('C Report'!$K$2&gt;K$11,SUMIF('WOW PMPM &amp; Agg'!$B$31:$B$35,'Summary TC'!$B66,'WOW PMPM &amp; Agg'!J$31:J$35),IF(AND('C Report'!$K$2=K$11,'C Report'!$K$3=1),(SUMIF('WOW PMPM &amp; Agg'!$B$31:$B$35,'Summary TC'!$B66,'WOW PMPM &amp; Agg'!J$31:J$35)*0.25),IF(AND('C Report'!$K$2=K$11,'C Report'!$K$3=2),(SUMIF('WOW PMPM &amp; Agg'!$B$31:$B$35,'Summary TC'!$B66,'WOW PMPM &amp; Agg'!J$31:J$35)*0.5),IF(AND('C Report'!$K$2=K$11,'C Report'!$K$3=3),(SUMIF('WOW PMPM &amp; Agg'!$B$31:$B$35,'Summary TC'!$B66,'WOW PMPM &amp; Agg'!J$31:J$35)*0.75),IF(AND('C Report'!$K$2=K$11,'C Report'!$K$3=4),SUMIF('WOW PMPM &amp; Agg'!$B$31:$B$35,'Summary TC'!$B66,'WOW PMPM &amp; Agg'!J$31:J$35),""))))),SUMIF('WOW PMPM &amp; Agg'!$B$31:$B$35,'Summary TC'!$B66,'WOW PMPM &amp; Agg'!J$31:J$35))</f>
        <v>0</v>
      </c>
      <c r="L66" s="354">
        <f>IF($B$7="Actuals Only",IF('C Report'!$K$2&gt;L$11,SUMIF('WOW PMPM &amp; Agg'!$B$31:$B$35,'Summary TC'!$B66,'WOW PMPM &amp; Agg'!K$31:K$35),IF(AND('C Report'!$K$2=L$11,'C Report'!$K$3=1),(SUMIF('WOW PMPM &amp; Agg'!$B$31:$B$35,'Summary TC'!$B66,'WOW PMPM &amp; Agg'!K$31:K$35)*0.25),IF(AND('C Report'!$K$2=L$11,'C Report'!$K$3=2),(SUMIF('WOW PMPM &amp; Agg'!$B$31:$B$35,'Summary TC'!$B66,'WOW PMPM &amp; Agg'!K$31:K$35)*0.5),IF(AND('C Report'!$K$2=L$11,'C Report'!$K$3=3),(SUMIF('WOW PMPM &amp; Agg'!$B$31:$B$35,'Summary TC'!$B66,'WOW PMPM &amp; Agg'!K$31:K$35)*0.75),IF(AND('C Report'!$K$2=L$11,'C Report'!$K$3=4),SUMIF('WOW PMPM &amp; Agg'!$B$31:$B$35,'Summary TC'!$B66,'WOW PMPM &amp; Agg'!K$31:K$35),""))))),SUMIF('WOW PMPM &amp; Agg'!$B$31:$B$35,'Summary TC'!$B66,'WOW PMPM &amp; Agg'!K$31:K$35))</f>
        <v>0</v>
      </c>
      <c r="M66" s="354">
        <f>IF($B$7="Actuals Only",IF('C Report'!$K$2&gt;M$11,SUMIF('WOW PMPM &amp; Agg'!$B$31:$B$35,'Summary TC'!$B66,'WOW PMPM &amp; Agg'!L$31:L$35),IF(AND('C Report'!$K$2=M$11,'C Report'!$K$3=1),(SUMIF('WOW PMPM &amp; Agg'!$B$31:$B$35,'Summary TC'!$B66,'WOW PMPM &amp; Agg'!L$31:L$35)*0.25),IF(AND('C Report'!$K$2=M$11,'C Report'!$K$3=2),(SUMIF('WOW PMPM &amp; Agg'!$B$31:$B$35,'Summary TC'!$B66,'WOW PMPM &amp; Agg'!L$31:L$35)*0.5),IF(AND('C Report'!$K$2=M$11,'C Report'!$K$3=3),(SUMIF('WOW PMPM &amp; Agg'!$B$31:$B$35,'Summary TC'!$B66,'WOW PMPM &amp; Agg'!L$31:L$35)*0.75),IF(AND('C Report'!$K$2=M$11,'C Report'!$K$3=4),SUMIF('WOW PMPM &amp; Agg'!$B$31:$B$35,'Summary TC'!$B66,'WOW PMPM &amp; Agg'!L$31:L$35),""))))),SUMIF('WOW PMPM &amp; Agg'!$B$31:$B$35,'Summary TC'!$B66,'WOW PMPM &amp; Agg'!L$31:L$35))</f>
        <v>0</v>
      </c>
      <c r="N66" s="354">
        <f>IF($B$7="Actuals Only",IF('C Report'!$K$2&gt;N$11,SUMIF('WOW PMPM &amp; Agg'!$B$31:$B$35,'Summary TC'!$B66,'WOW PMPM &amp; Agg'!M$31:M$35),IF(AND('C Report'!$K$2=N$11,'C Report'!$K$3=1),(SUMIF('WOW PMPM &amp; Agg'!$B$31:$B$35,'Summary TC'!$B66,'WOW PMPM &amp; Agg'!M$31:M$35)*0.25),IF(AND('C Report'!$K$2=N$11,'C Report'!$K$3=2),(SUMIF('WOW PMPM &amp; Agg'!$B$31:$B$35,'Summary TC'!$B66,'WOW PMPM &amp; Agg'!M$31:M$35)*0.5),IF(AND('C Report'!$K$2=N$11,'C Report'!$K$3=3),(SUMIF('WOW PMPM &amp; Agg'!$B$31:$B$35,'Summary TC'!$B66,'WOW PMPM &amp; Agg'!M$31:M$35)*0.75),IF(AND('C Report'!$K$2=N$11,'C Report'!$K$3=4),SUMIF('WOW PMPM &amp; Agg'!$B$31:$B$35,'Summary TC'!$B66,'WOW PMPM &amp; Agg'!M$31:M$35),""))))),SUMIF('WOW PMPM &amp; Agg'!$B$31:$B$35,'Summary TC'!$B66,'WOW PMPM &amp; Agg'!M$31:M$35))</f>
        <v>0</v>
      </c>
      <c r="O66" s="354">
        <f>IF($B$7="Actuals Only",IF('C Report'!$K$2&gt;O$11,SUMIF('WOW PMPM &amp; Agg'!$B$31:$B$35,'Summary TC'!$B66,'WOW PMPM &amp; Agg'!N$31:N$35),IF(AND('C Report'!$K$2=O$11,'C Report'!$K$3=1),(SUMIF('WOW PMPM &amp; Agg'!$B$31:$B$35,'Summary TC'!$B66,'WOW PMPM &amp; Agg'!N$31:N$35)*0.25),IF(AND('C Report'!$K$2=O$11,'C Report'!$K$3=2),(SUMIF('WOW PMPM &amp; Agg'!$B$31:$B$35,'Summary TC'!$B66,'WOW PMPM &amp; Agg'!N$31:N$35)*0.5),IF(AND('C Report'!$K$2=O$11,'C Report'!$K$3=3),(SUMIF('WOW PMPM &amp; Agg'!$B$31:$B$35,'Summary TC'!$B66,'WOW PMPM &amp; Agg'!N$31:N$35)*0.75),IF(AND('C Report'!$K$2=O$11,'C Report'!$K$3=4),SUMIF('WOW PMPM &amp; Agg'!$B$31:$B$35,'Summary TC'!$B66,'WOW PMPM &amp; Agg'!N$31:N$35),""))))),SUMIF('WOW PMPM &amp; Agg'!$B$31:$B$35,'Summary TC'!$B66,'WOW PMPM &amp; Agg'!N$31:N$35))</f>
        <v>0</v>
      </c>
      <c r="P66" s="354">
        <f>IF($B$7="Actuals Only",IF('C Report'!$K$2&gt;P$11,SUMIF('WOW PMPM &amp; Agg'!$B$31:$B$35,'Summary TC'!$B66,'WOW PMPM &amp; Agg'!O$31:O$35),IF(AND('C Report'!$K$2=P$11,'C Report'!$K$3=1),(SUMIF('WOW PMPM &amp; Agg'!$B$31:$B$35,'Summary TC'!$B66,'WOW PMPM &amp; Agg'!O$31:O$35)*0.25),IF(AND('C Report'!$K$2=P$11,'C Report'!$K$3=2),(SUMIF('WOW PMPM &amp; Agg'!$B$31:$B$35,'Summary TC'!$B66,'WOW PMPM &amp; Agg'!O$31:O$35)*0.5),IF(AND('C Report'!$K$2=P$11,'C Report'!$K$3=3),(SUMIF('WOW PMPM &amp; Agg'!$B$31:$B$35,'Summary TC'!$B66,'WOW PMPM &amp; Agg'!O$31:O$35)*0.75),IF(AND('C Report'!$K$2=P$11,'C Report'!$K$3=4),SUMIF('WOW PMPM &amp; Agg'!$B$31:$B$35,'Summary TC'!$B66,'WOW PMPM &amp; Agg'!O$31:O$35),""))))),SUMIF('WOW PMPM &amp; Agg'!$B$31:$B$35,'Summary TC'!$B66,'WOW PMPM &amp; Agg'!O$31:O$35))</f>
        <v>0</v>
      </c>
      <c r="Q66" s="354">
        <f>IF($B$7="Actuals Only",IF('C Report'!$K$2&gt;Q$11,SUMIF('WOW PMPM &amp; Agg'!$B$31:$B$35,'Summary TC'!$B66,'WOW PMPM &amp; Agg'!P$31:P$35),IF(AND('C Report'!$K$2=Q$11,'C Report'!$K$3=1),(SUMIF('WOW PMPM &amp; Agg'!$B$31:$B$35,'Summary TC'!$B66,'WOW PMPM &amp; Agg'!P$31:P$35)*0.25),IF(AND('C Report'!$K$2=Q$11,'C Report'!$K$3=2),(SUMIF('WOW PMPM &amp; Agg'!$B$31:$B$35,'Summary TC'!$B66,'WOW PMPM &amp; Agg'!P$31:P$35)*0.5),IF(AND('C Report'!$K$2=Q$11,'C Report'!$K$3=3),(SUMIF('WOW PMPM &amp; Agg'!$B$31:$B$35,'Summary TC'!$B66,'WOW PMPM &amp; Agg'!P$31:P$35)*0.75),IF(AND('C Report'!$K$2=Q$11,'C Report'!$K$3=4),SUMIF('WOW PMPM &amp; Agg'!$B$31:$B$35,'Summary TC'!$B66,'WOW PMPM &amp; Agg'!P$31:P$35),""))))),SUMIF('WOW PMPM &amp; Agg'!$B$31:$B$35,'Summary TC'!$B66,'WOW PMPM &amp; Agg'!P$31:P$35))</f>
        <v>0</v>
      </c>
      <c r="R66" s="354">
        <f>IF($B$7="Actuals Only",IF('C Report'!$K$2&gt;R$11,SUMIF('WOW PMPM &amp; Agg'!$B$31:$B$35,'Summary TC'!$B66,'WOW PMPM &amp; Agg'!Q$31:Q$35),IF(AND('C Report'!$K$2=R$11,'C Report'!$K$3=1),(SUMIF('WOW PMPM &amp; Agg'!$B$31:$B$35,'Summary TC'!$B66,'WOW PMPM &amp; Agg'!Q$31:Q$35)*0.25),IF(AND('C Report'!$K$2=R$11,'C Report'!$K$3=2),(SUMIF('WOW PMPM &amp; Agg'!$B$31:$B$35,'Summary TC'!$B66,'WOW PMPM &amp; Agg'!Q$31:Q$35)*0.5),IF(AND('C Report'!$K$2=R$11,'C Report'!$K$3=3),(SUMIF('WOW PMPM &amp; Agg'!$B$31:$B$35,'Summary TC'!$B66,'WOW PMPM &amp; Agg'!Q$31:Q$35)*0.75),IF(AND('C Report'!$K$2=R$11,'C Report'!$K$3=4),SUMIF('WOW PMPM &amp; Agg'!$B$31:$B$35,'Summary TC'!$B66,'WOW PMPM &amp; Agg'!Q$31:Q$35),""))))),SUMIF('WOW PMPM &amp; Agg'!$B$31:$B$35,'Summary TC'!$B66,'WOW PMPM &amp; Agg'!Q$31:Q$35))</f>
        <v>0</v>
      </c>
      <c r="S66" s="354">
        <f>IF($B$7="Actuals Only",IF('C Report'!$K$2&gt;S$11,SUMIF('WOW PMPM &amp; Agg'!$B$31:$B$35,'Summary TC'!$B66,'WOW PMPM &amp; Agg'!R$31:R$35),IF(AND('C Report'!$K$2=S$11,'C Report'!$K$3=1),(SUMIF('WOW PMPM &amp; Agg'!$B$31:$B$35,'Summary TC'!$B66,'WOW PMPM &amp; Agg'!R$31:R$35)*0.25),IF(AND('C Report'!$K$2=S$11,'C Report'!$K$3=2),(SUMIF('WOW PMPM &amp; Agg'!$B$31:$B$35,'Summary TC'!$B66,'WOW PMPM &amp; Agg'!R$31:R$35)*0.5),IF(AND('C Report'!$K$2=S$11,'C Report'!$K$3=3),(SUMIF('WOW PMPM &amp; Agg'!$B$31:$B$35,'Summary TC'!$B66,'WOW PMPM &amp; Agg'!R$31:R$35)*0.75),IF(AND('C Report'!$K$2=S$11,'C Report'!$K$3=4),SUMIF('WOW PMPM &amp; Agg'!$B$31:$B$35,'Summary TC'!$B66,'WOW PMPM &amp; Agg'!R$31:R$35),""))))),SUMIF('WOW PMPM &amp; Agg'!$B$31:$B$35,'Summary TC'!$B66,'WOW PMPM &amp; Agg'!R$31:R$35))</f>
        <v>0</v>
      </c>
      <c r="T66" s="354">
        <f>IF($B$7="Actuals Only",IF('C Report'!$K$2&gt;T$11,SUMIF('WOW PMPM &amp; Agg'!$B$31:$B$35,'Summary TC'!$B66,'WOW PMPM &amp; Agg'!S$31:S$35),IF(AND('C Report'!$K$2=T$11,'C Report'!$K$3=1),(SUMIF('WOW PMPM &amp; Agg'!$B$31:$B$35,'Summary TC'!$B66,'WOW PMPM &amp; Agg'!S$31:S$35)*0.25),IF(AND('C Report'!$K$2=T$11,'C Report'!$K$3=2),(SUMIF('WOW PMPM &amp; Agg'!$B$31:$B$35,'Summary TC'!$B66,'WOW PMPM &amp; Agg'!S$31:S$35)*0.5),IF(AND('C Report'!$K$2=T$11,'C Report'!$K$3=3),(SUMIF('WOW PMPM &amp; Agg'!$B$31:$B$35,'Summary TC'!$B66,'WOW PMPM &amp; Agg'!S$31:S$35)*0.75),IF(AND('C Report'!$K$2=T$11,'C Report'!$K$3=4),SUMIF('WOW PMPM &amp; Agg'!$B$31:$B$35,'Summary TC'!$B66,'WOW PMPM &amp; Agg'!S$31:S$35),""))))),SUMIF('WOW PMPM &amp; Agg'!$B$31:$B$35,'Summary TC'!$B66,'WOW PMPM &amp; Agg'!S$31:S$35))</f>
        <v>0</v>
      </c>
      <c r="U66" s="354">
        <f>IF($B$7="Actuals Only",IF('C Report'!$K$2&gt;U$11,SUMIF('WOW PMPM &amp; Agg'!$B$31:$B$35,'Summary TC'!$B66,'WOW PMPM &amp; Agg'!T$31:T$35),IF(AND('C Report'!$K$2=U$11,'C Report'!$K$3=1),(SUMIF('WOW PMPM &amp; Agg'!$B$31:$B$35,'Summary TC'!$B66,'WOW PMPM &amp; Agg'!T$31:T$35)*0.25),IF(AND('C Report'!$K$2=U$11,'C Report'!$K$3=2),(SUMIF('WOW PMPM &amp; Agg'!$B$31:$B$35,'Summary TC'!$B66,'WOW PMPM &amp; Agg'!T$31:T$35)*0.5),IF(AND('C Report'!$K$2=U$11,'C Report'!$K$3=3),(SUMIF('WOW PMPM &amp; Agg'!$B$31:$B$35,'Summary TC'!$B66,'WOW PMPM &amp; Agg'!T$31:T$35)*0.75),IF(AND('C Report'!$K$2=U$11,'C Report'!$K$3=4),SUMIF('WOW PMPM &amp; Agg'!$B$31:$B$35,'Summary TC'!$B66,'WOW PMPM &amp; Agg'!T$31:T$35),""))))),SUMIF('WOW PMPM &amp; Agg'!$B$31:$B$35,'Summary TC'!$B66,'WOW PMPM &amp; Agg'!T$31:T$35))</f>
        <v>0</v>
      </c>
      <c r="V66" s="354">
        <f>IF($B$7="Actuals Only",IF('C Report'!$K$2&gt;V$11,SUMIF('WOW PMPM &amp; Agg'!$B$31:$B$35,'Summary TC'!$B66,'WOW PMPM &amp; Agg'!U$31:U$35),IF(AND('C Report'!$K$2=V$11,'C Report'!$K$3=1),(SUMIF('WOW PMPM &amp; Agg'!$B$31:$B$35,'Summary TC'!$B66,'WOW PMPM &amp; Agg'!U$31:U$35)*0.25),IF(AND('C Report'!$K$2=V$11,'C Report'!$K$3=2),(SUMIF('WOW PMPM &amp; Agg'!$B$31:$B$35,'Summary TC'!$B66,'WOW PMPM &amp; Agg'!U$31:U$35)*0.5),IF(AND('C Report'!$K$2=V$11,'C Report'!$K$3=3),(SUMIF('WOW PMPM &amp; Agg'!$B$31:$B$35,'Summary TC'!$B66,'WOW PMPM &amp; Agg'!U$31:U$35)*0.75),IF(AND('C Report'!$K$2=V$11,'C Report'!$K$3=4),SUMIF('WOW PMPM &amp; Agg'!$B$31:$B$35,'Summary TC'!$B66,'WOW PMPM &amp; Agg'!U$31:U$35),""))))),SUMIF('WOW PMPM &amp; Agg'!$B$31:$B$35,'Summary TC'!$B66,'WOW PMPM &amp; Agg'!U$31:U$35))</f>
        <v>0</v>
      </c>
      <c r="W66" s="354">
        <f>IF($B$7="Actuals Only",IF('C Report'!$K$2&gt;W$11,SUMIF('WOW PMPM &amp; Agg'!$B$31:$B$35,'Summary TC'!$B66,'WOW PMPM &amp; Agg'!V$31:V$35),IF(AND('C Report'!$K$2=W$11,'C Report'!$K$3=1),(SUMIF('WOW PMPM &amp; Agg'!$B$31:$B$35,'Summary TC'!$B66,'WOW PMPM &amp; Agg'!V$31:V$35)*0.25),IF(AND('C Report'!$K$2=W$11,'C Report'!$K$3=2),(SUMIF('WOW PMPM &amp; Agg'!$B$31:$B$35,'Summary TC'!$B66,'WOW PMPM &amp; Agg'!V$31:V$35)*0.5),IF(AND('C Report'!$K$2=W$11,'C Report'!$K$3=3),(SUMIF('WOW PMPM &amp; Agg'!$B$31:$B$35,'Summary TC'!$B66,'WOW PMPM &amp; Agg'!V$31:V$35)*0.75),IF(AND('C Report'!$K$2=W$11,'C Report'!$K$3=4),SUMIF('WOW PMPM &amp; Agg'!$B$31:$B$35,'Summary TC'!$B66,'WOW PMPM &amp; Agg'!V$31:V$35),""))))),SUMIF('WOW PMPM &amp; Agg'!$B$31:$B$35,'Summary TC'!$B66,'WOW PMPM &amp; Agg'!V$31:V$35))</f>
        <v>0</v>
      </c>
      <c r="X66" s="354">
        <f>IF($B$7="Actuals Only",IF('C Report'!$K$2&gt;X$11,SUMIF('WOW PMPM &amp; Agg'!$B$31:$B$35,'Summary TC'!$B66,'WOW PMPM &amp; Agg'!W$31:W$35),IF(AND('C Report'!$K$2=X$11,'C Report'!$K$3=1),(SUMIF('WOW PMPM &amp; Agg'!$B$31:$B$35,'Summary TC'!$B66,'WOW PMPM &amp; Agg'!W$31:W$35)*0.25),IF(AND('C Report'!$K$2=X$11,'C Report'!$K$3=2),(SUMIF('WOW PMPM &amp; Agg'!$B$31:$B$35,'Summary TC'!$B66,'WOW PMPM &amp; Agg'!W$31:W$35)*0.5),IF(AND('C Report'!$K$2=X$11,'C Report'!$K$3=3),(SUMIF('WOW PMPM &amp; Agg'!$B$31:$B$35,'Summary TC'!$B66,'WOW PMPM &amp; Agg'!W$31:W$35)*0.75),IF(AND('C Report'!$K$2=X$11,'C Report'!$K$3=4),SUMIF('WOW PMPM &amp; Agg'!$B$31:$B$35,'Summary TC'!$B66,'WOW PMPM &amp; Agg'!W$31:W$35),""))))),SUMIF('WOW PMPM &amp; Agg'!$B$31:$B$35,'Summary TC'!$B66,'WOW PMPM &amp; Agg'!W$31:W$35))</f>
        <v>0</v>
      </c>
      <c r="Y66" s="354">
        <f>IF($B$7="Actuals Only",IF('C Report'!$K$2&gt;Y$11,SUMIF('WOW PMPM &amp; Agg'!$B$31:$B$35,'Summary TC'!$B66,'WOW PMPM &amp; Agg'!X$31:X$35),IF(AND('C Report'!$K$2=Y$11,'C Report'!$K$3=1),(SUMIF('WOW PMPM &amp; Agg'!$B$31:$B$35,'Summary TC'!$B66,'WOW PMPM &amp; Agg'!X$31:X$35)*0.25),IF(AND('C Report'!$K$2=Y$11,'C Report'!$K$3=2),(SUMIF('WOW PMPM &amp; Agg'!$B$31:$B$35,'Summary TC'!$B66,'WOW PMPM &amp; Agg'!X$31:X$35)*0.5),IF(AND('C Report'!$K$2=Y$11,'C Report'!$K$3=3),(SUMIF('WOW PMPM &amp; Agg'!$B$31:$B$35,'Summary TC'!$B66,'WOW PMPM &amp; Agg'!X$31:X$35)*0.75),IF(AND('C Report'!$K$2=Y$11,'C Report'!$K$3=4),SUMIF('WOW PMPM &amp; Agg'!$B$31:$B$35,'Summary TC'!$B66,'WOW PMPM &amp; Agg'!X$31:X$35),""))))),SUMIF('WOW PMPM &amp; Agg'!$B$31:$B$35,'Summary TC'!$B66,'WOW PMPM &amp; Agg'!X$31:X$35))</f>
        <v>0</v>
      </c>
      <c r="Z66" s="354">
        <f>IF($B$7="Actuals Only",IF('C Report'!$K$2&gt;Z$11,SUMIF('WOW PMPM &amp; Agg'!$B$31:$B$35,'Summary TC'!$B66,'WOW PMPM &amp; Agg'!Y$31:Y$35),IF(AND('C Report'!$K$2=Z$11,'C Report'!$K$3=1),(SUMIF('WOW PMPM &amp; Agg'!$B$31:$B$35,'Summary TC'!$B66,'WOW PMPM &amp; Agg'!Y$31:Y$35)*0.25),IF(AND('C Report'!$K$2=Z$11,'C Report'!$K$3=2),(SUMIF('WOW PMPM &amp; Agg'!$B$31:$B$35,'Summary TC'!$B66,'WOW PMPM &amp; Agg'!Y$31:Y$35)*0.5),IF(AND('C Report'!$K$2=Z$11,'C Report'!$K$3=3),(SUMIF('WOW PMPM &amp; Agg'!$B$31:$B$35,'Summary TC'!$B66,'WOW PMPM &amp; Agg'!Y$31:Y$35)*0.75),IF(AND('C Report'!$K$2=Z$11,'C Report'!$K$3=4),SUMIF('WOW PMPM &amp; Agg'!$B$31:$B$35,'Summary TC'!$B66,'WOW PMPM &amp; Agg'!Y$31:Y$35),""))))),SUMIF('WOW PMPM &amp; Agg'!$B$31:$B$35,'Summary TC'!$B66,'WOW PMPM &amp; Agg'!Y$31:Y$35))</f>
        <v>0</v>
      </c>
      <c r="AA66" s="354">
        <f>IF($B$7="Actuals Only",IF('C Report'!$K$2&gt;AA$11,SUMIF('WOW PMPM &amp; Agg'!$B$31:$B$35,'Summary TC'!$B66,'WOW PMPM &amp; Agg'!Z$31:Z$35),IF(AND('C Report'!$K$2=AA$11,'C Report'!$K$3=1),(SUMIF('WOW PMPM &amp; Agg'!$B$31:$B$35,'Summary TC'!$B66,'WOW PMPM &amp; Agg'!Z$31:Z$35)*0.25),IF(AND('C Report'!$K$2=AA$11,'C Report'!$K$3=2),(SUMIF('WOW PMPM &amp; Agg'!$B$31:$B$35,'Summary TC'!$B66,'WOW PMPM &amp; Agg'!Z$31:Z$35)*0.5),IF(AND('C Report'!$K$2=AA$11,'C Report'!$K$3=3),(SUMIF('WOW PMPM &amp; Agg'!$B$31:$B$35,'Summary TC'!$B66,'WOW PMPM &amp; Agg'!Z$31:Z$35)*0.75),IF(AND('C Report'!$K$2=AA$11,'C Report'!$K$3=4),SUMIF('WOW PMPM &amp; Agg'!$B$31:$B$35,'Summary TC'!$B66,'WOW PMPM &amp; Agg'!Z$31:Z$35),""))))),SUMIF('WOW PMPM &amp; Agg'!$B$31:$B$35,'Summary TC'!$B66,'WOW PMPM &amp; Agg'!Z$31:Z$35))</f>
        <v>0</v>
      </c>
      <c r="AB66" s="354">
        <f>IF($B$7="Actuals Only",IF('C Report'!$K$2&gt;AB$11,SUMIF('WOW PMPM &amp; Agg'!$B$31:$B$35,'Summary TC'!$B66,'WOW PMPM &amp; Agg'!AA$31:AA$35),IF(AND('C Report'!$K$2=AB$11,'C Report'!$K$3=1),(SUMIF('WOW PMPM &amp; Agg'!$B$31:$B$35,'Summary TC'!$B66,'WOW PMPM &amp; Agg'!AA$31:AA$35)*0.25),IF(AND('C Report'!$K$2=AB$11,'C Report'!$K$3=2),(SUMIF('WOW PMPM &amp; Agg'!$B$31:$B$35,'Summary TC'!$B66,'WOW PMPM &amp; Agg'!AA$31:AA$35)*0.5),IF(AND('C Report'!$K$2=AB$11,'C Report'!$K$3=3),(SUMIF('WOW PMPM &amp; Agg'!$B$31:$B$35,'Summary TC'!$B66,'WOW PMPM &amp; Agg'!AA$31:AA$35)*0.75),IF(AND('C Report'!$K$2=AB$11,'C Report'!$K$3=4),SUMIF('WOW PMPM &amp; Agg'!$B$31:$B$35,'Summary TC'!$B66,'WOW PMPM &amp; Agg'!AA$31:AA$35),""))))),SUMIF('WOW PMPM &amp; Agg'!$B$31:$B$35,'Summary TC'!$B66,'WOW PMPM &amp; Agg'!AA$31:AA$35))</f>
        <v>0</v>
      </c>
      <c r="AC66" s="355">
        <f>IF($B$7="Actuals Only",IF('C Report'!$K$2&gt;AC$11,SUMIF('WOW PMPM &amp; Agg'!$B$31:$B$35,'Summary TC'!$B66,'WOW PMPM &amp; Agg'!AB$31:AB$35),IF(AND('C Report'!$K$2=AC$11,'C Report'!$K$3=1),(SUMIF('WOW PMPM &amp; Agg'!$B$31:$B$35,'Summary TC'!$B66,'WOW PMPM &amp; Agg'!AB$31:AB$35)*0.25),IF(AND('C Report'!$K$2=AC$11,'C Report'!$K$3=2),(SUMIF('WOW PMPM &amp; Agg'!$B$31:$B$35,'Summary TC'!$B66,'WOW PMPM &amp; Agg'!AB$31:AB$35)*0.5),IF(AND('C Report'!$K$2=AC$11,'C Report'!$K$3=3),(SUMIF('WOW PMPM &amp; Agg'!$B$31:$B$35,'Summary TC'!$B66,'WOW PMPM &amp; Agg'!AB$31:AB$35)*0.75),IF(AND('C Report'!$K$2=AC$11,'C Report'!$K$3=4),SUMIF('WOW PMPM &amp; Agg'!$B$31:$B$35,'Summary TC'!$B66,'WOW PMPM &amp; Agg'!AB$31:AB$35),""))))),SUMIF('WOW PMPM &amp; Agg'!$B$31:$B$35,'Summary TC'!$B66,'WOW PMPM &amp; Agg'!AB$31:AB$35))</f>
        <v>0</v>
      </c>
      <c r="AD66" s="573"/>
    </row>
    <row r="67" spans="2:30" x14ac:dyDescent="0.2">
      <c r="B67" s="61" t="str">
        <f>IFERROR(VLOOKUP(C67,'MEG Def'!$A$28:$B$33,2),"")</f>
        <v/>
      </c>
      <c r="C67" s="115"/>
      <c r="D67" s="259" t="str">
        <f t="shared" si="10"/>
        <v/>
      </c>
      <c r="E67" s="353">
        <f>IF($B$7="Actuals Only",IF('C Report'!$K$2&gt;E$11,SUMIF('WOW PMPM &amp; Agg'!$B$31:$B$35,'Summary TC'!$B67,'WOW PMPM &amp; Agg'!D$31:D$35),IF(AND('C Report'!$K$2=E$11,'C Report'!$K$3=1),(SUMIF('WOW PMPM &amp; Agg'!$B$31:$B$35,'Summary TC'!$B67,'WOW PMPM &amp; Agg'!D$31:D$35)*0.25),IF(AND('C Report'!$K$2=E$11,'C Report'!$K$3=2),(SUMIF('WOW PMPM &amp; Agg'!$B$31:$B$35,'Summary TC'!$B67,'WOW PMPM &amp; Agg'!D$31:D$35)*0.5),IF(AND('C Report'!$K$2=E$11,'C Report'!$K$3=3),(SUMIF('WOW PMPM &amp; Agg'!$B$31:$B$35,'Summary TC'!$B67,'WOW PMPM &amp; Agg'!D$31:D$35)*0.75),IF(AND('C Report'!$K$2=E$11,'C Report'!$K$3=4),SUMIF('WOW PMPM &amp; Agg'!$B$31:$B$35,'Summary TC'!$B67,'WOW PMPM &amp; Agg'!D$31:D$35),""))))),SUMIF('WOW PMPM &amp; Agg'!$B$31:$B$35,'Summary TC'!$B67,'WOW PMPM &amp; Agg'!D$31:D$35))</f>
        <v>0</v>
      </c>
      <c r="F67" s="354">
        <f>IF($B$7="Actuals Only",IF('C Report'!$K$2&gt;F$11,SUMIF('WOW PMPM &amp; Agg'!$B$31:$B$35,'Summary TC'!$B67,'WOW PMPM &amp; Agg'!E$31:E$35),IF(AND('C Report'!$K$2=F$11,'C Report'!$K$3=1),(SUMIF('WOW PMPM &amp; Agg'!$B$31:$B$35,'Summary TC'!$B67,'WOW PMPM &amp; Agg'!E$31:E$35)*0.25),IF(AND('C Report'!$K$2=F$11,'C Report'!$K$3=2),(SUMIF('WOW PMPM &amp; Agg'!$B$31:$B$35,'Summary TC'!$B67,'WOW PMPM &amp; Agg'!E$31:E$35)*0.5),IF(AND('C Report'!$K$2=F$11,'C Report'!$K$3=3),(SUMIF('WOW PMPM &amp; Agg'!$B$31:$B$35,'Summary TC'!$B67,'WOW PMPM &amp; Agg'!E$31:E$35)*0.75),IF(AND('C Report'!$K$2=F$11,'C Report'!$K$3=4),SUMIF('WOW PMPM &amp; Agg'!$B$31:$B$35,'Summary TC'!$B67,'WOW PMPM &amp; Agg'!E$31:E$35),""))))),SUMIF('WOW PMPM &amp; Agg'!$B$31:$B$35,'Summary TC'!$B67,'WOW PMPM &amp; Agg'!E$31:E$35))</f>
        <v>0</v>
      </c>
      <c r="G67" s="354">
        <f>IF($B$7="Actuals Only",IF('C Report'!$K$2&gt;G$11,SUMIF('WOW PMPM &amp; Agg'!$B$31:$B$35,'Summary TC'!$B67,'WOW PMPM &amp; Agg'!F$31:F$35),IF(AND('C Report'!$K$2=G$11,'C Report'!$K$3=1),(SUMIF('WOW PMPM &amp; Agg'!$B$31:$B$35,'Summary TC'!$B67,'WOW PMPM &amp; Agg'!F$31:F$35)*0.25),IF(AND('C Report'!$K$2=G$11,'C Report'!$K$3=2),(SUMIF('WOW PMPM &amp; Agg'!$B$31:$B$35,'Summary TC'!$B67,'WOW PMPM &amp; Agg'!F$31:F$35)*0.5),IF(AND('C Report'!$K$2=G$11,'C Report'!$K$3=3),(SUMIF('WOW PMPM &amp; Agg'!$B$31:$B$35,'Summary TC'!$B67,'WOW PMPM &amp; Agg'!F$31:F$35)*0.75),IF(AND('C Report'!$K$2=G$11,'C Report'!$K$3=4),SUMIF('WOW PMPM &amp; Agg'!$B$31:$B$35,'Summary TC'!$B67,'WOW PMPM &amp; Agg'!F$31:F$35),""))))),SUMIF('WOW PMPM &amp; Agg'!$B$31:$B$35,'Summary TC'!$B67,'WOW PMPM &amp; Agg'!F$31:F$35))</f>
        <v>0</v>
      </c>
      <c r="H67" s="354">
        <f>IF($B$7="Actuals Only",IF('C Report'!$K$2&gt;H$11,SUMIF('WOW PMPM &amp; Agg'!$B$31:$B$35,'Summary TC'!$B67,'WOW PMPM &amp; Agg'!G$31:G$35),IF(AND('C Report'!$K$2=H$11,'C Report'!$K$3=1),(SUMIF('WOW PMPM &amp; Agg'!$B$31:$B$35,'Summary TC'!$B67,'WOW PMPM &amp; Agg'!G$31:G$35)*0.25),IF(AND('C Report'!$K$2=H$11,'C Report'!$K$3=2),(SUMIF('WOW PMPM &amp; Agg'!$B$31:$B$35,'Summary TC'!$B67,'WOW PMPM &amp; Agg'!G$31:G$35)*0.5),IF(AND('C Report'!$K$2=H$11,'C Report'!$K$3=3),(SUMIF('WOW PMPM &amp; Agg'!$B$31:$B$35,'Summary TC'!$B67,'WOW PMPM &amp; Agg'!G$31:G$35)*0.75),IF(AND('C Report'!$K$2=H$11,'C Report'!$K$3=4),SUMIF('WOW PMPM &amp; Agg'!$B$31:$B$35,'Summary TC'!$B67,'WOW PMPM &amp; Agg'!G$31:G$35),""))))),SUMIF('WOW PMPM &amp; Agg'!$B$31:$B$35,'Summary TC'!$B67,'WOW PMPM &amp; Agg'!G$31:G$35))</f>
        <v>0</v>
      </c>
      <c r="I67" s="354">
        <f>IF($B$7="Actuals Only",IF('C Report'!$K$2&gt;I$11,SUMIF('WOW PMPM &amp; Agg'!$B$31:$B$35,'Summary TC'!$B67,'WOW PMPM &amp; Agg'!H$31:H$35),IF(AND('C Report'!$K$2=I$11,'C Report'!$K$3=1),(SUMIF('WOW PMPM &amp; Agg'!$B$31:$B$35,'Summary TC'!$B67,'WOW PMPM &amp; Agg'!H$31:H$35)*0.25),IF(AND('C Report'!$K$2=I$11,'C Report'!$K$3=2),(SUMIF('WOW PMPM &amp; Agg'!$B$31:$B$35,'Summary TC'!$B67,'WOW PMPM &amp; Agg'!H$31:H$35)*0.5),IF(AND('C Report'!$K$2=I$11,'C Report'!$K$3=3),(SUMIF('WOW PMPM &amp; Agg'!$B$31:$B$35,'Summary TC'!$B67,'WOW PMPM &amp; Agg'!H$31:H$35)*0.75),IF(AND('C Report'!$K$2=I$11,'C Report'!$K$3=4),SUMIF('WOW PMPM &amp; Agg'!$B$31:$B$35,'Summary TC'!$B67,'WOW PMPM &amp; Agg'!H$31:H$35),""))))),SUMIF('WOW PMPM &amp; Agg'!$B$31:$B$35,'Summary TC'!$B67,'WOW PMPM &amp; Agg'!H$31:H$35))</f>
        <v>0</v>
      </c>
      <c r="J67" s="354">
        <f>IF($B$7="Actuals Only",IF('C Report'!$K$2&gt;J$11,SUMIF('WOW PMPM &amp; Agg'!$B$31:$B$35,'Summary TC'!$B67,'WOW PMPM &amp; Agg'!I$31:I$35),IF(AND('C Report'!$K$2=J$11,'C Report'!$K$3=1),(SUMIF('WOW PMPM &amp; Agg'!$B$31:$B$35,'Summary TC'!$B67,'WOW PMPM &amp; Agg'!I$31:I$35)*0.25),IF(AND('C Report'!$K$2=J$11,'C Report'!$K$3=2),(SUMIF('WOW PMPM &amp; Agg'!$B$31:$B$35,'Summary TC'!$B67,'WOW PMPM &amp; Agg'!I$31:I$35)*0.5),IF(AND('C Report'!$K$2=J$11,'C Report'!$K$3=3),(SUMIF('WOW PMPM &amp; Agg'!$B$31:$B$35,'Summary TC'!$B67,'WOW PMPM &amp; Agg'!I$31:I$35)*0.75),IF(AND('C Report'!$K$2=J$11,'C Report'!$K$3=4),SUMIF('WOW PMPM &amp; Agg'!$B$31:$B$35,'Summary TC'!$B67,'WOW PMPM &amp; Agg'!I$31:I$35),""))))),SUMIF('WOW PMPM &amp; Agg'!$B$31:$B$35,'Summary TC'!$B67,'WOW PMPM &amp; Agg'!I$31:I$35))</f>
        <v>0</v>
      </c>
      <c r="K67" s="354">
        <f>IF($B$7="Actuals Only",IF('C Report'!$K$2&gt;K$11,SUMIF('WOW PMPM &amp; Agg'!$B$31:$B$35,'Summary TC'!$B67,'WOW PMPM &amp; Agg'!J$31:J$35),IF(AND('C Report'!$K$2=K$11,'C Report'!$K$3=1),(SUMIF('WOW PMPM &amp; Agg'!$B$31:$B$35,'Summary TC'!$B67,'WOW PMPM &amp; Agg'!J$31:J$35)*0.25),IF(AND('C Report'!$K$2=K$11,'C Report'!$K$3=2),(SUMIF('WOW PMPM &amp; Agg'!$B$31:$B$35,'Summary TC'!$B67,'WOW PMPM &amp; Agg'!J$31:J$35)*0.5),IF(AND('C Report'!$K$2=K$11,'C Report'!$K$3=3),(SUMIF('WOW PMPM &amp; Agg'!$B$31:$B$35,'Summary TC'!$B67,'WOW PMPM &amp; Agg'!J$31:J$35)*0.75),IF(AND('C Report'!$K$2=K$11,'C Report'!$K$3=4),SUMIF('WOW PMPM &amp; Agg'!$B$31:$B$35,'Summary TC'!$B67,'WOW PMPM &amp; Agg'!J$31:J$35),""))))),SUMIF('WOW PMPM &amp; Agg'!$B$31:$B$35,'Summary TC'!$B67,'WOW PMPM &amp; Agg'!J$31:J$35))</f>
        <v>0</v>
      </c>
      <c r="L67" s="354">
        <f>IF($B$7="Actuals Only",IF('C Report'!$K$2&gt;L$11,SUMIF('WOW PMPM &amp; Agg'!$B$31:$B$35,'Summary TC'!$B67,'WOW PMPM &amp; Agg'!K$31:K$35),IF(AND('C Report'!$K$2=L$11,'C Report'!$K$3=1),(SUMIF('WOW PMPM &amp; Agg'!$B$31:$B$35,'Summary TC'!$B67,'WOW PMPM &amp; Agg'!K$31:K$35)*0.25),IF(AND('C Report'!$K$2=L$11,'C Report'!$K$3=2),(SUMIF('WOW PMPM &amp; Agg'!$B$31:$B$35,'Summary TC'!$B67,'WOW PMPM &amp; Agg'!K$31:K$35)*0.5),IF(AND('C Report'!$K$2=L$11,'C Report'!$K$3=3),(SUMIF('WOW PMPM &amp; Agg'!$B$31:$B$35,'Summary TC'!$B67,'WOW PMPM &amp; Agg'!K$31:K$35)*0.75),IF(AND('C Report'!$K$2=L$11,'C Report'!$K$3=4),SUMIF('WOW PMPM &amp; Agg'!$B$31:$B$35,'Summary TC'!$B67,'WOW PMPM &amp; Agg'!K$31:K$35),""))))),SUMIF('WOW PMPM &amp; Agg'!$B$31:$B$35,'Summary TC'!$B67,'WOW PMPM &amp; Agg'!K$31:K$35))</f>
        <v>0</v>
      </c>
      <c r="M67" s="354">
        <f>IF($B$7="Actuals Only",IF('C Report'!$K$2&gt;M$11,SUMIF('WOW PMPM &amp; Agg'!$B$31:$B$35,'Summary TC'!$B67,'WOW PMPM &amp; Agg'!L$31:L$35),IF(AND('C Report'!$K$2=M$11,'C Report'!$K$3=1),(SUMIF('WOW PMPM &amp; Agg'!$B$31:$B$35,'Summary TC'!$B67,'WOW PMPM &amp; Agg'!L$31:L$35)*0.25),IF(AND('C Report'!$K$2=M$11,'C Report'!$K$3=2),(SUMIF('WOW PMPM &amp; Agg'!$B$31:$B$35,'Summary TC'!$B67,'WOW PMPM &amp; Agg'!L$31:L$35)*0.5),IF(AND('C Report'!$K$2=M$11,'C Report'!$K$3=3),(SUMIF('WOW PMPM &amp; Agg'!$B$31:$B$35,'Summary TC'!$B67,'WOW PMPM &amp; Agg'!L$31:L$35)*0.75),IF(AND('C Report'!$K$2=M$11,'C Report'!$K$3=4),SUMIF('WOW PMPM &amp; Agg'!$B$31:$B$35,'Summary TC'!$B67,'WOW PMPM &amp; Agg'!L$31:L$35),""))))),SUMIF('WOW PMPM &amp; Agg'!$B$31:$B$35,'Summary TC'!$B67,'WOW PMPM &amp; Agg'!L$31:L$35))</f>
        <v>0</v>
      </c>
      <c r="N67" s="354">
        <f>IF($B$7="Actuals Only",IF('C Report'!$K$2&gt;N$11,SUMIF('WOW PMPM &amp; Agg'!$B$31:$B$35,'Summary TC'!$B67,'WOW PMPM &amp; Agg'!M$31:M$35),IF(AND('C Report'!$K$2=N$11,'C Report'!$K$3=1),(SUMIF('WOW PMPM &amp; Agg'!$B$31:$B$35,'Summary TC'!$B67,'WOW PMPM &amp; Agg'!M$31:M$35)*0.25),IF(AND('C Report'!$K$2=N$11,'C Report'!$K$3=2),(SUMIF('WOW PMPM &amp; Agg'!$B$31:$B$35,'Summary TC'!$B67,'WOW PMPM &amp; Agg'!M$31:M$35)*0.5),IF(AND('C Report'!$K$2=N$11,'C Report'!$K$3=3),(SUMIF('WOW PMPM &amp; Agg'!$B$31:$B$35,'Summary TC'!$B67,'WOW PMPM &amp; Agg'!M$31:M$35)*0.75),IF(AND('C Report'!$K$2=N$11,'C Report'!$K$3=4),SUMIF('WOW PMPM &amp; Agg'!$B$31:$B$35,'Summary TC'!$B67,'WOW PMPM &amp; Agg'!M$31:M$35),""))))),SUMIF('WOW PMPM &amp; Agg'!$B$31:$B$35,'Summary TC'!$B67,'WOW PMPM &amp; Agg'!M$31:M$35))</f>
        <v>0</v>
      </c>
      <c r="O67" s="354">
        <f>IF($B$7="Actuals Only",IF('C Report'!$K$2&gt;O$11,SUMIF('WOW PMPM &amp; Agg'!$B$31:$B$35,'Summary TC'!$B67,'WOW PMPM &amp; Agg'!N$31:N$35),IF(AND('C Report'!$K$2=O$11,'C Report'!$K$3=1),(SUMIF('WOW PMPM &amp; Agg'!$B$31:$B$35,'Summary TC'!$B67,'WOW PMPM &amp; Agg'!N$31:N$35)*0.25),IF(AND('C Report'!$K$2=O$11,'C Report'!$K$3=2),(SUMIF('WOW PMPM &amp; Agg'!$B$31:$B$35,'Summary TC'!$B67,'WOW PMPM &amp; Agg'!N$31:N$35)*0.5),IF(AND('C Report'!$K$2=O$11,'C Report'!$K$3=3),(SUMIF('WOW PMPM &amp; Agg'!$B$31:$B$35,'Summary TC'!$B67,'WOW PMPM &amp; Agg'!N$31:N$35)*0.75),IF(AND('C Report'!$K$2=O$11,'C Report'!$K$3=4),SUMIF('WOW PMPM &amp; Agg'!$B$31:$B$35,'Summary TC'!$B67,'WOW PMPM &amp; Agg'!N$31:N$35),""))))),SUMIF('WOW PMPM &amp; Agg'!$B$31:$B$35,'Summary TC'!$B67,'WOW PMPM &amp; Agg'!N$31:N$35))</f>
        <v>0</v>
      </c>
      <c r="P67" s="354">
        <f>IF($B$7="Actuals Only",IF('C Report'!$K$2&gt;P$11,SUMIF('WOW PMPM &amp; Agg'!$B$31:$B$35,'Summary TC'!$B67,'WOW PMPM &amp; Agg'!O$31:O$35),IF(AND('C Report'!$K$2=P$11,'C Report'!$K$3=1),(SUMIF('WOW PMPM &amp; Agg'!$B$31:$B$35,'Summary TC'!$B67,'WOW PMPM &amp; Agg'!O$31:O$35)*0.25),IF(AND('C Report'!$K$2=P$11,'C Report'!$K$3=2),(SUMIF('WOW PMPM &amp; Agg'!$B$31:$B$35,'Summary TC'!$B67,'WOW PMPM &amp; Agg'!O$31:O$35)*0.5),IF(AND('C Report'!$K$2=P$11,'C Report'!$K$3=3),(SUMIF('WOW PMPM &amp; Agg'!$B$31:$B$35,'Summary TC'!$B67,'WOW PMPM &amp; Agg'!O$31:O$35)*0.75),IF(AND('C Report'!$K$2=P$11,'C Report'!$K$3=4),SUMIF('WOW PMPM &amp; Agg'!$B$31:$B$35,'Summary TC'!$B67,'WOW PMPM &amp; Agg'!O$31:O$35),""))))),SUMIF('WOW PMPM &amp; Agg'!$B$31:$B$35,'Summary TC'!$B67,'WOW PMPM &amp; Agg'!O$31:O$35))</f>
        <v>0</v>
      </c>
      <c r="Q67" s="354">
        <f>IF($B$7="Actuals Only",IF('C Report'!$K$2&gt;Q$11,SUMIF('WOW PMPM &amp; Agg'!$B$31:$B$35,'Summary TC'!$B67,'WOW PMPM &amp; Agg'!P$31:P$35),IF(AND('C Report'!$K$2=Q$11,'C Report'!$K$3=1),(SUMIF('WOW PMPM &amp; Agg'!$B$31:$B$35,'Summary TC'!$B67,'WOW PMPM &amp; Agg'!P$31:P$35)*0.25),IF(AND('C Report'!$K$2=Q$11,'C Report'!$K$3=2),(SUMIF('WOW PMPM &amp; Agg'!$B$31:$B$35,'Summary TC'!$B67,'WOW PMPM &amp; Agg'!P$31:P$35)*0.5),IF(AND('C Report'!$K$2=Q$11,'C Report'!$K$3=3),(SUMIF('WOW PMPM &amp; Agg'!$B$31:$B$35,'Summary TC'!$B67,'WOW PMPM &amp; Agg'!P$31:P$35)*0.75),IF(AND('C Report'!$K$2=Q$11,'C Report'!$K$3=4),SUMIF('WOW PMPM &amp; Agg'!$B$31:$B$35,'Summary TC'!$B67,'WOW PMPM &amp; Agg'!P$31:P$35),""))))),SUMIF('WOW PMPM &amp; Agg'!$B$31:$B$35,'Summary TC'!$B67,'WOW PMPM &amp; Agg'!P$31:P$35))</f>
        <v>0</v>
      </c>
      <c r="R67" s="354">
        <f>IF($B$7="Actuals Only",IF('C Report'!$K$2&gt;R$11,SUMIF('WOW PMPM &amp; Agg'!$B$31:$B$35,'Summary TC'!$B67,'WOW PMPM &amp; Agg'!Q$31:Q$35),IF(AND('C Report'!$K$2=R$11,'C Report'!$K$3=1),(SUMIF('WOW PMPM &amp; Agg'!$B$31:$B$35,'Summary TC'!$B67,'WOW PMPM &amp; Agg'!Q$31:Q$35)*0.25),IF(AND('C Report'!$K$2=R$11,'C Report'!$K$3=2),(SUMIF('WOW PMPM &amp; Agg'!$B$31:$B$35,'Summary TC'!$B67,'WOW PMPM &amp; Agg'!Q$31:Q$35)*0.5),IF(AND('C Report'!$K$2=R$11,'C Report'!$K$3=3),(SUMIF('WOW PMPM &amp; Agg'!$B$31:$B$35,'Summary TC'!$B67,'WOW PMPM &amp; Agg'!Q$31:Q$35)*0.75),IF(AND('C Report'!$K$2=R$11,'C Report'!$K$3=4),SUMIF('WOW PMPM &amp; Agg'!$B$31:$B$35,'Summary TC'!$B67,'WOW PMPM &amp; Agg'!Q$31:Q$35),""))))),SUMIF('WOW PMPM &amp; Agg'!$B$31:$B$35,'Summary TC'!$B67,'WOW PMPM &amp; Agg'!Q$31:Q$35))</f>
        <v>0</v>
      </c>
      <c r="S67" s="354">
        <f>IF($B$7="Actuals Only",IF('C Report'!$K$2&gt;S$11,SUMIF('WOW PMPM &amp; Agg'!$B$31:$B$35,'Summary TC'!$B67,'WOW PMPM &amp; Agg'!R$31:R$35),IF(AND('C Report'!$K$2=S$11,'C Report'!$K$3=1),(SUMIF('WOW PMPM &amp; Agg'!$B$31:$B$35,'Summary TC'!$B67,'WOW PMPM &amp; Agg'!R$31:R$35)*0.25),IF(AND('C Report'!$K$2=S$11,'C Report'!$K$3=2),(SUMIF('WOW PMPM &amp; Agg'!$B$31:$B$35,'Summary TC'!$B67,'WOW PMPM &amp; Agg'!R$31:R$35)*0.5),IF(AND('C Report'!$K$2=S$11,'C Report'!$K$3=3),(SUMIF('WOW PMPM &amp; Agg'!$B$31:$B$35,'Summary TC'!$B67,'WOW PMPM &amp; Agg'!R$31:R$35)*0.75),IF(AND('C Report'!$K$2=S$11,'C Report'!$K$3=4),SUMIF('WOW PMPM &amp; Agg'!$B$31:$B$35,'Summary TC'!$B67,'WOW PMPM &amp; Agg'!R$31:R$35),""))))),SUMIF('WOW PMPM &amp; Agg'!$B$31:$B$35,'Summary TC'!$B67,'WOW PMPM &amp; Agg'!R$31:R$35))</f>
        <v>0</v>
      </c>
      <c r="T67" s="354">
        <f>IF($B$7="Actuals Only",IF('C Report'!$K$2&gt;T$11,SUMIF('WOW PMPM &amp; Agg'!$B$31:$B$35,'Summary TC'!$B67,'WOW PMPM &amp; Agg'!S$31:S$35),IF(AND('C Report'!$K$2=T$11,'C Report'!$K$3=1),(SUMIF('WOW PMPM &amp; Agg'!$B$31:$B$35,'Summary TC'!$B67,'WOW PMPM &amp; Agg'!S$31:S$35)*0.25),IF(AND('C Report'!$K$2=T$11,'C Report'!$K$3=2),(SUMIF('WOW PMPM &amp; Agg'!$B$31:$B$35,'Summary TC'!$B67,'WOW PMPM &amp; Agg'!S$31:S$35)*0.5),IF(AND('C Report'!$K$2=T$11,'C Report'!$K$3=3),(SUMIF('WOW PMPM &amp; Agg'!$B$31:$B$35,'Summary TC'!$B67,'WOW PMPM &amp; Agg'!S$31:S$35)*0.75),IF(AND('C Report'!$K$2=T$11,'C Report'!$K$3=4),SUMIF('WOW PMPM &amp; Agg'!$B$31:$B$35,'Summary TC'!$B67,'WOW PMPM &amp; Agg'!S$31:S$35),""))))),SUMIF('WOW PMPM &amp; Agg'!$B$31:$B$35,'Summary TC'!$B67,'WOW PMPM &amp; Agg'!S$31:S$35))</f>
        <v>0</v>
      </c>
      <c r="U67" s="354">
        <f>IF($B$7="Actuals Only",IF('C Report'!$K$2&gt;U$11,SUMIF('WOW PMPM &amp; Agg'!$B$31:$B$35,'Summary TC'!$B67,'WOW PMPM &amp; Agg'!T$31:T$35),IF(AND('C Report'!$K$2=U$11,'C Report'!$K$3=1),(SUMIF('WOW PMPM &amp; Agg'!$B$31:$B$35,'Summary TC'!$B67,'WOW PMPM &amp; Agg'!T$31:T$35)*0.25),IF(AND('C Report'!$K$2=U$11,'C Report'!$K$3=2),(SUMIF('WOW PMPM &amp; Agg'!$B$31:$B$35,'Summary TC'!$B67,'WOW PMPM &amp; Agg'!T$31:T$35)*0.5),IF(AND('C Report'!$K$2=U$11,'C Report'!$K$3=3),(SUMIF('WOW PMPM &amp; Agg'!$B$31:$B$35,'Summary TC'!$B67,'WOW PMPM &amp; Agg'!T$31:T$35)*0.75),IF(AND('C Report'!$K$2=U$11,'C Report'!$K$3=4),SUMIF('WOW PMPM &amp; Agg'!$B$31:$B$35,'Summary TC'!$B67,'WOW PMPM &amp; Agg'!T$31:T$35),""))))),SUMIF('WOW PMPM &amp; Agg'!$B$31:$B$35,'Summary TC'!$B67,'WOW PMPM &amp; Agg'!T$31:T$35))</f>
        <v>0</v>
      </c>
      <c r="V67" s="354">
        <f>IF($B$7="Actuals Only",IF('C Report'!$K$2&gt;V$11,SUMIF('WOW PMPM &amp; Agg'!$B$31:$B$35,'Summary TC'!$B67,'WOW PMPM &amp; Agg'!U$31:U$35),IF(AND('C Report'!$K$2=V$11,'C Report'!$K$3=1),(SUMIF('WOW PMPM &amp; Agg'!$B$31:$B$35,'Summary TC'!$B67,'WOW PMPM &amp; Agg'!U$31:U$35)*0.25),IF(AND('C Report'!$K$2=V$11,'C Report'!$K$3=2),(SUMIF('WOW PMPM &amp; Agg'!$B$31:$B$35,'Summary TC'!$B67,'WOW PMPM &amp; Agg'!U$31:U$35)*0.5),IF(AND('C Report'!$K$2=V$11,'C Report'!$K$3=3),(SUMIF('WOW PMPM &amp; Agg'!$B$31:$B$35,'Summary TC'!$B67,'WOW PMPM &amp; Agg'!U$31:U$35)*0.75),IF(AND('C Report'!$K$2=V$11,'C Report'!$K$3=4),SUMIF('WOW PMPM &amp; Agg'!$B$31:$B$35,'Summary TC'!$B67,'WOW PMPM &amp; Agg'!U$31:U$35),""))))),SUMIF('WOW PMPM &amp; Agg'!$B$31:$B$35,'Summary TC'!$B67,'WOW PMPM &amp; Agg'!U$31:U$35))</f>
        <v>0</v>
      </c>
      <c r="W67" s="354">
        <f>IF($B$7="Actuals Only",IF('C Report'!$K$2&gt;W$11,SUMIF('WOW PMPM &amp; Agg'!$B$31:$B$35,'Summary TC'!$B67,'WOW PMPM &amp; Agg'!V$31:V$35),IF(AND('C Report'!$K$2=W$11,'C Report'!$K$3=1),(SUMIF('WOW PMPM &amp; Agg'!$B$31:$B$35,'Summary TC'!$B67,'WOW PMPM &amp; Agg'!V$31:V$35)*0.25),IF(AND('C Report'!$K$2=W$11,'C Report'!$K$3=2),(SUMIF('WOW PMPM &amp; Agg'!$B$31:$B$35,'Summary TC'!$B67,'WOW PMPM &amp; Agg'!V$31:V$35)*0.5),IF(AND('C Report'!$K$2=W$11,'C Report'!$K$3=3),(SUMIF('WOW PMPM &amp; Agg'!$B$31:$B$35,'Summary TC'!$B67,'WOW PMPM &amp; Agg'!V$31:V$35)*0.75),IF(AND('C Report'!$K$2=W$11,'C Report'!$K$3=4),SUMIF('WOW PMPM &amp; Agg'!$B$31:$B$35,'Summary TC'!$B67,'WOW PMPM &amp; Agg'!V$31:V$35),""))))),SUMIF('WOW PMPM &amp; Agg'!$B$31:$B$35,'Summary TC'!$B67,'WOW PMPM &amp; Agg'!V$31:V$35))</f>
        <v>0</v>
      </c>
      <c r="X67" s="354">
        <f>IF($B$7="Actuals Only",IF('C Report'!$K$2&gt;X$11,SUMIF('WOW PMPM &amp; Agg'!$B$31:$B$35,'Summary TC'!$B67,'WOW PMPM &amp; Agg'!W$31:W$35),IF(AND('C Report'!$K$2=X$11,'C Report'!$K$3=1),(SUMIF('WOW PMPM &amp; Agg'!$B$31:$B$35,'Summary TC'!$B67,'WOW PMPM &amp; Agg'!W$31:W$35)*0.25),IF(AND('C Report'!$K$2=X$11,'C Report'!$K$3=2),(SUMIF('WOW PMPM &amp; Agg'!$B$31:$B$35,'Summary TC'!$B67,'WOW PMPM &amp; Agg'!W$31:W$35)*0.5),IF(AND('C Report'!$K$2=X$11,'C Report'!$K$3=3),(SUMIF('WOW PMPM &amp; Agg'!$B$31:$B$35,'Summary TC'!$B67,'WOW PMPM &amp; Agg'!W$31:W$35)*0.75),IF(AND('C Report'!$K$2=X$11,'C Report'!$K$3=4),SUMIF('WOW PMPM &amp; Agg'!$B$31:$B$35,'Summary TC'!$B67,'WOW PMPM &amp; Agg'!W$31:W$35),""))))),SUMIF('WOW PMPM &amp; Agg'!$B$31:$B$35,'Summary TC'!$B67,'WOW PMPM &amp; Agg'!W$31:W$35))</f>
        <v>0</v>
      </c>
      <c r="Y67" s="354">
        <f>IF($B$7="Actuals Only",IF('C Report'!$K$2&gt;Y$11,SUMIF('WOW PMPM &amp; Agg'!$B$31:$B$35,'Summary TC'!$B67,'WOW PMPM &amp; Agg'!X$31:X$35),IF(AND('C Report'!$K$2=Y$11,'C Report'!$K$3=1),(SUMIF('WOW PMPM &amp; Agg'!$B$31:$B$35,'Summary TC'!$B67,'WOW PMPM &amp; Agg'!X$31:X$35)*0.25),IF(AND('C Report'!$K$2=Y$11,'C Report'!$K$3=2),(SUMIF('WOW PMPM &amp; Agg'!$B$31:$B$35,'Summary TC'!$B67,'WOW PMPM &amp; Agg'!X$31:X$35)*0.5),IF(AND('C Report'!$K$2=Y$11,'C Report'!$K$3=3),(SUMIF('WOW PMPM &amp; Agg'!$B$31:$B$35,'Summary TC'!$B67,'WOW PMPM &amp; Agg'!X$31:X$35)*0.75),IF(AND('C Report'!$K$2=Y$11,'C Report'!$K$3=4),SUMIF('WOW PMPM &amp; Agg'!$B$31:$B$35,'Summary TC'!$B67,'WOW PMPM &amp; Agg'!X$31:X$35),""))))),SUMIF('WOW PMPM &amp; Agg'!$B$31:$B$35,'Summary TC'!$B67,'WOW PMPM &amp; Agg'!X$31:X$35))</f>
        <v>0</v>
      </c>
      <c r="Z67" s="354">
        <f>IF($B$7="Actuals Only",IF('C Report'!$K$2&gt;Z$11,SUMIF('WOW PMPM &amp; Agg'!$B$31:$B$35,'Summary TC'!$B67,'WOW PMPM &amp; Agg'!Y$31:Y$35),IF(AND('C Report'!$K$2=Z$11,'C Report'!$K$3=1),(SUMIF('WOW PMPM &amp; Agg'!$B$31:$B$35,'Summary TC'!$B67,'WOW PMPM &amp; Agg'!Y$31:Y$35)*0.25),IF(AND('C Report'!$K$2=Z$11,'C Report'!$K$3=2),(SUMIF('WOW PMPM &amp; Agg'!$B$31:$B$35,'Summary TC'!$B67,'WOW PMPM &amp; Agg'!Y$31:Y$35)*0.5),IF(AND('C Report'!$K$2=Z$11,'C Report'!$K$3=3),(SUMIF('WOW PMPM &amp; Agg'!$B$31:$B$35,'Summary TC'!$B67,'WOW PMPM &amp; Agg'!Y$31:Y$35)*0.75),IF(AND('C Report'!$K$2=Z$11,'C Report'!$K$3=4),SUMIF('WOW PMPM &amp; Agg'!$B$31:$B$35,'Summary TC'!$B67,'WOW PMPM &amp; Agg'!Y$31:Y$35),""))))),SUMIF('WOW PMPM &amp; Agg'!$B$31:$B$35,'Summary TC'!$B67,'WOW PMPM &amp; Agg'!Y$31:Y$35))</f>
        <v>0</v>
      </c>
      <c r="AA67" s="354">
        <f>IF($B$7="Actuals Only",IF('C Report'!$K$2&gt;AA$11,SUMIF('WOW PMPM &amp; Agg'!$B$31:$B$35,'Summary TC'!$B67,'WOW PMPM &amp; Agg'!Z$31:Z$35),IF(AND('C Report'!$K$2=AA$11,'C Report'!$K$3=1),(SUMIF('WOW PMPM &amp; Agg'!$B$31:$B$35,'Summary TC'!$B67,'WOW PMPM &amp; Agg'!Z$31:Z$35)*0.25),IF(AND('C Report'!$K$2=AA$11,'C Report'!$K$3=2),(SUMIF('WOW PMPM &amp; Agg'!$B$31:$B$35,'Summary TC'!$B67,'WOW PMPM &amp; Agg'!Z$31:Z$35)*0.5),IF(AND('C Report'!$K$2=AA$11,'C Report'!$K$3=3),(SUMIF('WOW PMPM &amp; Agg'!$B$31:$B$35,'Summary TC'!$B67,'WOW PMPM &amp; Agg'!Z$31:Z$35)*0.75),IF(AND('C Report'!$K$2=AA$11,'C Report'!$K$3=4),SUMIF('WOW PMPM &amp; Agg'!$B$31:$B$35,'Summary TC'!$B67,'WOW PMPM &amp; Agg'!Z$31:Z$35),""))))),SUMIF('WOW PMPM &amp; Agg'!$B$31:$B$35,'Summary TC'!$B67,'WOW PMPM &amp; Agg'!Z$31:Z$35))</f>
        <v>0</v>
      </c>
      <c r="AB67" s="354">
        <f>IF($B$7="Actuals Only",IF('C Report'!$K$2&gt;AB$11,SUMIF('WOW PMPM &amp; Agg'!$B$31:$B$35,'Summary TC'!$B67,'WOW PMPM &amp; Agg'!AA$31:AA$35),IF(AND('C Report'!$K$2=AB$11,'C Report'!$K$3=1),(SUMIF('WOW PMPM &amp; Agg'!$B$31:$B$35,'Summary TC'!$B67,'WOW PMPM &amp; Agg'!AA$31:AA$35)*0.25),IF(AND('C Report'!$K$2=AB$11,'C Report'!$K$3=2),(SUMIF('WOW PMPM &amp; Agg'!$B$31:$B$35,'Summary TC'!$B67,'WOW PMPM &amp; Agg'!AA$31:AA$35)*0.5),IF(AND('C Report'!$K$2=AB$11,'C Report'!$K$3=3),(SUMIF('WOW PMPM &amp; Agg'!$B$31:$B$35,'Summary TC'!$B67,'WOW PMPM &amp; Agg'!AA$31:AA$35)*0.75),IF(AND('C Report'!$K$2=AB$11,'C Report'!$K$3=4),SUMIF('WOW PMPM &amp; Agg'!$B$31:$B$35,'Summary TC'!$B67,'WOW PMPM &amp; Agg'!AA$31:AA$35),""))))),SUMIF('WOW PMPM &amp; Agg'!$B$31:$B$35,'Summary TC'!$B67,'WOW PMPM &amp; Agg'!AA$31:AA$35))</f>
        <v>0</v>
      </c>
      <c r="AC67" s="355">
        <f>IF($B$7="Actuals Only",IF('C Report'!$K$2&gt;AC$11,SUMIF('WOW PMPM &amp; Agg'!$B$31:$B$35,'Summary TC'!$B67,'WOW PMPM &amp; Agg'!AB$31:AB$35),IF(AND('C Report'!$K$2=AC$11,'C Report'!$K$3=1),(SUMIF('WOW PMPM &amp; Agg'!$B$31:$B$35,'Summary TC'!$B67,'WOW PMPM &amp; Agg'!AB$31:AB$35)*0.25),IF(AND('C Report'!$K$2=AC$11,'C Report'!$K$3=2),(SUMIF('WOW PMPM &amp; Agg'!$B$31:$B$35,'Summary TC'!$B67,'WOW PMPM &amp; Agg'!AB$31:AB$35)*0.5),IF(AND('C Report'!$K$2=AC$11,'C Report'!$K$3=3),(SUMIF('WOW PMPM &amp; Agg'!$B$31:$B$35,'Summary TC'!$B67,'WOW PMPM &amp; Agg'!AB$31:AB$35)*0.75),IF(AND('C Report'!$K$2=AC$11,'C Report'!$K$3=4),SUMIF('WOW PMPM &amp; Agg'!$B$31:$B$35,'Summary TC'!$B67,'WOW PMPM &amp; Agg'!AB$31:AB$35),""))))),SUMIF('WOW PMPM &amp; Agg'!$B$31:$B$35,'Summary TC'!$B67,'WOW PMPM &amp; Agg'!AB$31:AB$35))</f>
        <v>0</v>
      </c>
      <c r="AD67" s="573"/>
    </row>
    <row r="68" spans="2:30" x14ac:dyDescent="0.2">
      <c r="B68" s="61" t="str">
        <f>IFERROR(VLOOKUP(C68,'MEG Def'!$A$28:$B$33,2),"")</f>
        <v/>
      </c>
      <c r="C68" s="115"/>
      <c r="D68" s="259" t="str">
        <f t="shared" si="10"/>
        <v/>
      </c>
      <c r="E68" s="353">
        <f>IF($B$7="Actuals Only",IF('C Report'!$K$2&gt;E$11,SUMIF('WOW PMPM &amp; Agg'!$B$31:$B$35,'Summary TC'!$B68,'WOW PMPM &amp; Agg'!D$31:D$35),IF(AND('C Report'!$K$2=E$11,'C Report'!$K$3=1),(SUMIF('WOW PMPM &amp; Agg'!$B$31:$B$35,'Summary TC'!$B68,'WOW PMPM &amp; Agg'!D$31:D$35)*0.25),IF(AND('C Report'!$K$2=E$11,'C Report'!$K$3=2),(SUMIF('WOW PMPM &amp; Agg'!$B$31:$B$35,'Summary TC'!$B68,'WOW PMPM &amp; Agg'!D$31:D$35)*0.5),IF(AND('C Report'!$K$2=E$11,'C Report'!$K$3=3),(SUMIF('WOW PMPM &amp; Agg'!$B$31:$B$35,'Summary TC'!$B68,'WOW PMPM &amp; Agg'!D$31:D$35)*0.75),IF(AND('C Report'!$K$2=E$11,'C Report'!$K$3=4),SUMIF('WOW PMPM &amp; Agg'!$B$31:$B$35,'Summary TC'!$B68,'WOW PMPM &amp; Agg'!D$31:D$35),""))))),SUMIF('WOW PMPM &amp; Agg'!$B$31:$B$35,'Summary TC'!$B68,'WOW PMPM &amp; Agg'!D$31:D$35))</f>
        <v>0</v>
      </c>
      <c r="F68" s="354">
        <f>IF($B$7="Actuals Only",IF('C Report'!$K$2&gt;F$11,SUMIF('WOW PMPM &amp; Agg'!$B$31:$B$35,'Summary TC'!$B68,'WOW PMPM &amp; Agg'!E$31:E$35),IF(AND('C Report'!$K$2=F$11,'C Report'!$K$3=1),(SUMIF('WOW PMPM &amp; Agg'!$B$31:$B$35,'Summary TC'!$B68,'WOW PMPM &amp; Agg'!E$31:E$35)*0.25),IF(AND('C Report'!$K$2=F$11,'C Report'!$K$3=2),(SUMIF('WOW PMPM &amp; Agg'!$B$31:$B$35,'Summary TC'!$B68,'WOW PMPM &amp; Agg'!E$31:E$35)*0.5),IF(AND('C Report'!$K$2=F$11,'C Report'!$K$3=3),(SUMIF('WOW PMPM &amp; Agg'!$B$31:$B$35,'Summary TC'!$B68,'WOW PMPM &amp; Agg'!E$31:E$35)*0.75),IF(AND('C Report'!$K$2=F$11,'C Report'!$K$3=4),SUMIF('WOW PMPM &amp; Agg'!$B$31:$B$35,'Summary TC'!$B68,'WOW PMPM &amp; Agg'!E$31:E$35),""))))),SUMIF('WOW PMPM &amp; Agg'!$B$31:$B$35,'Summary TC'!$B68,'WOW PMPM &amp; Agg'!E$31:E$35))</f>
        <v>0</v>
      </c>
      <c r="G68" s="354">
        <f>IF($B$7="Actuals Only",IF('C Report'!$K$2&gt;G$11,SUMIF('WOW PMPM &amp; Agg'!$B$31:$B$35,'Summary TC'!$B68,'WOW PMPM &amp; Agg'!F$31:F$35),IF(AND('C Report'!$K$2=G$11,'C Report'!$K$3=1),(SUMIF('WOW PMPM &amp; Agg'!$B$31:$B$35,'Summary TC'!$B68,'WOW PMPM &amp; Agg'!F$31:F$35)*0.25),IF(AND('C Report'!$K$2=G$11,'C Report'!$K$3=2),(SUMIF('WOW PMPM &amp; Agg'!$B$31:$B$35,'Summary TC'!$B68,'WOW PMPM &amp; Agg'!F$31:F$35)*0.5),IF(AND('C Report'!$K$2=G$11,'C Report'!$K$3=3),(SUMIF('WOW PMPM &amp; Agg'!$B$31:$B$35,'Summary TC'!$B68,'WOW PMPM &amp; Agg'!F$31:F$35)*0.75),IF(AND('C Report'!$K$2=G$11,'C Report'!$K$3=4),SUMIF('WOW PMPM &amp; Agg'!$B$31:$B$35,'Summary TC'!$B68,'WOW PMPM &amp; Agg'!F$31:F$35),""))))),SUMIF('WOW PMPM &amp; Agg'!$B$31:$B$35,'Summary TC'!$B68,'WOW PMPM &amp; Agg'!F$31:F$35))</f>
        <v>0</v>
      </c>
      <c r="H68" s="354">
        <f>IF($B$7="Actuals Only",IF('C Report'!$K$2&gt;H$11,SUMIF('WOW PMPM &amp; Agg'!$B$31:$B$35,'Summary TC'!$B68,'WOW PMPM &amp; Agg'!G$31:G$35),IF(AND('C Report'!$K$2=H$11,'C Report'!$K$3=1),(SUMIF('WOW PMPM &amp; Agg'!$B$31:$B$35,'Summary TC'!$B68,'WOW PMPM &amp; Agg'!G$31:G$35)*0.25),IF(AND('C Report'!$K$2=H$11,'C Report'!$K$3=2),(SUMIF('WOW PMPM &amp; Agg'!$B$31:$B$35,'Summary TC'!$B68,'WOW PMPM &amp; Agg'!G$31:G$35)*0.5),IF(AND('C Report'!$K$2=H$11,'C Report'!$K$3=3),(SUMIF('WOW PMPM &amp; Agg'!$B$31:$B$35,'Summary TC'!$B68,'WOW PMPM &amp; Agg'!G$31:G$35)*0.75),IF(AND('C Report'!$K$2=H$11,'C Report'!$K$3=4),SUMIF('WOW PMPM &amp; Agg'!$B$31:$B$35,'Summary TC'!$B68,'WOW PMPM &amp; Agg'!G$31:G$35),""))))),SUMIF('WOW PMPM &amp; Agg'!$B$31:$B$35,'Summary TC'!$B68,'WOW PMPM &amp; Agg'!G$31:G$35))</f>
        <v>0</v>
      </c>
      <c r="I68" s="354">
        <f>IF($B$7="Actuals Only",IF('C Report'!$K$2&gt;I$11,SUMIF('WOW PMPM &amp; Agg'!$B$31:$B$35,'Summary TC'!$B68,'WOW PMPM &amp; Agg'!H$31:H$35),IF(AND('C Report'!$K$2=I$11,'C Report'!$K$3=1),(SUMIF('WOW PMPM &amp; Agg'!$B$31:$B$35,'Summary TC'!$B68,'WOW PMPM &amp; Agg'!H$31:H$35)*0.25),IF(AND('C Report'!$K$2=I$11,'C Report'!$K$3=2),(SUMIF('WOW PMPM &amp; Agg'!$B$31:$B$35,'Summary TC'!$B68,'WOW PMPM &amp; Agg'!H$31:H$35)*0.5),IF(AND('C Report'!$K$2=I$11,'C Report'!$K$3=3),(SUMIF('WOW PMPM &amp; Agg'!$B$31:$B$35,'Summary TC'!$B68,'WOW PMPM &amp; Agg'!H$31:H$35)*0.75),IF(AND('C Report'!$K$2=I$11,'C Report'!$K$3=4),SUMIF('WOW PMPM &amp; Agg'!$B$31:$B$35,'Summary TC'!$B68,'WOW PMPM &amp; Agg'!H$31:H$35),""))))),SUMIF('WOW PMPM &amp; Agg'!$B$31:$B$35,'Summary TC'!$B68,'WOW PMPM &amp; Agg'!H$31:H$35))</f>
        <v>0</v>
      </c>
      <c r="J68" s="354">
        <f>IF($B$7="Actuals Only",IF('C Report'!$K$2&gt;J$11,SUMIF('WOW PMPM &amp; Agg'!$B$31:$B$35,'Summary TC'!$B68,'WOW PMPM &amp; Agg'!I$31:I$35),IF(AND('C Report'!$K$2=J$11,'C Report'!$K$3=1),(SUMIF('WOW PMPM &amp; Agg'!$B$31:$B$35,'Summary TC'!$B68,'WOW PMPM &amp; Agg'!I$31:I$35)*0.25),IF(AND('C Report'!$K$2=J$11,'C Report'!$K$3=2),(SUMIF('WOW PMPM &amp; Agg'!$B$31:$B$35,'Summary TC'!$B68,'WOW PMPM &amp; Agg'!I$31:I$35)*0.5),IF(AND('C Report'!$K$2=J$11,'C Report'!$K$3=3),(SUMIF('WOW PMPM &amp; Agg'!$B$31:$B$35,'Summary TC'!$B68,'WOW PMPM &amp; Agg'!I$31:I$35)*0.75),IF(AND('C Report'!$K$2=J$11,'C Report'!$K$3=4),SUMIF('WOW PMPM &amp; Agg'!$B$31:$B$35,'Summary TC'!$B68,'WOW PMPM &amp; Agg'!I$31:I$35),""))))),SUMIF('WOW PMPM &amp; Agg'!$B$31:$B$35,'Summary TC'!$B68,'WOW PMPM &amp; Agg'!I$31:I$35))</f>
        <v>0</v>
      </c>
      <c r="K68" s="354">
        <f>IF($B$7="Actuals Only",IF('C Report'!$K$2&gt;K$11,SUMIF('WOW PMPM &amp; Agg'!$B$31:$B$35,'Summary TC'!$B68,'WOW PMPM &amp; Agg'!J$31:J$35),IF(AND('C Report'!$K$2=K$11,'C Report'!$K$3=1),(SUMIF('WOW PMPM &amp; Agg'!$B$31:$B$35,'Summary TC'!$B68,'WOW PMPM &amp; Agg'!J$31:J$35)*0.25),IF(AND('C Report'!$K$2=K$11,'C Report'!$K$3=2),(SUMIF('WOW PMPM &amp; Agg'!$B$31:$B$35,'Summary TC'!$B68,'WOW PMPM &amp; Agg'!J$31:J$35)*0.5),IF(AND('C Report'!$K$2=K$11,'C Report'!$K$3=3),(SUMIF('WOW PMPM &amp; Agg'!$B$31:$B$35,'Summary TC'!$B68,'WOW PMPM &amp; Agg'!J$31:J$35)*0.75),IF(AND('C Report'!$K$2=K$11,'C Report'!$K$3=4),SUMIF('WOW PMPM &amp; Agg'!$B$31:$B$35,'Summary TC'!$B68,'WOW PMPM &amp; Agg'!J$31:J$35),""))))),SUMIF('WOW PMPM &amp; Agg'!$B$31:$B$35,'Summary TC'!$B68,'WOW PMPM &amp; Agg'!J$31:J$35))</f>
        <v>0</v>
      </c>
      <c r="L68" s="354">
        <f>IF($B$7="Actuals Only",IF('C Report'!$K$2&gt;L$11,SUMIF('WOW PMPM &amp; Agg'!$B$31:$B$35,'Summary TC'!$B68,'WOW PMPM &amp; Agg'!K$31:K$35),IF(AND('C Report'!$K$2=L$11,'C Report'!$K$3=1),(SUMIF('WOW PMPM &amp; Agg'!$B$31:$B$35,'Summary TC'!$B68,'WOW PMPM &amp; Agg'!K$31:K$35)*0.25),IF(AND('C Report'!$K$2=L$11,'C Report'!$K$3=2),(SUMIF('WOW PMPM &amp; Agg'!$B$31:$B$35,'Summary TC'!$B68,'WOW PMPM &amp; Agg'!K$31:K$35)*0.5),IF(AND('C Report'!$K$2=L$11,'C Report'!$K$3=3),(SUMIF('WOW PMPM &amp; Agg'!$B$31:$B$35,'Summary TC'!$B68,'WOW PMPM &amp; Agg'!K$31:K$35)*0.75),IF(AND('C Report'!$K$2=L$11,'C Report'!$K$3=4),SUMIF('WOW PMPM &amp; Agg'!$B$31:$B$35,'Summary TC'!$B68,'WOW PMPM &amp; Agg'!K$31:K$35),""))))),SUMIF('WOW PMPM &amp; Agg'!$B$31:$B$35,'Summary TC'!$B68,'WOW PMPM &amp; Agg'!K$31:K$35))</f>
        <v>0</v>
      </c>
      <c r="M68" s="354">
        <f>IF($B$7="Actuals Only",IF('C Report'!$K$2&gt;M$11,SUMIF('WOW PMPM &amp; Agg'!$B$31:$B$35,'Summary TC'!$B68,'WOW PMPM &amp; Agg'!L$31:L$35),IF(AND('C Report'!$K$2=M$11,'C Report'!$K$3=1),(SUMIF('WOW PMPM &amp; Agg'!$B$31:$B$35,'Summary TC'!$B68,'WOW PMPM &amp; Agg'!L$31:L$35)*0.25),IF(AND('C Report'!$K$2=M$11,'C Report'!$K$3=2),(SUMIF('WOW PMPM &amp; Agg'!$B$31:$B$35,'Summary TC'!$B68,'WOW PMPM &amp; Agg'!L$31:L$35)*0.5),IF(AND('C Report'!$K$2=M$11,'C Report'!$K$3=3),(SUMIF('WOW PMPM &amp; Agg'!$B$31:$B$35,'Summary TC'!$B68,'WOW PMPM &amp; Agg'!L$31:L$35)*0.75),IF(AND('C Report'!$K$2=M$11,'C Report'!$K$3=4),SUMIF('WOW PMPM &amp; Agg'!$B$31:$B$35,'Summary TC'!$B68,'WOW PMPM &amp; Agg'!L$31:L$35),""))))),SUMIF('WOW PMPM &amp; Agg'!$B$31:$B$35,'Summary TC'!$B68,'WOW PMPM &amp; Agg'!L$31:L$35))</f>
        <v>0</v>
      </c>
      <c r="N68" s="354">
        <f>IF($B$7="Actuals Only",IF('C Report'!$K$2&gt;N$11,SUMIF('WOW PMPM &amp; Agg'!$B$31:$B$35,'Summary TC'!$B68,'WOW PMPM &amp; Agg'!M$31:M$35),IF(AND('C Report'!$K$2=N$11,'C Report'!$K$3=1),(SUMIF('WOW PMPM &amp; Agg'!$B$31:$B$35,'Summary TC'!$B68,'WOW PMPM &amp; Agg'!M$31:M$35)*0.25),IF(AND('C Report'!$K$2=N$11,'C Report'!$K$3=2),(SUMIF('WOW PMPM &amp; Agg'!$B$31:$B$35,'Summary TC'!$B68,'WOW PMPM &amp; Agg'!M$31:M$35)*0.5),IF(AND('C Report'!$K$2=N$11,'C Report'!$K$3=3),(SUMIF('WOW PMPM &amp; Agg'!$B$31:$B$35,'Summary TC'!$B68,'WOW PMPM &amp; Agg'!M$31:M$35)*0.75),IF(AND('C Report'!$K$2=N$11,'C Report'!$K$3=4),SUMIF('WOW PMPM &amp; Agg'!$B$31:$B$35,'Summary TC'!$B68,'WOW PMPM &amp; Agg'!M$31:M$35),""))))),SUMIF('WOW PMPM &amp; Agg'!$B$31:$B$35,'Summary TC'!$B68,'WOW PMPM &amp; Agg'!M$31:M$35))</f>
        <v>0</v>
      </c>
      <c r="O68" s="354">
        <f>IF($B$7="Actuals Only",IF('C Report'!$K$2&gt;O$11,SUMIF('WOW PMPM &amp; Agg'!$B$31:$B$35,'Summary TC'!$B68,'WOW PMPM &amp; Agg'!N$31:N$35),IF(AND('C Report'!$K$2=O$11,'C Report'!$K$3=1),(SUMIF('WOW PMPM &amp; Agg'!$B$31:$B$35,'Summary TC'!$B68,'WOW PMPM &amp; Agg'!N$31:N$35)*0.25),IF(AND('C Report'!$K$2=O$11,'C Report'!$K$3=2),(SUMIF('WOW PMPM &amp; Agg'!$B$31:$B$35,'Summary TC'!$B68,'WOW PMPM &amp; Agg'!N$31:N$35)*0.5),IF(AND('C Report'!$K$2=O$11,'C Report'!$K$3=3),(SUMIF('WOW PMPM &amp; Agg'!$B$31:$B$35,'Summary TC'!$B68,'WOW PMPM &amp; Agg'!N$31:N$35)*0.75),IF(AND('C Report'!$K$2=O$11,'C Report'!$K$3=4),SUMIF('WOW PMPM &amp; Agg'!$B$31:$B$35,'Summary TC'!$B68,'WOW PMPM &amp; Agg'!N$31:N$35),""))))),SUMIF('WOW PMPM &amp; Agg'!$B$31:$B$35,'Summary TC'!$B68,'WOW PMPM &amp; Agg'!N$31:N$35))</f>
        <v>0</v>
      </c>
      <c r="P68" s="354">
        <f>IF($B$7="Actuals Only",IF('C Report'!$K$2&gt;P$11,SUMIF('WOW PMPM &amp; Agg'!$B$31:$B$35,'Summary TC'!$B68,'WOW PMPM &amp; Agg'!O$31:O$35),IF(AND('C Report'!$K$2=P$11,'C Report'!$K$3=1),(SUMIF('WOW PMPM &amp; Agg'!$B$31:$B$35,'Summary TC'!$B68,'WOW PMPM &amp; Agg'!O$31:O$35)*0.25),IF(AND('C Report'!$K$2=P$11,'C Report'!$K$3=2),(SUMIF('WOW PMPM &amp; Agg'!$B$31:$B$35,'Summary TC'!$B68,'WOW PMPM &amp; Agg'!O$31:O$35)*0.5),IF(AND('C Report'!$K$2=P$11,'C Report'!$K$3=3),(SUMIF('WOW PMPM &amp; Agg'!$B$31:$B$35,'Summary TC'!$B68,'WOW PMPM &amp; Agg'!O$31:O$35)*0.75),IF(AND('C Report'!$K$2=P$11,'C Report'!$K$3=4),SUMIF('WOW PMPM &amp; Agg'!$B$31:$B$35,'Summary TC'!$B68,'WOW PMPM &amp; Agg'!O$31:O$35),""))))),SUMIF('WOW PMPM &amp; Agg'!$B$31:$B$35,'Summary TC'!$B68,'WOW PMPM &amp; Agg'!O$31:O$35))</f>
        <v>0</v>
      </c>
      <c r="Q68" s="354">
        <f>IF($B$7="Actuals Only",IF('C Report'!$K$2&gt;Q$11,SUMIF('WOW PMPM &amp; Agg'!$B$31:$B$35,'Summary TC'!$B68,'WOW PMPM &amp; Agg'!P$31:P$35),IF(AND('C Report'!$K$2=Q$11,'C Report'!$K$3=1),(SUMIF('WOW PMPM &amp; Agg'!$B$31:$B$35,'Summary TC'!$B68,'WOW PMPM &amp; Agg'!P$31:P$35)*0.25),IF(AND('C Report'!$K$2=Q$11,'C Report'!$K$3=2),(SUMIF('WOW PMPM &amp; Agg'!$B$31:$B$35,'Summary TC'!$B68,'WOW PMPM &amp; Agg'!P$31:P$35)*0.5),IF(AND('C Report'!$K$2=Q$11,'C Report'!$K$3=3),(SUMIF('WOW PMPM &amp; Agg'!$B$31:$B$35,'Summary TC'!$B68,'WOW PMPM &amp; Agg'!P$31:P$35)*0.75),IF(AND('C Report'!$K$2=Q$11,'C Report'!$K$3=4),SUMIF('WOW PMPM &amp; Agg'!$B$31:$B$35,'Summary TC'!$B68,'WOW PMPM &amp; Agg'!P$31:P$35),""))))),SUMIF('WOW PMPM &amp; Agg'!$B$31:$B$35,'Summary TC'!$B68,'WOW PMPM &amp; Agg'!P$31:P$35))</f>
        <v>0</v>
      </c>
      <c r="R68" s="354">
        <f>IF($B$7="Actuals Only",IF('C Report'!$K$2&gt;R$11,SUMIF('WOW PMPM &amp; Agg'!$B$31:$B$35,'Summary TC'!$B68,'WOW PMPM &amp; Agg'!Q$31:Q$35),IF(AND('C Report'!$K$2=R$11,'C Report'!$K$3=1),(SUMIF('WOW PMPM &amp; Agg'!$B$31:$B$35,'Summary TC'!$B68,'WOW PMPM &amp; Agg'!Q$31:Q$35)*0.25),IF(AND('C Report'!$K$2=R$11,'C Report'!$K$3=2),(SUMIF('WOW PMPM &amp; Agg'!$B$31:$B$35,'Summary TC'!$B68,'WOW PMPM &amp; Agg'!Q$31:Q$35)*0.5),IF(AND('C Report'!$K$2=R$11,'C Report'!$K$3=3),(SUMIF('WOW PMPM &amp; Agg'!$B$31:$B$35,'Summary TC'!$B68,'WOW PMPM &amp; Agg'!Q$31:Q$35)*0.75),IF(AND('C Report'!$K$2=R$11,'C Report'!$K$3=4),SUMIF('WOW PMPM &amp; Agg'!$B$31:$B$35,'Summary TC'!$B68,'WOW PMPM &amp; Agg'!Q$31:Q$35),""))))),SUMIF('WOW PMPM &amp; Agg'!$B$31:$B$35,'Summary TC'!$B68,'WOW PMPM &amp; Agg'!Q$31:Q$35))</f>
        <v>0</v>
      </c>
      <c r="S68" s="354">
        <f>IF($B$7="Actuals Only",IF('C Report'!$K$2&gt;S$11,SUMIF('WOW PMPM &amp; Agg'!$B$31:$B$35,'Summary TC'!$B68,'WOW PMPM &amp; Agg'!R$31:R$35),IF(AND('C Report'!$K$2=S$11,'C Report'!$K$3=1),(SUMIF('WOW PMPM &amp; Agg'!$B$31:$B$35,'Summary TC'!$B68,'WOW PMPM &amp; Agg'!R$31:R$35)*0.25),IF(AND('C Report'!$K$2=S$11,'C Report'!$K$3=2),(SUMIF('WOW PMPM &amp; Agg'!$B$31:$B$35,'Summary TC'!$B68,'WOW PMPM &amp; Agg'!R$31:R$35)*0.5),IF(AND('C Report'!$K$2=S$11,'C Report'!$K$3=3),(SUMIF('WOW PMPM &amp; Agg'!$B$31:$B$35,'Summary TC'!$B68,'WOW PMPM &amp; Agg'!R$31:R$35)*0.75),IF(AND('C Report'!$K$2=S$11,'C Report'!$K$3=4),SUMIF('WOW PMPM &amp; Agg'!$B$31:$B$35,'Summary TC'!$B68,'WOW PMPM &amp; Agg'!R$31:R$35),""))))),SUMIF('WOW PMPM &amp; Agg'!$B$31:$B$35,'Summary TC'!$B68,'WOW PMPM &amp; Agg'!R$31:R$35))</f>
        <v>0</v>
      </c>
      <c r="T68" s="354">
        <f>IF($B$7="Actuals Only",IF('C Report'!$K$2&gt;T$11,SUMIF('WOW PMPM &amp; Agg'!$B$31:$B$35,'Summary TC'!$B68,'WOW PMPM &amp; Agg'!S$31:S$35),IF(AND('C Report'!$K$2=T$11,'C Report'!$K$3=1),(SUMIF('WOW PMPM &amp; Agg'!$B$31:$B$35,'Summary TC'!$B68,'WOW PMPM &amp; Agg'!S$31:S$35)*0.25),IF(AND('C Report'!$K$2=T$11,'C Report'!$K$3=2),(SUMIF('WOW PMPM &amp; Agg'!$B$31:$B$35,'Summary TC'!$B68,'WOW PMPM &amp; Agg'!S$31:S$35)*0.5),IF(AND('C Report'!$K$2=T$11,'C Report'!$K$3=3),(SUMIF('WOW PMPM &amp; Agg'!$B$31:$B$35,'Summary TC'!$B68,'WOW PMPM &amp; Agg'!S$31:S$35)*0.75),IF(AND('C Report'!$K$2=T$11,'C Report'!$K$3=4),SUMIF('WOW PMPM &amp; Agg'!$B$31:$B$35,'Summary TC'!$B68,'WOW PMPM &amp; Agg'!S$31:S$35),""))))),SUMIF('WOW PMPM &amp; Agg'!$B$31:$B$35,'Summary TC'!$B68,'WOW PMPM &amp; Agg'!S$31:S$35))</f>
        <v>0</v>
      </c>
      <c r="U68" s="354">
        <f>IF($B$7="Actuals Only",IF('C Report'!$K$2&gt;U$11,SUMIF('WOW PMPM &amp; Agg'!$B$31:$B$35,'Summary TC'!$B68,'WOW PMPM &amp; Agg'!T$31:T$35),IF(AND('C Report'!$K$2=U$11,'C Report'!$K$3=1),(SUMIF('WOW PMPM &amp; Agg'!$B$31:$B$35,'Summary TC'!$B68,'WOW PMPM &amp; Agg'!T$31:T$35)*0.25),IF(AND('C Report'!$K$2=U$11,'C Report'!$K$3=2),(SUMIF('WOW PMPM &amp; Agg'!$B$31:$B$35,'Summary TC'!$B68,'WOW PMPM &amp; Agg'!T$31:T$35)*0.5),IF(AND('C Report'!$K$2=U$11,'C Report'!$K$3=3),(SUMIF('WOW PMPM &amp; Agg'!$B$31:$B$35,'Summary TC'!$B68,'WOW PMPM &amp; Agg'!T$31:T$35)*0.75),IF(AND('C Report'!$K$2=U$11,'C Report'!$K$3=4),SUMIF('WOW PMPM &amp; Agg'!$B$31:$B$35,'Summary TC'!$B68,'WOW PMPM &amp; Agg'!T$31:T$35),""))))),SUMIF('WOW PMPM &amp; Agg'!$B$31:$B$35,'Summary TC'!$B68,'WOW PMPM &amp; Agg'!T$31:T$35))</f>
        <v>0</v>
      </c>
      <c r="V68" s="354">
        <f>IF($B$7="Actuals Only",IF('C Report'!$K$2&gt;V$11,SUMIF('WOW PMPM &amp; Agg'!$B$31:$B$35,'Summary TC'!$B68,'WOW PMPM &amp; Agg'!U$31:U$35),IF(AND('C Report'!$K$2=V$11,'C Report'!$K$3=1),(SUMIF('WOW PMPM &amp; Agg'!$B$31:$B$35,'Summary TC'!$B68,'WOW PMPM &amp; Agg'!U$31:U$35)*0.25),IF(AND('C Report'!$K$2=V$11,'C Report'!$K$3=2),(SUMIF('WOW PMPM &amp; Agg'!$B$31:$B$35,'Summary TC'!$B68,'WOW PMPM &amp; Agg'!U$31:U$35)*0.5),IF(AND('C Report'!$K$2=V$11,'C Report'!$K$3=3),(SUMIF('WOW PMPM &amp; Agg'!$B$31:$B$35,'Summary TC'!$B68,'WOW PMPM &amp; Agg'!U$31:U$35)*0.75),IF(AND('C Report'!$K$2=V$11,'C Report'!$K$3=4),SUMIF('WOW PMPM &amp; Agg'!$B$31:$B$35,'Summary TC'!$B68,'WOW PMPM &amp; Agg'!U$31:U$35),""))))),SUMIF('WOW PMPM &amp; Agg'!$B$31:$B$35,'Summary TC'!$B68,'WOW PMPM &amp; Agg'!U$31:U$35))</f>
        <v>0</v>
      </c>
      <c r="W68" s="354">
        <f>IF($B$7="Actuals Only",IF('C Report'!$K$2&gt;W$11,SUMIF('WOW PMPM &amp; Agg'!$B$31:$B$35,'Summary TC'!$B68,'WOW PMPM &amp; Agg'!V$31:V$35),IF(AND('C Report'!$K$2=W$11,'C Report'!$K$3=1),(SUMIF('WOW PMPM &amp; Agg'!$B$31:$B$35,'Summary TC'!$B68,'WOW PMPM &amp; Agg'!V$31:V$35)*0.25),IF(AND('C Report'!$K$2=W$11,'C Report'!$K$3=2),(SUMIF('WOW PMPM &amp; Agg'!$B$31:$B$35,'Summary TC'!$B68,'WOW PMPM &amp; Agg'!V$31:V$35)*0.5),IF(AND('C Report'!$K$2=W$11,'C Report'!$K$3=3),(SUMIF('WOW PMPM &amp; Agg'!$B$31:$B$35,'Summary TC'!$B68,'WOW PMPM &amp; Agg'!V$31:V$35)*0.75),IF(AND('C Report'!$K$2=W$11,'C Report'!$K$3=4),SUMIF('WOW PMPM &amp; Agg'!$B$31:$B$35,'Summary TC'!$B68,'WOW PMPM &amp; Agg'!V$31:V$35),""))))),SUMIF('WOW PMPM &amp; Agg'!$B$31:$B$35,'Summary TC'!$B68,'WOW PMPM &amp; Agg'!V$31:V$35))</f>
        <v>0</v>
      </c>
      <c r="X68" s="354">
        <f>IF($B$7="Actuals Only",IF('C Report'!$K$2&gt;X$11,SUMIF('WOW PMPM &amp; Agg'!$B$31:$B$35,'Summary TC'!$B68,'WOW PMPM &amp; Agg'!W$31:W$35),IF(AND('C Report'!$K$2=X$11,'C Report'!$K$3=1),(SUMIF('WOW PMPM &amp; Agg'!$B$31:$B$35,'Summary TC'!$B68,'WOW PMPM &amp; Agg'!W$31:W$35)*0.25),IF(AND('C Report'!$K$2=X$11,'C Report'!$K$3=2),(SUMIF('WOW PMPM &amp; Agg'!$B$31:$B$35,'Summary TC'!$B68,'WOW PMPM &amp; Agg'!W$31:W$35)*0.5),IF(AND('C Report'!$K$2=X$11,'C Report'!$K$3=3),(SUMIF('WOW PMPM &amp; Agg'!$B$31:$B$35,'Summary TC'!$B68,'WOW PMPM &amp; Agg'!W$31:W$35)*0.75),IF(AND('C Report'!$K$2=X$11,'C Report'!$K$3=4),SUMIF('WOW PMPM &amp; Agg'!$B$31:$B$35,'Summary TC'!$B68,'WOW PMPM &amp; Agg'!W$31:W$35),""))))),SUMIF('WOW PMPM &amp; Agg'!$B$31:$B$35,'Summary TC'!$B68,'WOW PMPM &amp; Agg'!W$31:W$35))</f>
        <v>0</v>
      </c>
      <c r="Y68" s="354">
        <f>IF($B$7="Actuals Only",IF('C Report'!$K$2&gt;Y$11,SUMIF('WOW PMPM &amp; Agg'!$B$31:$B$35,'Summary TC'!$B68,'WOW PMPM &amp; Agg'!X$31:X$35),IF(AND('C Report'!$K$2=Y$11,'C Report'!$K$3=1),(SUMIF('WOW PMPM &amp; Agg'!$B$31:$B$35,'Summary TC'!$B68,'WOW PMPM &amp; Agg'!X$31:X$35)*0.25),IF(AND('C Report'!$K$2=Y$11,'C Report'!$K$3=2),(SUMIF('WOW PMPM &amp; Agg'!$B$31:$B$35,'Summary TC'!$B68,'WOW PMPM &amp; Agg'!X$31:X$35)*0.5),IF(AND('C Report'!$K$2=Y$11,'C Report'!$K$3=3),(SUMIF('WOW PMPM &amp; Agg'!$B$31:$B$35,'Summary TC'!$B68,'WOW PMPM &amp; Agg'!X$31:X$35)*0.75),IF(AND('C Report'!$K$2=Y$11,'C Report'!$K$3=4),SUMIF('WOW PMPM &amp; Agg'!$B$31:$B$35,'Summary TC'!$B68,'WOW PMPM &amp; Agg'!X$31:X$35),""))))),SUMIF('WOW PMPM &amp; Agg'!$B$31:$B$35,'Summary TC'!$B68,'WOW PMPM &amp; Agg'!X$31:X$35))</f>
        <v>0</v>
      </c>
      <c r="Z68" s="354">
        <f>IF($B$7="Actuals Only",IF('C Report'!$K$2&gt;Z$11,SUMIF('WOW PMPM &amp; Agg'!$B$31:$B$35,'Summary TC'!$B68,'WOW PMPM &amp; Agg'!Y$31:Y$35),IF(AND('C Report'!$K$2=Z$11,'C Report'!$K$3=1),(SUMIF('WOW PMPM &amp; Agg'!$B$31:$B$35,'Summary TC'!$B68,'WOW PMPM &amp; Agg'!Y$31:Y$35)*0.25),IF(AND('C Report'!$K$2=Z$11,'C Report'!$K$3=2),(SUMIF('WOW PMPM &amp; Agg'!$B$31:$B$35,'Summary TC'!$B68,'WOW PMPM &amp; Agg'!Y$31:Y$35)*0.5),IF(AND('C Report'!$K$2=Z$11,'C Report'!$K$3=3),(SUMIF('WOW PMPM &amp; Agg'!$B$31:$B$35,'Summary TC'!$B68,'WOW PMPM &amp; Agg'!Y$31:Y$35)*0.75),IF(AND('C Report'!$K$2=Z$11,'C Report'!$K$3=4),SUMIF('WOW PMPM &amp; Agg'!$B$31:$B$35,'Summary TC'!$B68,'WOW PMPM &amp; Agg'!Y$31:Y$35),""))))),SUMIF('WOW PMPM &amp; Agg'!$B$31:$B$35,'Summary TC'!$B68,'WOW PMPM &amp; Agg'!Y$31:Y$35))</f>
        <v>0</v>
      </c>
      <c r="AA68" s="354">
        <f>IF($B$7="Actuals Only",IF('C Report'!$K$2&gt;AA$11,SUMIF('WOW PMPM &amp; Agg'!$B$31:$B$35,'Summary TC'!$B68,'WOW PMPM &amp; Agg'!Z$31:Z$35),IF(AND('C Report'!$K$2=AA$11,'C Report'!$K$3=1),(SUMIF('WOW PMPM &amp; Agg'!$B$31:$B$35,'Summary TC'!$B68,'WOW PMPM &amp; Agg'!Z$31:Z$35)*0.25),IF(AND('C Report'!$K$2=AA$11,'C Report'!$K$3=2),(SUMIF('WOW PMPM &amp; Agg'!$B$31:$B$35,'Summary TC'!$B68,'WOW PMPM &amp; Agg'!Z$31:Z$35)*0.5),IF(AND('C Report'!$K$2=AA$11,'C Report'!$K$3=3),(SUMIF('WOW PMPM &amp; Agg'!$B$31:$B$35,'Summary TC'!$B68,'WOW PMPM &amp; Agg'!Z$31:Z$35)*0.75),IF(AND('C Report'!$K$2=AA$11,'C Report'!$K$3=4),SUMIF('WOW PMPM &amp; Agg'!$B$31:$B$35,'Summary TC'!$B68,'WOW PMPM &amp; Agg'!Z$31:Z$35),""))))),SUMIF('WOW PMPM &amp; Agg'!$B$31:$B$35,'Summary TC'!$B68,'WOW PMPM &amp; Agg'!Z$31:Z$35))</f>
        <v>0</v>
      </c>
      <c r="AB68" s="354">
        <f>IF($B$7="Actuals Only",IF('C Report'!$K$2&gt;AB$11,SUMIF('WOW PMPM &amp; Agg'!$B$31:$B$35,'Summary TC'!$B68,'WOW PMPM &amp; Agg'!AA$31:AA$35),IF(AND('C Report'!$K$2=AB$11,'C Report'!$K$3=1),(SUMIF('WOW PMPM &amp; Agg'!$B$31:$B$35,'Summary TC'!$B68,'WOW PMPM &amp; Agg'!AA$31:AA$35)*0.25),IF(AND('C Report'!$K$2=AB$11,'C Report'!$K$3=2),(SUMIF('WOW PMPM &amp; Agg'!$B$31:$B$35,'Summary TC'!$B68,'WOW PMPM &amp; Agg'!AA$31:AA$35)*0.5),IF(AND('C Report'!$K$2=AB$11,'C Report'!$K$3=3),(SUMIF('WOW PMPM &amp; Agg'!$B$31:$B$35,'Summary TC'!$B68,'WOW PMPM &amp; Agg'!AA$31:AA$35)*0.75),IF(AND('C Report'!$K$2=AB$11,'C Report'!$K$3=4),SUMIF('WOW PMPM &amp; Agg'!$B$31:$B$35,'Summary TC'!$B68,'WOW PMPM &amp; Agg'!AA$31:AA$35),""))))),SUMIF('WOW PMPM &amp; Agg'!$B$31:$B$35,'Summary TC'!$B68,'WOW PMPM &amp; Agg'!AA$31:AA$35))</f>
        <v>0</v>
      </c>
      <c r="AC68" s="355">
        <f>IF($B$7="Actuals Only",IF('C Report'!$K$2&gt;AC$11,SUMIF('WOW PMPM &amp; Agg'!$B$31:$B$35,'Summary TC'!$B68,'WOW PMPM &amp; Agg'!AB$31:AB$35),IF(AND('C Report'!$K$2=AC$11,'C Report'!$K$3=1),(SUMIF('WOW PMPM &amp; Agg'!$B$31:$B$35,'Summary TC'!$B68,'WOW PMPM &amp; Agg'!AB$31:AB$35)*0.25),IF(AND('C Report'!$K$2=AC$11,'C Report'!$K$3=2),(SUMIF('WOW PMPM &amp; Agg'!$B$31:$B$35,'Summary TC'!$B68,'WOW PMPM &amp; Agg'!AB$31:AB$35)*0.5),IF(AND('C Report'!$K$2=AC$11,'C Report'!$K$3=3),(SUMIF('WOW PMPM &amp; Agg'!$B$31:$B$35,'Summary TC'!$B68,'WOW PMPM &amp; Agg'!AB$31:AB$35)*0.75),IF(AND('C Report'!$K$2=AC$11,'C Report'!$K$3=4),SUMIF('WOW PMPM &amp; Agg'!$B$31:$B$35,'Summary TC'!$B68,'WOW PMPM &amp; Agg'!AB$31:AB$35),""))))),SUMIF('WOW PMPM &amp; Agg'!$B$31:$B$35,'Summary TC'!$B68,'WOW PMPM &amp; Agg'!AB$31:AB$35))</f>
        <v>0</v>
      </c>
      <c r="AD68" s="573"/>
    </row>
    <row r="69" spans="2:30" ht="13.5" thickBot="1" x14ac:dyDescent="0.25">
      <c r="B69" s="61"/>
      <c r="C69" s="115"/>
      <c r="D69" s="259"/>
      <c r="E69" s="275"/>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7"/>
      <c r="AD69" s="573"/>
    </row>
    <row r="70" spans="2:30" ht="13.5" thickBot="1" x14ac:dyDescent="0.25">
      <c r="B70" s="219" t="s">
        <v>4</v>
      </c>
      <c r="C70" s="581"/>
      <c r="D70" s="219"/>
      <c r="E70" s="360">
        <f>IF(AND(E$11&gt;='Summary TC'!$C$4, E$11&lt;='Summary TC'!$C$5), SUMIF($D14:$D69,"Total",E14:E69),0)</f>
        <v>0</v>
      </c>
      <c r="F70" s="360">
        <f>IF(AND(F$11&gt;='Summary TC'!$C$4, F$11&lt;='Summary TC'!$C$5), SUMIF($D14:$D69,"Total",F14:F69),0)</f>
        <v>0</v>
      </c>
      <c r="G70" s="360">
        <f>IF(AND(G$11&gt;='Summary TC'!$C$4, G$11&lt;='Summary TC'!$C$5), SUMIF($D14:$D69,"Total",G14:G69),0)</f>
        <v>0</v>
      </c>
      <c r="H70" s="360">
        <f>IF(AND(H$11&gt;='Summary TC'!$C$4, H$11&lt;='Summary TC'!$C$5), SUMIF($D14:$D69,"Total",H14:H69),0)</f>
        <v>0</v>
      </c>
      <c r="I70" s="360">
        <f>IF(AND(I$11&gt;='Summary TC'!$C$4, I$11&lt;='Summary TC'!$C$5), SUMIF($D14:$D69,"Total",I14:I69),0)</f>
        <v>0</v>
      </c>
      <c r="J70" s="360">
        <f>IF(AND(J$11&gt;='Summary TC'!$C$4, J$11&lt;='Summary TC'!$C$5), SUMIF($D14:$D69,"Total",J14:J69),0)</f>
        <v>0</v>
      </c>
      <c r="K70" s="360">
        <f>IF(AND(K$11&gt;='Summary TC'!$C$4, K$11&lt;='Summary TC'!$C$5), SUMIF($D14:$D69,"Total",K14:K69),0)</f>
        <v>0</v>
      </c>
      <c r="L70" s="360">
        <f>IF(AND(L$11&gt;='Summary TC'!$C$4, L$11&lt;='Summary TC'!$C$5), SUMIF($D14:$D69,"Total",L14:L69),0)</f>
        <v>0</v>
      </c>
      <c r="M70" s="360">
        <f>IF(AND(M$11&gt;='Summary TC'!$C$4, M$11&lt;='Summary TC'!$C$5), SUMIF($D14:$D69,"Total",M14:M69),0)</f>
        <v>0</v>
      </c>
      <c r="N70" s="360">
        <f>IF(AND(N$11&gt;='Summary TC'!$C$4, N$11&lt;='Summary TC'!$C$5), SUMIF($D14:$D69,"Total",N14:N69),0)</f>
        <v>0</v>
      </c>
      <c r="O70" s="360">
        <f>IF(AND(O$11&gt;='Summary TC'!$C$4, O$11&lt;='Summary TC'!$C$5), SUMIF($D14:$D69,"Total",O14:O69),0)</f>
        <v>0</v>
      </c>
      <c r="P70" s="360">
        <f>IF(AND(P$11&gt;='Summary TC'!$C$4, P$11&lt;='Summary TC'!$C$5), SUMIF($D14:$D69,"Total",P14:P69),0)</f>
        <v>0</v>
      </c>
      <c r="Q70" s="360">
        <f>IF(AND(Q$11&gt;='Summary TC'!$C$4, Q$11&lt;='Summary TC'!$C$5), SUMIF($D14:$D69,"Total",Q14:Q69),0)</f>
        <v>0</v>
      </c>
      <c r="R70" s="360">
        <f>IF(AND(R$11&gt;='Summary TC'!$C$4, R$11&lt;='Summary TC'!$C$5), SUMIF($D14:$D69,"Total",R14:R69),0)</f>
        <v>0</v>
      </c>
      <c r="S70" s="360">
        <f>IF(AND(S$11&gt;='Summary TC'!$C$4, S$11&lt;='Summary TC'!$C$5), SUMIF($D14:$D69,"Total",S14:S69),0)</f>
        <v>0</v>
      </c>
      <c r="T70" s="360">
        <f>IF(AND(T$11&gt;='Summary TC'!$C$4, T$11&lt;='Summary TC'!$C$5), SUMIF($D14:$D69,"Total",T14:T69),0)</f>
        <v>0</v>
      </c>
      <c r="U70" s="360">
        <f>IF(AND(U$11&gt;='Summary TC'!$C$4, U$11&lt;='Summary TC'!$C$5), SUMIF($D14:$D69,"Total",U14:U69),0)</f>
        <v>0</v>
      </c>
      <c r="V70" s="360">
        <f>IF(AND(V$11&gt;='Summary TC'!$C$4, V$11&lt;='Summary TC'!$C$5), SUMIF($D14:$D69,"Total",V14:V69),0)</f>
        <v>0</v>
      </c>
      <c r="W70" s="360">
        <f>IF(AND(W$11&gt;='Summary TC'!$C$4, W$11&lt;='Summary TC'!$C$5), SUMIF($D14:$D69,"Total",W14:W69),0)</f>
        <v>0</v>
      </c>
      <c r="X70" s="360">
        <f>IF(AND(X$11&gt;='Summary TC'!$C$4, X$11&lt;='Summary TC'!$C$5), SUMIF($D14:$D69,"Total",X14:X69),0)</f>
        <v>0</v>
      </c>
      <c r="Y70" s="360">
        <f>IF(AND(Y$11&gt;='Summary TC'!$C$4, Y$11&lt;='Summary TC'!$C$5), SUMIF($D14:$D69,"Total",Y14:Y69),0)</f>
        <v>0</v>
      </c>
      <c r="Z70" s="360">
        <f>IF(AND(Z$11&gt;='Summary TC'!$C$4, Z$11&lt;='Summary TC'!$C$5), SUMIF($D14:$D69,"Total",Z14:Z69),0)</f>
        <v>0</v>
      </c>
      <c r="AA70" s="360">
        <f>IF(AND(AA$11&gt;='Summary TC'!$C$4, AA$11&lt;='Summary TC'!$C$5), SUMIF($D14:$D69,"Total",AA14:AA69),0)</f>
        <v>0</v>
      </c>
      <c r="AB70" s="360">
        <f>IF(AND(AB$11&gt;='Summary TC'!$C$4, AB$11&lt;='Summary TC'!$C$5), SUMIF($D14:$D69,"Total",AB14:AB69),0)</f>
        <v>0</v>
      </c>
      <c r="AC70" s="360">
        <f>IF(AND(AC$11&gt;='Summary TC'!$C$4, AC$11&lt;='Summary TC'!$C$5), SUMIF($D14:$D69,"Total",AC14:AC69),0)</f>
        <v>0</v>
      </c>
      <c r="AD70" s="361">
        <f>SUM(E70:AC70)</f>
        <v>0</v>
      </c>
    </row>
    <row r="71" spans="2:30" x14ac:dyDescent="0.2">
      <c r="B71" s="54"/>
      <c r="E71" s="582"/>
      <c r="F71" s="582"/>
      <c r="G71" s="582"/>
      <c r="H71" s="582"/>
      <c r="I71" s="582"/>
      <c r="J71" s="582"/>
      <c r="K71" s="582"/>
      <c r="L71" s="582"/>
      <c r="M71" s="582"/>
      <c r="N71" s="582"/>
      <c r="O71" s="582"/>
      <c r="P71" s="582"/>
      <c r="Q71" s="582"/>
      <c r="R71" s="582"/>
      <c r="S71" s="582"/>
      <c r="T71" s="582"/>
      <c r="U71" s="582"/>
      <c r="V71" s="582"/>
      <c r="W71" s="582"/>
      <c r="X71" s="582"/>
      <c r="Y71" s="582"/>
      <c r="Z71" s="582"/>
      <c r="AA71" s="582"/>
      <c r="AB71" s="582"/>
      <c r="AC71" s="582"/>
      <c r="AD71" s="582"/>
    </row>
    <row r="72" spans="2:30" ht="13.5" thickBot="1" x14ac:dyDescent="0.25">
      <c r="B72" s="53" t="s">
        <v>5</v>
      </c>
      <c r="C72" s="57"/>
      <c r="D72" s="53"/>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row>
    <row r="73" spans="2:30" x14ac:dyDescent="0.2">
      <c r="B73" s="384"/>
      <c r="C73" s="113"/>
      <c r="D73" s="58"/>
      <c r="E73" s="67" t="s">
        <v>0</v>
      </c>
      <c r="F73" s="68"/>
      <c r="G73" s="72"/>
      <c r="H73" s="68"/>
      <c r="I73" s="68"/>
      <c r="J73" s="68"/>
      <c r="K73" s="68"/>
      <c r="L73" s="68"/>
      <c r="M73" s="68"/>
      <c r="N73" s="68"/>
      <c r="O73" s="68"/>
      <c r="P73" s="68"/>
      <c r="Q73" s="68"/>
      <c r="R73" s="68"/>
      <c r="S73" s="68"/>
      <c r="T73" s="68"/>
      <c r="U73" s="68"/>
      <c r="V73" s="68"/>
      <c r="W73" s="68"/>
      <c r="X73" s="68"/>
      <c r="Y73" s="68"/>
      <c r="Z73" s="68"/>
      <c r="AA73" s="68"/>
      <c r="AB73" s="68"/>
      <c r="AC73" s="68"/>
      <c r="AD73" s="280" t="s">
        <v>1</v>
      </c>
    </row>
    <row r="74" spans="2:30" ht="13.5" thickBot="1" x14ac:dyDescent="0.25">
      <c r="B74" s="60"/>
      <c r="C74" s="114"/>
      <c r="D74" s="60"/>
      <c r="E74" s="281">
        <f>'DY Def'!B$5</f>
        <v>1</v>
      </c>
      <c r="F74" s="248">
        <f>'DY Def'!C$5</f>
        <v>2</v>
      </c>
      <c r="G74" s="248">
        <f>'DY Def'!D$5</f>
        <v>3</v>
      </c>
      <c r="H74" s="248">
        <f>'DY Def'!E$5</f>
        <v>4</v>
      </c>
      <c r="I74" s="248">
        <f>'DY Def'!F$5</f>
        <v>5</v>
      </c>
      <c r="J74" s="248">
        <f>'DY Def'!G$5</f>
        <v>6</v>
      </c>
      <c r="K74" s="248">
        <f>'DY Def'!H$5</f>
        <v>7</v>
      </c>
      <c r="L74" s="248">
        <f>'DY Def'!I$5</f>
        <v>8</v>
      </c>
      <c r="M74" s="248">
        <f>'DY Def'!J$5</f>
        <v>9</v>
      </c>
      <c r="N74" s="248">
        <f>'DY Def'!K$5</f>
        <v>10</v>
      </c>
      <c r="O74" s="248">
        <f>'DY Def'!L$5</f>
        <v>11</v>
      </c>
      <c r="P74" s="248">
        <f>'DY Def'!M$5</f>
        <v>12</v>
      </c>
      <c r="Q74" s="248">
        <f>'DY Def'!N$5</f>
        <v>13</v>
      </c>
      <c r="R74" s="248">
        <f>'DY Def'!O$5</f>
        <v>14</v>
      </c>
      <c r="S74" s="248">
        <f>'DY Def'!P$5</f>
        <v>15</v>
      </c>
      <c r="T74" s="248">
        <f>'DY Def'!Q$5</f>
        <v>16</v>
      </c>
      <c r="U74" s="248">
        <f>'DY Def'!R$5</f>
        <v>17</v>
      </c>
      <c r="V74" s="248">
        <f>'DY Def'!S$5</f>
        <v>18</v>
      </c>
      <c r="W74" s="248">
        <f>'DY Def'!T$5</f>
        <v>19</v>
      </c>
      <c r="X74" s="248">
        <f>'DY Def'!U$5</f>
        <v>20</v>
      </c>
      <c r="Y74" s="248">
        <f>'DY Def'!V$5</f>
        <v>21</v>
      </c>
      <c r="Z74" s="248">
        <f>'DY Def'!W$5</f>
        <v>22</v>
      </c>
      <c r="AA74" s="248">
        <f>'DY Def'!X$5</f>
        <v>23</v>
      </c>
      <c r="AB74" s="248">
        <f>'DY Def'!Y$5</f>
        <v>24</v>
      </c>
      <c r="AC74" s="248">
        <f>'DY Def'!Z$5</f>
        <v>25</v>
      </c>
      <c r="AD74" s="282"/>
    </row>
    <row r="75" spans="2:30" x14ac:dyDescent="0.2">
      <c r="B75" s="64" t="s">
        <v>83</v>
      </c>
      <c r="C75" s="569"/>
      <c r="D75" s="64"/>
      <c r="E75" s="353"/>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5"/>
      <c r="AD75" s="283"/>
    </row>
    <row r="76" spans="2:30" x14ac:dyDescent="0.2">
      <c r="B76" s="61" t="str">
        <f>IFERROR(VLOOKUP(C76,'MEG Def'!$A$7:$B$12,2),"")</f>
        <v/>
      </c>
      <c r="C76" s="115"/>
      <c r="D76" s="357"/>
      <c r="E76" s="353">
        <f>IF($B$7="Actuals only",SUMIF('WW Spending Actual'!$B$10:$B$49,'Summary TC'!$B76,'WW Spending Actual'!D$10:D$49),0)+IF($B$7="Actuals + Projected",SUMIF('WW Spending Total'!$B$10:$B$49,'Summary TC'!$B76,'WW Spending Total'!D$10:D$49),0)</f>
        <v>0</v>
      </c>
      <c r="F76" s="354">
        <f>IF($B$7="Actuals only",SUMIF('WW Spending Actual'!$B$10:$B$49,'Summary TC'!$B76,'WW Spending Actual'!E$10:E$49),0)+IF($B$7="Actuals + Projected",SUMIF('WW Spending Total'!$B$10:$B$49,'Summary TC'!$B76,'WW Spending Total'!E$10:E$49),0)</f>
        <v>0</v>
      </c>
      <c r="G76" s="354">
        <f>IF($B$7="Actuals only",SUMIF('WW Spending Actual'!$B$10:$B$49,'Summary TC'!$B76,'WW Spending Actual'!F$10:F$49),0)+IF($B$7="Actuals + Projected",SUMIF('WW Spending Total'!$B$10:$B$49,'Summary TC'!$B76,'WW Spending Total'!F$10:F$49),0)</f>
        <v>0</v>
      </c>
      <c r="H76" s="354">
        <f>IF($B$7="Actuals only",SUMIF('WW Spending Actual'!$B$10:$B$49,'Summary TC'!$B76,'WW Spending Actual'!G$10:G$49),0)+IF($B$7="Actuals + Projected",SUMIF('WW Spending Total'!$B$10:$B$49,'Summary TC'!$B76,'WW Spending Total'!G$10:G$49),0)</f>
        <v>0</v>
      </c>
      <c r="I76" s="354">
        <f>IF($B$7="Actuals only",SUMIF('WW Spending Actual'!$B$10:$B$49,'Summary TC'!$B76,'WW Spending Actual'!H$10:H$49),0)+IF($B$7="Actuals + Projected",SUMIF('WW Spending Total'!$B$10:$B$49,'Summary TC'!$B76,'WW Spending Total'!H$10:H$49),0)</f>
        <v>0</v>
      </c>
      <c r="J76" s="354">
        <f>IF($B$7="Actuals only",SUMIF('WW Spending Actual'!$B$10:$B$49,'Summary TC'!$B76,'WW Spending Actual'!I$10:I$49),0)+IF($B$7="Actuals + Projected",SUMIF('WW Spending Total'!$B$10:$B$49,'Summary TC'!$B76,'WW Spending Total'!I$10:I$49),0)</f>
        <v>0</v>
      </c>
      <c r="K76" s="354">
        <f>IF($B$7="Actuals only",SUMIF('WW Spending Actual'!$B$10:$B$49,'Summary TC'!$B76,'WW Spending Actual'!J$10:J$49),0)+IF($B$7="Actuals + Projected",SUMIF('WW Spending Total'!$B$10:$B$49,'Summary TC'!$B76,'WW Spending Total'!J$10:J$49),0)</f>
        <v>0</v>
      </c>
      <c r="L76" s="354">
        <f>IF($B$7="Actuals only",SUMIF('WW Spending Actual'!$B$10:$B$49,'Summary TC'!$B76,'WW Spending Actual'!K$10:K$49),0)+IF($B$7="Actuals + Projected",SUMIF('WW Spending Total'!$B$10:$B$49,'Summary TC'!$B76,'WW Spending Total'!K$10:K$49),0)</f>
        <v>0</v>
      </c>
      <c r="M76" s="354">
        <f>IF($B$7="Actuals only",SUMIF('WW Spending Actual'!$B$10:$B$49,'Summary TC'!$B76,'WW Spending Actual'!L$10:L$49),0)+IF($B$7="Actuals + Projected",SUMIF('WW Spending Total'!$B$10:$B$49,'Summary TC'!$B76,'WW Spending Total'!L$10:L$49),0)</f>
        <v>0</v>
      </c>
      <c r="N76" s="354">
        <f>IF($B$7="Actuals only",SUMIF('WW Spending Actual'!$B$10:$B$49,'Summary TC'!$B76,'WW Spending Actual'!M$10:M$49),0)+IF($B$7="Actuals + Projected",SUMIF('WW Spending Total'!$B$10:$B$49,'Summary TC'!$B76,'WW Spending Total'!M$10:M$49),0)</f>
        <v>0</v>
      </c>
      <c r="O76" s="354">
        <f>IF($B$7="Actuals only",SUMIF('WW Spending Actual'!$B$10:$B$49,'Summary TC'!$B76,'WW Spending Actual'!N$10:N$49),0)+IF($B$7="Actuals + Projected",SUMIF('WW Spending Total'!$B$10:$B$49,'Summary TC'!$B76,'WW Spending Total'!N$10:N$49),0)</f>
        <v>0</v>
      </c>
      <c r="P76" s="354">
        <f>IF($B$7="Actuals only",SUMIF('WW Spending Actual'!$B$10:$B$49,'Summary TC'!$B76,'WW Spending Actual'!O$10:O$49),0)+IF($B$7="Actuals + Projected",SUMIF('WW Spending Total'!$B$10:$B$49,'Summary TC'!$B76,'WW Spending Total'!O$10:O$49),0)</f>
        <v>0</v>
      </c>
      <c r="Q76" s="354">
        <f>IF($B$7="Actuals only",SUMIF('WW Spending Actual'!$B$10:$B$49,'Summary TC'!$B76,'WW Spending Actual'!P$10:P$49),0)+IF($B$7="Actuals + Projected",SUMIF('WW Spending Total'!$B$10:$B$49,'Summary TC'!$B76,'WW Spending Total'!P$10:P$49),0)</f>
        <v>0</v>
      </c>
      <c r="R76" s="354">
        <f>IF($B$7="Actuals only",SUMIF('WW Spending Actual'!$B$10:$B$49,'Summary TC'!$B76,'WW Spending Actual'!Q$10:Q$49),0)+IF($B$7="Actuals + Projected",SUMIF('WW Spending Total'!$B$10:$B$49,'Summary TC'!$B76,'WW Spending Total'!Q$10:Q$49),0)</f>
        <v>0</v>
      </c>
      <c r="S76" s="354">
        <f>IF($B$7="Actuals only",SUMIF('WW Spending Actual'!$B$10:$B$49,'Summary TC'!$B76,'WW Spending Actual'!R$10:R$49),0)+IF($B$7="Actuals + Projected",SUMIF('WW Spending Total'!$B$10:$B$49,'Summary TC'!$B76,'WW Spending Total'!R$10:R$49),0)</f>
        <v>0</v>
      </c>
      <c r="T76" s="354">
        <f>IF($B$7="Actuals only",SUMIF('WW Spending Actual'!$B$10:$B$49,'Summary TC'!$B76,'WW Spending Actual'!S$10:S$49),0)+IF($B$7="Actuals + Projected",SUMIF('WW Spending Total'!$B$10:$B$49,'Summary TC'!$B76,'WW Spending Total'!S$10:S$49),0)</f>
        <v>0</v>
      </c>
      <c r="U76" s="354">
        <f>IF($B$7="Actuals only",SUMIF('WW Spending Actual'!$B$10:$B$49,'Summary TC'!$B76,'WW Spending Actual'!T$10:T$49),0)+IF($B$7="Actuals + Projected",SUMIF('WW Spending Total'!$B$10:$B$49,'Summary TC'!$B76,'WW Spending Total'!T$10:T$49),0)</f>
        <v>0</v>
      </c>
      <c r="V76" s="354">
        <f>IF($B$7="Actuals only",SUMIF('WW Spending Actual'!$B$10:$B$49,'Summary TC'!$B76,'WW Spending Actual'!U$10:U$49),0)+IF($B$7="Actuals + Projected",SUMIF('WW Spending Total'!$B$10:$B$49,'Summary TC'!$B76,'WW Spending Total'!U$10:U$49),0)</f>
        <v>0</v>
      </c>
      <c r="W76" s="354">
        <f>IF($B$7="Actuals only",SUMIF('WW Spending Actual'!$B$10:$B$49,'Summary TC'!$B76,'WW Spending Actual'!V$10:V$49),0)+IF($B$7="Actuals + Projected",SUMIF('WW Spending Total'!$B$10:$B$49,'Summary TC'!$B76,'WW Spending Total'!V$10:V$49),0)</f>
        <v>0</v>
      </c>
      <c r="X76" s="354">
        <f>IF($B$7="Actuals only",SUMIF('WW Spending Actual'!$B$10:$B$49,'Summary TC'!$B76,'WW Spending Actual'!W$10:W$49),0)+IF($B$7="Actuals + Projected",SUMIF('WW Spending Total'!$B$10:$B$49,'Summary TC'!$B76,'WW Spending Total'!W$10:W$49),0)</f>
        <v>0</v>
      </c>
      <c r="Y76" s="354">
        <f>IF($B$7="Actuals only",SUMIF('WW Spending Actual'!$B$10:$B$49,'Summary TC'!$B76,'WW Spending Actual'!X$10:X$49),0)+IF($B$7="Actuals + Projected",SUMIF('WW Spending Total'!$B$10:$B$49,'Summary TC'!$B76,'WW Spending Total'!X$10:X$49),0)</f>
        <v>0</v>
      </c>
      <c r="Z76" s="354">
        <f>IF($B$7="Actuals only",SUMIF('WW Spending Actual'!$B$10:$B$49,'Summary TC'!$B76,'WW Spending Actual'!Y$10:Y$49),0)+IF($B$7="Actuals + Projected",SUMIF('WW Spending Total'!$B$10:$B$49,'Summary TC'!$B76,'WW Spending Total'!Y$10:Y$49),0)</f>
        <v>0</v>
      </c>
      <c r="AA76" s="354">
        <f>IF($B$7="Actuals only",SUMIF('WW Spending Actual'!$B$10:$B$49,'Summary TC'!$B76,'WW Spending Actual'!Z$10:Z$49),0)+IF($B$7="Actuals + Projected",SUMIF('WW Spending Total'!$B$10:$B$49,'Summary TC'!$B76,'WW Spending Total'!Z$10:Z$49),0)</f>
        <v>0</v>
      </c>
      <c r="AB76" s="354">
        <f>IF($B$7="Actuals only",SUMIF('WW Spending Actual'!$B$10:$B$49,'Summary TC'!$B76,'WW Spending Actual'!AA$10:AA$49),0)+IF($B$7="Actuals + Projected",SUMIF('WW Spending Total'!$B$10:$B$49,'Summary TC'!$B76,'WW Spending Total'!AA$10:AA$49),0)</f>
        <v>0</v>
      </c>
      <c r="AC76" s="355">
        <f>IF($B$7="Actuals only",SUMIF('WW Spending Actual'!$B$10:$B$49,'Summary TC'!$B76,'WW Spending Actual'!AB$10:AB$49),0)+IF($B$7="Actuals + Projected",SUMIF('WW Spending Total'!$B$10:$B$49,'Summary TC'!$B76,'WW Spending Total'!AB$10:AB$49),0)</f>
        <v>0</v>
      </c>
      <c r="AD76" s="284">
        <f>SUM(E76:AC76)</f>
        <v>0</v>
      </c>
    </row>
    <row r="77" spans="2:30" x14ac:dyDescent="0.2">
      <c r="B77" s="61" t="str">
        <f>IFERROR(VLOOKUP(C77,'MEG Def'!$A$7:$B$12,2),"")</f>
        <v/>
      </c>
      <c r="C77" s="115"/>
      <c r="D77" s="357"/>
      <c r="E77" s="353">
        <f>IF($B$7="Actuals only",SUMIF('WW Spending Actual'!$B$10:$B$49,'Summary TC'!$B77,'WW Spending Actual'!D$10:D$49),0)+IF($B$7="Actuals + Projected",SUMIF('WW Spending Total'!$B$10:$B$49,'Summary TC'!$B77,'WW Spending Total'!D$10:D$49),0)</f>
        <v>0</v>
      </c>
      <c r="F77" s="354">
        <f>IF($B$7="Actuals only",SUMIF('WW Spending Actual'!$B$10:$B$49,'Summary TC'!$B77,'WW Spending Actual'!E$10:E$49),0)+IF($B$7="Actuals + Projected",SUMIF('WW Spending Total'!$B$10:$B$49,'Summary TC'!$B77,'WW Spending Total'!E$10:E$49),0)</f>
        <v>0</v>
      </c>
      <c r="G77" s="354">
        <f>IF($B$7="Actuals only",SUMIF('WW Spending Actual'!$B$10:$B$49,'Summary TC'!$B77,'WW Spending Actual'!F$10:F$49),0)+IF($B$7="Actuals + Projected",SUMIF('WW Spending Total'!$B$10:$B$49,'Summary TC'!$B77,'WW Spending Total'!F$10:F$49),0)</f>
        <v>0</v>
      </c>
      <c r="H77" s="354">
        <f>IF($B$7="Actuals only",SUMIF('WW Spending Actual'!$B$10:$B$49,'Summary TC'!$B77,'WW Spending Actual'!G$10:G$49),0)+IF($B$7="Actuals + Projected",SUMIF('WW Spending Total'!$B$10:$B$49,'Summary TC'!$B77,'WW Spending Total'!G$10:G$49),0)</f>
        <v>0</v>
      </c>
      <c r="I77" s="354">
        <f>IF($B$7="Actuals only",SUMIF('WW Spending Actual'!$B$10:$B$49,'Summary TC'!$B77,'WW Spending Actual'!H$10:H$49),0)+IF($B$7="Actuals + Projected",SUMIF('WW Spending Total'!$B$10:$B$49,'Summary TC'!$B77,'WW Spending Total'!H$10:H$49),0)</f>
        <v>0</v>
      </c>
      <c r="J77" s="354">
        <f>IF($B$7="Actuals only",SUMIF('WW Spending Actual'!$B$10:$B$49,'Summary TC'!$B77,'WW Spending Actual'!I$10:I$49),0)+IF($B$7="Actuals + Projected",SUMIF('WW Spending Total'!$B$10:$B$49,'Summary TC'!$B77,'WW Spending Total'!I$10:I$49),0)</f>
        <v>0</v>
      </c>
      <c r="K77" s="354">
        <f>IF($B$7="Actuals only",SUMIF('WW Spending Actual'!$B$10:$B$49,'Summary TC'!$B77,'WW Spending Actual'!J$10:J$49),0)+IF($B$7="Actuals + Projected",SUMIF('WW Spending Total'!$B$10:$B$49,'Summary TC'!$B77,'WW Spending Total'!J$10:J$49),0)</f>
        <v>0</v>
      </c>
      <c r="L77" s="354">
        <f>IF($B$7="Actuals only",SUMIF('WW Spending Actual'!$B$10:$B$49,'Summary TC'!$B77,'WW Spending Actual'!K$10:K$49),0)+IF($B$7="Actuals + Projected",SUMIF('WW Spending Total'!$B$10:$B$49,'Summary TC'!$B77,'WW Spending Total'!K$10:K$49),0)</f>
        <v>0</v>
      </c>
      <c r="M77" s="354">
        <f>IF($B$7="Actuals only",SUMIF('WW Spending Actual'!$B$10:$B$49,'Summary TC'!$B77,'WW Spending Actual'!L$10:L$49),0)+IF($B$7="Actuals + Projected",SUMIF('WW Spending Total'!$B$10:$B$49,'Summary TC'!$B77,'WW Spending Total'!L$10:L$49),0)</f>
        <v>0</v>
      </c>
      <c r="N77" s="354">
        <f>IF($B$7="Actuals only",SUMIF('WW Spending Actual'!$B$10:$B$49,'Summary TC'!$B77,'WW Spending Actual'!M$10:M$49),0)+IF($B$7="Actuals + Projected",SUMIF('WW Spending Total'!$B$10:$B$49,'Summary TC'!$B77,'WW Spending Total'!M$10:M$49),0)</f>
        <v>0</v>
      </c>
      <c r="O77" s="354">
        <f>IF($B$7="Actuals only",SUMIF('WW Spending Actual'!$B$10:$B$49,'Summary TC'!$B77,'WW Spending Actual'!N$10:N$49),0)+IF($B$7="Actuals + Projected",SUMIF('WW Spending Total'!$B$10:$B$49,'Summary TC'!$B77,'WW Spending Total'!N$10:N$49),0)</f>
        <v>0</v>
      </c>
      <c r="P77" s="354">
        <f>IF($B$7="Actuals only",SUMIF('WW Spending Actual'!$B$10:$B$49,'Summary TC'!$B77,'WW Spending Actual'!O$10:O$49),0)+IF($B$7="Actuals + Projected",SUMIF('WW Spending Total'!$B$10:$B$49,'Summary TC'!$B77,'WW Spending Total'!O$10:O$49),0)</f>
        <v>0</v>
      </c>
      <c r="Q77" s="354">
        <f>IF($B$7="Actuals only",SUMIF('WW Spending Actual'!$B$10:$B$49,'Summary TC'!$B77,'WW Spending Actual'!P$10:P$49),0)+IF($B$7="Actuals + Projected",SUMIF('WW Spending Total'!$B$10:$B$49,'Summary TC'!$B77,'WW Spending Total'!P$10:P$49),0)</f>
        <v>0</v>
      </c>
      <c r="R77" s="354">
        <f>IF($B$7="Actuals only",SUMIF('WW Spending Actual'!$B$10:$B$49,'Summary TC'!$B77,'WW Spending Actual'!Q$10:Q$49),0)+IF($B$7="Actuals + Projected",SUMIF('WW Spending Total'!$B$10:$B$49,'Summary TC'!$B77,'WW Spending Total'!Q$10:Q$49),0)</f>
        <v>0</v>
      </c>
      <c r="S77" s="354">
        <f>IF($B$7="Actuals only",SUMIF('WW Spending Actual'!$B$10:$B$49,'Summary TC'!$B77,'WW Spending Actual'!R$10:R$49),0)+IF($B$7="Actuals + Projected",SUMIF('WW Spending Total'!$B$10:$B$49,'Summary TC'!$B77,'WW Spending Total'!R$10:R$49),0)</f>
        <v>0</v>
      </c>
      <c r="T77" s="354">
        <f>IF($B$7="Actuals only",SUMIF('WW Spending Actual'!$B$10:$B$49,'Summary TC'!$B77,'WW Spending Actual'!S$10:S$49),0)+IF($B$7="Actuals + Projected",SUMIF('WW Spending Total'!$B$10:$B$49,'Summary TC'!$B77,'WW Spending Total'!S$10:S$49),0)</f>
        <v>0</v>
      </c>
      <c r="U77" s="354">
        <f>IF($B$7="Actuals only",SUMIF('WW Spending Actual'!$B$10:$B$49,'Summary TC'!$B77,'WW Spending Actual'!T$10:T$49),0)+IF($B$7="Actuals + Projected",SUMIF('WW Spending Total'!$B$10:$B$49,'Summary TC'!$B77,'WW Spending Total'!T$10:T$49),0)</f>
        <v>0</v>
      </c>
      <c r="V77" s="354">
        <f>IF($B$7="Actuals only",SUMIF('WW Spending Actual'!$B$10:$B$49,'Summary TC'!$B77,'WW Spending Actual'!U$10:U$49),0)+IF($B$7="Actuals + Projected",SUMIF('WW Spending Total'!$B$10:$B$49,'Summary TC'!$B77,'WW Spending Total'!U$10:U$49),0)</f>
        <v>0</v>
      </c>
      <c r="W77" s="354">
        <f>IF($B$7="Actuals only",SUMIF('WW Spending Actual'!$B$10:$B$49,'Summary TC'!$B77,'WW Spending Actual'!V$10:V$49),0)+IF($B$7="Actuals + Projected",SUMIF('WW Spending Total'!$B$10:$B$49,'Summary TC'!$B77,'WW Spending Total'!V$10:V$49),0)</f>
        <v>0</v>
      </c>
      <c r="X77" s="354">
        <f>IF($B$7="Actuals only",SUMIF('WW Spending Actual'!$B$10:$B$49,'Summary TC'!$B77,'WW Spending Actual'!W$10:W$49),0)+IF($B$7="Actuals + Projected",SUMIF('WW Spending Total'!$B$10:$B$49,'Summary TC'!$B77,'WW Spending Total'!W$10:W$49),0)</f>
        <v>0</v>
      </c>
      <c r="Y77" s="354">
        <f>IF($B$7="Actuals only",SUMIF('WW Spending Actual'!$B$10:$B$49,'Summary TC'!$B77,'WW Spending Actual'!X$10:X$49),0)+IF($B$7="Actuals + Projected",SUMIF('WW Spending Total'!$B$10:$B$49,'Summary TC'!$B77,'WW Spending Total'!X$10:X$49),0)</f>
        <v>0</v>
      </c>
      <c r="Z77" s="354">
        <f>IF($B$7="Actuals only",SUMIF('WW Spending Actual'!$B$10:$B$49,'Summary TC'!$B77,'WW Spending Actual'!Y$10:Y$49),0)+IF($B$7="Actuals + Projected",SUMIF('WW Spending Total'!$B$10:$B$49,'Summary TC'!$B77,'WW Spending Total'!Y$10:Y$49),0)</f>
        <v>0</v>
      </c>
      <c r="AA77" s="354">
        <f>IF($B$7="Actuals only",SUMIF('WW Spending Actual'!$B$10:$B$49,'Summary TC'!$B77,'WW Spending Actual'!Z$10:Z$49),0)+IF($B$7="Actuals + Projected",SUMIF('WW Spending Total'!$B$10:$B$49,'Summary TC'!$B77,'WW Spending Total'!Z$10:Z$49),0)</f>
        <v>0</v>
      </c>
      <c r="AB77" s="354">
        <f>IF($B$7="Actuals only",SUMIF('WW Spending Actual'!$B$10:$B$49,'Summary TC'!$B77,'WW Spending Actual'!AA$10:AA$49),0)+IF($B$7="Actuals + Projected",SUMIF('WW Spending Total'!$B$10:$B$49,'Summary TC'!$B77,'WW Spending Total'!AA$10:AA$49),0)</f>
        <v>0</v>
      </c>
      <c r="AC77" s="355">
        <f>IF($B$7="Actuals only",SUMIF('WW Spending Actual'!$B$10:$B$49,'Summary TC'!$B77,'WW Spending Actual'!AB$10:AB$49),0)+IF($B$7="Actuals + Projected",SUMIF('WW Spending Total'!$B$10:$B$49,'Summary TC'!$B77,'WW Spending Total'!AB$10:AB$49),0)</f>
        <v>0</v>
      </c>
      <c r="AD77" s="284">
        <f>SUM(E77:AC77)</f>
        <v>0</v>
      </c>
    </row>
    <row r="78" spans="2:30" x14ac:dyDescent="0.2">
      <c r="B78" s="61" t="str">
        <f>IFERROR(VLOOKUP(C78,'MEG Def'!$A$7:$B$12,2),"")</f>
        <v/>
      </c>
      <c r="C78" s="115"/>
      <c r="D78" s="357"/>
      <c r="E78" s="353">
        <f>IF($B$7="Actuals only",SUMIF('WW Spending Actual'!$B$10:$B$49,'Summary TC'!$B78,'WW Spending Actual'!D$10:D$49),0)+IF($B$7="Actuals + Projected",SUMIF('WW Spending Total'!$B$10:$B$49,'Summary TC'!$B78,'WW Spending Total'!D$10:D$49),0)</f>
        <v>0</v>
      </c>
      <c r="F78" s="354">
        <f>IF($B$7="Actuals only",SUMIF('WW Spending Actual'!$B$10:$B$49,'Summary TC'!$B78,'WW Spending Actual'!E$10:E$49),0)+IF($B$7="Actuals + Projected",SUMIF('WW Spending Total'!$B$10:$B$49,'Summary TC'!$B78,'WW Spending Total'!E$10:E$49),0)</f>
        <v>0</v>
      </c>
      <c r="G78" s="354">
        <f>IF($B$7="Actuals only",SUMIF('WW Spending Actual'!$B$10:$B$49,'Summary TC'!$B78,'WW Spending Actual'!F$10:F$49),0)+IF($B$7="Actuals + Projected",SUMIF('WW Spending Total'!$B$10:$B$49,'Summary TC'!$B78,'WW Spending Total'!F$10:F$49),0)</f>
        <v>0</v>
      </c>
      <c r="H78" s="354">
        <f>IF($B$7="Actuals only",SUMIF('WW Spending Actual'!$B$10:$B$49,'Summary TC'!$B78,'WW Spending Actual'!G$10:G$49),0)+IF($B$7="Actuals + Projected",SUMIF('WW Spending Total'!$B$10:$B$49,'Summary TC'!$B78,'WW Spending Total'!G$10:G$49),0)</f>
        <v>0</v>
      </c>
      <c r="I78" s="354">
        <f>IF($B$7="Actuals only",SUMIF('WW Spending Actual'!$B$10:$B$49,'Summary TC'!$B78,'WW Spending Actual'!H$10:H$49),0)+IF($B$7="Actuals + Projected",SUMIF('WW Spending Total'!$B$10:$B$49,'Summary TC'!$B78,'WW Spending Total'!H$10:H$49),0)</f>
        <v>0</v>
      </c>
      <c r="J78" s="354">
        <f>IF($B$7="Actuals only",SUMIF('WW Spending Actual'!$B$10:$B$49,'Summary TC'!$B78,'WW Spending Actual'!I$10:I$49),0)+IF($B$7="Actuals + Projected",SUMIF('WW Spending Total'!$B$10:$B$49,'Summary TC'!$B78,'WW Spending Total'!I$10:I$49),0)</f>
        <v>0</v>
      </c>
      <c r="K78" s="354">
        <f>IF($B$7="Actuals only",SUMIF('WW Spending Actual'!$B$10:$B$49,'Summary TC'!$B78,'WW Spending Actual'!J$10:J$49),0)+IF($B$7="Actuals + Projected",SUMIF('WW Spending Total'!$B$10:$B$49,'Summary TC'!$B78,'WW Spending Total'!J$10:J$49),0)</f>
        <v>0</v>
      </c>
      <c r="L78" s="354">
        <f>IF($B$7="Actuals only",SUMIF('WW Spending Actual'!$B$10:$B$49,'Summary TC'!$B78,'WW Spending Actual'!K$10:K$49),0)+IF($B$7="Actuals + Projected",SUMIF('WW Spending Total'!$B$10:$B$49,'Summary TC'!$B78,'WW Spending Total'!K$10:K$49),0)</f>
        <v>0</v>
      </c>
      <c r="M78" s="354">
        <f>IF($B$7="Actuals only",SUMIF('WW Spending Actual'!$B$10:$B$49,'Summary TC'!$B78,'WW Spending Actual'!L$10:L$49),0)+IF($B$7="Actuals + Projected",SUMIF('WW Spending Total'!$B$10:$B$49,'Summary TC'!$B78,'WW Spending Total'!L$10:L$49),0)</f>
        <v>0</v>
      </c>
      <c r="N78" s="354">
        <f>IF($B$7="Actuals only",SUMIF('WW Spending Actual'!$B$10:$B$49,'Summary TC'!$B78,'WW Spending Actual'!M$10:M$49),0)+IF($B$7="Actuals + Projected",SUMIF('WW Spending Total'!$B$10:$B$49,'Summary TC'!$B78,'WW Spending Total'!M$10:M$49),0)</f>
        <v>0</v>
      </c>
      <c r="O78" s="354">
        <f>IF($B$7="Actuals only",SUMIF('WW Spending Actual'!$B$10:$B$49,'Summary TC'!$B78,'WW Spending Actual'!N$10:N$49),0)+IF($B$7="Actuals + Projected",SUMIF('WW Spending Total'!$B$10:$B$49,'Summary TC'!$B78,'WW Spending Total'!N$10:N$49),0)</f>
        <v>0</v>
      </c>
      <c r="P78" s="354">
        <f>IF($B$7="Actuals only",SUMIF('WW Spending Actual'!$B$10:$B$49,'Summary TC'!$B78,'WW Spending Actual'!O$10:O$49),0)+IF($B$7="Actuals + Projected",SUMIF('WW Spending Total'!$B$10:$B$49,'Summary TC'!$B78,'WW Spending Total'!O$10:O$49),0)</f>
        <v>0</v>
      </c>
      <c r="Q78" s="354">
        <f>IF($B$7="Actuals only",SUMIF('WW Spending Actual'!$B$10:$B$49,'Summary TC'!$B78,'WW Spending Actual'!P$10:P$49),0)+IF($B$7="Actuals + Projected",SUMIF('WW Spending Total'!$B$10:$B$49,'Summary TC'!$B78,'WW Spending Total'!P$10:P$49),0)</f>
        <v>0</v>
      </c>
      <c r="R78" s="354">
        <f>IF($B$7="Actuals only",SUMIF('WW Spending Actual'!$B$10:$B$49,'Summary TC'!$B78,'WW Spending Actual'!Q$10:Q$49),0)+IF($B$7="Actuals + Projected",SUMIF('WW Spending Total'!$B$10:$B$49,'Summary TC'!$B78,'WW Spending Total'!Q$10:Q$49),0)</f>
        <v>0</v>
      </c>
      <c r="S78" s="354">
        <f>IF($B$7="Actuals only",SUMIF('WW Spending Actual'!$B$10:$B$49,'Summary TC'!$B78,'WW Spending Actual'!R$10:R$49),0)+IF($B$7="Actuals + Projected",SUMIF('WW Spending Total'!$B$10:$B$49,'Summary TC'!$B78,'WW Spending Total'!R$10:R$49),0)</f>
        <v>0</v>
      </c>
      <c r="T78" s="354">
        <f>IF($B$7="Actuals only",SUMIF('WW Spending Actual'!$B$10:$B$49,'Summary TC'!$B78,'WW Spending Actual'!S$10:S$49),0)+IF($B$7="Actuals + Projected",SUMIF('WW Spending Total'!$B$10:$B$49,'Summary TC'!$B78,'WW Spending Total'!S$10:S$49),0)</f>
        <v>0</v>
      </c>
      <c r="U78" s="354">
        <f>IF($B$7="Actuals only",SUMIF('WW Spending Actual'!$B$10:$B$49,'Summary TC'!$B78,'WW Spending Actual'!T$10:T$49),0)+IF($B$7="Actuals + Projected",SUMIF('WW Spending Total'!$B$10:$B$49,'Summary TC'!$B78,'WW Spending Total'!T$10:T$49),0)</f>
        <v>0</v>
      </c>
      <c r="V78" s="354">
        <f>IF($B$7="Actuals only",SUMIF('WW Spending Actual'!$B$10:$B$49,'Summary TC'!$B78,'WW Spending Actual'!U$10:U$49),0)+IF($B$7="Actuals + Projected",SUMIF('WW Spending Total'!$B$10:$B$49,'Summary TC'!$B78,'WW Spending Total'!U$10:U$49),0)</f>
        <v>0</v>
      </c>
      <c r="W78" s="354">
        <f>IF($B$7="Actuals only",SUMIF('WW Spending Actual'!$B$10:$B$49,'Summary TC'!$B78,'WW Spending Actual'!V$10:V$49),0)+IF($B$7="Actuals + Projected",SUMIF('WW Spending Total'!$B$10:$B$49,'Summary TC'!$B78,'WW Spending Total'!V$10:V$49),0)</f>
        <v>0</v>
      </c>
      <c r="X78" s="354">
        <f>IF($B$7="Actuals only",SUMIF('WW Spending Actual'!$B$10:$B$49,'Summary TC'!$B78,'WW Spending Actual'!W$10:W$49),0)+IF($B$7="Actuals + Projected",SUMIF('WW Spending Total'!$B$10:$B$49,'Summary TC'!$B78,'WW Spending Total'!W$10:W$49),0)</f>
        <v>0</v>
      </c>
      <c r="Y78" s="354">
        <f>IF($B$7="Actuals only",SUMIF('WW Spending Actual'!$B$10:$B$49,'Summary TC'!$B78,'WW Spending Actual'!X$10:X$49),0)+IF($B$7="Actuals + Projected",SUMIF('WW Spending Total'!$B$10:$B$49,'Summary TC'!$B78,'WW Spending Total'!X$10:X$49),0)</f>
        <v>0</v>
      </c>
      <c r="Z78" s="354">
        <f>IF($B$7="Actuals only",SUMIF('WW Spending Actual'!$B$10:$B$49,'Summary TC'!$B78,'WW Spending Actual'!Y$10:Y$49),0)+IF($B$7="Actuals + Projected",SUMIF('WW Spending Total'!$B$10:$B$49,'Summary TC'!$B78,'WW Spending Total'!Y$10:Y$49),0)</f>
        <v>0</v>
      </c>
      <c r="AA78" s="354">
        <f>IF($B$7="Actuals only",SUMIF('WW Spending Actual'!$B$10:$B$49,'Summary TC'!$B78,'WW Spending Actual'!Z$10:Z$49),0)+IF($B$7="Actuals + Projected",SUMIF('WW Spending Total'!$B$10:$B$49,'Summary TC'!$B78,'WW Spending Total'!Z$10:Z$49),0)</f>
        <v>0</v>
      </c>
      <c r="AB78" s="354">
        <f>IF($B$7="Actuals only",SUMIF('WW Spending Actual'!$B$10:$B$49,'Summary TC'!$B78,'WW Spending Actual'!AA$10:AA$49),0)+IF($B$7="Actuals + Projected",SUMIF('WW Spending Total'!$B$10:$B$49,'Summary TC'!$B78,'WW Spending Total'!AA$10:AA$49),0)</f>
        <v>0</v>
      </c>
      <c r="AC78" s="355">
        <f>IF($B$7="Actuals only",SUMIF('WW Spending Actual'!$B$10:$B$49,'Summary TC'!$B78,'WW Spending Actual'!AB$10:AB$49),0)+IF($B$7="Actuals + Projected",SUMIF('WW Spending Total'!$B$10:$B$49,'Summary TC'!$B78,'WW Spending Total'!AB$10:AB$49),0)</f>
        <v>0</v>
      </c>
      <c r="AD78" s="284">
        <f>SUM(E78:AC78)</f>
        <v>0</v>
      </c>
    </row>
    <row r="79" spans="2:30" x14ac:dyDescent="0.2">
      <c r="B79" s="61" t="str">
        <f>IFERROR(VLOOKUP(C79,'MEG Def'!$A$7:$B$12,2),"")</f>
        <v/>
      </c>
      <c r="C79" s="115"/>
      <c r="D79" s="357"/>
      <c r="E79" s="353">
        <f>IF($B$7="Actuals only",SUMIF('WW Spending Actual'!$B$10:$B$49,'Summary TC'!$B79,'WW Spending Actual'!D$10:D$49),0)+IF($B$7="Actuals + Projected",SUMIF('WW Spending Total'!$B$10:$B$49,'Summary TC'!$B79,'WW Spending Total'!D$10:D$49),0)</f>
        <v>0</v>
      </c>
      <c r="F79" s="354">
        <f>IF($B$7="Actuals only",SUMIF('WW Spending Actual'!$B$10:$B$49,'Summary TC'!$B79,'WW Spending Actual'!E$10:E$49),0)+IF($B$7="Actuals + Projected",SUMIF('WW Spending Total'!$B$10:$B$49,'Summary TC'!$B79,'WW Spending Total'!E$10:E$49),0)</f>
        <v>0</v>
      </c>
      <c r="G79" s="354">
        <f>IF($B$7="Actuals only",SUMIF('WW Spending Actual'!$B$10:$B$49,'Summary TC'!$B79,'WW Spending Actual'!F$10:F$49),0)+IF($B$7="Actuals + Projected",SUMIF('WW Spending Total'!$B$10:$B$49,'Summary TC'!$B79,'WW Spending Total'!F$10:F$49),0)</f>
        <v>0</v>
      </c>
      <c r="H79" s="354">
        <f>IF($B$7="Actuals only",SUMIF('WW Spending Actual'!$B$10:$B$49,'Summary TC'!$B79,'WW Spending Actual'!G$10:G$49),0)+IF($B$7="Actuals + Projected",SUMIF('WW Spending Total'!$B$10:$B$49,'Summary TC'!$B79,'WW Spending Total'!G$10:G$49),0)</f>
        <v>0</v>
      </c>
      <c r="I79" s="354">
        <f>IF($B$7="Actuals only",SUMIF('WW Spending Actual'!$B$10:$B$49,'Summary TC'!$B79,'WW Spending Actual'!H$10:H$49),0)+IF($B$7="Actuals + Projected",SUMIF('WW Spending Total'!$B$10:$B$49,'Summary TC'!$B79,'WW Spending Total'!H$10:H$49),0)</f>
        <v>0</v>
      </c>
      <c r="J79" s="354">
        <f>IF($B$7="Actuals only",SUMIF('WW Spending Actual'!$B$10:$B$49,'Summary TC'!$B79,'WW Spending Actual'!I$10:I$49),0)+IF($B$7="Actuals + Projected",SUMIF('WW Spending Total'!$B$10:$B$49,'Summary TC'!$B79,'WW Spending Total'!I$10:I$49),0)</f>
        <v>0</v>
      </c>
      <c r="K79" s="354">
        <f>IF($B$7="Actuals only",SUMIF('WW Spending Actual'!$B$10:$B$49,'Summary TC'!$B79,'WW Spending Actual'!J$10:J$49),0)+IF($B$7="Actuals + Projected",SUMIF('WW Spending Total'!$B$10:$B$49,'Summary TC'!$B79,'WW Spending Total'!J$10:J$49),0)</f>
        <v>0</v>
      </c>
      <c r="L79" s="354">
        <f>IF($B$7="Actuals only",SUMIF('WW Spending Actual'!$B$10:$B$49,'Summary TC'!$B79,'WW Spending Actual'!K$10:K$49),0)+IF($B$7="Actuals + Projected",SUMIF('WW Spending Total'!$B$10:$B$49,'Summary TC'!$B79,'WW Spending Total'!K$10:K$49),0)</f>
        <v>0</v>
      </c>
      <c r="M79" s="354">
        <f>IF($B$7="Actuals only",SUMIF('WW Spending Actual'!$B$10:$B$49,'Summary TC'!$B79,'WW Spending Actual'!L$10:L$49),0)+IF($B$7="Actuals + Projected",SUMIF('WW Spending Total'!$B$10:$B$49,'Summary TC'!$B79,'WW Spending Total'!L$10:L$49),0)</f>
        <v>0</v>
      </c>
      <c r="N79" s="354">
        <f>IF($B$7="Actuals only",SUMIF('WW Spending Actual'!$B$10:$B$49,'Summary TC'!$B79,'WW Spending Actual'!M$10:M$49),0)+IF($B$7="Actuals + Projected",SUMIF('WW Spending Total'!$B$10:$B$49,'Summary TC'!$B79,'WW Spending Total'!M$10:M$49),0)</f>
        <v>0</v>
      </c>
      <c r="O79" s="354">
        <f>IF($B$7="Actuals only",SUMIF('WW Spending Actual'!$B$10:$B$49,'Summary TC'!$B79,'WW Spending Actual'!N$10:N$49),0)+IF($B$7="Actuals + Projected",SUMIF('WW Spending Total'!$B$10:$B$49,'Summary TC'!$B79,'WW Spending Total'!N$10:N$49),0)</f>
        <v>0</v>
      </c>
      <c r="P79" s="354">
        <f>IF($B$7="Actuals only",SUMIF('WW Spending Actual'!$B$10:$B$49,'Summary TC'!$B79,'WW Spending Actual'!O$10:O$49),0)+IF($B$7="Actuals + Projected",SUMIF('WW Spending Total'!$B$10:$B$49,'Summary TC'!$B79,'WW Spending Total'!O$10:O$49),0)</f>
        <v>0</v>
      </c>
      <c r="Q79" s="354">
        <f>IF($B$7="Actuals only",SUMIF('WW Spending Actual'!$B$10:$B$49,'Summary TC'!$B79,'WW Spending Actual'!P$10:P$49),0)+IF($B$7="Actuals + Projected",SUMIF('WW Spending Total'!$B$10:$B$49,'Summary TC'!$B79,'WW Spending Total'!P$10:P$49),0)</f>
        <v>0</v>
      </c>
      <c r="R79" s="354">
        <f>IF($B$7="Actuals only",SUMIF('WW Spending Actual'!$B$10:$B$49,'Summary TC'!$B79,'WW Spending Actual'!Q$10:Q$49),0)+IF($B$7="Actuals + Projected",SUMIF('WW Spending Total'!$B$10:$B$49,'Summary TC'!$B79,'WW Spending Total'!Q$10:Q$49),0)</f>
        <v>0</v>
      </c>
      <c r="S79" s="354">
        <f>IF($B$7="Actuals only",SUMIF('WW Spending Actual'!$B$10:$B$49,'Summary TC'!$B79,'WW Spending Actual'!R$10:R$49),0)+IF($B$7="Actuals + Projected",SUMIF('WW Spending Total'!$B$10:$B$49,'Summary TC'!$B79,'WW Spending Total'!R$10:R$49),0)</f>
        <v>0</v>
      </c>
      <c r="T79" s="354">
        <f>IF($B$7="Actuals only",SUMIF('WW Spending Actual'!$B$10:$B$49,'Summary TC'!$B79,'WW Spending Actual'!S$10:S$49),0)+IF($B$7="Actuals + Projected",SUMIF('WW Spending Total'!$B$10:$B$49,'Summary TC'!$B79,'WW Spending Total'!S$10:S$49),0)</f>
        <v>0</v>
      </c>
      <c r="U79" s="354">
        <f>IF($B$7="Actuals only",SUMIF('WW Spending Actual'!$B$10:$B$49,'Summary TC'!$B79,'WW Spending Actual'!T$10:T$49),0)+IF($B$7="Actuals + Projected",SUMIF('WW Spending Total'!$B$10:$B$49,'Summary TC'!$B79,'WW Spending Total'!T$10:T$49),0)</f>
        <v>0</v>
      </c>
      <c r="V79" s="354">
        <f>IF($B$7="Actuals only",SUMIF('WW Spending Actual'!$B$10:$B$49,'Summary TC'!$B79,'WW Spending Actual'!U$10:U$49),0)+IF($B$7="Actuals + Projected",SUMIF('WW Spending Total'!$B$10:$B$49,'Summary TC'!$B79,'WW Spending Total'!U$10:U$49),0)</f>
        <v>0</v>
      </c>
      <c r="W79" s="354">
        <f>IF($B$7="Actuals only",SUMIF('WW Spending Actual'!$B$10:$B$49,'Summary TC'!$B79,'WW Spending Actual'!V$10:V$49),0)+IF($B$7="Actuals + Projected",SUMIF('WW Spending Total'!$B$10:$B$49,'Summary TC'!$B79,'WW Spending Total'!V$10:V$49),0)</f>
        <v>0</v>
      </c>
      <c r="X79" s="354">
        <f>IF($B$7="Actuals only",SUMIF('WW Spending Actual'!$B$10:$B$49,'Summary TC'!$B79,'WW Spending Actual'!W$10:W$49),0)+IF($B$7="Actuals + Projected",SUMIF('WW Spending Total'!$B$10:$B$49,'Summary TC'!$B79,'WW Spending Total'!W$10:W$49),0)</f>
        <v>0</v>
      </c>
      <c r="Y79" s="354">
        <f>IF($B$7="Actuals only",SUMIF('WW Spending Actual'!$B$10:$B$49,'Summary TC'!$B79,'WW Spending Actual'!X$10:X$49),0)+IF($B$7="Actuals + Projected",SUMIF('WW Spending Total'!$B$10:$B$49,'Summary TC'!$B79,'WW Spending Total'!X$10:X$49),0)</f>
        <v>0</v>
      </c>
      <c r="Z79" s="354">
        <f>IF($B$7="Actuals only",SUMIF('WW Spending Actual'!$B$10:$B$49,'Summary TC'!$B79,'WW Spending Actual'!Y$10:Y$49),0)+IF($B$7="Actuals + Projected",SUMIF('WW Spending Total'!$B$10:$B$49,'Summary TC'!$B79,'WW Spending Total'!Y$10:Y$49),0)</f>
        <v>0</v>
      </c>
      <c r="AA79" s="354">
        <f>IF($B$7="Actuals only",SUMIF('WW Spending Actual'!$B$10:$B$49,'Summary TC'!$B79,'WW Spending Actual'!Z$10:Z$49),0)+IF($B$7="Actuals + Projected",SUMIF('WW Spending Total'!$B$10:$B$49,'Summary TC'!$B79,'WW Spending Total'!Z$10:Z$49),0)</f>
        <v>0</v>
      </c>
      <c r="AB79" s="354">
        <f>IF($B$7="Actuals only",SUMIF('WW Spending Actual'!$B$10:$B$49,'Summary TC'!$B79,'WW Spending Actual'!AA$10:AA$49),0)+IF($B$7="Actuals + Projected",SUMIF('WW Spending Total'!$B$10:$B$49,'Summary TC'!$B79,'WW Spending Total'!AA$10:AA$49),0)</f>
        <v>0</v>
      </c>
      <c r="AC79" s="355">
        <f>IF($B$7="Actuals only",SUMIF('WW Spending Actual'!$B$10:$B$49,'Summary TC'!$B79,'WW Spending Actual'!AB$10:AB$49),0)+IF($B$7="Actuals + Projected",SUMIF('WW Spending Total'!$B$10:$B$49,'Summary TC'!$B79,'WW Spending Total'!AB$10:AB$49),0)</f>
        <v>0</v>
      </c>
      <c r="AD79" s="284">
        <f>SUM(E79:AC79)</f>
        <v>0</v>
      </c>
    </row>
    <row r="80" spans="2:30" x14ac:dyDescent="0.2">
      <c r="B80" s="61" t="str">
        <f>IFERROR(VLOOKUP(C80,'MEG Def'!$A$7:$B$12,2),"")</f>
        <v/>
      </c>
      <c r="C80" s="115"/>
      <c r="D80" s="357"/>
      <c r="E80" s="353">
        <f>IF($B$7="Actuals only",SUMIF('WW Spending Actual'!$B$10:$B$49,'Summary TC'!$B80,'WW Spending Actual'!D$10:D$49),0)+IF($B$7="Actuals + Projected",SUMIF('WW Spending Total'!$B$10:$B$49,'Summary TC'!$B80,'WW Spending Total'!D$10:D$49),0)</f>
        <v>0</v>
      </c>
      <c r="F80" s="354">
        <f>IF($B$7="Actuals only",SUMIF('WW Spending Actual'!$B$10:$B$49,'Summary TC'!$B80,'WW Spending Actual'!E$10:E$49),0)+IF($B$7="Actuals + Projected",SUMIF('WW Spending Total'!$B$10:$B$49,'Summary TC'!$B80,'WW Spending Total'!E$10:E$49),0)</f>
        <v>0</v>
      </c>
      <c r="G80" s="354">
        <f>IF($B$7="Actuals only",SUMIF('WW Spending Actual'!$B$10:$B$49,'Summary TC'!$B80,'WW Spending Actual'!F$10:F$49),0)+IF($B$7="Actuals + Projected",SUMIF('WW Spending Total'!$B$10:$B$49,'Summary TC'!$B80,'WW Spending Total'!F$10:F$49),0)</f>
        <v>0</v>
      </c>
      <c r="H80" s="354">
        <f>IF($B$7="Actuals only",SUMIF('WW Spending Actual'!$B$10:$B$49,'Summary TC'!$B80,'WW Spending Actual'!G$10:G$49),0)+IF($B$7="Actuals + Projected",SUMIF('WW Spending Total'!$B$10:$B$49,'Summary TC'!$B80,'WW Spending Total'!G$10:G$49),0)</f>
        <v>0</v>
      </c>
      <c r="I80" s="354">
        <f>IF($B$7="Actuals only",SUMIF('WW Spending Actual'!$B$10:$B$49,'Summary TC'!$B80,'WW Spending Actual'!H$10:H$49),0)+IF($B$7="Actuals + Projected",SUMIF('WW Spending Total'!$B$10:$B$49,'Summary TC'!$B80,'WW Spending Total'!H$10:H$49),0)</f>
        <v>0</v>
      </c>
      <c r="J80" s="354">
        <f>IF($B$7="Actuals only",SUMIF('WW Spending Actual'!$B$10:$B$49,'Summary TC'!$B80,'WW Spending Actual'!I$10:I$49),0)+IF($B$7="Actuals + Projected",SUMIF('WW Spending Total'!$B$10:$B$49,'Summary TC'!$B80,'WW Spending Total'!I$10:I$49),0)</f>
        <v>0</v>
      </c>
      <c r="K80" s="354">
        <f>IF($B$7="Actuals only",SUMIF('WW Spending Actual'!$B$10:$B$49,'Summary TC'!$B80,'WW Spending Actual'!J$10:J$49),0)+IF($B$7="Actuals + Projected",SUMIF('WW Spending Total'!$B$10:$B$49,'Summary TC'!$B80,'WW Spending Total'!J$10:J$49),0)</f>
        <v>0</v>
      </c>
      <c r="L80" s="354">
        <f>IF($B$7="Actuals only",SUMIF('WW Spending Actual'!$B$10:$B$49,'Summary TC'!$B80,'WW Spending Actual'!K$10:K$49),0)+IF($B$7="Actuals + Projected",SUMIF('WW Spending Total'!$B$10:$B$49,'Summary TC'!$B80,'WW Spending Total'!K$10:K$49),0)</f>
        <v>0</v>
      </c>
      <c r="M80" s="354">
        <f>IF($B$7="Actuals only",SUMIF('WW Spending Actual'!$B$10:$B$49,'Summary TC'!$B80,'WW Spending Actual'!L$10:L$49),0)+IF($B$7="Actuals + Projected",SUMIF('WW Spending Total'!$B$10:$B$49,'Summary TC'!$B80,'WW Spending Total'!L$10:L$49),0)</f>
        <v>0</v>
      </c>
      <c r="N80" s="354">
        <f>IF($B$7="Actuals only",SUMIF('WW Spending Actual'!$B$10:$B$49,'Summary TC'!$B80,'WW Spending Actual'!M$10:M$49),0)+IF($B$7="Actuals + Projected",SUMIF('WW Spending Total'!$B$10:$B$49,'Summary TC'!$B80,'WW Spending Total'!M$10:M$49),0)</f>
        <v>0</v>
      </c>
      <c r="O80" s="354">
        <f>IF($B$7="Actuals only",SUMIF('WW Spending Actual'!$B$10:$B$49,'Summary TC'!$B80,'WW Spending Actual'!N$10:N$49),0)+IF($B$7="Actuals + Projected",SUMIF('WW Spending Total'!$B$10:$B$49,'Summary TC'!$B80,'WW Spending Total'!N$10:N$49),0)</f>
        <v>0</v>
      </c>
      <c r="P80" s="354">
        <f>IF($B$7="Actuals only",SUMIF('WW Spending Actual'!$B$10:$B$49,'Summary TC'!$B80,'WW Spending Actual'!O$10:O$49),0)+IF($B$7="Actuals + Projected",SUMIF('WW Spending Total'!$B$10:$B$49,'Summary TC'!$B80,'WW Spending Total'!O$10:O$49),0)</f>
        <v>0</v>
      </c>
      <c r="Q80" s="354">
        <f>IF($B$7="Actuals only",SUMIF('WW Spending Actual'!$B$10:$B$49,'Summary TC'!$B80,'WW Spending Actual'!P$10:P$49),0)+IF($B$7="Actuals + Projected",SUMIF('WW Spending Total'!$B$10:$B$49,'Summary TC'!$B80,'WW Spending Total'!P$10:P$49),0)</f>
        <v>0</v>
      </c>
      <c r="R80" s="354">
        <f>IF($B$7="Actuals only",SUMIF('WW Spending Actual'!$B$10:$B$49,'Summary TC'!$B80,'WW Spending Actual'!Q$10:Q$49),0)+IF($B$7="Actuals + Projected",SUMIF('WW Spending Total'!$B$10:$B$49,'Summary TC'!$B80,'WW Spending Total'!Q$10:Q$49),0)</f>
        <v>0</v>
      </c>
      <c r="S80" s="354">
        <f>IF($B$7="Actuals only",SUMIF('WW Spending Actual'!$B$10:$B$49,'Summary TC'!$B80,'WW Spending Actual'!R$10:R$49),0)+IF($B$7="Actuals + Projected",SUMIF('WW Spending Total'!$B$10:$B$49,'Summary TC'!$B80,'WW Spending Total'!R$10:R$49),0)</f>
        <v>0</v>
      </c>
      <c r="T80" s="354">
        <f>IF($B$7="Actuals only",SUMIF('WW Spending Actual'!$B$10:$B$49,'Summary TC'!$B80,'WW Spending Actual'!S$10:S$49),0)+IF($B$7="Actuals + Projected",SUMIF('WW Spending Total'!$B$10:$B$49,'Summary TC'!$B80,'WW Spending Total'!S$10:S$49),0)</f>
        <v>0</v>
      </c>
      <c r="U80" s="354">
        <f>IF($B$7="Actuals only",SUMIF('WW Spending Actual'!$B$10:$B$49,'Summary TC'!$B80,'WW Spending Actual'!T$10:T$49),0)+IF($B$7="Actuals + Projected",SUMIF('WW Spending Total'!$B$10:$B$49,'Summary TC'!$B80,'WW Spending Total'!T$10:T$49),0)</f>
        <v>0</v>
      </c>
      <c r="V80" s="354">
        <f>IF($B$7="Actuals only",SUMIF('WW Spending Actual'!$B$10:$B$49,'Summary TC'!$B80,'WW Spending Actual'!U$10:U$49),0)+IF($B$7="Actuals + Projected",SUMIF('WW Spending Total'!$B$10:$B$49,'Summary TC'!$B80,'WW Spending Total'!U$10:U$49),0)</f>
        <v>0</v>
      </c>
      <c r="W80" s="354">
        <f>IF($B$7="Actuals only",SUMIF('WW Spending Actual'!$B$10:$B$49,'Summary TC'!$B80,'WW Spending Actual'!V$10:V$49),0)+IF($B$7="Actuals + Projected",SUMIF('WW Spending Total'!$B$10:$B$49,'Summary TC'!$B80,'WW Spending Total'!V$10:V$49),0)</f>
        <v>0</v>
      </c>
      <c r="X80" s="354">
        <f>IF($B$7="Actuals only",SUMIF('WW Spending Actual'!$B$10:$B$49,'Summary TC'!$B80,'WW Spending Actual'!W$10:W$49),0)+IF($B$7="Actuals + Projected",SUMIF('WW Spending Total'!$B$10:$B$49,'Summary TC'!$B80,'WW Spending Total'!W$10:W$49),0)</f>
        <v>0</v>
      </c>
      <c r="Y80" s="354">
        <f>IF($B$7="Actuals only",SUMIF('WW Spending Actual'!$B$10:$B$49,'Summary TC'!$B80,'WW Spending Actual'!X$10:X$49),0)+IF($B$7="Actuals + Projected",SUMIF('WW Spending Total'!$B$10:$B$49,'Summary TC'!$B80,'WW Spending Total'!X$10:X$49),0)</f>
        <v>0</v>
      </c>
      <c r="Z80" s="354">
        <f>IF($B$7="Actuals only",SUMIF('WW Spending Actual'!$B$10:$B$49,'Summary TC'!$B80,'WW Spending Actual'!Y$10:Y$49),0)+IF($B$7="Actuals + Projected",SUMIF('WW Spending Total'!$B$10:$B$49,'Summary TC'!$B80,'WW Spending Total'!Y$10:Y$49),0)</f>
        <v>0</v>
      </c>
      <c r="AA80" s="354">
        <f>IF($B$7="Actuals only",SUMIF('WW Spending Actual'!$B$10:$B$49,'Summary TC'!$B80,'WW Spending Actual'!Z$10:Z$49),0)+IF($B$7="Actuals + Projected",SUMIF('WW Spending Total'!$B$10:$B$49,'Summary TC'!$B80,'WW Spending Total'!Z$10:Z$49),0)</f>
        <v>0</v>
      </c>
      <c r="AB80" s="354">
        <f>IF($B$7="Actuals only",SUMIF('WW Spending Actual'!$B$10:$B$49,'Summary TC'!$B80,'WW Spending Actual'!AA$10:AA$49),0)+IF($B$7="Actuals + Projected",SUMIF('WW Spending Total'!$B$10:$B$49,'Summary TC'!$B80,'WW Spending Total'!AA$10:AA$49),0)</f>
        <v>0</v>
      </c>
      <c r="AC80" s="355">
        <f>IF($B$7="Actuals only",SUMIF('WW Spending Actual'!$B$10:$B$49,'Summary TC'!$B80,'WW Spending Actual'!AB$10:AB$49),0)+IF($B$7="Actuals + Projected",SUMIF('WW Spending Total'!$B$10:$B$49,'Summary TC'!$B80,'WW Spending Total'!AB$10:AB$49),0)</f>
        <v>0</v>
      </c>
      <c r="AD80" s="284">
        <f>SUM(E80:AC80)</f>
        <v>0</v>
      </c>
    </row>
    <row r="81" spans="2:30" x14ac:dyDescent="0.2">
      <c r="B81" s="61"/>
      <c r="C81" s="115"/>
      <c r="D81" s="290"/>
      <c r="E81" s="261">
        <f>IF($B$7="Actuals only",SUMIF('WW Spending Actual'!$B$10:$B$49,'Summary TC'!$B81,'WW Spending Actual'!D$10:D$49),0)+IF($B$7="Actuals + Projected",SUMIF('WW Spending Total'!$B$10:$B$49,'Summary TC'!$B81,'WW Spending Total'!D$10:D$49),0)</f>
        <v>0</v>
      </c>
      <c r="F81" s="261">
        <f>IF($B$7="Actuals only",SUMIF('WW Spending Actual'!$B$10:$B$49,'Summary TC'!$B81,'WW Spending Actual'!E$10:E$49),0)+IF($B$7="Actuals + Projected",SUMIF('WW Spending Total'!$B$10:$B$49,'Summary TC'!$B81,'WW Spending Total'!E$10:E$49),0)</f>
        <v>0</v>
      </c>
      <c r="G81" s="261">
        <f>IF($B$7="Actuals only",SUMIF('WW Spending Actual'!$B$10:$B$49,'Summary TC'!$B81,'WW Spending Actual'!F$10:F$49),0)+IF($B$7="Actuals + Projected",SUMIF('WW Spending Total'!$B$10:$B$49,'Summary TC'!$B81,'WW Spending Total'!F$10:F$49),0)</f>
        <v>0</v>
      </c>
      <c r="H81" s="261">
        <f>IF($B$7="Actuals only",SUMIF('WW Spending Actual'!$B$10:$B$49,'Summary TC'!$B81,'WW Spending Actual'!G$10:G$49),0)+IF($B$7="Actuals + Projected",SUMIF('WW Spending Total'!$B$10:$B$49,'Summary TC'!$B81,'WW Spending Total'!G$10:G$49),0)</f>
        <v>0</v>
      </c>
      <c r="I81" s="261">
        <f>IF($B$7="Actuals only",SUMIF('WW Spending Actual'!$B$10:$B$49,'Summary TC'!$B81,'WW Spending Actual'!H$10:H$49),0)+IF($B$7="Actuals + Projected",SUMIF('WW Spending Total'!$B$10:$B$49,'Summary TC'!$B81,'WW Spending Total'!H$10:H$49),0)</f>
        <v>0</v>
      </c>
      <c r="J81" s="261">
        <f>IF($B$7="Actuals only",SUMIF('WW Spending Actual'!$B$10:$B$49,'Summary TC'!$B81,'WW Spending Actual'!I$10:I$49),0)+IF($B$7="Actuals + Projected",SUMIF('WW Spending Total'!$B$10:$B$49,'Summary TC'!$B81,'WW Spending Total'!I$10:I$49),0)</f>
        <v>0</v>
      </c>
      <c r="K81" s="261">
        <f>IF($B$7="Actuals only",SUMIF('WW Spending Actual'!$B$10:$B$49,'Summary TC'!$B81,'WW Spending Actual'!J$10:J$49),0)+IF($B$7="Actuals + Projected",SUMIF('WW Spending Total'!$B$10:$B$49,'Summary TC'!$B81,'WW Spending Total'!J$10:J$49),0)</f>
        <v>0</v>
      </c>
      <c r="L81" s="261">
        <f>IF($B$7="Actuals only",SUMIF('WW Spending Actual'!$B$10:$B$49,'Summary TC'!$B81,'WW Spending Actual'!K$10:K$49),0)+IF($B$7="Actuals + Projected",SUMIF('WW Spending Total'!$B$10:$B$49,'Summary TC'!$B81,'WW Spending Total'!K$10:K$49),0)</f>
        <v>0</v>
      </c>
      <c r="M81" s="261">
        <f>IF($B$7="Actuals only",SUMIF('WW Spending Actual'!$B$10:$B$49,'Summary TC'!$B81,'WW Spending Actual'!L$10:L$49),0)+IF($B$7="Actuals + Projected",SUMIF('WW Spending Total'!$B$10:$B$49,'Summary TC'!$B81,'WW Spending Total'!L$10:L$49),0)</f>
        <v>0</v>
      </c>
      <c r="N81" s="261">
        <f>IF($B$7="Actuals only",SUMIF('WW Spending Actual'!$B$10:$B$49,'Summary TC'!$B81,'WW Spending Actual'!M$10:M$49),0)+IF($B$7="Actuals + Projected",SUMIF('WW Spending Total'!$B$10:$B$49,'Summary TC'!$B81,'WW Spending Total'!M$10:M$49),0)</f>
        <v>0</v>
      </c>
      <c r="O81" s="261">
        <f>IF($B$7="Actuals only",SUMIF('WW Spending Actual'!$B$10:$B$49,'Summary TC'!$B81,'WW Spending Actual'!N$10:N$49),0)+IF($B$7="Actuals + Projected",SUMIF('WW Spending Total'!$B$10:$B$49,'Summary TC'!$B81,'WW Spending Total'!N$10:N$49),0)</f>
        <v>0</v>
      </c>
      <c r="P81" s="261">
        <f>IF($B$7="Actuals only",SUMIF('WW Spending Actual'!$B$10:$B$49,'Summary TC'!$B81,'WW Spending Actual'!O$10:O$49),0)+IF($B$7="Actuals + Projected",SUMIF('WW Spending Total'!$B$10:$B$49,'Summary TC'!$B81,'WW Spending Total'!O$10:O$49),0)</f>
        <v>0</v>
      </c>
      <c r="Q81" s="261">
        <f>IF($B$7="Actuals only",SUMIF('WW Spending Actual'!$B$10:$B$49,'Summary TC'!$B81,'WW Spending Actual'!P$10:P$49),0)+IF($B$7="Actuals + Projected",SUMIF('WW Spending Total'!$B$10:$B$49,'Summary TC'!$B81,'WW Spending Total'!P$10:P$49),0)</f>
        <v>0</v>
      </c>
      <c r="R81" s="261">
        <f>IF($B$7="Actuals only",SUMIF('WW Spending Actual'!$B$10:$B$49,'Summary TC'!$B81,'WW Spending Actual'!Q$10:Q$49),0)+IF($B$7="Actuals + Projected",SUMIF('WW Spending Total'!$B$10:$B$49,'Summary TC'!$B81,'WW Spending Total'!Q$10:Q$49),0)</f>
        <v>0</v>
      </c>
      <c r="S81" s="261">
        <f>IF($B$7="Actuals only",SUMIF('WW Spending Actual'!$B$10:$B$49,'Summary TC'!$B81,'WW Spending Actual'!R$10:R$49),0)+IF($B$7="Actuals + Projected",SUMIF('WW Spending Total'!$B$10:$B$49,'Summary TC'!$B81,'WW Spending Total'!R$10:R$49),0)</f>
        <v>0</v>
      </c>
      <c r="T81" s="261">
        <f>IF($B$7="Actuals only",SUMIF('WW Spending Actual'!$B$10:$B$49,'Summary TC'!$B81,'WW Spending Actual'!S$10:S$49),0)+IF($B$7="Actuals + Projected",SUMIF('WW Spending Total'!$B$10:$B$49,'Summary TC'!$B81,'WW Spending Total'!S$10:S$49),0)</f>
        <v>0</v>
      </c>
      <c r="U81" s="261">
        <f>IF($B$7="Actuals only",SUMIF('WW Spending Actual'!$B$10:$B$49,'Summary TC'!$B81,'WW Spending Actual'!T$10:T$49),0)+IF($B$7="Actuals + Projected",SUMIF('WW Spending Total'!$B$10:$B$49,'Summary TC'!$B81,'WW Spending Total'!T$10:T$49),0)</f>
        <v>0</v>
      </c>
      <c r="V81" s="261">
        <f>IF($B$7="Actuals only",SUMIF('WW Spending Actual'!$B$10:$B$49,'Summary TC'!$B81,'WW Spending Actual'!U$10:U$49),0)+IF($B$7="Actuals + Projected",SUMIF('WW Spending Total'!$B$10:$B$49,'Summary TC'!$B81,'WW Spending Total'!U$10:U$49),0)</f>
        <v>0</v>
      </c>
      <c r="W81" s="261">
        <f>IF($B$7="Actuals only",SUMIF('WW Spending Actual'!$B$10:$B$49,'Summary TC'!$B81,'WW Spending Actual'!V$10:V$49),0)+IF($B$7="Actuals + Projected",SUMIF('WW Spending Total'!$B$10:$B$49,'Summary TC'!$B81,'WW Spending Total'!V$10:V$49),0)</f>
        <v>0</v>
      </c>
      <c r="X81" s="261">
        <f>IF($B$7="Actuals only",SUMIF('WW Spending Actual'!$B$10:$B$49,'Summary TC'!$B81,'WW Spending Actual'!W$10:W$49),0)+IF($B$7="Actuals + Projected",SUMIF('WW Spending Total'!$B$10:$B$49,'Summary TC'!$B81,'WW Spending Total'!W$10:W$49),0)</f>
        <v>0</v>
      </c>
      <c r="Y81" s="261">
        <f>IF($B$7="Actuals only",SUMIF('WW Spending Actual'!$B$10:$B$49,'Summary TC'!$B81,'WW Spending Actual'!X$10:X$49),0)+IF($B$7="Actuals + Projected",SUMIF('WW Spending Total'!$B$10:$B$49,'Summary TC'!$B81,'WW Spending Total'!X$10:X$49),0)</f>
        <v>0</v>
      </c>
      <c r="Z81" s="261">
        <f>IF($B$7="Actuals only",SUMIF('WW Spending Actual'!$B$10:$B$49,'Summary TC'!$B81,'WW Spending Actual'!Y$10:Y$49),0)+IF($B$7="Actuals + Projected",SUMIF('WW Spending Total'!$B$10:$B$49,'Summary TC'!$B81,'WW Spending Total'!Y$10:Y$49),0)</f>
        <v>0</v>
      </c>
      <c r="AA81" s="261">
        <f>IF($B$7="Actuals only",SUMIF('WW Spending Actual'!$B$10:$B$49,'Summary TC'!$B81,'WW Spending Actual'!Z$10:Z$49),0)+IF($B$7="Actuals + Projected",SUMIF('WW Spending Total'!$B$10:$B$49,'Summary TC'!$B81,'WW Spending Total'!Z$10:Z$49),0)</f>
        <v>0</v>
      </c>
      <c r="AB81" s="261">
        <f>IF($B$7="Actuals only",SUMIF('WW Spending Actual'!$B$10:$B$49,'Summary TC'!$B81,'WW Spending Actual'!AA$10:AA$49),0)+IF($B$7="Actuals + Projected",SUMIF('WW Spending Total'!$B$10:$B$49,'Summary TC'!$B81,'WW Spending Total'!AA$10:AA$49),0)</f>
        <v>0</v>
      </c>
      <c r="AC81" s="261">
        <f>IF($B$7="Actuals only",SUMIF('WW Spending Actual'!$B$10:$B$49,'Summary TC'!$B81,'WW Spending Actual'!AB$10:AB$49),0)+IF($B$7="Actuals + Projected",SUMIF('WW Spending Total'!$B$10:$B$49,'Summary TC'!$B81,'WW Spending Total'!AB$10:AB$49),0)</f>
        <v>0</v>
      </c>
      <c r="AD81" s="284"/>
    </row>
    <row r="82" spans="2:30" x14ac:dyDescent="0.2">
      <c r="B82" s="64" t="s">
        <v>85</v>
      </c>
      <c r="C82" s="114"/>
      <c r="D82" s="64"/>
      <c r="E82" s="261">
        <f>IF($B$7="Actuals only",SUMIF('WW Spending Actual'!$B$10:$B$49,'Summary TC'!$B82,'WW Spending Actual'!D$10:D$49),0)+IF($B$7="Actuals + Projected",SUMIF('WW Spending Total'!$B$10:$B$49,'Summary TC'!$B82,'WW Spending Total'!D$10:D$49),0)</f>
        <v>0</v>
      </c>
      <c r="F82" s="261">
        <f>IF($B$7="Actuals only",SUMIF('WW Spending Actual'!$B$10:$B$49,'Summary TC'!$B82,'WW Spending Actual'!E$10:E$49),0)+IF($B$7="Actuals + Projected",SUMIF('WW Spending Total'!$B$10:$B$49,'Summary TC'!$B82,'WW Spending Total'!E$10:E$49),0)</f>
        <v>0</v>
      </c>
      <c r="G82" s="261">
        <f>IF($B$7="Actuals only",SUMIF('WW Spending Actual'!$B$10:$B$49,'Summary TC'!$B82,'WW Spending Actual'!F$10:F$49),0)+IF($B$7="Actuals + Projected",SUMIF('WW Spending Total'!$B$10:$B$49,'Summary TC'!$B82,'WW Spending Total'!F$10:F$49),0)</f>
        <v>0</v>
      </c>
      <c r="H82" s="261">
        <f>IF($B$7="Actuals only",SUMIF('WW Spending Actual'!$B$10:$B$49,'Summary TC'!$B82,'WW Spending Actual'!G$10:G$49),0)+IF($B$7="Actuals + Projected",SUMIF('WW Spending Total'!$B$10:$B$49,'Summary TC'!$B82,'WW Spending Total'!G$10:G$49),0)</f>
        <v>0</v>
      </c>
      <c r="I82" s="261">
        <f>IF($B$7="Actuals only",SUMIF('WW Spending Actual'!$B$10:$B$49,'Summary TC'!$B82,'WW Spending Actual'!H$10:H$49),0)+IF($B$7="Actuals + Projected",SUMIF('WW Spending Total'!$B$10:$B$49,'Summary TC'!$B82,'WW Spending Total'!H$10:H$49),0)</f>
        <v>0</v>
      </c>
      <c r="J82" s="261">
        <f>IF($B$7="Actuals only",SUMIF('WW Spending Actual'!$B$10:$B$49,'Summary TC'!$B82,'WW Spending Actual'!I$10:I$49),0)+IF($B$7="Actuals + Projected",SUMIF('WW Spending Total'!$B$10:$B$49,'Summary TC'!$B82,'WW Spending Total'!I$10:I$49),0)</f>
        <v>0</v>
      </c>
      <c r="K82" s="261">
        <f>IF($B$7="Actuals only",SUMIF('WW Spending Actual'!$B$10:$B$49,'Summary TC'!$B82,'WW Spending Actual'!J$10:J$49),0)+IF($B$7="Actuals + Projected",SUMIF('WW Spending Total'!$B$10:$B$49,'Summary TC'!$B82,'WW Spending Total'!J$10:J$49),0)</f>
        <v>0</v>
      </c>
      <c r="L82" s="261">
        <f>IF($B$7="Actuals only",SUMIF('WW Spending Actual'!$B$10:$B$49,'Summary TC'!$B82,'WW Spending Actual'!K$10:K$49),0)+IF($B$7="Actuals + Projected",SUMIF('WW Spending Total'!$B$10:$B$49,'Summary TC'!$B82,'WW Spending Total'!K$10:K$49),0)</f>
        <v>0</v>
      </c>
      <c r="M82" s="261">
        <f>IF($B$7="Actuals only",SUMIF('WW Spending Actual'!$B$10:$B$49,'Summary TC'!$B82,'WW Spending Actual'!L$10:L$49),0)+IF($B$7="Actuals + Projected",SUMIF('WW Spending Total'!$B$10:$B$49,'Summary TC'!$B82,'WW Spending Total'!L$10:L$49),0)</f>
        <v>0</v>
      </c>
      <c r="N82" s="261">
        <f>IF($B$7="Actuals only",SUMIF('WW Spending Actual'!$B$10:$B$49,'Summary TC'!$B82,'WW Spending Actual'!M$10:M$49),0)+IF($B$7="Actuals + Projected",SUMIF('WW Spending Total'!$B$10:$B$49,'Summary TC'!$B82,'WW Spending Total'!M$10:M$49),0)</f>
        <v>0</v>
      </c>
      <c r="O82" s="261">
        <f>IF($B$7="Actuals only",SUMIF('WW Spending Actual'!$B$10:$B$49,'Summary TC'!$B82,'WW Spending Actual'!N$10:N$49),0)+IF($B$7="Actuals + Projected",SUMIF('WW Spending Total'!$B$10:$B$49,'Summary TC'!$B82,'WW Spending Total'!N$10:N$49),0)</f>
        <v>0</v>
      </c>
      <c r="P82" s="261">
        <f>IF($B$7="Actuals only",SUMIF('WW Spending Actual'!$B$10:$B$49,'Summary TC'!$B82,'WW Spending Actual'!O$10:O$49),0)+IF($B$7="Actuals + Projected",SUMIF('WW Spending Total'!$B$10:$B$49,'Summary TC'!$B82,'WW Spending Total'!O$10:O$49),0)</f>
        <v>0</v>
      </c>
      <c r="Q82" s="261">
        <f>IF($B$7="Actuals only",SUMIF('WW Spending Actual'!$B$10:$B$49,'Summary TC'!$B82,'WW Spending Actual'!P$10:P$49),0)+IF($B$7="Actuals + Projected",SUMIF('WW Spending Total'!$B$10:$B$49,'Summary TC'!$B82,'WW Spending Total'!P$10:P$49),0)</f>
        <v>0</v>
      </c>
      <c r="R82" s="261">
        <f>IF($B$7="Actuals only",SUMIF('WW Spending Actual'!$B$10:$B$49,'Summary TC'!$B82,'WW Spending Actual'!Q$10:Q$49),0)+IF($B$7="Actuals + Projected",SUMIF('WW Spending Total'!$B$10:$B$49,'Summary TC'!$B82,'WW Spending Total'!Q$10:Q$49),0)</f>
        <v>0</v>
      </c>
      <c r="S82" s="261">
        <f>IF($B$7="Actuals only",SUMIF('WW Spending Actual'!$B$10:$B$49,'Summary TC'!$B82,'WW Spending Actual'!R$10:R$49),0)+IF($B$7="Actuals + Projected",SUMIF('WW Spending Total'!$B$10:$B$49,'Summary TC'!$B82,'WW Spending Total'!R$10:R$49),0)</f>
        <v>0</v>
      </c>
      <c r="T82" s="261">
        <f>IF($B$7="Actuals only",SUMIF('WW Spending Actual'!$B$10:$B$49,'Summary TC'!$B82,'WW Spending Actual'!S$10:S$49),0)+IF($B$7="Actuals + Projected",SUMIF('WW Spending Total'!$B$10:$B$49,'Summary TC'!$B82,'WW Spending Total'!S$10:S$49),0)</f>
        <v>0</v>
      </c>
      <c r="U82" s="261">
        <f>IF($B$7="Actuals only",SUMIF('WW Spending Actual'!$B$10:$B$49,'Summary TC'!$B82,'WW Spending Actual'!T$10:T$49),0)+IF($B$7="Actuals + Projected",SUMIF('WW Spending Total'!$B$10:$B$49,'Summary TC'!$B82,'WW Spending Total'!T$10:T$49),0)</f>
        <v>0</v>
      </c>
      <c r="V82" s="261">
        <f>IF($B$7="Actuals only",SUMIF('WW Spending Actual'!$B$10:$B$49,'Summary TC'!$B82,'WW Spending Actual'!U$10:U$49),0)+IF($B$7="Actuals + Projected",SUMIF('WW Spending Total'!$B$10:$B$49,'Summary TC'!$B82,'WW Spending Total'!U$10:U$49),0)</f>
        <v>0</v>
      </c>
      <c r="W82" s="261">
        <f>IF($B$7="Actuals only",SUMIF('WW Spending Actual'!$B$10:$B$49,'Summary TC'!$B82,'WW Spending Actual'!V$10:V$49),0)+IF($B$7="Actuals + Projected",SUMIF('WW Spending Total'!$B$10:$B$49,'Summary TC'!$B82,'WW Spending Total'!V$10:V$49),0)</f>
        <v>0</v>
      </c>
      <c r="X82" s="261">
        <f>IF($B$7="Actuals only",SUMIF('WW Spending Actual'!$B$10:$B$49,'Summary TC'!$B82,'WW Spending Actual'!W$10:W$49),0)+IF($B$7="Actuals + Projected",SUMIF('WW Spending Total'!$B$10:$B$49,'Summary TC'!$B82,'WW Spending Total'!W$10:W$49),0)</f>
        <v>0</v>
      </c>
      <c r="Y82" s="261">
        <f>IF($B$7="Actuals only",SUMIF('WW Spending Actual'!$B$10:$B$49,'Summary TC'!$B82,'WW Spending Actual'!X$10:X$49),0)+IF($B$7="Actuals + Projected",SUMIF('WW Spending Total'!$B$10:$B$49,'Summary TC'!$B82,'WW Spending Total'!X$10:X$49),0)</f>
        <v>0</v>
      </c>
      <c r="Z82" s="261">
        <f>IF($B$7="Actuals only",SUMIF('WW Spending Actual'!$B$10:$B$49,'Summary TC'!$B82,'WW Spending Actual'!Y$10:Y$49),0)+IF($B$7="Actuals + Projected",SUMIF('WW Spending Total'!$B$10:$B$49,'Summary TC'!$B82,'WW Spending Total'!Y$10:Y$49),0)</f>
        <v>0</v>
      </c>
      <c r="AA82" s="261">
        <f>IF($B$7="Actuals only",SUMIF('WW Spending Actual'!$B$10:$B$49,'Summary TC'!$B82,'WW Spending Actual'!Z$10:Z$49),0)+IF($B$7="Actuals + Projected",SUMIF('WW Spending Total'!$B$10:$B$49,'Summary TC'!$B82,'WW Spending Total'!Z$10:Z$49),0)</f>
        <v>0</v>
      </c>
      <c r="AB82" s="261">
        <f>IF($B$7="Actuals only",SUMIF('WW Spending Actual'!$B$10:$B$49,'Summary TC'!$B82,'WW Spending Actual'!AA$10:AA$49),0)+IF($B$7="Actuals + Projected",SUMIF('WW Spending Total'!$B$10:$B$49,'Summary TC'!$B82,'WW Spending Total'!AA$10:AA$49),0)</f>
        <v>0</v>
      </c>
      <c r="AC82" s="261">
        <f>IF($B$7="Actuals only",SUMIF('WW Spending Actual'!$B$10:$B$49,'Summary TC'!$B82,'WW Spending Actual'!AB$10:AB$49),0)+IF($B$7="Actuals + Projected",SUMIF('WW Spending Total'!$B$10:$B$49,'Summary TC'!$B82,'WW Spending Total'!AB$10:AB$49),0)</f>
        <v>0</v>
      </c>
      <c r="AD82" s="284">
        <f>IF($B$7="Actuals only",SUMIF('WW Spending Actual'!$B$8:$B$49,'Summary TC'!$B82,'WW Spending Actual'!I$8:I$49),0)+IF($B$7="Actuals + Projected",SUMIF('WW Spending Total'!$B$8:$B$49,'Summary TC'!$B82,'WW Spending Total'!I$8:I$49),0)</f>
        <v>0</v>
      </c>
    </row>
    <row r="83" spans="2:30" x14ac:dyDescent="0.2">
      <c r="B83" s="61" t="str">
        <f>IFERROR(VLOOKUP(C83,'MEG Def'!$A$21:$B$26,2),"")</f>
        <v/>
      </c>
      <c r="C83" s="114"/>
      <c r="D83" s="357"/>
      <c r="E83" s="353">
        <f>IF($B$7="Actuals only",SUMIF('WW Spending Actual'!$B$10:$B$49,'Summary TC'!$B83,'WW Spending Actual'!D$10:D$49),0)+IF($B$7="Actuals + Projected",SUMIF('WW Spending Total'!$B$10:$B$49,'Summary TC'!$B83,'WW Spending Total'!D$10:D$49),0)</f>
        <v>0</v>
      </c>
      <c r="F83" s="354">
        <f>IF($B$7="Actuals only",SUMIF('WW Spending Actual'!$B$10:$B$49,'Summary TC'!$B83,'WW Spending Actual'!E$10:E$49),0)+IF($B$7="Actuals + Projected",SUMIF('WW Spending Total'!$B$10:$B$49,'Summary TC'!$B83,'WW Spending Total'!E$10:E$49),0)</f>
        <v>0</v>
      </c>
      <c r="G83" s="354">
        <f>IF($B$7="Actuals only",SUMIF('WW Spending Actual'!$B$10:$B$49,'Summary TC'!$B83,'WW Spending Actual'!F$10:F$49),0)+IF($B$7="Actuals + Projected",SUMIF('WW Spending Total'!$B$10:$B$49,'Summary TC'!$B83,'WW Spending Total'!F$10:F$49),0)</f>
        <v>0</v>
      </c>
      <c r="H83" s="354">
        <f>IF($B$7="Actuals only",SUMIF('WW Spending Actual'!$B$10:$B$49,'Summary TC'!$B83,'WW Spending Actual'!G$10:G$49),0)+IF($B$7="Actuals + Projected",SUMIF('WW Spending Total'!$B$10:$B$49,'Summary TC'!$B83,'WW Spending Total'!G$10:G$49),0)</f>
        <v>0</v>
      </c>
      <c r="I83" s="354">
        <f>IF($B$7="Actuals only",SUMIF('WW Spending Actual'!$B$10:$B$49,'Summary TC'!$B83,'WW Spending Actual'!H$10:H$49),0)+IF($B$7="Actuals + Projected",SUMIF('WW Spending Total'!$B$10:$B$49,'Summary TC'!$B83,'WW Spending Total'!H$10:H$49),0)</f>
        <v>0</v>
      </c>
      <c r="J83" s="354">
        <f>IF($B$7="Actuals only",SUMIF('WW Spending Actual'!$B$10:$B$49,'Summary TC'!$B83,'WW Spending Actual'!I$10:I$49),0)+IF($B$7="Actuals + Projected",SUMIF('WW Spending Total'!$B$10:$B$49,'Summary TC'!$B83,'WW Spending Total'!I$10:I$49),0)</f>
        <v>0</v>
      </c>
      <c r="K83" s="354">
        <f>IF($B$7="Actuals only",SUMIF('WW Spending Actual'!$B$10:$B$49,'Summary TC'!$B83,'WW Spending Actual'!J$10:J$49),0)+IF($B$7="Actuals + Projected",SUMIF('WW Spending Total'!$B$10:$B$49,'Summary TC'!$B83,'WW Spending Total'!J$10:J$49),0)</f>
        <v>0</v>
      </c>
      <c r="L83" s="354">
        <f>IF($B$7="Actuals only",SUMIF('WW Spending Actual'!$B$10:$B$49,'Summary TC'!$B83,'WW Spending Actual'!K$10:K$49),0)+IF($B$7="Actuals + Projected",SUMIF('WW Spending Total'!$B$10:$B$49,'Summary TC'!$B83,'WW Spending Total'!K$10:K$49),0)</f>
        <v>0</v>
      </c>
      <c r="M83" s="354">
        <f>IF($B$7="Actuals only",SUMIF('WW Spending Actual'!$B$10:$B$49,'Summary TC'!$B83,'WW Spending Actual'!L$10:L$49),0)+IF($B$7="Actuals + Projected",SUMIF('WW Spending Total'!$B$10:$B$49,'Summary TC'!$B83,'WW Spending Total'!L$10:L$49),0)</f>
        <v>0</v>
      </c>
      <c r="N83" s="354">
        <f>IF($B$7="Actuals only",SUMIF('WW Spending Actual'!$B$10:$B$49,'Summary TC'!$B83,'WW Spending Actual'!M$10:M$49),0)+IF($B$7="Actuals + Projected",SUMIF('WW Spending Total'!$B$10:$B$49,'Summary TC'!$B83,'WW Spending Total'!M$10:M$49),0)</f>
        <v>0</v>
      </c>
      <c r="O83" s="354">
        <f>IF($B$7="Actuals only",SUMIF('WW Spending Actual'!$B$10:$B$49,'Summary TC'!$B83,'WW Spending Actual'!N$10:N$49),0)+IF($B$7="Actuals + Projected",SUMIF('WW Spending Total'!$B$10:$B$49,'Summary TC'!$B83,'WW Spending Total'!N$10:N$49),0)</f>
        <v>0</v>
      </c>
      <c r="P83" s="354">
        <f>IF($B$7="Actuals only",SUMIF('WW Spending Actual'!$B$10:$B$49,'Summary TC'!$B83,'WW Spending Actual'!O$10:O$49),0)+IF($B$7="Actuals + Projected",SUMIF('WW Spending Total'!$B$10:$B$49,'Summary TC'!$B83,'WW Spending Total'!O$10:O$49),0)</f>
        <v>0</v>
      </c>
      <c r="Q83" s="354">
        <f>IF($B$7="Actuals only",SUMIF('WW Spending Actual'!$B$10:$B$49,'Summary TC'!$B83,'WW Spending Actual'!P$10:P$49),0)+IF($B$7="Actuals + Projected",SUMIF('WW Spending Total'!$B$10:$B$49,'Summary TC'!$B83,'WW Spending Total'!P$10:P$49),0)</f>
        <v>0</v>
      </c>
      <c r="R83" s="354">
        <f>IF($B$7="Actuals only",SUMIF('WW Spending Actual'!$B$10:$B$49,'Summary TC'!$B83,'WW Spending Actual'!Q$10:Q$49),0)+IF($B$7="Actuals + Projected",SUMIF('WW Spending Total'!$B$10:$B$49,'Summary TC'!$B83,'WW Spending Total'!Q$10:Q$49),0)</f>
        <v>0</v>
      </c>
      <c r="S83" s="354">
        <f>IF($B$7="Actuals only",SUMIF('WW Spending Actual'!$B$10:$B$49,'Summary TC'!$B83,'WW Spending Actual'!R$10:R$49),0)+IF($B$7="Actuals + Projected",SUMIF('WW Spending Total'!$B$10:$B$49,'Summary TC'!$B83,'WW Spending Total'!R$10:R$49),0)</f>
        <v>0</v>
      </c>
      <c r="T83" s="354">
        <f>IF($B$7="Actuals only",SUMIF('WW Spending Actual'!$B$10:$B$49,'Summary TC'!$B83,'WW Spending Actual'!S$10:S$49),0)+IF($B$7="Actuals + Projected",SUMIF('WW Spending Total'!$B$10:$B$49,'Summary TC'!$B83,'WW Spending Total'!S$10:S$49),0)</f>
        <v>0</v>
      </c>
      <c r="U83" s="354">
        <f>IF($B$7="Actuals only",SUMIF('WW Spending Actual'!$B$10:$B$49,'Summary TC'!$B83,'WW Spending Actual'!T$10:T$49),0)+IF($B$7="Actuals + Projected",SUMIF('WW Spending Total'!$B$10:$B$49,'Summary TC'!$B83,'WW Spending Total'!T$10:T$49),0)</f>
        <v>0</v>
      </c>
      <c r="V83" s="354">
        <f>IF($B$7="Actuals only",SUMIF('WW Spending Actual'!$B$10:$B$49,'Summary TC'!$B83,'WW Spending Actual'!U$10:U$49),0)+IF($B$7="Actuals + Projected",SUMIF('WW Spending Total'!$B$10:$B$49,'Summary TC'!$B83,'WW Spending Total'!U$10:U$49),0)</f>
        <v>0</v>
      </c>
      <c r="W83" s="354">
        <f>IF($B$7="Actuals only",SUMIF('WW Spending Actual'!$B$10:$B$49,'Summary TC'!$B83,'WW Spending Actual'!V$10:V$49),0)+IF($B$7="Actuals + Projected",SUMIF('WW Spending Total'!$B$10:$B$49,'Summary TC'!$B83,'WW Spending Total'!V$10:V$49),0)</f>
        <v>0</v>
      </c>
      <c r="X83" s="354">
        <f>IF($B$7="Actuals only",SUMIF('WW Spending Actual'!$B$10:$B$49,'Summary TC'!$B83,'WW Spending Actual'!W$10:W$49),0)+IF($B$7="Actuals + Projected",SUMIF('WW Spending Total'!$B$10:$B$49,'Summary TC'!$B83,'WW Spending Total'!W$10:W$49),0)</f>
        <v>0</v>
      </c>
      <c r="Y83" s="354">
        <f>IF($B$7="Actuals only",SUMIF('WW Spending Actual'!$B$10:$B$49,'Summary TC'!$B83,'WW Spending Actual'!X$10:X$49),0)+IF($B$7="Actuals + Projected",SUMIF('WW Spending Total'!$B$10:$B$49,'Summary TC'!$B83,'WW Spending Total'!X$10:X$49),0)</f>
        <v>0</v>
      </c>
      <c r="Z83" s="354">
        <f>IF($B$7="Actuals only",SUMIF('WW Spending Actual'!$B$10:$B$49,'Summary TC'!$B83,'WW Spending Actual'!Y$10:Y$49),0)+IF($B$7="Actuals + Projected",SUMIF('WW Spending Total'!$B$10:$B$49,'Summary TC'!$B83,'WW Spending Total'!Y$10:Y$49),0)</f>
        <v>0</v>
      </c>
      <c r="AA83" s="354">
        <f>IF($B$7="Actuals only",SUMIF('WW Spending Actual'!$B$10:$B$49,'Summary TC'!$B83,'WW Spending Actual'!Z$10:Z$49),0)+IF($B$7="Actuals + Projected",SUMIF('WW Spending Total'!$B$10:$B$49,'Summary TC'!$B83,'WW Spending Total'!Z$10:Z$49),0)</f>
        <v>0</v>
      </c>
      <c r="AB83" s="354">
        <f>IF($B$7="Actuals only",SUMIF('WW Spending Actual'!$B$10:$B$49,'Summary TC'!$B83,'WW Spending Actual'!AA$10:AA$49),0)+IF($B$7="Actuals + Projected",SUMIF('WW Spending Total'!$B$10:$B$49,'Summary TC'!$B83,'WW Spending Total'!AA$10:AA$49),0)</f>
        <v>0</v>
      </c>
      <c r="AC83" s="355">
        <f>IF($B$7="Actuals only",SUMIF('WW Spending Actual'!$B$10:$B$49,'Summary TC'!$B83,'WW Spending Actual'!AB$10:AB$49),0)+IF($B$7="Actuals + Projected",SUMIF('WW Spending Total'!$B$10:$B$49,'Summary TC'!$B83,'WW Spending Total'!AB$10:AB$49),0)</f>
        <v>0</v>
      </c>
      <c r="AD83" s="284">
        <f>SUM(E83:AC83)</f>
        <v>0</v>
      </c>
    </row>
    <row r="84" spans="2:30" x14ac:dyDescent="0.2">
      <c r="B84" s="61" t="str">
        <f>IFERROR(VLOOKUP(C84,'MEG Def'!$A$21:$B$26,2),"")</f>
        <v/>
      </c>
      <c r="C84" s="114"/>
      <c r="D84" s="357"/>
      <c r="E84" s="353">
        <f>IF($B$7="Actuals only",SUMIF('WW Spending Actual'!$B$10:$B$49,'Summary TC'!$B84,'WW Spending Actual'!D$10:D$49),0)+IF($B$7="Actuals + Projected",SUMIF('WW Spending Total'!$B$10:$B$49,'Summary TC'!$B84,'WW Spending Total'!D$10:D$49),0)</f>
        <v>0</v>
      </c>
      <c r="F84" s="354">
        <f>IF($B$7="Actuals only",SUMIF('WW Spending Actual'!$B$10:$B$49,'Summary TC'!$B84,'WW Spending Actual'!E$10:E$49),0)+IF($B$7="Actuals + Projected",SUMIF('WW Spending Total'!$B$10:$B$49,'Summary TC'!$B84,'WW Spending Total'!E$10:E$49),0)</f>
        <v>0</v>
      </c>
      <c r="G84" s="354">
        <f>IF($B$7="Actuals only",SUMIF('WW Spending Actual'!$B$10:$B$49,'Summary TC'!$B84,'WW Spending Actual'!F$10:F$49),0)+IF($B$7="Actuals + Projected",SUMIF('WW Spending Total'!$B$10:$B$49,'Summary TC'!$B84,'WW Spending Total'!F$10:F$49),0)</f>
        <v>0</v>
      </c>
      <c r="H84" s="354">
        <f>IF($B$7="Actuals only",SUMIF('WW Spending Actual'!$B$10:$B$49,'Summary TC'!$B84,'WW Spending Actual'!G$10:G$49),0)+IF($B$7="Actuals + Projected",SUMIF('WW Spending Total'!$B$10:$B$49,'Summary TC'!$B84,'WW Spending Total'!G$10:G$49),0)</f>
        <v>0</v>
      </c>
      <c r="I84" s="354">
        <f>IF($B$7="Actuals only",SUMIF('WW Spending Actual'!$B$10:$B$49,'Summary TC'!$B84,'WW Spending Actual'!H$10:H$49),0)+IF($B$7="Actuals + Projected",SUMIF('WW Spending Total'!$B$10:$B$49,'Summary TC'!$B84,'WW Spending Total'!H$10:H$49),0)</f>
        <v>0</v>
      </c>
      <c r="J84" s="354">
        <f>IF($B$7="Actuals only",SUMIF('WW Spending Actual'!$B$10:$B$49,'Summary TC'!$B84,'WW Spending Actual'!I$10:I$49),0)+IF($B$7="Actuals + Projected",SUMIF('WW Spending Total'!$B$10:$B$49,'Summary TC'!$B84,'WW Spending Total'!I$10:I$49),0)</f>
        <v>0</v>
      </c>
      <c r="K84" s="354">
        <f>IF($B$7="Actuals only",SUMIF('WW Spending Actual'!$B$10:$B$49,'Summary TC'!$B84,'WW Spending Actual'!J$10:J$49),0)+IF($B$7="Actuals + Projected",SUMIF('WW Spending Total'!$B$10:$B$49,'Summary TC'!$B84,'WW Spending Total'!J$10:J$49),0)</f>
        <v>0</v>
      </c>
      <c r="L84" s="354">
        <f>IF($B$7="Actuals only",SUMIF('WW Spending Actual'!$B$10:$B$49,'Summary TC'!$B84,'WW Spending Actual'!K$10:K$49),0)+IF($B$7="Actuals + Projected",SUMIF('WW Spending Total'!$B$10:$B$49,'Summary TC'!$B84,'WW Spending Total'!K$10:K$49),0)</f>
        <v>0</v>
      </c>
      <c r="M84" s="354">
        <f>IF($B$7="Actuals only",SUMIF('WW Spending Actual'!$B$10:$B$49,'Summary TC'!$B84,'WW Spending Actual'!L$10:L$49),0)+IF($B$7="Actuals + Projected",SUMIF('WW Spending Total'!$B$10:$B$49,'Summary TC'!$B84,'WW Spending Total'!L$10:L$49),0)</f>
        <v>0</v>
      </c>
      <c r="N84" s="354">
        <f>IF($B$7="Actuals only",SUMIF('WW Spending Actual'!$B$10:$B$49,'Summary TC'!$B84,'WW Spending Actual'!M$10:M$49),0)+IF($B$7="Actuals + Projected",SUMIF('WW Spending Total'!$B$10:$B$49,'Summary TC'!$B84,'WW Spending Total'!M$10:M$49),0)</f>
        <v>0</v>
      </c>
      <c r="O84" s="354">
        <f>IF($B$7="Actuals only",SUMIF('WW Spending Actual'!$B$10:$B$49,'Summary TC'!$B84,'WW Spending Actual'!N$10:N$49),0)+IF($B$7="Actuals + Projected",SUMIF('WW Spending Total'!$B$10:$B$49,'Summary TC'!$B84,'WW Spending Total'!N$10:N$49),0)</f>
        <v>0</v>
      </c>
      <c r="P84" s="354">
        <f>IF($B$7="Actuals only",SUMIF('WW Spending Actual'!$B$10:$B$49,'Summary TC'!$B84,'WW Spending Actual'!O$10:O$49),0)+IF($B$7="Actuals + Projected",SUMIF('WW Spending Total'!$B$10:$B$49,'Summary TC'!$B84,'WW Spending Total'!O$10:O$49),0)</f>
        <v>0</v>
      </c>
      <c r="Q84" s="354">
        <f>IF($B$7="Actuals only",SUMIF('WW Spending Actual'!$B$10:$B$49,'Summary TC'!$B84,'WW Spending Actual'!P$10:P$49),0)+IF($B$7="Actuals + Projected",SUMIF('WW Spending Total'!$B$10:$B$49,'Summary TC'!$B84,'WW Spending Total'!P$10:P$49),0)</f>
        <v>0</v>
      </c>
      <c r="R84" s="354">
        <f>IF($B$7="Actuals only",SUMIF('WW Spending Actual'!$B$10:$B$49,'Summary TC'!$B84,'WW Spending Actual'!Q$10:Q$49),0)+IF($B$7="Actuals + Projected",SUMIF('WW Spending Total'!$B$10:$B$49,'Summary TC'!$B84,'WW Spending Total'!Q$10:Q$49),0)</f>
        <v>0</v>
      </c>
      <c r="S84" s="354">
        <f>IF($B$7="Actuals only",SUMIF('WW Spending Actual'!$B$10:$B$49,'Summary TC'!$B84,'WW Spending Actual'!R$10:R$49),0)+IF($B$7="Actuals + Projected",SUMIF('WW Spending Total'!$B$10:$B$49,'Summary TC'!$B84,'WW Spending Total'!R$10:R$49),0)</f>
        <v>0</v>
      </c>
      <c r="T84" s="354">
        <f>IF($B$7="Actuals only",SUMIF('WW Spending Actual'!$B$10:$B$49,'Summary TC'!$B84,'WW Spending Actual'!S$10:S$49),0)+IF($B$7="Actuals + Projected",SUMIF('WW Spending Total'!$B$10:$B$49,'Summary TC'!$B84,'WW Spending Total'!S$10:S$49),0)</f>
        <v>0</v>
      </c>
      <c r="U84" s="354">
        <f>IF($B$7="Actuals only",SUMIF('WW Spending Actual'!$B$10:$B$49,'Summary TC'!$B84,'WW Spending Actual'!T$10:T$49),0)+IF($B$7="Actuals + Projected",SUMIF('WW Spending Total'!$B$10:$B$49,'Summary TC'!$B84,'WW Spending Total'!T$10:T$49),0)</f>
        <v>0</v>
      </c>
      <c r="V84" s="354">
        <f>IF($B$7="Actuals only",SUMIF('WW Spending Actual'!$B$10:$B$49,'Summary TC'!$B84,'WW Spending Actual'!U$10:U$49),0)+IF($B$7="Actuals + Projected",SUMIF('WW Spending Total'!$B$10:$B$49,'Summary TC'!$B84,'WW Spending Total'!U$10:U$49),0)</f>
        <v>0</v>
      </c>
      <c r="W84" s="354">
        <f>IF($B$7="Actuals only",SUMIF('WW Spending Actual'!$B$10:$B$49,'Summary TC'!$B84,'WW Spending Actual'!V$10:V$49),0)+IF($B$7="Actuals + Projected",SUMIF('WW Spending Total'!$B$10:$B$49,'Summary TC'!$B84,'WW Spending Total'!V$10:V$49),0)</f>
        <v>0</v>
      </c>
      <c r="X84" s="354">
        <f>IF($B$7="Actuals only",SUMIF('WW Spending Actual'!$B$10:$B$49,'Summary TC'!$B84,'WW Spending Actual'!W$10:W$49),0)+IF($B$7="Actuals + Projected",SUMIF('WW Spending Total'!$B$10:$B$49,'Summary TC'!$B84,'WW Spending Total'!W$10:W$49),0)</f>
        <v>0</v>
      </c>
      <c r="Y84" s="354">
        <f>IF($B$7="Actuals only",SUMIF('WW Spending Actual'!$B$10:$B$49,'Summary TC'!$B84,'WW Spending Actual'!X$10:X$49),0)+IF($B$7="Actuals + Projected",SUMIF('WW Spending Total'!$B$10:$B$49,'Summary TC'!$B84,'WW Spending Total'!X$10:X$49),0)</f>
        <v>0</v>
      </c>
      <c r="Z84" s="354">
        <f>IF($B$7="Actuals only",SUMIF('WW Spending Actual'!$B$10:$B$49,'Summary TC'!$B84,'WW Spending Actual'!Y$10:Y$49),0)+IF($B$7="Actuals + Projected",SUMIF('WW Spending Total'!$B$10:$B$49,'Summary TC'!$B84,'WW Spending Total'!Y$10:Y$49),0)</f>
        <v>0</v>
      </c>
      <c r="AA84" s="354">
        <f>IF($B$7="Actuals only",SUMIF('WW Spending Actual'!$B$10:$B$49,'Summary TC'!$B84,'WW Spending Actual'!Z$10:Z$49),0)+IF($B$7="Actuals + Projected",SUMIF('WW Spending Total'!$B$10:$B$49,'Summary TC'!$B84,'WW Spending Total'!Z$10:Z$49),0)</f>
        <v>0</v>
      </c>
      <c r="AB84" s="354">
        <f>IF($B$7="Actuals only",SUMIF('WW Spending Actual'!$B$10:$B$49,'Summary TC'!$B84,'WW Spending Actual'!AA$10:AA$49),0)+IF($B$7="Actuals + Projected",SUMIF('WW Spending Total'!$B$10:$B$49,'Summary TC'!$B84,'WW Spending Total'!AA$10:AA$49),0)</f>
        <v>0</v>
      </c>
      <c r="AC84" s="355">
        <f>IF($B$7="Actuals only",SUMIF('WW Spending Actual'!$B$10:$B$49,'Summary TC'!$B84,'WW Spending Actual'!AB$10:AB$49),0)+IF($B$7="Actuals + Projected",SUMIF('WW Spending Total'!$B$10:$B$49,'Summary TC'!$B84,'WW Spending Total'!AB$10:AB$49),0)</f>
        <v>0</v>
      </c>
      <c r="AD84" s="284">
        <f>SUM(E84:AC84)</f>
        <v>0</v>
      </c>
    </row>
    <row r="85" spans="2:30" x14ac:dyDescent="0.2">
      <c r="B85" s="61" t="str">
        <f>IFERROR(VLOOKUP(C85,'MEG Def'!$A$21:$B$26,2),"")</f>
        <v/>
      </c>
      <c r="C85" s="114"/>
      <c r="D85" s="357"/>
      <c r="E85" s="353">
        <f>IF($B$7="Actuals only",SUMIF('WW Spending Actual'!$B$10:$B$49,'Summary TC'!$B85,'WW Spending Actual'!D$10:D$49),0)+IF($B$7="Actuals + Projected",SUMIF('WW Spending Total'!$B$10:$B$49,'Summary TC'!$B85,'WW Spending Total'!D$10:D$49),0)</f>
        <v>0</v>
      </c>
      <c r="F85" s="354">
        <f>IF($B$7="Actuals only",SUMIF('WW Spending Actual'!$B$10:$B$49,'Summary TC'!$B85,'WW Spending Actual'!E$10:E$49),0)+IF($B$7="Actuals + Projected",SUMIF('WW Spending Total'!$B$10:$B$49,'Summary TC'!$B85,'WW Spending Total'!E$10:E$49),0)</f>
        <v>0</v>
      </c>
      <c r="G85" s="354">
        <f>IF($B$7="Actuals only",SUMIF('WW Spending Actual'!$B$10:$B$49,'Summary TC'!$B85,'WW Spending Actual'!F$10:F$49),0)+IF($B$7="Actuals + Projected",SUMIF('WW Spending Total'!$B$10:$B$49,'Summary TC'!$B85,'WW Spending Total'!F$10:F$49),0)</f>
        <v>0</v>
      </c>
      <c r="H85" s="354">
        <f>IF($B$7="Actuals only",SUMIF('WW Spending Actual'!$B$10:$B$49,'Summary TC'!$B85,'WW Spending Actual'!G$10:G$49),0)+IF($B$7="Actuals + Projected",SUMIF('WW Spending Total'!$B$10:$B$49,'Summary TC'!$B85,'WW Spending Total'!G$10:G$49),0)</f>
        <v>0</v>
      </c>
      <c r="I85" s="354">
        <f>IF($B$7="Actuals only",SUMIF('WW Spending Actual'!$B$10:$B$49,'Summary TC'!$B85,'WW Spending Actual'!H$10:H$49),0)+IF($B$7="Actuals + Projected",SUMIF('WW Spending Total'!$B$10:$B$49,'Summary TC'!$B85,'WW Spending Total'!H$10:H$49),0)</f>
        <v>0</v>
      </c>
      <c r="J85" s="354">
        <f>IF($B$7="Actuals only",SUMIF('WW Spending Actual'!$B$10:$B$49,'Summary TC'!$B85,'WW Spending Actual'!I$10:I$49),0)+IF($B$7="Actuals + Projected",SUMIF('WW Spending Total'!$B$10:$B$49,'Summary TC'!$B85,'WW Spending Total'!I$10:I$49),0)</f>
        <v>0</v>
      </c>
      <c r="K85" s="354">
        <f>IF($B$7="Actuals only",SUMIF('WW Spending Actual'!$B$10:$B$49,'Summary TC'!$B85,'WW Spending Actual'!J$10:J$49),0)+IF($B$7="Actuals + Projected",SUMIF('WW Spending Total'!$B$10:$B$49,'Summary TC'!$B85,'WW Spending Total'!J$10:J$49),0)</f>
        <v>0</v>
      </c>
      <c r="L85" s="354">
        <f>IF($B$7="Actuals only",SUMIF('WW Spending Actual'!$B$10:$B$49,'Summary TC'!$B85,'WW Spending Actual'!K$10:K$49),0)+IF($B$7="Actuals + Projected",SUMIF('WW Spending Total'!$B$10:$B$49,'Summary TC'!$B85,'WW Spending Total'!K$10:K$49),0)</f>
        <v>0</v>
      </c>
      <c r="M85" s="354">
        <f>IF($B$7="Actuals only",SUMIF('WW Spending Actual'!$B$10:$B$49,'Summary TC'!$B85,'WW Spending Actual'!L$10:L$49),0)+IF($B$7="Actuals + Projected",SUMIF('WW Spending Total'!$B$10:$B$49,'Summary TC'!$B85,'WW Spending Total'!L$10:L$49),0)</f>
        <v>0</v>
      </c>
      <c r="N85" s="354">
        <f>IF($B$7="Actuals only",SUMIF('WW Spending Actual'!$B$10:$B$49,'Summary TC'!$B85,'WW Spending Actual'!M$10:M$49),0)+IF($B$7="Actuals + Projected",SUMIF('WW Spending Total'!$B$10:$B$49,'Summary TC'!$B85,'WW Spending Total'!M$10:M$49),0)</f>
        <v>0</v>
      </c>
      <c r="O85" s="354">
        <f>IF($B$7="Actuals only",SUMIF('WW Spending Actual'!$B$10:$B$49,'Summary TC'!$B85,'WW Spending Actual'!N$10:N$49),0)+IF($B$7="Actuals + Projected",SUMIF('WW Spending Total'!$B$10:$B$49,'Summary TC'!$B85,'WW Spending Total'!N$10:N$49),0)</f>
        <v>0</v>
      </c>
      <c r="P85" s="354">
        <f>IF($B$7="Actuals only",SUMIF('WW Spending Actual'!$B$10:$B$49,'Summary TC'!$B85,'WW Spending Actual'!O$10:O$49),0)+IF($B$7="Actuals + Projected",SUMIF('WW Spending Total'!$B$10:$B$49,'Summary TC'!$B85,'WW Spending Total'!O$10:O$49),0)</f>
        <v>0</v>
      </c>
      <c r="Q85" s="354">
        <f>IF($B$7="Actuals only",SUMIF('WW Spending Actual'!$B$10:$B$49,'Summary TC'!$B85,'WW Spending Actual'!P$10:P$49),0)+IF($B$7="Actuals + Projected",SUMIF('WW Spending Total'!$B$10:$B$49,'Summary TC'!$B85,'WW Spending Total'!P$10:P$49),0)</f>
        <v>0</v>
      </c>
      <c r="R85" s="354">
        <f>IF($B$7="Actuals only",SUMIF('WW Spending Actual'!$B$10:$B$49,'Summary TC'!$B85,'WW Spending Actual'!Q$10:Q$49),0)+IF($B$7="Actuals + Projected",SUMIF('WW Spending Total'!$B$10:$B$49,'Summary TC'!$B85,'WW Spending Total'!Q$10:Q$49),0)</f>
        <v>0</v>
      </c>
      <c r="S85" s="354">
        <f>IF($B$7="Actuals only",SUMIF('WW Spending Actual'!$B$10:$B$49,'Summary TC'!$B85,'WW Spending Actual'!R$10:R$49),0)+IF($B$7="Actuals + Projected",SUMIF('WW Spending Total'!$B$10:$B$49,'Summary TC'!$B85,'WW Spending Total'!R$10:R$49),0)</f>
        <v>0</v>
      </c>
      <c r="T85" s="354">
        <f>IF($B$7="Actuals only",SUMIF('WW Spending Actual'!$B$10:$B$49,'Summary TC'!$B85,'WW Spending Actual'!S$10:S$49),0)+IF($B$7="Actuals + Projected",SUMIF('WW Spending Total'!$B$10:$B$49,'Summary TC'!$B85,'WW Spending Total'!S$10:S$49),0)</f>
        <v>0</v>
      </c>
      <c r="U85" s="354">
        <f>IF($B$7="Actuals only",SUMIF('WW Spending Actual'!$B$10:$B$49,'Summary TC'!$B85,'WW Spending Actual'!T$10:T$49),0)+IF($B$7="Actuals + Projected",SUMIF('WW Spending Total'!$B$10:$B$49,'Summary TC'!$B85,'WW Spending Total'!T$10:T$49),0)</f>
        <v>0</v>
      </c>
      <c r="V85" s="354">
        <f>IF($B$7="Actuals only",SUMIF('WW Spending Actual'!$B$10:$B$49,'Summary TC'!$B85,'WW Spending Actual'!U$10:U$49),0)+IF($B$7="Actuals + Projected",SUMIF('WW Spending Total'!$B$10:$B$49,'Summary TC'!$B85,'WW Spending Total'!U$10:U$49),0)</f>
        <v>0</v>
      </c>
      <c r="W85" s="354">
        <f>IF($B$7="Actuals only",SUMIF('WW Spending Actual'!$B$10:$B$49,'Summary TC'!$B85,'WW Spending Actual'!V$10:V$49),0)+IF($B$7="Actuals + Projected",SUMIF('WW Spending Total'!$B$10:$B$49,'Summary TC'!$B85,'WW Spending Total'!V$10:V$49),0)</f>
        <v>0</v>
      </c>
      <c r="X85" s="354">
        <f>IF($B$7="Actuals only",SUMIF('WW Spending Actual'!$B$10:$B$49,'Summary TC'!$B85,'WW Spending Actual'!W$10:W$49),0)+IF($B$7="Actuals + Projected",SUMIF('WW Spending Total'!$B$10:$B$49,'Summary TC'!$B85,'WW Spending Total'!W$10:W$49),0)</f>
        <v>0</v>
      </c>
      <c r="Y85" s="354">
        <f>IF($B$7="Actuals only",SUMIF('WW Spending Actual'!$B$10:$B$49,'Summary TC'!$B85,'WW Spending Actual'!X$10:X$49),0)+IF($B$7="Actuals + Projected",SUMIF('WW Spending Total'!$B$10:$B$49,'Summary TC'!$B85,'WW Spending Total'!X$10:X$49),0)</f>
        <v>0</v>
      </c>
      <c r="Z85" s="354">
        <f>IF($B$7="Actuals only",SUMIF('WW Spending Actual'!$B$10:$B$49,'Summary TC'!$B85,'WW Spending Actual'!Y$10:Y$49),0)+IF($B$7="Actuals + Projected",SUMIF('WW Spending Total'!$B$10:$B$49,'Summary TC'!$B85,'WW Spending Total'!Y$10:Y$49),0)</f>
        <v>0</v>
      </c>
      <c r="AA85" s="354">
        <f>IF($B$7="Actuals only",SUMIF('WW Spending Actual'!$B$10:$B$49,'Summary TC'!$B85,'WW Spending Actual'!Z$10:Z$49),0)+IF($B$7="Actuals + Projected",SUMIF('WW Spending Total'!$B$10:$B$49,'Summary TC'!$B85,'WW Spending Total'!Z$10:Z$49),0)</f>
        <v>0</v>
      </c>
      <c r="AB85" s="354">
        <f>IF($B$7="Actuals only",SUMIF('WW Spending Actual'!$B$10:$B$49,'Summary TC'!$B85,'WW Spending Actual'!AA$10:AA$49),0)+IF($B$7="Actuals + Projected",SUMIF('WW Spending Total'!$B$10:$B$49,'Summary TC'!$B85,'WW Spending Total'!AA$10:AA$49),0)</f>
        <v>0</v>
      </c>
      <c r="AC85" s="355">
        <f>IF($B$7="Actuals only",SUMIF('WW Spending Actual'!$B$10:$B$49,'Summary TC'!$B85,'WW Spending Actual'!AB$10:AB$49),0)+IF($B$7="Actuals + Projected",SUMIF('WW Spending Total'!$B$10:$B$49,'Summary TC'!$B85,'WW Spending Total'!AB$10:AB$49),0)</f>
        <v>0</v>
      </c>
      <c r="AD85" s="284">
        <f>SUM(E85:AC85)</f>
        <v>0</v>
      </c>
    </row>
    <row r="86" spans="2:30" x14ac:dyDescent="0.2">
      <c r="B86" s="61" t="str">
        <f>IFERROR(VLOOKUP(C86,'MEG Def'!$A$21:$B$26,2),"")</f>
        <v/>
      </c>
      <c r="C86" s="114"/>
      <c r="D86" s="357"/>
      <c r="E86" s="353">
        <f>IF($B$7="Actuals only",SUMIF('WW Spending Actual'!$B$10:$B$49,'Summary TC'!$B86,'WW Spending Actual'!D$10:D$49),0)+IF($B$7="Actuals + Projected",SUMIF('WW Spending Total'!$B$10:$B$49,'Summary TC'!$B86,'WW Spending Total'!D$10:D$49),0)</f>
        <v>0</v>
      </c>
      <c r="F86" s="354">
        <f>IF($B$7="Actuals only",SUMIF('WW Spending Actual'!$B$10:$B$49,'Summary TC'!$B86,'WW Spending Actual'!E$10:E$49),0)+IF($B$7="Actuals + Projected",SUMIF('WW Spending Total'!$B$10:$B$49,'Summary TC'!$B86,'WW Spending Total'!E$10:E$49),0)</f>
        <v>0</v>
      </c>
      <c r="G86" s="354">
        <f>IF($B$7="Actuals only",SUMIF('WW Spending Actual'!$B$10:$B$49,'Summary TC'!$B86,'WW Spending Actual'!F$10:F$49),0)+IF($B$7="Actuals + Projected",SUMIF('WW Spending Total'!$B$10:$B$49,'Summary TC'!$B86,'WW Spending Total'!F$10:F$49),0)</f>
        <v>0</v>
      </c>
      <c r="H86" s="354">
        <f>IF($B$7="Actuals only",SUMIF('WW Spending Actual'!$B$10:$B$49,'Summary TC'!$B86,'WW Spending Actual'!G$10:G$49),0)+IF($B$7="Actuals + Projected",SUMIF('WW Spending Total'!$B$10:$B$49,'Summary TC'!$B86,'WW Spending Total'!G$10:G$49),0)</f>
        <v>0</v>
      </c>
      <c r="I86" s="354">
        <f>IF($B$7="Actuals only",SUMIF('WW Spending Actual'!$B$10:$B$49,'Summary TC'!$B86,'WW Spending Actual'!H$10:H$49),0)+IF($B$7="Actuals + Projected",SUMIF('WW Spending Total'!$B$10:$B$49,'Summary TC'!$B86,'WW Spending Total'!H$10:H$49),0)</f>
        <v>0</v>
      </c>
      <c r="J86" s="354">
        <f>IF($B$7="Actuals only",SUMIF('WW Spending Actual'!$B$10:$B$49,'Summary TC'!$B86,'WW Spending Actual'!I$10:I$49),0)+IF($B$7="Actuals + Projected",SUMIF('WW Spending Total'!$B$10:$B$49,'Summary TC'!$B86,'WW Spending Total'!I$10:I$49),0)</f>
        <v>0</v>
      </c>
      <c r="K86" s="354">
        <f>IF($B$7="Actuals only",SUMIF('WW Spending Actual'!$B$10:$B$49,'Summary TC'!$B86,'WW Spending Actual'!J$10:J$49),0)+IF($B$7="Actuals + Projected",SUMIF('WW Spending Total'!$B$10:$B$49,'Summary TC'!$B86,'WW Spending Total'!J$10:J$49),0)</f>
        <v>0</v>
      </c>
      <c r="L86" s="354">
        <f>IF($B$7="Actuals only",SUMIF('WW Spending Actual'!$B$10:$B$49,'Summary TC'!$B86,'WW Spending Actual'!K$10:K$49),0)+IF($B$7="Actuals + Projected",SUMIF('WW Spending Total'!$B$10:$B$49,'Summary TC'!$B86,'WW Spending Total'!K$10:K$49),0)</f>
        <v>0</v>
      </c>
      <c r="M86" s="354">
        <f>IF($B$7="Actuals only",SUMIF('WW Spending Actual'!$B$10:$B$49,'Summary TC'!$B86,'WW Spending Actual'!L$10:L$49),0)+IF($B$7="Actuals + Projected",SUMIF('WW Spending Total'!$B$10:$B$49,'Summary TC'!$B86,'WW Spending Total'!L$10:L$49),0)</f>
        <v>0</v>
      </c>
      <c r="N86" s="354">
        <f>IF($B$7="Actuals only",SUMIF('WW Spending Actual'!$B$10:$B$49,'Summary TC'!$B86,'WW Spending Actual'!M$10:M$49),0)+IF($B$7="Actuals + Projected",SUMIF('WW Spending Total'!$B$10:$B$49,'Summary TC'!$B86,'WW Spending Total'!M$10:M$49),0)</f>
        <v>0</v>
      </c>
      <c r="O86" s="354">
        <f>IF($B$7="Actuals only",SUMIF('WW Spending Actual'!$B$10:$B$49,'Summary TC'!$B86,'WW Spending Actual'!N$10:N$49),0)+IF($B$7="Actuals + Projected",SUMIF('WW Spending Total'!$B$10:$B$49,'Summary TC'!$B86,'WW Spending Total'!N$10:N$49),0)</f>
        <v>0</v>
      </c>
      <c r="P86" s="354">
        <f>IF($B$7="Actuals only",SUMIF('WW Spending Actual'!$B$10:$B$49,'Summary TC'!$B86,'WW Spending Actual'!O$10:O$49),0)+IF($B$7="Actuals + Projected",SUMIF('WW Spending Total'!$B$10:$B$49,'Summary TC'!$B86,'WW Spending Total'!O$10:O$49),0)</f>
        <v>0</v>
      </c>
      <c r="Q86" s="354">
        <f>IF($B$7="Actuals only",SUMIF('WW Spending Actual'!$B$10:$B$49,'Summary TC'!$B86,'WW Spending Actual'!P$10:P$49),0)+IF($B$7="Actuals + Projected",SUMIF('WW Spending Total'!$B$10:$B$49,'Summary TC'!$B86,'WW Spending Total'!P$10:P$49),0)</f>
        <v>0</v>
      </c>
      <c r="R86" s="354">
        <f>IF($B$7="Actuals only",SUMIF('WW Spending Actual'!$B$10:$B$49,'Summary TC'!$B86,'WW Spending Actual'!Q$10:Q$49),0)+IF($B$7="Actuals + Projected",SUMIF('WW Spending Total'!$B$10:$B$49,'Summary TC'!$B86,'WW Spending Total'!Q$10:Q$49),0)</f>
        <v>0</v>
      </c>
      <c r="S86" s="354">
        <f>IF($B$7="Actuals only",SUMIF('WW Spending Actual'!$B$10:$B$49,'Summary TC'!$B86,'WW Spending Actual'!R$10:R$49),0)+IF($B$7="Actuals + Projected",SUMIF('WW Spending Total'!$B$10:$B$49,'Summary TC'!$B86,'WW Spending Total'!R$10:R$49),0)</f>
        <v>0</v>
      </c>
      <c r="T86" s="354">
        <f>IF($B$7="Actuals only",SUMIF('WW Spending Actual'!$B$10:$B$49,'Summary TC'!$B86,'WW Spending Actual'!S$10:S$49),0)+IF($B$7="Actuals + Projected",SUMIF('WW Spending Total'!$B$10:$B$49,'Summary TC'!$B86,'WW Spending Total'!S$10:S$49),0)</f>
        <v>0</v>
      </c>
      <c r="U86" s="354">
        <f>IF($B$7="Actuals only",SUMIF('WW Spending Actual'!$B$10:$B$49,'Summary TC'!$B86,'WW Spending Actual'!T$10:T$49),0)+IF($B$7="Actuals + Projected",SUMIF('WW Spending Total'!$B$10:$B$49,'Summary TC'!$B86,'WW Spending Total'!T$10:T$49),0)</f>
        <v>0</v>
      </c>
      <c r="V86" s="354">
        <f>IF($B$7="Actuals only",SUMIF('WW Spending Actual'!$B$10:$B$49,'Summary TC'!$B86,'WW Spending Actual'!U$10:U$49),0)+IF($B$7="Actuals + Projected",SUMIF('WW Spending Total'!$B$10:$B$49,'Summary TC'!$B86,'WW Spending Total'!U$10:U$49),0)</f>
        <v>0</v>
      </c>
      <c r="W86" s="354">
        <f>IF($B$7="Actuals only",SUMIF('WW Spending Actual'!$B$10:$B$49,'Summary TC'!$B86,'WW Spending Actual'!V$10:V$49),0)+IF($B$7="Actuals + Projected",SUMIF('WW Spending Total'!$B$10:$B$49,'Summary TC'!$B86,'WW Spending Total'!V$10:V$49),0)</f>
        <v>0</v>
      </c>
      <c r="X86" s="354">
        <f>IF($B$7="Actuals only",SUMIF('WW Spending Actual'!$B$10:$B$49,'Summary TC'!$B86,'WW Spending Actual'!W$10:W$49),0)+IF($B$7="Actuals + Projected",SUMIF('WW Spending Total'!$B$10:$B$49,'Summary TC'!$B86,'WW Spending Total'!W$10:W$49),0)</f>
        <v>0</v>
      </c>
      <c r="Y86" s="354">
        <f>IF($B$7="Actuals only",SUMIF('WW Spending Actual'!$B$10:$B$49,'Summary TC'!$B86,'WW Spending Actual'!X$10:X$49),0)+IF($B$7="Actuals + Projected",SUMIF('WW Spending Total'!$B$10:$B$49,'Summary TC'!$B86,'WW Spending Total'!X$10:X$49),0)</f>
        <v>0</v>
      </c>
      <c r="Z86" s="354">
        <f>IF($B$7="Actuals only",SUMIF('WW Spending Actual'!$B$10:$B$49,'Summary TC'!$B86,'WW Spending Actual'!Y$10:Y$49),0)+IF($B$7="Actuals + Projected",SUMIF('WW Spending Total'!$B$10:$B$49,'Summary TC'!$B86,'WW Spending Total'!Y$10:Y$49),0)</f>
        <v>0</v>
      </c>
      <c r="AA86" s="354">
        <f>IF($B$7="Actuals only",SUMIF('WW Spending Actual'!$B$10:$B$49,'Summary TC'!$B86,'WW Spending Actual'!Z$10:Z$49),0)+IF($B$7="Actuals + Projected",SUMIF('WW Spending Total'!$B$10:$B$49,'Summary TC'!$B86,'WW Spending Total'!Z$10:Z$49),0)</f>
        <v>0</v>
      </c>
      <c r="AB86" s="354">
        <f>IF($B$7="Actuals only",SUMIF('WW Spending Actual'!$B$10:$B$49,'Summary TC'!$B86,'WW Spending Actual'!AA$10:AA$49),0)+IF($B$7="Actuals + Projected",SUMIF('WW Spending Total'!$B$10:$B$49,'Summary TC'!$B86,'WW Spending Total'!AA$10:AA$49),0)</f>
        <v>0</v>
      </c>
      <c r="AC86" s="355">
        <f>IF($B$7="Actuals only",SUMIF('WW Spending Actual'!$B$10:$B$49,'Summary TC'!$B86,'WW Spending Actual'!AB$10:AB$49),0)+IF($B$7="Actuals + Projected",SUMIF('WW Spending Total'!$B$10:$B$49,'Summary TC'!$B86,'WW Spending Total'!AB$10:AB$49),0)</f>
        <v>0</v>
      </c>
      <c r="AD86" s="284">
        <f>SUM(E86:AC86)</f>
        <v>0</v>
      </c>
    </row>
    <row r="87" spans="2:30" x14ac:dyDescent="0.2">
      <c r="B87" s="61" t="str">
        <f>IFERROR(VLOOKUP(C87,'MEG Def'!$A$21:$B$26,2),"")</f>
        <v/>
      </c>
      <c r="C87" s="114"/>
      <c r="D87" s="357"/>
      <c r="E87" s="353">
        <f>IF($B$7="Actuals only",SUMIF('WW Spending Actual'!$B$10:$B$49,'Summary TC'!$B87,'WW Spending Actual'!D$10:D$49),0)+IF($B$7="Actuals + Projected",SUMIF('WW Spending Total'!$B$10:$B$49,'Summary TC'!$B87,'WW Spending Total'!D$10:D$49),0)</f>
        <v>0</v>
      </c>
      <c r="F87" s="354">
        <f>IF($B$7="Actuals only",SUMIF('WW Spending Actual'!$B$10:$B$49,'Summary TC'!$B87,'WW Spending Actual'!E$10:E$49),0)+IF($B$7="Actuals + Projected",SUMIF('WW Spending Total'!$B$10:$B$49,'Summary TC'!$B87,'WW Spending Total'!E$10:E$49),0)</f>
        <v>0</v>
      </c>
      <c r="G87" s="354">
        <f>IF($B$7="Actuals only",SUMIF('WW Spending Actual'!$B$10:$B$49,'Summary TC'!$B87,'WW Spending Actual'!F$10:F$49),0)+IF($B$7="Actuals + Projected",SUMIF('WW Spending Total'!$B$10:$B$49,'Summary TC'!$B87,'WW Spending Total'!F$10:F$49),0)</f>
        <v>0</v>
      </c>
      <c r="H87" s="354">
        <f>IF($B$7="Actuals only",SUMIF('WW Spending Actual'!$B$10:$B$49,'Summary TC'!$B87,'WW Spending Actual'!G$10:G$49),0)+IF($B$7="Actuals + Projected",SUMIF('WW Spending Total'!$B$10:$B$49,'Summary TC'!$B87,'WW Spending Total'!G$10:G$49),0)</f>
        <v>0</v>
      </c>
      <c r="I87" s="354">
        <f>IF($B$7="Actuals only",SUMIF('WW Spending Actual'!$B$10:$B$49,'Summary TC'!$B87,'WW Spending Actual'!H$10:H$49),0)+IF($B$7="Actuals + Projected",SUMIF('WW Spending Total'!$B$10:$B$49,'Summary TC'!$B87,'WW Spending Total'!H$10:H$49),0)</f>
        <v>0</v>
      </c>
      <c r="J87" s="354">
        <f>IF($B$7="Actuals only",SUMIF('WW Spending Actual'!$B$10:$B$49,'Summary TC'!$B87,'WW Spending Actual'!I$10:I$49),0)+IF($B$7="Actuals + Projected",SUMIF('WW Spending Total'!$B$10:$B$49,'Summary TC'!$B87,'WW Spending Total'!I$10:I$49),0)</f>
        <v>0</v>
      </c>
      <c r="K87" s="354">
        <f>IF($B$7="Actuals only",SUMIF('WW Spending Actual'!$B$10:$B$49,'Summary TC'!$B87,'WW Spending Actual'!J$10:J$49),0)+IF($B$7="Actuals + Projected",SUMIF('WW Spending Total'!$B$10:$B$49,'Summary TC'!$B87,'WW Spending Total'!J$10:J$49),0)</f>
        <v>0</v>
      </c>
      <c r="L87" s="354">
        <f>IF($B$7="Actuals only",SUMIF('WW Spending Actual'!$B$10:$B$49,'Summary TC'!$B87,'WW Spending Actual'!K$10:K$49),0)+IF($B$7="Actuals + Projected",SUMIF('WW Spending Total'!$B$10:$B$49,'Summary TC'!$B87,'WW Spending Total'!K$10:K$49),0)</f>
        <v>0</v>
      </c>
      <c r="M87" s="354">
        <f>IF($B$7="Actuals only",SUMIF('WW Spending Actual'!$B$10:$B$49,'Summary TC'!$B87,'WW Spending Actual'!L$10:L$49),0)+IF($B$7="Actuals + Projected",SUMIF('WW Spending Total'!$B$10:$B$49,'Summary TC'!$B87,'WW Spending Total'!L$10:L$49),0)</f>
        <v>0</v>
      </c>
      <c r="N87" s="354">
        <f>IF($B$7="Actuals only",SUMIF('WW Spending Actual'!$B$10:$B$49,'Summary TC'!$B87,'WW Spending Actual'!M$10:M$49),0)+IF($B$7="Actuals + Projected",SUMIF('WW Spending Total'!$B$10:$B$49,'Summary TC'!$B87,'WW Spending Total'!M$10:M$49),0)</f>
        <v>0</v>
      </c>
      <c r="O87" s="354">
        <f>IF($B$7="Actuals only",SUMIF('WW Spending Actual'!$B$10:$B$49,'Summary TC'!$B87,'WW Spending Actual'!N$10:N$49),0)+IF($B$7="Actuals + Projected",SUMIF('WW Spending Total'!$B$10:$B$49,'Summary TC'!$B87,'WW Spending Total'!N$10:N$49),0)</f>
        <v>0</v>
      </c>
      <c r="P87" s="354">
        <f>IF($B$7="Actuals only",SUMIF('WW Spending Actual'!$B$10:$B$49,'Summary TC'!$B87,'WW Spending Actual'!O$10:O$49),0)+IF($B$7="Actuals + Projected",SUMIF('WW Spending Total'!$B$10:$B$49,'Summary TC'!$B87,'WW Spending Total'!O$10:O$49),0)</f>
        <v>0</v>
      </c>
      <c r="Q87" s="354">
        <f>IF($B$7="Actuals only",SUMIF('WW Spending Actual'!$B$10:$B$49,'Summary TC'!$B87,'WW Spending Actual'!P$10:P$49),0)+IF($B$7="Actuals + Projected",SUMIF('WW Spending Total'!$B$10:$B$49,'Summary TC'!$B87,'WW Spending Total'!P$10:P$49),0)</f>
        <v>0</v>
      </c>
      <c r="R87" s="354">
        <f>IF($B$7="Actuals only",SUMIF('WW Spending Actual'!$B$10:$B$49,'Summary TC'!$B87,'WW Spending Actual'!Q$10:Q$49),0)+IF($B$7="Actuals + Projected",SUMIF('WW Spending Total'!$B$10:$B$49,'Summary TC'!$B87,'WW Spending Total'!Q$10:Q$49),0)</f>
        <v>0</v>
      </c>
      <c r="S87" s="354">
        <f>IF($B$7="Actuals only",SUMIF('WW Spending Actual'!$B$10:$B$49,'Summary TC'!$B87,'WW Spending Actual'!R$10:R$49),0)+IF($B$7="Actuals + Projected",SUMIF('WW Spending Total'!$B$10:$B$49,'Summary TC'!$B87,'WW Spending Total'!R$10:R$49),0)</f>
        <v>0</v>
      </c>
      <c r="T87" s="354">
        <f>IF($B$7="Actuals only",SUMIF('WW Spending Actual'!$B$10:$B$49,'Summary TC'!$B87,'WW Spending Actual'!S$10:S$49),0)+IF($B$7="Actuals + Projected",SUMIF('WW Spending Total'!$B$10:$B$49,'Summary TC'!$B87,'WW Spending Total'!S$10:S$49),0)</f>
        <v>0</v>
      </c>
      <c r="U87" s="354">
        <f>IF($B$7="Actuals only",SUMIF('WW Spending Actual'!$B$10:$B$49,'Summary TC'!$B87,'WW Spending Actual'!T$10:T$49),0)+IF($B$7="Actuals + Projected",SUMIF('WW Spending Total'!$B$10:$B$49,'Summary TC'!$B87,'WW Spending Total'!T$10:T$49),0)</f>
        <v>0</v>
      </c>
      <c r="V87" s="354">
        <f>IF($B$7="Actuals only",SUMIF('WW Spending Actual'!$B$10:$B$49,'Summary TC'!$B87,'WW Spending Actual'!U$10:U$49),0)+IF($B$7="Actuals + Projected",SUMIF('WW Spending Total'!$B$10:$B$49,'Summary TC'!$B87,'WW Spending Total'!U$10:U$49),0)</f>
        <v>0</v>
      </c>
      <c r="W87" s="354">
        <f>IF($B$7="Actuals only",SUMIF('WW Spending Actual'!$B$10:$B$49,'Summary TC'!$B87,'WW Spending Actual'!V$10:V$49),0)+IF($B$7="Actuals + Projected",SUMIF('WW Spending Total'!$B$10:$B$49,'Summary TC'!$B87,'WW Spending Total'!V$10:V$49),0)</f>
        <v>0</v>
      </c>
      <c r="X87" s="354">
        <f>IF($B$7="Actuals only",SUMIF('WW Spending Actual'!$B$10:$B$49,'Summary TC'!$B87,'WW Spending Actual'!W$10:W$49),0)+IF($B$7="Actuals + Projected",SUMIF('WW Spending Total'!$B$10:$B$49,'Summary TC'!$B87,'WW Spending Total'!W$10:W$49),0)</f>
        <v>0</v>
      </c>
      <c r="Y87" s="354">
        <f>IF($B$7="Actuals only",SUMIF('WW Spending Actual'!$B$10:$B$49,'Summary TC'!$B87,'WW Spending Actual'!X$10:X$49),0)+IF($B$7="Actuals + Projected",SUMIF('WW Spending Total'!$B$10:$B$49,'Summary TC'!$B87,'WW Spending Total'!X$10:X$49),0)</f>
        <v>0</v>
      </c>
      <c r="Z87" s="354">
        <f>IF($B$7="Actuals only",SUMIF('WW Spending Actual'!$B$10:$B$49,'Summary TC'!$B87,'WW Spending Actual'!Y$10:Y$49),0)+IF($B$7="Actuals + Projected",SUMIF('WW Spending Total'!$B$10:$B$49,'Summary TC'!$B87,'WW Spending Total'!Y$10:Y$49),0)</f>
        <v>0</v>
      </c>
      <c r="AA87" s="354">
        <f>IF($B$7="Actuals only",SUMIF('WW Spending Actual'!$B$10:$B$49,'Summary TC'!$B87,'WW Spending Actual'!Z$10:Z$49),0)+IF($B$7="Actuals + Projected",SUMIF('WW Spending Total'!$B$10:$B$49,'Summary TC'!$B87,'WW Spending Total'!Z$10:Z$49),0)</f>
        <v>0</v>
      </c>
      <c r="AB87" s="354">
        <f>IF($B$7="Actuals only",SUMIF('WW Spending Actual'!$B$10:$B$49,'Summary TC'!$B87,'WW Spending Actual'!AA$10:AA$49),0)+IF($B$7="Actuals + Projected",SUMIF('WW Spending Total'!$B$10:$B$49,'Summary TC'!$B87,'WW Spending Total'!AA$10:AA$49),0)</f>
        <v>0</v>
      </c>
      <c r="AC87" s="355">
        <f>IF($B$7="Actuals only",SUMIF('WW Spending Actual'!$B$10:$B$49,'Summary TC'!$B87,'WW Spending Actual'!AB$10:AB$49),0)+IF($B$7="Actuals + Projected",SUMIF('WW Spending Total'!$B$10:$B$49,'Summary TC'!$B87,'WW Spending Total'!AB$10:AB$49),0)</f>
        <v>0</v>
      </c>
      <c r="AD87" s="284">
        <f>SUM(E87:AC87)</f>
        <v>0</v>
      </c>
    </row>
    <row r="88" spans="2:30" x14ac:dyDescent="0.2">
      <c r="B88" s="61"/>
      <c r="C88" s="114"/>
      <c r="D88" s="357"/>
      <c r="E88" s="261">
        <f>IF($B$7="Actuals only",SUMIF('WW Spending Actual'!$B$10:$B$49,'Summary TC'!$B88,'WW Spending Actual'!D$10:D$49),0)+IF($B$7="Actuals + Projected",SUMIF('WW Spending Total'!$B$10:$B$49,'Summary TC'!$B88,'WW Spending Total'!D$10:D$49),0)</f>
        <v>0</v>
      </c>
      <c r="F88" s="261">
        <f>IF($B$7="Actuals only",SUMIF('WW Spending Actual'!$B$10:$B$49,'Summary TC'!$B88,'WW Spending Actual'!E$10:E$49),0)+IF($B$7="Actuals + Projected",SUMIF('WW Spending Total'!$B$10:$B$49,'Summary TC'!$B88,'WW Spending Total'!E$10:E$49),0)</f>
        <v>0</v>
      </c>
      <c r="G88" s="261">
        <f>IF($B$7="Actuals only",SUMIF('WW Spending Actual'!$B$10:$B$49,'Summary TC'!$B88,'WW Spending Actual'!F$10:F$49),0)+IF($B$7="Actuals + Projected",SUMIF('WW Spending Total'!$B$10:$B$49,'Summary TC'!$B88,'WW Spending Total'!F$10:F$49),0)</f>
        <v>0</v>
      </c>
      <c r="H88" s="261">
        <f>IF($B$7="Actuals only",SUMIF('WW Spending Actual'!$B$10:$B$49,'Summary TC'!$B88,'WW Spending Actual'!G$10:G$49),0)+IF($B$7="Actuals + Projected",SUMIF('WW Spending Total'!$B$10:$B$49,'Summary TC'!$B88,'WW Spending Total'!G$10:G$49),0)</f>
        <v>0</v>
      </c>
      <c r="I88" s="261">
        <f>IF($B$7="Actuals only",SUMIF('WW Spending Actual'!$B$10:$B$49,'Summary TC'!$B88,'WW Spending Actual'!H$10:H$49),0)+IF($B$7="Actuals + Projected",SUMIF('WW Spending Total'!$B$10:$B$49,'Summary TC'!$B88,'WW Spending Total'!H$10:H$49),0)</f>
        <v>0</v>
      </c>
      <c r="J88" s="261">
        <f>IF($B$7="Actuals only",SUMIF('WW Spending Actual'!$B$10:$B$49,'Summary TC'!$B88,'WW Spending Actual'!I$10:I$49),0)+IF($B$7="Actuals + Projected",SUMIF('WW Spending Total'!$B$10:$B$49,'Summary TC'!$B88,'WW Spending Total'!I$10:I$49),0)</f>
        <v>0</v>
      </c>
      <c r="K88" s="261">
        <f>IF($B$7="Actuals only",SUMIF('WW Spending Actual'!$B$10:$B$49,'Summary TC'!$B88,'WW Spending Actual'!J$10:J$49),0)+IF($B$7="Actuals + Projected",SUMIF('WW Spending Total'!$B$10:$B$49,'Summary TC'!$B88,'WW Spending Total'!J$10:J$49),0)</f>
        <v>0</v>
      </c>
      <c r="L88" s="261">
        <f>IF($B$7="Actuals only",SUMIF('WW Spending Actual'!$B$10:$B$49,'Summary TC'!$B88,'WW Spending Actual'!K$10:K$49),0)+IF($B$7="Actuals + Projected",SUMIF('WW Spending Total'!$B$10:$B$49,'Summary TC'!$B88,'WW Spending Total'!K$10:K$49),0)</f>
        <v>0</v>
      </c>
      <c r="M88" s="261">
        <f>IF($B$7="Actuals only",SUMIF('WW Spending Actual'!$B$10:$B$49,'Summary TC'!$B88,'WW Spending Actual'!L$10:L$49),0)+IF($B$7="Actuals + Projected",SUMIF('WW Spending Total'!$B$10:$B$49,'Summary TC'!$B88,'WW Spending Total'!L$10:L$49),0)</f>
        <v>0</v>
      </c>
      <c r="N88" s="261">
        <f>IF($B$7="Actuals only",SUMIF('WW Spending Actual'!$B$10:$B$49,'Summary TC'!$B88,'WW Spending Actual'!M$10:M$49),0)+IF($B$7="Actuals + Projected",SUMIF('WW Spending Total'!$B$10:$B$49,'Summary TC'!$B88,'WW Spending Total'!M$10:M$49),0)</f>
        <v>0</v>
      </c>
      <c r="O88" s="261">
        <f>IF($B$7="Actuals only",SUMIF('WW Spending Actual'!$B$10:$B$49,'Summary TC'!$B88,'WW Spending Actual'!N$10:N$49),0)+IF($B$7="Actuals + Projected",SUMIF('WW Spending Total'!$B$10:$B$49,'Summary TC'!$B88,'WW Spending Total'!N$10:N$49),0)</f>
        <v>0</v>
      </c>
      <c r="P88" s="261">
        <f>IF($B$7="Actuals only",SUMIF('WW Spending Actual'!$B$10:$B$49,'Summary TC'!$B88,'WW Spending Actual'!O$10:O$49),0)+IF($B$7="Actuals + Projected",SUMIF('WW Spending Total'!$B$10:$B$49,'Summary TC'!$B88,'WW Spending Total'!O$10:O$49),0)</f>
        <v>0</v>
      </c>
      <c r="Q88" s="261">
        <f>IF($B$7="Actuals only",SUMIF('WW Spending Actual'!$B$10:$B$49,'Summary TC'!$B88,'WW Spending Actual'!P$10:P$49),0)+IF($B$7="Actuals + Projected",SUMIF('WW Spending Total'!$B$10:$B$49,'Summary TC'!$B88,'WW Spending Total'!P$10:P$49),0)</f>
        <v>0</v>
      </c>
      <c r="R88" s="261">
        <f>IF($B$7="Actuals only",SUMIF('WW Spending Actual'!$B$10:$B$49,'Summary TC'!$B88,'WW Spending Actual'!Q$10:Q$49),0)+IF($B$7="Actuals + Projected",SUMIF('WW Spending Total'!$B$10:$B$49,'Summary TC'!$B88,'WW Spending Total'!Q$10:Q$49),0)</f>
        <v>0</v>
      </c>
      <c r="S88" s="261">
        <f>IF($B$7="Actuals only",SUMIF('WW Spending Actual'!$B$10:$B$49,'Summary TC'!$B88,'WW Spending Actual'!R$10:R$49),0)+IF($B$7="Actuals + Projected",SUMIF('WW Spending Total'!$B$10:$B$49,'Summary TC'!$B88,'WW Spending Total'!R$10:R$49),0)</f>
        <v>0</v>
      </c>
      <c r="T88" s="261">
        <f>IF($B$7="Actuals only",SUMIF('WW Spending Actual'!$B$10:$B$49,'Summary TC'!$B88,'WW Spending Actual'!S$10:S$49),0)+IF($B$7="Actuals + Projected",SUMIF('WW Spending Total'!$B$10:$B$49,'Summary TC'!$B88,'WW Spending Total'!S$10:S$49),0)</f>
        <v>0</v>
      </c>
      <c r="U88" s="261">
        <f>IF($B$7="Actuals only",SUMIF('WW Spending Actual'!$B$10:$B$49,'Summary TC'!$B88,'WW Spending Actual'!T$10:T$49),0)+IF($B$7="Actuals + Projected",SUMIF('WW Spending Total'!$B$10:$B$49,'Summary TC'!$B88,'WW Spending Total'!T$10:T$49),0)</f>
        <v>0</v>
      </c>
      <c r="V88" s="261">
        <f>IF($B$7="Actuals only",SUMIF('WW Spending Actual'!$B$10:$B$49,'Summary TC'!$B88,'WW Spending Actual'!U$10:U$49),0)+IF($B$7="Actuals + Projected",SUMIF('WW Spending Total'!$B$10:$B$49,'Summary TC'!$B88,'WW Spending Total'!U$10:U$49),0)</f>
        <v>0</v>
      </c>
      <c r="W88" s="261">
        <f>IF($B$7="Actuals only",SUMIF('WW Spending Actual'!$B$10:$B$49,'Summary TC'!$B88,'WW Spending Actual'!V$10:V$49),0)+IF($B$7="Actuals + Projected",SUMIF('WW Spending Total'!$B$10:$B$49,'Summary TC'!$B88,'WW Spending Total'!V$10:V$49),0)</f>
        <v>0</v>
      </c>
      <c r="X88" s="261">
        <f>IF($B$7="Actuals only",SUMIF('WW Spending Actual'!$B$10:$B$49,'Summary TC'!$B88,'WW Spending Actual'!W$10:W$49),0)+IF($B$7="Actuals + Projected",SUMIF('WW Spending Total'!$B$10:$B$49,'Summary TC'!$B88,'WW Spending Total'!W$10:W$49),0)</f>
        <v>0</v>
      </c>
      <c r="Y88" s="261">
        <f>IF($B$7="Actuals only",SUMIF('WW Spending Actual'!$B$10:$B$49,'Summary TC'!$B88,'WW Spending Actual'!X$10:X$49),0)+IF($B$7="Actuals + Projected",SUMIF('WW Spending Total'!$B$10:$B$49,'Summary TC'!$B88,'WW Spending Total'!X$10:X$49),0)</f>
        <v>0</v>
      </c>
      <c r="Z88" s="261">
        <f>IF($B$7="Actuals only",SUMIF('WW Spending Actual'!$B$10:$B$49,'Summary TC'!$B88,'WW Spending Actual'!Y$10:Y$49),0)+IF($B$7="Actuals + Projected",SUMIF('WW Spending Total'!$B$10:$B$49,'Summary TC'!$B88,'WW Spending Total'!Y$10:Y$49),0)</f>
        <v>0</v>
      </c>
      <c r="AA88" s="261">
        <f>IF($B$7="Actuals only",SUMIF('WW Spending Actual'!$B$10:$B$49,'Summary TC'!$B88,'WW Spending Actual'!Z$10:Z$49),0)+IF($B$7="Actuals + Projected",SUMIF('WW Spending Total'!$B$10:$B$49,'Summary TC'!$B88,'WW Spending Total'!Z$10:Z$49),0)</f>
        <v>0</v>
      </c>
      <c r="AB88" s="261">
        <f>IF($B$7="Actuals only",SUMIF('WW Spending Actual'!$B$10:$B$49,'Summary TC'!$B88,'WW Spending Actual'!AA$10:AA$49),0)+IF($B$7="Actuals + Projected",SUMIF('WW Spending Total'!$B$10:$B$49,'Summary TC'!$B88,'WW Spending Total'!AA$10:AA$49),0)</f>
        <v>0</v>
      </c>
      <c r="AC88" s="261">
        <f>IF($B$7="Actuals only",SUMIF('WW Spending Actual'!$B$10:$B$49,'Summary TC'!$B88,'WW Spending Actual'!AB$10:AB$49),0)+IF($B$7="Actuals + Projected",SUMIF('WW Spending Total'!$B$10:$B$49,'Summary TC'!$B88,'WW Spending Total'!AB$10:AB$49),0)</f>
        <v>0</v>
      </c>
      <c r="AD88" s="284"/>
    </row>
    <row r="89" spans="2:30" x14ac:dyDescent="0.2">
      <c r="B89" s="64" t="s">
        <v>43</v>
      </c>
      <c r="C89" s="114"/>
      <c r="D89" s="357"/>
      <c r="E89" s="261">
        <f>IF($B$7="Actuals only",SUMIF('WW Spending Actual'!$B$10:$B$49,'Summary TC'!$B89,'WW Spending Actual'!D$10:D$49),0)+IF($B$7="Actuals + Projected",SUMIF('WW Spending Total'!$B$10:$B$49,'Summary TC'!$B89,'WW Spending Total'!D$10:D$49),0)</f>
        <v>0</v>
      </c>
      <c r="F89" s="261">
        <f>IF($B$7="Actuals only",SUMIF('WW Spending Actual'!$B$10:$B$49,'Summary TC'!$B89,'WW Spending Actual'!E$10:E$49),0)+IF($B$7="Actuals + Projected",SUMIF('WW Spending Total'!$B$10:$B$49,'Summary TC'!$B89,'WW Spending Total'!E$10:E$49),0)</f>
        <v>0</v>
      </c>
      <c r="G89" s="261">
        <f>IF($B$7="Actuals only",SUMIF('WW Spending Actual'!$B$10:$B$49,'Summary TC'!$B89,'WW Spending Actual'!F$10:F$49),0)+IF($B$7="Actuals + Projected",SUMIF('WW Spending Total'!$B$10:$B$49,'Summary TC'!$B89,'WW Spending Total'!F$10:F$49),0)</f>
        <v>0</v>
      </c>
      <c r="H89" s="261">
        <f>IF($B$7="Actuals only",SUMIF('WW Spending Actual'!$B$10:$B$49,'Summary TC'!$B89,'WW Spending Actual'!G$10:G$49),0)+IF($B$7="Actuals + Projected",SUMIF('WW Spending Total'!$B$10:$B$49,'Summary TC'!$B89,'WW Spending Total'!G$10:G$49),0)</f>
        <v>0</v>
      </c>
      <c r="I89" s="261">
        <f>IF($B$7="Actuals only",SUMIF('WW Spending Actual'!$B$10:$B$49,'Summary TC'!$B89,'WW Spending Actual'!H$10:H$49),0)+IF($B$7="Actuals + Projected",SUMIF('WW Spending Total'!$B$10:$B$49,'Summary TC'!$B89,'WW Spending Total'!H$10:H$49),0)</f>
        <v>0</v>
      </c>
      <c r="J89" s="261">
        <f>IF($B$7="Actuals only",SUMIF('WW Spending Actual'!$B$10:$B$49,'Summary TC'!$B89,'WW Spending Actual'!I$10:I$49),0)+IF($B$7="Actuals + Projected",SUMIF('WW Spending Total'!$B$10:$B$49,'Summary TC'!$B89,'WW Spending Total'!I$10:I$49),0)</f>
        <v>0</v>
      </c>
      <c r="K89" s="261">
        <f>IF($B$7="Actuals only",SUMIF('WW Spending Actual'!$B$10:$B$49,'Summary TC'!$B89,'WW Spending Actual'!J$10:J$49),0)+IF($B$7="Actuals + Projected",SUMIF('WW Spending Total'!$B$10:$B$49,'Summary TC'!$B89,'WW Spending Total'!J$10:J$49),0)</f>
        <v>0</v>
      </c>
      <c r="L89" s="261">
        <f>IF($B$7="Actuals only",SUMIF('WW Spending Actual'!$B$10:$B$49,'Summary TC'!$B89,'WW Spending Actual'!K$10:K$49),0)+IF($B$7="Actuals + Projected",SUMIF('WW Spending Total'!$B$10:$B$49,'Summary TC'!$B89,'WW Spending Total'!K$10:K$49),0)</f>
        <v>0</v>
      </c>
      <c r="M89" s="261">
        <f>IF($B$7="Actuals only",SUMIF('WW Spending Actual'!$B$10:$B$49,'Summary TC'!$B89,'WW Spending Actual'!L$10:L$49),0)+IF($B$7="Actuals + Projected",SUMIF('WW Spending Total'!$B$10:$B$49,'Summary TC'!$B89,'WW Spending Total'!L$10:L$49),0)</f>
        <v>0</v>
      </c>
      <c r="N89" s="261">
        <f>IF($B$7="Actuals only",SUMIF('WW Spending Actual'!$B$10:$B$49,'Summary TC'!$B89,'WW Spending Actual'!M$10:M$49),0)+IF($B$7="Actuals + Projected",SUMIF('WW Spending Total'!$B$10:$B$49,'Summary TC'!$B89,'WW Spending Total'!M$10:M$49),0)</f>
        <v>0</v>
      </c>
      <c r="O89" s="261">
        <f>IF($B$7="Actuals only",SUMIF('WW Spending Actual'!$B$10:$B$49,'Summary TC'!$B89,'WW Spending Actual'!N$10:N$49),0)+IF($B$7="Actuals + Projected",SUMIF('WW Spending Total'!$B$10:$B$49,'Summary TC'!$B89,'WW Spending Total'!N$10:N$49),0)</f>
        <v>0</v>
      </c>
      <c r="P89" s="261">
        <f>IF($B$7="Actuals only",SUMIF('WW Spending Actual'!$B$10:$B$49,'Summary TC'!$B89,'WW Spending Actual'!O$10:O$49),0)+IF($B$7="Actuals + Projected",SUMIF('WW Spending Total'!$B$10:$B$49,'Summary TC'!$B89,'WW Spending Total'!O$10:O$49),0)</f>
        <v>0</v>
      </c>
      <c r="Q89" s="261">
        <f>IF($B$7="Actuals only",SUMIF('WW Spending Actual'!$B$10:$B$49,'Summary TC'!$B89,'WW Spending Actual'!P$10:P$49),0)+IF($B$7="Actuals + Projected",SUMIF('WW Spending Total'!$B$10:$B$49,'Summary TC'!$B89,'WW Spending Total'!P$10:P$49),0)</f>
        <v>0</v>
      </c>
      <c r="R89" s="261">
        <f>IF($B$7="Actuals only",SUMIF('WW Spending Actual'!$B$10:$B$49,'Summary TC'!$B89,'WW Spending Actual'!Q$10:Q$49),0)+IF($B$7="Actuals + Projected",SUMIF('WW Spending Total'!$B$10:$B$49,'Summary TC'!$B89,'WW Spending Total'!Q$10:Q$49),0)</f>
        <v>0</v>
      </c>
      <c r="S89" s="261">
        <f>IF($B$7="Actuals only",SUMIF('WW Spending Actual'!$B$10:$B$49,'Summary TC'!$B89,'WW Spending Actual'!R$10:R$49),0)+IF($B$7="Actuals + Projected",SUMIF('WW Spending Total'!$B$10:$B$49,'Summary TC'!$B89,'WW Spending Total'!R$10:R$49),0)</f>
        <v>0</v>
      </c>
      <c r="T89" s="261">
        <f>IF($B$7="Actuals only",SUMIF('WW Spending Actual'!$B$10:$B$49,'Summary TC'!$B89,'WW Spending Actual'!S$10:S$49),0)+IF($B$7="Actuals + Projected",SUMIF('WW Spending Total'!$B$10:$B$49,'Summary TC'!$B89,'WW Spending Total'!S$10:S$49),0)</f>
        <v>0</v>
      </c>
      <c r="U89" s="261">
        <f>IF($B$7="Actuals only",SUMIF('WW Spending Actual'!$B$10:$B$49,'Summary TC'!$B89,'WW Spending Actual'!T$10:T$49),0)+IF($B$7="Actuals + Projected",SUMIF('WW Spending Total'!$B$10:$B$49,'Summary TC'!$B89,'WW Spending Total'!T$10:T$49),0)</f>
        <v>0</v>
      </c>
      <c r="V89" s="261">
        <f>IF($B$7="Actuals only",SUMIF('WW Spending Actual'!$B$10:$B$49,'Summary TC'!$B89,'WW Spending Actual'!U$10:U$49),0)+IF($B$7="Actuals + Projected",SUMIF('WW Spending Total'!$B$10:$B$49,'Summary TC'!$B89,'WW Spending Total'!U$10:U$49),0)</f>
        <v>0</v>
      </c>
      <c r="W89" s="261">
        <f>IF($B$7="Actuals only",SUMIF('WW Spending Actual'!$B$10:$B$49,'Summary TC'!$B89,'WW Spending Actual'!V$10:V$49),0)+IF($B$7="Actuals + Projected",SUMIF('WW Spending Total'!$B$10:$B$49,'Summary TC'!$B89,'WW Spending Total'!V$10:V$49),0)</f>
        <v>0</v>
      </c>
      <c r="X89" s="261">
        <f>IF($B$7="Actuals only",SUMIF('WW Spending Actual'!$B$10:$B$49,'Summary TC'!$B89,'WW Spending Actual'!W$10:W$49),0)+IF($B$7="Actuals + Projected",SUMIF('WW Spending Total'!$B$10:$B$49,'Summary TC'!$B89,'WW Spending Total'!W$10:W$49),0)</f>
        <v>0</v>
      </c>
      <c r="Y89" s="261">
        <f>IF($B$7="Actuals only",SUMIF('WW Spending Actual'!$B$10:$B$49,'Summary TC'!$B89,'WW Spending Actual'!X$10:X$49),0)+IF($B$7="Actuals + Projected",SUMIF('WW Spending Total'!$B$10:$B$49,'Summary TC'!$B89,'WW Spending Total'!X$10:X$49),0)</f>
        <v>0</v>
      </c>
      <c r="Z89" s="261">
        <f>IF($B$7="Actuals only",SUMIF('WW Spending Actual'!$B$10:$B$49,'Summary TC'!$B89,'WW Spending Actual'!Y$10:Y$49),0)+IF($B$7="Actuals + Projected",SUMIF('WW Spending Total'!$B$10:$B$49,'Summary TC'!$B89,'WW Spending Total'!Y$10:Y$49),0)</f>
        <v>0</v>
      </c>
      <c r="AA89" s="261">
        <f>IF($B$7="Actuals only",SUMIF('WW Spending Actual'!$B$10:$B$49,'Summary TC'!$B89,'WW Spending Actual'!Z$10:Z$49),0)+IF($B$7="Actuals + Projected",SUMIF('WW Spending Total'!$B$10:$B$49,'Summary TC'!$B89,'WW Spending Total'!Z$10:Z$49),0)</f>
        <v>0</v>
      </c>
      <c r="AB89" s="261">
        <f>IF($B$7="Actuals only",SUMIF('WW Spending Actual'!$B$10:$B$49,'Summary TC'!$B89,'WW Spending Actual'!AA$10:AA$49),0)+IF($B$7="Actuals + Projected",SUMIF('WW Spending Total'!$B$10:$B$49,'Summary TC'!$B89,'WW Spending Total'!AA$10:AA$49),0)</f>
        <v>0</v>
      </c>
      <c r="AC89" s="261">
        <f>IF($B$7="Actuals only",SUMIF('WW Spending Actual'!$B$10:$B$49,'Summary TC'!$B89,'WW Spending Actual'!AB$10:AB$49),0)+IF($B$7="Actuals + Projected",SUMIF('WW Spending Total'!$B$10:$B$49,'Summary TC'!$B89,'WW Spending Total'!AB$10:AB$49),0)</f>
        <v>0</v>
      </c>
      <c r="AD89" s="284">
        <f ca="1">IF($B$7="Actuals only",SUMIF('WW Spending Actual'!$B$8:$B$49,'Summary TC'!$B89,'WW Spending Actual'!I$8:I$49),0)+IF($B$7="Actuals + Projected",SUMIF('WW Spending Total'!$B$17:$B$517,'Summary TC'!$B89,'WW Spending Total'!I$17:I$22),0)</f>
        <v>0</v>
      </c>
    </row>
    <row r="90" spans="2:30" x14ac:dyDescent="0.2">
      <c r="B90" s="61" t="str">
        <f>IFERROR(VLOOKUP(C90,'MEG Def'!$A$35:$B$40,2),"")</f>
        <v/>
      </c>
      <c r="C90" s="115"/>
      <c r="D90" s="357"/>
      <c r="E90" s="353">
        <f>IF($B$7="Actuals only",SUMIF('WW Spending Actual'!$B$10:$B$49,'Summary TC'!$B90,'WW Spending Actual'!D$10:D$49),0)+IF($B$7="Actuals + Projected",SUMIF('WW Spending Total'!$B$10:$B$49,'Summary TC'!$B90,'WW Spending Total'!D$10:D$49),0)</f>
        <v>0</v>
      </c>
      <c r="F90" s="354">
        <f>IF($B$7="Actuals only",SUMIF('WW Spending Actual'!$B$10:$B$49,'Summary TC'!$B90,'WW Spending Actual'!E$10:E$49),0)+IF($B$7="Actuals + Projected",SUMIF('WW Spending Total'!$B$10:$B$49,'Summary TC'!$B90,'WW Spending Total'!E$10:E$49),0)</f>
        <v>0</v>
      </c>
      <c r="G90" s="354">
        <f>IF($B$7="Actuals only",SUMIF('WW Spending Actual'!$B$10:$B$49,'Summary TC'!$B90,'WW Spending Actual'!F$10:F$49),0)+IF($B$7="Actuals + Projected",SUMIF('WW Spending Total'!$B$10:$B$49,'Summary TC'!$B90,'WW Spending Total'!F$10:F$49),0)</f>
        <v>0</v>
      </c>
      <c r="H90" s="354">
        <f>IF($B$7="Actuals only",SUMIF('WW Spending Actual'!$B$10:$B$49,'Summary TC'!$B90,'WW Spending Actual'!G$10:G$49),0)+IF($B$7="Actuals + Projected",SUMIF('WW Spending Total'!$B$10:$B$49,'Summary TC'!$B90,'WW Spending Total'!G$10:G$49),0)</f>
        <v>0</v>
      </c>
      <c r="I90" s="354">
        <f>IF($B$7="Actuals only",SUMIF('WW Spending Actual'!$B$10:$B$49,'Summary TC'!$B90,'WW Spending Actual'!H$10:H$49),0)+IF($B$7="Actuals + Projected",SUMIF('WW Spending Total'!$B$10:$B$49,'Summary TC'!$B90,'WW Spending Total'!H$10:H$49),0)</f>
        <v>0</v>
      </c>
      <c r="J90" s="354">
        <f>IF($B$7="Actuals only",SUMIF('WW Spending Actual'!$B$10:$B$49,'Summary TC'!$B90,'WW Spending Actual'!I$10:I$49),0)+IF($B$7="Actuals + Projected",SUMIF('WW Spending Total'!$B$10:$B$49,'Summary TC'!$B90,'WW Spending Total'!I$10:I$49),0)</f>
        <v>0</v>
      </c>
      <c r="K90" s="354">
        <f>IF($B$7="Actuals only",SUMIF('WW Spending Actual'!$B$10:$B$49,'Summary TC'!$B90,'WW Spending Actual'!J$10:J$49),0)+IF($B$7="Actuals + Projected",SUMIF('WW Spending Total'!$B$10:$B$49,'Summary TC'!$B90,'WW Spending Total'!J$10:J$49),0)</f>
        <v>0</v>
      </c>
      <c r="L90" s="354">
        <f>IF($B$7="Actuals only",SUMIF('WW Spending Actual'!$B$10:$B$49,'Summary TC'!$B90,'WW Spending Actual'!K$10:K$49),0)+IF($B$7="Actuals + Projected",SUMIF('WW Spending Total'!$B$10:$B$49,'Summary TC'!$B90,'WW Spending Total'!K$10:K$49),0)</f>
        <v>0</v>
      </c>
      <c r="M90" s="354">
        <f>IF($B$7="Actuals only",SUMIF('WW Spending Actual'!$B$10:$B$49,'Summary TC'!$B90,'WW Spending Actual'!L$10:L$49),0)+IF($B$7="Actuals + Projected",SUMIF('WW Spending Total'!$B$10:$B$49,'Summary TC'!$B90,'WW Spending Total'!L$10:L$49),0)</f>
        <v>0</v>
      </c>
      <c r="N90" s="354">
        <f>IF($B$7="Actuals only",SUMIF('WW Spending Actual'!$B$10:$B$49,'Summary TC'!$B90,'WW Spending Actual'!M$10:M$49),0)+IF($B$7="Actuals + Projected",SUMIF('WW Spending Total'!$B$10:$B$49,'Summary TC'!$B90,'WW Spending Total'!M$10:M$49),0)</f>
        <v>0</v>
      </c>
      <c r="O90" s="354">
        <f>IF($B$7="Actuals only",SUMIF('WW Spending Actual'!$B$10:$B$49,'Summary TC'!$B90,'WW Spending Actual'!N$10:N$49),0)+IF($B$7="Actuals + Projected",SUMIF('WW Spending Total'!$B$10:$B$49,'Summary TC'!$B90,'WW Spending Total'!N$10:N$49),0)</f>
        <v>0</v>
      </c>
      <c r="P90" s="354">
        <f>IF($B$7="Actuals only",SUMIF('WW Spending Actual'!$B$10:$B$49,'Summary TC'!$B90,'WW Spending Actual'!O$10:O$49),0)+IF($B$7="Actuals + Projected",SUMIF('WW Spending Total'!$B$10:$B$49,'Summary TC'!$B90,'WW Spending Total'!O$10:O$49),0)</f>
        <v>0</v>
      </c>
      <c r="Q90" s="354">
        <f>IF($B$7="Actuals only",SUMIF('WW Spending Actual'!$B$10:$B$49,'Summary TC'!$B90,'WW Spending Actual'!P$10:P$49),0)+IF($B$7="Actuals + Projected",SUMIF('WW Spending Total'!$B$10:$B$49,'Summary TC'!$B90,'WW Spending Total'!P$10:P$49),0)</f>
        <v>0</v>
      </c>
      <c r="R90" s="354">
        <f>IF($B$7="Actuals only",SUMIF('WW Spending Actual'!$B$10:$B$49,'Summary TC'!$B90,'WW Spending Actual'!Q$10:Q$49),0)+IF($B$7="Actuals + Projected",SUMIF('WW Spending Total'!$B$10:$B$49,'Summary TC'!$B90,'WW Spending Total'!Q$10:Q$49),0)</f>
        <v>0</v>
      </c>
      <c r="S90" s="354">
        <f>IF($B$7="Actuals only",SUMIF('WW Spending Actual'!$B$10:$B$49,'Summary TC'!$B90,'WW Spending Actual'!R$10:R$49),0)+IF($B$7="Actuals + Projected",SUMIF('WW Spending Total'!$B$10:$B$49,'Summary TC'!$B90,'WW Spending Total'!R$10:R$49),0)</f>
        <v>0</v>
      </c>
      <c r="T90" s="354">
        <f>IF($B$7="Actuals only",SUMIF('WW Spending Actual'!$B$10:$B$49,'Summary TC'!$B90,'WW Spending Actual'!S$10:S$49),0)+IF($B$7="Actuals + Projected",SUMIF('WW Spending Total'!$B$10:$B$49,'Summary TC'!$B90,'WW Spending Total'!S$10:S$49),0)</f>
        <v>0</v>
      </c>
      <c r="U90" s="354">
        <f>IF($B$7="Actuals only",SUMIF('WW Spending Actual'!$B$10:$B$49,'Summary TC'!$B90,'WW Spending Actual'!T$10:T$49),0)+IF($B$7="Actuals + Projected",SUMIF('WW Spending Total'!$B$10:$B$49,'Summary TC'!$B90,'WW Spending Total'!T$10:T$49),0)</f>
        <v>0</v>
      </c>
      <c r="V90" s="354">
        <f>IF($B$7="Actuals only",SUMIF('WW Spending Actual'!$B$10:$B$49,'Summary TC'!$B90,'WW Spending Actual'!U$10:U$49),0)+IF($B$7="Actuals + Projected",SUMIF('WW Spending Total'!$B$10:$B$49,'Summary TC'!$B90,'WW Spending Total'!U$10:U$49),0)</f>
        <v>0</v>
      </c>
      <c r="W90" s="354">
        <f>IF($B$7="Actuals only",SUMIF('WW Spending Actual'!$B$10:$B$49,'Summary TC'!$B90,'WW Spending Actual'!V$10:V$49),0)+IF($B$7="Actuals + Projected",SUMIF('WW Spending Total'!$B$10:$B$49,'Summary TC'!$B90,'WW Spending Total'!V$10:V$49),0)</f>
        <v>0</v>
      </c>
      <c r="X90" s="354">
        <f>IF($B$7="Actuals only",SUMIF('WW Spending Actual'!$B$10:$B$49,'Summary TC'!$B90,'WW Spending Actual'!W$10:W$49),0)+IF($B$7="Actuals + Projected",SUMIF('WW Spending Total'!$B$10:$B$49,'Summary TC'!$B90,'WW Spending Total'!W$10:W$49),0)</f>
        <v>0</v>
      </c>
      <c r="Y90" s="354">
        <f>IF($B$7="Actuals only",SUMIF('WW Spending Actual'!$B$10:$B$49,'Summary TC'!$B90,'WW Spending Actual'!X$10:X$49),0)+IF($B$7="Actuals + Projected",SUMIF('WW Spending Total'!$B$10:$B$49,'Summary TC'!$B90,'WW Spending Total'!X$10:X$49),0)</f>
        <v>0</v>
      </c>
      <c r="Z90" s="354">
        <f>IF($B$7="Actuals only",SUMIF('WW Spending Actual'!$B$10:$B$49,'Summary TC'!$B90,'WW Spending Actual'!Y$10:Y$49),0)+IF($B$7="Actuals + Projected",SUMIF('WW Spending Total'!$B$10:$B$49,'Summary TC'!$B90,'WW Spending Total'!Y$10:Y$49),0)</f>
        <v>0</v>
      </c>
      <c r="AA90" s="354">
        <f>IF($B$7="Actuals only",SUMIF('WW Spending Actual'!$B$10:$B$49,'Summary TC'!$B90,'WW Spending Actual'!Z$10:Z$49),0)+IF($B$7="Actuals + Projected",SUMIF('WW Spending Total'!$B$10:$B$49,'Summary TC'!$B90,'WW Spending Total'!Z$10:Z$49),0)</f>
        <v>0</v>
      </c>
      <c r="AB90" s="354">
        <f>IF($B$7="Actuals only",SUMIF('WW Spending Actual'!$B$10:$B$49,'Summary TC'!$B90,'WW Spending Actual'!AA$10:AA$49),0)+IF($B$7="Actuals + Projected",SUMIF('WW Spending Total'!$B$10:$B$49,'Summary TC'!$B90,'WW Spending Total'!AA$10:AA$49),0)</f>
        <v>0</v>
      </c>
      <c r="AC90" s="355">
        <f>IF($B$7="Actuals only",SUMIF('WW Spending Actual'!$B$10:$B$49,'Summary TC'!$B90,'WW Spending Actual'!AB$10:AB$49),0)+IF($B$7="Actuals + Projected",SUMIF('WW Spending Total'!$B$10:$B$49,'Summary TC'!$B90,'WW Spending Total'!AB$10:AB$49),0)</f>
        <v>0</v>
      </c>
      <c r="AD90" s="284">
        <f>SUM(E90:AC90)</f>
        <v>0</v>
      </c>
    </row>
    <row r="91" spans="2:30" x14ac:dyDescent="0.2">
      <c r="B91" s="61" t="str">
        <f>IFERROR(VLOOKUP(C91,'MEG Def'!$A$35:$B$40,2),"")</f>
        <v/>
      </c>
      <c r="C91" s="115"/>
      <c r="D91" s="357"/>
      <c r="E91" s="353">
        <f>IF($B$7="Actuals only",SUMIF('WW Spending Actual'!$B$10:$B$49,'Summary TC'!$B91,'WW Spending Actual'!D$10:D$49),0)+IF($B$7="Actuals + Projected",SUMIF('WW Spending Total'!$B$10:$B$49,'Summary TC'!$B91,'WW Spending Total'!D$10:D$49),0)</f>
        <v>0</v>
      </c>
      <c r="F91" s="354">
        <f>IF($B$7="Actuals only",SUMIF('WW Spending Actual'!$B$10:$B$49,'Summary TC'!$B91,'WW Spending Actual'!E$10:E$49),0)+IF($B$7="Actuals + Projected",SUMIF('WW Spending Total'!$B$10:$B$49,'Summary TC'!$B91,'WW Spending Total'!E$10:E$49),0)</f>
        <v>0</v>
      </c>
      <c r="G91" s="354">
        <f>IF($B$7="Actuals only",SUMIF('WW Spending Actual'!$B$10:$B$49,'Summary TC'!$B91,'WW Spending Actual'!F$10:F$49),0)+IF($B$7="Actuals + Projected",SUMIF('WW Spending Total'!$B$10:$B$49,'Summary TC'!$B91,'WW Spending Total'!F$10:F$49),0)</f>
        <v>0</v>
      </c>
      <c r="H91" s="354">
        <f>IF($B$7="Actuals only",SUMIF('WW Spending Actual'!$B$10:$B$49,'Summary TC'!$B91,'WW Spending Actual'!G$10:G$49),0)+IF($B$7="Actuals + Projected",SUMIF('WW Spending Total'!$B$10:$B$49,'Summary TC'!$B91,'WW Spending Total'!G$10:G$49),0)</f>
        <v>0</v>
      </c>
      <c r="I91" s="354">
        <f>IF($B$7="Actuals only",SUMIF('WW Spending Actual'!$B$10:$B$49,'Summary TC'!$B91,'WW Spending Actual'!H$10:H$49),0)+IF($B$7="Actuals + Projected",SUMIF('WW Spending Total'!$B$10:$B$49,'Summary TC'!$B91,'WW Spending Total'!H$10:H$49),0)</f>
        <v>0</v>
      </c>
      <c r="J91" s="354">
        <f>IF($B$7="Actuals only",SUMIF('WW Spending Actual'!$B$10:$B$49,'Summary TC'!$B91,'WW Spending Actual'!I$10:I$49),0)+IF($B$7="Actuals + Projected",SUMIF('WW Spending Total'!$B$10:$B$49,'Summary TC'!$B91,'WW Spending Total'!I$10:I$49),0)</f>
        <v>0</v>
      </c>
      <c r="K91" s="354">
        <f>IF($B$7="Actuals only",SUMIF('WW Spending Actual'!$B$10:$B$49,'Summary TC'!$B91,'WW Spending Actual'!J$10:J$49),0)+IF($B$7="Actuals + Projected",SUMIF('WW Spending Total'!$B$10:$B$49,'Summary TC'!$B91,'WW Spending Total'!J$10:J$49),0)</f>
        <v>0</v>
      </c>
      <c r="L91" s="354">
        <f>IF($B$7="Actuals only",SUMIF('WW Spending Actual'!$B$10:$B$49,'Summary TC'!$B91,'WW Spending Actual'!K$10:K$49),0)+IF($B$7="Actuals + Projected",SUMIF('WW Spending Total'!$B$10:$B$49,'Summary TC'!$B91,'WW Spending Total'!K$10:K$49),0)</f>
        <v>0</v>
      </c>
      <c r="M91" s="354">
        <f>IF($B$7="Actuals only",SUMIF('WW Spending Actual'!$B$10:$B$49,'Summary TC'!$B91,'WW Spending Actual'!L$10:L$49),0)+IF($B$7="Actuals + Projected",SUMIF('WW Spending Total'!$B$10:$B$49,'Summary TC'!$B91,'WW Spending Total'!L$10:L$49),0)</f>
        <v>0</v>
      </c>
      <c r="N91" s="354">
        <f>IF($B$7="Actuals only",SUMIF('WW Spending Actual'!$B$10:$B$49,'Summary TC'!$B91,'WW Spending Actual'!M$10:M$49),0)+IF($B$7="Actuals + Projected",SUMIF('WW Spending Total'!$B$10:$B$49,'Summary TC'!$B91,'WW Spending Total'!M$10:M$49),0)</f>
        <v>0</v>
      </c>
      <c r="O91" s="354">
        <f>IF($B$7="Actuals only",SUMIF('WW Spending Actual'!$B$10:$B$49,'Summary TC'!$B91,'WW Spending Actual'!N$10:N$49),0)+IF($B$7="Actuals + Projected",SUMIF('WW Spending Total'!$B$10:$B$49,'Summary TC'!$B91,'WW Spending Total'!N$10:N$49),0)</f>
        <v>0</v>
      </c>
      <c r="P91" s="354">
        <f>IF($B$7="Actuals only",SUMIF('WW Spending Actual'!$B$10:$B$49,'Summary TC'!$B91,'WW Spending Actual'!O$10:O$49),0)+IF($B$7="Actuals + Projected",SUMIF('WW Spending Total'!$B$10:$B$49,'Summary TC'!$B91,'WW Spending Total'!O$10:O$49),0)</f>
        <v>0</v>
      </c>
      <c r="Q91" s="354">
        <f>IF($B$7="Actuals only",SUMIF('WW Spending Actual'!$B$10:$B$49,'Summary TC'!$B91,'WW Spending Actual'!P$10:P$49),0)+IF($B$7="Actuals + Projected",SUMIF('WW Spending Total'!$B$10:$B$49,'Summary TC'!$B91,'WW Spending Total'!P$10:P$49),0)</f>
        <v>0</v>
      </c>
      <c r="R91" s="354">
        <f>IF($B$7="Actuals only",SUMIF('WW Spending Actual'!$B$10:$B$49,'Summary TC'!$B91,'WW Spending Actual'!Q$10:Q$49),0)+IF($B$7="Actuals + Projected",SUMIF('WW Spending Total'!$B$10:$B$49,'Summary TC'!$B91,'WW Spending Total'!Q$10:Q$49),0)</f>
        <v>0</v>
      </c>
      <c r="S91" s="354">
        <f>IF($B$7="Actuals only",SUMIF('WW Spending Actual'!$B$10:$B$49,'Summary TC'!$B91,'WW Spending Actual'!R$10:R$49),0)+IF($B$7="Actuals + Projected",SUMIF('WW Spending Total'!$B$10:$B$49,'Summary TC'!$B91,'WW Spending Total'!R$10:R$49),0)</f>
        <v>0</v>
      </c>
      <c r="T91" s="354">
        <f>IF($B$7="Actuals only",SUMIF('WW Spending Actual'!$B$10:$B$49,'Summary TC'!$B91,'WW Spending Actual'!S$10:S$49),0)+IF($B$7="Actuals + Projected",SUMIF('WW Spending Total'!$B$10:$B$49,'Summary TC'!$B91,'WW Spending Total'!S$10:S$49),0)</f>
        <v>0</v>
      </c>
      <c r="U91" s="354">
        <f>IF($B$7="Actuals only",SUMIF('WW Spending Actual'!$B$10:$B$49,'Summary TC'!$B91,'WW Spending Actual'!T$10:T$49),0)+IF($B$7="Actuals + Projected",SUMIF('WW Spending Total'!$B$10:$B$49,'Summary TC'!$B91,'WW Spending Total'!T$10:T$49),0)</f>
        <v>0</v>
      </c>
      <c r="V91" s="354">
        <f>IF($B$7="Actuals only",SUMIF('WW Spending Actual'!$B$10:$B$49,'Summary TC'!$B91,'WW Spending Actual'!U$10:U$49),0)+IF($B$7="Actuals + Projected",SUMIF('WW Spending Total'!$B$10:$B$49,'Summary TC'!$B91,'WW Spending Total'!U$10:U$49),0)</f>
        <v>0</v>
      </c>
      <c r="W91" s="354">
        <f>IF($B$7="Actuals only",SUMIF('WW Spending Actual'!$B$10:$B$49,'Summary TC'!$B91,'WW Spending Actual'!V$10:V$49),0)+IF($B$7="Actuals + Projected",SUMIF('WW Spending Total'!$B$10:$B$49,'Summary TC'!$B91,'WW Spending Total'!V$10:V$49),0)</f>
        <v>0</v>
      </c>
      <c r="X91" s="354">
        <f>IF($B$7="Actuals only",SUMIF('WW Spending Actual'!$B$10:$B$49,'Summary TC'!$B91,'WW Spending Actual'!W$10:W$49),0)+IF($B$7="Actuals + Projected",SUMIF('WW Spending Total'!$B$10:$B$49,'Summary TC'!$B91,'WW Spending Total'!W$10:W$49),0)</f>
        <v>0</v>
      </c>
      <c r="Y91" s="354">
        <f>IF($B$7="Actuals only",SUMIF('WW Spending Actual'!$B$10:$B$49,'Summary TC'!$B91,'WW Spending Actual'!X$10:X$49),0)+IF($B$7="Actuals + Projected",SUMIF('WW Spending Total'!$B$10:$B$49,'Summary TC'!$B91,'WW Spending Total'!X$10:X$49),0)</f>
        <v>0</v>
      </c>
      <c r="Z91" s="354">
        <f>IF($B$7="Actuals only",SUMIF('WW Spending Actual'!$B$10:$B$49,'Summary TC'!$B91,'WW Spending Actual'!Y$10:Y$49),0)+IF($B$7="Actuals + Projected",SUMIF('WW Spending Total'!$B$10:$B$49,'Summary TC'!$B91,'WW Spending Total'!Y$10:Y$49),0)</f>
        <v>0</v>
      </c>
      <c r="AA91" s="354">
        <f>IF($B$7="Actuals only",SUMIF('WW Spending Actual'!$B$10:$B$49,'Summary TC'!$B91,'WW Spending Actual'!Z$10:Z$49),0)+IF($B$7="Actuals + Projected",SUMIF('WW Spending Total'!$B$10:$B$49,'Summary TC'!$B91,'WW Spending Total'!Z$10:Z$49),0)</f>
        <v>0</v>
      </c>
      <c r="AB91" s="354">
        <f>IF($B$7="Actuals only",SUMIF('WW Spending Actual'!$B$10:$B$49,'Summary TC'!$B91,'WW Spending Actual'!AA$10:AA$49),0)+IF($B$7="Actuals + Projected",SUMIF('WW Spending Total'!$B$10:$B$49,'Summary TC'!$B91,'WW Spending Total'!AA$10:AA$49),0)</f>
        <v>0</v>
      </c>
      <c r="AC91" s="355">
        <f>IF($B$7="Actuals only",SUMIF('WW Spending Actual'!$B$10:$B$49,'Summary TC'!$B91,'WW Spending Actual'!AB$10:AB$49),0)+IF($B$7="Actuals + Projected",SUMIF('WW Spending Total'!$B$10:$B$49,'Summary TC'!$B91,'WW Spending Total'!AB$10:AB$49),0)</f>
        <v>0</v>
      </c>
      <c r="AD91" s="284">
        <f>SUM(E91:AC91)</f>
        <v>0</v>
      </c>
    </row>
    <row r="92" spans="2:30" x14ac:dyDescent="0.2">
      <c r="B92" s="61" t="str">
        <f>IFERROR(VLOOKUP(C92,'MEG Def'!$A$35:$B$40,2),"")</f>
        <v/>
      </c>
      <c r="C92" s="115"/>
      <c r="D92" s="357"/>
      <c r="E92" s="353">
        <f>IF($B$7="Actuals only",SUMIF('WW Spending Actual'!$B$10:$B$49,'Summary TC'!$B92,'WW Spending Actual'!D$10:D$49),0)+IF($B$7="Actuals + Projected",SUMIF('WW Spending Total'!$B$10:$B$49,'Summary TC'!$B92,'WW Spending Total'!D$10:D$49),0)</f>
        <v>0</v>
      </c>
      <c r="F92" s="354">
        <f>IF($B$7="Actuals only",SUMIF('WW Spending Actual'!$B$10:$B$49,'Summary TC'!$B92,'WW Spending Actual'!E$10:E$49),0)+IF($B$7="Actuals + Projected",SUMIF('WW Spending Total'!$B$10:$B$49,'Summary TC'!$B92,'WW Spending Total'!E$10:E$49),0)</f>
        <v>0</v>
      </c>
      <c r="G92" s="354">
        <f>IF($B$7="Actuals only",SUMIF('WW Spending Actual'!$B$10:$B$49,'Summary TC'!$B92,'WW Spending Actual'!F$10:F$49),0)+IF($B$7="Actuals + Projected",SUMIF('WW Spending Total'!$B$10:$B$49,'Summary TC'!$B92,'WW Spending Total'!F$10:F$49),0)</f>
        <v>0</v>
      </c>
      <c r="H92" s="354">
        <f>IF($B$7="Actuals only",SUMIF('WW Spending Actual'!$B$10:$B$49,'Summary TC'!$B92,'WW Spending Actual'!G$10:G$49),0)+IF($B$7="Actuals + Projected",SUMIF('WW Spending Total'!$B$10:$B$49,'Summary TC'!$B92,'WW Spending Total'!G$10:G$49),0)</f>
        <v>0</v>
      </c>
      <c r="I92" s="354">
        <f>IF($B$7="Actuals only",SUMIF('WW Spending Actual'!$B$10:$B$49,'Summary TC'!$B92,'WW Spending Actual'!H$10:H$49),0)+IF($B$7="Actuals + Projected",SUMIF('WW Spending Total'!$B$10:$B$49,'Summary TC'!$B92,'WW Spending Total'!H$10:H$49),0)</f>
        <v>0</v>
      </c>
      <c r="J92" s="354">
        <f>IF($B$7="Actuals only",SUMIF('WW Spending Actual'!$B$10:$B$49,'Summary TC'!$B92,'WW Spending Actual'!I$10:I$49),0)+IF($B$7="Actuals + Projected",SUMIF('WW Spending Total'!$B$10:$B$49,'Summary TC'!$B92,'WW Spending Total'!I$10:I$49),0)</f>
        <v>0</v>
      </c>
      <c r="K92" s="354">
        <f>IF($B$7="Actuals only",SUMIF('WW Spending Actual'!$B$10:$B$49,'Summary TC'!$B92,'WW Spending Actual'!J$10:J$49),0)+IF($B$7="Actuals + Projected",SUMIF('WW Spending Total'!$B$10:$B$49,'Summary TC'!$B92,'WW Spending Total'!J$10:J$49),0)</f>
        <v>0</v>
      </c>
      <c r="L92" s="354">
        <f>IF($B$7="Actuals only",SUMIF('WW Spending Actual'!$B$10:$B$49,'Summary TC'!$B92,'WW Spending Actual'!K$10:K$49),0)+IF($B$7="Actuals + Projected",SUMIF('WW Spending Total'!$B$10:$B$49,'Summary TC'!$B92,'WW Spending Total'!K$10:K$49),0)</f>
        <v>0</v>
      </c>
      <c r="M92" s="354">
        <f>IF($B$7="Actuals only",SUMIF('WW Spending Actual'!$B$10:$B$49,'Summary TC'!$B92,'WW Spending Actual'!L$10:L$49),0)+IF($B$7="Actuals + Projected",SUMIF('WW Spending Total'!$B$10:$B$49,'Summary TC'!$B92,'WW Spending Total'!L$10:L$49),0)</f>
        <v>0</v>
      </c>
      <c r="N92" s="354">
        <f>IF($B$7="Actuals only",SUMIF('WW Spending Actual'!$B$10:$B$49,'Summary TC'!$B92,'WW Spending Actual'!M$10:M$49),0)+IF($B$7="Actuals + Projected",SUMIF('WW Spending Total'!$B$10:$B$49,'Summary TC'!$B92,'WW Spending Total'!M$10:M$49),0)</f>
        <v>0</v>
      </c>
      <c r="O92" s="354">
        <f>IF($B$7="Actuals only",SUMIF('WW Spending Actual'!$B$10:$B$49,'Summary TC'!$B92,'WW Spending Actual'!N$10:N$49),0)+IF($B$7="Actuals + Projected",SUMIF('WW Spending Total'!$B$10:$B$49,'Summary TC'!$B92,'WW Spending Total'!N$10:N$49),0)</f>
        <v>0</v>
      </c>
      <c r="P92" s="354">
        <f>IF($B$7="Actuals only",SUMIF('WW Spending Actual'!$B$10:$B$49,'Summary TC'!$B92,'WW Spending Actual'!O$10:O$49),0)+IF($B$7="Actuals + Projected",SUMIF('WW Spending Total'!$B$10:$B$49,'Summary TC'!$B92,'WW Spending Total'!O$10:O$49),0)</f>
        <v>0</v>
      </c>
      <c r="Q92" s="354">
        <f>IF($B$7="Actuals only",SUMIF('WW Spending Actual'!$B$10:$B$49,'Summary TC'!$B92,'WW Spending Actual'!P$10:P$49),0)+IF($B$7="Actuals + Projected",SUMIF('WW Spending Total'!$B$10:$B$49,'Summary TC'!$B92,'WW Spending Total'!P$10:P$49),0)</f>
        <v>0</v>
      </c>
      <c r="R92" s="354">
        <f>IF($B$7="Actuals only",SUMIF('WW Spending Actual'!$B$10:$B$49,'Summary TC'!$B92,'WW Spending Actual'!Q$10:Q$49),0)+IF($B$7="Actuals + Projected",SUMIF('WW Spending Total'!$B$10:$B$49,'Summary TC'!$B92,'WW Spending Total'!Q$10:Q$49),0)</f>
        <v>0</v>
      </c>
      <c r="S92" s="354">
        <f>IF($B$7="Actuals only",SUMIF('WW Spending Actual'!$B$10:$B$49,'Summary TC'!$B92,'WW Spending Actual'!R$10:R$49),0)+IF($B$7="Actuals + Projected",SUMIF('WW Spending Total'!$B$10:$B$49,'Summary TC'!$B92,'WW Spending Total'!R$10:R$49),0)</f>
        <v>0</v>
      </c>
      <c r="T92" s="354">
        <f>IF($B$7="Actuals only",SUMIF('WW Spending Actual'!$B$10:$B$49,'Summary TC'!$B92,'WW Spending Actual'!S$10:S$49),0)+IF($B$7="Actuals + Projected",SUMIF('WW Spending Total'!$B$10:$B$49,'Summary TC'!$B92,'WW Spending Total'!S$10:S$49),0)</f>
        <v>0</v>
      </c>
      <c r="U92" s="354">
        <f>IF($B$7="Actuals only",SUMIF('WW Spending Actual'!$B$10:$B$49,'Summary TC'!$B92,'WW Spending Actual'!T$10:T$49),0)+IF($B$7="Actuals + Projected",SUMIF('WW Spending Total'!$B$10:$B$49,'Summary TC'!$B92,'WW Spending Total'!T$10:T$49),0)</f>
        <v>0</v>
      </c>
      <c r="V92" s="354">
        <f>IF($B$7="Actuals only",SUMIF('WW Spending Actual'!$B$10:$B$49,'Summary TC'!$B92,'WW Spending Actual'!U$10:U$49),0)+IF($B$7="Actuals + Projected",SUMIF('WW Spending Total'!$B$10:$B$49,'Summary TC'!$B92,'WW Spending Total'!U$10:U$49),0)</f>
        <v>0</v>
      </c>
      <c r="W92" s="354">
        <f>IF($B$7="Actuals only",SUMIF('WW Spending Actual'!$B$10:$B$49,'Summary TC'!$B92,'WW Spending Actual'!V$10:V$49),0)+IF($B$7="Actuals + Projected",SUMIF('WW Spending Total'!$B$10:$B$49,'Summary TC'!$B92,'WW Spending Total'!V$10:V$49),0)</f>
        <v>0</v>
      </c>
      <c r="X92" s="354">
        <f>IF($B$7="Actuals only",SUMIF('WW Spending Actual'!$B$10:$B$49,'Summary TC'!$B92,'WW Spending Actual'!W$10:W$49),0)+IF($B$7="Actuals + Projected",SUMIF('WW Spending Total'!$B$10:$B$49,'Summary TC'!$B92,'WW Spending Total'!W$10:W$49),0)</f>
        <v>0</v>
      </c>
      <c r="Y92" s="354">
        <f>IF($B$7="Actuals only",SUMIF('WW Spending Actual'!$B$10:$B$49,'Summary TC'!$B92,'WW Spending Actual'!X$10:X$49),0)+IF($B$7="Actuals + Projected",SUMIF('WW Spending Total'!$B$10:$B$49,'Summary TC'!$B92,'WW Spending Total'!X$10:X$49),0)</f>
        <v>0</v>
      </c>
      <c r="Z92" s="354">
        <f>IF($B$7="Actuals only",SUMIF('WW Spending Actual'!$B$10:$B$49,'Summary TC'!$B92,'WW Spending Actual'!Y$10:Y$49),0)+IF($B$7="Actuals + Projected",SUMIF('WW Spending Total'!$B$10:$B$49,'Summary TC'!$B92,'WW Spending Total'!Y$10:Y$49),0)</f>
        <v>0</v>
      </c>
      <c r="AA92" s="354">
        <f>IF($B$7="Actuals only",SUMIF('WW Spending Actual'!$B$10:$B$49,'Summary TC'!$B92,'WW Spending Actual'!Z$10:Z$49),0)+IF($B$7="Actuals + Projected",SUMIF('WW Spending Total'!$B$10:$B$49,'Summary TC'!$B92,'WW Spending Total'!Z$10:Z$49),0)</f>
        <v>0</v>
      </c>
      <c r="AB92" s="354">
        <f>IF($B$7="Actuals only",SUMIF('WW Spending Actual'!$B$10:$B$49,'Summary TC'!$B92,'WW Spending Actual'!AA$10:AA$49),0)+IF($B$7="Actuals + Projected",SUMIF('WW Spending Total'!$B$10:$B$49,'Summary TC'!$B92,'WW Spending Total'!AA$10:AA$49),0)</f>
        <v>0</v>
      </c>
      <c r="AC92" s="355">
        <f>IF($B$7="Actuals only",SUMIF('WW Spending Actual'!$B$10:$B$49,'Summary TC'!$B92,'WW Spending Actual'!AB$10:AB$49),0)+IF($B$7="Actuals + Projected",SUMIF('WW Spending Total'!$B$10:$B$49,'Summary TC'!$B92,'WW Spending Total'!AB$10:AB$49),0)</f>
        <v>0</v>
      </c>
      <c r="AD92" s="284">
        <f>SUM(E92:AC92)</f>
        <v>0</v>
      </c>
    </row>
    <row r="93" spans="2:30" x14ac:dyDescent="0.2">
      <c r="B93" s="61" t="str">
        <f>IFERROR(VLOOKUP(C93,'MEG Def'!$A$35:$B$40,2),"")</f>
        <v/>
      </c>
      <c r="C93" s="115"/>
      <c r="D93" s="357"/>
      <c r="E93" s="353">
        <f>IF($B$7="Actuals only",SUMIF('WW Spending Actual'!$B$10:$B$49,'Summary TC'!$B93,'WW Spending Actual'!D$10:D$49),0)+IF($B$7="Actuals + Projected",SUMIF('WW Spending Total'!$B$10:$B$49,'Summary TC'!$B93,'WW Spending Total'!D$10:D$49),0)</f>
        <v>0</v>
      </c>
      <c r="F93" s="354">
        <f>IF($B$7="Actuals only",SUMIF('WW Spending Actual'!$B$10:$B$49,'Summary TC'!$B93,'WW Spending Actual'!E$10:E$49),0)+IF($B$7="Actuals + Projected",SUMIF('WW Spending Total'!$B$10:$B$49,'Summary TC'!$B93,'WW Spending Total'!E$10:E$49),0)</f>
        <v>0</v>
      </c>
      <c r="G93" s="354">
        <f>IF($B$7="Actuals only",SUMIF('WW Spending Actual'!$B$10:$B$49,'Summary TC'!$B93,'WW Spending Actual'!F$10:F$49),0)+IF($B$7="Actuals + Projected",SUMIF('WW Spending Total'!$B$10:$B$49,'Summary TC'!$B93,'WW Spending Total'!F$10:F$49),0)</f>
        <v>0</v>
      </c>
      <c r="H93" s="354">
        <f>IF($B$7="Actuals only",SUMIF('WW Spending Actual'!$B$10:$B$49,'Summary TC'!$B93,'WW Spending Actual'!G$10:G$49),0)+IF($B$7="Actuals + Projected",SUMIF('WW Spending Total'!$B$10:$B$49,'Summary TC'!$B93,'WW Spending Total'!G$10:G$49),0)</f>
        <v>0</v>
      </c>
      <c r="I93" s="354">
        <f>IF($B$7="Actuals only",SUMIF('WW Spending Actual'!$B$10:$B$49,'Summary TC'!$B93,'WW Spending Actual'!H$10:H$49),0)+IF($B$7="Actuals + Projected",SUMIF('WW Spending Total'!$B$10:$B$49,'Summary TC'!$B93,'WW Spending Total'!H$10:H$49),0)</f>
        <v>0</v>
      </c>
      <c r="J93" s="354">
        <f>IF($B$7="Actuals only",SUMIF('WW Spending Actual'!$B$10:$B$49,'Summary TC'!$B93,'WW Spending Actual'!I$10:I$49),0)+IF($B$7="Actuals + Projected",SUMIF('WW Spending Total'!$B$10:$B$49,'Summary TC'!$B93,'WW Spending Total'!I$10:I$49),0)</f>
        <v>0</v>
      </c>
      <c r="K93" s="354">
        <f>IF($B$7="Actuals only",SUMIF('WW Spending Actual'!$B$10:$B$49,'Summary TC'!$B93,'WW Spending Actual'!J$10:J$49),0)+IF($B$7="Actuals + Projected",SUMIF('WW Spending Total'!$B$10:$B$49,'Summary TC'!$B93,'WW Spending Total'!J$10:J$49),0)</f>
        <v>0</v>
      </c>
      <c r="L93" s="354">
        <f>IF($B$7="Actuals only",SUMIF('WW Spending Actual'!$B$10:$B$49,'Summary TC'!$B93,'WW Spending Actual'!K$10:K$49),0)+IF($B$7="Actuals + Projected",SUMIF('WW Spending Total'!$B$10:$B$49,'Summary TC'!$B93,'WW Spending Total'!K$10:K$49),0)</f>
        <v>0</v>
      </c>
      <c r="M93" s="354">
        <f>IF($B$7="Actuals only",SUMIF('WW Spending Actual'!$B$10:$B$49,'Summary TC'!$B93,'WW Spending Actual'!L$10:L$49),0)+IF($B$7="Actuals + Projected",SUMIF('WW Spending Total'!$B$10:$B$49,'Summary TC'!$B93,'WW Spending Total'!L$10:L$49),0)</f>
        <v>0</v>
      </c>
      <c r="N93" s="354">
        <f>IF($B$7="Actuals only",SUMIF('WW Spending Actual'!$B$10:$B$49,'Summary TC'!$B93,'WW Spending Actual'!M$10:M$49),0)+IF($B$7="Actuals + Projected",SUMIF('WW Spending Total'!$B$10:$B$49,'Summary TC'!$B93,'WW Spending Total'!M$10:M$49),0)</f>
        <v>0</v>
      </c>
      <c r="O93" s="354">
        <f>IF($B$7="Actuals only",SUMIF('WW Spending Actual'!$B$10:$B$49,'Summary TC'!$B93,'WW Spending Actual'!N$10:N$49),0)+IF($B$7="Actuals + Projected",SUMIF('WW Spending Total'!$B$10:$B$49,'Summary TC'!$B93,'WW Spending Total'!N$10:N$49),0)</f>
        <v>0</v>
      </c>
      <c r="P93" s="354">
        <f>IF($B$7="Actuals only",SUMIF('WW Spending Actual'!$B$10:$B$49,'Summary TC'!$B93,'WW Spending Actual'!O$10:O$49),0)+IF($B$7="Actuals + Projected",SUMIF('WW Spending Total'!$B$10:$B$49,'Summary TC'!$B93,'WW Spending Total'!O$10:O$49),0)</f>
        <v>0</v>
      </c>
      <c r="Q93" s="354">
        <f>IF($B$7="Actuals only",SUMIF('WW Spending Actual'!$B$10:$B$49,'Summary TC'!$B93,'WW Spending Actual'!P$10:P$49),0)+IF($B$7="Actuals + Projected",SUMIF('WW Spending Total'!$B$10:$B$49,'Summary TC'!$B93,'WW Spending Total'!P$10:P$49),0)</f>
        <v>0</v>
      </c>
      <c r="R93" s="354">
        <f>IF($B$7="Actuals only",SUMIF('WW Spending Actual'!$B$10:$B$49,'Summary TC'!$B93,'WW Spending Actual'!Q$10:Q$49),0)+IF($B$7="Actuals + Projected",SUMIF('WW Spending Total'!$B$10:$B$49,'Summary TC'!$B93,'WW Spending Total'!Q$10:Q$49),0)</f>
        <v>0</v>
      </c>
      <c r="S93" s="354">
        <f>IF($B$7="Actuals only",SUMIF('WW Spending Actual'!$B$10:$B$49,'Summary TC'!$B93,'WW Spending Actual'!R$10:R$49),0)+IF($B$7="Actuals + Projected",SUMIF('WW Spending Total'!$B$10:$B$49,'Summary TC'!$B93,'WW Spending Total'!R$10:R$49),0)</f>
        <v>0</v>
      </c>
      <c r="T93" s="354">
        <f>IF($B$7="Actuals only",SUMIF('WW Spending Actual'!$B$10:$B$49,'Summary TC'!$B93,'WW Spending Actual'!S$10:S$49),0)+IF($B$7="Actuals + Projected",SUMIF('WW Spending Total'!$B$10:$B$49,'Summary TC'!$B93,'WW Spending Total'!S$10:S$49),0)</f>
        <v>0</v>
      </c>
      <c r="U93" s="354">
        <f>IF($B$7="Actuals only",SUMIF('WW Spending Actual'!$B$10:$B$49,'Summary TC'!$B93,'WW Spending Actual'!T$10:T$49),0)+IF($B$7="Actuals + Projected",SUMIF('WW Spending Total'!$B$10:$B$49,'Summary TC'!$B93,'WW Spending Total'!T$10:T$49),0)</f>
        <v>0</v>
      </c>
      <c r="V93" s="354">
        <f>IF($B$7="Actuals only",SUMIF('WW Spending Actual'!$B$10:$B$49,'Summary TC'!$B93,'WW Spending Actual'!U$10:U$49),0)+IF($B$7="Actuals + Projected",SUMIF('WW Spending Total'!$B$10:$B$49,'Summary TC'!$B93,'WW Spending Total'!U$10:U$49),0)</f>
        <v>0</v>
      </c>
      <c r="W93" s="354">
        <f>IF($B$7="Actuals only",SUMIF('WW Spending Actual'!$B$10:$B$49,'Summary TC'!$B93,'WW Spending Actual'!V$10:V$49),0)+IF($B$7="Actuals + Projected",SUMIF('WW Spending Total'!$B$10:$B$49,'Summary TC'!$B93,'WW Spending Total'!V$10:V$49),0)</f>
        <v>0</v>
      </c>
      <c r="X93" s="354">
        <f>IF($B$7="Actuals only",SUMIF('WW Spending Actual'!$B$10:$B$49,'Summary TC'!$B93,'WW Spending Actual'!W$10:W$49),0)+IF($B$7="Actuals + Projected",SUMIF('WW Spending Total'!$B$10:$B$49,'Summary TC'!$B93,'WW Spending Total'!W$10:W$49),0)</f>
        <v>0</v>
      </c>
      <c r="Y93" s="354">
        <f>IF($B$7="Actuals only",SUMIF('WW Spending Actual'!$B$10:$B$49,'Summary TC'!$B93,'WW Spending Actual'!X$10:X$49),0)+IF($B$7="Actuals + Projected",SUMIF('WW Spending Total'!$B$10:$B$49,'Summary TC'!$B93,'WW Spending Total'!X$10:X$49),0)</f>
        <v>0</v>
      </c>
      <c r="Z93" s="354">
        <f>IF($B$7="Actuals only",SUMIF('WW Spending Actual'!$B$10:$B$49,'Summary TC'!$B93,'WW Spending Actual'!Y$10:Y$49),0)+IF($B$7="Actuals + Projected",SUMIF('WW Spending Total'!$B$10:$B$49,'Summary TC'!$B93,'WW Spending Total'!Y$10:Y$49),0)</f>
        <v>0</v>
      </c>
      <c r="AA93" s="354">
        <f>IF($B$7="Actuals only",SUMIF('WW Spending Actual'!$B$10:$B$49,'Summary TC'!$B93,'WW Spending Actual'!Z$10:Z$49),0)+IF($B$7="Actuals + Projected",SUMIF('WW Spending Total'!$B$10:$B$49,'Summary TC'!$B93,'WW Spending Total'!Z$10:Z$49),0)</f>
        <v>0</v>
      </c>
      <c r="AB93" s="354">
        <f>IF($B$7="Actuals only",SUMIF('WW Spending Actual'!$B$10:$B$49,'Summary TC'!$B93,'WW Spending Actual'!AA$10:AA$49),0)+IF($B$7="Actuals + Projected",SUMIF('WW Spending Total'!$B$10:$B$49,'Summary TC'!$B93,'WW Spending Total'!AA$10:AA$49),0)</f>
        <v>0</v>
      </c>
      <c r="AC93" s="355">
        <f>IF($B$7="Actuals only",SUMIF('WW Spending Actual'!$B$10:$B$49,'Summary TC'!$B93,'WW Spending Actual'!AB$10:AB$49),0)+IF($B$7="Actuals + Projected",SUMIF('WW Spending Total'!$B$10:$B$49,'Summary TC'!$B93,'WW Spending Total'!AB$10:AB$49),0)</f>
        <v>0</v>
      </c>
      <c r="AD93" s="284">
        <f>SUM(E93:AC93)</f>
        <v>0</v>
      </c>
    </row>
    <row r="94" spans="2:30" x14ac:dyDescent="0.2">
      <c r="B94" s="61" t="str">
        <f>IFERROR(VLOOKUP(C94,'MEG Def'!$A$35:$B$39,2),"")</f>
        <v/>
      </c>
      <c r="C94" s="115"/>
      <c r="D94" s="357"/>
      <c r="E94" s="353">
        <f>IF($B$7="Actuals only",SUMIF('WW Spending Actual'!$B$10:$B$49,'Summary TC'!$B94,'WW Spending Actual'!D$10:D$49),0)+IF($B$7="Actuals + Projected",SUMIF('WW Spending Total'!$B$10:$B$49,'Summary TC'!$B94,'WW Spending Total'!D$10:D$49),0)</f>
        <v>0</v>
      </c>
      <c r="F94" s="354">
        <f>IF($B$7="Actuals only",SUMIF('WW Spending Actual'!$B$10:$B$49,'Summary TC'!$B94,'WW Spending Actual'!E$10:E$49),0)+IF($B$7="Actuals + Projected",SUMIF('WW Spending Total'!$B$10:$B$49,'Summary TC'!$B94,'WW Spending Total'!E$10:E$49),0)</f>
        <v>0</v>
      </c>
      <c r="G94" s="354">
        <f>IF($B$7="Actuals only",SUMIF('WW Spending Actual'!$B$10:$B$49,'Summary TC'!$B94,'WW Spending Actual'!F$10:F$49),0)+IF($B$7="Actuals + Projected",SUMIF('WW Spending Total'!$B$10:$B$49,'Summary TC'!$B94,'WW Spending Total'!F$10:F$49),0)</f>
        <v>0</v>
      </c>
      <c r="H94" s="354">
        <f>IF($B$7="Actuals only",SUMIF('WW Spending Actual'!$B$10:$B$49,'Summary TC'!$B94,'WW Spending Actual'!G$10:G$49),0)+IF($B$7="Actuals + Projected",SUMIF('WW Spending Total'!$B$10:$B$49,'Summary TC'!$B94,'WW Spending Total'!G$10:G$49),0)</f>
        <v>0</v>
      </c>
      <c r="I94" s="354">
        <f>IF($B$7="Actuals only",SUMIF('WW Spending Actual'!$B$10:$B$49,'Summary TC'!$B94,'WW Spending Actual'!H$10:H$49),0)+IF($B$7="Actuals + Projected",SUMIF('WW Spending Total'!$B$10:$B$49,'Summary TC'!$B94,'WW Spending Total'!H$10:H$49),0)</f>
        <v>0</v>
      </c>
      <c r="J94" s="354">
        <f>IF($B$7="Actuals only",SUMIF('WW Spending Actual'!$B$10:$B$49,'Summary TC'!$B94,'WW Spending Actual'!I$10:I$49),0)+IF($B$7="Actuals + Projected",SUMIF('WW Spending Total'!$B$10:$B$49,'Summary TC'!$B94,'WW Spending Total'!I$10:I$49),0)</f>
        <v>0</v>
      </c>
      <c r="K94" s="354">
        <f>IF($B$7="Actuals only",SUMIF('WW Spending Actual'!$B$10:$B$49,'Summary TC'!$B94,'WW Spending Actual'!J$10:J$49),0)+IF($B$7="Actuals + Projected",SUMIF('WW Spending Total'!$B$10:$B$49,'Summary TC'!$B94,'WW Spending Total'!J$10:J$49),0)</f>
        <v>0</v>
      </c>
      <c r="L94" s="354">
        <f>IF($B$7="Actuals only",SUMIF('WW Spending Actual'!$B$10:$B$49,'Summary TC'!$B94,'WW Spending Actual'!K$10:K$49),0)+IF($B$7="Actuals + Projected",SUMIF('WW Spending Total'!$B$10:$B$49,'Summary TC'!$B94,'WW Spending Total'!K$10:K$49),0)</f>
        <v>0</v>
      </c>
      <c r="M94" s="354">
        <f>IF($B$7="Actuals only",SUMIF('WW Spending Actual'!$B$10:$B$49,'Summary TC'!$B94,'WW Spending Actual'!L$10:L$49),0)+IF($B$7="Actuals + Projected",SUMIF('WW Spending Total'!$B$10:$B$49,'Summary TC'!$B94,'WW Spending Total'!L$10:L$49),0)</f>
        <v>0</v>
      </c>
      <c r="N94" s="354">
        <f>IF($B$7="Actuals only",SUMIF('WW Spending Actual'!$B$10:$B$49,'Summary TC'!$B94,'WW Spending Actual'!M$10:M$49),0)+IF($B$7="Actuals + Projected",SUMIF('WW Spending Total'!$B$10:$B$49,'Summary TC'!$B94,'WW Spending Total'!M$10:M$49),0)</f>
        <v>0</v>
      </c>
      <c r="O94" s="354">
        <f>IF($B$7="Actuals only",SUMIF('WW Spending Actual'!$B$10:$B$49,'Summary TC'!$B94,'WW Spending Actual'!N$10:N$49),0)+IF($B$7="Actuals + Projected",SUMIF('WW Spending Total'!$B$10:$B$49,'Summary TC'!$B94,'WW Spending Total'!N$10:N$49),0)</f>
        <v>0</v>
      </c>
      <c r="P94" s="354">
        <f>IF($B$7="Actuals only",SUMIF('WW Spending Actual'!$B$10:$B$49,'Summary TC'!$B94,'WW Spending Actual'!O$10:O$49),0)+IF($B$7="Actuals + Projected",SUMIF('WW Spending Total'!$B$10:$B$49,'Summary TC'!$B94,'WW Spending Total'!O$10:O$49),0)</f>
        <v>0</v>
      </c>
      <c r="Q94" s="354">
        <f>IF($B$7="Actuals only",SUMIF('WW Spending Actual'!$B$10:$B$49,'Summary TC'!$B94,'WW Spending Actual'!P$10:P$49),0)+IF($B$7="Actuals + Projected",SUMIF('WW Spending Total'!$B$10:$B$49,'Summary TC'!$B94,'WW Spending Total'!P$10:P$49),0)</f>
        <v>0</v>
      </c>
      <c r="R94" s="354">
        <f>IF($B$7="Actuals only",SUMIF('WW Spending Actual'!$B$10:$B$49,'Summary TC'!$B94,'WW Spending Actual'!Q$10:Q$49),0)+IF($B$7="Actuals + Projected",SUMIF('WW Spending Total'!$B$10:$B$49,'Summary TC'!$B94,'WW Spending Total'!Q$10:Q$49),0)</f>
        <v>0</v>
      </c>
      <c r="S94" s="354">
        <f>IF($B$7="Actuals only",SUMIF('WW Spending Actual'!$B$10:$B$49,'Summary TC'!$B94,'WW Spending Actual'!R$10:R$49),0)+IF($B$7="Actuals + Projected",SUMIF('WW Spending Total'!$B$10:$B$49,'Summary TC'!$B94,'WW Spending Total'!R$10:R$49),0)</f>
        <v>0</v>
      </c>
      <c r="T94" s="354">
        <f>IF($B$7="Actuals only",SUMIF('WW Spending Actual'!$B$10:$B$49,'Summary TC'!$B94,'WW Spending Actual'!S$10:S$49),0)+IF($B$7="Actuals + Projected",SUMIF('WW Spending Total'!$B$10:$B$49,'Summary TC'!$B94,'WW Spending Total'!S$10:S$49),0)</f>
        <v>0</v>
      </c>
      <c r="U94" s="354">
        <f>IF($B$7="Actuals only",SUMIF('WW Spending Actual'!$B$10:$B$49,'Summary TC'!$B94,'WW Spending Actual'!T$10:T$49),0)+IF($B$7="Actuals + Projected",SUMIF('WW Spending Total'!$B$10:$B$49,'Summary TC'!$B94,'WW Spending Total'!T$10:T$49),0)</f>
        <v>0</v>
      </c>
      <c r="V94" s="354">
        <f>IF($B$7="Actuals only",SUMIF('WW Spending Actual'!$B$10:$B$49,'Summary TC'!$B94,'WW Spending Actual'!U$10:U$49),0)+IF($B$7="Actuals + Projected",SUMIF('WW Spending Total'!$B$10:$B$49,'Summary TC'!$B94,'WW Spending Total'!U$10:U$49),0)</f>
        <v>0</v>
      </c>
      <c r="W94" s="354">
        <f>IF($B$7="Actuals only",SUMIF('WW Spending Actual'!$B$10:$B$49,'Summary TC'!$B94,'WW Spending Actual'!V$10:V$49),0)+IF($B$7="Actuals + Projected",SUMIF('WW Spending Total'!$B$10:$B$49,'Summary TC'!$B94,'WW Spending Total'!V$10:V$49),0)</f>
        <v>0</v>
      </c>
      <c r="X94" s="354">
        <f>IF($B$7="Actuals only",SUMIF('WW Spending Actual'!$B$10:$B$49,'Summary TC'!$B94,'WW Spending Actual'!W$10:W$49),0)+IF($B$7="Actuals + Projected",SUMIF('WW Spending Total'!$B$10:$B$49,'Summary TC'!$B94,'WW Spending Total'!W$10:W$49),0)</f>
        <v>0</v>
      </c>
      <c r="Y94" s="354">
        <f>IF($B$7="Actuals only",SUMIF('WW Spending Actual'!$B$10:$B$49,'Summary TC'!$B94,'WW Spending Actual'!X$10:X$49),0)+IF($B$7="Actuals + Projected",SUMIF('WW Spending Total'!$B$10:$B$49,'Summary TC'!$B94,'WW Spending Total'!X$10:X$49),0)</f>
        <v>0</v>
      </c>
      <c r="Z94" s="354">
        <f>IF($B$7="Actuals only",SUMIF('WW Spending Actual'!$B$10:$B$49,'Summary TC'!$B94,'WW Spending Actual'!Y$10:Y$49),0)+IF($B$7="Actuals + Projected",SUMIF('WW Spending Total'!$B$10:$B$49,'Summary TC'!$B94,'WW Spending Total'!Y$10:Y$49),0)</f>
        <v>0</v>
      </c>
      <c r="AA94" s="354">
        <f>IF($B$7="Actuals only",SUMIF('WW Spending Actual'!$B$10:$B$49,'Summary TC'!$B94,'WW Spending Actual'!Z$10:Z$49),0)+IF($B$7="Actuals + Projected",SUMIF('WW Spending Total'!$B$10:$B$49,'Summary TC'!$B94,'WW Spending Total'!Z$10:Z$49),0)</f>
        <v>0</v>
      </c>
      <c r="AB94" s="354">
        <f>IF($B$7="Actuals only",SUMIF('WW Spending Actual'!$B$10:$B$49,'Summary TC'!$B94,'WW Spending Actual'!AA$10:AA$49),0)+IF($B$7="Actuals + Projected",SUMIF('WW Spending Total'!$B$10:$B$49,'Summary TC'!$B94,'WW Spending Total'!AA$10:AA$49),0)</f>
        <v>0</v>
      </c>
      <c r="AC94" s="355">
        <f>IF($B$7="Actuals only",SUMIF('WW Spending Actual'!$B$10:$B$49,'Summary TC'!$B94,'WW Spending Actual'!AB$10:AB$49),0)+IF($B$7="Actuals + Projected",SUMIF('WW Spending Total'!$B$10:$B$49,'Summary TC'!$B94,'WW Spending Total'!AB$10:AB$49),0)</f>
        <v>0</v>
      </c>
      <c r="AD94" s="284">
        <f>SUM(E94:AC94)</f>
        <v>0</v>
      </c>
    </row>
    <row r="95" spans="2:30" ht="13.5" thickBot="1" x14ac:dyDescent="0.25">
      <c r="B95" s="61"/>
      <c r="C95" s="115"/>
      <c r="D95" s="357"/>
      <c r="E95" s="261">
        <f>IF($B$7="Actuals only",SUMIF('WW Spending Actual'!$B$10:$B$49,'Summary TC'!$B95,'WW Spending Actual'!D$10:D$49),0)+IF($B$7="Actuals + Projected",SUMIF('WW Spending Total'!$B$10:$B$49,'Summary TC'!$B95,'WW Spending Total'!D$10:D$49),0)</f>
        <v>0</v>
      </c>
      <c r="F95" s="261">
        <f>IF($B$7="Actuals only",SUMIF('WW Spending Actual'!$B$10:$B$49,'Summary TC'!$B95,'WW Spending Actual'!E$10:E$49),0)+IF($B$7="Actuals + Projected",SUMIF('WW Spending Total'!$B$10:$B$49,'Summary TC'!$B95,'WW Spending Total'!E$10:E$49),0)</f>
        <v>0</v>
      </c>
      <c r="G95" s="261">
        <f>IF($B$7="Actuals only",SUMIF('WW Spending Actual'!$B$10:$B$49,'Summary TC'!$B95,'WW Spending Actual'!F$10:F$49),0)+IF($B$7="Actuals + Projected",SUMIF('WW Spending Total'!$B$10:$B$49,'Summary TC'!$B95,'WW Spending Total'!F$10:F$49),0)</f>
        <v>0</v>
      </c>
      <c r="H95" s="261">
        <f>IF($B$7="Actuals only",SUMIF('WW Spending Actual'!$B$10:$B$49,'Summary TC'!$B95,'WW Spending Actual'!G$10:G$49),0)+IF($B$7="Actuals + Projected",SUMIF('WW Spending Total'!$B$10:$B$49,'Summary TC'!$B95,'WW Spending Total'!G$10:G$49),0)</f>
        <v>0</v>
      </c>
      <c r="I95" s="261">
        <f>IF($B$7="Actuals only",SUMIF('WW Spending Actual'!$B$10:$B$49,'Summary TC'!$B95,'WW Spending Actual'!H$10:H$49),0)+IF($B$7="Actuals + Projected",SUMIF('WW Spending Total'!$B$10:$B$49,'Summary TC'!$B95,'WW Spending Total'!H$10:H$49),0)</f>
        <v>0</v>
      </c>
      <c r="J95" s="261">
        <f>IF($B$7="Actuals only",SUMIF('WW Spending Actual'!$B$10:$B$49,'Summary TC'!$B95,'WW Spending Actual'!I$10:I$49),0)+IF($B$7="Actuals + Projected",SUMIF('WW Spending Total'!$B$10:$B$49,'Summary TC'!$B95,'WW Spending Total'!I$10:I$49),0)</f>
        <v>0</v>
      </c>
      <c r="K95" s="261">
        <f>IF($B$7="Actuals only",SUMIF('WW Spending Actual'!$B$10:$B$49,'Summary TC'!$B95,'WW Spending Actual'!J$10:J$49),0)+IF($B$7="Actuals + Projected",SUMIF('WW Spending Total'!$B$10:$B$49,'Summary TC'!$B95,'WW Spending Total'!J$10:J$49),0)</f>
        <v>0</v>
      </c>
      <c r="L95" s="261">
        <f>IF($B$7="Actuals only",SUMIF('WW Spending Actual'!$B$10:$B$49,'Summary TC'!$B95,'WW Spending Actual'!K$10:K$49),0)+IF($B$7="Actuals + Projected",SUMIF('WW Spending Total'!$B$10:$B$49,'Summary TC'!$B95,'WW Spending Total'!K$10:K$49),0)</f>
        <v>0</v>
      </c>
      <c r="M95" s="261">
        <f>IF($B$7="Actuals only",SUMIF('WW Spending Actual'!$B$10:$B$49,'Summary TC'!$B95,'WW Spending Actual'!L$10:L$49),0)+IF($B$7="Actuals + Projected",SUMIF('WW Spending Total'!$B$10:$B$49,'Summary TC'!$B95,'WW Spending Total'!L$10:L$49),0)</f>
        <v>0</v>
      </c>
      <c r="N95" s="261">
        <f>IF($B$7="Actuals only",SUMIF('WW Spending Actual'!$B$10:$B$49,'Summary TC'!$B95,'WW Spending Actual'!M$10:M$49),0)+IF($B$7="Actuals + Projected",SUMIF('WW Spending Total'!$B$10:$B$49,'Summary TC'!$B95,'WW Spending Total'!M$10:M$49),0)</f>
        <v>0</v>
      </c>
      <c r="O95" s="261">
        <f>IF($B$7="Actuals only",SUMIF('WW Spending Actual'!$B$10:$B$49,'Summary TC'!$B95,'WW Spending Actual'!N$10:N$49),0)+IF($B$7="Actuals + Projected",SUMIF('WW Spending Total'!$B$10:$B$49,'Summary TC'!$B95,'WW Spending Total'!N$10:N$49),0)</f>
        <v>0</v>
      </c>
      <c r="P95" s="261">
        <f>IF($B$7="Actuals only",SUMIF('WW Spending Actual'!$B$10:$B$49,'Summary TC'!$B95,'WW Spending Actual'!O$10:O$49),0)+IF($B$7="Actuals + Projected",SUMIF('WW Spending Total'!$B$10:$B$49,'Summary TC'!$B95,'WW Spending Total'!O$10:O$49),0)</f>
        <v>0</v>
      </c>
      <c r="Q95" s="261">
        <f>IF($B$7="Actuals only",SUMIF('WW Spending Actual'!$B$10:$B$49,'Summary TC'!$B95,'WW Spending Actual'!P$10:P$49),0)+IF($B$7="Actuals + Projected",SUMIF('WW Spending Total'!$B$10:$B$49,'Summary TC'!$B95,'WW Spending Total'!P$10:P$49),0)</f>
        <v>0</v>
      </c>
      <c r="R95" s="261">
        <f>IF($B$7="Actuals only",SUMIF('WW Spending Actual'!$B$10:$B$49,'Summary TC'!$B95,'WW Spending Actual'!Q$10:Q$49),0)+IF($B$7="Actuals + Projected",SUMIF('WW Spending Total'!$B$10:$B$49,'Summary TC'!$B95,'WW Spending Total'!Q$10:Q$49),0)</f>
        <v>0</v>
      </c>
      <c r="S95" s="261">
        <f>IF($B$7="Actuals only",SUMIF('WW Spending Actual'!$B$10:$B$49,'Summary TC'!$B95,'WW Spending Actual'!R$10:R$49),0)+IF($B$7="Actuals + Projected",SUMIF('WW Spending Total'!$B$10:$B$49,'Summary TC'!$B95,'WW Spending Total'!R$10:R$49),0)</f>
        <v>0</v>
      </c>
      <c r="T95" s="261">
        <f>IF($B$7="Actuals only",SUMIF('WW Spending Actual'!$B$10:$B$49,'Summary TC'!$B95,'WW Spending Actual'!S$10:S$49),0)+IF($B$7="Actuals + Projected",SUMIF('WW Spending Total'!$B$10:$B$49,'Summary TC'!$B95,'WW Spending Total'!S$10:S$49),0)</f>
        <v>0</v>
      </c>
      <c r="U95" s="261">
        <f>IF($B$7="Actuals only",SUMIF('WW Spending Actual'!$B$10:$B$49,'Summary TC'!$B95,'WW Spending Actual'!T$10:T$49),0)+IF($B$7="Actuals + Projected",SUMIF('WW Spending Total'!$B$10:$B$49,'Summary TC'!$B95,'WW Spending Total'!T$10:T$49),0)</f>
        <v>0</v>
      </c>
      <c r="V95" s="261">
        <f>IF($B$7="Actuals only",SUMIF('WW Spending Actual'!$B$10:$B$49,'Summary TC'!$B95,'WW Spending Actual'!U$10:U$49),0)+IF($B$7="Actuals + Projected",SUMIF('WW Spending Total'!$B$10:$B$49,'Summary TC'!$B95,'WW Spending Total'!U$10:U$49),0)</f>
        <v>0</v>
      </c>
      <c r="W95" s="261">
        <f>IF($B$7="Actuals only",SUMIF('WW Spending Actual'!$B$10:$B$49,'Summary TC'!$B95,'WW Spending Actual'!V$10:V$49),0)+IF($B$7="Actuals + Projected",SUMIF('WW Spending Total'!$B$10:$B$49,'Summary TC'!$B95,'WW Spending Total'!V$10:V$49),0)</f>
        <v>0</v>
      </c>
      <c r="X95" s="261">
        <f>IF($B$7="Actuals only",SUMIF('WW Spending Actual'!$B$10:$B$49,'Summary TC'!$B95,'WW Spending Actual'!W$10:W$49),0)+IF($B$7="Actuals + Projected",SUMIF('WW Spending Total'!$B$10:$B$49,'Summary TC'!$B95,'WW Spending Total'!W$10:W$49),0)</f>
        <v>0</v>
      </c>
      <c r="Y95" s="261">
        <f>IF($B$7="Actuals only",SUMIF('WW Spending Actual'!$B$10:$B$49,'Summary TC'!$B95,'WW Spending Actual'!X$10:X$49),0)+IF($B$7="Actuals + Projected",SUMIF('WW Spending Total'!$B$10:$B$49,'Summary TC'!$B95,'WW Spending Total'!X$10:X$49),0)</f>
        <v>0</v>
      </c>
      <c r="Z95" s="261">
        <f>IF($B$7="Actuals only",SUMIF('WW Spending Actual'!$B$10:$B$49,'Summary TC'!$B95,'WW Spending Actual'!Y$10:Y$49),0)+IF($B$7="Actuals + Projected",SUMIF('WW Spending Total'!$B$10:$B$49,'Summary TC'!$B95,'WW Spending Total'!Y$10:Y$49),0)</f>
        <v>0</v>
      </c>
      <c r="AA95" s="261">
        <f>IF($B$7="Actuals only",SUMIF('WW Spending Actual'!$B$10:$B$49,'Summary TC'!$B95,'WW Spending Actual'!Z$10:Z$49),0)+IF($B$7="Actuals + Projected",SUMIF('WW Spending Total'!$B$10:$B$49,'Summary TC'!$B95,'WW Spending Total'!Z$10:Z$49),0)</f>
        <v>0</v>
      </c>
      <c r="AB95" s="261">
        <f>IF($B$7="Actuals only",SUMIF('WW Spending Actual'!$B$10:$B$49,'Summary TC'!$B95,'WW Spending Actual'!AA$10:AA$49),0)+IF($B$7="Actuals + Projected",SUMIF('WW Spending Total'!$B$10:$B$49,'Summary TC'!$B95,'WW Spending Total'!AA$10:AA$49),0)</f>
        <v>0</v>
      </c>
      <c r="AC95" s="261">
        <f>IF($B$7="Actuals only",SUMIF('WW Spending Actual'!$B$10:$B$49,'Summary TC'!$B95,'WW Spending Actual'!AB$10:AB$49),0)+IF($B$7="Actuals + Projected",SUMIF('WW Spending Total'!$B$10:$B$49,'Summary TC'!$B95,'WW Spending Total'!AB$10:AB$49),0)</f>
        <v>0</v>
      </c>
      <c r="AD95" s="284"/>
    </row>
    <row r="96" spans="2:30" ht="13.5" thickBot="1" x14ac:dyDescent="0.25">
      <c r="B96" s="219" t="s">
        <v>4</v>
      </c>
      <c r="C96" s="220"/>
      <c r="D96" s="398"/>
      <c r="E96" s="358">
        <f>IF(AND(E$11&gt;='Summary TC'!$C$4, E$11&lt;='Summary TC'!$C$5), SUM(E75:E95),0)</f>
        <v>0</v>
      </c>
      <c r="F96" s="358">
        <f>IF(AND(F$11&gt;='Summary TC'!$C$4, F$11&lt;='Summary TC'!$C$5), SUM(F75:F95),0)</f>
        <v>0</v>
      </c>
      <c r="G96" s="358">
        <f>IF(AND(G$11&gt;='Summary TC'!$C$4, G$11&lt;='Summary TC'!$C$5), SUM(G75:G95),0)</f>
        <v>0</v>
      </c>
      <c r="H96" s="358">
        <f>IF(AND(H$11&gt;='Summary TC'!$C$4, H$11&lt;='Summary TC'!$C$5), SUM(H75:H95),0)</f>
        <v>0</v>
      </c>
      <c r="I96" s="358">
        <f>IF(AND(I$11&gt;='Summary TC'!$C$4, I$11&lt;='Summary TC'!$C$5), SUM(I75:I95),0)</f>
        <v>0</v>
      </c>
      <c r="J96" s="358">
        <f>IF(AND(J$11&gt;='Summary TC'!$C$4, J$11&lt;='Summary TC'!$C$5), SUM(J75:J95),0)</f>
        <v>0</v>
      </c>
      <c r="K96" s="358">
        <f>IF(AND(K$11&gt;='Summary TC'!$C$4, K$11&lt;='Summary TC'!$C$5), SUM(K75:K95),0)</f>
        <v>0</v>
      </c>
      <c r="L96" s="358">
        <f>IF(AND(L$11&gt;='Summary TC'!$C$4, L$11&lt;='Summary TC'!$C$5), SUM(L75:L95),0)</f>
        <v>0</v>
      </c>
      <c r="M96" s="358">
        <f>IF(AND(M$11&gt;='Summary TC'!$C$4, M$11&lt;='Summary TC'!$C$5), SUM(M75:M95),0)</f>
        <v>0</v>
      </c>
      <c r="N96" s="358">
        <f>IF(AND(N$11&gt;='Summary TC'!$C$4, N$11&lt;='Summary TC'!$C$5), SUM(N75:N95),0)</f>
        <v>0</v>
      </c>
      <c r="O96" s="358">
        <f>IF(AND(O$11&gt;='Summary TC'!$C$4, O$11&lt;='Summary TC'!$C$5), SUM(O75:O95),0)</f>
        <v>0</v>
      </c>
      <c r="P96" s="358">
        <f>IF(AND(P$11&gt;='Summary TC'!$C$4, P$11&lt;='Summary TC'!$C$5), SUM(P75:P95),0)</f>
        <v>0</v>
      </c>
      <c r="Q96" s="358">
        <f>IF(AND(Q$11&gt;='Summary TC'!$C$4, Q$11&lt;='Summary TC'!$C$5), SUM(Q75:Q95),0)</f>
        <v>0</v>
      </c>
      <c r="R96" s="358">
        <f>IF(AND(R$11&gt;='Summary TC'!$C$4, R$11&lt;='Summary TC'!$C$5), SUM(R75:R95),0)</f>
        <v>0</v>
      </c>
      <c r="S96" s="358">
        <f>IF(AND(S$11&gt;='Summary TC'!$C$4, S$11&lt;='Summary TC'!$C$5), SUM(S75:S95),0)</f>
        <v>0</v>
      </c>
      <c r="T96" s="358">
        <f>IF(AND(T$11&gt;='Summary TC'!$C$4, T$11&lt;='Summary TC'!$C$5), SUM(T75:T95),0)</f>
        <v>0</v>
      </c>
      <c r="U96" s="358">
        <f>IF(AND(U$11&gt;='Summary TC'!$C$4, U$11&lt;='Summary TC'!$C$5), SUM(U75:U95),0)</f>
        <v>0</v>
      </c>
      <c r="V96" s="358">
        <f>IF(AND(V$11&gt;='Summary TC'!$C$4, V$11&lt;='Summary TC'!$C$5), SUM(V75:V95),0)</f>
        <v>0</v>
      </c>
      <c r="W96" s="358">
        <f>IF(AND(W$11&gt;='Summary TC'!$C$4, W$11&lt;='Summary TC'!$C$5), SUM(W75:W95),0)</f>
        <v>0</v>
      </c>
      <c r="X96" s="358">
        <f>IF(AND(X$11&gt;='Summary TC'!$C$4, X$11&lt;='Summary TC'!$C$5), SUM(X75:X95),0)</f>
        <v>0</v>
      </c>
      <c r="Y96" s="358">
        <f>IF(AND(Y$11&gt;='Summary TC'!$C$4, Y$11&lt;='Summary TC'!$C$5), SUM(Y75:Y95),0)</f>
        <v>0</v>
      </c>
      <c r="Z96" s="358">
        <f>IF(AND(Z$11&gt;='Summary TC'!$C$4, Z$11&lt;='Summary TC'!$C$5), SUM(Z75:Z95),0)</f>
        <v>0</v>
      </c>
      <c r="AA96" s="358">
        <f>IF(AND(AA$11&gt;='Summary TC'!$C$4, AA$11&lt;='Summary TC'!$C$5), SUM(AA75:AA95),0)</f>
        <v>0</v>
      </c>
      <c r="AB96" s="358">
        <f>IF(AND(AB$11&gt;='Summary TC'!$C$4, AB$11&lt;='Summary TC'!$C$5), SUM(AB75:AB95),0)</f>
        <v>0</v>
      </c>
      <c r="AC96" s="358">
        <f>IF(AND(AC$11&gt;='Summary TC'!$C$4, AC$11&lt;='Summary TC'!$C$5), SUM(AC75:AC95),0)</f>
        <v>0</v>
      </c>
      <c r="AD96" s="361">
        <f>SUM(E96:AC96)</f>
        <v>0</v>
      </c>
    </row>
    <row r="97" spans="2:30" x14ac:dyDescent="0.2">
      <c r="B97" s="54"/>
    </row>
    <row r="98" spans="2:30" ht="13.5" thickBot="1" x14ac:dyDescent="0.25">
      <c r="B98" s="53" t="s">
        <v>8</v>
      </c>
      <c r="C98" s="57"/>
      <c r="D98" s="53"/>
    </row>
    <row r="99" spans="2:30" x14ac:dyDescent="0.2">
      <c r="B99" s="384"/>
      <c r="C99" s="583"/>
      <c r="D99" s="70"/>
      <c r="E99" s="67" t="s">
        <v>0</v>
      </c>
      <c r="F99" s="68"/>
      <c r="G99" s="72"/>
      <c r="H99" s="68"/>
      <c r="I99" s="68"/>
      <c r="J99" s="68"/>
      <c r="K99" s="68"/>
      <c r="L99" s="68"/>
      <c r="M99" s="68"/>
      <c r="N99" s="68"/>
      <c r="O99" s="68"/>
      <c r="P99" s="68"/>
      <c r="Q99" s="68"/>
      <c r="R99" s="68"/>
      <c r="S99" s="68"/>
      <c r="T99" s="68"/>
      <c r="U99" s="68"/>
      <c r="V99" s="68"/>
      <c r="W99" s="68"/>
      <c r="X99" s="68"/>
      <c r="Y99" s="68"/>
      <c r="Z99" s="68"/>
      <c r="AA99" s="68"/>
      <c r="AB99" s="68"/>
      <c r="AC99" s="69"/>
      <c r="AD99" s="296" t="s">
        <v>1</v>
      </c>
    </row>
    <row r="100" spans="2:30" ht="15.75" thickBot="1" x14ac:dyDescent="0.3">
      <c r="B100" s="385" t="s">
        <v>83</v>
      </c>
      <c r="C100" s="584"/>
      <c r="D100" s="148"/>
      <c r="E100" s="281">
        <f>'DY Def'!B$5</f>
        <v>1</v>
      </c>
      <c r="F100" s="248">
        <f>'DY Def'!C$5</f>
        <v>2</v>
      </c>
      <c r="G100" s="248">
        <f>'DY Def'!D$5</f>
        <v>3</v>
      </c>
      <c r="H100" s="248">
        <f>'DY Def'!E$5</f>
        <v>4</v>
      </c>
      <c r="I100" s="248">
        <f>'DY Def'!F$5</f>
        <v>5</v>
      </c>
      <c r="J100" s="248">
        <f>'DY Def'!G$5</f>
        <v>6</v>
      </c>
      <c r="K100" s="248">
        <f>'DY Def'!H$5</f>
        <v>7</v>
      </c>
      <c r="L100" s="248">
        <f>'DY Def'!I$5</f>
        <v>8</v>
      </c>
      <c r="M100" s="248">
        <f>'DY Def'!J$5</f>
        <v>9</v>
      </c>
      <c r="N100" s="248">
        <f>'DY Def'!K$5</f>
        <v>10</v>
      </c>
      <c r="O100" s="248">
        <f>'DY Def'!L$5</f>
        <v>11</v>
      </c>
      <c r="P100" s="248">
        <f>'DY Def'!M$5</f>
        <v>12</v>
      </c>
      <c r="Q100" s="248">
        <f>'DY Def'!N$5</f>
        <v>13</v>
      </c>
      <c r="R100" s="248">
        <f>'DY Def'!O$5</f>
        <v>14</v>
      </c>
      <c r="S100" s="248">
        <f>'DY Def'!P$5</f>
        <v>15</v>
      </c>
      <c r="T100" s="248">
        <f>'DY Def'!Q$5</f>
        <v>16</v>
      </c>
      <c r="U100" s="248">
        <f>'DY Def'!R$5</f>
        <v>17</v>
      </c>
      <c r="V100" s="248">
        <f>'DY Def'!S$5</f>
        <v>18</v>
      </c>
      <c r="W100" s="248">
        <f>'DY Def'!T$5</f>
        <v>19</v>
      </c>
      <c r="X100" s="248">
        <f>'DY Def'!U$5</f>
        <v>20</v>
      </c>
      <c r="Y100" s="248">
        <f>'DY Def'!V$5</f>
        <v>21</v>
      </c>
      <c r="Z100" s="248">
        <f>'DY Def'!W$5</f>
        <v>22</v>
      </c>
      <c r="AA100" s="248">
        <f>'DY Def'!X$5</f>
        <v>23</v>
      </c>
      <c r="AB100" s="248">
        <f>'DY Def'!Y$5</f>
        <v>24</v>
      </c>
      <c r="AC100" s="249">
        <f>'DY Def'!Z$5</f>
        <v>25</v>
      </c>
      <c r="AD100" s="285"/>
    </row>
    <row r="101" spans="2:30" x14ac:dyDescent="0.2">
      <c r="B101" s="292"/>
      <c r="C101" s="584"/>
      <c r="D101" s="290">
        <f>'MEG Def'!$H7</f>
        <v>0</v>
      </c>
      <c r="E101" s="402"/>
      <c r="F101" s="402"/>
      <c r="G101" s="402"/>
      <c r="H101" s="402"/>
      <c r="I101" s="402"/>
      <c r="J101" s="402"/>
      <c r="K101" s="402"/>
      <c r="L101" s="402"/>
      <c r="M101" s="402"/>
      <c r="N101" s="402"/>
      <c r="O101" s="402"/>
      <c r="P101" s="402"/>
      <c r="Q101" s="402"/>
      <c r="R101" s="402"/>
      <c r="S101" s="402"/>
      <c r="T101" s="402"/>
      <c r="U101" s="402"/>
      <c r="V101" s="402"/>
      <c r="W101" s="402"/>
      <c r="X101" s="402"/>
      <c r="Y101" s="402"/>
      <c r="Z101" s="402"/>
      <c r="AA101" s="402"/>
      <c r="AB101" s="402"/>
      <c r="AC101" s="402"/>
      <c r="AD101" s="286"/>
    </row>
    <row r="102" spans="2:30" s="587" customFormat="1" x14ac:dyDescent="0.2">
      <c r="B102" s="352" t="str">
        <f>IFERROR(VLOOKUP(C102,'MEG Def'!$A$7:$B$12,2),"")</f>
        <v/>
      </c>
      <c r="C102" s="585"/>
      <c r="D102" s="586" t="s">
        <v>53</v>
      </c>
      <c r="E102" s="404" t="str">
        <f>IF($D101="Savings Phase-Down",E14," ")</f>
        <v xml:space="preserve"> </v>
      </c>
      <c r="F102" s="354" t="str">
        <f t="shared" ref="F102:AC102" si="11">IF($D101="Savings Phase-Down",F14," ")</f>
        <v xml:space="preserve"> </v>
      </c>
      <c r="G102" s="354" t="str">
        <f t="shared" si="11"/>
        <v xml:space="preserve"> </v>
      </c>
      <c r="H102" s="354" t="str">
        <f t="shared" si="11"/>
        <v xml:space="preserve"> </v>
      </c>
      <c r="I102" s="354" t="str">
        <f t="shared" si="11"/>
        <v xml:space="preserve"> </v>
      </c>
      <c r="J102" s="354" t="str">
        <f t="shared" si="11"/>
        <v xml:space="preserve"> </v>
      </c>
      <c r="K102" s="354" t="str">
        <f t="shared" si="11"/>
        <v xml:space="preserve"> </v>
      </c>
      <c r="L102" s="354" t="str">
        <f t="shared" si="11"/>
        <v xml:space="preserve"> </v>
      </c>
      <c r="M102" s="354" t="str">
        <f t="shared" si="11"/>
        <v xml:space="preserve"> </v>
      </c>
      <c r="N102" s="354" t="str">
        <f t="shared" si="11"/>
        <v xml:space="preserve"> </v>
      </c>
      <c r="O102" s="354" t="str">
        <f t="shared" si="11"/>
        <v xml:space="preserve"> </v>
      </c>
      <c r="P102" s="354" t="str">
        <f t="shared" si="11"/>
        <v xml:space="preserve"> </v>
      </c>
      <c r="Q102" s="354" t="str">
        <f t="shared" si="11"/>
        <v xml:space="preserve"> </v>
      </c>
      <c r="R102" s="354" t="str">
        <f t="shared" si="11"/>
        <v xml:space="preserve"> </v>
      </c>
      <c r="S102" s="354" t="str">
        <f t="shared" si="11"/>
        <v xml:space="preserve"> </v>
      </c>
      <c r="T102" s="354" t="str">
        <f t="shared" si="11"/>
        <v xml:space="preserve"> </v>
      </c>
      <c r="U102" s="354" t="str">
        <f t="shared" si="11"/>
        <v xml:space="preserve"> </v>
      </c>
      <c r="V102" s="354" t="str">
        <f t="shared" si="11"/>
        <v xml:space="preserve"> </v>
      </c>
      <c r="W102" s="354" t="str">
        <f t="shared" si="11"/>
        <v xml:space="preserve"> </v>
      </c>
      <c r="X102" s="354" t="str">
        <f t="shared" si="11"/>
        <v xml:space="preserve"> </v>
      </c>
      <c r="Y102" s="354" t="str">
        <f t="shared" si="11"/>
        <v xml:space="preserve"> </v>
      </c>
      <c r="Z102" s="354" t="str">
        <f t="shared" si="11"/>
        <v xml:space="preserve"> </v>
      </c>
      <c r="AA102" s="354" t="str">
        <f t="shared" si="11"/>
        <v xml:space="preserve"> </v>
      </c>
      <c r="AB102" s="354" t="str">
        <f t="shared" si="11"/>
        <v xml:space="preserve"> </v>
      </c>
      <c r="AC102" s="355" t="str">
        <f t="shared" si="11"/>
        <v xml:space="preserve"> </v>
      </c>
      <c r="AD102" s="284"/>
    </row>
    <row r="103" spans="2:30" s="587" customFormat="1" x14ac:dyDescent="0.2">
      <c r="B103" s="61"/>
      <c r="C103" s="585"/>
      <c r="D103" s="586" t="s">
        <v>54</v>
      </c>
      <c r="E103" s="404" t="str">
        <f>IF($D101="Savings Phase-Down",E76," ")</f>
        <v xml:space="preserve"> </v>
      </c>
      <c r="F103" s="354" t="str">
        <f t="shared" ref="F103:AC103" si="12">IF($D101="Savings Phase-Down",F76," ")</f>
        <v xml:space="preserve"> </v>
      </c>
      <c r="G103" s="354" t="str">
        <f t="shared" si="12"/>
        <v xml:space="preserve"> </v>
      </c>
      <c r="H103" s="354" t="str">
        <f t="shared" si="12"/>
        <v xml:space="preserve"> </v>
      </c>
      <c r="I103" s="354" t="str">
        <f t="shared" si="12"/>
        <v xml:space="preserve"> </v>
      </c>
      <c r="J103" s="354" t="str">
        <f t="shared" si="12"/>
        <v xml:space="preserve"> </v>
      </c>
      <c r="K103" s="354" t="str">
        <f t="shared" si="12"/>
        <v xml:space="preserve"> </v>
      </c>
      <c r="L103" s="354" t="str">
        <f t="shared" si="12"/>
        <v xml:space="preserve"> </v>
      </c>
      <c r="M103" s="354" t="str">
        <f t="shared" si="12"/>
        <v xml:space="preserve"> </v>
      </c>
      <c r="N103" s="354" t="str">
        <f t="shared" si="12"/>
        <v xml:space="preserve"> </v>
      </c>
      <c r="O103" s="354" t="str">
        <f t="shared" si="12"/>
        <v xml:space="preserve"> </v>
      </c>
      <c r="P103" s="354" t="str">
        <f t="shared" si="12"/>
        <v xml:space="preserve"> </v>
      </c>
      <c r="Q103" s="354" t="str">
        <f t="shared" si="12"/>
        <v xml:space="preserve"> </v>
      </c>
      <c r="R103" s="354" t="str">
        <f t="shared" si="12"/>
        <v xml:space="preserve"> </v>
      </c>
      <c r="S103" s="354" t="str">
        <f t="shared" si="12"/>
        <v xml:space="preserve"> </v>
      </c>
      <c r="T103" s="354" t="str">
        <f t="shared" si="12"/>
        <v xml:space="preserve"> </v>
      </c>
      <c r="U103" s="354" t="str">
        <f t="shared" si="12"/>
        <v xml:space="preserve"> </v>
      </c>
      <c r="V103" s="354" t="str">
        <f t="shared" si="12"/>
        <v xml:space="preserve"> </v>
      </c>
      <c r="W103" s="354" t="str">
        <f t="shared" si="12"/>
        <v xml:space="preserve"> </v>
      </c>
      <c r="X103" s="354" t="str">
        <f t="shared" si="12"/>
        <v xml:space="preserve"> </v>
      </c>
      <c r="Y103" s="354" t="str">
        <f t="shared" si="12"/>
        <v xml:space="preserve"> </v>
      </c>
      <c r="Z103" s="354" t="str">
        <f t="shared" si="12"/>
        <v xml:space="preserve"> </v>
      </c>
      <c r="AA103" s="354" t="str">
        <f t="shared" si="12"/>
        <v xml:space="preserve"> </v>
      </c>
      <c r="AB103" s="354" t="str">
        <f t="shared" si="12"/>
        <v xml:space="preserve"> </v>
      </c>
      <c r="AC103" s="354" t="str">
        <f t="shared" si="12"/>
        <v xml:space="preserve"> </v>
      </c>
      <c r="AD103" s="284"/>
    </row>
    <row r="104" spans="2:30" s="587" customFormat="1" x14ac:dyDescent="0.2">
      <c r="B104" s="386" t="s">
        <v>156</v>
      </c>
      <c r="C104" s="585"/>
      <c r="D104" s="586"/>
      <c r="E104" s="404">
        <f>IFERROR(E102-E103,0)</f>
        <v>0</v>
      </c>
      <c r="F104" s="404">
        <f t="shared" ref="F104:AC104" si="13">IFERROR(F102-F103,0)</f>
        <v>0</v>
      </c>
      <c r="G104" s="404">
        <f t="shared" si="13"/>
        <v>0</v>
      </c>
      <c r="H104" s="404">
        <f t="shared" si="13"/>
        <v>0</v>
      </c>
      <c r="I104" s="404">
        <f t="shared" si="13"/>
        <v>0</v>
      </c>
      <c r="J104" s="404">
        <f t="shared" si="13"/>
        <v>0</v>
      </c>
      <c r="K104" s="404">
        <f t="shared" si="13"/>
        <v>0</v>
      </c>
      <c r="L104" s="404">
        <f t="shared" si="13"/>
        <v>0</v>
      </c>
      <c r="M104" s="404">
        <f t="shared" si="13"/>
        <v>0</v>
      </c>
      <c r="N104" s="404">
        <f t="shared" si="13"/>
        <v>0</v>
      </c>
      <c r="O104" s="404">
        <f t="shared" si="13"/>
        <v>0</v>
      </c>
      <c r="P104" s="404">
        <f t="shared" si="13"/>
        <v>0</v>
      </c>
      <c r="Q104" s="404">
        <f t="shared" si="13"/>
        <v>0</v>
      </c>
      <c r="R104" s="404">
        <f t="shared" si="13"/>
        <v>0</v>
      </c>
      <c r="S104" s="404">
        <f t="shared" si="13"/>
        <v>0</v>
      </c>
      <c r="T104" s="404">
        <f t="shared" si="13"/>
        <v>0</v>
      </c>
      <c r="U104" s="404">
        <f t="shared" si="13"/>
        <v>0</v>
      </c>
      <c r="V104" s="404">
        <f t="shared" si="13"/>
        <v>0</v>
      </c>
      <c r="W104" s="404">
        <f t="shared" si="13"/>
        <v>0</v>
      </c>
      <c r="X104" s="404">
        <f t="shared" si="13"/>
        <v>0</v>
      </c>
      <c r="Y104" s="404">
        <f t="shared" si="13"/>
        <v>0</v>
      </c>
      <c r="Z104" s="404">
        <f t="shared" si="13"/>
        <v>0</v>
      </c>
      <c r="AA104" s="404">
        <f t="shared" si="13"/>
        <v>0</v>
      </c>
      <c r="AB104" s="404">
        <f t="shared" si="13"/>
        <v>0</v>
      </c>
      <c r="AC104" s="404">
        <f t="shared" si="13"/>
        <v>0</v>
      </c>
      <c r="AD104" s="284"/>
    </row>
    <row r="105" spans="2:30" x14ac:dyDescent="0.2">
      <c r="B105" s="387" t="s">
        <v>157</v>
      </c>
      <c r="C105" s="584"/>
      <c r="D105" s="60"/>
      <c r="E105" s="610"/>
      <c r="F105" s="610"/>
      <c r="G105" s="610"/>
      <c r="H105" s="610"/>
      <c r="I105" s="610"/>
      <c r="J105" s="611"/>
      <c r="K105" s="611"/>
      <c r="L105" s="611"/>
      <c r="M105" s="611"/>
      <c r="N105" s="611"/>
      <c r="O105" s="611"/>
      <c r="P105" s="611"/>
      <c r="Q105" s="611"/>
      <c r="R105" s="611"/>
      <c r="S105" s="611"/>
      <c r="T105" s="611"/>
      <c r="U105" s="611"/>
      <c r="V105" s="611"/>
      <c r="W105" s="611"/>
      <c r="X105" s="611"/>
      <c r="Y105" s="611"/>
      <c r="Z105" s="611"/>
      <c r="AA105" s="611"/>
      <c r="AB105" s="611"/>
      <c r="AC105" s="611"/>
      <c r="AD105" s="287"/>
    </row>
    <row r="106" spans="2:30" s="574" customFormat="1" x14ac:dyDescent="0.2">
      <c r="B106" s="388" t="s">
        <v>10</v>
      </c>
      <c r="C106" s="584"/>
      <c r="D106" s="388"/>
      <c r="E106" s="404">
        <f t="shared" ref="E106:AC106" si="14">IF((E104&gt;0),(1-E105)*E104,0)</f>
        <v>0</v>
      </c>
      <c r="F106" s="404">
        <f t="shared" si="14"/>
        <v>0</v>
      </c>
      <c r="G106" s="404">
        <f t="shared" si="14"/>
        <v>0</v>
      </c>
      <c r="H106" s="404">
        <f t="shared" si="14"/>
        <v>0</v>
      </c>
      <c r="I106" s="404">
        <f t="shared" si="14"/>
        <v>0</v>
      </c>
      <c r="J106" s="404">
        <f t="shared" si="14"/>
        <v>0</v>
      </c>
      <c r="K106" s="404">
        <f t="shared" si="14"/>
        <v>0</v>
      </c>
      <c r="L106" s="404">
        <f t="shared" si="14"/>
        <v>0</v>
      </c>
      <c r="M106" s="404">
        <f t="shared" si="14"/>
        <v>0</v>
      </c>
      <c r="N106" s="404">
        <f t="shared" si="14"/>
        <v>0</v>
      </c>
      <c r="O106" s="404">
        <f t="shared" si="14"/>
        <v>0</v>
      </c>
      <c r="P106" s="404">
        <f t="shared" si="14"/>
        <v>0</v>
      </c>
      <c r="Q106" s="404">
        <f t="shared" si="14"/>
        <v>0</v>
      </c>
      <c r="R106" s="404">
        <f t="shared" si="14"/>
        <v>0</v>
      </c>
      <c r="S106" s="404">
        <f t="shared" si="14"/>
        <v>0</v>
      </c>
      <c r="T106" s="404">
        <f t="shared" si="14"/>
        <v>0</v>
      </c>
      <c r="U106" s="404">
        <f t="shared" si="14"/>
        <v>0</v>
      </c>
      <c r="V106" s="404">
        <f t="shared" si="14"/>
        <v>0</v>
      </c>
      <c r="W106" s="404">
        <f t="shared" si="14"/>
        <v>0</v>
      </c>
      <c r="X106" s="404">
        <f t="shared" si="14"/>
        <v>0</v>
      </c>
      <c r="Y106" s="404">
        <f t="shared" si="14"/>
        <v>0</v>
      </c>
      <c r="Z106" s="404">
        <f t="shared" si="14"/>
        <v>0</v>
      </c>
      <c r="AA106" s="404">
        <f t="shared" si="14"/>
        <v>0</v>
      </c>
      <c r="AB106" s="404">
        <f t="shared" si="14"/>
        <v>0</v>
      </c>
      <c r="AC106" s="404">
        <f t="shared" si="14"/>
        <v>0</v>
      </c>
      <c r="AD106" s="288"/>
    </row>
    <row r="107" spans="2:30" x14ac:dyDescent="0.2">
      <c r="B107" s="61"/>
      <c r="C107" s="585"/>
      <c r="D107" s="290">
        <f>'MEG Def'!$H8</f>
        <v>0</v>
      </c>
      <c r="E107" s="402"/>
      <c r="F107" s="402"/>
      <c r="G107" s="402"/>
      <c r="H107" s="402"/>
      <c r="I107" s="402"/>
      <c r="J107" s="402"/>
      <c r="K107" s="402"/>
      <c r="L107" s="402"/>
      <c r="M107" s="402"/>
      <c r="N107" s="402"/>
      <c r="O107" s="402"/>
      <c r="P107" s="402"/>
      <c r="Q107" s="402"/>
      <c r="R107" s="402"/>
      <c r="S107" s="402"/>
      <c r="T107" s="402"/>
      <c r="U107" s="402"/>
      <c r="V107" s="402"/>
      <c r="W107" s="402"/>
      <c r="X107" s="402"/>
      <c r="Y107" s="402"/>
      <c r="Z107" s="402"/>
      <c r="AA107" s="402"/>
      <c r="AB107" s="402"/>
      <c r="AC107" s="402"/>
      <c r="AD107" s="286"/>
    </row>
    <row r="108" spans="2:30" x14ac:dyDescent="0.2">
      <c r="B108" s="61" t="str">
        <f>IFERROR(VLOOKUP(C108,'MEG Def'!$A$7:$B$12,2),"")</f>
        <v/>
      </c>
      <c r="C108" s="585"/>
      <c r="D108" s="392" t="s">
        <v>53</v>
      </c>
      <c r="E108" s="354" t="str">
        <f>IF($D107="Savings Phase-Down",E18," ")</f>
        <v xml:space="preserve"> </v>
      </c>
      <c r="F108" s="354" t="str">
        <f t="shared" ref="F108:AC108" si="15">IF($D107="Savings Phase-Down",F18," ")</f>
        <v xml:space="preserve"> </v>
      </c>
      <c r="G108" s="354" t="str">
        <f t="shared" si="15"/>
        <v xml:space="preserve"> </v>
      </c>
      <c r="H108" s="354" t="str">
        <f t="shared" si="15"/>
        <v xml:space="preserve"> </v>
      </c>
      <c r="I108" s="354" t="str">
        <f t="shared" si="15"/>
        <v xml:space="preserve"> </v>
      </c>
      <c r="J108" s="354" t="str">
        <f t="shared" si="15"/>
        <v xml:space="preserve"> </v>
      </c>
      <c r="K108" s="354" t="str">
        <f t="shared" si="15"/>
        <v xml:space="preserve"> </v>
      </c>
      <c r="L108" s="354" t="str">
        <f t="shared" si="15"/>
        <v xml:space="preserve"> </v>
      </c>
      <c r="M108" s="354" t="str">
        <f t="shared" si="15"/>
        <v xml:space="preserve"> </v>
      </c>
      <c r="N108" s="354" t="str">
        <f t="shared" si="15"/>
        <v xml:space="preserve"> </v>
      </c>
      <c r="O108" s="354" t="str">
        <f t="shared" si="15"/>
        <v xml:space="preserve"> </v>
      </c>
      <c r="P108" s="354" t="str">
        <f t="shared" si="15"/>
        <v xml:space="preserve"> </v>
      </c>
      <c r="Q108" s="354" t="str">
        <f t="shared" si="15"/>
        <v xml:space="preserve"> </v>
      </c>
      <c r="R108" s="354" t="str">
        <f t="shared" si="15"/>
        <v xml:space="preserve"> </v>
      </c>
      <c r="S108" s="354" t="str">
        <f t="shared" si="15"/>
        <v xml:space="preserve"> </v>
      </c>
      <c r="T108" s="354" t="str">
        <f t="shared" si="15"/>
        <v xml:space="preserve"> </v>
      </c>
      <c r="U108" s="354" t="str">
        <f t="shared" si="15"/>
        <v xml:space="preserve"> </v>
      </c>
      <c r="V108" s="354" t="str">
        <f t="shared" si="15"/>
        <v xml:space="preserve"> </v>
      </c>
      <c r="W108" s="354" t="str">
        <f t="shared" si="15"/>
        <v xml:space="preserve"> </v>
      </c>
      <c r="X108" s="354" t="str">
        <f t="shared" si="15"/>
        <v xml:space="preserve"> </v>
      </c>
      <c r="Y108" s="354" t="str">
        <f t="shared" si="15"/>
        <v xml:space="preserve"> </v>
      </c>
      <c r="Z108" s="354" t="str">
        <f t="shared" si="15"/>
        <v xml:space="preserve"> </v>
      </c>
      <c r="AA108" s="354" t="str">
        <f t="shared" si="15"/>
        <v xml:space="preserve"> </v>
      </c>
      <c r="AB108" s="354" t="str">
        <f t="shared" si="15"/>
        <v xml:space="preserve"> </v>
      </c>
      <c r="AC108" s="354" t="str">
        <f t="shared" si="15"/>
        <v xml:space="preserve"> </v>
      </c>
      <c r="AD108" s="289"/>
    </row>
    <row r="109" spans="2:30" x14ac:dyDescent="0.2">
      <c r="B109" s="61"/>
      <c r="C109" s="585"/>
      <c r="D109" s="392" t="s">
        <v>54</v>
      </c>
      <c r="E109" s="354" t="str">
        <f>IF($D107="Savings Phase-Down",E77," ")</f>
        <v xml:space="preserve"> </v>
      </c>
      <c r="F109" s="354" t="str">
        <f t="shared" ref="F109:AC109" si="16">IF($D107="Savings Phase-Down",F77," ")</f>
        <v xml:space="preserve"> </v>
      </c>
      <c r="G109" s="354" t="str">
        <f t="shared" si="16"/>
        <v xml:space="preserve"> </v>
      </c>
      <c r="H109" s="354" t="str">
        <f t="shared" si="16"/>
        <v xml:space="preserve"> </v>
      </c>
      <c r="I109" s="354" t="str">
        <f t="shared" si="16"/>
        <v xml:space="preserve"> </v>
      </c>
      <c r="J109" s="354" t="str">
        <f t="shared" si="16"/>
        <v xml:space="preserve"> </v>
      </c>
      <c r="K109" s="354" t="str">
        <f t="shared" si="16"/>
        <v xml:space="preserve"> </v>
      </c>
      <c r="L109" s="354" t="str">
        <f t="shared" si="16"/>
        <v xml:space="preserve"> </v>
      </c>
      <c r="M109" s="354" t="str">
        <f t="shared" si="16"/>
        <v xml:space="preserve"> </v>
      </c>
      <c r="N109" s="354" t="str">
        <f t="shared" si="16"/>
        <v xml:space="preserve"> </v>
      </c>
      <c r="O109" s="354" t="str">
        <f t="shared" si="16"/>
        <v xml:space="preserve"> </v>
      </c>
      <c r="P109" s="354" t="str">
        <f t="shared" si="16"/>
        <v xml:space="preserve"> </v>
      </c>
      <c r="Q109" s="354" t="str">
        <f t="shared" si="16"/>
        <v xml:space="preserve"> </v>
      </c>
      <c r="R109" s="354" t="str">
        <f t="shared" si="16"/>
        <v xml:space="preserve"> </v>
      </c>
      <c r="S109" s="354" t="str">
        <f t="shared" si="16"/>
        <v xml:space="preserve"> </v>
      </c>
      <c r="T109" s="354" t="str">
        <f t="shared" si="16"/>
        <v xml:space="preserve"> </v>
      </c>
      <c r="U109" s="354" t="str">
        <f t="shared" si="16"/>
        <v xml:space="preserve"> </v>
      </c>
      <c r="V109" s="354" t="str">
        <f t="shared" si="16"/>
        <v xml:space="preserve"> </v>
      </c>
      <c r="W109" s="354" t="str">
        <f t="shared" si="16"/>
        <v xml:space="preserve"> </v>
      </c>
      <c r="X109" s="354" t="str">
        <f t="shared" si="16"/>
        <v xml:space="preserve"> </v>
      </c>
      <c r="Y109" s="354" t="str">
        <f t="shared" si="16"/>
        <v xml:space="preserve"> </v>
      </c>
      <c r="Z109" s="354" t="str">
        <f t="shared" si="16"/>
        <v xml:space="preserve"> </v>
      </c>
      <c r="AA109" s="354" t="str">
        <f t="shared" si="16"/>
        <v xml:space="preserve"> </v>
      </c>
      <c r="AB109" s="354" t="str">
        <f t="shared" si="16"/>
        <v xml:space="preserve"> </v>
      </c>
      <c r="AC109" s="354" t="str">
        <f t="shared" si="16"/>
        <v xml:space="preserve"> </v>
      </c>
      <c r="AD109" s="289"/>
    </row>
    <row r="110" spans="2:30" x14ac:dyDescent="0.2">
      <c r="B110" s="386" t="s">
        <v>156</v>
      </c>
      <c r="C110" s="585"/>
      <c r="D110" s="60"/>
      <c r="E110" s="404">
        <f>IFERROR(E108-E109,0)</f>
        <v>0</v>
      </c>
      <c r="F110" s="404">
        <f t="shared" ref="F110:AC110" si="17">IFERROR(F108-F109,0)</f>
        <v>0</v>
      </c>
      <c r="G110" s="404">
        <f t="shared" si="17"/>
        <v>0</v>
      </c>
      <c r="H110" s="404">
        <f t="shared" si="17"/>
        <v>0</v>
      </c>
      <c r="I110" s="404">
        <f t="shared" si="17"/>
        <v>0</v>
      </c>
      <c r="J110" s="404">
        <f t="shared" si="17"/>
        <v>0</v>
      </c>
      <c r="K110" s="404">
        <f t="shared" si="17"/>
        <v>0</v>
      </c>
      <c r="L110" s="404">
        <f t="shared" si="17"/>
        <v>0</v>
      </c>
      <c r="M110" s="404">
        <f t="shared" si="17"/>
        <v>0</v>
      </c>
      <c r="N110" s="404">
        <f t="shared" si="17"/>
        <v>0</v>
      </c>
      <c r="O110" s="404">
        <f t="shared" si="17"/>
        <v>0</v>
      </c>
      <c r="P110" s="404">
        <f t="shared" si="17"/>
        <v>0</v>
      </c>
      <c r="Q110" s="404">
        <f t="shared" si="17"/>
        <v>0</v>
      </c>
      <c r="R110" s="404">
        <f t="shared" si="17"/>
        <v>0</v>
      </c>
      <c r="S110" s="404">
        <f t="shared" si="17"/>
        <v>0</v>
      </c>
      <c r="T110" s="404">
        <f t="shared" si="17"/>
        <v>0</v>
      </c>
      <c r="U110" s="404">
        <f t="shared" si="17"/>
        <v>0</v>
      </c>
      <c r="V110" s="404">
        <f t="shared" si="17"/>
        <v>0</v>
      </c>
      <c r="W110" s="404">
        <f t="shared" si="17"/>
        <v>0</v>
      </c>
      <c r="X110" s="404">
        <f t="shared" si="17"/>
        <v>0</v>
      </c>
      <c r="Y110" s="404">
        <f t="shared" si="17"/>
        <v>0</v>
      </c>
      <c r="Z110" s="404">
        <f t="shared" si="17"/>
        <v>0</v>
      </c>
      <c r="AA110" s="404">
        <f t="shared" si="17"/>
        <v>0</v>
      </c>
      <c r="AB110" s="404">
        <f t="shared" si="17"/>
        <v>0</v>
      </c>
      <c r="AC110" s="404">
        <f t="shared" si="17"/>
        <v>0</v>
      </c>
      <c r="AD110" s="289"/>
    </row>
    <row r="111" spans="2:30" x14ac:dyDescent="0.2">
      <c r="B111" s="387" t="s">
        <v>157</v>
      </c>
      <c r="C111" s="585"/>
      <c r="D111" s="60"/>
      <c r="E111" s="610"/>
      <c r="F111" s="610"/>
      <c r="G111" s="610"/>
      <c r="H111" s="610"/>
      <c r="I111" s="610"/>
      <c r="J111" s="611"/>
      <c r="K111" s="611"/>
      <c r="L111" s="611"/>
      <c r="M111" s="611"/>
      <c r="N111" s="611"/>
      <c r="O111" s="611"/>
      <c r="P111" s="611"/>
      <c r="Q111" s="611"/>
      <c r="R111" s="611"/>
      <c r="S111" s="611"/>
      <c r="T111" s="611"/>
      <c r="U111" s="611"/>
      <c r="V111" s="611"/>
      <c r="W111" s="611"/>
      <c r="X111" s="611"/>
      <c r="Y111" s="611"/>
      <c r="Z111" s="611"/>
      <c r="AA111" s="611"/>
      <c r="AB111" s="611"/>
      <c r="AC111" s="611"/>
      <c r="AD111" s="289"/>
    </row>
    <row r="112" spans="2:30" s="574" customFormat="1" x14ac:dyDescent="0.2">
      <c r="B112" s="388" t="s">
        <v>10</v>
      </c>
      <c r="C112" s="584"/>
      <c r="D112" s="388"/>
      <c r="E112" s="404">
        <f t="shared" ref="E112:AC112" si="18">IF((E110&gt;0),(1-E111)*E110,0)</f>
        <v>0</v>
      </c>
      <c r="F112" s="404">
        <f t="shared" si="18"/>
        <v>0</v>
      </c>
      <c r="G112" s="404">
        <f t="shared" si="18"/>
        <v>0</v>
      </c>
      <c r="H112" s="404">
        <f t="shared" si="18"/>
        <v>0</v>
      </c>
      <c r="I112" s="404">
        <f t="shared" si="18"/>
        <v>0</v>
      </c>
      <c r="J112" s="404">
        <f t="shared" si="18"/>
        <v>0</v>
      </c>
      <c r="K112" s="404">
        <f t="shared" si="18"/>
        <v>0</v>
      </c>
      <c r="L112" s="404">
        <f t="shared" si="18"/>
        <v>0</v>
      </c>
      <c r="M112" s="404">
        <f t="shared" si="18"/>
        <v>0</v>
      </c>
      <c r="N112" s="404">
        <f t="shared" si="18"/>
        <v>0</v>
      </c>
      <c r="O112" s="404">
        <f t="shared" si="18"/>
        <v>0</v>
      </c>
      <c r="P112" s="404">
        <f t="shared" si="18"/>
        <v>0</v>
      </c>
      <c r="Q112" s="404">
        <f t="shared" si="18"/>
        <v>0</v>
      </c>
      <c r="R112" s="404">
        <f t="shared" si="18"/>
        <v>0</v>
      </c>
      <c r="S112" s="404">
        <f t="shared" si="18"/>
        <v>0</v>
      </c>
      <c r="T112" s="404">
        <f t="shared" si="18"/>
        <v>0</v>
      </c>
      <c r="U112" s="404">
        <f t="shared" si="18"/>
        <v>0</v>
      </c>
      <c r="V112" s="404">
        <f t="shared" si="18"/>
        <v>0</v>
      </c>
      <c r="W112" s="404">
        <f t="shared" si="18"/>
        <v>0</v>
      </c>
      <c r="X112" s="404">
        <f t="shared" si="18"/>
        <v>0</v>
      </c>
      <c r="Y112" s="404">
        <f t="shared" si="18"/>
        <v>0</v>
      </c>
      <c r="Z112" s="404">
        <f t="shared" si="18"/>
        <v>0</v>
      </c>
      <c r="AA112" s="404">
        <f t="shared" si="18"/>
        <v>0</v>
      </c>
      <c r="AB112" s="404">
        <f t="shared" si="18"/>
        <v>0</v>
      </c>
      <c r="AC112" s="404">
        <f t="shared" si="18"/>
        <v>0</v>
      </c>
      <c r="AD112" s="288"/>
    </row>
    <row r="113" spans="2:30" x14ac:dyDescent="0.2">
      <c r="B113" s="61"/>
      <c r="C113" s="585"/>
      <c r="D113" s="290">
        <f>'MEG Def'!$H9</f>
        <v>0</v>
      </c>
      <c r="E113" s="402"/>
      <c r="F113" s="402"/>
      <c r="G113" s="402"/>
      <c r="H113" s="402"/>
      <c r="I113" s="402"/>
      <c r="J113" s="402"/>
      <c r="K113" s="402"/>
      <c r="L113" s="402"/>
      <c r="M113" s="402"/>
      <c r="N113" s="402"/>
      <c r="O113" s="402"/>
      <c r="P113" s="402"/>
      <c r="Q113" s="402"/>
      <c r="R113" s="402"/>
      <c r="S113" s="402"/>
      <c r="T113" s="402"/>
      <c r="U113" s="402"/>
      <c r="V113" s="402"/>
      <c r="W113" s="402"/>
      <c r="X113" s="402"/>
      <c r="Y113" s="402"/>
      <c r="Z113" s="402"/>
      <c r="AA113" s="402"/>
      <c r="AB113" s="402"/>
      <c r="AC113" s="402"/>
      <c r="AD113" s="289"/>
    </row>
    <row r="114" spans="2:30" x14ac:dyDescent="0.2">
      <c r="B114" s="61" t="str">
        <f>IFERROR(VLOOKUP(C114,'MEG Def'!$A$7:$B$12,2),"")</f>
        <v/>
      </c>
      <c r="C114" s="585"/>
      <c r="D114" s="392" t="s">
        <v>53</v>
      </c>
      <c r="E114" s="354" t="str">
        <f>IF($D113="Savings Phase-Down",E22," ")</f>
        <v xml:space="preserve"> </v>
      </c>
      <c r="F114" s="354" t="str">
        <f t="shared" ref="F114:AC114" si="19">IF($D113="Savings Phase-Down",F22," ")</f>
        <v xml:space="preserve"> </v>
      </c>
      <c r="G114" s="354" t="str">
        <f t="shared" si="19"/>
        <v xml:space="preserve"> </v>
      </c>
      <c r="H114" s="354" t="str">
        <f t="shared" si="19"/>
        <v xml:space="preserve"> </v>
      </c>
      <c r="I114" s="354" t="str">
        <f t="shared" si="19"/>
        <v xml:space="preserve"> </v>
      </c>
      <c r="J114" s="354" t="str">
        <f t="shared" si="19"/>
        <v xml:space="preserve"> </v>
      </c>
      <c r="K114" s="354" t="str">
        <f t="shared" si="19"/>
        <v xml:space="preserve"> </v>
      </c>
      <c r="L114" s="354" t="str">
        <f t="shared" si="19"/>
        <v xml:space="preserve"> </v>
      </c>
      <c r="M114" s="354" t="str">
        <f t="shared" si="19"/>
        <v xml:space="preserve"> </v>
      </c>
      <c r="N114" s="354" t="str">
        <f t="shared" si="19"/>
        <v xml:space="preserve"> </v>
      </c>
      <c r="O114" s="354" t="str">
        <f t="shared" si="19"/>
        <v xml:space="preserve"> </v>
      </c>
      <c r="P114" s="354" t="str">
        <f t="shared" si="19"/>
        <v xml:space="preserve"> </v>
      </c>
      <c r="Q114" s="354" t="str">
        <f t="shared" si="19"/>
        <v xml:space="preserve"> </v>
      </c>
      <c r="R114" s="354" t="str">
        <f t="shared" si="19"/>
        <v xml:space="preserve"> </v>
      </c>
      <c r="S114" s="354" t="str">
        <f t="shared" si="19"/>
        <v xml:space="preserve"> </v>
      </c>
      <c r="T114" s="354" t="str">
        <f t="shared" si="19"/>
        <v xml:space="preserve"> </v>
      </c>
      <c r="U114" s="354" t="str">
        <f t="shared" si="19"/>
        <v xml:space="preserve"> </v>
      </c>
      <c r="V114" s="354" t="str">
        <f t="shared" si="19"/>
        <v xml:space="preserve"> </v>
      </c>
      <c r="W114" s="354" t="str">
        <f t="shared" si="19"/>
        <v xml:space="preserve"> </v>
      </c>
      <c r="X114" s="354" t="str">
        <f t="shared" si="19"/>
        <v xml:space="preserve"> </v>
      </c>
      <c r="Y114" s="354" t="str">
        <f t="shared" si="19"/>
        <v xml:space="preserve"> </v>
      </c>
      <c r="Z114" s="354" t="str">
        <f t="shared" si="19"/>
        <v xml:space="preserve"> </v>
      </c>
      <c r="AA114" s="354" t="str">
        <f t="shared" si="19"/>
        <v xml:space="preserve"> </v>
      </c>
      <c r="AB114" s="354" t="str">
        <f t="shared" si="19"/>
        <v xml:space="preserve"> </v>
      </c>
      <c r="AC114" s="354" t="str">
        <f t="shared" si="19"/>
        <v xml:space="preserve"> </v>
      </c>
      <c r="AD114" s="289"/>
    </row>
    <row r="115" spans="2:30" x14ac:dyDescent="0.2">
      <c r="B115" s="61"/>
      <c r="C115" s="585"/>
      <c r="D115" s="392" t="s">
        <v>54</v>
      </c>
      <c r="E115" s="354" t="str">
        <f>IF($D113="Savings Phase-Down",E78," ")</f>
        <v xml:space="preserve"> </v>
      </c>
      <c r="F115" s="354" t="str">
        <f t="shared" ref="F115:AC115" si="20">IF($D113="Savings Phase-Down",F78," ")</f>
        <v xml:space="preserve"> </v>
      </c>
      <c r="G115" s="354" t="str">
        <f t="shared" si="20"/>
        <v xml:space="preserve"> </v>
      </c>
      <c r="H115" s="354" t="str">
        <f t="shared" si="20"/>
        <v xml:space="preserve"> </v>
      </c>
      <c r="I115" s="354" t="str">
        <f t="shared" si="20"/>
        <v xml:space="preserve"> </v>
      </c>
      <c r="J115" s="354" t="str">
        <f t="shared" si="20"/>
        <v xml:space="preserve"> </v>
      </c>
      <c r="K115" s="354" t="str">
        <f t="shared" si="20"/>
        <v xml:space="preserve"> </v>
      </c>
      <c r="L115" s="354" t="str">
        <f t="shared" si="20"/>
        <v xml:space="preserve"> </v>
      </c>
      <c r="M115" s="354" t="str">
        <f t="shared" si="20"/>
        <v xml:space="preserve"> </v>
      </c>
      <c r="N115" s="354" t="str">
        <f t="shared" si="20"/>
        <v xml:space="preserve"> </v>
      </c>
      <c r="O115" s="354" t="str">
        <f t="shared" si="20"/>
        <v xml:space="preserve"> </v>
      </c>
      <c r="P115" s="354" t="str">
        <f t="shared" si="20"/>
        <v xml:space="preserve"> </v>
      </c>
      <c r="Q115" s="354" t="str">
        <f t="shared" si="20"/>
        <v xml:space="preserve"> </v>
      </c>
      <c r="R115" s="354" t="str">
        <f t="shared" si="20"/>
        <v xml:space="preserve"> </v>
      </c>
      <c r="S115" s="354" t="str">
        <f t="shared" si="20"/>
        <v xml:space="preserve"> </v>
      </c>
      <c r="T115" s="354" t="str">
        <f t="shared" si="20"/>
        <v xml:space="preserve"> </v>
      </c>
      <c r="U115" s="354" t="str">
        <f t="shared" si="20"/>
        <v xml:space="preserve"> </v>
      </c>
      <c r="V115" s="354" t="str">
        <f t="shared" si="20"/>
        <v xml:space="preserve"> </v>
      </c>
      <c r="W115" s="354" t="str">
        <f t="shared" si="20"/>
        <v xml:space="preserve"> </v>
      </c>
      <c r="X115" s="354" t="str">
        <f t="shared" si="20"/>
        <v xml:space="preserve"> </v>
      </c>
      <c r="Y115" s="354" t="str">
        <f t="shared" si="20"/>
        <v xml:space="preserve"> </v>
      </c>
      <c r="Z115" s="354" t="str">
        <f t="shared" si="20"/>
        <v xml:space="preserve"> </v>
      </c>
      <c r="AA115" s="354" t="str">
        <f t="shared" si="20"/>
        <v xml:space="preserve"> </v>
      </c>
      <c r="AB115" s="354" t="str">
        <f t="shared" si="20"/>
        <v xml:space="preserve"> </v>
      </c>
      <c r="AC115" s="354" t="str">
        <f t="shared" si="20"/>
        <v xml:space="preserve"> </v>
      </c>
      <c r="AD115" s="289"/>
    </row>
    <row r="116" spans="2:30" x14ac:dyDescent="0.2">
      <c r="B116" s="386" t="s">
        <v>156</v>
      </c>
      <c r="C116" s="585"/>
      <c r="D116" s="60"/>
      <c r="E116" s="404">
        <f t="shared" ref="E116:AC116" si="21">IFERROR(E114-E115,0)</f>
        <v>0</v>
      </c>
      <c r="F116" s="404">
        <f t="shared" si="21"/>
        <v>0</v>
      </c>
      <c r="G116" s="404">
        <f t="shared" si="21"/>
        <v>0</v>
      </c>
      <c r="H116" s="404">
        <f t="shared" si="21"/>
        <v>0</v>
      </c>
      <c r="I116" s="404">
        <f t="shared" si="21"/>
        <v>0</v>
      </c>
      <c r="J116" s="404">
        <f t="shared" si="21"/>
        <v>0</v>
      </c>
      <c r="K116" s="404">
        <f t="shared" si="21"/>
        <v>0</v>
      </c>
      <c r="L116" s="404">
        <f t="shared" si="21"/>
        <v>0</v>
      </c>
      <c r="M116" s="404">
        <f t="shared" si="21"/>
        <v>0</v>
      </c>
      <c r="N116" s="404">
        <f t="shared" si="21"/>
        <v>0</v>
      </c>
      <c r="O116" s="404">
        <f t="shared" si="21"/>
        <v>0</v>
      </c>
      <c r="P116" s="404">
        <f t="shared" si="21"/>
        <v>0</v>
      </c>
      <c r="Q116" s="404">
        <f t="shared" si="21"/>
        <v>0</v>
      </c>
      <c r="R116" s="404">
        <f t="shared" si="21"/>
        <v>0</v>
      </c>
      <c r="S116" s="404">
        <f t="shared" si="21"/>
        <v>0</v>
      </c>
      <c r="T116" s="404">
        <f t="shared" si="21"/>
        <v>0</v>
      </c>
      <c r="U116" s="404">
        <f t="shared" si="21"/>
        <v>0</v>
      </c>
      <c r="V116" s="404">
        <f t="shared" si="21"/>
        <v>0</v>
      </c>
      <c r="W116" s="404">
        <f t="shared" si="21"/>
        <v>0</v>
      </c>
      <c r="X116" s="404">
        <f t="shared" si="21"/>
        <v>0</v>
      </c>
      <c r="Y116" s="404">
        <f t="shared" si="21"/>
        <v>0</v>
      </c>
      <c r="Z116" s="404">
        <f t="shared" si="21"/>
        <v>0</v>
      </c>
      <c r="AA116" s="404">
        <f t="shared" si="21"/>
        <v>0</v>
      </c>
      <c r="AB116" s="404">
        <f t="shared" si="21"/>
        <v>0</v>
      </c>
      <c r="AC116" s="404">
        <f t="shared" si="21"/>
        <v>0</v>
      </c>
      <c r="AD116" s="289"/>
    </row>
    <row r="117" spans="2:30" x14ac:dyDescent="0.2">
      <c r="B117" s="387" t="s">
        <v>157</v>
      </c>
      <c r="C117" s="585"/>
      <c r="D117" s="60"/>
      <c r="E117" s="611"/>
      <c r="F117" s="611"/>
      <c r="G117" s="611"/>
      <c r="H117" s="611"/>
      <c r="I117" s="611"/>
      <c r="J117" s="611"/>
      <c r="K117" s="611"/>
      <c r="L117" s="611"/>
      <c r="M117" s="611"/>
      <c r="N117" s="611"/>
      <c r="O117" s="611"/>
      <c r="P117" s="611"/>
      <c r="Q117" s="611"/>
      <c r="R117" s="611"/>
      <c r="S117" s="611"/>
      <c r="T117" s="611"/>
      <c r="U117" s="611"/>
      <c r="V117" s="611"/>
      <c r="W117" s="611"/>
      <c r="X117" s="611"/>
      <c r="Y117" s="611"/>
      <c r="Z117" s="611"/>
      <c r="AA117" s="611"/>
      <c r="AB117" s="611"/>
      <c r="AC117" s="611"/>
      <c r="AD117" s="289"/>
    </row>
    <row r="118" spans="2:30" x14ac:dyDescent="0.2">
      <c r="B118" s="388" t="s">
        <v>10</v>
      </c>
      <c r="C118" s="584"/>
      <c r="D118" s="388"/>
      <c r="E118" s="404">
        <f t="shared" ref="E118:AC118" si="22">IF((E116&gt;0),(1-E117)*E116,0)</f>
        <v>0</v>
      </c>
      <c r="F118" s="404">
        <f t="shared" si="22"/>
        <v>0</v>
      </c>
      <c r="G118" s="404">
        <f t="shared" si="22"/>
        <v>0</v>
      </c>
      <c r="H118" s="404">
        <f t="shared" si="22"/>
        <v>0</v>
      </c>
      <c r="I118" s="404">
        <f t="shared" si="22"/>
        <v>0</v>
      </c>
      <c r="J118" s="404">
        <f t="shared" si="22"/>
        <v>0</v>
      </c>
      <c r="K118" s="404">
        <f t="shared" si="22"/>
        <v>0</v>
      </c>
      <c r="L118" s="404">
        <f t="shared" si="22"/>
        <v>0</v>
      </c>
      <c r="M118" s="404">
        <f t="shared" si="22"/>
        <v>0</v>
      </c>
      <c r="N118" s="404">
        <f t="shared" si="22"/>
        <v>0</v>
      </c>
      <c r="O118" s="404">
        <f t="shared" si="22"/>
        <v>0</v>
      </c>
      <c r="P118" s="404">
        <f t="shared" si="22"/>
        <v>0</v>
      </c>
      <c r="Q118" s="404">
        <f t="shared" si="22"/>
        <v>0</v>
      </c>
      <c r="R118" s="404">
        <f t="shared" si="22"/>
        <v>0</v>
      </c>
      <c r="S118" s="404">
        <f t="shared" si="22"/>
        <v>0</v>
      </c>
      <c r="T118" s="404">
        <f t="shared" si="22"/>
        <v>0</v>
      </c>
      <c r="U118" s="404">
        <f t="shared" si="22"/>
        <v>0</v>
      </c>
      <c r="V118" s="404">
        <f t="shared" si="22"/>
        <v>0</v>
      </c>
      <c r="W118" s="404">
        <f t="shared" si="22"/>
        <v>0</v>
      </c>
      <c r="X118" s="404">
        <f t="shared" si="22"/>
        <v>0</v>
      </c>
      <c r="Y118" s="404">
        <f t="shared" si="22"/>
        <v>0</v>
      </c>
      <c r="Z118" s="404">
        <f t="shared" si="22"/>
        <v>0</v>
      </c>
      <c r="AA118" s="404">
        <f t="shared" si="22"/>
        <v>0</v>
      </c>
      <c r="AB118" s="404">
        <f t="shared" si="22"/>
        <v>0</v>
      </c>
      <c r="AC118" s="404">
        <f t="shared" si="22"/>
        <v>0</v>
      </c>
      <c r="AD118" s="289"/>
    </row>
    <row r="119" spans="2:30" x14ac:dyDescent="0.2">
      <c r="B119" s="61"/>
      <c r="C119" s="585"/>
      <c r="D119" s="290">
        <f>'MEG Def'!$H10</f>
        <v>0</v>
      </c>
      <c r="E119" s="402"/>
      <c r="F119" s="402"/>
      <c r="G119" s="402"/>
      <c r="H119" s="402"/>
      <c r="I119" s="402"/>
      <c r="J119" s="402"/>
      <c r="K119" s="402"/>
      <c r="L119" s="402"/>
      <c r="M119" s="402"/>
      <c r="N119" s="402"/>
      <c r="O119" s="402"/>
      <c r="P119" s="402"/>
      <c r="Q119" s="402"/>
      <c r="R119" s="402"/>
      <c r="S119" s="402"/>
      <c r="T119" s="402"/>
      <c r="U119" s="402"/>
      <c r="V119" s="402"/>
      <c r="W119" s="402"/>
      <c r="X119" s="402"/>
      <c r="Y119" s="402"/>
      <c r="Z119" s="402"/>
      <c r="AA119" s="402"/>
      <c r="AB119" s="402"/>
      <c r="AC119" s="402"/>
      <c r="AD119" s="289"/>
    </row>
    <row r="120" spans="2:30" x14ac:dyDescent="0.2">
      <c r="B120" s="61" t="str">
        <f>IFERROR(VLOOKUP(C120,'MEG Def'!$A$7:$B$12,2),"")</f>
        <v/>
      </c>
      <c r="C120" s="585"/>
      <c r="D120" s="392" t="s">
        <v>53</v>
      </c>
      <c r="E120" s="354" t="str">
        <f>IF($D119="Savings Phase-Down",E26," ")</f>
        <v xml:space="preserve"> </v>
      </c>
      <c r="F120" s="354" t="str">
        <f t="shared" ref="F120:AC120" si="23">IF($D119="Savings Phase-Down",F26," ")</f>
        <v xml:space="preserve"> </v>
      </c>
      <c r="G120" s="354" t="str">
        <f t="shared" si="23"/>
        <v xml:space="preserve"> </v>
      </c>
      <c r="H120" s="354" t="str">
        <f t="shared" si="23"/>
        <v xml:space="preserve"> </v>
      </c>
      <c r="I120" s="354" t="str">
        <f t="shared" si="23"/>
        <v xml:space="preserve"> </v>
      </c>
      <c r="J120" s="354" t="str">
        <f t="shared" si="23"/>
        <v xml:space="preserve"> </v>
      </c>
      <c r="K120" s="354" t="str">
        <f t="shared" si="23"/>
        <v xml:space="preserve"> </v>
      </c>
      <c r="L120" s="354" t="str">
        <f t="shared" si="23"/>
        <v xml:space="preserve"> </v>
      </c>
      <c r="M120" s="354" t="str">
        <f t="shared" si="23"/>
        <v xml:space="preserve"> </v>
      </c>
      <c r="N120" s="354" t="str">
        <f t="shared" si="23"/>
        <v xml:space="preserve"> </v>
      </c>
      <c r="O120" s="354" t="str">
        <f t="shared" si="23"/>
        <v xml:space="preserve"> </v>
      </c>
      <c r="P120" s="354" t="str">
        <f t="shared" si="23"/>
        <v xml:space="preserve"> </v>
      </c>
      <c r="Q120" s="354" t="str">
        <f t="shared" si="23"/>
        <v xml:space="preserve"> </v>
      </c>
      <c r="R120" s="354" t="str">
        <f t="shared" si="23"/>
        <v xml:space="preserve"> </v>
      </c>
      <c r="S120" s="354" t="str">
        <f t="shared" si="23"/>
        <v xml:space="preserve"> </v>
      </c>
      <c r="T120" s="354" t="str">
        <f t="shared" si="23"/>
        <v xml:space="preserve"> </v>
      </c>
      <c r="U120" s="354" t="str">
        <f t="shared" si="23"/>
        <v xml:space="preserve"> </v>
      </c>
      <c r="V120" s="354" t="str">
        <f t="shared" si="23"/>
        <v xml:space="preserve"> </v>
      </c>
      <c r="W120" s="354" t="str">
        <f t="shared" si="23"/>
        <v xml:space="preserve"> </v>
      </c>
      <c r="X120" s="354" t="str">
        <f t="shared" si="23"/>
        <v xml:space="preserve"> </v>
      </c>
      <c r="Y120" s="354" t="str">
        <f t="shared" si="23"/>
        <v xml:space="preserve"> </v>
      </c>
      <c r="Z120" s="354" t="str">
        <f t="shared" si="23"/>
        <v xml:space="preserve"> </v>
      </c>
      <c r="AA120" s="354" t="str">
        <f t="shared" si="23"/>
        <v xml:space="preserve"> </v>
      </c>
      <c r="AB120" s="354" t="str">
        <f t="shared" si="23"/>
        <v xml:space="preserve"> </v>
      </c>
      <c r="AC120" s="354" t="str">
        <f t="shared" si="23"/>
        <v xml:space="preserve"> </v>
      </c>
      <c r="AD120" s="289"/>
    </row>
    <row r="121" spans="2:30" x14ac:dyDescent="0.2">
      <c r="B121" s="61"/>
      <c r="C121" s="585"/>
      <c r="D121" s="392" t="s">
        <v>54</v>
      </c>
      <c r="E121" s="354" t="str">
        <f>IF($D119="Savings Phase-Down",E79," ")</f>
        <v xml:space="preserve"> </v>
      </c>
      <c r="F121" s="354" t="str">
        <f t="shared" ref="F121:AC121" si="24">IF($D119="Savings Phase-Down",F79," ")</f>
        <v xml:space="preserve"> </v>
      </c>
      <c r="G121" s="354" t="str">
        <f t="shared" si="24"/>
        <v xml:space="preserve"> </v>
      </c>
      <c r="H121" s="354" t="str">
        <f t="shared" si="24"/>
        <v xml:space="preserve"> </v>
      </c>
      <c r="I121" s="354" t="str">
        <f t="shared" si="24"/>
        <v xml:space="preserve"> </v>
      </c>
      <c r="J121" s="354" t="str">
        <f t="shared" si="24"/>
        <v xml:space="preserve"> </v>
      </c>
      <c r="K121" s="354" t="str">
        <f t="shared" si="24"/>
        <v xml:space="preserve"> </v>
      </c>
      <c r="L121" s="354" t="str">
        <f t="shared" si="24"/>
        <v xml:space="preserve"> </v>
      </c>
      <c r="M121" s="354" t="str">
        <f t="shared" si="24"/>
        <v xml:space="preserve"> </v>
      </c>
      <c r="N121" s="354" t="str">
        <f t="shared" si="24"/>
        <v xml:space="preserve"> </v>
      </c>
      <c r="O121" s="354" t="str">
        <f t="shared" si="24"/>
        <v xml:space="preserve"> </v>
      </c>
      <c r="P121" s="354" t="str">
        <f t="shared" si="24"/>
        <v xml:space="preserve"> </v>
      </c>
      <c r="Q121" s="354" t="str">
        <f t="shared" si="24"/>
        <v xml:space="preserve"> </v>
      </c>
      <c r="R121" s="354" t="str">
        <f t="shared" si="24"/>
        <v xml:space="preserve"> </v>
      </c>
      <c r="S121" s="354" t="str">
        <f t="shared" si="24"/>
        <v xml:space="preserve"> </v>
      </c>
      <c r="T121" s="354" t="str">
        <f t="shared" si="24"/>
        <v xml:space="preserve"> </v>
      </c>
      <c r="U121" s="354" t="str">
        <f t="shared" si="24"/>
        <v xml:space="preserve"> </v>
      </c>
      <c r="V121" s="354" t="str">
        <f t="shared" si="24"/>
        <v xml:space="preserve"> </v>
      </c>
      <c r="W121" s="354" t="str">
        <f t="shared" si="24"/>
        <v xml:space="preserve"> </v>
      </c>
      <c r="X121" s="354" t="str">
        <f t="shared" si="24"/>
        <v xml:space="preserve"> </v>
      </c>
      <c r="Y121" s="354" t="str">
        <f t="shared" si="24"/>
        <v xml:space="preserve"> </v>
      </c>
      <c r="Z121" s="354" t="str">
        <f t="shared" si="24"/>
        <v xml:space="preserve"> </v>
      </c>
      <c r="AA121" s="354" t="str">
        <f t="shared" si="24"/>
        <v xml:space="preserve"> </v>
      </c>
      <c r="AB121" s="354" t="str">
        <f t="shared" si="24"/>
        <v xml:space="preserve"> </v>
      </c>
      <c r="AC121" s="354" t="str">
        <f t="shared" si="24"/>
        <v xml:space="preserve"> </v>
      </c>
      <c r="AD121" s="289"/>
    </row>
    <row r="122" spans="2:30" x14ac:dyDescent="0.2">
      <c r="B122" s="386" t="s">
        <v>156</v>
      </c>
      <c r="C122" s="585"/>
      <c r="D122" s="60"/>
      <c r="E122" s="404">
        <f t="shared" ref="E122:AC122" si="25">IFERROR(E120-E121,0)</f>
        <v>0</v>
      </c>
      <c r="F122" s="404">
        <f t="shared" si="25"/>
        <v>0</v>
      </c>
      <c r="G122" s="404">
        <f t="shared" si="25"/>
        <v>0</v>
      </c>
      <c r="H122" s="404">
        <f t="shared" si="25"/>
        <v>0</v>
      </c>
      <c r="I122" s="404">
        <f t="shared" si="25"/>
        <v>0</v>
      </c>
      <c r="J122" s="404">
        <f t="shared" si="25"/>
        <v>0</v>
      </c>
      <c r="K122" s="404">
        <f t="shared" si="25"/>
        <v>0</v>
      </c>
      <c r="L122" s="404">
        <f t="shared" si="25"/>
        <v>0</v>
      </c>
      <c r="M122" s="404">
        <f t="shared" si="25"/>
        <v>0</v>
      </c>
      <c r="N122" s="404">
        <f t="shared" si="25"/>
        <v>0</v>
      </c>
      <c r="O122" s="404">
        <f t="shared" si="25"/>
        <v>0</v>
      </c>
      <c r="P122" s="404">
        <f t="shared" si="25"/>
        <v>0</v>
      </c>
      <c r="Q122" s="404">
        <f t="shared" si="25"/>
        <v>0</v>
      </c>
      <c r="R122" s="404">
        <f t="shared" si="25"/>
        <v>0</v>
      </c>
      <c r="S122" s="404">
        <f t="shared" si="25"/>
        <v>0</v>
      </c>
      <c r="T122" s="404">
        <f t="shared" si="25"/>
        <v>0</v>
      </c>
      <c r="U122" s="404">
        <f t="shared" si="25"/>
        <v>0</v>
      </c>
      <c r="V122" s="404">
        <f t="shared" si="25"/>
        <v>0</v>
      </c>
      <c r="W122" s="404">
        <f t="shared" si="25"/>
        <v>0</v>
      </c>
      <c r="X122" s="404">
        <f t="shared" si="25"/>
        <v>0</v>
      </c>
      <c r="Y122" s="404">
        <f t="shared" si="25"/>
        <v>0</v>
      </c>
      <c r="Z122" s="404">
        <f t="shared" si="25"/>
        <v>0</v>
      </c>
      <c r="AA122" s="404">
        <f t="shared" si="25"/>
        <v>0</v>
      </c>
      <c r="AB122" s="404">
        <f t="shared" si="25"/>
        <v>0</v>
      </c>
      <c r="AC122" s="404">
        <f t="shared" si="25"/>
        <v>0</v>
      </c>
      <c r="AD122" s="289"/>
    </row>
    <row r="123" spans="2:30" x14ac:dyDescent="0.2">
      <c r="B123" s="387" t="s">
        <v>157</v>
      </c>
      <c r="C123" s="585"/>
      <c r="D123" s="60"/>
      <c r="E123" s="611"/>
      <c r="F123" s="611"/>
      <c r="G123" s="611"/>
      <c r="H123" s="611"/>
      <c r="I123" s="611"/>
      <c r="J123" s="611"/>
      <c r="K123" s="611"/>
      <c r="L123" s="611"/>
      <c r="M123" s="611"/>
      <c r="N123" s="611"/>
      <c r="O123" s="611"/>
      <c r="P123" s="611"/>
      <c r="Q123" s="611"/>
      <c r="R123" s="611"/>
      <c r="S123" s="611"/>
      <c r="T123" s="611"/>
      <c r="U123" s="611"/>
      <c r="V123" s="611"/>
      <c r="W123" s="611"/>
      <c r="X123" s="611"/>
      <c r="Y123" s="611"/>
      <c r="Z123" s="611"/>
      <c r="AA123" s="611"/>
      <c r="AB123" s="611"/>
      <c r="AC123" s="611"/>
      <c r="AD123" s="289"/>
    </row>
    <row r="124" spans="2:30" x14ac:dyDescent="0.2">
      <c r="B124" s="388" t="s">
        <v>10</v>
      </c>
      <c r="C124" s="584"/>
      <c r="D124" s="388"/>
      <c r="E124" s="404">
        <f t="shared" ref="E124:AC124" si="26">IF((E122&gt;0),(1-E123)*E122,0)</f>
        <v>0</v>
      </c>
      <c r="F124" s="404">
        <f t="shared" si="26"/>
        <v>0</v>
      </c>
      <c r="G124" s="404">
        <f t="shared" si="26"/>
        <v>0</v>
      </c>
      <c r="H124" s="404">
        <f t="shared" si="26"/>
        <v>0</v>
      </c>
      <c r="I124" s="404">
        <f t="shared" si="26"/>
        <v>0</v>
      </c>
      <c r="J124" s="404">
        <f t="shared" si="26"/>
        <v>0</v>
      </c>
      <c r="K124" s="404">
        <f t="shared" si="26"/>
        <v>0</v>
      </c>
      <c r="L124" s="404">
        <f t="shared" si="26"/>
        <v>0</v>
      </c>
      <c r="M124" s="404">
        <f t="shared" si="26"/>
        <v>0</v>
      </c>
      <c r="N124" s="404">
        <f t="shared" si="26"/>
        <v>0</v>
      </c>
      <c r="O124" s="404">
        <f t="shared" si="26"/>
        <v>0</v>
      </c>
      <c r="P124" s="404">
        <f t="shared" si="26"/>
        <v>0</v>
      </c>
      <c r="Q124" s="404">
        <f t="shared" si="26"/>
        <v>0</v>
      </c>
      <c r="R124" s="404">
        <f t="shared" si="26"/>
        <v>0</v>
      </c>
      <c r="S124" s="404">
        <f t="shared" si="26"/>
        <v>0</v>
      </c>
      <c r="T124" s="404">
        <f t="shared" si="26"/>
        <v>0</v>
      </c>
      <c r="U124" s="404">
        <f t="shared" si="26"/>
        <v>0</v>
      </c>
      <c r="V124" s="404">
        <f t="shared" si="26"/>
        <v>0</v>
      </c>
      <c r="W124" s="404">
        <f t="shared" si="26"/>
        <v>0</v>
      </c>
      <c r="X124" s="404">
        <f t="shared" si="26"/>
        <v>0</v>
      </c>
      <c r="Y124" s="404">
        <f t="shared" si="26"/>
        <v>0</v>
      </c>
      <c r="Z124" s="404">
        <f t="shared" si="26"/>
        <v>0</v>
      </c>
      <c r="AA124" s="404">
        <f t="shared" si="26"/>
        <v>0</v>
      </c>
      <c r="AB124" s="404">
        <f t="shared" si="26"/>
        <v>0</v>
      </c>
      <c r="AC124" s="404">
        <f t="shared" si="26"/>
        <v>0</v>
      </c>
      <c r="AD124" s="289"/>
    </row>
    <row r="125" spans="2:30" x14ac:dyDescent="0.2">
      <c r="B125" s="61"/>
      <c r="C125" s="585"/>
      <c r="D125" s="290">
        <f>'MEG Def'!$H11</f>
        <v>0</v>
      </c>
      <c r="E125" s="402"/>
      <c r="F125" s="402"/>
      <c r="G125" s="402"/>
      <c r="H125" s="402"/>
      <c r="I125" s="402"/>
      <c r="J125" s="402"/>
      <c r="K125" s="402"/>
      <c r="L125" s="402"/>
      <c r="M125" s="402"/>
      <c r="N125" s="402"/>
      <c r="O125" s="402"/>
      <c r="P125" s="402"/>
      <c r="Q125" s="402"/>
      <c r="R125" s="402"/>
      <c r="S125" s="402"/>
      <c r="T125" s="402"/>
      <c r="U125" s="402"/>
      <c r="V125" s="402"/>
      <c r="W125" s="402"/>
      <c r="X125" s="402"/>
      <c r="Y125" s="402"/>
      <c r="Z125" s="402"/>
      <c r="AA125" s="402"/>
      <c r="AB125" s="402"/>
      <c r="AC125" s="402"/>
      <c r="AD125" s="289"/>
    </row>
    <row r="126" spans="2:30" x14ac:dyDescent="0.2">
      <c r="B126" s="61" t="str">
        <f>IFERROR(VLOOKUP(C126,'MEG Def'!$A$7:$B$12,2),"")</f>
        <v/>
      </c>
      <c r="C126" s="585"/>
      <c r="D126" s="392" t="s">
        <v>53</v>
      </c>
      <c r="E126" s="354" t="str">
        <f>IF($D125="Savings Phase-Down",E30," ")</f>
        <v xml:space="preserve"> </v>
      </c>
      <c r="F126" s="354" t="str">
        <f t="shared" ref="F126:AC126" si="27">IF($D125="Savings Phase-Down",F30," ")</f>
        <v xml:space="preserve"> </v>
      </c>
      <c r="G126" s="354" t="str">
        <f t="shared" si="27"/>
        <v xml:space="preserve"> </v>
      </c>
      <c r="H126" s="354" t="str">
        <f t="shared" si="27"/>
        <v xml:space="preserve"> </v>
      </c>
      <c r="I126" s="354" t="str">
        <f t="shared" si="27"/>
        <v xml:space="preserve"> </v>
      </c>
      <c r="J126" s="354" t="str">
        <f t="shared" si="27"/>
        <v xml:space="preserve"> </v>
      </c>
      <c r="K126" s="354" t="str">
        <f t="shared" si="27"/>
        <v xml:space="preserve"> </v>
      </c>
      <c r="L126" s="354" t="str">
        <f t="shared" si="27"/>
        <v xml:space="preserve"> </v>
      </c>
      <c r="M126" s="354" t="str">
        <f t="shared" si="27"/>
        <v xml:space="preserve"> </v>
      </c>
      <c r="N126" s="354" t="str">
        <f t="shared" si="27"/>
        <v xml:space="preserve"> </v>
      </c>
      <c r="O126" s="354" t="str">
        <f t="shared" si="27"/>
        <v xml:space="preserve"> </v>
      </c>
      <c r="P126" s="354" t="str">
        <f t="shared" si="27"/>
        <v xml:space="preserve"> </v>
      </c>
      <c r="Q126" s="354" t="str">
        <f t="shared" si="27"/>
        <v xml:space="preserve"> </v>
      </c>
      <c r="R126" s="354" t="str">
        <f t="shared" si="27"/>
        <v xml:space="preserve"> </v>
      </c>
      <c r="S126" s="354" t="str">
        <f t="shared" si="27"/>
        <v xml:space="preserve"> </v>
      </c>
      <c r="T126" s="354" t="str">
        <f t="shared" si="27"/>
        <v xml:space="preserve"> </v>
      </c>
      <c r="U126" s="354" t="str">
        <f t="shared" si="27"/>
        <v xml:space="preserve"> </v>
      </c>
      <c r="V126" s="354" t="str">
        <f t="shared" si="27"/>
        <v xml:space="preserve"> </v>
      </c>
      <c r="W126" s="354" t="str">
        <f t="shared" si="27"/>
        <v xml:space="preserve"> </v>
      </c>
      <c r="X126" s="354" t="str">
        <f t="shared" si="27"/>
        <v xml:space="preserve"> </v>
      </c>
      <c r="Y126" s="354" t="str">
        <f t="shared" si="27"/>
        <v xml:space="preserve"> </v>
      </c>
      <c r="Z126" s="354" t="str">
        <f t="shared" si="27"/>
        <v xml:space="preserve"> </v>
      </c>
      <c r="AA126" s="354" t="str">
        <f t="shared" si="27"/>
        <v xml:space="preserve"> </v>
      </c>
      <c r="AB126" s="354" t="str">
        <f t="shared" si="27"/>
        <v xml:space="preserve"> </v>
      </c>
      <c r="AC126" s="354" t="str">
        <f t="shared" si="27"/>
        <v xml:space="preserve"> </v>
      </c>
      <c r="AD126" s="289"/>
    </row>
    <row r="127" spans="2:30" x14ac:dyDescent="0.2">
      <c r="B127" s="61"/>
      <c r="C127" s="585"/>
      <c r="D127" s="392" t="s">
        <v>54</v>
      </c>
      <c r="E127" s="354" t="str">
        <f>IF($D125="Savings Phase-Down",E80," ")</f>
        <v xml:space="preserve"> </v>
      </c>
      <c r="F127" s="354" t="str">
        <f t="shared" ref="F127:AC127" si="28">IF($D125="Savings Phase-Down",F80," ")</f>
        <v xml:space="preserve"> </v>
      </c>
      <c r="G127" s="354" t="str">
        <f t="shared" si="28"/>
        <v xml:space="preserve"> </v>
      </c>
      <c r="H127" s="354" t="str">
        <f t="shared" si="28"/>
        <v xml:space="preserve"> </v>
      </c>
      <c r="I127" s="354" t="str">
        <f t="shared" si="28"/>
        <v xml:space="preserve"> </v>
      </c>
      <c r="J127" s="354" t="str">
        <f t="shared" si="28"/>
        <v xml:space="preserve"> </v>
      </c>
      <c r="K127" s="354" t="str">
        <f t="shared" si="28"/>
        <v xml:space="preserve"> </v>
      </c>
      <c r="L127" s="354" t="str">
        <f t="shared" si="28"/>
        <v xml:space="preserve"> </v>
      </c>
      <c r="M127" s="354" t="str">
        <f t="shared" si="28"/>
        <v xml:space="preserve"> </v>
      </c>
      <c r="N127" s="354" t="str">
        <f t="shared" si="28"/>
        <v xml:space="preserve"> </v>
      </c>
      <c r="O127" s="354" t="str">
        <f t="shared" si="28"/>
        <v xml:space="preserve"> </v>
      </c>
      <c r="P127" s="354" t="str">
        <f t="shared" si="28"/>
        <v xml:space="preserve"> </v>
      </c>
      <c r="Q127" s="354" t="str">
        <f t="shared" si="28"/>
        <v xml:space="preserve"> </v>
      </c>
      <c r="R127" s="354" t="str">
        <f t="shared" si="28"/>
        <v xml:space="preserve"> </v>
      </c>
      <c r="S127" s="354" t="str">
        <f t="shared" si="28"/>
        <v xml:space="preserve"> </v>
      </c>
      <c r="T127" s="354" t="str">
        <f t="shared" si="28"/>
        <v xml:space="preserve"> </v>
      </c>
      <c r="U127" s="354" t="str">
        <f t="shared" si="28"/>
        <v xml:space="preserve"> </v>
      </c>
      <c r="V127" s="354" t="str">
        <f t="shared" si="28"/>
        <v xml:space="preserve"> </v>
      </c>
      <c r="W127" s="354" t="str">
        <f t="shared" si="28"/>
        <v xml:space="preserve"> </v>
      </c>
      <c r="X127" s="354" t="str">
        <f t="shared" si="28"/>
        <v xml:space="preserve"> </v>
      </c>
      <c r="Y127" s="354" t="str">
        <f t="shared" si="28"/>
        <v xml:space="preserve"> </v>
      </c>
      <c r="Z127" s="354" t="str">
        <f t="shared" si="28"/>
        <v xml:space="preserve"> </v>
      </c>
      <c r="AA127" s="354" t="str">
        <f t="shared" si="28"/>
        <v xml:space="preserve"> </v>
      </c>
      <c r="AB127" s="354" t="str">
        <f t="shared" si="28"/>
        <v xml:space="preserve"> </v>
      </c>
      <c r="AC127" s="354" t="str">
        <f t="shared" si="28"/>
        <v xml:space="preserve"> </v>
      </c>
      <c r="AD127" s="289"/>
    </row>
    <row r="128" spans="2:30" x14ac:dyDescent="0.2">
      <c r="B128" s="386" t="s">
        <v>156</v>
      </c>
      <c r="C128" s="585"/>
      <c r="D128" s="60"/>
      <c r="E128" s="404">
        <f t="shared" ref="E128:AC128" si="29">IFERROR(E126-E127,0)</f>
        <v>0</v>
      </c>
      <c r="F128" s="404">
        <f t="shared" si="29"/>
        <v>0</v>
      </c>
      <c r="G128" s="404">
        <f t="shared" si="29"/>
        <v>0</v>
      </c>
      <c r="H128" s="404">
        <f t="shared" si="29"/>
        <v>0</v>
      </c>
      <c r="I128" s="404">
        <f t="shared" si="29"/>
        <v>0</v>
      </c>
      <c r="J128" s="404">
        <f t="shared" si="29"/>
        <v>0</v>
      </c>
      <c r="K128" s="404">
        <f t="shared" si="29"/>
        <v>0</v>
      </c>
      <c r="L128" s="404">
        <f t="shared" si="29"/>
        <v>0</v>
      </c>
      <c r="M128" s="404">
        <f t="shared" si="29"/>
        <v>0</v>
      </c>
      <c r="N128" s="404">
        <f t="shared" si="29"/>
        <v>0</v>
      </c>
      <c r="O128" s="404">
        <f t="shared" si="29"/>
        <v>0</v>
      </c>
      <c r="P128" s="404">
        <f t="shared" si="29"/>
        <v>0</v>
      </c>
      <c r="Q128" s="404">
        <f t="shared" si="29"/>
        <v>0</v>
      </c>
      <c r="R128" s="404">
        <f t="shared" si="29"/>
        <v>0</v>
      </c>
      <c r="S128" s="404">
        <f t="shared" si="29"/>
        <v>0</v>
      </c>
      <c r="T128" s="404">
        <f t="shared" si="29"/>
        <v>0</v>
      </c>
      <c r="U128" s="404">
        <f t="shared" si="29"/>
        <v>0</v>
      </c>
      <c r="V128" s="404">
        <f t="shared" si="29"/>
        <v>0</v>
      </c>
      <c r="W128" s="404">
        <f t="shared" si="29"/>
        <v>0</v>
      </c>
      <c r="X128" s="404">
        <f t="shared" si="29"/>
        <v>0</v>
      </c>
      <c r="Y128" s="404">
        <f t="shared" si="29"/>
        <v>0</v>
      </c>
      <c r="Z128" s="404">
        <f t="shared" si="29"/>
        <v>0</v>
      </c>
      <c r="AA128" s="404">
        <f t="shared" si="29"/>
        <v>0</v>
      </c>
      <c r="AB128" s="404">
        <f t="shared" si="29"/>
        <v>0</v>
      </c>
      <c r="AC128" s="404">
        <f t="shared" si="29"/>
        <v>0</v>
      </c>
      <c r="AD128" s="289"/>
    </row>
    <row r="129" spans="2:30" x14ac:dyDescent="0.2">
      <c r="B129" s="387" t="s">
        <v>157</v>
      </c>
      <c r="C129" s="585"/>
      <c r="D129" s="60"/>
      <c r="E129" s="611"/>
      <c r="F129" s="611"/>
      <c r="G129" s="611"/>
      <c r="H129" s="611"/>
      <c r="I129" s="611"/>
      <c r="J129" s="611"/>
      <c r="K129" s="611"/>
      <c r="L129" s="611"/>
      <c r="M129" s="611"/>
      <c r="N129" s="611"/>
      <c r="O129" s="611"/>
      <c r="P129" s="611"/>
      <c r="Q129" s="611"/>
      <c r="R129" s="611"/>
      <c r="S129" s="611"/>
      <c r="T129" s="611"/>
      <c r="U129" s="611"/>
      <c r="V129" s="611"/>
      <c r="W129" s="611"/>
      <c r="X129" s="611"/>
      <c r="Y129" s="611"/>
      <c r="Z129" s="611"/>
      <c r="AA129" s="611"/>
      <c r="AB129" s="611"/>
      <c r="AC129" s="611"/>
      <c r="AD129" s="289"/>
    </row>
    <row r="130" spans="2:30" x14ac:dyDescent="0.2">
      <c r="B130" s="388" t="s">
        <v>10</v>
      </c>
      <c r="C130" s="584"/>
      <c r="D130" s="388"/>
      <c r="E130" s="404">
        <f t="shared" ref="E130:AC130" si="30">IF((E128&gt;0),(1-E129)*E128,0)</f>
        <v>0</v>
      </c>
      <c r="F130" s="404">
        <f t="shared" si="30"/>
        <v>0</v>
      </c>
      <c r="G130" s="404">
        <f t="shared" si="30"/>
        <v>0</v>
      </c>
      <c r="H130" s="404">
        <f t="shared" si="30"/>
        <v>0</v>
      </c>
      <c r="I130" s="404">
        <f t="shared" si="30"/>
        <v>0</v>
      </c>
      <c r="J130" s="404">
        <f t="shared" si="30"/>
        <v>0</v>
      </c>
      <c r="K130" s="404">
        <f t="shared" si="30"/>
        <v>0</v>
      </c>
      <c r="L130" s="404">
        <f t="shared" si="30"/>
        <v>0</v>
      </c>
      <c r="M130" s="404">
        <f t="shared" si="30"/>
        <v>0</v>
      </c>
      <c r="N130" s="404">
        <f t="shared" si="30"/>
        <v>0</v>
      </c>
      <c r="O130" s="404">
        <f t="shared" si="30"/>
        <v>0</v>
      </c>
      <c r="P130" s="404">
        <f t="shared" si="30"/>
        <v>0</v>
      </c>
      <c r="Q130" s="404">
        <f t="shared" si="30"/>
        <v>0</v>
      </c>
      <c r="R130" s="404">
        <f t="shared" si="30"/>
        <v>0</v>
      </c>
      <c r="S130" s="404">
        <f t="shared" si="30"/>
        <v>0</v>
      </c>
      <c r="T130" s="404">
        <f t="shared" si="30"/>
        <v>0</v>
      </c>
      <c r="U130" s="404">
        <f t="shared" si="30"/>
        <v>0</v>
      </c>
      <c r="V130" s="404">
        <f t="shared" si="30"/>
        <v>0</v>
      </c>
      <c r="W130" s="404">
        <f t="shared" si="30"/>
        <v>0</v>
      </c>
      <c r="X130" s="404">
        <f t="shared" si="30"/>
        <v>0</v>
      </c>
      <c r="Y130" s="404">
        <f t="shared" si="30"/>
        <v>0</v>
      </c>
      <c r="Z130" s="404">
        <f t="shared" si="30"/>
        <v>0</v>
      </c>
      <c r="AA130" s="404">
        <f t="shared" si="30"/>
        <v>0</v>
      </c>
      <c r="AB130" s="404">
        <f t="shared" si="30"/>
        <v>0</v>
      </c>
      <c r="AC130" s="404">
        <f t="shared" si="30"/>
        <v>0</v>
      </c>
      <c r="AD130" s="289"/>
    </row>
    <row r="131" spans="2:30" ht="13.5" thickBot="1" x14ac:dyDescent="0.25">
      <c r="B131" s="60"/>
      <c r="C131" s="585"/>
      <c r="D131" s="60"/>
      <c r="E131" s="354"/>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D131" s="289"/>
    </row>
    <row r="132" spans="2:30" s="587" customFormat="1" ht="13.5" thickBot="1" x14ac:dyDescent="0.25">
      <c r="B132" s="389" t="s">
        <v>76</v>
      </c>
      <c r="C132" s="588"/>
      <c r="D132" s="389"/>
      <c r="E132" s="358">
        <f>IF(AND(E$11&gt;='Summary TC'!$C$4,E$11&lt;='Summary TC'!$C$5),SUMIF($B99:$B131,"Savings Reduction",E99:E131),0)</f>
        <v>0</v>
      </c>
      <c r="F132" s="358">
        <f>IF(AND(F$11&gt;='Summary TC'!$C$4,F$11&lt;='Summary TC'!$C$5),SUMIF($B99:$B131,"Savings Reduction",F99:F131),0)</f>
        <v>0</v>
      </c>
      <c r="G132" s="358">
        <f>IF(AND(G$11&gt;='Summary TC'!$C$4,G$11&lt;='Summary TC'!$C$5),SUMIF($B99:$B131,"Savings Reduction",G99:G131),0)</f>
        <v>0</v>
      </c>
      <c r="H132" s="358">
        <f>IF(AND(H$11&gt;='Summary TC'!$C$4,H$11&lt;='Summary TC'!$C$5),SUMIF($B99:$B131,"Savings Reduction",H99:H131),0)</f>
        <v>0</v>
      </c>
      <c r="I132" s="358">
        <f>IF(AND(I$11&gt;='Summary TC'!$C$4,I$11&lt;='Summary TC'!$C$5),SUMIF($B99:$B131,"Savings Reduction",I99:I131),0)</f>
        <v>0</v>
      </c>
      <c r="J132" s="358">
        <f>IF(AND(J$11&gt;='Summary TC'!$C$4,J$11&lt;='Summary TC'!$C$5),SUMIF($B99:$B131,"Savings Reduction",J99:J131),0)</f>
        <v>0</v>
      </c>
      <c r="K132" s="358">
        <f>IF(AND(K$11&gt;='Summary TC'!$C$4,K$11&lt;='Summary TC'!$C$5),SUMIF($B99:$B131,"Savings Reduction",K99:K131),0)</f>
        <v>0</v>
      </c>
      <c r="L132" s="358">
        <f>IF(AND(L$11&gt;='Summary TC'!$C$4,L$11&lt;='Summary TC'!$C$5),SUMIF($B99:$B131,"Savings Reduction",L99:L131),0)</f>
        <v>0</v>
      </c>
      <c r="M132" s="358">
        <f>IF(AND(M$11&gt;='Summary TC'!$C$4,M$11&lt;='Summary TC'!$C$5),SUMIF($B99:$B131,"Savings Reduction",M99:M131),0)</f>
        <v>0</v>
      </c>
      <c r="N132" s="358">
        <f>IF(AND(N$11&gt;='Summary TC'!$C$4,N$11&lt;='Summary TC'!$C$5),SUMIF($B99:$B131,"Savings Reduction",N99:N131),0)</f>
        <v>0</v>
      </c>
      <c r="O132" s="358">
        <f>IF(AND(O$11&gt;='Summary TC'!$C$4,O$11&lt;='Summary TC'!$C$5),SUMIF($B99:$B131,"Savings Reduction",O99:O131),0)</f>
        <v>0</v>
      </c>
      <c r="P132" s="358">
        <f>IF(AND(P$11&gt;='Summary TC'!$C$4,P$11&lt;='Summary TC'!$C$5),SUMIF($B99:$B131,"Savings Reduction",P99:P131),0)</f>
        <v>0</v>
      </c>
      <c r="Q132" s="358">
        <f>IF(AND(Q$11&gt;='Summary TC'!$C$4,Q$11&lt;='Summary TC'!$C$5),SUMIF($B99:$B131,"Savings Reduction",Q99:Q131),0)</f>
        <v>0</v>
      </c>
      <c r="R132" s="358">
        <f>IF(AND(R$11&gt;='Summary TC'!$C$4,R$11&lt;='Summary TC'!$C$5),SUMIF($B99:$B131,"Savings Reduction",R99:R131),0)</f>
        <v>0</v>
      </c>
      <c r="S132" s="358">
        <f>IF(AND(S$11&gt;='Summary TC'!$C$4,S$11&lt;='Summary TC'!$C$5),SUMIF($B99:$B131,"Savings Reduction",S99:S131),0)</f>
        <v>0</v>
      </c>
      <c r="T132" s="358">
        <f>IF(AND(T$11&gt;='Summary TC'!$C$4,T$11&lt;='Summary TC'!$C$5),SUMIF($B99:$B131,"Savings Reduction",T99:T131),0)</f>
        <v>0</v>
      </c>
      <c r="U132" s="358">
        <f>IF(AND(U$11&gt;='Summary TC'!$C$4,U$11&lt;='Summary TC'!$C$5),SUMIF($B99:$B131,"Savings Reduction",U99:U131),0)</f>
        <v>0</v>
      </c>
      <c r="V132" s="358">
        <f>IF(AND(V$11&gt;='Summary TC'!$C$4,V$11&lt;='Summary TC'!$C$5),SUMIF($B99:$B131,"Savings Reduction",V99:V131),0)</f>
        <v>0</v>
      </c>
      <c r="W132" s="358">
        <f>IF(AND(W$11&gt;='Summary TC'!$C$4,W$11&lt;='Summary TC'!$C$5),SUMIF($B99:$B131,"Savings Reduction",W99:W131),0)</f>
        <v>0</v>
      </c>
      <c r="X132" s="358">
        <f>IF(AND(X$11&gt;='Summary TC'!$C$4,X$11&lt;='Summary TC'!$C$5),SUMIF($B99:$B131,"Savings Reduction",X99:X131),0)</f>
        <v>0</v>
      </c>
      <c r="Y132" s="358">
        <f>IF(AND(Y$11&gt;='Summary TC'!$C$4,Y$11&lt;='Summary TC'!$C$5),SUMIF($B99:$B131,"Savings Reduction",Y99:Y131),0)</f>
        <v>0</v>
      </c>
      <c r="Z132" s="358">
        <f>IF(AND(Z$11&gt;='Summary TC'!$C$4,Z$11&lt;='Summary TC'!$C$5),SUMIF($B99:$B131,"Savings Reduction",Z99:Z131),0)</f>
        <v>0</v>
      </c>
      <c r="AA132" s="358">
        <f>IF(AND(AA$11&gt;='Summary TC'!$C$4,AA$11&lt;='Summary TC'!$C$5),SUMIF($B99:$B131,"Savings Reduction",AA99:AA131),0)</f>
        <v>0</v>
      </c>
      <c r="AB132" s="358">
        <f>IF(AND(AB$11&gt;='Summary TC'!$C$4,AB$11&lt;='Summary TC'!$C$5),SUMIF($B99:$B131,"Savings Reduction",AB99:AB131),0)</f>
        <v>0</v>
      </c>
      <c r="AC132" s="358">
        <f>IF(AND(AC$11&gt;='Summary TC'!$C$4,AC$11&lt;='Summary TC'!$C$5),SUMIF($B99:$B131,"Savings Reduction",AC99:AC131),0)</f>
        <v>0</v>
      </c>
      <c r="AD132" s="359">
        <f>SUM(E132:AC132)</f>
        <v>0</v>
      </c>
    </row>
    <row r="133" spans="2:30" x14ac:dyDescent="0.2">
      <c r="B133" s="390"/>
      <c r="C133" s="222"/>
      <c r="D133" s="390"/>
      <c r="E133" s="589"/>
      <c r="F133" s="589"/>
      <c r="G133" s="589"/>
      <c r="H133" s="589"/>
      <c r="I133" s="589"/>
      <c r="J133" s="589"/>
      <c r="K133" s="589"/>
      <c r="L133" s="589"/>
      <c r="M133" s="589"/>
      <c r="N133" s="589"/>
      <c r="O133" s="589"/>
      <c r="P133" s="589"/>
      <c r="Q133" s="589"/>
      <c r="R133" s="589"/>
      <c r="S133" s="589"/>
      <c r="T133" s="589"/>
      <c r="U133" s="589"/>
      <c r="V133" s="589"/>
      <c r="W133" s="589"/>
      <c r="X133" s="589"/>
      <c r="Y133" s="589"/>
      <c r="Z133" s="589"/>
      <c r="AA133" s="589"/>
      <c r="AB133" s="589"/>
      <c r="AC133" s="589"/>
      <c r="AD133" s="589"/>
    </row>
    <row r="134" spans="2:30" ht="13.5" thickBot="1" x14ac:dyDescent="0.25">
      <c r="B134" s="54"/>
    </row>
    <row r="135" spans="2:30" x14ac:dyDescent="0.2">
      <c r="B135" s="391" t="s">
        <v>22</v>
      </c>
      <c r="C135" s="113"/>
      <c r="D135" s="590"/>
      <c r="E135" s="492">
        <f>E70-E96-E132</f>
        <v>0</v>
      </c>
      <c r="F135" s="493">
        <f t="shared" ref="F135:AD135" si="31">F70-F96-F132</f>
        <v>0</v>
      </c>
      <c r="G135" s="493">
        <f t="shared" si="31"/>
        <v>0</v>
      </c>
      <c r="H135" s="493">
        <f t="shared" si="31"/>
        <v>0</v>
      </c>
      <c r="I135" s="493">
        <f t="shared" si="31"/>
        <v>0</v>
      </c>
      <c r="J135" s="493">
        <f t="shared" si="31"/>
        <v>0</v>
      </c>
      <c r="K135" s="493">
        <f t="shared" si="31"/>
        <v>0</v>
      </c>
      <c r="L135" s="493">
        <f t="shared" si="31"/>
        <v>0</v>
      </c>
      <c r="M135" s="493">
        <f t="shared" si="31"/>
        <v>0</v>
      </c>
      <c r="N135" s="493">
        <f t="shared" si="31"/>
        <v>0</v>
      </c>
      <c r="O135" s="493">
        <f t="shared" si="31"/>
        <v>0</v>
      </c>
      <c r="P135" s="493">
        <f t="shared" si="31"/>
        <v>0</v>
      </c>
      <c r="Q135" s="493">
        <f t="shared" si="31"/>
        <v>0</v>
      </c>
      <c r="R135" s="493">
        <f t="shared" si="31"/>
        <v>0</v>
      </c>
      <c r="S135" s="493">
        <f t="shared" si="31"/>
        <v>0</v>
      </c>
      <c r="T135" s="493">
        <f t="shared" si="31"/>
        <v>0</v>
      </c>
      <c r="U135" s="493">
        <f t="shared" si="31"/>
        <v>0</v>
      </c>
      <c r="V135" s="493">
        <f t="shared" si="31"/>
        <v>0</v>
      </c>
      <c r="W135" s="493">
        <f t="shared" si="31"/>
        <v>0</v>
      </c>
      <c r="X135" s="493">
        <f t="shared" si="31"/>
        <v>0</v>
      </c>
      <c r="Y135" s="493">
        <f t="shared" si="31"/>
        <v>0</v>
      </c>
      <c r="Z135" s="493">
        <f t="shared" si="31"/>
        <v>0</v>
      </c>
      <c r="AA135" s="493">
        <f t="shared" si="31"/>
        <v>0</v>
      </c>
      <c r="AB135" s="493">
        <f t="shared" si="31"/>
        <v>0</v>
      </c>
      <c r="AC135" s="494">
        <f t="shared" si="31"/>
        <v>0</v>
      </c>
      <c r="AD135" s="495">
        <f t="shared" si="31"/>
        <v>0</v>
      </c>
    </row>
    <row r="136" spans="2:30" x14ac:dyDescent="0.2">
      <c r="B136" s="392" t="s">
        <v>186</v>
      </c>
      <c r="C136" s="115"/>
      <c r="D136" s="586"/>
      <c r="E136" s="496"/>
      <c r="F136" s="418"/>
      <c r="G136" s="418"/>
      <c r="H136" s="418"/>
      <c r="I136" s="418"/>
      <c r="J136" s="418"/>
      <c r="K136" s="418"/>
      <c r="L136" s="418"/>
      <c r="M136" s="418"/>
      <c r="N136" s="418"/>
      <c r="O136" s="418"/>
      <c r="P136" s="418"/>
      <c r="Q136" s="418"/>
      <c r="R136" s="418"/>
      <c r="S136" s="418"/>
      <c r="T136" s="418"/>
      <c r="U136" s="418"/>
      <c r="V136" s="418"/>
      <c r="W136" s="418"/>
      <c r="X136" s="418"/>
      <c r="Y136" s="418"/>
      <c r="Z136" s="418"/>
      <c r="AA136" s="418"/>
      <c r="AB136" s="418"/>
      <c r="AC136" s="497"/>
      <c r="AD136" s="498">
        <f>MIN(AD198,0)+MIN(AD254,0)</f>
        <v>0</v>
      </c>
    </row>
    <row r="137" spans="2:30" x14ac:dyDescent="0.2">
      <c r="B137" s="392" t="s">
        <v>185</v>
      </c>
      <c r="C137" s="115"/>
      <c r="D137" s="586"/>
      <c r="E137" s="607"/>
      <c r="F137" s="608"/>
      <c r="G137" s="608"/>
      <c r="H137" s="608"/>
      <c r="I137" s="608"/>
      <c r="J137" s="608"/>
      <c r="K137" s="608"/>
      <c r="L137" s="608"/>
      <c r="M137" s="608"/>
      <c r="N137" s="608"/>
      <c r="O137" s="608"/>
      <c r="P137" s="608"/>
      <c r="Q137" s="608"/>
      <c r="R137" s="608"/>
      <c r="S137" s="608"/>
      <c r="T137" s="608"/>
      <c r="U137" s="608"/>
      <c r="V137" s="608"/>
      <c r="W137" s="608"/>
      <c r="X137" s="608"/>
      <c r="Y137" s="608"/>
      <c r="Z137" s="608"/>
      <c r="AA137" s="608"/>
      <c r="AB137" s="608"/>
      <c r="AC137" s="609"/>
      <c r="AD137" s="498">
        <f>SUM(E137:AC137)</f>
        <v>0</v>
      </c>
    </row>
    <row r="138" spans="2:30" x14ac:dyDescent="0.2">
      <c r="B138" s="392" t="s">
        <v>187</v>
      </c>
      <c r="C138" s="115"/>
      <c r="D138" s="586"/>
      <c r="E138" s="607"/>
      <c r="F138" s="608"/>
      <c r="G138" s="608"/>
      <c r="H138" s="608"/>
      <c r="I138" s="608"/>
      <c r="J138" s="608"/>
      <c r="K138" s="608"/>
      <c r="L138" s="608"/>
      <c r="M138" s="608"/>
      <c r="N138" s="608"/>
      <c r="O138" s="608"/>
      <c r="P138" s="608"/>
      <c r="Q138" s="608"/>
      <c r="R138" s="608"/>
      <c r="S138" s="608"/>
      <c r="T138" s="608"/>
      <c r="U138" s="608"/>
      <c r="V138" s="608"/>
      <c r="W138" s="608"/>
      <c r="X138" s="608"/>
      <c r="Y138" s="608"/>
      <c r="Z138" s="608"/>
      <c r="AA138" s="608"/>
      <c r="AB138" s="608"/>
      <c r="AC138" s="609"/>
      <c r="AD138" s="498">
        <f>SUM(E138:AC138)</f>
        <v>0</v>
      </c>
    </row>
    <row r="139" spans="2:30" x14ac:dyDescent="0.2">
      <c r="B139" s="392" t="s">
        <v>188</v>
      </c>
      <c r="C139" s="115"/>
      <c r="D139" s="586"/>
      <c r="E139" s="496"/>
      <c r="F139" s="418"/>
      <c r="G139" s="4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97"/>
      <c r="AD139" s="612">
        <v>0</v>
      </c>
    </row>
    <row r="140" spans="2:30" ht="13.5" thickBot="1" x14ac:dyDescent="0.25">
      <c r="B140" s="393" t="s">
        <v>23</v>
      </c>
      <c r="C140" s="124"/>
      <c r="D140" s="591"/>
      <c r="E140" s="499"/>
      <c r="F140" s="500"/>
      <c r="G140" s="500"/>
      <c r="H140" s="500"/>
      <c r="I140" s="500"/>
      <c r="J140" s="500"/>
      <c r="K140" s="500"/>
      <c r="L140" s="500"/>
      <c r="M140" s="500"/>
      <c r="N140" s="500"/>
      <c r="O140" s="500"/>
      <c r="P140" s="500"/>
      <c r="Q140" s="500"/>
      <c r="R140" s="500"/>
      <c r="S140" s="500"/>
      <c r="T140" s="500"/>
      <c r="U140" s="500"/>
      <c r="V140" s="500"/>
      <c r="W140" s="500"/>
      <c r="X140" s="500"/>
      <c r="Y140" s="500"/>
      <c r="Z140" s="500"/>
      <c r="AA140" s="500"/>
      <c r="AB140" s="500"/>
      <c r="AC140" s="501"/>
      <c r="AD140" s="502">
        <f>SUM(AD135:AD139)</f>
        <v>0</v>
      </c>
    </row>
    <row r="141" spans="2:30" x14ac:dyDescent="0.2">
      <c r="B141" s="54"/>
    </row>
    <row r="142" spans="2:30" ht="13.5" thickBot="1" x14ac:dyDescent="0.25">
      <c r="B142" s="53" t="s">
        <v>31</v>
      </c>
      <c r="C142" s="57"/>
    </row>
    <row r="143" spans="2:30" x14ac:dyDescent="0.2">
      <c r="B143" s="394"/>
      <c r="C143" s="592"/>
      <c r="D143" s="70"/>
      <c r="E143" s="67" t="s">
        <v>0</v>
      </c>
      <c r="F143" s="68"/>
      <c r="G143" s="72"/>
      <c r="H143" s="68"/>
      <c r="I143" s="68"/>
      <c r="J143" s="68"/>
      <c r="K143" s="68"/>
      <c r="L143" s="68"/>
      <c r="M143" s="68"/>
      <c r="N143" s="68"/>
      <c r="O143" s="68"/>
      <c r="P143" s="68"/>
      <c r="Q143" s="68"/>
      <c r="R143" s="68"/>
      <c r="S143" s="68"/>
      <c r="T143" s="68"/>
      <c r="U143" s="68"/>
      <c r="V143" s="68"/>
      <c r="W143" s="68"/>
      <c r="X143" s="68"/>
      <c r="Y143" s="68"/>
      <c r="Z143" s="68"/>
      <c r="AA143" s="68"/>
      <c r="AB143" s="68"/>
      <c r="AC143" s="69"/>
      <c r="AD143" s="69"/>
    </row>
    <row r="144" spans="2:30" ht="13.5" thickBot="1" x14ac:dyDescent="0.25">
      <c r="B144" s="395"/>
      <c r="C144" s="593"/>
      <c r="D144" s="594"/>
      <c r="E144" s="281">
        <f>'DY Def'!B$5</f>
        <v>1</v>
      </c>
      <c r="F144" s="248">
        <f>'DY Def'!C$5</f>
        <v>2</v>
      </c>
      <c r="G144" s="248">
        <f>'DY Def'!D$5</f>
        <v>3</v>
      </c>
      <c r="H144" s="248">
        <f>'DY Def'!E$5</f>
        <v>4</v>
      </c>
      <c r="I144" s="248">
        <f>'DY Def'!F$5</f>
        <v>5</v>
      </c>
      <c r="J144" s="248">
        <f>'DY Def'!G$5</f>
        <v>6</v>
      </c>
      <c r="K144" s="248">
        <f>'DY Def'!H$5</f>
        <v>7</v>
      </c>
      <c r="L144" s="248">
        <f>'DY Def'!I$5</f>
        <v>8</v>
      </c>
      <c r="M144" s="248">
        <f>'DY Def'!J$5</f>
        <v>9</v>
      </c>
      <c r="N144" s="248">
        <f>'DY Def'!K$5</f>
        <v>10</v>
      </c>
      <c r="O144" s="248">
        <f>'DY Def'!L$5</f>
        <v>11</v>
      </c>
      <c r="P144" s="248">
        <f>'DY Def'!M$5</f>
        <v>12</v>
      </c>
      <c r="Q144" s="248">
        <f>'DY Def'!N$5</f>
        <v>13</v>
      </c>
      <c r="R144" s="248">
        <f>'DY Def'!O$5</f>
        <v>14</v>
      </c>
      <c r="S144" s="248">
        <f>'DY Def'!P$5</f>
        <v>15</v>
      </c>
      <c r="T144" s="248">
        <f>'DY Def'!Q$5</f>
        <v>16</v>
      </c>
      <c r="U144" s="248">
        <f>'DY Def'!R$5</f>
        <v>17</v>
      </c>
      <c r="V144" s="248">
        <f>'DY Def'!S$5</f>
        <v>18</v>
      </c>
      <c r="W144" s="248">
        <f>'DY Def'!T$5</f>
        <v>19</v>
      </c>
      <c r="X144" s="248">
        <f>'DY Def'!U$5</f>
        <v>20</v>
      </c>
      <c r="Y144" s="248">
        <f>'DY Def'!V$5</f>
        <v>21</v>
      </c>
      <c r="Z144" s="248">
        <f>'DY Def'!W$5</f>
        <v>22</v>
      </c>
      <c r="AA144" s="248">
        <f>'DY Def'!X$5</f>
        <v>23</v>
      </c>
      <c r="AB144" s="248">
        <f>'DY Def'!Y$5</f>
        <v>24</v>
      </c>
      <c r="AC144" s="249">
        <f>'DY Def'!Z$5</f>
        <v>25</v>
      </c>
      <c r="AD144" s="278"/>
    </row>
    <row r="145" spans="2:30" x14ac:dyDescent="0.2">
      <c r="B145" s="395"/>
      <c r="C145" s="593"/>
      <c r="D145" s="292"/>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292"/>
    </row>
    <row r="146" spans="2:30" x14ac:dyDescent="0.2">
      <c r="B146" s="121" t="s">
        <v>32</v>
      </c>
      <c r="C146" s="213"/>
      <c r="D146" s="292"/>
      <c r="E146" s="610"/>
      <c r="F146" s="610"/>
      <c r="G146" s="610"/>
      <c r="H146" s="610"/>
      <c r="I146" s="610"/>
      <c r="J146" s="611"/>
      <c r="K146" s="611"/>
      <c r="L146" s="611"/>
      <c r="M146" s="611"/>
      <c r="N146" s="611"/>
      <c r="O146" s="611"/>
      <c r="P146" s="611"/>
      <c r="Q146" s="611"/>
      <c r="R146" s="611"/>
      <c r="S146" s="611"/>
      <c r="T146" s="611"/>
      <c r="U146" s="611"/>
      <c r="V146" s="611"/>
      <c r="W146" s="611"/>
      <c r="X146" s="611"/>
      <c r="Y146" s="611"/>
      <c r="Z146" s="611"/>
      <c r="AA146" s="611"/>
      <c r="AB146" s="611"/>
      <c r="AC146" s="611"/>
      <c r="AD146" s="293"/>
    </row>
    <row r="147" spans="2:30" x14ac:dyDescent="0.2">
      <c r="B147" s="121" t="s">
        <v>33</v>
      </c>
      <c r="C147" s="213"/>
      <c r="D147" s="292"/>
      <c r="E147" s="404">
        <f>IF(AND(E$11&gt;='Summary TC'!$C$4, E$11&lt;='Summary TC'!$C$5),D147+E70-E132,0)</f>
        <v>0</v>
      </c>
      <c r="F147" s="404">
        <f>IF(AND(F$11&gt;='Summary TC'!$C$4, F$11&lt;='Summary TC'!$C$5),E147+F70-F132,0)</f>
        <v>0</v>
      </c>
      <c r="G147" s="404">
        <f>IF(AND(G$11&gt;='Summary TC'!$C$4, G$11&lt;='Summary TC'!$C$5),F147+G70-G132,0)</f>
        <v>0</v>
      </c>
      <c r="H147" s="404">
        <f>IF(AND(H$11&gt;='Summary TC'!$C$4, H$11&lt;='Summary TC'!$C$5),G147+H70-H132,0)</f>
        <v>0</v>
      </c>
      <c r="I147" s="404">
        <f>IF(AND(I$11&gt;='Summary TC'!$C$4, I$11&lt;='Summary TC'!$C$5),H147+I70-I132,0)</f>
        <v>0</v>
      </c>
      <c r="J147" s="404">
        <f>IF(AND(J$11&gt;='Summary TC'!$C$4, J$11&lt;='Summary TC'!$C$5),I147+J70-J132,0)</f>
        <v>0</v>
      </c>
      <c r="K147" s="404">
        <f>IF(AND(K$11&gt;='Summary TC'!$C$4, K$11&lt;='Summary TC'!$C$5),J147+K70-K132,0)</f>
        <v>0</v>
      </c>
      <c r="L147" s="404">
        <f>IF(AND(L$11&gt;='Summary TC'!$C$4, L$11&lt;='Summary TC'!$C$5),K147+L70-L132,0)</f>
        <v>0</v>
      </c>
      <c r="M147" s="404">
        <f>IF(AND(M$11&gt;='Summary TC'!$C$4, M$11&lt;='Summary TC'!$C$5),L147+M70-M132,0)</f>
        <v>0</v>
      </c>
      <c r="N147" s="404">
        <f>IF(AND(N$11&gt;='Summary TC'!$C$4, N$11&lt;='Summary TC'!$C$5),M147+N70-N132,0)</f>
        <v>0</v>
      </c>
      <c r="O147" s="404">
        <f>IF(AND(O$11&gt;='Summary TC'!$C$4, O$11&lt;='Summary TC'!$C$5),N147+O70-O132,0)</f>
        <v>0</v>
      </c>
      <c r="P147" s="404">
        <f>IF(AND(P$11&gt;='Summary TC'!$C$4, P$11&lt;='Summary TC'!$C$5),O147+P70-P132,0)</f>
        <v>0</v>
      </c>
      <c r="Q147" s="404">
        <f>IF(AND(Q$11&gt;='Summary TC'!$C$4, Q$11&lt;='Summary TC'!$C$5),P147+Q70-Q132,0)</f>
        <v>0</v>
      </c>
      <c r="R147" s="404">
        <f>IF(AND(R$11&gt;='Summary TC'!$C$4, R$11&lt;='Summary TC'!$C$5),Q147+R70-R132,0)</f>
        <v>0</v>
      </c>
      <c r="S147" s="404">
        <f>IF(AND(S$11&gt;='Summary TC'!$C$4, S$11&lt;='Summary TC'!$C$5),R147+S70-S132,0)</f>
        <v>0</v>
      </c>
      <c r="T147" s="404">
        <f>IF(AND(T$11&gt;='Summary TC'!$C$4, T$11&lt;='Summary TC'!$C$5),S147+T70-T132,0)</f>
        <v>0</v>
      </c>
      <c r="U147" s="404">
        <f>IF(AND(U$11&gt;='Summary TC'!$C$4, U$11&lt;='Summary TC'!$C$5),T147+U70-U132,0)</f>
        <v>0</v>
      </c>
      <c r="V147" s="404">
        <f>IF(AND(V$11&gt;='Summary TC'!$C$4, V$11&lt;='Summary TC'!$C$5),U147+V70-V132,0)</f>
        <v>0</v>
      </c>
      <c r="W147" s="404">
        <f>IF(AND(W$11&gt;='Summary TC'!$C$4, W$11&lt;='Summary TC'!$C$5),V147+W70-W132,0)</f>
        <v>0</v>
      </c>
      <c r="X147" s="404">
        <f>IF(AND(X$11&gt;='Summary TC'!$C$4, X$11&lt;='Summary TC'!$C$5),W147+X70-X132,0)</f>
        <v>0</v>
      </c>
      <c r="Y147" s="404">
        <f>IF(AND(Y$11&gt;='Summary TC'!$C$4, Y$11&lt;='Summary TC'!$C$5),X147+Y70-Y132,0)</f>
        <v>0</v>
      </c>
      <c r="Z147" s="404">
        <f>IF(AND(Z$11&gt;='Summary TC'!$C$4, Z$11&lt;='Summary TC'!$C$5),Y147+Z70-Z132,0)</f>
        <v>0</v>
      </c>
      <c r="AA147" s="404">
        <f>IF(AND(AA$11&gt;='Summary TC'!$C$4, AA$11&lt;='Summary TC'!$C$5),Z147+AA70-AA132,0)</f>
        <v>0</v>
      </c>
      <c r="AB147" s="404">
        <f>IF(AND(AB$11&gt;='Summary TC'!$C$4, AB$11&lt;='Summary TC'!$C$5),AA147+AB70-AB132,0)</f>
        <v>0</v>
      </c>
      <c r="AC147" s="404">
        <f>IF(AND(AC$11&gt;='Summary TC'!$C$4, AC$11&lt;='Summary TC'!$C$5),AB147+AC70-AC132,0)</f>
        <v>0</v>
      </c>
      <c r="AD147" s="293"/>
    </row>
    <row r="148" spans="2:30" x14ac:dyDescent="0.2">
      <c r="B148" s="121" t="s">
        <v>34</v>
      </c>
      <c r="C148" s="213"/>
      <c r="D148" s="292"/>
      <c r="E148" s="404">
        <f>E147*E146</f>
        <v>0</v>
      </c>
      <c r="F148" s="404">
        <f>F147*F146</f>
        <v>0</v>
      </c>
      <c r="G148" s="404">
        <f>G147*G146</f>
        <v>0</v>
      </c>
      <c r="H148" s="404">
        <f>H147*H146</f>
        <v>0</v>
      </c>
      <c r="I148" s="404">
        <f>I147*I146</f>
        <v>0</v>
      </c>
      <c r="J148" s="404">
        <f t="shared" ref="J148:AC148" si="32">J147*J146</f>
        <v>0</v>
      </c>
      <c r="K148" s="404">
        <f t="shared" si="32"/>
        <v>0</v>
      </c>
      <c r="L148" s="404">
        <f t="shared" si="32"/>
        <v>0</v>
      </c>
      <c r="M148" s="404">
        <f t="shared" si="32"/>
        <v>0</v>
      </c>
      <c r="N148" s="404">
        <f t="shared" si="32"/>
        <v>0</v>
      </c>
      <c r="O148" s="404">
        <f t="shared" si="32"/>
        <v>0</v>
      </c>
      <c r="P148" s="404">
        <f t="shared" si="32"/>
        <v>0</v>
      </c>
      <c r="Q148" s="404">
        <f t="shared" si="32"/>
        <v>0</v>
      </c>
      <c r="R148" s="404">
        <f t="shared" si="32"/>
        <v>0</v>
      </c>
      <c r="S148" s="404">
        <f t="shared" si="32"/>
        <v>0</v>
      </c>
      <c r="T148" s="404">
        <f t="shared" si="32"/>
        <v>0</v>
      </c>
      <c r="U148" s="404">
        <f t="shared" si="32"/>
        <v>0</v>
      </c>
      <c r="V148" s="404">
        <f t="shared" si="32"/>
        <v>0</v>
      </c>
      <c r="W148" s="404">
        <f t="shared" si="32"/>
        <v>0</v>
      </c>
      <c r="X148" s="404">
        <f t="shared" si="32"/>
        <v>0</v>
      </c>
      <c r="Y148" s="404">
        <f t="shared" si="32"/>
        <v>0</v>
      </c>
      <c r="Z148" s="404">
        <f t="shared" si="32"/>
        <v>0</v>
      </c>
      <c r="AA148" s="404">
        <f t="shared" si="32"/>
        <v>0</v>
      </c>
      <c r="AB148" s="404">
        <f t="shared" si="32"/>
        <v>0</v>
      </c>
      <c r="AC148" s="404">
        <f t="shared" si="32"/>
        <v>0</v>
      </c>
      <c r="AD148" s="293"/>
    </row>
    <row r="149" spans="2:30" x14ac:dyDescent="0.2">
      <c r="B149" s="121"/>
      <c r="C149" s="213"/>
      <c r="D149" s="292"/>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58"/>
      <c r="AC149" s="458"/>
      <c r="AD149" s="293"/>
    </row>
    <row r="150" spans="2:30" x14ac:dyDescent="0.2">
      <c r="B150" s="121" t="s">
        <v>35</v>
      </c>
      <c r="C150" s="213"/>
      <c r="D150" s="292"/>
      <c r="E150" s="404">
        <f>IF(AND(E$11&gt;='Summary TC'!$C$4, E$11&lt;='Summary TC'!$C$5), D150-E135,0)</f>
        <v>0</v>
      </c>
      <c r="F150" s="404">
        <f>IF(AND(F$11&gt;='Summary TC'!$C$4, F$11&lt;='Summary TC'!$C$5), E150-F135,0)</f>
        <v>0</v>
      </c>
      <c r="G150" s="404">
        <f>IF(AND(G$11&gt;='Summary TC'!$C$4, G$11&lt;='Summary TC'!$C$5), F150-G135,0)</f>
        <v>0</v>
      </c>
      <c r="H150" s="404">
        <f>IF(AND(H$11&gt;='Summary TC'!$C$4, H$11&lt;='Summary TC'!$C$5), G150-H135,0)</f>
        <v>0</v>
      </c>
      <c r="I150" s="404">
        <f>IF(AND(I$11&gt;='Summary TC'!$C$4, I$11&lt;='Summary TC'!$C$5), H150-I135,0)</f>
        <v>0</v>
      </c>
      <c r="J150" s="404">
        <f>IF(AND(J$11&gt;='Summary TC'!$C$4, J$11&lt;='Summary TC'!$C$5), I150-J135,0)</f>
        <v>0</v>
      </c>
      <c r="K150" s="404">
        <f>IF(AND(K$11&gt;='Summary TC'!$C$4, K$11&lt;='Summary TC'!$C$5), J150-K135,0)</f>
        <v>0</v>
      </c>
      <c r="L150" s="404">
        <f>IF(AND(L$11&gt;='Summary TC'!$C$4, L$11&lt;='Summary TC'!$C$5), K150-L135,0)</f>
        <v>0</v>
      </c>
      <c r="M150" s="404">
        <f>IF(AND(M$11&gt;='Summary TC'!$C$4, M$11&lt;='Summary TC'!$C$5), L150-M135,0)</f>
        <v>0</v>
      </c>
      <c r="N150" s="404">
        <f>IF(AND(N$11&gt;='Summary TC'!$C$4, N$11&lt;='Summary TC'!$C$5), M150-N135,0)</f>
        <v>0</v>
      </c>
      <c r="O150" s="404">
        <f>IF(AND(O$11&gt;='Summary TC'!$C$4, O$11&lt;='Summary TC'!$C$5), N150-O135,0)</f>
        <v>0</v>
      </c>
      <c r="P150" s="404">
        <f>IF(AND(P$11&gt;='Summary TC'!$C$4, P$11&lt;='Summary TC'!$C$5), O150-P135,0)</f>
        <v>0</v>
      </c>
      <c r="Q150" s="404">
        <f>IF(AND(Q$11&gt;='Summary TC'!$C$4, Q$11&lt;='Summary TC'!$C$5), P150-Q135,0)</f>
        <v>0</v>
      </c>
      <c r="R150" s="404">
        <f>IF(AND(R$11&gt;='Summary TC'!$C$4, R$11&lt;='Summary TC'!$C$5), Q150-R135,0)</f>
        <v>0</v>
      </c>
      <c r="S150" s="404">
        <f>IF(AND(S$11&gt;='Summary TC'!$C$4, S$11&lt;='Summary TC'!$C$5), R150-S135,0)</f>
        <v>0</v>
      </c>
      <c r="T150" s="404">
        <f>IF(AND(T$11&gt;='Summary TC'!$C$4, T$11&lt;='Summary TC'!$C$5), S150-T135,0)</f>
        <v>0</v>
      </c>
      <c r="U150" s="404">
        <f>IF(AND(U$11&gt;='Summary TC'!$C$4, U$11&lt;='Summary TC'!$C$5), T150-U135,0)</f>
        <v>0</v>
      </c>
      <c r="V150" s="404">
        <f>IF(AND(V$11&gt;='Summary TC'!$C$4, V$11&lt;='Summary TC'!$C$5), U150-V135,0)</f>
        <v>0</v>
      </c>
      <c r="W150" s="404">
        <f>IF(AND(W$11&gt;='Summary TC'!$C$4, W$11&lt;='Summary TC'!$C$5), V150-W135,0)</f>
        <v>0</v>
      </c>
      <c r="X150" s="404">
        <f>IF(AND(X$11&gt;='Summary TC'!$C$4, X$11&lt;='Summary TC'!$C$5), W150-X135,0)</f>
        <v>0</v>
      </c>
      <c r="Y150" s="404">
        <f>IF(AND(Y$11&gt;='Summary TC'!$C$4, Y$11&lt;='Summary TC'!$C$5), X150-Y135,0)</f>
        <v>0</v>
      </c>
      <c r="Z150" s="404">
        <f>IF(AND(Z$11&gt;='Summary TC'!$C$4, Z$11&lt;='Summary TC'!$C$5), Y150-Z135,0)</f>
        <v>0</v>
      </c>
      <c r="AA150" s="404">
        <f>IF(AND(AA$11&gt;='Summary TC'!$C$4, AA$11&lt;='Summary TC'!$C$5), Z150-AA135,0)</f>
        <v>0</v>
      </c>
      <c r="AB150" s="404">
        <f>IF(AND(AB$11&gt;='Summary TC'!$C$4, AB$11&lt;='Summary TC'!$C$5), AA150-AB135,0)</f>
        <v>0</v>
      </c>
      <c r="AC150" s="404">
        <f>IF(AND(AC$11&gt;='Summary TC'!$C$4, AC$11&lt;='Summary TC'!$C$5), AB150-AC135,0)</f>
        <v>0</v>
      </c>
      <c r="AD150" s="293"/>
    </row>
    <row r="151" spans="2:30" ht="13.5" thickBot="1" x14ac:dyDescent="0.25">
      <c r="B151" s="396" t="s">
        <v>36</v>
      </c>
      <c r="C151" s="218"/>
      <c r="D151" s="295"/>
      <c r="E151" s="409" t="str">
        <f>IF(E150&gt;E148,"CAP Needed"," ")</f>
        <v xml:space="preserve"> </v>
      </c>
      <c r="F151" s="409" t="str">
        <f>IF(F150&gt;F148,"CAP Needed"," ")</f>
        <v xml:space="preserve"> </v>
      </c>
      <c r="G151" s="409" t="str">
        <f>IF(G150&gt;G148,"CAP Needed"," ")</f>
        <v xml:space="preserve"> </v>
      </c>
      <c r="H151" s="409" t="str">
        <f>IF(H150&gt;H148,"CAP Needed"," ")</f>
        <v xml:space="preserve"> </v>
      </c>
      <c r="I151" s="409" t="str">
        <f>IF(I150&gt;I148,"CAP Needed"," ")</f>
        <v xml:space="preserve"> </v>
      </c>
      <c r="J151" s="409" t="str">
        <f t="shared" ref="J151:AC151" si="33">IF(J150&gt;J148,"CAP Needed"," ")</f>
        <v xml:space="preserve"> </v>
      </c>
      <c r="K151" s="409" t="str">
        <f t="shared" si="33"/>
        <v xml:space="preserve"> </v>
      </c>
      <c r="L151" s="409" t="str">
        <f t="shared" si="33"/>
        <v xml:space="preserve"> </v>
      </c>
      <c r="M151" s="409" t="str">
        <f t="shared" si="33"/>
        <v xml:space="preserve"> </v>
      </c>
      <c r="N151" s="409" t="str">
        <f t="shared" si="33"/>
        <v xml:space="preserve"> </v>
      </c>
      <c r="O151" s="409" t="str">
        <f t="shared" si="33"/>
        <v xml:space="preserve"> </v>
      </c>
      <c r="P151" s="409" t="str">
        <f t="shared" si="33"/>
        <v xml:space="preserve"> </v>
      </c>
      <c r="Q151" s="409" t="str">
        <f t="shared" si="33"/>
        <v xml:space="preserve"> </v>
      </c>
      <c r="R151" s="409" t="str">
        <f t="shared" si="33"/>
        <v xml:space="preserve"> </v>
      </c>
      <c r="S151" s="409" t="str">
        <f t="shared" si="33"/>
        <v xml:space="preserve"> </v>
      </c>
      <c r="T151" s="409" t="str">
        <f t="shared" si="33"/>
        <v xml:space="preserve"> </v>
      </c>
      <c r="U151" s="409" t="str">
        <f t="shared" si="33"/>
        <v xml:space="preserve"> </v>
      </c>
      <c r="V151" s="409" t="str">
        <f t="shared" si="33"/>
        <v xml:space="preserve"> </v>
      </c>
      <c r="W151" s="409" t="str">
        <f t="shared" si="33"/>
        <v xml:space="preserve"> </v>
      </c>
      <c r="X151" s="409" t="str">
        <f t="shared" si="33"/>
        <v xml:space="preserve"> </v>
      </c>
      <c r="Y151" s="409" t="str">
        <f t="shared" si="33"/>
        <v xml:space="preserve"> </v>
      </c>
      <c r="Z151" s="409" t="str">
        <f t="shared" si="33"/>
        <v xml:space="preserve"> </v>
      </c>
      <c r="AA151" s="409" t="str">
        <f t="shared" si="33"/>
        <v xml:space="preserve"> </v>
      </c>
      <c r="AB151" s="409" t="str">
        <f t="shared" si="33"/>
        <v xml:space="preserve"> </v>
      </c>
      <c r="AC151" s="409" t="str">
        <f t="shared" si="33"/>
        <v xml:space="preserve"> </v>
      </c>
      <c r="AD151" s="295"/>
    </row>
    <row r="152" spans="2:30" x14ac:dyDescent="0.2">
      <c r="B152" s="54"/>
    </row>
    <row r="153" spans="2:30" x14ac:dyDescent="0.2">
      <c r="B153" s="54"/>
    </row>
    <row r="154" spans="2:30" x14ac:dyDescent="0.2">
      <c r="B154" s="54"/>
    </row>
    <row r="155" spans="2:30" x14ac:dyDescent="0.2">
      <c r="B155" s="49" t="s">
        <v>11</v>
      </c>
      <c r="D155" s="595"/>
    </row>
    <row r="156" spans="2:30" x14ac:dyDescent="0.2">
      <c r="B156" s="49"/>
      <c r="D156" s="49"/>
    </row>
    <row r="157" spans="2:30" ht="13.5" thickBot="1" x14ac:dyDescent="0.25">
      <c r="B157" s="53" t="s">
        <v>3</v>
      </c>
      <c r="C157" s="57"/>
      <c r="D157" s="53"/>
    </row>
    <row r="158" spans="2:30" x14ac:dyDescent="0.2">
      <c r="B158" s="384"/>
      <c r="C158" s="147"/>
      <c r="D158" s="70"/>
      <c r="E158" s="67" t="s">
        <v>0</v>
      </c>
      <c r="F158" s="68"/>
      <c r="G158" s="72"/>
      <c r="H158" s="68"/>
      <c r="I158" s="68"/>
      <c r="J158" s="68"/>
      <c r="K158" s="68"/>
      <c r="L158" s="68"/>
      <c r="M158" s="68"/>
      <c r="N158" s="68"/>
      <c r="O158" s="68"/>
      <c r="P158" s="68"/>
      <c r="Q158" s="68"/>
      <c r="R158" s="68"/>
      <c r="S158" s="68"/>
      <c r="T158" s="68"/>
      <c r="U158" s="68"/>
      <c r="V158" s="68"/>
      <c r="W158" s="68"/>
      <c r="X158" s="68"/>
      <c r="Y158" s="68"/>
      <c r="Z158" s="68"/>
      <c r="AA158" s="68"/>
      <c r="AB158" s="68"/>
      <c r="AC158" s="69"/>
      <c r="AD158" s="296"/>
    </row>
    <row r="159" spans="2:30" ht="13.5" thickBot="1" x14ac:dyDescent="0.25">
      <c r="B159" s="60"/>
      <c r="C159" s="149"/>
      <c r="D159" s="148"/>
      <c r="E159" s="206">
        <f>'DY Def'!B$5</f>
        <v>1</v>
      </c>
      <c r="F159" s="207">
        <f>'DY Def'!C$5</f>
        <v>2</v>
      </c>
      <c r="G159" s="207">
        <f>'DY Def'!D$5</f>
        <v>3</v>
      </c>
      <c r="H159" s="207">
        <f>'DY Def'!E$5</f>
        <v>4</v>
      </c>
      <c r="I159" s="207">
        <f>'DY Def'!F$5</f>
        <v>5</v>
      </c>
      <c r="J159" s="207">
        <f>'DY Def'!G$5</f>
        <v>6</v>
      </c>
      <c r="K159" s="207">
        <f>'DY Def'!H$5</f>
        <v>7</v>
      </c>
      <c r="L159" s="207">
        <f>'DY Def'!I$5</f>
        <v>8</v>
      </c>
      <c r="M159" s="207">
        <f>'DY Def'!J$5</f>
        <v>9</v>
      </c>
      <c r="N159" s="207">
        <f>'DY Def'!K$5</f>
        <v>10</v>
      </c>
      <c r="O159" s="207">
        <f>'DY Def'!L$5</f>
        <v>11</v>
      </c>
      <c r="P159" s="207">
        <f>'DY Def'!M$5</f>
        <v>12</v>
      </c>
      <c r="Q159" s="207">
        <f>'DY Def'!N$5</f>
        <v>13</v>
      </c>
      <c r="R159" s="207">
        <f>'DY Def'!O$5</f>
        <v>14</v>
      </c>
      <c r="S159" s="207">
        <f>'DY Def'!P$5</f>
        <v>15</v>
      </c>
      <c r="T159" s="207">
        <f>'DY Def'!Q$5</f>
        <v>16</v>
      </c>
      <c r="U159" s="207">
        <f>'DY Def'!R$5</f>
        <v>17</v>
      </c>
      <c r="V159" s="207">
        <f>'DY Def'!S$5</f>
        <v>18</v>
      </c>
      <c r="W159" s="207">
        <f>'DY Def'!T$5</f>
        <v>19</v>
      </c>
      <c r="X159" s="207">
        <f>'DY Def'!U$5</f>
        <v>20</v>
      </c>
      <c r="Y159" s="207">
        <f>'DY Def'!V$5</f>
        <v>21</v>
      </c>
      <c r="Z159" s="207">
        <f>'DY Def'!W$5</f>
        <v>22</v>
      </c>
      <c r="AA159" s="207">
        <f>'DY Def'!X$5</f>
        <v>23</v>
      </c>
      <c r="AB159" s="207">
        <f>'DY Def'!Y$5</f>
        <v>24</v>
      </c>
      <c r="AC159" s="208">
        <f>'DY Def'!Z$5</f>
        <v>25</v>
      </c>
      <c r="AD159" s="285" t="s">
        <v>1</v>
      </c>
    </row>
    <row r="160" spans="2:30" x14ac:dyDescent="0.2">
      <c r="B160" s="64" t="s">
        <v>42</v>
      </c>
      <c r="C160" s="596"/>
      <c r="D160" s="151"/>
      <c r="E160" s="401"/>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4"/>
      <c r="AB160" s="474"/>
      <c r="AC160" s="419"/>
      <c r="AD160" s="419"/>
    </row>
    <row r="161" spans="2:30" x14ac:dyDescent="0.2">
      <c r="B161" s="61" t="str">
        <f>IFERROR(VLOOKUP(C161,'MEG Def'!$A$42:$B$45,2),"")</f>
        <v/>
      </c>
      <c r="C161" s="213"/>
      <c r="D161" s="259" t="s">
        <v>19</v>
      </c>
      <c r="E161" s="425">
        <f>E162*E163</f>
        <v>0</v>
      </c>
      <c r="F161" s="404">
        <f t="shared" ref="F161:AC161" si="34">F162*F163</f>
        <v>0</v>
      </c>
      <c r="G161" s="404">
        <f t="shared" si="34"/>
        <v>0</v>
      </c>
      <c r="H161" s="404">
        <f t="shared" si="34"/>
        <v>0</v>
      </c>
      <c r="I161" s="404">
        <f t="shared" si="34"/>
        <v>0</v>
      </c>
      <c r="J161" s="404">
        <f t="shared" si="34"/>
        <v>0</v>
      </c>
      <c r="K161" s="404">
        <f t="shared" si="34"/>
        <v>0</v>
      </c>
      <c r="L161" s="404">
        <f t="shared" si="34"/>
        <v>0</v>
      </c>
      <c r="M161" s="404">
        <f t="shared" si="34"/>
        <v>0</v>
      </c>
      <c r="N161" s="404">
        <f t="shared" si="34"/>
        <v>0</v>
      </c>
      <c r="O161" s="404">
        <f t="shared" si="34"/>
        <v>0</v>
      </c>
      <c r="P161" s="404">
        <f t="shared" si="34"/>
        <v>0</v>
      </c>
      <c r="Q161" s="404">
        <f t="shared" si="34"/>
        <v>0</v>
      </c>
      <c r="R161" s="404">
        <f t="shared" si="34"/>
        <v>0</v>
      </c>
      <c r="S161" s="404">
        <f t="shared" si="34"/>
        <v>0</v>
      </c>
      <c r="T161" s="404">
        <f t="shared" si="34"/>
        <v>0</v>
      </c>
      <c r="U161" s="404">
        <f t="shared" si="34"/>
        <v>0</v>
      </c>
      <c r="V161" s="404">
        <f t="shared" si="34"/>
        <v>0</v>
      </c>
      <c r="W161" s="404">
        <f t="shared" si="34"/>
        <v>0</v>
      </c>
      <c r="X161" s="404">
        <f t="shared" si="34"/>
        <v>0</v>
      </c>
      <c r="Y161" s="404">
        <f t="shared" si="34"/>
        <v>0</v>
      </c>
      <c r="Z161" s="404">
        <f t="shared" si="34"/>
        <v>0</v>
      </c>
      <c r="AA161" s="404">
        <f t="shared" si="34"/>
        <v>0</v>
      </c>
      <c r="AB161" s="404">
        <f t="shared" si="34"/>
        <v>0</v>
      </c>
      <c r="AC161" s="411">
        <f t="shared" si="34"/>
        <v>0</v>
      </c>
      <c r="AD161" s="410"/>
    </row>
    <row r="162" spans="2:30" x14ac:dyDescent="0.2">
      <c r="B162" s="61" t="str">
        <f>IFERROR(VLOOKUP(C162,'MEG Def'!$A$42:$B$44,2),"")</f>
        <v/>
      </c>
      <c r="C162" s="213"/>
      <c r="D162" s="259" t="s">
        <v>20</v>
      </c>
      <c r="E162" s="476">
        <f>SUMIF('WOW PMPM &amp; Agg'!$B$42:$B$44,'Summary TC'!$B161,'WOW PMPM &amp; Agg'!D$42:D$44)</f>
        <v>0</v>
      </c>
      <c r="F162" s="477">
        <f>SUMIF('WOW PMPM &amp; Agg'!$B$42:$B$44,'Summary TC'!$B161,'WOW PMPM &amp; Agg'!E$42:E$44)</f>
        <v>0</v>
      </c>
      <c r="G162" s="477">
        <f>SUMIF('WOW PMPM &amp; Agg'!$B$42:$B$44,'Summary TC'!$B161,'WOW PMPM &amp; Agg'!F$42:F$44)</f>
        <v>0</v>
      </c>
      <c r="H162" s="477">
        <f>SUMIF('WOW PMPM &amp; Agg'!$B$42:$B$44,'Summary TC'!$B161,'WOW PMPM &amp; Agg'!G$42:G$44)</f>
        <v>0</v>
      </c>
      <c r="I162" s="477">
        <f>SUMIF('WOW PMPM &amp; Agg'!$B$42:$B$44,'Summary TC'!$B161,'WOW PMPM &amp; Agg'!H$42:H$44)</f>
        <v>0</v>
      </c>
      <c r="J162" s="477">
        <f>SUMIF('WOW PMPM &amp; Agg'!$B$42:$B$44,'Summary TC'!$B161,'WOW PMPM &amp; Agg'!I$42:I$44)</f>
        <v>0</v>
      </c>
      <c r="K162" s="477">
        <f>SUMIF('WOW PMPM &amp; Agg'!$B$42:$B$44,'Summary TC'!$B161,'WOW PMPM &amp; Agg'!J$42:J$44)</f>
        <v>0</v>
      </c>
      <c r="L162" s="477">
        <f>SUMIF('WOW PMPM &amp; Agg'!$B$42:$B$44,'Summary TC'!$B161,'WOW PMPM &amp; Agg'!K$42:K$44)</f>
        <v>0</v>
      </c>
      <c r="M162" s="477">
        <f>SUMIF('WOW PMPM &amp; Agg'!$B$42:$B$44,'Summary TC'!$B161,'WOW PMPM &amp; Agg'!L$42:L$44)</f>
        <v>0</v>
      </c>
      <c r="N162" s="477">
        <f>SUMIF('WOW PMPM &amp; Agg'!$B$42:$B$44,'Summary TC'!$B161,'WOW PMPM &amp; Agg'!M$42:M$44)</f>
        <v>0</v>
      </c>
      <c r="O162" s="477">
        <f>SUMIF('WOW PMPM &amp; Agg'!$B$42:$B$44,'Summary TC'!$B161,'WOW PMPM &amp; Agg'!N$42:N$44)</f>
        <v>0</v>
      </c>
      <c r="P162" s="477">
        <f>SUMIF('WOW PMPM &amp; Agg'!$B$42:$B$44,'Summary TC'!$B161,'WOW PMPM &amp; Agg'!O$42:O$44)</f>
        <v>0</v>
      </c>
      <c r="Q162" s="477">
        <f>SUMIF('WOW PMPM &amp; Agg'!$B$42:$B$44,'Summary TC'!$B161,'WOW PMPM &amp; Agg'!P$42:P$44)</f>
        <v>0</v>
      </c>
      <c r="R162" s="477">
        <f>SUMIF('WOW PMPM &amp; Agg'!$B$42:$B$44,'Summary TC'!$B161,'WOW PMPM &amp; Agg'!Q$42:Q$44)</f>
        <v>0</v>
      </c>
      <c r="S162" s="477">
        <f>SUMIF('WOW PMPM &amp; Agg'!$B$42:$B$44,'Summary TC'!$B161,'WOW PMPM &amp; Agg'!R$42:R$44)</f>
        <v>0</v>
      </c>
      <c r="T162" s="477">
        <f>SUMIF('WOW PMPM &amp; Agg'!$B$42:$B$44,'Summary TC'!$B161,'WOW PMPM &amp; Agg'!S$42:S$44)</f>
        <v>0</v>
      </c>
      <c r="U162" s="477">
        <f>SUMIF('WOW PMPM &amp; Agg'!$B$42:$B$44,'Summary TC'!$B161,'WOW PMPM &amp; Agg'!T$42:T$44)</f>
        <v>0</v>
      </c>
      <c r="V162" s="477">
        <f>SUMIF('WOW PMPM &amp; Agg'!$B$42:$B$44,'Summary TC'!$B161,'WOW PMPM &amp; Agg'!U$42:U$44)</f>
        <v>0</v>
      </c>
      <c r="W162" s="477">
        <f>SUMIF('WOW PMPM &amp; Agg'!$B$42:$B$44,'Summary TC'!$B161,'WOW PMPM &amp; Agg'!V$42:V$44)</f>
        <v>0</v>
      </c>
      <c r="X162" s="477">
        <f>SUMIF('WOW PMPM &amp; Agg'!$B$42:$B$44,'Summary TC'!$B161,'WOW PMPM &amp; Agg'!W$42:W$44)</f>
        <v>0</v>
      </c>
      <c r="Y162" s="477">
        <f>SUMIF('WOW PMPM &amp; Agg'!$B$42:$B$44,'Summary TC'!$B161,'WOW PMPM &amp; Agg'!X$42:X$44)</f>
        <v>0</v>
      </c>
      <c r="Z162" s="477">
        <f>SUMIF('WOW PMPM &amp; Agg'!$B$42:$B$44,'Summary TC'!$B161,'WOW PMPM &amp; Agg'!Y$42:Y$44)</f>
        <v>0</v>
      </c>
      <c r="AA162" s="477">
        <f>SUMIF('WOW PMPM &amp; Agg'!$B$42:$B$44,'Summary TC'!$B161,'WOW PMPM &amp; Agg'!Z$42:Z$44)</f>
        <v>0</v>
      </c>
      <c r="AB162" s="477">
        <f>SUMIF('WOW PMPM &amp; Agg'!$B$42:$B$44,'Summary TC'!$B161,'WOW PMPM &amp; Agg'!AA$42:AA$44)</f>
        <v>0</v>
      </c>
      <c r="AC162" s="478">
        <f>SUMIF('WOW PMPM &amp; Agg'!$B$42:$B$44,'Summary TC'!$B161,'WOW PMPM &amp; Agg'!AB$42:AB$44)</f>
        <v>0</v>
      </c>
      <c r="AD162" s="410"/>
    </row>
    <row r="163" spans="2:30" x14ac:dyDescent="0.2">
      <c r="B163" s="61" t="str">
        <f>IFERROR(VLOOKUP(C163,'MEG Def'!$A$42:$B$44,2),"")</f>
        <v/>
      </c>
      <c r="C163" s="213"/>
      <c r="D163" s="259" t="s">
        <v>21</v>
      </c>
      <c r="E163" s="407">
        <f>IF($B$7="Actuals only",SUMIF('MemMon Actual'!$B$28:$B$31,'Summary TC'!$B161,'MemMon Actual'!D$28:D$31),0)+IF($B$7="Actuals + Projected",SUMIF('MemMon Total'!$B$24:$B$27,'Summary TC'!$B161,'MemMon Total'!D$24:D$27),0)</f>
        <v>0</v>
      </c>
      <c r="F163" s="416">
        <f>IF($B$7="Actuals only",SUMIF('MemMon Actual'!$B$28:$B$31,'Summary TC'!$B161,'MemMon Actual'!E$28:E$31),0)+IF($B$7="Actuals + Projected",SUMIF('MemMon Total'!$B$24:$B$27,'Summary TC'!$B161,'MemMon Total'!E$24:E$27),0)</f>
        <v>0</v>
      </c>
      <c r="G163" s="416">
        <f>IF($B$7="Actuals only",SUMIF('MemMon Actual'!$B$28:$B$31,'Summary TC'!$B161,'MemMon Actual'!F$28:F$31),0)+IF($B$7="Actuals + Projected",SUMIF('MemMon Total'!$B$24:$B$27,'Summary TC'!$B161,'MemMon Total'!F$24:F$27),0)</f>
        <v>0</v>
      </c>
      <c r="H163" s="416">
        <f>IF($B$7="Actuals only",SUMIF('MemMon Actual'!$B$28:$B$31,'Summary TC'!$B161,'MemMon Actual'!G$28:G$31),0)+IF($B$7="Actuals + Projected",SUMIF('MemMon Total'!$B$24:$B$27,'Summary TC'!$B161,'MemMon Total'!G$24:G$27),0)</f>
        <v>0</v>
      </c>
      <c r="I163" s="416">
        <f>IF($B$7="Actuals only",SUMIF('MemMon Actual'!$B$28:$B$31,'Summary TC'!$B161,'MemMon Actual'!H$28:H$31),0)+IF($B$7="Actuals + Projected",SUMIF('MemMon Total'!$B$24:$B$27,'Summary TC'!$B161,'MemMon Total'!H$24:H$27),0)</f>
        <v>0</v>
      </c>
      <c r="J163" s="416">
        <f>IF($B$7="Actuals only",SUMIF('MemMon Actual'!$B$28:$B$31,'Summary TC'!$B161,'MemMon Actual'!I$28:I$31),0)+IF($B$7="Actuals + Projected",SUMIF('MemMon Total'!$B$24:$B$27,'Summary TC'!$B161,'MemMon Total'!I$24:I$27),0)</f>
        <v>0</v>
      </c>
      <c r="K163" s="416">
        <f>IF($B$7="Actuals only",SUMIF('MemMon Actual'!$B$28:$B$31,'Summary TC'!$B161,'MemMon Actual'!J$28:J$31),0)+IF($B$7="Actuals + Projected",SUMIF('MemMon Total'!$B$24:$B$27,'Summary TC'!$B161,'MemMon Total'!J$24:J$27),0)</f>
        <v>0</v>
      </c>
      <c r="L163" s="416">
        <f>IF($B$7="Actuals only",SUMIF('MemMon Actual'!$B$28:$B$31,'Summary TC'!$B161,'MemMon Actual'!K$28:K$31),0)+IF($B$7="Actuals + Projected",SUMIF('MemMon Total'!$B$24:$B$27,'Summary TC'!$B161,'MemMon Total'!K$24:K$27),0)</f>
        <v>0</v>
      </c>
      <c r="M163" s="416">
        <f>IF($B$7="Actuals only",SUMIF('MemMon Actual'!$B$28:$B$31,'Summary TC'!$B161,'MemMon Actual'!L$28:L$31),0)+IF($B$7="Actuals + Projected",SUMIF('MemMon Total'!$B$24:$B$27,'Summary TC'!$B161,'MemMon Total'!L$24:L$27),0)</f>
        <v>0</v>
      </c>
      <c r="N163" s="416">
        <f>IF($B$7="Actuals only",SUMIF('MemMon Actual'!$B$28:$B$31,'Summary TC'!$B161,'MemMon Actual'!M$28:M$31),0)+IF($B$7="Actuals + Projected",SUMIF('MemMon Total'!$B$24:$B$27,'Summary TC'!$B161,'MemMon Total'!M$24:M$27),0)</f>
        <v>0</v>
      </c>
      <c r="O163" s="416">
        <f>IF($B$7="Actuals only",SUMIF('MemMon Actual'!$B$28:$B$31,'Summary TC'!$B161,'MemMon Actual'!N$28:N$31),0)+IF($B$7="Actuals + Projected",SUMIF('MemMon Total'!$B$24:$B$27,'Summary TC'!$B161,'MemMon Total'!N$24:N$27),0)</f>
        <v>0</v>
      </c>
      <c r="P163" s="416">
        <f>IF($B$7="Actuals only",SUMIF('MemMon Actual'!$B$28:$B$31,'Summary TC'!$B161,'MemMon Actual'!O$28:O$31),0)+IF($B$7="Actuals + Projected",SUMIF('MemMon Total'!$B$24:$B$27,'Summary TC'!$B161,'MemMon Total'!O$24:O$27),0)</f>
        <v>0</v>
      </c>
      <c r="Q163" s="416">
        <f>IF($B$7="Actuals only",SUMIF('MemMon Actual'!$B$28:$B$31,'Summary TC'!$B161,'MemMon Actual'!P$28:P$31),0)+IF($B$7="Actuals + Projected",SUMIF('MemMon Total'!$B$24:$B$27,'Summary TC'!$B161,'MemMon Total'!P$24:P$27),0)</f>
        <v>0</v>
      </c>
      <c r="R163" s="416">
        <f>IF($B$7="Actuals only",SUMIF('MemMon Actual'!$B$28:$B$31,'Summary TC'!$B161,'MemMon Actual'!Q$28:Q$31),0)+IF($B$7="Actuals + Projected",SUMIF('MemMon Total'!$B$24:$B$27,'Summary TC'!$B161,'MemMon Total'!Q$24:Q$27),0)</f>
        <v>0</v>
      </c>
      <c r="S163" s="416">
        <f>IF($B$7="Actuals only",SUMIF('MemMon Actual'!$B$28:$B$31,'Summary TC'!$B161,'MemMon Actual'!R$28:R$31),0)+IF($B$7="Actuals + Projected",SUMIF('MemMon Total'!$B$24:$B$27,'Summary TC'!$B161,'MemMon Total'!R$24:R$27),0)</f>
        <v>0</v>
      </c>
      <c r="T163" s="416">
        <f>IF($B$7="Actuals only",SUMIF('MemMon Actual'!$B$28:$B$31,'Summary TC'!$B161,'MemMon Actual'!S$28:S$31),0)+IF($B$7="Actuals + Projected",SUMIF('MemMon Total'!$B$24:$B$27,'Summary TC'!$B161,'MemMon Total'!S$24:S$27),0)</f>
        <v>0</v>
      </c>
      <c r="U163" s="416">
        <f>IF($B$7="Actuals only",SUMIF('MemMon Actual'!$B$28:$B$31,'Summary TC'!$B161,'MemMon Actual'!T$28:T$31),0)+IF($B$7="Actuals + Projected",SUMIF('MemMon Total'!$B$24:$B$27,'Summary TC'!$B161,'MemMon Total'!T$24:T$27),0)</f>
        <v>0</v>
      </c>
      <c r="V163" s="416">
        <f>IF($B$7="Actuals only",SUMIF('MemMon Actual'!$B$28:$B$31,'Summary TC'!$B161,'MemMon Actual'!U$28:U$31),0)+IF($B$7="Actuals + Projected",SUMIF('MemMon Total'!$B$24:$B$27,'Summary TC'!$B161,'MemMon Total'!U$24:U$27),0)</f>
        <v>0</v>
      </c>
      <c r="W163" s="416">
        <f>IF($B$7="Actuals only",SUMIF('MemMon Actual'!$B$28:$B$31,'Summary TC'!$B161,'MemMon Actual'!V$28:V$31),0)+IF($B$7="Actuals + Projected",SUMIF('MemMon Total'!$B$24:$B$27,'Summary TC'!$B161,'MemMon Total'!V$24:V$27),0)</f>
        <v>0</v>
      </c>
      <c r="X163" s="416">
        <f>IF($B$7="Actuals only",SUMIF('MemMon Actual'!$B$28:$B$31,'Summary TC'!$B161,'MemMon Actual'!W$28:W$31),0)+IF($B$7="Actuals + Projected",SUMIF('MemMon Total'!$B$24:$B$27,'Summary TC'!$B161,'MemMon Total'!W$24:W$27),0)</f>
        <v>0</v>
      </c>
      <c r="Y163" s="416">
        <f>IF($B$7="Actuals only",SUMIF('MemMon Actual'!$B$28:$B$31,'Summary TC'!$B161,'MemMon Actual'!X$28:X$31),0)+IF($B$7="Actuals + Projected",SUMIF('MemMon Total'!$B$24:$B$27,'Summary TC'!$B161,'MemMon Total'!X$24:X$27),0)</f>
        <v>0</v>
      </c>
      <c r="Z163" s="416">
        <f>IF($B$7="Actuals only",SUMIF('MemMon Actual'!$B$28:$B$31,'Summary TC'!$B161,'MemMon Actual'!Y$28:Y$31),0)+IF($B$7="Actuals + Projected",SUMIF('MemMon Total'!$B$24:$B$27,'Summary TC'!$B161,'MemMon Total'!Y$24:Y$27),0)</f>
        <v>0</v>
      </c>
      <c r="AA163" s="416">
        <f>IF($B$7="Actuals only",SUMIF('MemMon Actual'!$B$28:$B$31,'Summary TC'!$B161,'MemMon Actual'!Z$28:Z$31),0)+IF($B$7="Actuals + Projected",SUMIF('MemMon Total'!$B$24:$B$27,'Summary TC'!$B161,'MemMon Total'!Z$24:Z$27),0)</f>
        <v>0</v>
      </c>
      <c r="AB163" s="416">
        <f>IF($B$7="Actuals only",SUMIF('MemMon Actual'!$B$28:$B$31,'Summary TC'!$B161,'MemMon Actual'!AA$28:AA$31),0)+IF($B$7="Actuals + Projected",SUMIF('MemMon Total'!$B$24:$B$27,'Summary TC'!$B161,'MemMon Total'!AA$24:AA$27),0)</f>
        <v>0</v>
      </c>
      <c r="AC163" s="417">
        <f>IF($B$7="Actuals only",SUMIF('MemMon Actual'!$B$28:$B$31,'Summary TC'!$B161,'MemMon Actual'!AB$28:AB$31),0)+IF($B$7="Actuals + Projected",SUMIF('MemMon Total'!$B$24:$B$27,'Summary TC'!$B161,'MemMon Total'!AB$24:AB$27),0)</f>
        <v>0</v>
      </c>
      <c r="AD163" s="410"/>
    </row>
    <row r="164" spans="2:30" x14ac:dyDescent="0.2">
      <c r="B164" s="61"/>
      <c r="C164" s="213"/>
      <c r="D164" s="259"/>
      <c r="E164" s="407"/>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7"/>
      <c r="AD164" s="410"/>
    </row>
    <row r="165" spans="2:30" x14ac:dyDescent="0.2">
      <c r="B165" s="61" t="str">
        <f>IFERROR(VLOOKUP(C165,'MEG Def'!$A$42:$B$44,2),"")</f>
        <v/>
      </c>
      <c r="C165" s="213"/>
      <c r="D165" s="259" t="s">
        <v>19</v>
      </c>
      <c r="E165" s="425">
        <f>E166*E167</f>
        <v>0</v>
      </c>
      <c r="F165" s="404">
        <f t="shared" ref="F165:AC165" si="35">F166*F167</f>
        <v>0</v>
      </c>
      <c r="G165" s="404">
        <f t="shared" si="35"/>
        <v>0</v>
      </c>
      <c r="H165" s="404">
        <f t="shared" si="35"/>
        <v>0</v>
      </c>
      <c r="I165" s="404">
        <f t="shared" si="35"/>
        <v>0</v>
      </c>
      <c r="J165" s="404">
        <f t="shared" si="35"/>
        <v>0</v>
      </c>
      <c r="K165" s="404">
        <f t="shared" si="35"/>
        <v>0</v>
      </c>
      <c r="L165" s="404">
        <f t="shared" si="35"/>
        <v>0</v>
      </c>
      <c r="M165" s="404">
        <f t="shared" si="35"/>
        <v>0</v>
      </c>
      <c r="N165" s="404">
        <f t="shared" si="35"/>
        <v>0</v>
      </c>
      <c r="O165" s="404">
        <f t="shared" si="35"/>
        <v>0</v>
      </c>
      <c r="P165" s="404">
        <f t="shared" si="35"/>
        <v>0</v>
      </c>
      <c r="Q165" s="404">
        <f t="shared" si="35"/>
        <v>0</v>
      </c>
      <c r="R165" s="404">
        <f t="shared" si="35"/>
        <v>0</v>
      </c>
      <c r="S165" s="404">
        <f t="shared" si="35"/>
        <v>0</v>
      </c>
      <c r="T165" s="404">
        <f t="shared" si="35"/>
        <v>0</v>
      </c>
      <c r="U165" s="404">
        <f t="shared" si="35"/>
        <v>0</v>
      </c>
      <c r="V165" s="404">
        <f t="shared" si="35"/>
        <v>0</v>
      </c>
      <c r="W165" s="404">
        <f t="shared" si="35"/>
        <v>0</v>
      </c>
      <c r="X165" s="404">
        <f t="shared" si="35"/>
        <v>0</v>
      </c>
      <c r="Y165" s="404">
        <f t="shared" si="35"/>
        <v>0</v>
      </c>
      <c r="Z165" s="404">
        <f t="shared" si="35"/>
        <v>0</v>
      </c>
      <c r="AA165" s="404">
        <f t="shared" si="35"/>
        <v>0</v>
      </c>
      <c r="AB165" s="404">
        <f t="shared" si="35"/>
        <v>0</v>
      </c>
      <c r="AC165" s="411">
        <f t="shared" si="35"/>
        <v>0</v>
      </c>
      <c r="AD165" s="410"/>
    </row>
    <row r="166" spans="2:30" x14ac:dyDescent="0.2">
      <c r="B166" s="61"/>
      <c r="C166" s="213"/>
      <c r="D166" s="259" t="s">
        <v>20</v>
      </c>
      <c r="E166" s="476">
        <f>SUMIF('WOW PMPM &amp; Agg'!$B$42:$B$44,'Summary TC'!$B165,'WOW PMPM &amp; Agg'!D$42:D$44)</f>
        <v>0</v>
      </c>
      <c r="F166" s="477">
        <f>SUMIF('WOW PMPM &amp; Agg'!$B$42:$B$44,'Summary TC'!$B165,'WOW PMPM &amp; Agg'!E$42:E$44)</f>
        <v>0</v>
      </c>
      <c r="G166" s="477">
        <f>SUMIF('WOW PMPM &amp; Agg'!$B$42:$B$44,'Summary TC'!$B165,'WOW PMPM &amp; Agg'!F$42:F$44)</f>
        <v>0</v>
      </c>
      <c r="H166" s="477">
        <f>SUMIF('WOW PMPM &amp; Agg'!$B$42:$B$44,'Summary TC'!$B165,'WOW PMPM &amp; Agg'!G$42:G$44)</f>
        <v>0</v>
      </c>
      <c r="I166" s="477">
        <f>SUMIF('WOW PMPM &amp; Agg'!$B$42:$B$44,'Summary TC'!$B165,'WOW PMPM &amp; Agg'!H$42:H$44)</f>
        <v>0</v>
      </c>
      <c r="J166" s="477">
        <f>SUMIF('WOW PMPM &amp; Agg'!$B$42:$B$44,'Summary TC'!$B165,'WOW PMPM &amp; Agg'!I$42:I$44)</f>
        <v>0</v>
      </c>
      <c r="K166" s="477">
        <f>SUMIF('WOW PMPM &amp; Agg'!$B$42:$B$44,'Summary TC'!$B165,'WOW PMPM &amp; Agg'!J$42:J$44)</f>
        <v>0</v>
      </c>
      <c r="L166" s="477">
        <f>SUMIF('WOW PMPM &amp; Agg'!$B$42:$B$44,'Summary TC'!$B165,'WOW PMPM &amp; Agg'!K$42:K$44)</f>
        <v>0</v>
      </c>
      <c r="M166" s="477">
        <f>SUMIF('WOW PMPM &amp; Agg'!$B$42:$B$44,'Summary TC'!$B165,'WOW PMPM &amp; Agg'!L$42:L$44)</f>
        <v>0</v>
      </c>
      <c r="N166" s="477">
        <f>SUMIF('WOW PMPM &amp; Agg'!$B$42:$B$44,'Summary TC'!$B165,'WOW PMPM &amp; Agg'!M$42:M$44)</f>
        <v>0</v>
      </c>
      <c r="O166" s="477">
        <f>SUMIF('WOW PMPM &amp; Agg'!$B$42:$B$44,'Summary TC'!$B165,'WOW PMPM &amp; Agg'!N$42:N$44)</f>
        <v>0</v>
      </c>
      <c r="P166" s="477">
        <f>SUMIF('WOW PMPM &amp; Agg'!$B$42:$B$44,'Summary TC'!$B165,'WOW PMPM &amp; Agg'!O$42:O$44)</f>
        <v>0</v>
      </c>
      <c r="Q166" s="477">
        <f>SUMIF('WOW PMPM &amp; Agg'!$B$42:$B$44,'Summary TC'!$B165,'WOW PMPM &amp; Agg'!P$42:P$44)</f>
        <v>0</v>
      </c>
      <c r="R166" s="477">
        <f>SUMIF('WOW PMPM &amp; Agg'!$B$42:$B$44,'Summary TC'!$B165,'WOW PMPM &amp; Agg'!Q$42:Q$44)</f>
        <v>0</v>
      </c>
      <c r="S166" s="477">
        <f>SUMIF('WOW PMPM &amp; Agg'!$B$42:$B$44,'Summary TC'!$B165,'WOW PMPM &amp; Agg'!R$42:R$44)</f>
        <v>0</v>
      </c>
      <c r="T166" s="477">
        <f>SUMIF('WOW PMPM &amp; Agg'!$B$42:$B$44,'Summary TC'!$B165,'WOW PMPM &amp; Agg'!S$42:S$44)</f>
        <v>0</v>
      </c>
      <c r="U166" s="477">
        <f>SUMIF('WOW PMPM &amp; Agg'!$B$42:$B$44,'Summary TC'!$B165,'WOW PMPM &amp; Agg'!T$42:T$44)</f>
        <v>0</v>
      </c>
      <c r="V166" s="477">
        <f>SUMIF('WOW PMPM &amp; Agg'!$B$42:$B$44,'Summary TC'!$B165,'WOW PMPM &amp; Agg'!U$42:U$44)</f>
        <v>0</v>
      </c>
      <c r="W166" s="477">
        <f>SUMIF('WOW PMPM &amp; Agg'!$B$42:$B$44,'Summary TC'!$B165,'WOW PMPM &amp; Agg'!V$42:V$44)</f>
        <v>0</v>
      </c>
      <c r="X166" s="477">
        <f>SUMIF('WOW PMPM &amp; Agg'!$B$42:$B$44,'Summary TC'!$B165,'WOW PMPM &amp; Agg'!W$42:W$44)</f>
        <v>0</v>
      </c>
      <c r="Y166" s="477">
        <f>SUMIF('WOW PMPM &amp; Agg'!$B$42:$B$44,'Summary TC'!$B165,'WOW PMPM &amp; Agg'!X$42:X$44)</f>
        <v>0</v>
      </c>
      <c r="Z166" s="477">
        <f>SUMIF('WOW PMPM &amp; Agg'!$B$42:$B$44,'Summary TC'!$B165,'WOW PMPM &amp; Agg'!Y$42:Y$44)</f>
        <v>0</v>
      </c>
      <c r="AA166" s="477">
        <f>SUMIF('WOW PMPM &amp; Agg'!$B$42:$B$44,'Summary TC'!$B165,'WOW PMPM &amp; Agg'!Z$42:Z$44)</f>
        <v>0</v>
      </c>
      <c r="AB166" s="477">
        <f>SUMIF('WOW PMPM &amp; Agg'!$B$42:$B$44,'Summary TC'!$B165,'WOW PMPM &amp; Agg'!AA$42:AA$44)</f>
        <v>0</v>
      </c>
      <c r="AC166" s="478">
        <f>SUMIF('WOW PMPM &amp; Agg'!$B$42:$B$44,'Summary TC'!$B165,'WOW PMPM &amp; Agg'!AB$42:AB$44)</f>
        <v>0</v>
      </c>
      <c r="AD166" s="410"/>
    </row>
    <row r="167" spans="2:30" x14ac:dyDescent="0.2">
      <c r="B167" s="61"/>
      <c r="C167" s="213"/>
      <c r="D167" s="259" t="s">
        <v>21</v>
      </c>
      <c r="E167" s="407">
        <f>IF($B$7="Actuals only",SUMIF('MemMon Actual'!$B$28:$B$31,'Summary TC'!$B165,'MemMon Actual'!D$28:D$31),0)+IF($B$7="Actuals + Projected",SUMIF('MemMon Total'!$B$24:$B$27,'Summary TC'!$B165,'MemMon Total'!D$24:D$27),0)</f>
        <v>0</v>
      </c>
      <c r="F167" s="416">
        <f>IF($B$7="Actuals only",SUMIF('MemMon Actual'!$B$28:$B$31,'Summary TC'!$B165,'MemMon Actual'!E$28:E$31),0)+IF($B$7="Actuals + Projected",SUMIF('MemMon Total'!$B$24:$B$27,'Summary TC'!$B165,'MemMon Total'!E$24:E$27),0)</f>
        <v>0</v>
      </c>
      <c r="G167" s="416">
        <f>IF($B$7="Actuals only",SUMIF('MemMon Actual'!$B$28:$B$31,'Summary TC'!$B165,'MemMon Actual'!F$28:F$31),0)+IF($B$7="Actuals + Projected",SUMIF('MemMon Total'!$B$24:$B$27,'Summary TC'!$B165,'MemMon Total'!F$24:F$27),0)</f>
        <v>0</v>
      </c>
      <c r="H167" s="416">
        <f>IF($B$7="Actuals only",SUMIF('MemMon Actual'!$B$28:$B$31,'Summary TC'!$B165,'MemMon Actual'!G$28:G$31),0)+IF($B$7="Actuals + Projected",SUMIF('MemMon Total'!$B$24:$B$27,'Summary TC'!$B165,'MemMon Total'!G$24:G$27),0)</f>
        <v>0</v>
      </c>
      <c r="I167" s="416">
        <f>IF($B$7="Actuals only",SUMIF('MemMon Actual'!$B$28:$B$31,'Summary TC'!$B165,'MemMon Actual'!H$28:H$31),0)+IF($B$7="Actuals + Projected",SUMIF('MemMon Total'!$B$24:$B$27,'Summary TC'!$B165,'MemMon Total'!H$24:H$27),0)</f>
        <v>0</v>
      </c>
      <c r="J167" s="416">
        <f>IF($B$7="Actuals only",SUMIF('MemMon Actual'!$B$28:$B$31,'Summary TC'!$B165,'MemMon Actual'!I$28:I$31),0)+IF($B$7="Actuals + Projected",SUMIF('MemMon Total'!$B$24:$B$27,'Summary TC'!$B165,'MemMon Total'!I$24:I$27),0)</f>
        <v>0</v>
      </c>
      <c r="K167" s="416">
        <f>IF($B$7="Actuals only",SUMIF('MemMon Actual'!$B$28:$B$31,'Summary TC'!$B165,'MemMon Actual'!J$28:J$31),0)+IF($B$7="Actuals + Projected",SUMIF('MemMon Total'!$B$24:$B$27,'Summary TC'!$B165,'MemMon Total'!J$24:J$27),0)</f>
        <v>0</v>
      </c>
      <c r="L167" s="416">
        <f>IF($B$7="Actuals only",SUMIF('MemMon Actual'!$B$28:$B$31,'Summary TC'!$B165,'MemMon Actual'!K$28:K$31),0)+IF($B$7="Actuals + Projected",SUMIF('MemMon Total'!$B$24:$B$27,'Summary TC'!$B165,'MemMon Total'!K$24:K$27),0)</f>
        <v>0</v>
      </c>
      <c r="M167" s="416">
        <f>IF($B$7="Actuals only",SUMIF('MemMon Actual'!$B$28:$B$31,'Summary TC'!$B165,'MemMon Actual'!L$28:L$31),0)+IF($B$7="Actuals + Projected",SUMIF('MemMon Total'!$B$24:$B$27,'Summary TC'!$B165,'MemMon Total'!L$24:L$27),0)</f>
        <v>0</v>
      </c>
      <c r="N167" s="416">
        <f>IF($B$7="Actuals only",SUMIF('MemMon Actual'!$B$28:$B$31,'Summary TC'!$B165,'MemMon Actual'!M$28:M$31),0)+IF($B$7="Actuals + Projected",SUMIF('MemMon Total'!$B$24:$B$27,'Summary TC'!$B165,'MemMon Total'!M$24:M$27),0)</f>
        <v>0</v>
      </c>
      <c r="O167" s="416">
        <f>IF($B$7="Actuals only",SUMIF('MemMon Actual'!$B$28:$B$31,'Summary TC'!$B165,'MemMon Actual'!N$28:N$31),0)+IF($B$7="Actuals + Projected",SUMIF('MemMon Total'!$B$24:$B$27,'Summary TC'!$B165,'MemMon Total'!N$24:N$27),0)</f>
        <v>0</v>
      </c>
      <c r="P167" s="416">
        <f>IF($B$7="Actuals only",SUMIF('MemMon Actual'!$B$28:$B$31,'Summary TC'!$B165,'MemMon Actual'!O$28:O$31),0)+IF($B$7="Actuals + Projected",SUMIF('MemMon Total'!$B$24:$B$27,'Summary TC'!$B165,'MemMon Total'!O$24:O$27),0)</f>
        <v>0</v>
      </c>
      <c r="Q167" s="416">
        <f>IF($B$7="Actuals only",SUMIF('MemMon Actual'!$B$28:$B$31,'Summary TC'!$B165,'MemMon Actual'!P$28:P$31),0)+IF($B$7="Actuals + Projected",SUMIF('MemMon Total'!$B$24:$B$27,'Summary TC'!$B165,'MemMon Total'!P$24:P$27),0)</f>
        <v>0</v>
      </c>
      <c r="R167" s="416">
        <f>IF($B$7="Actuals only",SUMIF('MemMon Actual'!$B$28:$B$31,'Summary TC'!$B165,'MemMon Actual'!Q$28:Q$31),0)+IF($B$7="Actuals + Projected",SUMIF('MemMon Total'!$B$24:$B$27,'Summary TC'!$B165,'MemMon Total'!Q$24:Q$27),0)</f>
        <v>0</v>
      </c>
      <c r="S167" s="416">
        <f>IF($B$7="Actuals only",SUMIF('MemMon Actual'!$B$28:$B$31,'Summary TC'!$B165,'MemMon Actual'!R$28:R$31),0)+IF($B$7="Actuals + Projected",SUMIF('MemMon Total'!$B$24:$B$27,'Summary TC'!$B165,'MemMon Total'!R$24:R$27),0)</f>
        <v>0</v>
      </c>
      <c r="T167" s="416">
        <f>IF($B$7="Actuals only",SUMIF('MemMon Actual'!$B$28:$B$31,'Summary TC'!$B165,'MemMon Actual'!S$28:S$31),0)+IF($B$7="Actuals + Projected",SUMIF('MemMon Total'!$B$24:$B$27,'Summary TC'!$B165,'MemMon Total'!S$24:S$27),0)</f>
        <v>0</v>
      </c>
      <c r="U167" s="416">
        <f>IF($B$7="Actuals only",SUMIF('MemMon Actual'!$B$28:$B$31,'Summary TC'!$B165,'MemMon Actual'!T$28:T$31),0)+IF($B$7="Actuals + Projected",SUMIF('MemMon Total'!$B$24:$B$27,'Summary TC'!$B165,'MemMon Total'!T$24:T$27),0)</f>
        <v>0</v>
      </c>
      <c r="V167" s="416">
        <f>IF($B$7="Actuals only",SUMIF('MemMon Actual'!$B$28:$B$31,'Summary TC'!$B165,'MemMon Actual'!U$28:U$31),0)+IF($B$7="Actuals + Projected",SUMIF('MemMon Total'!$B$24:$B$27,'Summary TC'!$B165,'MemMon Total'!U$24:U$27),0)</f>
        <v>0</v>
      </c>
      <c r="W167" s="416">
        <f>IF($B$7="Actuals only",SUMIF('MemMon Actual'!$B$28:$B$31,'Summary TC'!$B165,'MemMon Actual'!V$28:V$31),0)+IF($B$7="Actuals + Projected",SUMIF('MemMon Total'!$B$24:$B$27,'Summary TC'!$B165,'MemMon Total'!V$24:V$27),0)</f>
        <v>0</v>
      </c>
      <c r="X167" s="416">
        <f>IF($B$7="Actuals only",SUMIF('MemMon Actual'!$B$28:$B$31,'Summary TC'!$B165,'MemMon Actual'!W$28:W$31),0)+IF($B$7="Actuals + Projected",SUMIF('MemMon Total'!$B$24:$B$27,'Summary TC'!$B165,'MemMon Total'!W$24:W$27),0)</f>
        <v>0</v>
      </c>
      <c r="Y167" s="416">
        <f>IF($B$7="Actuals only",SUMIF('MemMon Actual'!$B$28:$B$31,'Summary TC'!$B165,'MemMon Actual'!X$28:X$31),0)+IF($B$7="Actuals + Projected",SUMIF('MemMon Total'!$B$24:$B$27,'Summary TC'!$B165,'MemMon Total'!X$24:X$27),0)</f>
        <v>0</v>
      </c>
      <c r="Z167" s="416">
        <f>IF($B$7="Actuals only",SUMIF('MemMon Actual'!$B$28:$B$31,'Summary TC'!$B165,'MemMon Actual'!Y$28:Y$31),0)+IF($B$7="Actuals + Projected",SUMIF('MemMon Total'!$B$24:$B$27,'Summary TC'!$B165,'MemMon Total'!Y$24:Y$27),0)</f>
        <v>0</v>
      </c>
      <c r="AA167" s="416">
        <f>IF($B$7="Actuals only",SUMIF('MemMon Actual'!$B$28:$B$31,'Summary TC'!$B165,'MemMon Actual'!Z$28:Z$31),0)+IF($B$7="Actuals + Projected",SUMIF('MemMon Total'!$B$24:$B$27,'Summary TC'!$B165,'MemMon Total'!Z$24:Z$27),0)</f>
        <v>0</v>
      </c>
      <c r="AB167" s="416">
        <f>IF($B$7="Actuals only",SUMIF('MemMon Actual'!$B$28:$B$31,'Summary TC'!$B165,'MemMon Actual'!AA$28:AA$31),0)+IF($B$7="Actuals + Projected",SUMIF('MemMon Total'!$B$24:$B$27,'Summary TC'!$B165,'MemMon Total'!AA$24:AA$27),0)</f>
        <v>0</v>
      </c>
      <c r="AC167" s="417">
        <f>IF($B$7="Actuals only",SUMIF('MemMon Actual'!$B$28:$B$31,'Summary TC'!$B165,'MemMon Actual'!AB$28:AB$31),0)+IF($B$7="Actuals + Projected",SUMIF('MemMon Total'!$B$24:$B$27,'Summary TC'!$B165,'MemMon Total'!AB$24:AB$27),0)</f>
        <v>0</v>
      </c>
      <c r="AD167" s="410"/>
    </row>
    <row r="168" spans="2:30" x14ac:dyDescent="0.2">
      <c r="B168" s="61"/>
      <c r="C168" s="213"/>
      <c r="D168" s="259"/>
      <c r="E168" s="407"/>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7"/>
      <c r="AD168" s="410"/>
    </row>
    <row r="169" spans="2:30" x14ac:dyDescent="0.2">
      <c r="B169" s="61" t="str">
        <f>IFERROR(VLOOKUP(C169,'MEG Def'!$A$42:$B$44,2),"")</f>
        <v/>
      </c>
      <c r="C169" s="213"/>
      <c r="D169" s="259" t="s">
        <v>19</v>
      </c>
      <c r="E169" s="425">
        <f>E170*E171</f>
        <v>0</v>
      </c>
      <c r="F169" s="404">
        <f t="shared" ref="F169:AC169" si="36">F170*F171</f>
        <v>0</v>
      </c>
      <c r="G169" s="404">
        <f t="shared" si="36"/>
        <v>0</v>
      </c>
      <c r="H169" s="404">
        <f t="shared" si="36"/>
        <v>0</v>
      </c>
      <c r="I169" s="404">
        <f t="shared" si="36"/>
        <v>0</v>
      </c>
      <c r="J169" s="404">
        <f t="shared" si="36"/>
        <v>0</v>
      </c>
      <c r="K169" s="404">
        <f t="shared" si="36"/>
        <v>0</v>
      </c>
      <c r="L169" s="404">
        <f t="shared" si="36"/>
        <v>0</v>
      </c>
      <c r="M169" s="404">
        <f t="shared" si="36"/>
        <v>0</v>
      </c>
      <c r="N169" s="404">
        <f t="shared" si="36"/>
        <v>0</v>
      </c>
      <c r="O169" s="404">
        <f t="shared" si="36"/>
        <v>0</v>
      </c>
      <c r="P169" s="404">
        <f t="shared" si="36"/>
        <v>0</v>
      </c>
      <c r="Q169" s="404">
        <f t="shared" si="36"/>
        <v>0</v>
      </c>
      <c r="R169" s="404">
        <f t="shared" si="36"/>
        <v>0</v>
      </c>
      <c r="S169" s="404">
        <f t="shared" si="36"/>
        <v>0</v>
      </c>
      <c r="T169" s="404">
        <f t="shared" si="36"/>
        <v>0</v>
      </c>
      <c r="U169" s="404">
        <f t="shared" si="36"/>
        <v>0</v>
      </c>
      <c r="V169" s="404">
        <f t="shared" si="36"/>
        <v>0</v>
      </c>
      <c r="W169" s="404">
        <f t="shared" si="36"/>
        <v>0</v>
      </c>
      <c r="X169" s="404">
        <f t="shared" si="36"/>
        <v>0</v>
      </c>
      <c r="Y169" s="404">
        <f t="shared" si="36"/>
        <v>0</v>
      </c>
      <c r="Z169" s="404">
        <f t="shared" si="36"/>
        <v>0</v>
      </c>
      <c r="AA169" s="404">
        <f t="shared" si="36"/>
        <v>0</v>
      </c>
      <c r="AB169" s="404">
        <f t="shared" si="36"/>
        <v>0</v>
      </c>
      <c r="AC169" s="411">
        <f t="shared" si="36"/>
        <v>0</v>
      </c>
      <c r="AD169" s="410"/>
    </row>
    <row r="170" spans="2:30" x14ac:dyDescent="0.2">
      <c r="B170" s="61"/>
      <c r="C170" s="213"/>
      <c r="D170" s="259" t="s">
        <v>20</v>
      </c>
      <c r="E170" s="476">
        <f>SUMIF('WOW PMPM &amp; Agg'!$B$42:$B$44,'Summary TC'!$B169,'WOW PMPM &amp; Agg'!D$42:D$44)</f>
        <v>0</v>
      </c>
      <c r="F170" s="477">
        <f>SUMIF('WOW PMPM &amp; Agg'!$B$42:$B$44,'Summary TC'!$B169,'WOW PMPM &amp; Agg'!E$42:E$44)</f>
        <v>0</v>
      </c>
      <c r="G170" s="477">
        <f>SUMIF('WOW PMPM &amp; Agg'!$B$42:$B$44,'Summary TC'!$B169,'WOW PMPM &amp; Agg'!F$42:F$44)</f>
        <v>0</v>
      </c>
      <c r="H170" s="477">
        <f>SUMIF('WOW PMPM &amp; Agg'!$B$42:$B$44,'Summary TC'!$B169,'WOW PMPM &amp; Agg'!G$42:G$44)</f>
        <v>0</v>
      </c>
      <c r="I170" s="477">
        <f>SUMIF('WOW PMPM &amp; Agg'!$B$42:$B$44,'Summary TC'!$B169,'WOW PMPM &amp; Agg'!H$42:H$44)</f>
        <v>0</v>
      </c>
      <c r="J170" s="477">
        <f>SUMIF('WOW PMPM &amp; Agg'!$B$42:$B$44,'Summary TC'!$B169,'WOW PMPM &amp; Agg'!I$42:I$44)</f>
        <v>0</v>
      </c>
      <c r="K170" s="477">
        <f>SUMIF('WOW PMPM &amp; Agg'!$B$42:$B$44,'Summary TC'!$B169,'WOW PMPM &amp; Agg'!J$42:J$44)</f>
        <v>0</v>
      </c>
      <c r="L170" s="477">
        <f>SUMIF('WOW PMPM &amp; Agg'!$B$42:$B$44,'Summary TC'!$B169,'WOW PMPM &amp; Agg'!K$42:K$44)</f>
        <v>0</v>
      </c>
      <c r="M170" s="477">
        <f>SUMIF('WOW PMPM &amp; Agg'!$B$42:$B$44,'Summary TC'!$B169,'WOW PMPM &amp; Agg'!L$42:L$44)</f>
        <v>0</v>
      </c>
      <c r="N170" s="477">
        <f>SUMIF('WOW PMPM &amp; Agg'!$B$42:$B$44,'Summary TC'!$B169,'WOW PMPM &amp; Agg'!M$42:M$44)</f>
        <v>0</v>
      </c>
      <c r="O170" s="477">
        <f>SUMIF('WOW PMPM &amp; Agg'!$B$42:$B$44,'Summary TC'!$B169,'WOW PMPM &amp; Agg'!N$42:N$44)</f>
        <v>0</v>
      </c>
      <c r="P170" s="477">
        <f>SUMIF('WOW PMPM &amp; Agg'!$B$42:$B$44,'Summary TC'!$B169,'WOW PMPM &amp; Agg'!O$42:O$44)</f>
        <v>0</v>
      </c>
      <c r="Q170" s="477">
        <f>SUMIF('WOW PMPM &amp; Agg'!$B$42:$B$44,'Summary TC'!$B169,'WOW PMPM &amp; Agg'!P$42:P$44)</f>
        <v>0</v>
      </c>
      <c r="R170" s="477">
        <f>SUMIF('WOW PMPM &amp; Agg'!$B$42:$B$44,'Summary TC'!$B169,'WOW PMPM &amp; Agg'!Q$42:Q$44)</f>
        <v>0</v>
      </c>
      <c r="S170" s="477">
        <f>SUMIF('WOW PMPM &amp; Agg'!$B$42:$B$44,'Summary TC'!$B169,'WOW PMPM &amp; Agg'!R$42:R$44)</f>
        <v>0</v>
      </c>
      <c r="T170" s="477">
        <f>SUMIF('WOW PMPM &amp; Agg'!$B$42:$B$44,'Summary TC'!$B169,'WOW PMPM &amp; Agg'!S$42:S$44)</f>
        <v>0</v>
      </c>
      <c r="U170" s="477">
        <f>SUMIF('WOW PMPM &amp; Agg'!$B$42:$B$44,'Summary TC'!$B169,'WOW PMPM &amp; Agg'!T$42:T$44)</f>
        <v>0</v>
      </c>
      <c r="V170" s="477">
        <f>SUMIF('WOW PMPM &amp; Agg'!$B$42:$B$44,'Summary TC'!$B169,'WOW PMPM &amp; Agg'!U$42:U$44)</f>
        <v>0</v>
      </c>
      <c r="W170" s="477">
        <f>SUMIF('WOW PMPM &amp; Agg'!$B$42:$B$44,'Summary TC'!$B169,'WOW PMPM &amp; Agg'!V$42:V$44)</f>
        <v>0</v>
      </c>
      <c r="X170" s="477">
        <f>SUMIF('WOW PMPM &amp; Agg'!$B$42:$B$44,'Summary TC'!$B169,'WOW PMPM &amp; Agg'!W$42:W$44)</f>
        <v>0</v>
      </c>
      <c r="Y170" s="477">
        <f>SUMIF('WOW PMPM &amp; Agg'!$B$42:$B$44,'Summary TC'!$B169,'WOW PMPM &amp; Agg'!X$42:X$44)</f>
        <v>0</v>
      </c>
      <c r="Z170" s="477">
        <f>SUMIF('WOW PMPM &amp; Agg'!$B$42:$B$44,'Summary TC'!$B169,'WOW PMPM &amp; Agg'!Y$42:Y$44)</f>
        <v>0</v>
      </c>
      <c r="AA170" s="477">
        <f>SUMIF('WOW PMPM &amp; Agg'!$B$42:$B$44,'Summary TC'!$B169,'WOW PMPM &amp; Agg'!Z$42:Z$44)</f>
        <v>0</v>
      </c>
      <c r="AB170" s="477">
        <f>SUMIF('WOW PMPM &amp; Agg'!$B$42:$B$44,'Summary TC'!$B169,'WOW PMPM &amp; Agg'!AA$42:AA$44)</f>
        <v>0</v>
      </c>
      <c r="AC170" s="478">
        <f>SUMIF('WOW PMPM &amp; Agg'!$B$42:$B$44,'Summary TC'!$B169,'WOW PMPM &amp; Agg'!AB$42:AB$44)</f>
        <v>0</v>
      </c>
      <c r="AD170" s="410"/>
    </row>
    <row r="171" spans="2:30" x14ac:dyDescent="0.2">
      <c r="B171" s="61"/>
      <c r="C171" s="213"/>
      <c r="D171" s="259" t="s">
        <v>21</v>
      </c>
      <c r="E171" s="407">
        <f>IF($B$7="Actuals only",SUMIF('MemMon Actual'!$B$28:$B$31,'Summary TC'!$B169,'MemMon Actual'!D$28:D$31),0)+IF($B$7="Actuals + Projected",SUMIF('MemMon Total'!$B$24:$B$27,'Summary TC'!$B169,'MemMon Total'!D$24:D$27),0)</f>
        <v>0</v>
      </c>
      <c r="F171" s="416">
        <f>IF($B$7="Actuals only",SUMIF('MemMon Actual'!$B$28:$B$31,'Summary TC'!$B169,'MemMon Actual'!E$28:E$31),0)+IF($B$7="Actuals + Projected",SUMIF('MemMon Total'!$B$24:$B$27,'Summary TC'!$B169,'MemMon Total'!E$24:E$27),0)</f>
        <v>0</v>
      </c>
      <c r="G171" s="416">
        <f>IF($B$7="Actuals only",SUMIF('MemMon Actual'!$B$28:$B$31,'Summary TC'!$B169,'MemMon Actual'!F$28:F$31),0)+IF($B$7="Actuals + Projected",SUMIF('MemMon Total'!$B$24:$B$27,'Summary TC'!$B169,'MemMon Total'!F$24:F$27),0)</f>
        <v>0</v>
      </c>
      <c r="H171" s="416">
        <f>IF($B$7="Actuals only",SUMIF('MemMon Actual'!$B$28:$B$31,'Summary TC'!$B169,'MemMon Actual'!G$28:G$31),0)+IF($B$7="Actuals + Projected",SUMIF('MemMon Total'!$B$24:$B$27,'Summary TC'!$B169,'MemMon Total'!G$24:G$27),0)</f>
        <v>0</v>
      </c>
      <c r="I171" s="416">
        <f>IF($B$7="Actuals only",SUMIF('MemMon Actual'!$B$28:$B$31,'Summary TC'!$B169,'MemMon Actual'!H$28:H$31),0)+IF($B$7="Actuals + Projected",SUMIF('MemMon Total'!$B$24:$B$27,'Summary TC'!$B169,'MemMon Total'!H$24:H$27),0)</f>
        <v>0</v>
      </c>
      <c r="J171" s="416">
        <f>IF($B$7="Actuals only",SUMIF('MemMon Actual'!$B$28:$B$31,'Summary TC'!$B169,'MemMon Actual'!I$28:I$31),0)+IF($B$7="Actuals + Projected",SUMIF('MemMon Total'!$B$24:$B$27,'Summary TC'!$B169,'MemMon Total'!I$24:I$27),0)</f>
        <v>0</v>
      </c>
      <c r="K171" s="416">
        <f>IF($B$7="Actuals only",SUMIF('MemMon Actual'!$B$28:$B$31,'Summary TC'!$B169,'MemMon Actual'!J$28:J$31),0)+IF($B$7="Actuals + Projected",SUMIF('MemMon Total'!$B$24:$B$27,'Summary TC'!$B169,'MemMon Total'!J$24:J$27),0)</f>
        <v>0</v>
      </c>
      <c r="L171" s="416">
        <f>IF($B$7="Actuals only",SUMIF('MemMon Actual'!$B$28:$B$31,'Summary TC'!$B169,'MemMon Actual'!K$28:K$31),0)+IF($B$7="Actuals + Projected",SUMIF('MemMon Total'!$B$24:$B$27,'Summary TC'!$B169,'MemMon Total'!K$24:K$27),0)</f>
        <v>0</v>
      </c>
      <c r="M171" s="416">
        <f>IF($B$7="Actuals only",SUMIF('MemMon Actual'!$B$28:$B$31,'Summary TC'!$B169,'MemMon Actual'!L$28:L$31),0)+IF($B$7="Actuals + Projected",SUMIF('MemMon Total'!$B$24:$B$27,'Summary TC'!$B169,'MemMon Total'!L$24:L$27),0)</f>
        <v>0</v>
      </c>
      <c r="N171" s="416">
        <f>IF($B$7="Actuals only",SUMIF('MemMon Actual'!$B$28:$B$31,'Summary TC'!$B169,'MemMon Actual'!M$28:M$31),0)+IF($B$7="Actuals + Projected",SUMIF('MemMon Total'!$B$24:$B$27,'Summary TC'!$B169,'MemMon Total'!M$24:M$27),0)</f>
        <v>0</v>
      </c>
      <c r="O171" s="416">
        <f>IF($B$7="Actuals only",SUMIF('MemMon Actual'!$B$28:$B$31,'Summary TC'!$B169,'MemMon Actual'!N$28:N$31),0)+IF($B$7="Actuals + Projected",SUMIF('MemMon Total'!$B$24:$B$27,'Summary TC'!$B169,'MemMon Total'!N$24:N$27),0)</f>
        <v>0</v>
      </c>
      <c r="P171" s="416">
        <f>IF($B$7="Actuals only",SUMIF('MemMon Actual'!$B$28:$B$31,'Summary TC'!$B169,'MemMon Actual'!O$28:O$31),0)+IF($B$7="Actuals + Projected",SUMIF('MemMon Total'!$B$24:$B$27,'Summary TC'!$B169,'MemMon Total'!O$24:O$27),0)</f>
        <v>0</v>
      </c>
      <c r="Q171" s="416">
        <f>IF($B$7="Actuals only",SUMIF('MemMon Actual'!$B$28:$B$31,'Summary TC'!$B169,'MemMon Actual'!P$28:P$31),0)+IF($B$7="Actuals + Projected",SUMIF('MemMon Total'!$B$24:$B$27,'Summary TC'!$B169,'MemMon Total'!P$24:P$27),0)</f>
        <v>0</v>
      </c>
      <c r="R171" s="416">
        <f>IF($B$7="Actuals only",SUMIF('MemMon Actual'!$B$28:$B$31,'Summary TC'!$B169,'MemMon Actual'!Q$28:Q$31),0)+IF($B$7="Actuals + Projected",SUMIF('MemMon Total'!$B$24:$B$27,'Summary TC'!$B169,'MemMon Total'!Q$24:Q$27),0)</f>
        <v>0</v>
      </c>
      <c r="S171" s="416">
        <f>IF($B$7="Actuals only",SUMIF('MemMon Actual'!$B$28:$B$31,'Summary TC'!$B169,'MemMon Actual'!R$28:R$31),0)+IF($B$7="Actuals + Projected",SUMIF('MemMon Total'!$B$24:$B$27,'Summary TC'!$B169,'MemMon Total'!R$24:R$27),0)</f>
        <v>0</v>
      </c>
      <c r="T171" s="416">
        <f>IF($B$7="Actuals only",SUMIF('MemMon Actual'!$B$28:$B$31,'Summary TC'!$B169,'MemMon Actual'!S$28:S$31),0)+IF($B$7="Actuals + Projected",SUMIF('MemMon Total'!$B$24:$B$27,'Summary TC'!$B169,'MemMon Total'!S$24:S$27),0)</f>
        <v>0</v>
      </c>
      <c r="U171" s="416">
        <f>IF($B$7="Actuals only",SUMIF('MemMon Actual'!$B$28:$B$31,'Summary TC'!$B169,'MemMon Actual'!T$28:T$31),0)+IF($B$7="Actuals + Projected",SUMIF('MemMon Total'!$B$24:$B$27,'Summary TC'!$B169,'MemMon Total'!T$24:T$27),0)</f>
        <v>0</v>
      </c>
      <c r="V171" s="416">
        <f>IF($B$7="Actuals only",SUMIF('MemMon Actual'!$B$28:$B$31,'Summary TC'!$B169,'MemMon Actual'!U$28:U$31),0)+IF($B$7="Actuals + Projected",SUMIF('MemMon Total'!$B$24:$B$27,'Summary TC'!$B169,'MemMon Total'!U$24:U$27),0)</f>
        <v>0</v>
      </c>
      <c r="W171" s="416">
        <f>IF($B$7="Actuals only",SUMIF('MemMon Actual'!$B$28:$B$31,'Summary TC'!$B169,'MemMon Actual'!V$28:V$31),0)+IF($B$7="Actuals + Projected",SUMIF('MemMon Total'!$B$24:$B$27,'Summary TC'!$B169,'MemMon Total'!V$24:V$27),0)</f>
        <v>0</v>
      </c>
      <c r="X171" s="416">
        <f>IF($B$7="Actuals only",SUMIF('MemMon Actual'!$B$28:$B$31,'Summary TC'!$B169,'MemMon Actual'!W$28:W$31),0)+IF($B$7="Actuals + Projected",SUMIF('MemMon Total'!$B$24:$B$27,'Summary TC'!$B169,'MemMon Total'!W$24:W$27),0)</f>
        <v>0</v>
      </c>
      <c r="Y171" s="416">
        <f>IF($B$7="Actuals only",SUMIF('MemMon Actual'!$B$28:$B$31,'Summary TC'!$B169,'MemMon Actual'!X$28:X$31),0)+IF($B$7="Actuals + Projected",SUMIF('MemMon Total'!$B$24:$B$27,'Summary TC'!$B169,'MemMon Total'!X$24:X$27),0)</f>
        <v>0</v>
      </c>
      <c r="Z171" s="416">
        <f>IF($B$7="Actuals only",SUMIF('MemMon Actual'!$B$28:$B$31,'Summary TC'!$B169,'MemMon Actual'!Y$28:Y$31),0)+IF($B$7="Actuals + Projected",SUMIF('MemMon Total'!$B$24:$B$27,'Summary TC'!$B169,'MemMon Total'!Y$24:Y$27),0)</f>
        <v>0</v>
      </c>
      <c r="AA171" s="416">
        <f>IF($B$7="Actuals only",SUMIF('MemMon Actual'!$B$28:$B$31,'Summary TC'!$B169,'MemMon Actual'!Z$28:Z$31),0)+IF($B$7="Actuals + Projected",SUMIF('MemMon Total'!$B$24:$B$27,'Summary TC'!$B169,'MemMon Total'!Z$24:Z$27),0)</f>
        <v>0</v>
      </c>
      <c r="AB171" s="416">
        <f>IF($B$7="Actuals only",SUMIF('MemMon Actual'!$B$28:$B$31,'Summary TC'!$B169,'MemMon Actual'!AA$28:AA$31),0)+IF($B$7="Actuals + Projected",SUMIF('MemMon Total'!$B$24:$B$27,'Summary TC'!$B169,'MemMon Total'!AA$24:AA$27),0)</f>
        <v>0</v>
      </c>
      <c r="AC171" s="417">
        <f>IF($B$7="Actuals only",SUMIF('MemMon Actual'!$B$28:$B$31,'Summary TC'!$B169,'MemMon Actual'!AB$28:AB$31),0)+IF($B$7="Actuals + Projected",SUMIF('MemMon Total'!$B$24:$B$27,'Summary TC'!$B169,'MemMon Total'!AB$24:AB$27),0)</f>
        <v>0</v>
      </c>
      <c r="AD171" s="410"/>
    </row>
    <row r="172" spans="2:30" x14ac:dyDescent="0.2">
      <c r="B172" s="61"/>
      <c r="C172" s="213"/>
      <c r="D172" s="259"/>
      <c r="E172" s="407"/>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c r="AB172" s="416"/>
      <c r="AC172" s="417"/>
      <c r="AD172" s="410"/>
    </row>
    <row r="173" spans="2:30" x14ac:dyDescent="0.2">
      <c r="B173" s="61"/>
      <c r="C173" s="213"/>
      <c r="D173" s="259"/>
      <c r="E173" s="407"/>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6"/>
      <c r="AC173" s="417"/>
      <c r="AD173" s="410"/>
    </row>
    <row r="174" spans="2:30" x14ac:dyDescent="0.2">
      <c r="B174" s="214" t="s">
        <v>41</v>
      </c>
      <c r="C174" s="213"/>
      <c r="D174" s="597" t="s">
        <v>191</v>
      </c>
      <c r="E174" s="407"/>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c r="AB174" s="416"/>
      <c r="AC174" s="417"/>
      <c r="AD174" s="410"/>
    </row>
    <row r="175" spans="2:30" x14ac:dyDescent="0.2">
      <c r="B175" s="61"/>
      <c r="C175" s="213"/>
      <c r="D175" s="672" t="s">
        <v>38</v>
      </c>
      <c r="E175" s="407"/>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7"/>
      <c r="AD175" s="410"/>
    </row>
    <row r="176" spans="2:30" x14ac:dyDescent="0.2">
      <c r="B176" s="292"/>
      <c r="C176" s="213"/>
      <c r="D176" s="594"/>
      <c r="E176" s="407"/>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7"/>
      <c r="AD176" s="410"/>
    </row>
    <row r="177" spans="2:58" x14ac:dyDescent="0.2">
      <c r="B177" s="61" t="str">
        <f>IFERROR(VLOOKUP(C177,'MEG Def'!$A$47:$B$49,2),"")</f>
        <v/>
      </c>
      <c r="C177" s="213"/>
      <c r="D177" s="259" t="str">
        <f>IF($C177&lt;&gt;0,"Total","")</f>
        <v/>
      </c>
      <c r="E177" s="353">
        <f>IF($D$175="Yes",E192,IF($B$7="Actuals Only",IF('C Report'!$K$2&gt;E$11,SUMIF('WOW PMPM &amp; Agg'!$B$47:$B$49,'Summary TC'!$B177,'WOW PMPM &amp; Agg'!D$47:D$49),IF(AND('C Report'!$K$2=E$11,'C Report'!$K$3=1),(SUMIF('WOW PMPM &amp; Agg'!$B$47:$B$49,'Summary TC'!$B177,'WOW PMPM &amp; Agg'!D$47:D$49)*0.25),IF(AND('C Report'!$K$2=E$11,'C Report'!$K$3=2),(SUMIF('WOW PMPM &amp; Agg'!$B$47:$B$49,'Summary TC'!$B177,'WOW PMPM &amp; Agg'!D$47:D$49)*0.5),IF(AND('C Report'!$K$2=E$11,'C Report'!$K$3=3),(SUMIF('WOW PMPM &amp; Agg'!$B$47:$B$49,'Summary TC'!$B177,'WOW PMPM &amp; Agg'!D$47:D$49)*0.75),IF(AND('C Report'!$K$2=E$11,'C Report'!$K$3=4),SUMIF('WOW PMPM &amp; Agg'!$B$47:$B$49,'Summary TC'!$B177,'WOW PMPM &amp; Agg'!D$47:D$49),""))))),SUMIF('WOW PMPM &amp; Agg'!$B$47:$B$49,'Summary TC'!$B177,'WOW PMPM &amp; Agg'!D$47:D$49)))</f>
        <v>0</v>
      </c>
      <c r="F177" s="354">
        <f>IF($D$175="Yes",F192,IF($B$7="Actuals Only",IF('C Report'!$K$2&gt;F$11,SUMIF('WOW PMPM &amp; Agg'!$B$47:$B$49,'Summary TC'!$B177,'WOW PMPM &amp; Agg'!E$47:E$49),IF(AND('C Report'!$K$2=F$11,'C Report'!$K$3=1),(SUMIF('WOW PMPM &amp; Agg'!$B$47:$B$49,'Summary TC'!$B177,'WOW PMPM &amp; Agg'!E$47:E$49)*0.25),IF(AND('C Report'!$K$2=F$11,'C Report'!$K$3=2),(SUMIF('WOW PMPM &amp; Agg'!$B$47:$B$49,'Summary TC'!$B177,'WOW PMPM &amp; Agg'!E$47:E$49)*0.5),IF(AND('C Report'!$K$2=F$11,'C Report'!$K$3=3),(SUMIF('WOW PMPM &amp; Agg'!$B$47:$B$49,'Summary TC'!$B177,'WOW PMPM &amp; Agg'!E$47:E$49)*0.75),IF(AND('C Report'!$K$2=F$11,'C Report'!$K$3=4),SUMIF('WOW PMPM &amp; Agg'!$B$47:$B$49,'Summary TC'!$B177,'WOW PMPM &amp; Agg'!E$47:E$49),""))))),SUMIF('WOW PMPM &amp; Agg'!$B$47:$B$49,'Summary TC'!$B177,'WOW PMPM &amp; Agg'!E$47:E$49)))</f>
        <v>0</v>
      </c>
      <c r="G177" s="354">
        <f>IF($D$175="Yes",G192,IF($B$7="Actuals Only",IF('C Report'!$K$2&gt;G$11,SUMIF('WOW PMPM &amp; Agg'!$B$47:$B$49,'Summary TC'!$B177,'WOW PMPM &amp; Agg'!F$47:F$49),IF(AND('C Report'!$K$2=G$11,'C Report'!$K$3=1),(SUMIF('WOW PMPM &amp; Agg'!$B$47:$B$49,'Summary TC'!$B177,'WOW PMPM &amp; Agg'!F$47:F$49)*0.25),IF(AND('C Report'!$K$2=G$11,'C Report'!$K$3=2),(SUMIF('WOW PMPM &amp; Agg'!$B$47:$B$49,'Summary TC'!$B177,'WOW PMPM &amp; Agg'!F$47:F$49)*0.5),IF(AND('C Report'!$K$2=G$11,'C Report'!$K$3=3),(SUMIF('WOW PMPM &amp; Agg'!$B$47:$B$49,'Summary TC'!$B177,'WOW PMPM &amp; Agg'!F$47:F$49)*0.75),IF(AND('C Report'!$K$2=G$11,'C Report'!$K$3=4),SUMIF('WOW PMPM &amp; Agg'!$B$47:$B$49,'Summary TC'!$B177,'WOW PMPM &amp; Agg'!F$47:F$49),""))))),SUMIF('WOW PMPM &amp; Agg'!$B$47:$B$49,'Summary TC'!$B177,'WOW PMPM &amp; Agg'!F$47:F$49)))</f>
        <v>0</v>
      </c>
      <c r="H177" s="354">
        <f>IF($D$175="Yes",H192,IF($B$7="Actuals Only",IF('C Report'!$K$2&gt;H$11,SUMIF('WOW PMPM &amp; Agg'!$B$47:$B$49,'Summary TC'!$B177,'WOW PMPM &amp; Agg'!G$47:G$49),IF(AND('C Report'!$K$2=H$11,'C Report'!$K$3=1),(SUMIF('WOW PMPM &amp; Agg'!$B$47:$B$49,'Summary TC'!$B177,'WOW PMPM &amp; Agg'!G$47:G$49)*0.25),IF(AND('C Report'!$K$2=H$11,'C Report'!$K$3=2),(SUMIF('WOW PMPM &amp; Agg'!$B$47:$B$49,'Summary TC'!$B177,'WOW PMPM &amp; Agg'!G$47:G$49)*0.5),IF(AND('C Report'!$K$2=H$11,'C Report'!$K$3=3),(SUMIF('WOW PMPM &amp; Agg'!$B$47:$B$49,'Summary TC'!$B177,'WOW PMPM &amp; Agg'!G$47:G$49)*0.75),IF(AND('C Report'!$K$2=H$11,'C Report'!$K$3=4),SUMIF('WOW PMPM &amp; Agg'!$B$47:$B$49,'Summary TC'!$B177,'WOW PMPM &amp; Agg'!G$47:G$49),""))))),SUMIF('WOW PMPM &amp; Agg'!$B$47:$B$49,'Summary TC'!$B177,'WOW PMPM &amp; Agg'!G$47:G$49)))</f>
        <v>0</v>
      </c>
      <c r="I177" s="354">
        <f>IF($D$175="Yes",I192,IF($B$7="Actuals Only",IF('C Report'!$K$2&gt;I$11,SUMIF('WOW PMPM &amp; Agg'!$B$47:$B$49,'Summary TC'!$B177,'WOW PMPM &amp; Agg'!H$47:H$49),IF(AND('C Report'!$K$2=I$11,'C Report'!$K$3=1),(SUMIF('WOW PMPM &amp; Agg'!$B$47:$B$49,'Summary TC'!$B177,'WOW PMPM &amp; Agg'!H$47:H$49)*0.25),IF(AND('C Report'!$K$2=I$11,'C Report'!$K$3=2),(SUMIF('WOW PMPM &amp; Agg'!$B$47:$B$49,'Summary TC'!$B177,'WOW PMPM &amp; Agg'!H$47:H$49)*0.5),IF(AND('C Report'!$K$2=I$11,'C Report'!$K$3=3),(SUMIF('WOW PMPM &amp; Agg'!$B$47:$B$49,'Summary TC'!$B177,'WOW PMPM &amp; Agg'!H$47:H$49)*0.75),IF(AND('C Report'!$K$2=I$11,'C Report'!$K$3=4),SUMIF('WOW PMPM &amp; Agg'!$B$47:$B$49,'Summary TC'!$B177,'WOW PMPM &amp; Agg'!H$47:H$49),""))))),SUMIF('WOW PMPM &amp; Agg'!$B$47:$B$49,'Summary TC'!$B177,'WOW PMPM &amp; Agg'!H$47:H$49)))</f>
        <v>0</v>
      </c>
      <c r="J177" s="354">
        <f>IF($D$175="Yes",J192,IF($B$7="Actuals Only",IF('C Report'!$K$2&gt;J$11,SUMIF('WOW PMPM &amp; Agg'!$B$47:$B$49,'Summary TC'!$B177,'WOW PMPM &amp; Agg'!I$47:I$49),IF(AND('C Report'!$K$2=J$11,'C Report'!$K$3=1),(SUMIF('WOW PMPM &amp; Agg'!$B$47:$B$49,'Summary TC'!$B177,'WOW PMPM &amp; Agg'!I$47:I$49)*0.25),IF(AND('C Report'!$K$2=J$11,'C Report'!$K$3=2),(SUMIF('WOW PMPM &amp; Agg'!$B$47:$B$49,'Summary TC'!$B177,'WOW PMPM &amp; Agg'!I$47:I$49)*0.5),IF(AND('C Report'!$K$2=J$11,'C Report'!$K$3=3),(SUMIF('WOW PMPM &amp; Agg'!$B$47:$B$49,'Summary TC'!$B177,'WOW PMPM &amp; Agg'!I$47:I$49)*0.75),IF(AND('C Report'!$K$2=J$11,'C Report'!$K$3=4),SUMIF('WOW PMPM &amp; Agg'!$B$47:$B$49,'Summary TC'!$B177,'WOW PMPM &amp; Agg'!I$47:I$49),""))))),SUMIF('WOW PMPM &amp; Agg'!$B$47:$B$49,'Summary TC'!$B177,'WOW PMPM &amp; Agg'!I$47:I$49)))</f>
        <v>0</v>
      </c>
      <c r="K177" s="354">
        <f>IF($D$175="Yes",K192,IF($B$7="Actuals Only",IF('C Report'!$K$2&gt;K$11,SUMIF('WOW PMPM &amp; Agg'!$B$47:$B$49,'Summary TC'!$B177,'WOW PMPM &amp; Agg'!J$47:J$49),IF(AND('C Report'!$K$2=K$11,'C Report'!$K$3=1),(SUMIF('WOW PMPM &amp; Agg'!$B$47:$B$49,'Summary TC'!$B177,'WOW PMPM &amp; Agg'!J$47:J$49)*0.25),IF(AND('C Report'!$K$2=K$11,'C Report'!$K$3=2),(SUMIF('WOW PMPM &amp; Agg'!$B$47:$B$49,'Summary TC'!$B177,'WOW PMPM &amp; Agg'!J$47:J$49)*0.5),IF(AND('C Report'!$K$2=K$11,'C Report'!$K$3=3),(SUMIF('WOW PMPM &amp; Agg'!$B$47:$B$49,'Summary TC'!$B177,'WOW PMPM &amp; Agg'!J$47:J$49)*0.75),IF(AND('C Report'!$K$2=K$11,'C Report'!$K$3=4),SUMIF('WOW PMPM &amp; Agg'!$B$47:$B$49,'Summary TC'!$B177,'WOW PMPM &amp; Agg'!J$47:J$49),""))))),SUMIF('WOW PMPM &amp; Agg'!$B$47:$B$49,'Summary TC'!$B177,'WOW PMPM &amp; Agg'!J$47:J$49)))</f>
        <v>0</v>
      </c>
      <c r="L177" s="354">
        <f>IF($D$175="Yes",L192,IF($B$7="Actuals Only",IF('C Report'!$K$2&gt;L$11,SUMIF('WOW PMPM &amp; Agg'!$B$47:$B$49,'Summary TC'!$B177,'WOW PMPM &amp; Agg'!K$47:K$49),IF(AND('C Report'!$K$2=L$11,'C Report'!$K$3=1),(SUMIF('WOW PMPM &amp; Agg'!$B$47:$B$49,'Summary TC'!$B177,'WOW PMPM &amp; Agg'!K$47:K$49)*0.25),IF(AND('C Report'!$K$2=L$11,'C Report'!$K$3=2),(SUMIF('WOW PMPM &amp; Agg'!$B$47:$B$49,'Summary TC'!$B177,'WOW PMPM &amp; Agg'!K$47:K$49)*0.5),IF(AND('C Report'!$K$2=L$11,'C Report'!$K$3=3),(SUMIF('WOW PMPM &amp; Agg'!$B$47:$B$49,'Summary TC'!$B177,'WOW PMPM &amp; Agg'!K$47:K$49)*0.75),IF(AND('C Report'!$K$2=L$11,'C Report'!$K$3=4),SUMIF('WOW PMPM &amp; Agg'!$B$47:$B$49,'Summary TC'!$B177,'WOW PMPM &amp; Agg'!K$47:K$49),""))))),SUMIF('WOW PMPM &amp; Agg'!$B$47:$B$49,'Summary TC'!$B177,'WOW PMPM &amp; Agg'!K$47:K$49)))</f>
        <v>0</v>
      </c>
      <c r="M177" s="354">
        <f>IF($D$175="Yes",M192,IF($B$7="Actuals Only",IF('C Report'!$K$2&gt;M$11,SUMIF('WOW PMPM &amp; Agg'!$B$47:$B$49,'Summary TC'!$B177,'WOW PMPM &amp; Agg'!L$47:L$49),IF(AND('C Report'!$K$2=M$11,'C Report'!$K$3=1),(SUMIF('WOW PMPM &amp; Agg'!$B$47:$B$49,'Summary TC'!$B177,'WOW PMPM &amp; Agg'!L$47:L$49)*0.25),IF(AND('C Report'!$K$2=M$11,'C Report'!$K$3=2),(SUMIF('WOW PMPM &amp; Agg'!$B$47:$B$49,'Summary TC'!$B177,'WOW PMPM &amp; Agg'!L$47:L$49)*0.5),IF(AND('C Report'!$K$2=M$11,'C Report'!$K$3=3),(SUMIF('WOW PMPM &amp; Agg'!$B$47:$B$49,'Summary TC'!$B177,'WOW PMPM &amp; Agg'!L$47:L$49)*0.75),IF(AND('C Report'!$K$2=M$11,'C Report'!$K$3=4),SUMIF('WOW PMPM &amp; Agg'!$B$47:$B$49,'Summary TC'!$B177,'WOW PMPM &amp; Agg'!L$47:L$49),""))))),SUMIF('WOW PMPM &amp; Agg'!$B$47:$B$49,'Summary TC'!$B177,'WOW PMPM &amp; Agg'!L$47:L$49)))</f>
        <v>0</v>
      </c>
      <c r="N177" s="354">
        <f>IF($D$175="Yes",N192,IF($B$7="Actuals Only",IF('C Report'!$K$2&gt;N$11,SUMIF('WOW PMPM &amp; Agg'!$B$47:$B$49,'Summary TC'!$B177,'WOW PMPM &amp; Agg'!M$47:M$49),IF(AND('C Report'!$K$2=N$11,'C Report'!$K$3=1),(SUMIF('WOW PMPM &amp; Agg'!$B$47:$B$49,'Summary TC'!$B177,'WOW PMPM &amp; Agg'!M$47:M$49)*0.25),IF(AND('C Report'!$K$2=N$11,'C Report'!$K$3=2),(SUMIF('WOW PMPM &amp; Agg'!$B$47:$B$49,'Summary TC'!$B177,'WOW PMPM &amp; Agg'!M$47:M$49)*0.5),IF(AND('C Report'!$K$2=N$11,'C Report'!$K$3=3),(SUMIF('WOW PMPM &amp; Agg'!$B$47:$B$49,'Summary TC'!$B177,'WOW PMPM &amp; Agg'!M$47:M$49)*0.75),IF(AND('C Report'!$K$2=N$11,'C Report'!$K$3=4),SUMIF('WOW PMPM &amp; Agg'!$B$47:$B$49,'Summary TC'!$B177,'WOW PMPM &amp; Agg'!M$47:M$49),""))))),SUMIF('WOW PMPM &amp; Agg'!$B$47:$B$49,'Summary TC'!$B177,'WOW PMPM &amp; Agg'!M$47:M$49)))</f>
        <v>0</v>
      </c>
      <c r="O177" s="354">
        <f>IF($D$175="Yes",O192,IF($B$7="Actuals Only",IF('C Report'!$K$2&gt;O$11,SUMIF('WOW PMPM &amp; Agg'!$B$47:$B$49,'Summary TC'!$B177,'WOW PMPM &amp; Agg'!N$47:N$49),IF(AND('C Report'!$K$2=O$11,'C Report'!$K$3=1),(SUMIF('WOW PMPM &amp; Agg'!$B$47:$B$49,'Summary TC'!$B177,'WOW PMPM &amp; Agg'!N$47:N$49)*0.25),IF(AND('C Report'!$K$2=O$11,'C Report'!$K$3=2),(SUMIF('WOW PMPM &amp; Agg'!$B$47:$B$49,'Summary TC'!$B177,'WOW PMPM &amp; Agg'!N$47:N$49)*0.5),IF(AND('C Report'!$K$2=O$11,'C Report'!$K$3=3),(SUMIF('WOW PMPM &amp; Agg'!$B$47:$B$49,'Summary TC'!$B177,'WOW PMPM &amp; Agg'!N$47:N$49)*0.75),IF(AND('C Report'!$K$2=O$11,'C Report'!$K$3=4),SUMIF('WOW PMPM &amp; Agg'!$B$47:$B$49,'Summary TC'!$B177,'WOW PMPM &amp; Agg'!N$47:N$49),""))))),SUMIF('WOW PMPM &amp; Agg'!$B$47:$B$49,'Summary TC'!$B177,'WOW PMPM &amp; Agg'!N$47:N$49)))</f>
        <v>0</v>
      </c>
      <c r="P177" s="354">
        <f>IF($D$175="Yes",P192,IF($B$7="Actuals Only",IF('C Report'!$K$2&gt;P$11,SUMIF('WOW PMPM &amp; Agg'!$B$47:$B$49,'Summary TC'!$B177,'WOW PMPM &amp; Agg'!O$47:O$49),IF(AND('C Report'!$K$2=P$11,'C Report'!$K$3=1),(SUMIF('WOW PMPM &amp; Agg'!$B$47:$B$49,'Summary TC'!$B177,'WOW PMPM &amp; Agg'!O$47:O$49)*0.25),IF(AND('C Report'!$K$2=P$11,'C Report'!$K$3=2),(SUMIF('WOW PMPM &amp; Agg'!$B$47:$B$49,'Summary TC'!$B177,'WOW PMPM &amp; Agg'!O$47:O$49)*0.5),IF(AND('C Report'!$K$2=P$11,'C Report'!$K$3=3),(SUMIF('WOW PMPM &amp; Agg'!$B$47:$B$49,'Summary TC'!$B177,'WOW PMPM &amp; Agg'!O$47:O$49)*0.75),IF(AND('C Report'!$K$2=P$11,'C Report'!$K$3=4),SUMIF('WOW PMPM &amp; Agg'!$B$47:$B$49,'Summary TC'!$B177,'WOW PMPM &amp; Agg'!O$47:O$49),""))))),SUMIF('WOW PMPM &amp; Agg'!$B$47:$B$49,'Summary TC'!$B177,'WOW PMPM &amp; Agg'!O$47:O$49)))</f>
        <v>0</v>
      </c>
      <c r="Q177" s="354">
        <f>IF($D$175="Yes",Q192,IF($B$7="Actuals Only",IF('C Report'!$K$2&gt;Q$11,SUMIF('WOW PMPM &amp; Agg'!$B$47:$B$49,'Summary TC'!$B177,'WOW PMPM &amp; Agg'!P$47:P$49),IF(AND('C Report'!$K$2=Q$11,'C Report'!$K$3=1),(SUMIF('WOW PMPM &amp; Agg'!$B$47:$B$49,'Summary TC'!$B177,'WOW PMPM &amp; Agg'!P$47:P$49)*0.25),IF(AND('C Report'!$K$2=Q$11,'C Report'!$K$3=2),(SUMIF('WOW PMPM &amp; Agg'!$B$47:$B$49,'Summary TC'!$B177,'WOW PMPM &amp; Agg'!P$47:P$49)*0.5),IF(AND('C Report'!$K$2=Q$11,'C Report'!$K$3=3),(SUMIF('WOW PMPM &amp; Agg'!$B$47:$B$49,'Summary TC'!$B177,'WOW PMPM &amp; Agg'!P$47:P$49)*0.75),IF(AND('C Report'!$K$2=Q$11,'C Report'!$K$3=4),SUMIF('WOW PMPM &amp; Agg'!$B$47:$B$49,'Summary TC'!$B177,'WOW PMPM &amp; Agg'!P$47:P$49),""))))),SUMIF('WOW PMPM &amp; Agg'!$B$47:$B$49,'Summary TC'!$B177,'WOW PMPM &amp; Agg'!P$47:P$49)))</f>
        <v>0</v>
      </c>
      <c r="R177" s="354">
        <f>IF($D$175="Yes",R192,IF($B$7="Actuals Only",IF('C Report'!$K$2&gt;R$11,SUMIF('WOW PMPM &amp; Agg'!$B$47:$B$49,'Summary TC'!$B177,'WOW PMPM &amp; Agg'!Q$47:Q$49),IF(AND('C Report'!$K$2=R$11,'C Report'!$K$3=1),(SUMIF('WOW PMPM &amp; Agg'!$B$47:$B$49,'Summary TC'!$B177,'WOW PMPM &amp; Agg'!Q$47:Q$49)*0.25),IF(AND('C Report'!$K$2=R$11,'C Report'!$K$3=2),(SUMIF('WOW PMPM &amp; Agg'!$B$47:$B$49,'Summary TC'!$B177,'WOW PMPM &amp; Agg'!Q$47:Q$49)*0.5),IF(AND('C Report'!$K$2=R$11,'C Report'!$K$3=3),(SUMIF('WOW PMPM &amp; Agg'!$B$47:$B$49,'Summary TC'!$B177,'WOW PMPM &amp; Agg'!Q$47:Q$49)*0.75),IF(AND('C Report'!$K$2=R$11,'C Report'!$K$3=4),SUMIF('WOW PMPM &amp; Agg'!$B$47:$B$49,'Summary TC'!$B177,'WOW PMPM &amp; Agg'!Q$47:Q$49),""))))),SUMIF('WOW PMPM &amp; Agg'!$B$47:$B$49,'Summary TC'!$B177,'WOW PMPM &amp; Agg'!Q$47:Q$49)))</f>
        <v>0</v>
      </c>
      <c r="S177" s="354">
        <f>IF($D$175="Yes",S192,IF($B$7="Actuals Only",IF('C Report'!$K$2&gt;S$11,SUMIF('WOW PMPM &amp; Agg'!$B$47:$B$49,'Summary TC'!$B177,'WOW PMPM &amp; Agg'!R$47:R$49),IF(AND('C Report'!$K$2=S$11,'C Report'!$K$3=1),(SUMIF('WOW PMPM &amp; Agg'!$B$47:$B$49,'Summary TC'!$B177,'WOW PMPM &amp; Agg'!R$47:R$49)*0.25),IF(AND('C Report'!$K$2=S$11,'C Report'!$K$3=2),(SUMIF('WOW PMPM &amp; Agg'!$B$47:$B$49,'Summary TC'!$B177,'WOW PMPM &amp; Agg'!R$47:R$49)*0.5),IF(AND('C Report'!$K$2=S$11,'C Report'!$K$3=3),(SUMIF('WOW PMPM &amp; Agg'!$B$47:$B$49,'Summary TC'!$B177,'WOW PMPM &amp; Agg'!R$47:R$49)*0.75),IF(AND('C Report'!$K$2=S$11,'C Report'!$K$3=4),SUMIF('WOW PMPM &amp; Agg'!$B$47:$B$49,'Summary TC'!$B177,'WOW PMPM &amp; Agg'!R$47:R$49),""))))),SUMIF('WOW PMPM &amp; Agg'!$B$47:$B$49,'Summary TC'!$B177,'WOW PMPM &amp; Agg'!R$47:R$49)))</f>
        <v>0</v>
      </c>
      <c r="T177" s="354">
        <f>IF($D$175="Yes",T192,IF($B$7="Actuals Only",IF('C Report'!$K$2&gt;T$11,SUMIF('WOW PMPM &amp; Agg'!$B$47:$B$49,'Summary TC'!$B177,'WOW PMPM &amp; Agg'!S$47:S$49),IF(AND('C Report'!$K$2=T$11,'C Report'!$K$3=1),(SUMIF('WOW PMPM &amp; Agg'!$B$47:$B$49,'Summary TC'!$B177,'WOW PMPM &amp; Agg'!S$47:S$49)*0.25),IF(AND('C Report'!$K$2=T$11,'C Report'!$K$3=2),(SUMIF('WOW PMPM &amp; Agg'!$B$47:$B$49,'Summary TC'!$B177,'WOW PMPM &amp; Agg'!S$47:S$49)*0.5),IF(AND('C Report'!$K$2=T$11,'C Report'!$K$3=3),(SUMIF('WOW PMPM &amp; Agg'!$B$47:$B$49,'Summary TC'!$B177,'WOW PMPM &amp; Agg'!S$47:S$49)*0.75),IF(AND('C Report'!$K$2=T$11,'C Report'!$K$3=4),SUMIF('WOW PMPM &amp; Agg'!$B$47:$B$49,'Summary TC'!$B177,'WOW PMPM &amp; Agg'!S$47:S$49),""))))),SUMIF('WOW PMPM &amp; Agg'!$B$47:$B$49,'Summary TC'!$B177,'WOW PMPM &amp; Agg'!S$47:S$49)))</f>
        <v>0</v>
      </c>
      <c r="U177" s="354">
        <f>IF($D$175="Yes",U192,IF($B$7="Actuals Only",IF('C Report'!$K$2&gt;U$11,SUMIF('WOW PMPM &amp; Agg'!$B$47:$B$49,'Summary TC'!$B177,'WOW PMPM &amp; Agg'!T$47:T$49),IF(AND('C Report'!$K$2=U$11,'C Report'!$K$3=1),(SUMIF('WOW PMPM &amp; Agg'!$B$47:$B$49,'Summary TC'!$B177,'WOW PMPM &amp; Agg'!T$47:T$49)*0.25),IF(AND('C Report'!$K$2=U$11,'C Report'!$K$3=2),(SUMIF('WOW PMPM &amp; Agg'!$B$47:$B$49,'Summary TC'!$B177,'WOW PMPM &amp; Agg'!T$47:T$49)*0.5),IF(AND('C Report'!$K$2=U$11,'C Report'!$K$3=3),(SUMIF('WOW PMPM &amp; Agg'!$B$47:$B$49,'Summary TC'!$B177,'WOW PMPM &amp; Agg'!T$47:T$49)*0.75),IF(AND('C Report'!$K$2=U$11,'C Report'!$K$3=4),SUMIF('WOW PMPM &amp; Agg'!$B$47:$B$49,'Summary TC'!$B177,'WOW PMPM &amp; Agg'!T$47:T$49),""))))),SUMIF('WOW PMPM &amp; Agg'!$B$47:$B$49,'Summary TC'!$B177,'WOW PMPM &amp; Agg'!T$47:T$49)))</f>
        <v>0</v>
      </c>
      <c r="V177" s="354">
        <f>IF($D$175="Yes",V192,IF($B$7="Actuals Only",IF('C Report'!$K$2&gt;V$11,SUMIF('WOW PMPM &amp; Agg'!$B$47:$B$49,'Summary TC'!$B177,'WOW PMPM &amp; Agg'!U$47:U$49),IF(AND('C Report'!$K$2=V$11,'C Report'!$K$3=1),(SUMIF('WOW PMPM &amp; Agg'!$B$47:$B$49,'Summary TC'!$B177,'WOW PMPM &amp; Agg'!U$47:U$49)*0.25),IF(AND('C Report'!$K$2=V$11,'C Report'!$K$3=2),(SUMIF('WOW PMPM &amp; Agg'!$B$47:$B$49,'Summary TC'!$B177,'WOW PMPM &amp; Agg'!U$47:U$49)*0.5),IF(AND('C Report'!$K$2=V$11,'C Report'!$K$3=3),(SUMIF('WOW PMPM &amp; Agg'!$B$47:$B$49,'Summary TC'!$B177,'WOW PMPM &amp; Agg'!U$47:U$49)*0.75),IF(AND('C Report'!$K$2=V$11,'C Report'!$K$3=4),SUMIF('WOW PMPM &amp; Agg'!$B$47:$B$49,'Summary TC'!$B177,'WOW PMPM &amp; Agg'!U$47:U$49),""))))),SUMIF('WOW PMPM &amp; Agg'!$B$47:$B$49,'Summary TC'!$B177,'WOW PMPM &amp; Agg'!U$47:U$49)))</f>
        <v>0</v>
      </c>
      <c r="W177" s="354">
        <f>IF($D$175="Yes",W192,IF($B$7="Actuals Only",IF('C Report'!$K$2&gt;W$11,SUMIF('WOW PMPM &amp; Agg'!$B$47:$B$49,'Summary TC'!$B177,'WOW PMPM &amp; Agg'!V$47:V$49),IF(AND('C Report'!$K$2=W$11,'C Report'!$K$3=1),(SUMIF('WOW PMPM &amp; Agg'!$B$47:$B$49,'Summary TC'!$B177,'WOW PMPM &amp; Agg'!V$47:V$49)*0.25),IF(AND('C Report'!$K$2=W$11,'C Report'!$K$3=2),(SUMIF('WOW PMPM &amp; Agg'!$B$47:$B$49,'Summary TC'!$B177,'WOW PMPM &amp; Agg'!V$47:V$49)*0.5),IF(AND('C Report'!$K$2=W$11,'C Report'!$K$3=3),(SUMIF('WOW PMPM &amp; Agg'!$B$47:$B$49,'Summary TC'!$B177,'WOW PMPM &amp; Agg'!V$47:V$49)*0.75),IF(AND('C Report'!$K$2=W$11,'C Report'!$K$3=4),SUMIF('WOW PMPM &amp; Agg'!$B$47:$B$49,'Summary TC'!$B177,'WOW PMPM &amp; Agg'!V$47:V$49),""))))),SUMIF('WOW PMPM &amp; Agg'!$B$47:$B$49,'Summary TC'!$B177,'WOW PMPM &amp; Agg'!V$47:V$49)))</f>
        <v>0</v>
      </c>
      <c r="X177" s="354">
        <f>IF($D$175="Yes",X192,IF($B$7="Actuals Only",IF('C Report'!$K$2&gt;X$11,SUMIF('WOW PMPM &amp; Agg'!$B$47:$B$49,'Summary TC'!$B177,'WOW PMPM &amp; Agg'!W$47:W$49),IF(AND('C Report'!$K$2=X$11,'C Report'!$K$3=1),(SUMIF('WOW PMPM &amp; Agg'!$B$47:$B$49,'Summary TC'!$B177,'WOW PMPM &amp; Agg'!W$47:W$49)*0.25),IF(AND('C Report'!$K$2=X$11,'C Report'!$K$3=2),(SUMIF('WOW PMPM &amp; Agg'!$B$47:$B$49,'Summary TC'!$B177,'WOW PMPM &amp; Agg'!W$47:W$49)*0.5),IF(AND('C Report'!$K$2=X$11,'C Report'!$K$3=3),(SUMIF('WOW PMPM &amp; Agg'!$B$47:$B$49,'Summary TC'!$B177,'WOW PMPM &amp; Agg'!W$47:W$49)*0.75),IF(AND('C Report'!$K$2=X$11,'C Report'!$K$3=4),SUMIF('WOW PMPM &amp; Agg'!$B$47:$B$49,'Summary TC'!$B177,'WOW PMPM &amp; Agg'!W$47:W$49),""))))),SUMIF('WOW PMPM &amp; Agg'!$B$47:$B$49,'Summary TC'!$B177,'WOW PMPM &amp; Agg'!W$47:W$49)))</f>
        <v>0</v>
      </c>
      <c r="Y177" s="354">
        <f>IF($D$175="Yes",Y192,IF($B$7="Actuals Only",IF('C Report'!$K$2&gt;Y$11,SUMIF('WOW PMPM &amp; Agg'!$B$47:$B$49,'Summary TC'!$B177,'WOW PMPM &amp; Agg'!X$47:X$49),IF(AND('C Report'!$K$2=Y$11,'C Report'!$K$3=1),(SUMIF('WOW PMPM &amp; Agg'!$B$47:$B$49,'Summary TC'!$B177,'WOW PMPM &amp; Agg'!X$47:X$49)*0.25),IF(AND('C Report'!$K$2=Y$11,'C Report'!$K$3=2),(SUMIF('WOW PMPM &amp; Agg'!$B$47:$B$49,'Summary TC'!$B177,'WOW PMPM &amp; Agg'!X$47:X$49)*0.5),IF(AND('C Report'!$K$2=Y$11,'C Report'!$K$3=3),(SUMIF('WOW PMPM &amp; Agg'!$B$47:$B$49,'Summary TC'!$B177,'WOW PMPM &amp; Agg'!X$47:X$49)*0.75),IF(AND('C Report'!$K$2=Y$11,'C Report'!$K$3=4),SUMIF('WOW PMPM &amp; Agg'!$B$47:$B$49,'Summary TC'!$B177,'WOW PMPM &amp; Agg'!X$47:X$49),""))))),SUMIF('WOW PMPM &amp; Agg'!$B$47:$B$49,'Summary TC'!$B177,'WOW PMPM &amp; Agg'!X$47:X$49)))</f>
        <v>0</v>
      </c>
      <c r="Z177" s="354">
        <f>IF($D$175="Yes",Z192,IF($B$7="Actuals Only",IF('C Report'!$K$2&gt;Z$11,SUMIF('WOW PMPM &amp; Agg'!$B$47:$B$49,'Summary TC'!$B177,'WOW PMPM &amp; Agg'!Y$47:Y$49),IF(AND('C Report'!$K$2=Z$11,'C Report'!$K$3=1),(SUMIF('WOW PMPM &amp; Agg'!$B$47:$B$49,'Summary TC'!$B177,'WOW PMPM &amp; Agg'!Y$47:Y$49)*0.25),IF(AND('C Report'!$K$2=Z$11,'C Report'!$K$3=2),(SUMIF('WOW PMPM &amp; Agg'!$B$47:$B$49,'Summary TC'!$B177,'WOW PMPM &amp; Agg'!Y$47:Y$49)*0.5),IF(AND('C Report'!$K$2=Z$11,'C Report'!$K$3=3),(SUMIF('WOW PMPM &amp; Agg'!$B$47:$B$49,'Summary TC'!$B177,'WOW PMPM &amp; Agg'!Y$47:Y$49)*0.75),IF(AND('C Report'!$K$2=Z$11,'C Report'!$K$3=4),SUMIF('WOW PMPM &amp; Agg'!$B$47:$B$49,'Summary TC'!$B177,'WOW PMPM &amp; Agg'!Y$47:Y$49),""))))),SUMIF('WOW PMPM &amp; Agg'!$B$47:$B$49,'Summary TC'!$B177,'WOW PMPM &amp; Agg'!Y$47:Y$49)))</f>
        <v>0</v>
      </c>
      <c r="AA177" s="354">
        <f>IF($D$175="Yes",AA192,IF($B$7="Actuals Only",IF('C Report'!$K$2&gt;AA$11,SUMIF('WOW PMPM &amp; Agg'!$B$47:$B$49,'Summary TC'!$B177,'WOW PMPM &amp; Agg'!Z$47:Z$49),IF(AND('C Report'!$K$2=AA$11,'C Report'!$K$3=1),(SUMIF('WOW PMPM &amp; Agg'!$B$47:$B$49,'Summary TC'!$B177,'WOW PMPM &amp; Agg'!Z$47:Z$49)*0.25),IF(AND('C Report'!$K$2=AA$11,'C Report'!$K$3=2),(SUMIF('WOW PMPM &amp; Agg'!$B$47:$B$49,'Summary TC'!$B177,'WOW PMPM &amp; Agg'!Z$47:Z$49)*0.5),IF(AND('C Report'!$K$2=AA$11,'C Report'!$K$3=3),(SUMIF('WOW PMPM &amp; Agg'!$B$47:$B$49,'Summary TC'!$B177,'WOW PMPM &amp; Agg'!Z$47:Z$49)*0.75),IF(AND('C Report'!$K$2=AA$11,'C Report'!$K$3=4),SUMIF('WOW PMPM &amp; Agg'!$B$47:$B$49,'Summary TC'!$B177,'WOW PMPM &amp; Agg'!Z$47:Z$49),""))))),SUMIF('WOW PMPM &amp; Agg'!$B$47:$B$49,'Summary TC'!$B177,'WOW PMPM &amp; Agg'!Z$47:Z$49)))</f>
        <v>0</v>
      </c>
      <c r="AB177" s="354">
        <f>IF($D$175="Yes",AB192,IF($B$7="Actuals Only",IF('C Report'!$K$2&gt;AB$11,SUMIF('WOW PMPM &amp; Agg'!$B$47:$B$49,'Summary TC'!$B177,'WOW PMPM &amp; Agg'!AA$47:AA$49),IF(AND('C Report'!$K$2=AB$11,'C Report'!$K$3=1),(SUMIF('WOW PMPM &amp; Agg'!$B$47:$B$49,'Summary TC'!$B177,'WOW PMPM &amp; Agg'!AA$47:AA$49)*0.25),IF(AND('C Report'!$K$2=AB$11,'C Report'!$K$3=2),(SUMIF('WOW PMPM &amp; Agg'!$B$47:$B$49,'Summary TC'!$B177,'WOW PMPM &amp; Agg'!AA$47:AA$49)*0.5),IF(AND('C Report'!$K$2=AB$11,'C Report'!$K$3=3),(SUMIF('WOW PMPM &amp; Agg'!$B$47:$B$49,'Summary TC'!$B177,'WOW PMPM &amp; Agg'!AA$47:AA$49)*0.75),IF(AND('C Report'!$K$2=AB$11,'C Report'!$K$3=4),SUMIF('WOW PMPM &amp; Agg'!$B$47:$B$49,'Summary TC'!$B177,'WOW PMPM &amp; Agg'!AA$47:AA$49),""))))),SUMIF('WOW PMPM &amp; Agg'!$B$47:$B$49,'Summary TC'!$B177,'WOW PMPM &amp; Agg'!AA$47:AA$49)))</f>
        <v>0</v>
      </c>
      <c r="AC177" s="355">
        <f>IF($D$175="Yes",AC192,IF($B$7="Actuals Only",IF('C Report'!$K$2&gt;AC$11,SUMIF('WOW PMPM &amp; Agg'!$B$47:$B$49,'Summary TC'!$B177,'WOW PMPM &amp; Agg'!AB$47:AB$49),IF(AND('C Report'!$K$2=AC$11,'C Report'!$K$3=1),(SUMIF('WOW PMPM &amp; Agg'!$B$47:$B$49,'Summary TC'!$B177,'WOW PMPM &amp; Agg'!AB$47:AB$49)*0.25),IF(AND('C Report'!$K$2=AC$11,'C Report'!$K$3=2),(SUMIF('WOW PMPM &amp; Agg'!$B$47:$B$49,'Summary TC'!$B177,'WOW PMPM &amp; Agg'!AB$47:AB$49)*0.5),IF(AND('C Report'!$K$2=AC$11,'C Report'!$K$3=3),(SUMIF('WOW PMPM &amp; Agg'!$B$47:$B$49,'Summary TC'!$B177,'WOW PMPM &amp; Agg'!AB$47:AB$49)*0.75),IF(AND('C Report'!$K$2=AC$11,'C Report'!$K$3=4),SUMIF('WOW PMPM &amp; Agg'!$B$47:$B$49,'Summary TC'!$B177,'WOW PMPM &amp; Agg'!AB$47:AB$49),""))))),SUMIF('WOW PMPM &amp; Agg'!$B$47:$B$49,'Summary TC'!$B177,'WOW PMPM &amp; Agg'!AB$47:AB$49)))</f>
        <v>0</v>
      </c>
      <c r="AD177" s="410"/>
    </row>
    <row r="178" spans="2:58" x14ac:dyDescent="0.2">
      <c r="B178" s="61" t="str">
        <f>IFERROR(VLOOKUP(C178,'MEG Def'!$A$47:$B$49,2),"")</f>
        <v/>
      </c>
      <c r="C178" s="213"/>
      <c r="D178" s="259" t="str">
        <f>IF($C178&lt;&gt;0,"Total","")</f>
        <v/>
      </c>
      <c r="E178" s="353">
        <f>IF($B$7="Actuals Only",IF('C Report'!$K$2&gt;E$11,SUMIF('WOW PMPM &amp; Agg'!$B$47:$B$49,'Summary TC'!$B178,'WOW PMPM &amp; Agg'!D$47:D$49),IF(AND('C Report'!$K$2=E$11,'C Report'!$K$3=1),(SUMIF('WOW PMPM &amp; Agg'!$B$47:$B$49,'Summary TC'!$B178,'WOW PMPM &amp; Agg'!D$47:D$49)*0.25),IF(AND('C Report'!$K$2=E$11,'C Report'!$K$3=2),(SUMIF('WOW PMPM &amp; Agg'!$B$47:$B$49,'Summary TC'!$B178,'WOW PMPM &amp; Agg'!D$47:D$49)*0.5),IF(AND('C Report'!$K$2=E$11,'C Report'!$K$3=3),(SUMIF('WOW PMPM &amp; Agg'!$B$47:$B$49,'Summary TC'!$B178,'WOW PMPM &amp; Agg'!D$47:D$49)*0.75),IF(AND('C Report'!$K$2=E$11,'C Report'!$K$3=4),SUMIF('WOW PMPM &amp; Agg'!$B$47:$B$49,'Summary TC'!$B178,'WOW PMPM &amp; Agg'!D$47:D$49),""))))),SUMIF('WOW PMPM &amp; Agg'!$B$47:$B$49,'Summary TC'!$B178,'WOW PMPM &amp; Agg'!D$47:D$49))</f>
        <v>0</v>
      </c>
      <c r="F178" s="354">
        <f>IF($B$7="Actuals Only",IF('C Report'!$K$2&gt;F$11,SUMIF('WOW PMPM &amp; Agg'!$B$47:$B$49,'Summary TC'!$B178,'WOW PMPM &amp; Agg'!E$47:E$49),IF(AND('C Report'!$K$2=F$11,'C Report'!$K$3=1),(SUMIF('WOW PMPM &amp; Agg'!$B$47:$B$49,'Summary TC'!$B178,'WOW PMPM &amp; Agg'!E$47:E$49)*0.25),IF(AND('C Report'!$K$2=F$11,'C Report'!$K$3=2),(SUMIF('WOW PMPM &amp; Agg'!$B$47:$B$49,'Summary TC'!$B178,'WOW PMPM &amp; Agg'!E$47:E$49)*0.5),IF(AND('C Report'!$K$2=F$11,'C Report'!$K$3=3),(SUMIF('WOW PMPM &amp; Agg'!$B$47:$B$49,'Summary TC'!$B178,'WOW PMPM &amp; Agg'!E$47:E$49)*0.75),IF(AND('C Report'!$K$2=F$11,'C Report'!$K$3=4),SUMIF('WOW PMPM &amp; Agg'!$B$47:$B$49,'Summary TC'!$B178,'WOW PMPM &amp; Agg'!E$47:E$49),""))))),SUMIF('WOW PMPM &amp; Agg'!$B$47:$B$49,'Summary TC'!$B178,'WOW PMPM &amp; Agg'!E$47:E$49))</f>
        <v>0</v>
      </c>
      <c r="G178" s="354">
        <f>IF($B$7="Actuals Only",IF('C Report'!$K$2&gt;G$11,SUMIF('WOW PMPM &amp; Agg'!$B$47:$B$49,'Summary TC'!$B178,'WOW PMPM &amp; Agg'!F$47:F$49),IF(AND('C Report'!$K$2=G$11,'C Report'!$K$3=1),(SUMIF('WOW PMPM &amp; Agg'!$B$47:$B$49,'Summary TC'!$B178,'WOW PMPM &amp; Agg'!F$47:F$49)*0.25),IF(AND('C Report'!$K$2=G$11,'C Report'!$K$3=2),(SUMIF('WOW PMPM &amp; Agg'!$B$47:$B$49,'Summary TC'!$B178,'WOW PMPM &amp; Agg'!F$47:F$49)*0.5),IF(AND('C Report'!$K$2=G$11,'C Report'!$K$3=3),(SUMIF('WOW PMPM &amp; Agg'!$B$47:$B$49,'Summary TC'!$B178,'WOW PMPM &amp; Agg'!F$47:F$49)*0.75),IF(AND('C Report'!$K$2=G$11,'C Report'!$K$3=4),SUMIF('WOW PMPM &amp; Agg'!$B$47:$B$49,'Summary TC'!$B178,'WOW PMPM &amp; Agg'!F$47:F$49),""))))),SUMIF('WOW PMPM &amp; Agg'!$B$47:$B$49,'Summary TC'!$B178,'WOW PMPM &amp; Agg'!F$47:F$49))</f>
        <v>0</v>
      </c>
      <c r="H178" s="354">
        <f>IF($B$7="Actuals Only",IF('C Report'!$K$2&gt;H$11,SUMIF('WOW PMPM &amp; Agg'!$B$47:$B$49,'Summary TC'!$B178,'WOW PMPM &amp; Agg'!G$47:G$49),IF(AND('C Report'!$K$2=H$11,'C Report'!$K$3=1),(SUMIF('WOW PMPM &amp; Agg'!$B$47:$B$49,'Summary TC'!$B178,'WOW PMPM &amp; Agg'!G$47:G$49)*0.25),IF(AND('C Report'!$K$2=H$11,'C Report'!$K$3=2),(SUMIF('WOW PMPM &amp; Agg'!$B$47:$B$49,'Summary TC'!$B178,'WOW PMPM &amp; Agg'!G$47:G$49)*0.5),IF(AND('C Report'!$K$2=H$11,'C Report'!$K$3=3),(SUMIF('WOW PMPM &amp; Agg'!$B$47:$B$49,'Summary TC'!$B178,'WOW PMPM &amp; Agg'!G$47:G$49)*0.75),IF(AND('C Report'!$K$2=H$11,'C Report'!$K$3=4),SUMIF('WOW PMPM &amp; Agg'!$B$47:$B$49,'Summary TC'!$B178,'WOW PMPM &amp; Agg'!G$47:G$49),""))))),SUMIF('WOW PMPM &amp; Agg'!$B$47:$B$49,'Summary TC'!$B178,'WOW PMPM &amp; Agg'!G$47:G$49))</f>
        <v>0</v>
      </c>
      <c r="I178" s="354">
        <f>IF($B$7="Actuals Only",IF('C Report'!$K$2&gt;I$11,SUMIF('WOW PMPM &amp; Agg'!$B$47:$B$49,'Summary TC'!$B178,'WOW PMPM &amp; Agg'!H$47:H$49),IF(AND('C Report'!$K$2=I$11,'C Report'!$K$3=1),(SUMIF('WOW PMPM &amp; Agg'!$B$47:$B$49,'Summary TC'!$B178,'WOW PMPM &amp; Agg'!H$47:H$49)*0.25),IF(AND('C Report'!$K$2=I$11,'C Report'!$K$3=2),(SUMIF('WOW PMPM &amp; Agg'!$B$47:$B$49,'Summary TC'!$B178,'WOW PMPM &amp; Agg'!H$47:H$49)*0.5),IF(AND('C Report'!$K$2=I$11,'C Report'!$K$3=3),(SUMIF('WOW PMPM &amp; Agg'!$B$47:$B$49,'Summary TC'!$B178,'WOW PMPM &amp; Agg'!H$47:H$49)*0.75),IF(AND('C Report'!$K$2=I$11,'C Report'!$K$3=4),SUMIF('WOW PMPM &amp; Agg'!$B$47:$B$49,'Summary TC'!$B178,'WOW PMPM &amp; Agg'!H$47:H$49),""))))),SUMIF('WOW PMPM &amp; Agg'!$B$47:$B$49,'Summary TC'!$B178,'WOW PMPM &amp; Agg'!H$47:H$49))</f>
        <v>0</v>
      </c>
      <c r="J178" s="354">
        <f>IF($B$7="Actuals Only",IF('C Report'!$K$2&gt;J$11,SUMIF('WOW PMPM &amp; Agg'!$B$47:$B$49,'Summary TC'!$B178,'WOW PMPM &amp; Agg'!I$47:I$49),IF(AND('C Report'!$K$2=J$11,'C Report'!$K$3=1),(SUMIF('WOW PMPM &amp; Agg'!$B$47:$B$49,'Summary TC'!$B178,'WOW PMPM &amp; Agg'!I$47:I$49)*0.25),IF(AND('C Report'!$K$2=J$11,'C Report'!$K$3=2),(SUMIF('WOW PMPM &amp; Agg'!$B$47:$B$49,'Summary TC'!$B178,'WOW PMPM &amp; Agg'!I$47:I$49)*0.5),IF(AND('C Report'!$K$2=J$11,'C Report'!$K$3=3),(SUMIF('WOW PMPM &amp; Agg'!$B$47:$B$49,'Summary TC'!$B178,'WOW PMPM &amp; Agg'!I$47:I$49)*0.75),IF(AND('C Report'!$K$2=J$11,'C Report'!$K$3=4),SUMIF('WOW PMPM &amp; Agg'!$B$47:$B$49,'Summary TC'!$B178,'WOW PMPM &amp; Agg'!I$47:I$49),""))))),SUMIF('WOW PMPM &amp; Agg'!$B$47:$B$49,'Summary TC'!$B178,'WOW PMPM &amp; Agg'!I$47:I$49))</f>
        <v>0</v>
      </c>
      <c r="K178" s="354">
        <f>IF($B$7="Actuals Only",IF('C Report'!$K$2&gt;K$11,SUMIF('WOW PMPM &amp; Agg'!$B$47:$B$49,'Summary TC'!$B178,'WOW PMPM &amp; Agg'!J$47:J$49),IF(AND('C Report'!$K$2=K$11,'C Report'!$K$3=1),(SUMIF('WOW PMPM &amp; Agg'!$B$47:$B$49,'Summary TC'!$B178,'WOW PMPM &amp; Agg'!J$47:J$49)*0.25),IF(AND('C Report'!$K$2=K$11,'C Report'!$K$3=2),(SUMIF('WOW PMPM &amp; Agg'!$B$47:$B$49,'Summary TC'!$B178,'WOW PMPM &amp; Agg'!J$47:J$49)*0.5),IF(AND('C Report'!$K$2=K$11,'C Report'!$K$3=3),(SUMIF('WOW PMPM &amp; Agg'!$B$47:$B$49,'Summary TC'!$B178,'WOW PMPM &amp; Agg'!J$47:J$49)*0.75),IF(AND('C Report'!$K$2=K$11,'C Report'!$K$3=4),SUMIF('WOW PMPM &amp; Agg'!$B$47:$B$49,'Summary TC'!$B178,'WOW PMPM &amp; Agg'!J$47:J$49),""))))),SUMIF('WOW PMPM &amp; Agg'!$B$47:$B$49,'Summary TC'!$B178,'WOW PMPM &amp; Agg'!J$47:J$49))</f>
        <v>0</v>
      </c>
      <c r="L178" s="354">
        <f>IF($B$7="Actuals Only",IF('C Report'!$K$2&gt;L$11,SUMIF('WOW PMPM &amp; Agg'!$B$47:$B$49,'Summary TC'!$B178,'WOW PMPM &amp; Agg'!K$47:K$49),IF(AND('C Report'!$K$2=L$11,'C Report'!$K$3=1),(SUMIF('WOW PMPM &amp; Agg'!$B$47:$B$49,'Summary TC'!$B178,'WOW PMPM &amp; Agg'!K$47:K$49)*0.25),IF(AND('C Report'!$K$2=L$11,'C Report'!$K$3=2),(SUMIF('WOW PMPM &amp; Agg'!$B$47:$B$49,'Summary TC'!$B178,'WOW PMPM &amp; Agg'!K$47:K$49)*0.5),IF(AND('C Report'!$K$2=L$11,'C Report'!$K$3=3),(SUMIF('WOW PMPM &amp; Agg'!$B$47:$B$49,'Summary TC'!$B178,'WOW PMPM &amp; Agg'!K$47:K$49)*0.75),IF(AND('C Report'!$K$2=L$11,'C Report'!$K$3=4),SUMIF('WOW PMPM &amp; Agg'!$B$47:$B$49,'Summary TC'!$B178,'WOW PMPM &amp; Agg'!K$47:K$49),""))))),SUMIF('WOW PMPM &amp; Agg'!$B$47:$B$49,'Summary TC'!$B178,'WOW PMPM &amp; Agg'!K$47:K$49))</f>
        <v>0</v>
      </c>
      <c r="M178" s="354">
        <f>IF($B$7="Actuals Only",IF('C Report'!$K$2&gt;M$11,SUMIF('WOW PMPM &amp; Agg'!$B$47:$B$49,'Summary TC'!$B178,'WOW PMPM &amp; Agg'!L$47:L$49),IF(AND('C Report'!$K$2=M$11,'C Report'!$K$3=1),(SUMIF('WOW PMPM &amp; Agg'!$B$47:$B$49,'Summary TC'!$B178,'WOW PMPM &amp; Agg'!L$47:L$49)*0.25),IF(AND('C Report'!$K$2=M$11,'C Report'!$K$3=2),(SUMIF('WOW PMPM &amp; Agg'!$B$47:$B$49,'Summary TC'!$B178,'WOW PMPM &amp; Agg'!L$47:L$49)*0.5),IF(AND('C Report'!$K$2=M$11,'C Report'!$K$3=3),(SUMIF('WOW PMPM &amp; Agg'!$B$47:$B$49,'Summary TC'!$B178,'WOW PMPM &amp; Agg'!L$47:L$49)*0.75),IF(AND('C Report'!$K$2=M$11,'C Report'!$K$3=4),SUMIF('WOW PMPM &amp; Agg'!$B$47:$B$49,'Summary TC'!$B178,'WOW PMPM &amp; Agg'!L$47:L$49),""))))),SUMIF('WOW PMPM &amp; Agg'!$B$47:$B$49,'Summary TC'!$B178,'WOW PMPM &amp; Agg'!L$47:L$49))</f>
        <v>0</v>
      </c>
      <c r="N178" s="354">
        <f>IF($B$7="Actuals Only",IF('C Report'!$K$2&gt;N$11,SUMIF('WOW PMPM &amp; Agg'!$B$47:$B$49,'Summary TC'!$B178,'WOW PMPM &amp; Agg'!M$47:M$49),IF(AND('C Report'!$K$2=N$11,'C Report'!$K$3=1),(SUMIF('WOW PMPM &amp; Agg'!$B$47:$B$49,'Summary TC'!$B178,'WOW PMPM &amp; Agg'!M$47:M$49)*0.25),IF(AND('C Report'!$K$2=N$11,'C Report'!$K$3=2),(SUMIF('WOW PMPM &amp; Agg'!$B$47:$B$49,'Summary TC'!$B178,'WOW PMPM &amp; Agg'!M$47:M$49)*0.5),IF(AND('C Report'!$K$2=N$11,'C Report'!$K$3=3),(SUMIF('WOW PMPM &amp; Agg'!$B$47:$B$49,'Summary TC'!$B178,'WOW PMPM &amp; Agg'!M$47:M$49)*0.75),IF(AND('C Report'!$K$2=N$11,'C Report'!$K$3=4),SUMIF('WOW PMPM &amp; Agg'!$B$47:$B$49,'Summary TC'!$B178,'WOW PMPM &amp; Agg'!M$47:M$49),""))))),SUMIF('WOW PMPM &amp; Agg'!$B$47:$B$49,'Summary TC'!$B178,'WOW PMPM &amp; Agg'!M$47:M$49))</f>
        <v>0</v>
      </c>
      <c r="O178" s="354">
        <f>IF($B$7="Actuals Only",IF('C Report'!$K$2&gt;O$11,SUMIF('WOW PMPM &amp; Agg'!$B$47:$B$49,'Summary TC'!$B178,'WOW PMPM &amp; Agg'!N$47:N$49),IF(AND('C Report'!$K$2=O$11,'C Report'!$K$3=1),(SUMIF('WOW PMPM &amp; Agg'!$B$47:$B$49,'Summary TC'!$B178,'WOW PMPM &amp; Agg'!N$47:N$49)*0.25),IF(AND('C Report'!$K$2=O$11,'C Report'!$K$3=2),(SUMIF('WOW PMPM &amp; Agg'!$B$47:$B$49,'Summary TC'!$B178,'WOW PMPM &amp; Agg'!N$47:N$49)*0.5),IF(AND('C Report'!$K$2=O$11,'C Report'!$K$3=3),(SUMIF('WOW PMPM &amp; Agg'!$B$47:$B$49,'Summary TC'!$B178,'WOW PMPM &amp; Agg'!N$47:N$49)*0.75),IF(AND('C Report'!$K$2=O$11,'C Report'!$K$3=4),SUMIF('WOW PMPM &amp; Agg'!$B$47:$B$49,'Summary TC'!$B178,'WOW PMPM &amp; Agg'!N$47:N$49),""))))),SUMIF('WOW PMPM &amp; Agg'!$B$47:$B$49,'Summary TC'!$B178,'WOW PMPM &amp; Agg'!N$47:N$49))</f>
        <v>0</v>
      </c>
      <c r="P178" s="354">
        <f>IF($B$7="Actuals Only",IF('C Report'!$K$2&gt;P$11,SUMIF('WOW PMPM &amp; Agg'!$B$47:$B$49,'Summary TC'!$B178,'WOW PMPM &amp; Agg'!O$47:O$49),IF(AND('C Report'!$K$2=P$11,'C Report'!$K$3=1),(SUMIF('WOW PMPM &amp; Agg'!$B$47:$B$49,'Summary TC'!$B178,'WOW PMPM &amp; Agg'!O$47:O$49)*0.25),IF(AND('C Report'!$K$2=P$11,'C Report'!$K$3=2),(SUMIF('WOW PMPM &amp; Agg'!$B$47:$B$49,'Summary TC'!$B178,'WOW PMPM &amp; Agg'!O$47:O$49)*0.5),IF(AND('C Report'!$K$2=P$11,'C Report'!$K$3=3),(SUMIF('WOW PMPM &amp; Agg'!$B$47:$B$49,'Summary TC'!$B178,'WOW PMPM &amp; Agg'!O$47:O$49)*0.75),IF(AND('C Report'!$K$2=P$11,'C Report'!$K$3=4),SUMIF('WOW PMPM &amp; Agg'!$B$47:$B$49,'Summary TC'!$B178,'WOW PMPM &amp; Agg'!O$47:O$49),""))))),SUMIF('WOW PMPM &amp; Agg'!$B$47:$B$49,'Summary TC'!$B178,'WOW PMPM &amp; Agg'!O$47:O$49))</f>
        <v>0</v>
      </c>
      <c r="Q178" s="354">
        <f>IF($B$7="Actuals Only",IF('C Report'!$K$2&gt;Q$11,SUMIF('WOW PMPM &amp; Agg'!$B$47:$B$49,'Summary TC'!$B178,'WOW PMPM &amp; Agg'!P$47:P$49),IF(AND('C Report'!$K$2=Q$11,'C Report'!$K$3=1),(SUMIF('WOW PMPM &amp; Agg'!$B$47:$B$49,'Summary TC'!$B178,'WOW PMPM &amp; Agg'!P$47:P$49)*0.25),IF(AND('C Report'!$K$2=Q$11,'C Report'!$K$3=2),(SUMIF('WOW PMPM &amp; Agg'!$B$47:$B$49,'Summary TC'!$B178,'WOW PMPM &amp; Agg'!P$47:P$49)*0.5),IF(AND('C Report'!$K$2=Q$11,'C Report'!$K$3=3),(SUMIF('WOW PMPM &amp; Agg'!$B$47:$B$49,'Summary TC'!$B178,'WOW PMPM &amp; Agg'!P$47:P$49)*0.75),IF(AND('C Report'!$K$2=Q$11,'C Report'!$K$3=4),SUMIF('WOW PMPM &amp; Agg'!$B$47:$B$49,'Summary TC'!$B178,'WOW PMPM &amp; Agg'!P$47:P$49),""))))),SUMIF('WOW PMPM &amp; Agg'!$B$47:$B$49,'Summary TC'!$B178,'WOW PMPM &amp; Agg'!P$47:P$49))</f>
        <v>0</v>
      </c>
      <c r="R178" s="354">
        <f>IF($B$7="Actuals Only",IF('C Report'!$K$2&gt;R$11,SUMIF('WOW PMPM &amp; Agg'!$B$47:$B$49,'Summary TC'!$B178,'WOW PMPM &amp; Agg'!Q$47:Q$49),IF(AND('C Report'!$K$2=R$11,'C Report'!$K$3=1),(SUMIF('WOW PMPM &amp; Agg'!$B$47:$B$49,'Summary TC'!$B178,'WOW PMPM &amp; Agg'!Q$47:Q$49)*0.25),IF(AND('C Report'!$K$2=R$11,'C Report'!$K$3=2),(SUMIF('WOW PMPM &amp; Agg'!$B$47:$B$49,'Summary TC'!$B178,'WOW PMPM &amp; Agg'!Q$47:Q$49)*0.5),IF(AND('C Report'!$K$2=R$11,'C Report'!$K$3=3),(SUMIF('WOW PMPM &amp; Agg'!$B$47:$B$49,'Summary TC'!$B178,'WOW PMPM &amp; Agg'!Q$47:Q$49)*0.75),IF(AND('C Report'!$K$2=R$11,'C Report'!$K$3=4),SUMIF('WOW PMPM &amp; Agg'!$B$47:$B$49,'Summary TC'!$B178,'WOW PMPM &amp; Agg'!Q$47:Q$49),""))))),SUMIF('WOW PMPM &amp; Agg'!$B$47:$B$49,'Summary TC'!$B178,'WOW PMPM &amp; Agg'!Q$47:Q$49))</f>
        <v>0</v>
      </c>
      <c r="S178" s="354">
        <f>IF($B$7="Actuals Only",IF('C Report'!$K$2&gt;S$11,SUMIF('WOW PMPM &amp; Agg'!$B$47:$B$49,'Summary TC'!$B178,'WOW PMPM &amp; Agg'!R$47:R$49),IF(AND('C Report'!$K$2=S$11,'C Report'!$K$3=1),(SUMIF('WOW PMPM &amp; Agg'!$B$47:$B$49,'Summary TC'!$B178,'WOW PMPM &amp; Agg'!R$47:R$49)*0.25),IF(AND('C Report'!$K$2=S$11,'C Report'!$K$3=2),(SUMIF('WOW PMPM &amp; Agg'!$B$47:$B$49,'Summary TC'!$B178,'WOW PMPM &amp; Agg'!R$47:R$49)*0.5),IF(AND('C Report'!$K$2=S$11,'C Report'!$K$3=3),(SUMIF('WOW PMPM &amp; Agg'!$B$47:$B$49,'Summary TC'!$B178,'WOW PMPM &amp; Agg'!R$47:R$49)*0.75),IF(AND('C Report'!$K$2=S$11,'C Report'!$K$3=4),SUMIF('WOW PMPM &amp; Agg'!$B$47:$B$49,'Summary TC'!$B178,'WOW PMPM &amp; Agg'!R$47:R$49),""))))),SUMIF('WOW PMPM &amp; Agg'!$B$47:$B$49,'Summary TC'!$B178,'WOW PMPM &amp; Agg'!R$47:R$49))</f>
        <v>0</v>
      </c>
      <c r="T178" s="354">
        <f>IF($B$7="Actuals Only",IF('C Report'!$K$2&gt;T$11,SUMIF('WOW PMPM &amp; Agg'!$B$47:$B$49,'Summary TC'!$B178,'WOW PMPM &amp; Agg'!S$47:S$49),IF(AND('C Report'!$K$2=T$11,'C Report'!$K$3=1),(SUMIF('WOW PMPM &amp; Agg'!$B$47:$B$49,'Summary TC'!$B178,'WOW PMPM &amp; Agg'!S$47:S$49)*0.25),IF(AND('C Report'!$K$2=T$11,'C Report'!$K$3=2),(SUMIF('WOW PMPM &amp; Agg'!$B$47:$B$49,'Summary TC'!$B178,'WOW PMPM &amp; Agg'!S$47:S$49)*0.5),IF(AND('C Report'!$K$2=T$11,'C Report'!$K$3=3),(SUMIF('WOW PMPM &amp; Agg'!$B$47:$B$49,'Summary TC'!$B178,'WOW PMPM &amp; Agg'!S$47:S$49)*0.75),IF(AND('C Report'!$K$2=T$11,'C Report'!$K$3=4),SUMIF('WOW PMPM &amp; Agg'!$B$47:$B$49,'Summary TC'!$B178,'WOW PMPM &amp; Agg'!S$47:S$49),""))))),SUMIF('WOW PMPM &amp; Agg'!$B$47:$B$49,'Summary TC'!$B178,'WOW PMPM &amp; Agg'!S$47:S$49))</f>
        <v>0</v>
      </c>
      <c r="U178" s="354">
        <f>IF($B$7="Actuals Only",IF('C Report'!$K$2&gt;U$11,SUMIF('WOW PMPM &amp; Agg'!$B$47:$B$49,'Summary TC'!$B178,'WOW PMPM &amp; Agg'!T$47:T$49),IF(AND('C Report'!$K$2=U$11,'C Report'!$K$3=1),(SUMIF('WOW PMPM &amp; Agg'!$B$47:$B$49,'Summary TC'!$B178,'WOW PMPM &amp; Agg'!T$47:T$49)*0.25),IF(AND('C Report'!$K$2=U$11,'C Report'!$K$3=2),(SUMIF('WOW PMPM &amp; Agg'!$B$47:$B$49,'Summary TC'!$B178,'WOW PMPM &amp; Agg'!T$47:T$49)*0.5),IF(AND('C Report'!$K$2=U$11,'C Report'!$K$3=3),(SUMIF('WOW PMPM &amp; Agg'!$B$47:$B$49,'Summary TC'!$B178,'WOW PMPM &amp; Agg'!T$47:T$49)*0.75),IF(AND('C Report'!$K$2=U$11,'C Report'!$K$3=4),SUMIF('WOW PMPM &amp; Agg'!$B$47:$B$49,'Summary TC'!$B178,'WOW PMPM &amp; Agg'!T$47:T$49),""))))),SUMIF('WOW PMPM &amp; Agg'!$B$47:$B$49,'Summary TC'!$B178,'WOW PMPM &amp; Agg'!T$47:T$49))</f>
        <v>0</v>
      </c>
      <c r="V178" s="354">
        <f>IF($B$7="Actuals Only",IF('C Report'!$K$2&gt;V$11,SUMIF('WOW PMPM &amp; Agg'!$B$47:$B$49,'Summary TC'!$B178,'WOW PMPM &amp; Agg'!U$47:U$49),IF(AND('C Report'!$K$2=V$11,'C Report'!$K$3=1),(SUMIF('WOW PMPM &amp; Agg'!$B$47:$B$49,'Summary TC'!$B178,'WOW PMPM &amp; Agg'!U$47:U$49)*0.25),IF(AND('C Report'!$K$2=V$11,'C Report'!$K$3=2),(SUMIF('WOW PMPM &amp; Agg'!$B$47:$B$49,'Summary TC'!$B178,'WOW PMPM &amp; Agg'!U$47:U$49)*0.5),IF(AND('C Report'!$K$2=V$11,'C Report'!$K$3=3),(SUMIF('WOW PMPM &amp; Agg'!$B$47:$B$49,'Summary TC'!$B178,'WOW PMPM &amp; Agg'!U$47:U$49)*0.75),IF(AND('C Report'!$K$2=V$11,'C Report'!$K$3=4),SUMIF('WOW PMPM &amp; Agg'!$B$47:$B$49,'Summary TC'!$B178,'WOW PMPM &amp; Agg'!U$47:U$49),""))))),SUMIF('WOW PMPM &amp; Agg'!$B$47:$B$49,'Summary TC'!$B178,'WOW PMPM &amp; Agg'!U$47:U$49))</f>
        <v>0</v>
      </c>
      <c r="W178" s="354">
        <f>IF($B$7="Actuals Only",IF('C Report'!$K$2&gt;W$11,SUMIF('WOW PMPM &amp; Agg'!$B$47:$B$49,'Summary TC'!$B178,'WOW PMPM &amp; Agg'!V$47:V$49),IF(AND('C Report'!$K$2=W$11,'C Report'!$K$3=1),(SUMIF('WOW PMPM &amp; Agg'!$B$47:$B$49,'Summary TC'!$B178,'WOW PMPM &amp; Agg'!V$47:V$49)*0.25),IF(AND('C Report'!$K$2=W$11,'C Report'!$K$3=2),(SUMIF('WOW PMPM &amp; Agg'!$B$47:$B$49,'Summary TC'!$B178,'WOW PMPM &amp; Agg'!V$47:V$49)*0.5),IF(AND('C Report'!$K$2=W$11,'C Report'!$K$3=3),(SUMIF('WOW PMPM &amp; Agg'!$B$47:$B$49,'Summary TC'!$B178,'WOW PMPM &amp; Agg'!V$47:V$49)*0.75),IF(AND('C Report'!$K$2=W$11,'C Report'!$K$3=4),SUMIF('WOW PMPM &amp; Agg'!$B$47:$B$49,'Summary TC'!$B178,'WOW PMPM &amp; Agg'!V$47:V$49),""))))),SUMIF('WOW PMPM &amp; Agg'!$B$47:$B$49,'Summary TC'!$B178,'WOW PMPM &amp; Agg'!V$47:V$49))</f>
        <v>0</v>
      </c>
      <c r="X178" s="354">
        <f>IF($B$7="Actuals Only",IF('C Report'!$K$2&gt;X$11,SUMIF('WOW PMPM &amp; Agg'!$B$47:$B$49,'Summary TC'!$B178,'WOW PMPM &amp; Agg'!W$47:W$49),IF(AND('C Report'!$K$2=X$11,'C Report'!$K$3=1),(SUMIF('WOW PMPM &amp; Agg'!$B$47:$B$49,'Summary TC'!$B178,'WOW PMPM &amp; Agg'!W$47:W$49)*0.25),IF(AND('C Report'!$K$2=X$11,'C Report'!$K$3=2),(SUMIF('WOW PMPM &amp; Agg'!$B$47:$B$49,'Summary TC'!$B178,'WOW PMPM &amp; Agg'!W$47:W$49)*0.5),IF(AND('C Report'!$K$2=X$11,'C Report'!$K$3=3),(SUMIF('WOW PMPM &amp; Agg'!$B$47:$B$49,'Summary TC'!$B178,'WOW PMPM &amp; Agg'!W$47:W$49)*0.75),IF(AND('C Report'!$K$2=X$11,'C Report'!$K$3=4),SUMIF('WOW PMPM &amp; Agg'!$B$47:$B$49,'Summary TC'!$B178,'WOW PMPM &amp; Agg'!W$47:W$49),""))))),SUMIF('WOW PMPM &amp; Agg'!$B$47:$B$49,'Summary TC'!$B178,'WOW PMPM &amp; Agg'!W$47:W$49))</f>
        <v>0</v>
      </c>
      <c r="Y178" s="354">
        <f>IF($B$7="Actuals Only",IF('C Report'!$K$2&gt;Y$11,SUMIF('WOW PMPM &amp; Agg'!$B$47:$B$49,'Summary TC'!$B178,'WOW PMPM &amp; Agg'!X$47:X$49),IF(AND('C Report'!$K$2=Y$11,'C Report'!$K$3=1),(SUMIF('WOW PMPM &amp; Agg'!$B$47:$B$49,'Summary TC'!$B178,'WOW PMPM &amp; Agg'!X$47:X$49)*0.25),IF(AND('C Report'!$K$2=Y$11,'C Report'!$K$3=2),(SUMIF('WOW PMPM &amp; Agg'!$B$47:$B$49,'Summary TC'!$B178,'WOW PMPM &amp; Agg'!X$47:X$49)*0.5),IF(AND('C Report'!$K$2=Y$11,'C Report'!$K$3=3),(SUMIF('WOW PMPM &amp; Agg'!$B$47:$B$49,'Summary TC'!$B178,'WOW PMPM &amp; Agg'!X$47:X$49)*0.75),IF(AND('C Report'!$K$2=Y$11,'C Report'!$K$3=4),SUMIF('WOW PMPM &amp; Agg'!$B$47:$B$49,'Summary TC'!$B178,'WOW PMPM &amp; Agg'!X$47:X$49),""))))),SUMIF('WOW PMPM &amp; Agg'!$B$47:$B$49,'Summary TC'!$B178,'WOW PMPM &amp; Agg'!X$47:X$49))</f>
        <v>0</v>
      </c>
      <c r="Z178" s="354">
        <f>IF($B$7="Actuals Only",IF('C Report'!$K$2&gt;Z$11,SUMIF('WOW PMPM &amp; Agg'!$B$47:$B$49,'Summary TC'!$B178,'WOW PMPM &amp; Agg'!Y$47:Y$49),IF(AND('C Report'!$K$2=Z$11,'C Report'!$K$3=1),(SUMIF('WOW PMPM &amp; Agg'!$B$47:$B$49,'Summary TC'!$B178,'WOW PMPM &amp; Agg'!Y$47:Y$49)*0.25),IF(AND('C Report'!$K$2=Z$11,'C Report'!$K$3=2),(SUMIF('WOW PMPM &amp; Agg'!$B$47:$B$49,'Summary TC'!$B178,'WOW PMPM &amp; Agg'!Y$47:Y$49)*0.5),IF(AND('C Report'!$K$2=Z$11,'C Report'!$K$3=3),(SUMIF('WOW PMPM &amp; Agg'!$B$47:$B$49,'Summary TC'!$B178,'WOW PMPM &amp; Agg'!Y$47:Y$49)*0.75),IF(AND('C Report'!$K$2=Z$11,'C Report'!$K$3=4),SUMIF('WOW PMPM &amp; Agg'!$B$47:$B$49,'Summary TC'!$B178,'WOW PMPM &amp; Agg'!Y$47:Y$49),""))))),SUMIF('WOW PMPM &amp; Agg'!$B$47:$B$49,'Summary TC'!$B178,'WOW PMPM &amp; Agg'!Y$47:Y$49))</f>
        <v>0</v>
      </c>
      <c r="AA178" s="354">
        <f>IF($B$7="Actuals Only",IF('C Report'!$K$2&gt;AA$11,SUMIF('WOW PMPM &amp; Agg'!$B$47:$B$49,'Summary TC'!$B178,'WOW PMPM &amp; Agg'!Z$47:Z$49),IF(AND('C Report'!$K$2=AA$11,'C Report'!$K$3=1),(SUMIF('WOW PMPM &amp; Agg'!$B$47:$B$49,'Summary TC'!$B178,'WOW PMPM &amp; Agg'!Z$47:Z$49)*0.25),IF(AND('C Report'!$K$2=AA$11,'C Report'!$K$3=2),(SUMIF('WOW PMPM &amp; Agg'!$B$47:$B$49,'Summary TC'!$B178,'WOW PMPM &amp; Agg'!Z$47:Z$49)*0.5),IF(AND('C Report'!$K$2=AA$11,'C Report'!$K$3=3),(SUMIF('WOW PMPM &amp; Agg'!$B$47:$B$49,'Summary TC'!$B178,'WOW PMPM &amp; Agg'!Z$47:Z$49)*0.75),IF(AND('C Report'!$K$2=AA$11,'C Report'!$K$3=4),SUMIF('WOW PMPM &amp; Agg'!$B$47:$B$49,'Summary TC'!$B178,'WOW PMPM &amp; Agg'!Z$47:Z$49),""))))),SUMIF('WOW PMPM &amp; Agg'!$B$47:$B$49,'Summary TC'!$B178,'WOW PMPM &amp; Agg'!Z$47:Z$49))</f>
        <v>0</v>
      </c>
      <c r="AB178" s="354">
        <f>IF($B$7="Actuals Only",IF('C Report'!$K$2&gt;AB$11,SUMIF('WOW PMPM &amp; Agg'!$B$47:$B$49,'Summary TC'!$B178,'WOW PMPM &amp; Agg'!AA$47:AA$49),IF(AND('C Report'!$K$2=AB$11,'C Report'!$K$3=1),(SUMIF('WOW PMPM &amp; Agg'!$B$47:$B$49,'Summary TC'!$B178,'WOW PMPM &amp; Agg'!AA$47:AA$49)*0.25),IF(AND('C Report'!$K$2=AB$11,'C Report'!$K$3=2),(SUMIF('WOW PMPM &amp; Agg'!$B$47:$B$49,'Summary TC'!$B178,'WOW PMPM &amp; Agg'!AA$47:AA$49)*0.5),IF(AND('C Report'!$K$2=AB$11,'C Report'!$K$3=3),(SUMIF('WOW PMPM &amp; Agg'!$B$47:$B$49,'Summary TC'!$B178,'WOW PMPM &amp; Agg'!AA$47:AA$49)*0.75),IF(AND('C Report'!$K$2=AB$11,'C Report'!$K$3=4),SUMIF('WOW PMPM &amp; Agg'!$B$47:$B$49,'Summary TC'!$B178,'WOW PMPM &amp; Agg'!AA$47:AA$49),""))))),SUMIF('WOW PMPM &amp; Agg'!$B$47:$B$49,'Summary TC'!$B178,'WOW PMPM &amp; Agg'!AA$47:AA$49))</f>
        <v>0</v>
      </c>
      <c r="AC178" s="355">
        <f>IF($B$7="Actuals Only",IF('C Report'!$K$2&gt;AC$11,SUMIF('WOW PMPM &amp; Agg'!$B$47:$B$49,'Summary TC'!$B178,'WOW PMPM &amp; Agg'!AB$47:AB$49),IF(AND('C Report'!$K$2=AC$11,'C Report'!$K$3=1),(SUMIF('WOW PMPM &amp; Agg'!$B$47:$B$49,'Summary TC'!$B178,'WOW PMPM &amp; Agg'!AB$47:AB$49)*0.25),IF(AND('C Report'!$K$2=AC$11,'C Report'!$K$3=2),(SUMIF('WOW PMPM &amp; Agg'!$B$47:$B$49,'Summary TC'!$B178,'WOW PMPM &amp; Agg'!AB$47:AB$49)*0.5),IF(AND('C Report'!$K$2=AC$11,'C Report'!$K$3=3),(SUMIF('WOW PMPM &amp; Agg'!$B$47:$B$49,'Summary TC'!$B178,'WOW PMPM &amp; Agg'!AB$47:AB$49)*0.75),IF(AND('C Report'!$K$2=AC$11,'C Report'!$K$3=4),SUMIF('WOW PMPM &amp; Agg'!$B$47:$B$49,'Summary TC'!$B178,'WOW PMPM &amp; Agg'!AB$47:AB$49),""))))),SUMIF('WOW PMPM &amp; Agg'!$B$47:$B$49,'Summary TC'!$B178,'WOW PMPM &amp; Agg'!AB$47:AB$49))</f>
        <v>0</v>
      </c>
      <c r="AD178" s="410"/>
    </row>
    <row r="179" spans="2:58" x14ac:dyDescent="0.2">
      <c r="B179" s="61" t="str">
        <f>IFERROR(VLOOKUP(C179,'MEG Def'!$A$47:$B$49,2),"")</f>
        <v/>
      </c>
      <c r="C179" s="213"/>
      <c r="D179" s="259" t="str">
        <f>IF($C179&lt;&gt;0,"Total","")</f>
        <v/>
      </c>
      <c r="E179" s="353">
        <f>IF($B$7="Actuals Only",IF('C Report'!$K$2&gt;E$11,SUMIF('WOW PMPM &amp; Agg'!$B$47:$B$49,'Summary TC'!$B179,'WOW PMPM &amp; Agg'!D$47:D$49),IF(AND('C Report'!$K$2=E$11,'C Report'!$K$3=1),(SUMIF('WOW PMPM &amp; Agg'!$B$47:$B$49,'Summary TC'!$B179,'WOW PMPM &amp; Agg'!D$47:D$49)*0.25),IF(AND('C Report'!$K$2=E$11,'C Report'!$K$3=2),(SUMIF('WOW PMPM &amp; Agg'!$B$47:$B$49,'Summary TC'!$B179,'WOW PMPM &amp; Agg'!D$47:D$49)*0.5),IF(AND('C Report'!$K$2=E$11,'C Report'!$K$3=3),(SUMIF('WOW PMPM &amp; Agg'!$B$47:$B$49,'Summary TC'!$B179,'WOW PMPM &amp; Agg'!D$47:D$49)*0.75),IF(AND('C Report'!$K$2=E$11,'C Report'!$K$3=4),SUMIF('WOW PMPM &amp; Agg'!$B$47:$B$49,'Summary TC'!$B179,'WOW PMPM &amp; Agg'!D$47:D$49),""))))),SUMIF('WOW PMPM &amp; Agg'!$B$47:$B$49,'Summary TC'!$B179,'WOW PMPM &amp; Agg'!D$47:D$49))</f>
        <v>0</v>
      </c>
      <c r="F179" s="354">
        <f>IF($B$7="Actuals Only",IF('C Report'!$K$2&gt;F$11,SUMIF('WOW PMPM &amp; Agg'!$B$47:$B$49,'Summary TC'!$B179,'WOW PMPM &amp; Agg'!E$47:E$49),IF(AND('C Report'!$K$2=F$11,'C Report'!$K$3=1),(SUMIF('WOW PMPM &amp; Agg'!$B$47:$B$49,'Summary TC'!$B179,'WOW PMPM &amp; Agg'!E$47:E$49)*0.25),IF(AND('C Report'!$K$2=F$11,'C Report'!$K$3=2),(SUMIF('WOW PMPM &amp; Agg'!$B$47:$B$49,'Summary TC'!$B179,'WOW PMPM &amp; Agg'!E$47:E$49)*0.5),IF(AND('C Report'!$K$2=F$11,'C Report'!$K$3=3),(SUMIF('WOW PMPM &amp; Agg'!$B$47:$B$49,'Summary TC'!$B179,'WOW PMPM &amp; Agg'!E$47:E$49)*0.75),IF(AND('C Report'!$K$2=F$11,'C Report'!$K$3=4),SUMIF('WOW PMPM &amp; Agg'!$B$47:$B$49,'Summary TC'!$B179,'WOW PMPM &amp; Agg'!E$47:E$49),""))))),SUMIF('WOW PMPM &amp; Agg'!$B$47:$B$49,'Summary TC'!$B179,'WOW PMPM &amp; Agg'!E$47:E$49))</f>
        <v>0</v>
      </c>
      <c r="G179" s="354">
        <f>IF($B$7="Actuals Only",IF('C Report'!$K$2&gt;G$11,SUMIF('WOW PMPM &amp; Agg'!$B$47:$B$49,'Summary TC'!$B179,'WOW PMPM &amp; Agg'!F$47:F$49),IF(AND('C Report'!$K$2=G$11,'C Report'!$K$3=1),(SUMIF('WOW PMPM &amp; Agg'!$B$47:$B$49,'Summary TC'!$B179,'WOW PMPM &amp; Agg'!F$47:F$49)*0.25),IF(AND('C Report'!$K$2=G$11,'C Report'!$K$3=2),(SUMIF('WOW PMPM &amp; Agg'!$B$47:$B$49,'Summary TC'!$B179,'WOW PMPM &amp; Agg'!F$47:F$49)*0.5),IF(AND('C Report'!$K$2=G$11,'C Report'!$K$3=3),(SUMIF('WOW PMPM &amp; Agg'!$B$47:$B$49,'Summary TC'!$B179,'WOW PMPM &amp; Agg'!F$47:F$49)*0.75),IF(AND('C Report'!$K$2=G$11,'C Report'!$K$3=4),SUMIF('WOW PMPM &amp; Agg'!$B$47:$B$49,'Summary TC'!$B179,'WOW PMPM &amp; Agg'!F$47:F$49),""))))),SUMIF('WOW PMPM &amp; Agg'!$B$47:$B$49,'Summary TC'!$B179,'WOW PMPM &amp; Agg'!F$47:F$49))</f>
        <v>0</v>
      </c>
      <c r="H179" s="354">
        <f>IF($B$7="Actuals Only",IF('C Report'!$K$2&gt;H$11,SUMIF('WOW PMPM &amp; Agg'!$B$47:$B$49,'Summary TC'!$B179,'WOW PMPM &amp; Agg'!G$47:G$49),IF(AND('C Report'!$K$2=H$11,'C Report'!$K$3=1),(SUMIF('WOW PMPM &amp; Agg'!$B$47:$B$49,'Summary TC'!$B179,'WOW PMPM &amp; Agg'!G$47:G$49)*0.25),IF(AND('C Report'!$K$2=H$11,'C Report'!$K$3=2),(SUMIF('WOW PMPM &amp; Agg'!$B$47:$B$49,'Summary TC'!$B179,'WOW PMPM &amp; Agg'!G$47:G$49)*0.5),IF(AND('C Report'!$K$2=H$11,'C Report'!$K$3=3),(SUMIF('WOW PMPM &amp; Agg'!$B$47:$B$49,'Summary TC'!$B179,'WOW PMPM &amp; Agg'!G$47:G$49)*0.75),IF(AND('C Report'!$K$2=H$11,'C Report'!$K$3=4),SUMIF('WOW PMPM &amp; Agg'!$B$47:$B$49,'Summary TC'!$B179,'WOW PMPM &amp; Agg'!G$47:G$49),""))))),SUMIF('WOW PMPM &amp; Agg'!$B$47:$B$49,'Summary TC'!$B179,'WOW PMPM &amp; Agg'!G$47:G$49))</f>
        <v>0</v>
      </c>
      <c r="I179" s="354">
        <f>IF($B$7="Actuals Only",IF('C Report'!$K$2&gt;I$11,SUMIF('WOW PMPM &amp; Agg'!$B$47:$B$49,'Summary TC'!$B179,'WOW PMPM &amp; Agg'!H$47:H$49),IF(AND('C Report'!$K$2=I$11,'C Report'!$K$3=1),(SUMIF('WOW PMPM &amp; Agg'!$B$47:$B$49,'Summary TC'!$B179,'WOW PMPM &amp; Agg'!H$47:H$49)*0.25),IF(AND('C Report'!$K$2=I$11,'C Report'!$K$3=2),(SUMIF('WOW PMPM &amp; Agg'!$B$47:$B$49,'Summary TC'!$B179,'WOW PMPM &amp; Agg'!H$47:H$49)*0.5),IF(AND('C Report'!$K$2=I$11,'C Report'!$K$3=3),(SUMIF('WOW PMPM &amp; Agg'!$B$47:$B$49,'Summary TC'!$B179,'WOW PMPM &amp; Agg'!H$47:H$49)*0.75),IF(AND('C Report'!$K$2=I$11,'C Report'!$K$3=4),SUMIF('WOW PMPM &amp; Agg'!$B$47:$B$49,'Summary TC'!$B179,'WOW PMPM &amp; Agg'!H$47:H$49),""))))),SUMIF('WOW PMPM &amp; Agg'!$B$47:$B$49,'Summary TC'!$B179,'WOW PMPM &amp; Agg'!H$47:H$49))</f>
        <v>0</v>
      </c>
      <c r="J179" s="354">
        <f>IF($B$7="Actuals Only",IF('C Report'!$K$2&gt;J$11,SUMIF('WOW PMPM &amp; Agg'!$B$47:$B$49,'Summary TC'!$B179,'WOW PMPM &amp; Agg'!I$47:I$49),IF(AND('C Report'!$K$2=J$11,'C Report'!$K$3=1),(SUMIF('WOW PMPM &amp; Agg'!$B$47:$B$49,'Summary TC'!$B179,'WOW PMPM &amp; Agg'!I$47:I$49)*0.25),IF(AND('C Report'!$K$2=J$11,'C Report'!$K$3=2),(SUMIF('WOW PMPM &amp; Agg'!$B$47:$B$49,'Summary TC'!$B179,'WOW PMPM &amp; Agg'!I$47:I$49)*0.5),IF(AND('C Report'!$K$2=J$11,'C Report'!$K$3=3),(SUMIF('WOW PMPM &amp; Agg'!$B$47:$B$49,'Summary TC'!$B179,'WOW PMPM &amp; Agg'!I$47:I$49)*0.75),IF(AND('C Report'!$K$2=J$11,'C Report'!$K$3=4),SUMIF('WOW PMPM &amp; Agg'!$B$47:$B$49,'Summary TC'!$B179,'WOW PMPM &amp; Agg'!I$47:I$49),""))))),SUMIF('WOW PMPM &amp; Agg'!$B$47:$B$49,'Summary TC'!$B179,'WOW PMPM &amp; Agg'!I$47:I$49))</f>
        <v>0</v>
      </c>
      <c r="K179" s="354">
        <f>IF($B$7="Actuals Only",IF('C Report'!$K$2&gt;K$11,SUMIF('WOW PMPM &amp; Agg'!$B$47:$B$49,'Summary TC'!$B179,'WOW PMPM &amp; Agg'!J$47:J$49),IF(AND('C Report'!$K$2=K$11,'C Report'!$K$3=1),(SUMIF('WOW PMPM &amp; Agg'!$B$47:$B$49,'Summary TC'!$B179,'WOW PMPM &amp; Agg'!J$47:J$49)*0.25),IF(AND('C Report'!$K$2=K$11,'C Report'!$K$3=2),(SUMIF('WOW PMPM &amp; Agg'!$B$47:$B$49,'Summary TC'!$B179,'WOW PMPM &amp; Agg'!J$47:J$49)*0.5),IF(AND('C Report'!$K$2=K$11,'C Report'!$K$3=3),(SUMIF('WOW PMPM &amp; Agg'!$B$47:$B$49,'Summary TC'!$B179,'WOW PMPM &amp; Agg'!J$47:J$49)*0.75),IF(AND('C Report'!$K$2=K$11,'C Report'!$K$3=4),SUMIF('WOW PMPM &amp; Agg'!$B$47:$B$49,'Summary TC'!$B179,'WOW PMPM &amp; Agg'!J$47:J$49),""))))),SUMIF('WOW PMPM &amp; Agg'!$B$47:$B$49,'Summary TC'!$B179,'WOW PMPM &amp; Agg'!J$47:J$49))</f>
        <v>0</v>
      </c>
      <c r="L179" s="354">
        <f>IF($B$7="Actuals Only",IF('C Report'!$K$2&gt;L$11,SUMIF('WOW PMPM &amp; Agg'!$B$47:$B$49,'Summary TC'!$B179,'WOW PMPM &amp; Agg'!K$47:K$49),IF(AND('C Report'!$K$2=L$11,'C Report'!$K$3=1),(SUMIF('WOW PMPM &amp; Agg'!$B$47:$B$49,'Summary TC'!$B179,'WOW PMPM &amp; Agg'!K$47:K$49)*0.25),IF(AND('C Report'!$K$2=L$11,'C Report'!$K$3=2),(SUMIF('WOW PMPM &amp; Agg'!$B$47:$B$49,'Summary TC'!$B179,'WOW PMPM &amp; Agg'!K$47:K$49)*0.5),IF(AND('C Report'!$K$2=L$11,'C Report'!$K$3=3),(SUMIF('WOW PMPM &amp; Agg'!$B$47:$B$49,'Summary TC'!$B179,'WOW PMPM &amp; Agg'!K$47:K$49)*0.75),IF(AND('C Report'!$K$2=L$11,'C Report'!$K$3=4),SUMIF('WOW PMPM &amp; Agg'!$B$47:$B$49,'Summary TC'!$B179,'WOW PMPM &amp; Agg'!K$47:K$49),""))))),SUMIF('WOW PMPM &amp; Agg'!$B$47:$B$49,'Summary TC'!$B179,'WOW PMPM &amp; Agg'!K$47:K$49))</f>
        <v>0</v>
      </c>
      <c r="M179" s="354">
        <f>IF($B$7="Actuals Only",IF('C Report'!$K$2&gt;M$11,SUMIF('WOW PMPM &amp; Agg'!$B$47:$B$49,'Summary TC'!$B179,'WOW PMPM &amp; Agg'!L$47:L$49),IF(AND('C Report'!$K$2=M$11,'C Report'!$K$3=1),(SUMIF('WOW PMPM &amp; Agg'!$B$47:$B$49,'Summary TC'!$B179,'WOW PMPM &amp; Agg'!L$47:L$49)*0.25),IF(AND('C Report'!$K$2=M$11,'C Report'!$K$3=2),(SUMIF('WOW PMPM &amp; Agg'!$B$47:$B$49,'Summary TC'!$B179,'WOW PMPM &amp; Agg'!L$47:L$49)*0.5),IF(AND('C Report'!$K$2=M$11,'C Report'!$K$3=3),(SUMIF('WOW PMPM &amp; Agg'!$B$47:$B$49,'Summary TC'!$B179,'WOW PMPM &amp; Agg'!L$47:L$49)*0.75),IF(AND('C Report'!$K$2=M$11,'C Report'!$K$3=4),SUMIF('WOW PMPM &amp; Agg'!$B$47:$B$49,'Summary TC'!$B179,'WOW PMPM &amp; Agg'!L$47:L$49),""))))),SUMIF('WOW PMPM &amp; Agg'!$B$47:$B$49,'Summary TC'!$B179,'WOW PMPM &amp; Agg'!L$47:L$49))</f>
        <v>0</v>
      </c>
      <c r="N179" s="354">
        <f>IF($B$7="Actuals Only",IF('C Report'!$K$2&gt;N$11,SUMIF('WOW PMPM &amp; Agg'!$B$47:$B$49,'Summary TC'!$B179,'WOW PMPM &amp; Agg'!M$47:M$49),IF(AND('C Report'!$K$2=N$11,'C Report'!$K$3=1),(SUMIF('WOW PMPM &amp; Agg'!$B$47:$B$49,'Summary TC'!$B179,'WOW PMPM &amp; Agg'!M$47:M$49)*0.25),IF(AND('C Report'!$K$2=N$11,'C Report'!$K$3=2),(SUMIF('WOW PMPM &amp; Agg'!$B$47:$B$49,'Summary TC'!$B179,'WOW PMPM &amp; Agg'!M$47:M$49)*0.5),IF(AND('C Report'!$K$2=N$11,'C Report'!$K$3=3),(SUMIF('WOW PMPM &amp; Agg'!$B$47:$B$49,'Summary TC'!$B179,'WOW PMPM &amp; Agg'!M$47:M$49)*0.75),IF(AND('C Report'!$K$2=N$11,'C Report'!$K$3=4),SUMIF('WOW PMPM &amp; Agg'!$B$47:$B$49,'Summary TC'!$B179,'WOW PMPM &amp; Agg'!M$47:M$49),""))))),SUMIF('WOW PMPM &amp; Agg'!$B$47:$B$49,'Summary TC'!$B179,'WOW PMPM &amp; Agg'!M$47:M$49))</f>
        <v>0</v>
      </c>
      <c r="O179" s="354">
        <f>IF($B$7="Actuals Only",IF('C Report'!$K$2&gt;O$11,SUMIF('WOW PMPM &amp; Agg'!$B$47:$B$49,'Summary TC'!$B179,'WOW PMPM &amp; Agg'!N$47:N$49),IF(AND('C Report'!$K$2=O$11,'C Report'!$K$3=1),(SUMIF('WOW PMPM &amp; Agg'!$B$47:$B$49,'Summary TC'!$B179,'WOW PMPM &amp; Agg'!N$47:N$49)*0.25),IF(AND('C Report'!$K$2=O$11,'C Report'!$K$3=2),(SUMIF('WOW PMPM &amp; Agg'!$B$47:$B$49,'Summary TC'!$B179,'WOW PMPM &amp; Agg'!N$47:N$49)*0.5),IF(AND('C Report'!$K$2=O$11,'C Report'!$K$3=3),(SUMIF('WOW PMPM &amp; Agg'!$B$47:$B$49,'Summary TC'!$B179,'WOW PMPM &amp; Agg'!N$47:N$49)*0.75),IF(AND('C Report'!$K$2=O$11,'C Report'!$K$3=4),SUMIF('WOW PMPM &amp; Agg'!$B$47:$B$49,'Summary TC'!$B179,'WOW PMPM &amp; Agg'!N$47:N$49),""))))),SUMIF('WOW PMPM &amp; Agg'!$B$47:$B$49,'Summary TC'!$B179,'WOW PMPM &amp; Agg'!N$47:N$49))</f>
        <v>0</v>
      </c>
      <c r="P179" s="354">
        <f>IF($B$7="Actuals Only",IF('C Report'!$K$2&gt;P$11,SUMIF('WOW PMPM &amp; Agg'!$B$47:$B$49,'Summary TC'!$B179,'WOW PMPM &amp; Agg'!O$47:O$49),IF(AND('C Report'!$K$2=P$11,'C Report'!$K$3=1),(SUMIF('WOW PMPM &amp; Agg'!$B$47:$B$49,'Summary TC'!$B179,'WOW PMPM &amp; Agg'!O$47:O$49)*0.25),IF(AND('C Report'!$K$2=P$11,'C Report'!$K$3=2),(SUMIF('WOW PMPM &amp; Agg'!$B$47:$B$49,'Summary TC'!$B179,'WOW PMPM &amp; Agg'!O$47:O$49)*0.5),IF(AND('C Report'!$K$2=P$11,'C Report'!$K$3=3),(SUMIF('WOW PMPM &amp; Agg'!$B$47:$B$49,'Summary TC'!$B179,'WOW PMPM &amp; Agg'!O$47:O$49)*0.75),IF(AND('C Report'!$K$2=P$11,'C Report'!$K$3=4),SUMIF('WOW PMPM &amp; Agg'!$B$47:$B$49,'Summary TC'!$B179,'WOW PMPM &amp; Agg'!O$47:O$49),""))))),SUMIF('WOW PMPM &amp; Agg'!$B$47:$B$49,'Summary TC'!$B179,'WOW PMPM &amp; Agg'!O$47:O$49))</f>
        <v>0</v>
      </c>
      <c r="Q179" s="354">
        <f>IF($B$7="Actuals Only",IF('C Report'!$K$2&gt;Q$11,SUMIF('WOW PMPM &amp; Agg'!$B$47:$B$49,'Summary TC'!$B179,'WOW PMPM &amp; Agg'!P$47:P$49),IF(AND('C Report'!$K$2=Q$11,'C Report'!$K$3=1),(SUMIF('WOW PMPM &amp; Agg'!$B$47:$B$49,'Summary TC'!$B179,'WOW PMPM &amp; Agg'!P$47:P$49)*0.25),IF(AND('C Report'!$K$2=Q$11,'C Report'!$K$3=2),(SUMIF('WOW PMPM &amp; Agg'!$B$47:$B$49,'Summary TC'!$B179,'WOW PMPM &amp; Agg'!P$47:P$49)*0.5),IF(AND('C Report'!$K$2=Q$11,'C Report'!$K$3=3),(SUMIF('WOW PMPM &amp; Agg'!$B$47:$B$49,'Summary TC'!$B179,'WOW PMPM &amp; Agg'!P$47:P$49)*0.75),IF(AND('C Report'!$K$2=Q$11,'C Report'!$K$3=4),SUMIF('WOW PMPM &amp; Agg'!$B$47:$B$49,'Summary TC'!$B179,'WOW PMPM &amp; Agg'!P$47:P$49),""))))),SUMIF('WOW PMPM &amp; Agg'!$B$47:$B$49,'Summary TC'!$B179,'WOW PMPM &amp; Agg'!P$47:P$49))</f>
        <v>0</v>
      </c>
      <c r="R179" s="354">
        <f>IF($B$7="Actuals Only",IF('C Report'!$K$2&gt;R$11,SUMIF('WOW PMPM &amp; Agg'!$B$47:$B$49,'Summary TC'!$B179,'WOW PMPM &amp; Agg'!Q$47:Q$49),IF(AND('C Report'!$K$2=R$11,'C Report'!$K$3=1),(SUMIF('WOW PMPM &amp; Agg'!$B$47:$B$49,'Summary TC'!$B179,'WOW PMPM &amp; Agg'!Q$47:Q$49)*0.25),IF(AND('C Report'!$K$2=R$11,'C Report'!$K$3=2),(SUMIF('WOW PMPM &amp; Agg'!$B$47:$B$49,'Summary TC'!$B179,'WOW PMPM &amp; Agg'!Q$47:Q$49)*0.5),IF(AND('C Report'!$K$2=R$11,'C Report'!$K$3=3),(SUMIF('WOW PMPM &amp; Agg'!$B$47:$B$49,'Summary TC'!$B179,'WOW PMPM &amp; Agg'!Q$47:Q$49)*0.75),IF(AND('C Report'!$K$2=R$11,'C Report'!$K$3=4),SUMIF('WOW PMPM &amp; Agg'!$B$47:$B$49,'Summary TC'!$B179,'WOW PMPM &amp; Agg'!Q$47:Q$49),""))))),SUMIF('WOW PMPM &amp; Agg'!$B$47:$B$49,'Summary TC'!$B179,'WOW PMPM &amp; Agg'!Q$47:Q$49))</f>
        <v>0</v>
      </c>
      <c r="S179" s="354">
        <f>IF($B$7="Actuals Only",IF('C Report'!$K$2&gt;S$11,SUMIF('WOW PMPM &amp; Agg'!$B$47:$B$49,'Summary TC'!$B179,'WOW PMPM &amp; Agg'!R$47:R$49),IF(AND('C Report'!$K$2=S$11,'C Report'!$K$3=1),(SUMIF('WOW PMPM &amp; Agg'!$B$47:$B$49,'Summary TC'!$B179,'WOW PMPM &amp; Agg'!R$47:R$49)*0.25),IF(AND('C Report'!$K$2=S$11,'C Report'!$K$3=2),(SUMIF('WOW PMPM &amp; Agg'!$B$47:$B$49,'Summary TC'!$B179,'WOW PMPM &amp; Agg'!R$47:R$49)*0.5),IF(AND('C Report'!$K$2=S$11,'C Report'!$K$3=3),(SUMIF('WOW PMPM &amp; Agg'!$B$47:$B$49,'Summary TC'!$B179,'WOW PMPM &amp; Agg'!R$47:R$49)*0.75),IF(AND('C Report'!$K$2=S$11,'C Report'!$K$3=4),SUMIF('WOW PMPM &amp; Agg'!$B$47:$B$49,'Summary TC'!$B179,'WOW PMPM &amp; Agg'!R$47:R$49),""))))),SUMIF('WOW PMPM &amp; Agg'!$B$47:$B$49,'Summary TC'!$B179,'WOW PMPM &amp; Agg'!R$47:R$49))</f>
        <v>0</v>
      </c>
      <c r="T179" s="354">
        <f>IF($B$7="Actuals Only",IF('C Report'!$K$2&gt;T$11,SUMIF('WOW PMPM &amp; Agg'!$B$47:$B$49,'Summary TC'!$B179,'WOW PMPM &amp; Agg'!S$47:S$49),IF(AND('C Report'!$K$2=T$11,'C Report'!$K$3=1),(SUMIF('WOW PMPM &amp; Agg'!$B$47:$B$49,'Summary TC'!$B179,'WOW PMPM &amp; Agg'!S$47:S$49)*0.25),IF(AND('C Report'!$K$2=T$11,'C Report'!$K$3=2),(SUMIF('WOW PMPM &amp; Agg'!$B$47:$B$49,'Summary TC'!$B179,'WOW PMPM &amp; Agg'!S$47:S$49)*0.5),IF(AND('C Report'!$K$2=T$11,'C Report'!$K$3=3),(SUMIF('WOW PMPM &amp; Agg'!$B$47:$B$49,'Summary TC'!$B179,'WOW PMPM &amp; Agg'!S$47:S$49)*0.75),IF(AND('C Report'!$K$2=T$11,'C Report'!$K$3=4),SUMIF('WOW PMPM &amp; Agg'!$B$47:$B$49,'Summary TC'!$B179,'WOW PMPM &amp; Agg'!S$47:S$49),""))))),SUMIF('WOW PMPM &amp; Agg'!$B$47:$B$49,'Summary TC'!$B179,'WOW PMPM &amp; Agg'!S$47:S$49))</f>
        <v>0</v>
      </c>
      <c r="U179" s="354">
        <f>IF($B$7="Actuals Only",IF('C Report'!$K$2&gt;U$11,SUMIF('WOW PMPM &amp; Agg'!$B$47:$B$49,'Summary TC'!$B179,'WOW PMPM &amp; Agg'!T$47:T$49),IF(AND('C Report'!$K$2=U$11,'C Report'!$K$3=1),(SUMIF('WOW PMPM &amp; Agg'!$B$47:$B$49,'Summary TC'!$B179,'WOW PMPM &amp; Agg'!T$47:T$49)*0.25),IF(AND('C Report'!$K$2=U$11,'C Report'!$K$3=2),(SUMIF('WOW PMPM &amp; Agg'!$B$47:$B$49,'Summary TC'!$B179,'WOW PMPM &amp; Agg'!T$47:T$49)*0.5),IF(AND('C Report'!$K$2=U$11,'C Report'!$K$3=3),(SUMIF('WOW PMPM &amp; Agg'!$B$47:$B$49,'Summary TC'!$B179,'WOW PMPM &amp; Agg'!T$47:T$49)*0.75),IF(AND('C Report'!$K$2=U$11,'C Report'!$K$3=4),SUMIF('WOW PMPM &amp; Agg'!$B$47:$B$49,'Summary TC'!$B179,'WOW PMPM &amp; Agg'!T$47:T$49),""))))),SUMIF('WOW PMPM &amp; Agg'!$B$47:$B$49,'Summary TC'!$B179,'WOW PMPM &amp; Agg'!T$47:T$49))</f>
        <v>0</v>
      </c>
      <c r="V179" s="354">
        <f>IF($B$7="Actuals Only",IF('C Report'!$K$2&gt;V$11,SUMIF('WOW PMPM &amp; Agg'!$B$47:$B$49,'Summary TC'!$B179,'WOW PMPM &amp; Agg'!U$47:U$49),IF(AND('C Report'!$K$2=V$11,'C Report'!$K$3=1),(SUMIF('WOW PMPM &amp; Agg'!$B$47:$B$49,'Summary TC'!$B179,'WOW PMPM &amp; Agg'!U$47:U$49)*0.25),IF(AND('C Report'!$K$2=V$11,'C Report'!$K$3=2),(SUMIF('WOW PMPM &amp; Agg'!$B$47:$B$49,'Summary TC'!$B179,'WOW PMPM &amp; Agg'!U$47:U$49)*0.5),IF(AND('C Report'!$K$2=V$11,'C Report'!$K$3=3),(SUMIF('WOW PMPM &amp; Agg'!$B$47:$B$49,'Summary TC'!$B179,'WOW PMPM &amp; Agg'!U$47:U$49)*0.75),IF(AND('C Report'!$K$2=V$11,'C Report'!$K$3=4),SUMIF('WOW PMPM &amp; Agg'!$B$47:$B$49,'Summary TC'!$B179,'WOW PMPM &amp; Agg'!U$47:U$49),""))))),SUMIF('WOW PMPM &amp; Agg'!$B$47:$B$49,'Summary TC'!$B179,'WOW PMPM &amp; Agg'!U$47:U$49))</f>
        <v>0</v>
      </c>
      <c r="W179" s="354">
        <f>IF($B$7="Actuals Only",IF('C Report'!$K$2&gt;W$11,SUMIF('WOW PMPM &amp; Agg'!$B$47:$B$49,'Summary TC'!$B179,'WOW PMPM &amp; Agg'!V$47:V$49),IF(AND('C Report'!$K$2=W$11,'C Report'!$K$3=1),(SUMIF('WOW PMPM &amp; Agg'!$B$47:$B$49,'Summary TC'!$B179,'WOW PMPM &amp; Agg'!V$47:V$49)*0.25),IF(AND('C Report'!$K$2=W$11,'C Report'!$K$3=2),(SUMIF('WOW PMPM &amp; Agg'!$B$47:$B$49,'Summary TC'!$B179,'WOW PMPM &amp; Agg'!V$47:V$49)*0.5),IF(AND('C Report'!$K$2=W$11,'C Report'!$K$3=3),(SUMIF('WOW PMPM &amp; Agg'!$B$47:$B$49,'Summary TC'!$B179,'WOW PMPM &amp; Agg'!V$47:V$49)*0.75),IF(AND('C Report'!$K$2=W$11,'C Report'!$K$3=4),SUMIF('WOW PMPM &amp; Agg'!$B$47:$B$49,'Summary TC'!$B179,'WOW PMPM &amp; Agg'!V$47:V$49),""))))),SUMIF('WOW PMPM &amp; Agg'!$B$47:$B$49,'Summary TC'!$B179,'WOW PMPM &amp; Agg'!V$47:V$49))</f>
        <v>0</v>
      </c>
      <c r="X179" s="354">
        <f>IF($B$7="Actuals Only",IF('C Report'!$K$2&gt;X$11,SUMIF('WOW PMPM &amp; Agg'!$B$47:$B$49,'Summary TC'!$B179,'WOW PMPM &amp; Agg'!W$47:W$49),IF(AND('C Report'!$K$2=X$11,'C Report'!$K$3=1),(SUMIF('WOW PMPM &amp; Agg'!$B$47:$B$49,'Summary TC'!$B179,'WOW PMPM &amp; Agg'!W$47:W$49)*0.25),IF(AND('C Report'!$K$2=X$11,'C Report'!$K$3=2),(SUMIF('WOW PMPM &amp; Agg'!$B$47:$B$49,'Summary TC'!$B179,'WOW PMPM &amp; Agg'!W$47:W$49)*0.5),IF(AND('C Report'!$K$2=X$11,'C Report'!$K$3=3),(SUMIF('WOW PMPM &amp; Agg'!$B$47:$B$49,'Summary TC'!$B179,'WOW PMPM &amp; Agg'!W$47:W$49)*0.75),IF(AND('C Report'!$K$2=X$11,'C Report'!$K$3=4),SUMIF('WOW PMPM &amp; Agg'!$B$47:$B$49,'Summary TC'!$B179,'WOW PMPM &amp; Agg'!W$47:W$49),""))))),SUMIF('WOW PMPM &amp; Agg'!$B$47:$B$49,'Summary TC'!$B179,'WOW PMPM &amp; Agg'!W$47:W$49))</f>
        <v>0</v>
      </c>
      <c r="Y179" s="354">
        <f>IF($B$7="Actuals Only",IF('C Report'!$K$2&gt;Y$11,SUMIF('WOW PMPM &amp; Agg'!$B$47:$B$49,'Summary TC'!$B179,'WOW PMPM &amp; Agg'!X$47:X$49),IF(AND('C Report'!$K$2=Y$11,'C Report'!$K$3=1),(SUMIF('WOW PMPM &amp; Agg'!$B$47:$B$49,'Summary TC'!$B179,'WOW PMPM &amp; Agg'!X$47:X$49)*0.25),IF(AND('C Report'!$K$2=Y$11,'C Report'!$K$3=2),(SUMIF('WOW PMPM &amp; Agg'!$B$47:$B$49,'Summary TC'!$B179,'WOW PMPM &amp; Agg'!X$47:X$49)*0.5),IF(AND('C Report'!$K$2=Y$11,'C Report'!$K$3=3),(SUMIF('WOW PMPM &amp; Agg'!$B$47:$B$49,'Summary TC'!$B179,'WOW PMPM &amp; Agg'!X$47:X$49)*0.75),IF(AND('C Report'!$K$2=Y$11,'C Report'!$K$3=4),SUMIF('WOW PMPM &amp; Agg'!$B$47:$B$49,'Summary TC'!$B179,'WOW PMPM &amp; Agg'!X$47:X$49),""))))),SUMIF('WOW PMPM &amp; Agg'!$B$47:$B$49,'Summary TC'!$B179,'WOW PMPM &amp; Agg'!X$47:X$49))</f>
        <v>0</v>
      </c>
      <c r="Z179" s="354">
        <f>IF($B$7="Actuals Only",IF('C Report'!$K$2&gt;Z$11,SUMIF('WOW PMPM &amp; Agg'!$B$47:$B$49,'Summary TC'!$B179,'WOW PMPM &amp; Agg'!Y$47:Y$49),IF(AND('C Report'!$K$2=Z$11,'C Report'!$K$3=1),(SUMIF('WOW PMPM &amp; Agg'!$B$47:$B$49,'Summary TC'!$B179,'WOW PMPM &amp; Agg'!Y$47:Y$49)*0.25),IF(AND('C Report'!$K$2=Z$11,'C Report'!$K$3=2),(SUMIF('WOW PMPM &amp; Agg'!$B$47:$B$49,'Summary TC'!$B179,'WOW PMPM &amp; Agg'!Y$47:Y$49)*0.5),IF(AND('C Report'!$K$2=Z$11,'C Report'!$K$3=3),(SUMIF('WOW PMPM &amp; Agg'!$B$47:$B$49,'Summary TC'!$B179,'WOW PMPM &amp; Agg'!Y$47:Y$49)*0.75),IF(AND('C Report'!$K$2=Z$11,'C Report'!$K$3=4),SUMIF('WOW PMPM &amp; Agg'!$B$47:$B$49,'Summary TC'!$B179,'WOW PMPM &amp; Agg'!Y$47:Y$49),""))))),SUMIF('WOW PMPM &amp; Agg'!$B$47:$B$49,'Summary TC'!$B179,'WOW PMPM &amp; Agg'!Y$47:Y$49))</f>
        <v>0</v>
      </c>
      <c r="AA179" s="354">
        <f>IF($B$7="Actuals Only",IF('C Report'!$K$2&gt;AA$11,SUMIF('WOW PMPM &amp; Agg'!$B$47:$B$49,'Summary TC'!$B179,'WOW PMPM &amp; Agg'!Z$47:Z$49),IF(AND('C Report'!$K$2=AA$11,'C Report'!$K$3=1),(SUMIF('WOW PMPM &amp; Agg'!$B$47:$B$49,'Summary TC'!$B179,'WOW PMPM &amp; Agg'!Z$47:Z$49)*0.25),IF(AND('C Report'!$K$2=AA$11,'C Report'!$K$3=2),(SUMIF('WOW PMPM &amp; Agg'!$B$47:$B$49,'Summary TC'!$B179,'WOW PMPM &amp; Agg'!Z$47:Z$49)*0.5),IF(AND('C Report'!$K$2=AA$11,'C Report'!$K$3=3),(SUMIF('WOW PMPM &amp; Agg'!$B$47:$B$49,'Summary TC'!$B179,'WOW PMPM &amp; Agg'!Z$47:Z$49)*0.75),IF(AND('C Report'!$K$2=AA$11,'C Report'!$K$3=4),SUMIF('WOW PMPM &amp; Agg'!$B$47:$B$49,'Summary TC'!$B179,'WOW PMPM &amp; Agg'!Z$47:Z$49),""))))),SUMIF('WOW PMPM &amp; Agg'!$B$47:$B$49,'Summary TC'!$B179,'WOW PMPM &amp; Agg'!Z$47:Z$49))</f>
        <v>0</v>
      </c>
      <c r="AB179" s="354">
        <f>IF($B$7="Actuals Only",IF('C Report'!$K$2&gt;AB$11,SUMIF('WOW PMPM &amp; Agg'!$B$47:$B$49,'Summary TC'!$B179,'WOW PMPM &amp; Agg'!AA$47:AA$49),IF(AND('C Report'!$K$2=AB$11,'C Report'!$K$3=1),(SUMIF('WOW PMPM &amp; Agg'!$B$47:$B$49,'Summary TC'!$B179,'WOW PMPM &amp; Agg'!AA$47:AA$49)*0.25),IF(AND('C Report'!$K$2=AB$11,'C Report'!$K$3=2),(SUMIF('WOW PMPM &amp; Agg'!$B$47:$B$49,'Summary TC'!$B179,'WOW PMPM &amp; Agg'!AA$47:AA$49)*0.5),IF(AND('C Report'!$K$2=AB$11,'C Report'!$K$3=3),(SUMIF('WOW PMPM &amp; Agg'!$B$47:$B$49,'Summary TC'!$B179,'WOW PMPM &amp; Agg'!AA$47:AA$49)*0.75),IF(AND('C Report'!$K$2=AB$11,'C Report'!$K$3=4),SUMIF('WOW PMPM &amp; Agg'!$B$47:$B$49,'Summary TC'!$B179,'WOW PMPM &amp; Agg'!AA$47:AA$49),""))))),SUMIF('WOW PMPM &amp; Agg'!$B$47:$B$49,'Summary TC'!$B179,'WOW PMPM &amp; Agg'!AA$47:AA$49))</f>
        <v>0</v>
      </c>
      <c r="AC179" s="355">
        <f>IF($B$7="Actuals Only",IF('C Report'!$K$2&gt;AC$11,SUMIF('WOW PMPM &amp; Agg'!$B$47:$B$49,'Summary TC'!$B179,'WOW PMPM &amp; Agg'!AB$47:AB$49),IF(AND('C Report'!$K$2=AC$11,'C Report'!$K$3=1),(SUMIF('WOW PMPM &amp; Agg'!$B$47:$B$49,'Summary TC'!$B179,'WOW PMPM &amp; Agg'!AB$47:AB$49)*0.25),IF(AND('C Report'!$K$2=AC$11,'C Report'!$K$3=2),(SUMIF('WOW PMPM &amp; Agg'!$B$47:$B$49,'Summary TC'!$B179,'WOW PMPM &amp; Agg'!AB$47:AB$49)*0.5),IF(AND('C Report'!$K$2=AC$11,'C Report'!$K$3=3),(SUMIF('WOW PMPM &amp; Agg'!$B$47:$B$49,'Summary TC'!$B179,'WOW PMPM &amp; Agg'!AB$47:AB$49)*0.75),IF(AND('C Report'!$K$2=AC$11,'C Report'!$K$3=4),SUMIF('WOW PMPM &amp; Agg'!$B$47:$B$49,'Summary TC'!$B179,'WOW PMPM &amp; Agg'!AB$47:AB$49),""))))),SUMIF('WOW PMPM &amp; Agg'!$B$47:$B$49,'Summary TC'!$B179,'WOW PMPM &amp; Agg'!AB$47:AB$49))</f>
        <v>0</v>
      </c>
      <c r="AD179" s="410"/>
    </row>
    <row r="180" spans="2:58" ht="13.5" thickBot="1" x14ac:dyDescent="0.25">
      <c r="B180" s="397"/>
      <c r="C180" s="218"/>
      <c r="D180" s="598"/>
      <c r="E180" s="407"/>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c r="AB180" s="416"/>
      <c r="AC180" s="417"/>
      <c r="AD180" s="412"/>
    </row>
    <row r="181" spans="2:58" ht="13.5" thickBot="1" x14ac:dyDescent="0.25">
      <c r="B181" s="219" t="s">
        <v>4</v>
      </c>
      <c r="C181" s="581"/>
      <c r="D181" s="398"/>
      <c r="E181" s="510">
        <f>IF(AND(E$11&gt;='Summary TC'!$C$4, E$11&lt;='Summary TC'!$C$5), SUMIF($D160:$D180,"Total",E160:E180),0)</f>
        <v>0</v>
      </c>
      <c r="F181" s="511">
        <f>IF(AND(F$11&gt;='Summary TC'!$C$4, F$11&lt;='Summary TC'!$C$5), SUMIF($D160:$D180,"Total",F160:F180),0)</f>
        <v>0</v>
      </c>
      <c r="G181" s="511">
        <f>IF(AND(G$11&gt;='Summary TC'!$C$4, G$11&lt;='Summary TC'!$C$5), SUMIF($D160:$D180,"Total",G160:G180),0)</f>
        <v>0</v>
      </c>
      <c r="H181" s="511">
        <f>IF(AND(H$11&gt;='Summary TC'!$C$4, H$11&lt;='Summary TC'!$C$5), SUMIF($D160:$D180,"Total",H160:H180),0)</f>
        <v>0</v>
      </c>
      <c r="I181" s="511">
        <f>IF(AND(I$11&gt;='Summary TC'!$C$4, I$11&lt;='Summary TC'!$C$5), SUMIF($D160:$D180,"Total",I160:I180),0)</f>
        <v>0</v>
      </c>
      <c r="J181" s="511">
        <f>IF(AND(J$11&gt;='Summary TC'!$C$4, J$11&lt;='Summary TC'!$C$5), SUMIF($D160:$D180,"Total",J160:J180),0)</f>
        <v>0</v>
      </c>
      <c r="K181" s="511">
        <f>IF(AND(K$11&gt;='Summary TC'!$C$4, K$11&lt;='Summary TC'!$C$5), SUMIF($D160:$D180,"Total",K160:K180),0)</f>
        <v>0</v>
      </c>
      <c r="L181" s="511">
        <f>IF(AND(L$11&gt;='Summary TC'!$C$4, L$11&lt;='Summary TC'!$C$5), SUMIF($D160:$D180,"Total",L160:L180),0)</f>
        <v>0</v>
      </c>
      <c r="M181" s="511">
        <f>IF(AND(M$11&gt;='Summary TC'!$C$4, M$11&lt;='Summary TC'!$C$5), SUMIF($D160:$D180,"Total",M160:M180),0)</f>
        <v>0</v>
      </c>
      <c r="N181" s="511">
        <f>IF(AND(N$11&gt;='Summary TC'!$C$4, N$11&lt;='Summary TC'!$C$5), SUMIF($D160:$D180,"Total",N160:N180),0)</f>
        <v>0</v>
      </c>
      <c r="O181" s="511">
        <f>IF(AND(O$11&gt;='Summary TC'!$C$4, O$11&lt;='Summary TC'!$C$5), SUMIF($D160:$D180,"Total",O160:O180),0)</f>
        <v>0</v>
      </c>
      <c r="P181" s="511">
        <f>IF(AND(P$11&gt;='Summary TC'!$C$4, P$11&lt;='Summary TC'!$C$5), SUMIF($D160:$D180,"Total",P160:P180),0)</f>
        <v>0</v>
      </c>
      <c r="Q181" s="511">
        <f>IF(AND(Q$11&gt;='Summary TC'!$C$4, Q$11&lt;='Summary TC'!$C$5), SUMIF($D160:$D180,"Total",Q160:Q180),0)</f>
        <v>0</v>
      </c>
      <c r="R181" s="511">
        <f>IF(AND(R$11&gt;='Summary TC'!$C$4, R$11&lt;='Summary TC'!$C$5), SUMIF($D160:$D180,"Total",R160:R180),0)</f>
        <v>0</v>
      </c>
      <c r="S181" s="511">
        <f>IF(AND(S$11&gt;='Summary TC'!$C$4, S$11&lt;='Summary TC'!$C$5), SUMIF($D160:$D180,"Total",S160:S180),0)</f>
        <v>0</v>
      </c>
      <c r="T181" s="511">
        <f>IF(AND(T$11&gt;='Summary TC'!$C$4, T$11&lt;='Summary TC'!$C$5), SUMIF($D160:$D180,"Total",T160:T180),0)</f>
        <v>0</v>
      </c>
      <c r="U181" s="511">
        <f>IF(AND(U$11&gt;='Summary TC'!$C$4, U$11&lt;='Summary TC'!$C$5), SUMIF($D160:$D180,"Total",U160:U180),0)</f>
        <v>0</v>
      </c>
      <c r="V181" s="511">
        <f>IF(AND(V$11&gt;='Summary TC'!$C$4, V$11&lt;='Summary TC'!$C$5), SUMIF($D160:$D180,"Total",V160:V180),0)</f>
        <v>0</v>
      </c>
      <c r="W181" s="511">
        <f>IF(AND(W$11&gt;='Summary TC'!$C$4, W$11&lt;='Summary TC'!$C$5), SUMIF($D160:$D180,"Total",W160:W180),0)</f>
        <v>0</v>
      </c>
      <c r="X181" s="511">
        <f>IF(AND(X$11&gt;='Summary TC'!$C$4, X$11&lt;='Summary TC'!$C$5), SUMIF($D160:$D180,"Total",X160:X180),0)</f>
        <v>0</v>
      </c>
      <c r="Y181" s="511">
        <f>IF(AND(Y$11&gt;='Summary TC'!$C$4, Y$11&lt;='Summary TC'!$C$5), SUMIF($D160:$D180,"Total",Y160:Y180),0)</f>
        <v>0</v>
      </c>
      <c r="Z181" s="511">
        <f>IF(AND(Z$11&gt;='Summary TC'!$C$4, Z$11&lt;='Summary TC'!$C$5), SUMIF($D160:$D180,"Total",Z160:Z180),0)</f>
        <v>0</v>
      </c>
      <c r="AA181" s="511">
        <f>IF(AND(AA$11&gt;='Summary TC'!$C$4, AA$11&lt;='Summary TC'!$C$5), SUMIF($D160:$D180,"Total",AA160:AA180),0)</f>
        <v>0</v>
      </c>
      <c r="AB181" s="511">
        <f>IF(AND(AB$11&gt;='Summary TC'!$C$4, AB$11&lt;='Summary TC'!$C$5), SUMIF($D160:$D180,"Total",AB160:AB180),0)</f>
        <v>0</v>
      </c>
      <c r="AC181" s="509">
        <f>IF(AND(AC$11&gt;='Summary TC'!$C$4, AC$11&lt;='Summary TC'!$C$5), SUMIF($D160:$D180,"Total",AC160:AC180),0)</f>
        <v>0</v>
      </c>
      <c r="AD181" s="509">
        <f>SUM(E181:AC181)</f>
        <v>0</v>
      </c>
      <c r="AE181" s="356"/>
      <c r="AF181" s="356"/>
      <c r="AG181" s="356"/>
      <c r="AH181" s="356"/>
      <c r="AI181" s="356"/>
      <c r="AJ181" s="356"/>
      <c r="AK181" s="356"/>
      <c r="AL181" s="356"/>
      <c r="AM181" s="356"/>
      <c r="AN181" s="356"/>
      <c r="AO181" s="356"/>
      <c r="AP181" s="356"/>
      <c r="AQ181" s="356"/>
      <c r="AR181" s="356"/>
      <c r="AS181" s="356"/>
      <c r="AT181" s="356"/>
      <c r="AU181" s="356"/>
      <c r="AV181" s="356"/>
      <c r="AW181" s="356"/>
      <c r="AX181" s="356"/>
      <c r="AY181" s="356"/>
      <c r="AZ181" s="356"/>
      <c r="BA181" s="356"/>
      <c r="BB181" s="356"/>
    </row>
    <row r="182" spans="2:58" x14ac:dyDescent="0.2">
      <c r="B182" s="54"/>
    </row>
    <row r="183" spans="2:58" ht="13.5" thickBot="1" x14ac:dyDescent="0.25">
      <c r="B183" s="53" t="s">
        <v>5</v>
      </c>
      <c r="C183" s="57"/>
      <c r="D183" s="53"/>
    </row>
    <row r="184" spans="2:58" x14ac:dyDescent="0.2">
      <c r="B184" s="384"/>
      <c r="C184" s="113"/>
      <c r="D184" s="70"/>
      <c r="E184" s="67" t="s">
        <v>0</v>
      </c>
      <c r="F184" s="68"/>
      <c r="G184" s="72"/>
      <c r="H184" s="68"/>
      <c r="I184" s="68"/>
      <c r="J184" s="68"/>
      <c r="K184" s="68"/>
      <c r="L184" s="68"/>
      <c r="M184" s="68"/>
      <c r="N184" s="68"/>
      <c r="O184" s="68"/>
      <c r="P184" s="68"/>
      <c r="Q184" s="68"/>
      <c r="R184" s="68"/>
      <c r="S184" s="68"/>
      <c r="T184" s="68"/>
      <c r="U184" s="68"/>
      <c r="V184" s="68"/>
      <c r="W184" s="68"/>
      <c r="X184" s="68"/>
      <c r="Y184" s="68"/>
      <c r="Z184" s="68"/>
      <c r="AA184" s="68"/>
      <c r="AB184" s="68"/>
      <c r="AC184" s="69"/>
      <c r="AD184" s="296"/>
    </row>
    <row r="185" spans="2:58" ht="13.5" thickBot="1" x14ac:dyDescent="0.25">
      <c r="B185" s="60"/>
      <c r="C185" s="114"/>
      <c r="D185" s="148"/>
      <c r="E185" s="281">
        <f>'DY Def'!B$5</f>
        <v>1</v>
      </c>
      <c r="F185" s="248">
        <f>'DY Def'!C$5</f>
        <v>2</v>
      </c>
      <c r="G185" s="248">
        <f>'DY Def'!D$5</f>
        <v>3</v>
      </c>
      <c r="H185" s="248">
        <f>'DY Def'!E$5</f>
        <v>4</v>
      </c>
      <c r="I185" s="248">
        <f>'DY Def'!F$5</f>
        <v>5</v>
      </c>
      <c r="J185" s="248">
        <f>'DY Def'!G$5</f>
        <v>6</v>
      </c>
      <c r="K185" s="248">
        <f>'DY Def'!H$5</f>
        <v>7</v>
      </c>
      <c r="L185" s="248">
        <f>'DY Def'!I$5</f>
        <v>8</v>
      </c>
      <c r="M185" s="248">
        <f>'DY Def'!J$5</f>
        <v>9</v>
      </c>
      <c r="N185" s="248">
        <f>'DY Def'!K$5</f>
        <v>10</v>
      </c>
      <c r="O185" s="248">
        <f>'DY Def'!L$5</f>
        <v>11</v>
      </c>
      <c r="P185" s="248">
        <f>'DY Def'!M$5</f>
        <v>12</v>
      </c>
      <c r="Q185" s="248">
        <f>'DY Def'!N$5</f>
        <v>13</v>
      </c>
      <c r="R185" s="248">
        <f>'DY Def'!O$5</f>
        <v>14</v>
      </c>
      <c r="S185" s="248">
        <f>'DY Def'!P$5</f>
        <v>15</v>
      </c>
      <c r="T185" s="248">
        <f>'DY Def'!Q$5</f>
        <v>16</v>
      </c>
      <c r="U185" s="248">
        <f>'DY Def'!R$5</f>
        <v>17</v>
      </c>
      <c r="V185" s="248">
        <f>'DY Def'!S$5</f>
        <v>18</v>
      </c>
      <c r="W185" s="248">
        <f>'DY Def'!T$5</f>
        <v>19</v>
      </c>
      <c r="X185" s="248">
        <f>'DY Def'!U$5</f>
        <v>20</v>
      </c>
      <c r="Y185" s="248">
        <f>'DY Def'!V$5</f>
        <v>21</v>
      </c>
      <c r="Z185" s="248">
        <f>'DY Def'!W$5</f>
        <v>22</v>
      </c>
      <c r="AA185" s="248">
        <f>'DY Def'!X$5</f>
        <v>23</v>
      </c>
      <c r="AB185" s="248">
        <f>'DY Def'!Y$5</f>
        <v>24</v>
      </c>
      <c r="AC185" s="249">
        <f>'DY Def'!Z$5</f>
        <v>25</v>
      </c>
      <c r="AD185" s="285" t="s">
        <v>1</v>
      </c>
    </row>
    <row r="186" spans="2:58" x14ac:dyDescent="0.2">
      <c r="B186" s="64" t="s">
        <v>42</v>
      </c>
      <c r="C186" s="114"/>
      <c r="D186" s="60"/>
      <c r="E186" s="401"/>
      <c r="F186" s="474"/>
      <c r="G186" s="474"/>
      <c r="H186" s="474"/>
      <c r="I186" s="474"/>
      <c r="J186" s="474"/>
      <c r="K186" s="474"/>
      <c r="L186" s="474"/>
      <c r="M186" s="474"/>
      <c r="N186" s="474"/>
      <c r="O186" s="474"/>
      <c r="P186" s="474"/>
      <c r="Q186" s="474"/>
      <c r="R186" s="474"/>
      <c r="S186" s="474"/>
      <c r="T186" s="474"/>
      <c r="U186" s="474"/>
      <c r="V186" s="474"/>
      <c r="W186" s="474"/>
      <c r="X186" s="474"/>
      <c r="Y186" s="474"/>
      <c r="Z186" s="474"/>
      <c r="AA186" s="474"/>
      <c r="AB186" s="474"/>
      <c r="AC186" s="419"/>
      <c r="AD186" s="421"/>
    </row>
    <row r="187" spans="2:58" x14ac:dyDescent="0.2">
      <c r="B187" s="61" t="str">
        <f>IFERROR(VLOOKUP(C187,'MEG Def'!$A$42:$B$44,2),"")</f>
        <v/>
      </c>
      <c r="C187" s="114"/>
      <c r="D187" s="60"/>
      <c r="E187" s="415">
        <f>IF($B$7="Actuals only",SUMIF('WW Spending Actual'!$B$31:$B$34,'Summary TC'!$B187,'WW Spending Actual'!D$31:D$34),0)+IF($B$7="Actuals + Projected",SUMIF('WW Spending Total'!$B$31:$B$34,'Summary TC'!$B187,'WW Spending Total'!D$31:D$34),0)</f>
        <v>0</v>
      </c>
      <c r="F187" s="424">
        <f>IF($B$7="Actuals only",SUMIF('WW Spending Actual'!$B$31:$B$34,'Summary TC'!$B187,'WW Spending Actual'!E$31:E$34),0)+IF($B$7="Actuals + Projected",SUMIF('WW Spending Total'!$B$31:$B$34,'Summary TC'!$B187,'WW Spending Total'!E$31:E$34),0)</f>
        <v>0</v>
      </c>
      <c r="G187" s="424">
        <f>IF($B$7="Actuals only",SUMIF('WW Spending Actual'!$B$31:$B$34,'Summary TC'!$B187,'WW Spending Actual'!F$31:F$34),0)+IF($B$7="Actuals + Projected",SUMIF('WW Spending Total'!$B$31:$B$34,'Summary TC'!$B187,'WW Spending Total'!F$31:F$34),0)</f>
        <v>0</v>
      </c>
      <c r="H187" s="424">
        <f>IF($B$7="Actuals only",SUMIF('WW Spending Actual'!$B$31:$B$34,'Summary TC'!$B187,'WW Spending Actual'!G$31:G$34),0)+IF($B$7="Actuals + Projected",SUMIF('WW Spending Total'!$B$31:$B$34,'Summary TC'!$B187,'WW Spending Total'!G$31:G$34),0)</f>
        <v>0</v>
      </c>
      <c r="I187" s="424">
        <f>IF($B$7="Actuals only",SUMIF('WW Spending Actual'!$B$31:$B$34,'Summary TC'!$B187,'WW Spending Actual'!H$31:H$34),0)+IF($B$7="Actuals + Projected",SUMIF('WW Spending Total'!$B$31:$B$34,'Summary TC'!$B187,'WW Spending Total'!H$31:H$34),0)</f>
        <v>0</v>
      </c>
      <c r="J187" s="424">
        <f>IF($B$7="Actuals only",SUMIF('WW Spending Actual'!$B$31:$B$34,'Summary TC'!$B187,'WW Spending Actual'!I$31:I$34),0)+IF($B$7="Actuals + Projected",SUMIF('WW Spending Total'!$B$31:$B$34,'Summary TC'!$B187,'WW Spending Total'!I$31:I$34),0)</f>
        <v>0</v>
      </c>
      <c r="K187" s="424">
        <f>IF($B$7="Actuals only",SUMIF('WW Spending Actual'!$B$31:$B$34,'Summary TC'!$B187,'WW Spending Actual'!J$31:J$34),0)+IF($B$7="Actuals + Projected",SUMIF('WW Spending Total'!$B$31:$B$34,'Summary TC'!$B187,'WW Spending Total'!J$31:J$34),0)</f>
        <v>0</v>
      </c>
      <c r="L187" s="424">
        <f>IF($B$7="Actuals only",SUMIF('WW Spending Actual'!$B$31:$B$34,'Summary TC'!$B187,'WW Spending Actual'!K$31:K$34),0)+IF($B$7="Actuals + Projected",SUMIF('WW Spending Total'!$B$31:$B$34,'Summary TC'!$B187,'WW Spending Total'!K$31:K$34),0)</f>
        <v>0</v>
      </c>
      <c r="M187" s="424">
        <f>IF($B$7="Actuals only",SUMIF('WW Spending Actual'!$B$31:$B$34,'Summary TC'!$B187,'WW Spending Actual'!L$31:L$34),0)+IF($B$7="Actuals + Projected",SUMIF('WW Spending Total'!$B$31:$B$34,'Summary TC'!$B187,'WW Spending Total'!L$31:L$34),0)</f>
        <v>0</v>
      </c>
      <c r="N187" s="424">
        <f>IF($B$7="Actuals only",SUMIF('WW Spending Actual'!$B$31:$B$34,'Summary TC'!$B187,'WW Spending Actual'!M$31:M$34),0)+IF($B$7="Actuals + Projected",SUMIF('WW Spending Total'!$B$31:$B$34,'Summary TC'!$B187,'WW Spending Total'!M$31:M$34),0)</f>
        <v>0</v>
      </c>
      <c r="O187" s="424">
        <f>IF($B$7="Actuals only",SUMIF('WW Spending Actual'!$B$31:$B$34,'Summary TC'!$B187,'WW Spending Actual'!N$31:N$34),0)+IF($B$7="Actuals + Projected",SUMIF('WW Spending Total'!$B$31:$B$34,'Summary TC'!$B187,'WW Spending Total'!N$31:N$34),0)</f>
        <v>0</v>
      </c>
      <c r="P187" s="424">
        <f>IF($B$7="Actuals only",SUMIF('WW Spending Actual'!$B$31:$B$34,'Summary TC'!$B187,'WW Spending Actual'!O$31:O$34),0)+IF($B$7="Actuals + Projected",SUMIF('WW Spending Total'!$B$31:$B$34,'Summary TC'!$B187,'WW Spending Total'!O$31:O$34),0)</f>
        <v>0</v>
      </c>
      <c r="Q187" s="424">
        <f>IF($B$7="Actuals only",SUMIF('WW Spending Actual'!$B$31:$B$34,'Summary TC'!$B187,'WW Spending Actual'!P$31:P$34),0)+IF($B$7="Actuals + Projected",SUMIF('WW Spending Total'!$B$31:$B$34,'Summary TC'!$B187,'WW Spending Total'!P$31:P$34),0)</f>
        <v>0</v>
      </c>
      <c r="R187" s="424">
        <f>IF($B$7="Actuals only",SUMIF('WW Spending Actual'!$B$31:$B$34,'Summary TC'!$B187,'WW Spending Actual'!Q$31:Q$34),0)+IF($B$7="Actuals + Projected",SUMIF('WW Spending Total'!$B$31:$B$34,'Summary TC'!$B187,'WW Spending Total'!Q$31:Q$34),0)</f>
        <v>0</v>
      </c>
      <c r="S187" s="424">
        <f>IF($B$7="Actuals only",SUMIF('WW Spending Actual'!$B$31:$B$34,'Summary TC'!$B187,'WW Spending Actual'!R$31:R$34),0)+IF($B$7="Actuals + Projected",SUMIF('WW Spending Total'!$B$31:$B$34,'Summary TC'!$B187,'WW Spending Total'!R$31:R$34),0)</f>
        <v>0</v>
      </c>
      <c r="T187" s="424">
        <f>IF($B$7="Actuals only",SUMIF('WW Spending Actual'!$B$31:$B$34,'Summary TC'!$B187,'WW Spending Actual'!S$31:S$34),0)+IF($B$7="Actuals + Projected",SUMIF('WW Spending Total'!$B$31:$B$34,'Summary TC'!$B187,'WW Spending Total'!S$31:S$34),0)</f>
        <v>0</v>
      </c>
      <c r="U187" s="424">
        <f>IF($B$7="Actuals only",SUMIF('WW Spending Actual'!$B$31:$B$34,'Summary TC'!$B187,'WW Spending Actual'!T$31:T$34),0)+IF($B$7="Actuals + Projected",SUMIF('WW Spending Total'!$B$31:$B$34,'Summary TC'!$B187,'WW Spending Total'!T$31:T$34),0)</f>
        <v>0</v>
      </c>
      <c r="V187" s="424">
        <f>IF($B$7="Actuals only",SUMIF('WW Spending Actual'!$B$31:$B$34,'Summary TC'!$B187,'WW Spending Actual'!U$31:U$34),0)+IF($B$7="Actuals + Projected",SUMIF('WW Spending Total'!$B$31:$B$34,'Summary TC'!$B187,'WW Spending Total'!U$31:U$34),0)</f>
        <v>0</v>
      </c>
      <c r="W187" s="424">
        <f>IF($B$7="Actuals only",SUMIF('WW Spending Actual'!$B$31:$B$34,'Summary TC'!$B187,'WW Spending Actual'!V$31:V$34),0)+IF($B$7="Actuals + Projected",SUMIF('WW Spending Total'!$B$31:$B$34,'Summary TC'!$B187,'WW Spending Total'!V$31:V$34),0)</f>
        <v>0</v>
      </c>
      <c r="X187" s="424">
        <f>IF($B$7="Actuals only",SUMIF('WW Spending Actual'!$B$31:$B$34,'Summary TC'!$B187,'WW Spending Actual'!W$31:W$34),0)+IF($B$7="Actuals + Projected",SUMIF('WW Spending Total'!$B$31:$B$34,'Summary TC'!$B187,'WW Spending Total'!W$31:W$34),0)</f>
        <v>0</v>
      </c>
      <c r="Y187" s="424">
        <f>IF($B$7="Actuals only",SUMIF('WW Spending Actual'!$B$31:$B$34,'Summary TC'!$B187,'WW Spending Actual'!X$31:X$34),0)+IF($B$7="Actuals + Projected",SUMIF('WW Spending Total'!$B$31:$B$34,'Summary TC'!$B187,'WW Spending Total'!X$31:X$34),0)</f>
        <v>0</v>
      </c>
      <c r="Z187" s="424">
        <f>IF($B$7="Actuals only",SUMIF('WW Spending Actual'!$B$31:$B$34,'Summary TC'!$B187,'WW Spending Actual'!Y$31:Y$34),0)+IF($B$7="Actuals + Projected",SUMIF('WW Spending Total'!$B$31:$B$34,'Summary TC'!$B187,'WW Spending Total'!Y$31:Y$34),0)</f>
        <v>0</v>
      </c>
      <c r="AA187" s="424">
        <f>IF($B$7="Actuals only",SUMIF('WW Spending Actual'!$B$31:$B$34,'Summary TC'!$B187,'WW Spending Actual'!Z$31:Z$34),0)+IF($B$7="Actuals + Projected",SUMIF('WW Spending Total'!$B$31:$B$34,'Summary TC'!$B187,'WW Spending Total'!Z$31:Z$34),0)</f>
        <v>0</v>
      </c>
      <c r="AB187" s="424">
        <f>IF($B$7="Actuals only",SUMIF('WW Spending Actual'!$B$31:$B$34,'Summary TC'!$B187,'WW Spending Actual'!AA$31:AA$34),0)+IF($B$7="Actuals + Projected",SUMIF('WW Spending Total'!$B$31:$B$34,'Summary TC'!$B187,'WW Spending Total'!AA$31:AA$34),0)</f>
        <v>0</v>
      </c>
      <c r="AC187" s="413">
        <f>IF($B$7="Actuals only",SUMIF('WW Spending Actual'!$B$31:$B$34,'Summary TC'!$B187,'WW Spending Actual'!AB$31:AB$34),0)+IF($B$7="Actuals + Projected",SUMIF('WW Spending Total'!$B$31:$B$34,'Summary TC'!$B187,'WW Spending Total'!AB$31:AB$34),0)</f>
        <v>0</v>
      </c>
      <c r="AD187" s="403"/>
    </row>
    <row r="188" spans="2:58" x14ac:dyDescent="0.2">
      <c r="B188" s="61" t="str">
        <f>IFERROR(VLOOKUP(C188,'MEG Def'!$A$42:$B$44,2),"")</f>
        <v/>
      </c>
      <c r="C188" s="114"/>
      <c r="D188" s="60"/>
      <c r="E188" s="415">
        <f>IF($B$7="Actuals only",SUMIF('WW Spending Actual'!$B$31:$B$34,'Summary TC'!$B188,'WW Spending Actual'!D$31:D$34),0)+IF($B$7="Actuals + Projected",SUMIF('WW Spending Total'!$B$31:$B$34,'Summary TC'!$B188,'WW Spending Total'!D$31:D$34),0)</f>
        <v>0</v>
      </c>
      <c r="F188" s="424">
        <f>IF($B$7="Actuals only",SUMIF('WW Spending Actual'!$B$31:$B$34,'Summary TC'!$B188,'WW Spending Actual'!E$31:E$34),0)+IF($B$7="Actuals + Projected",SUMIF('WW Spending Total'!$B$31:$B$34,'Summary TC'!$B188,'WW Spending Total'!E$31:E$34),0)</f>
        <v>0</v>
      </c>
      <c r="G188" s="424">
        <f>IF($B$7="Actuals only",SUMIF('WW Spending Actual'!$B$31:$B$34,'Summary TC'!$B188,'WW Spending Actual'!F$31:F$34),0)+IF($B$7="Actuals + Projected",SUMIF('WW Spending Total'!$B$31:$B$34,'Summary TC'!$B188,'WW Spending Total'!F$31:F$34),0)</f>
        <v>0</v>
      </c>
      <c r="H188" s="424">
        <f>IF($B$7="Actuals only",SUMIF('WW Spending Actual'!$B$31:$B$34,'Summary TC'!$B188,'WW Spending Actual'!G$31:G$34),0)+IF($B$7="Actuals + Projected",SUMIF('WW Spending Total'!$B$31:$B$34,'Summary TC'!$B188,'WW Spending Total'!G$31:G$34),0)</f>
        <v>0</v>
      </c>
      <c r="I188" s="424">
        <f>IF($B$7="Actuals only",SUMIF('WW Spending Actual'!$B$31:$B$34,'Summary TC'!$B188,'WW Spending Actual'!H$31:H$34),0)+IF($B$7="Actuals + Projected",SUMIF('WW Spending Total'!$B$31:$B$34,'Summary TC'!$B188,'WW Spending Total'!H$31:H$34),0)</f>
        <v>0</v>
      </c>
      <c r="J188" s="424">
        <f>IF($B$7="Actuals only",SUMIF('WW Spending Actual'!$B$31:$B$34,'Summary TC'!$B188,'WW Spending Actual'!I$31:I$34),0)+IF($B$7="Actuals + Projected",SUMIF('WW Spending Total'!$B$31:$B$34,'Summary TC'!$B188,'WW Spending Total'!I$31:I$34),0)</f>
        <v>0</v>
      </c>
      <c r="K188" s="424">
        <f>IF($B$7="Actuals only",SUMIF('WW Spending Actual'!$B$31:$B$34,'Summary TC'!$B188,'WW Spending Actual'!J$31:J$34),0)+IF($B$7="Actuals + Projected",SUMIF('WW Spending Total'!$B$31:$B$34,'Summary TC'!$B188,'WW Spending Total'!J$31:J$34),0)</f>
        <v>0</v>
      </c>
      <c r="L188" s="424">
        <f>IF($B$7="Actuals only",SUMIF('WW Spending Actual'!$B$31:$B$34,'Summary TC'!$B188,'WW Spending Actual'!K$31:K$34),0)+IF($B$7="Actuals + Projected",SUMIF('WW Spending Total'!$B$31:$B$34,'Summary TC'!$B188,'WW Spending Total'!K$31:K$34),0)</f>
        <v>0</v>
      </c>
      <c r="M188" s="424">
        <f>IF($B$7="Actuals only",SUMIF('WW Spending Actual'!$B$31:$B$34,'Summary TC'!$B188,'WW Spending Actual'!L$31:L$34),0)+IF($B$7="Actuals + Projected",SUMIF('WW Spending Total'!$B$31:$B$34,'Summary TC'!$B188,'WW Spending Total'!L$31:L$34),0)</f>
        <v>0</v>
      </c>
      <c r="N188" s="424">
        <f>IF($B$7="Actuals only",SUMIF('WW Spending Actual'!$B$31:$B$34,'Summary TC'!$B188,'WW Spending Actual'!M$31:M$34),0)+IF($B$7="Actuals + Projected",SUMIF('WW Spending Total'!$B$31:$B$34,'Summary TC'!$B188,'WW Spending Total'!M$31:M$34),0)</f>
        <v>0</v>
      </c>
      <c r="O188" s="424">
        <f>IF($B$7="Actuals only",SUMIF('WW Spending Actual'!$B$31:$B$34,'Summary TC'!$B188,'WW Spending Actual'!N$31:N$34),0)+IF($B$7="Actuals + Projected",SUMIF('WW Spending Total'!$B$31:$B$34,'Summary TC'!$B188,'WW Spending Total'!N$31:N$34),0)</f>
        <v>0</v>
      </c>
      <c r="P188" s="424">
        <f>IF($B$7="Actuals only",SUMIF('WW Spending Actual'!$B$31:$B$34,'Summary TC'!$B188,'WW Spending Actual'!O$31:O$34),0)+IF($B$7="Actuals + Projected",SUMIF('WW Spending Total'!$B$31:$B$34,'Summary TC'!$B188,'WW Spending Total'!O$31:O$34),0)</f>
        <v>0</v>
      </c>
      <c r="Q188" s="424">
        <f>IF($B$7="Actuals only",SUMIF('WW Spending Actual'!$B$31:$B$34,'Summary TC'!$B188,'WW Spending Actual'!P$31:P$34),0)+IF($B$7="Actuals + Projected",SUMIF('WW Spending Total'!$B$31:$B$34,'Summary TC'!$B188,'WW Spending Total'!P$31:P$34),0)</f>
        <v>0</v>
      </c>
      <c r="R188" s="424">
        <f>IF($B$7="Actuals only",SUMIF('WW Spending Actual'!$B$31:$B$34,'Summary TC'!$B188,'WW Spending Actual'!Q$31:Q$34),0)+IF($B$7="Actuals + Projected",SUMIF('WW Spending Total'!$B$31:$B$34,'Summary TC'!$B188,'WW Spending Total'!Q$31:Q$34),0)</f>
        <v>0</v>
      </c>
      <c r="S188" s="424">
        <f>IF($B$7="Actuals only",SUMIF('WW Spending Actual'!$B$31:$B$34,'Summary TC'!$B188,'WW Spending Actual'!R$31:R$34),0)+IF($B$7="Actuals + Projected",SUMIF('WW Spending Total'!$B$31:$B$34,'Summary TC'!$B188,'WW Spending Total'!R$31:R$34),0)</f>
        <v>0</v>
      </c>
      <c r="T188" s="424">
        <f>IF($B$7="Actuals only",SUMIF('WW Spending Actual'!$B$31:$B$34,'Summary TC'!$B188,'WW Spending Actual'!S$31:S$34),0)+IF($B$7="Actuals + Projected",SUMIF('WW Spending Total'!$B$31:$B$34,'Summary TC'!$B188,'WW Spending Total'!S$31:S$34),0)</f>
        <v>0</v>
      </c>
      <c r="U188" s="424">
        <f>IF($B$7="Actuals only",SUMIF('WW Spending Actual'!$B$31:$B$34,'Summary TC'!$B188,'WW Spending Actual'!T$31:T$34),0)+IF($B$7="Actuals + Projected",SUMIF('WW Spending Total'!$B$31:$B$34,'Summary TC'!$B188,'WW Spending Total'!T$31:T$34),0)</f>
        <v>0</v>
      </c>
      <c r="V188" s="424">
        <f>IF($B$7="Actuals only",SUMIF('WW Spending Actual'!$B$31:$B$34,'Summary TC'!$B188,'WW Spending Actual'!U$31:U$34),0)+IF($B$7="Actuals + Projected",SUMIF('WW Spending Total'!$B$31:$B$34,'Summary TC'!$B188,'WW Spending Total'!U$31:U$34),0)</f>
        <v>0</v>
      </c>
      <c r="W188" s="424">
        <f>IF($B$7="Actuals only",SUMIF('WW Spending Actual'!$B$31:$B$34,'Summary TC'!$B188,'WW Spending Actual'!V$31:V$34),0)+IF($B$7="Actuals + Projected",SUMIF('WW Spending Total'!$B$31:$B$34,'Summary TC'!$B188,'WW Spending Total'!V$31:V$34),0)</f>
        <v>0</v>
      </c>
      <c r="X188" s="424">
        <f>IF($B$7="Actuals only",SUMIF('WW Spending Actual'!$B$31:$B$34,'Summary TC'!$B188,'WW Spending Actual'!W$31:W$34),0)+IF($B$7="Actuals + Projected",SUMIF('WW Spending Total'!$B$31:$B$34,'Summary TC'!$B188,'WW Spending Total'!W$31:W$34),0)</f>
        <v>0</v>
      </c>
      <c r="Y188" s="424">
        <f>IF($B$7="Actuals only",SUMIF('WW Spending Actual'!$B$31:$B$34,'Summary TC'!$B188,'WW Spending Actual'!X$31:X$34),0)+IF($B$7="Actuals + Projected",SUMIF('WW Spending Total'!$B$31:$B$34,'Summary TC'!$B188,'WW Spending Total'!X$31:X$34),0)</f>
        <v>0</v>
      </c>
      <c r="Z188" s="424">
        <f>IF($B$7="Actuals only",SUMIF('WW Spending Actual'!$B$31:$B$34,'Summary TC'!$B188,'WW Spending Actual'!Y$31:Y$34),0)+IF($B$7="Actuals + Projected",SUMIF('WW Spending Total'!$B$31:$B$34,'Summary TC'!$B188,'WW Spending Total'!Y$31:Y$34),0)</f>
        <v>0</v>
      </c>
      <c r="AA188" s="424">
        <f>IF($B$7="Actuals only",SUMIF('WW Spending Actual'!$B$31:$B$34,'Summary TC'!$B188,'WW Spending Actual'!Z$31:Z$34),0)+IF($B$7="Actuals + Projected",SUMIF('WW Spending Total'!$B$31:$B$34,'Summary TC'!$B188,'WW Spending Total'!Z$31:Z$34),0)</f>
        <v>0</v>
      </c>
      <c r="AB188" s="424">
        <f>IF($B$7="Actuals only",SUMIF('WW Spending Actual'!$B$31:$B$34,'Summary TC'!$B188,'WW Spending Actual'!AA$31:AA$34),0)+IF($B$7="Actuals + Projected",SUMIF('WW Spending Total'!$B$31:$B$34,'Summary TC'!$B188,'WW Spending Total'!AA$31:AA$34),0)</f>
        <v>0</v>
      </c>
      <c r="AC188" s="413">
        <f>IF($B$7="Actuals only",SUMIF('WW Spending Actual'!$B$31:$B$34,'Summary TC'!$B188,'WW Spending Actual'!AB$31:AB$34),0)+IF($B$7="Actuals + Projected",SUMIF('WW Spending Total'!$B$31:$B$34,'Summary TC'!$B188,'WW Spending Total'!AB$31:AB$34),0)</f>
        <v>0</v>
      </c>
      <c r="AD188" s="403"/>
    </row>
    <row r="189" spans="2:58" x14ac:dyDescent="0.2">
      <c r="B189" s="61" t="str">
        <f>IFERROR(VLOOKUP(C189,'MEG Def'!$A$42:$B$44,2),"")</f>
        <v/>
      </c>
      <c r="C189" s="114"/>
      <c r="D189" s="60"/>
      <c r="E189" s="415">
        <f>IF($B$7="Actuals only",SUMIF('WW Spending Actual'!$B$31:$B$34,'Summary TC'!$B189,'WW Spending Actual'!D$31:D$34),0)+IF($B$7="Actuals + Projected",SUMIF('WW Spending Total'!$B$31:$B$34,'Summary TC'!$B189,'WW Spending Total'!D$31:D$34),0)</f>
        <v>0</v>
      </c>
      <c r="F189" s="424">
        <f>IF($B$7="Actuals only",SUMIF('WW Spending Actual'!$B$31:$B$34,'Summary TC'!$B189,'WW Spending Actual'!E$31:E$34),0)+IF($B$7="Actuals + Projected",SUMIF('WW Spending Total'!$B$31:$B$34,'Summary TC'!$B189,'WW Spending Total'!E$31:E$34),0)</f>
        <v>0</v>
      </c>
      <c r="G189" s="424">
        <f>IF($B$7="Actuals only",SUMIF('WW Spending Actual'!$B$31:$B$34,'Summary TC'!$B189,'WW Spending Actual'!F$31:F$34),0)+IF($B$7="Actuals + Projected",SUMIF('WW Spending Total'!$B$31:$B$34,'Summary TC'!$B189,'WW Spending Total'!F$31:F$34),0)</f>
        <v>0</v>
      </c>
      <c r="H189" s="424">
        <f>IF($B$7="Actuals only",SUMIF('WW Spending Actual'!$B$31:$B$34,'Summary TC'!$B189,'WW Spending Actual'!G$31:G$34),0)+IF($B$7="Actuals + Projected",SUMIF('WW Spending Total'!$B$31:$B$34,'Summary TC'!$B189,'WW Spending Total'!G$31:G$34),0)</f>
        <v>0</v>
      </c>
      <c r="I189" s="424">
        <f>IF($B$7="Actuals only",SUMIF('WW Spending Actual'!$B$31:$B$34,'Summary TC'!$B189,'WW Spending Actual'!H$31:H$34),0)+IF($B$7="Actuals + Projected",SUMIF('WW Spending Total'!$B$31:$B$34,'Summary TC'!$B189,'WW Spending Total'!H$31:H$34),0)</f>
        <v>0</v>
      </c>
      <c r="J189" s="424">
        <f>IF($B$7="Actuals only",SUMIF('WW Spending Actual'!$B$31:$B$34,'Summary TC'!$B189,'WW Spending Actual'!I$31:I$34),0)+IF($B$7="Actuals + Projected",SUMIF('WW Spending Total'!$B$31:$B$34,'Summary TC'!$B189,'WW Spending Total'!I$31:I$34),0)</f>
        <v>0</v>
      </c>
      <c r="K189" s="424">
        <f>IF($B$7="Actuals only",SUMIF('WW Spending Actual'!$B$31:$B$34,'Summary TC'!$B189,'WW Spending Actual'!J$31:J$34),0)+IF($B$7="Actuals + Projected",SUMIF('WW Spending Total'!$B$31:$B$34,'Summary TC'!$B189,'WW Spending Total'!J$31:J$34),0)</f>
        <v>0</v>
      </c>
      <c r="L189" s="424">
        <f>IF($B$7="Actuals only",SUMIF('WW Spending Actual'!$B$31:$B$34,'Summary TC'!$B189,'WW Spending Actual'!K$31:K$34),0)+IF($B$7="Actuals + Projected",SUMIF('WW Spending Total'!$B$31:$B$34,'Summary TC'!$B189,'WW Spending Total'!K$31:K$34),0)</f>
        <v>0</v>
      </c>
      <c r="M189" s="424">
        <f>IF($B$7="Actuals only",SUMIF('WW Spending Actual'!$B$31:$B$34,'Summary TC'!$B189,'WW Spending Actual'!L$31:L$34),0)+IF($B$7="Actuals + Projected",SUMIF('WW Spending Total'!$B$31:$B$34,'Summary TC'!$B189,'WW Spending Total'!L$31:L$34),0)</f>
        <v>0</v>
      </c>
      <c r="N189" s="424">
        <f>IF($B$7="Actuals only",SUMIF('WW Spending Actual'!$B$31:$B$34,'Summary TC'!$B189,'WW Spending Actual'!M$31:M$34),0)+IF($B$7="Actuals + Projected",SUMIF('WW Spending Total'!$B$31:$B$34,'Summary TC'!$B189,'WW Spending Total'!M$31:M$34),0)</f>
        <v>0</v>
      </c>
      <c r="O189" s="424">
        <f>IF($B$7="Actuals only",SUMIF('WW Spending Actual'!$B$31:$B$34,'Summary TC'!$B189,'WW Spending Actual'!N$31:N$34),0)+IF($B$7="Actuals + Projected",SUMIF('WW Spending Total'!$B$31:$B$34,'Summary TC'!$B189,'WW Spending Total'!N$31:N$34),0)</f>
        <v>0</v>
      </c>
      <c r="P189" s="424">
        <f>IF($B$7="Actuals only",SUMIF('WW Spending Actual'!$B$31:$B$34,'Summary TC'!$B189,'WW Spending Actual'!O$31:O$34),0)+IF($B$7="Actuals + Projected",SUMIF('WW Spending Total'!$B$31:$B$34,'Summary TC'!$B189,'WW Spending Total'!O$31:O$34),0)</f>
        <v>0</v>
      </c>
      <c r="Q189" s="424">
        <f>IF($B$7="Actuals only",SUMIF('WW Spending Actual'!$B$31:$B$34,'Summary TC'!$B189,'WW Spending Actual'!P$31:P$34),0)+IF($B$7="Actuals + Projected",SUMIF('WW Spending Total'!$B$31:$B$34,'Summary TC'!$B189,'WW Spending Total'!P$31:P$34),0)</f>
        <v>0</v>
      </c>
      <c r="R189" s="424">
        <f>IF($B$7="Actuals only",SUMIF('WW Spending Actual'!$B$31:$B$34,'Summary TC'!$B189,'WW Spending Actual'!Q$31:Q$34),0)+IF($B$7="Actuals + Projected",SUMIF('WW Spending Total'!$B$31:$B$34,'Summary TC'!$B189,'WW Spending Total'!Q$31:Q$34),0)</f>
        <v>0</v>
      </c>
      <c r="S189" s="424">
        <f>IF($B$7="Actuals only",SUMIF('WW Spending Actual'!$B$31:$B$34,'Summary TC'!$B189,'WW Spending Actual'!R$31:R$34),0)+IF($B$7="Actuals + Projected",SUMIF('WW Spending Total'!$B$31:$B$34,'Summary TC'!$B189,'WW Spending Total'!R$31:R$34),0)</f>
        <v>0</v>
      </c>
      <c r="T189" s="424">
        <f>IF($B$7="Actuals only",SUMIF('WW Spending Actual'!$B$31:$B$34,'Summary TC'!$B189,'WW Spending Actual'!S$31:S$34),0)+IF($B$7="Actuals + Projected",SUMIF('WW Spending Total'!$B$31:$B$34,'Summary TC'!$B189,'WW Spending Total'!S$31:S$34),0)</f>
        <v>0</v>
      </c>
      <c r="U189" s="424">
        <f>IF($B$7="Actuals only",SUMIF('WW Spending Actual'!$B$31:$B$34,'Summary TC'!$B189,'WW Spending Actual'!T$31:T$34),0)+IF($B$7="Actuals + Projected",SUMIF('WW Spending Total'!$B$31:$B$34,'Summary TC'!$B189,'WW Spending Total'!T$31:T$34),0)</f>
        <v>0</v>
      </c>
      <c r="V189" s="424">
        <f>IF($B$7="Actuals only",SUMIF('WW Spending Actual'!$B$31:$B$34,'Summary TC'!$B189,'WW Spending Actual'!U$31:U$34),0)+IF($B$7="Actuals + Projected",SUMIF('WW Spending Total'!$B$31:$B$34,'Summary TC'!$B189,'WW Spending Total'!U$31:U$34),0)</f>
        <v>0</v>
      </c>
      <c r="W189" s="424">
        <f>IF($B$7="Actuals only",SUMIF('WW Spending Actual'!$B$31:$B$34,'Summary TC'!$B189,'WW Spending Actual'!V$31:V$34),0)+IF($B$7="Actuals + Projected",SUMIF('WW Spending Total'!$B$31:$B$34,'Summary TC'!$B189,'WW Spending Total'!V$31:V$34),0)</f>
        <v>0</v>
      </c>
      <c r="X189" s="424">
        <f>IF($B$7="Actuals only",SUMIF('WW Spending Actual'!$B$31:$B$34,'Summary TC'!$B189,'WW Spending Actual'!W$31:W$34),0)+IF($B$7="Actuals + Projected",SUMIF('WW Spending Total'!$B$31:$B$34,'Summary TC'!$B189,'WW Spending Total'!W$31:W$34),0)</f>
        <v>0</v>
      </c>
      <c r="Y189" s="424">
        <f>IF($B$7="Actuals only",SUMIF('WW Spending Actual'!$B$31:$B$34,'Summary TC'!$B189,'WW Spending Actual'!X$31:X$34),0)+IF($B$7="Actuals + Projected",SUMIF('WW Spending Total'!$B$31:$B$34,'Summary TC'!$B189,'WW Spending Total'!X$31:X$34),0)</f>
        <v>0</v>
      </c>
      <c r="Z189" s="424">
        <f>IF($B$7="Actuals only",SUMIF('WW Spending Actual'!$B$31:$B$34,'Summary TC'!$B189,'WW Spending Actual'!Y$31:Y$34),0)+IF($B$7="Actuals + Projected",SUMIF('WW Spending Total'!$B$31:$B$34,'Summary TC'!$B189,'WW Spending Total'!Y$31:Y$34),0)</f>
        <v>0</v>
      </c>
      <c r="AA189" s="424">
        <f>IF($B$7="Actuals only",SUMIF('WW Spending Actual'!$B$31:$B$34,'Summary TC'!$B189,'WW Spending Actual'!Z$31:Z$34),0)+IF($B$7="Actuals + Projected",SUMIF('WW Spending Total'!$B$31:$B$34,'Summary TC'!$B189,'WW Spending Total'!Z$31:Z$34),0)</f>
        <v>0</v>
      </c>
      <c r="AB189" s="424">
        <f>IF($B$7="Actuals only",SUMIF('WW Spending Actual'!$B$31:$B$34,'Summary TC'!$B189,'WW Spending Actual'!AA$31:AA$34),0)+IF($B$7="Actuals + Projected",SUMIF('WW Spending Total'!$B$31:$B$34,'Summary TC'!$B189,'WW Spending Total'!AA$31:AA$34),0)</f>
        <v>0</v>
      </c>
      <c r="AC189" s="413">
        <f>IF($B$7="Actuals only",SUMIF('WW Spending Actual'!$B$31:$B$34,'Summary TC'!$B189,'WW Spending Actual'!AB$31:AB$34),0)+IF($B$7="Actuals + Projected",SUMIF('WW Spending Total'!$B$31:$B$34,'Summary TC'!$B189,'WW Spending Total'!AB$31:AB$34),0)</f>
        <v>0</v>
      </c>
      <c r="AD189" s="403"/>
    </row>
    <row r="190" spans="2:58" x14ac:dyDescent="0.2">
      <c r="B190" s="60"/>
      <c r="C190" s="114"/>
      <c r="D190" s="60"/>
      <c r="E190" s="406"/>
      <c r="F190" s="414"/>
      <c r="G190" s="414"/>
      <c r="H190" s="414"/>
      <c r="I190" s="414"/>
      <c r="J190" s="414"/>
      <c r="K190" s="414"/>
      <c r="L190" s="414"/>
      <c r="M190" s="414"/>
      <c r="N190" s="414"/>
      <c r="O190" s="414"/>
      <c r="P190" s="414"/>
      <c r="Q190" s="414"/>
      <c r="R190" s="414"/>
      <c r="S190" s="414"/>
      <c r="T190" s="414"/>
      <c r="U190" s="414"/>
      <c r="V190" s="414"/>
      <c r="W190" s="414"/>
      <c r="X190" s="414"/>
      <c r="Y190" s="414"/>
      <c r="Z190" s="414"/>
      <c r="AA190" s="414"/>
      <c r="AB190" s="414"/>
      <c r="AC190" s="410"/>
      <c r="AD190" s="403"/>
      <c r="AH190" s="356"/>
      <c r="AI190" s="356"/>
      <c r="AJ190" s="356"/>
      <c r="AK190" s="356"/>
      <c r="AL190" s="356"/>
      <c r="AM190" s="356"/>
      <c r="AN190" s="356"/>
      <c r="AO190" s="356"/>
      <c r="AP190" s="356"/>
      <c r="AQ190" s="356"/>
      <c r="AR190" s="356"/>
      <c r="AS190" s="356"/>
      <c r="AT190" s="356"/>
      <c r="AU190" s="356"/>
      <c r="AV190" s="356"/>
      <c r="AW190" s="356"/>
      <c r="AX190" s="356"/>
      <c r="AY190" s="356"/>
      <c r="AZ190" s="356"/>
      <c r="BA190" s="356"/>
      <c r="BB190" s="356"/>
      <c r="BC190" s="356"/>
      <c r="BD190" s="356"/>
      <c r="BE190" s="356"/>
      <c r="BF190" s="356"/>
    </row>
    <row r="191" spans="2:58" x14ac:dyDescent="0.2">
      <c r="B191" s="214" t="s">
        <v>41</v>
      </c>
      <c r="C191" s="114"/>
      <c r="D191" s="357"/>
      <c r="E191" s="476"/>
      <c r="F191" s="477"/>
      <c r="G191" s="477"/>
      <c r="H191" s="477"/>
      <c r="I191" s="477"/>
      <c r="J191" s="477"/>
      <c r="K191" s="477"/>
      <c r="L191" s="477"/>
      <c r="M191" s="477"/>
      <c r="N191" s="477"/>
      <c r="O191" s="477"/>
      <c r="P191" s="477"/>
      <c r="Q191" s="477"/>
      <c r="R191" s="477"/>
      <c r="S191" s="477"/>
      <c r="T191" s="477"/>
      <c r="U191" s="477"/>
      <c r="V191" s="477"/>
      <c r="W191" s="477"/>
      <c r="X191" s="477"/>
      <c r="Y191" s="477"/>
      <c r="Z191" s="477"/>
      <c r="AA191" s="477"/>
      <c r="AB191" s="477"/>
      <c r="AC191" s="478"/>
      <c r="AD191" s="408"/>
    </row>
    <row r="192" spans="2:58" x14ac:dyDescent="0.2">
      <c r="B192" s="61" t="str">
        <f>IFERROR(VLOOKUP(C192,'MEG Def'!$A$47:$B$49,2),"")</f>
        <v/>
      </c>
      <c r="C192" s="114"/>
      <c r="D192" s="357"/>
      <c r="E192" s="415">
        <f>IF($B$7="Actuals only",SUMIF('WW Spending Actual'!$B$36:$B$39,'Summary TC'!$B192,'WW Spending Actual'!D$36:D$39),0)+IF($B$7="Actuals + Projected",SUMIF('WW Spending Total'!$B$36:$B$39,'Summary TC'!$B192,'WW Spending Total'!D$36:D$39),0)</f>
        <v>0</v>
      </c>
      <c r="F192" s="424">
        <f>IF($B$7="Actuals only",SUMIF('WW Spending Actual'!$B$36:$B$39,'Summary TC'!$B192,'WW Spending Actual'!E$36:E$39),0)+IF($B$7="Actuals + Projected",SUMIF('WW Spending Total'!$B$36:$B$39,'Summary TC'!$B192,'WW Spending Total'!E$36:E$39),0)</f>
        <v>0</v>
      </c>
      <c r="G192" s="424">
        <f>IF($B$7="Actuals only",SUMIF('WW Spending Actual'!$B$36:$B$39,'Summary TC'!$B192,'WW Spending Actual'!F$36:F$39),0)+IF($B$7="Actuals + Projected",SUMIF('WW Spending Total'!$B$36:$B$39,'Summary TC'!$B192,'WW Spending Total'!F$36:F$39),0)</f>
        <v>0</v>
      </c>
      <c r="H192" s="424">
        <f>IF($B$7="Actuals only",SUMIF('WW Spending Actual'!$B$36:$B$39,'Summary TC'!$B192,'WW Spending Actual'!G$36:G$39),0)+IF($B$7="Actuals + Projected",SUMIF('WW Spending Total'!$B$36:$B$39,'Summary TC'!$B192,'WW Spending Total'!G$36:G$39),0)</f>
        <v>0</v>
      </c>
      <c r="I192" s="424">
        <f>IF($B$7="Actuals only",SUMIF('WW Spending Actual'!$B$36:$B$39,'Summary TC'!$B192,'WW Spending Actual'!H$36:H$39),0)+IF($B$7="Actuals + Projected",SUMIF('WW Spending Total'!$B$36:$B$39,'Summary TC'!$B192,'WW Spending Total'!H$36:H$39),0)</f>
        <v>0</v>
      </c>
      <c r="J192" s="424">
        <f>IF($B$7="Actuals only",SUMIF('WW Spending Actual'!$B$36:$B$39,'Summary TC'!$B192,'WW Spending Actual'!I$36:I$39),0)+IF($B$7="Actuals + Projected",SUMIF('WW Spending Total'!$B$36:$B$39,'Summary TC'!$B192,'WW Spending Total'!I$36:I$39),0)</f>
        <v>0</v>
      </c>
      <c r="K192" s="424">
        <f>IF($B$7="Actuals only",SUMIF('WW Spending Actual'!$B$36:$B$39,'Summary TC'!$B192,'WW Spending Actual'!J$36:J$39),0)+IF($B$7="Actuals + Projected",SUMIF('WW Spending Total'!$B$36:$B$39,'Summary TC'!$B192,'WW Spending Total'!J$36:J$39),0)</f>
        <v>0</v>
      </c>
      <c r="L192" s="424">
        <f>IF($B$7="Actuals only",SUMIF('WW Spending Actual'!$B$36:$B$39,'Summary TC'!$B192,'WW Spending Actual'!K$36:K$39),0)+IF($B$7="Actuals + Projected",SUMIF('WW Spending Total'!$B$36:$B$39,'Summary TC'!$B192,'WW Spending Total'!K$36:K$39),0)</f>
        <v>0</v>
      </c>
      <c r="M192" s="424">
        <f>IF($B$7="Actuals only",SUMIF('WW Spending Actual'!$B$36:$B$39,'Summary TC'!$B192,'WW Spending Actual'!L$36:L$39),0)+IF($B$7="Actuals + Projected",SUMIF('WW Spending Total'!$B$36:$B$39,'Summary TC'!$B192,'WW Spending Total'!L$36:L$39),0)</f>
        <v>0</v>
      </c>
      <c r="N192" s="424">
        <f>IF($B$7="Actuals only",SUMIF('WW Spending Actual'!$B$36:$B$39,'Summary TC'!$B192,'WW Spending Actual'!M$36:M$39),0)+IF($B$7="Actuals + Projected",SUMIF('WW Spending Total'!$B$36:$B$39,'Summary TC'!$B192,'WW Spending Total'!M$36:M$39),0)</f>
        <v>0</v>
      </c>
      <c r="O192" s="424">
        <f>IF($B$7="Actuals only",SUMIF('WW Spending Actual'!$B$36:$B$39,'Summary TC'!$B192,'WW Spending Actual'!N$36:N$39),0)+IF($B$7="Actuals + Projected",SUMIF('WW Spending Total'!$B$36:$B$39,'Summary TC'!$B192,'WW Spending Total'!N$36:N$39),0)</f>
        <v>0</v>
      </c>
      <c r="P192" s="424">
        <f>IF($B$7="Actuals only",SUMIF('WW Spending Actual'!$B$36:$B$39,'Summary TC'!$B192,'WW Spending Actual'!O$36:O$39),0)+IF($B$7="Actuals + Projected",SUMIF('WW Spending Total'!$B$36:$B$39,'Summary TC'!$B192,'WW Spending Total'!O$36:O$39),0)</f>
        <v>0</v>
      </c>
      <c r="Q192" s="424">
        <f>IF($B$7="Actuals only",SUMIF('WW Spending Actual'!$B$36:$B$39,'Summary TC'!$B192,'WW Spending Actual'!P$36:P$39),0)+IF($B$7="Actuals + Projected",SUMIF('WW Spending Total'!$B$36:$B$39,'Summary TC'!$B192,'WW Spending Total'!P$36:P$39),0)</f>
        <v>0</v>
      </c>
      <c r="R192" s="424">
        <f>IF($B$7="Actuals only",SUMIF('WW Spending Actual'!$B$36:$B$39,'Summary TC'!$B192,'WW Spending Actual'!Q$36:Q$39),0)+IF($B$7="Actuals + Projected",SUMIF('WW Spending Total'!$B$36:$B$39,'Summary TC'!$B192,'WW Spending Total'!Q$36:Q$39),0)</f>
        <v>0</v>
      </c>
      <c r="S192" s="424">
        <f>IF($B$7="Actuals only",SUMIF('WW Spending Actual'!$B$36:$B$39,'Summary TC'!$B192,'WW Spending Actual'!R$36:R$39),0)+IF($B$7="Actuals + Projected",SUMIF('WW Spending Total'!$B$36:$B$39,'Summary TC'!$B192,'WW Spending Total'!R$36:R$39),0)</f>
        <v>0</v>
      </c>
      <c r="T192" s="424">
        <f>IF($B$7="Actuals only",SUMIF('WW Spending Actual'!$B$36:$B$39,'Summary TC'!$B192,'WW Spending Actual'!S$36:S$39),0)+IF($B$7="Actuals + Projected",SUMIF('WW Spending Total'!$B$36:$B$39,'Summary TC'!$B192,'WW Spending Total'!S$36:S$39),0)</f>
        <v>0</v>
      </c>
      <c r="U192" s="424">
        <f>IF($B$7="Actuals only",SUMIF('WW Spending Actual'!$B$36:$B$39,'Summary TC'!$B192,'WW Spending Actual'!T$36:T$39),0)+IF($B$7="Actuals + Projected",SUMIF('WW Spending Total'!$B$36:$B$39,'Summary TC'!$B192,'WW Spending Total'!T$36:T$39),0)</f>
        <v>0</v>
      </c>
      <c r="V192" s="424">
        <f>IF($B$7="Actuals only",SUMIF('WW Spending Actual'!$B$36:$B$39,'Summary TC'!$B192,'WW Spending Actual'!U$36:U$39),0)+IF($B$7="Actuals + Projected",SUMIF('WW Spending Total'!$B$36:$B$39,'Summary TC'!$B192,'WW Spending Total'!U$36:U$39),0)</f>
        <v>0</v>
      </c>
      <c r="W192" s="424">
        <f>IF($B$7="Actuals only",SUMIF('WW Spending Actual'!$B$36:$B$39,'Summary TC'!$B192,'WW Spending Actual'!V$36:V$39),0)+IF($B$7="Actuals + Projected",SUMIF('WW Spending Total'!$B$36:$B$39,'Summary TC'!$B192,'WW Spending Total'!V$36:V$39),0)</f>
        <v>0</v>
      </c>
      <c r="X192" s="424">
        <f>IF($B$7="Actuals only",SUMIF('WW Spending Actual'!$B$36:$B$39,'Summary TC'!$B192,'WW Spending Actual'!W$36:W$39),0)+IF($B$7="Actuals + Projected",SUMIF('WW Spending Total'!$B$36:$B$39,'Summary TC'!$B192,'WW Spending Total'!W$36:W$39),0)</f>
        <v>0</v>
      </c>
      <c r="Y192" s="424">
        <f>IF($B$7="Actuals only",SUMIF('WW Spending Actual'!$B$36:$B$39,'Summary TC'!$B192,'WW Spending Actual'!X$36:X$39),0)+IF($B$7="Actuals + Projected",SUMIF('WW Spending Total'!$B$36:$B$39,'Summary TC'!$B192,'WW Spending Total'!X$36:X$39),0)</f>
        <v>0</v>
      </c>
      <c r="Z192" s="424">
        <f>IF($B$7="Actuals only",SUMIF('WW Spending Actual'!$B$36:$B$39,'Summary TC'!$B192,'WW Spending Actual'!Y$36:Y$39),0)+IF($B$7="Actuals + Projected",SUMIF('WW Spending Total'!$B$36:$B$39,'Summary TC'!$B192,'WW Spending Total'!Y$36:Y$39),0)</f>
        <v>0</v>
      </c>
      <c r="AA192" s="424">
        <f>IF($B$7="Actuals only",SUMIF('WW Spending Actual'!$B$36:$B$39,'Summary TC'!$B192,'WW Spending Actual'!Z$36:Z$39),0)+IF($B$7="Actuals + Projected",SUMIF('WW Spending Total'!$B$36:$B$39,'Summary TC'!$B192,'WW Spending Total'!Z$36:Z$39),0)</f>
        <v>0</v>
      </c>
      <c r="AB192" s="424">
        <f>IF($B$7="Actuals only",SUMIF('WW Spending Actual'!$B$36:$B$39,'Summary TC'!$B192,'WW Spending Actual'!AA$36:AA$39),0)+IF($B$7="Actuals + Projected",SUMIF('WW Spending Total'!$B$36:$B$39,'Summary TC'!$B192,'WW Spending Total'!AA$36:AA$39),0)</f>
        <v>0</v>
      </c>
      <c r="AC192" s="413">
        <f>IF($B$7="Actuals only",SUMIF('WW Spending Actual'!$B$36:$B$39,'Summary TC'!$B192,'WW Spending Actual'!AB$36:AB$39),0)+IF($B$7="Actuals + Projected",SUMIF('WW Spending Total'!$B$36:$B$39,'Summary TC'!$B192,'WW Spending Total'!AB$36:AB$39),0)</f>
        <v>0</v>
      </c>
      <c r="AD192" s="408"/>
    </row>
    <row r="193" spans="2:56" x14ac:dyDescent="0.2">
      <c r="B193" s="61" t="str">
        <f>IFERROR(VLOOKUP(C193,'MEG Def'!$A$47:$B$49,2),"")</f>
        <v/>
      </c>
      <c r="C193" s="114"/>
      <c r="D193" s="357"/>
      <c r="E193" s="415">
        <f>IF($B$7="Actuals only",SUMIF('WW Spending Actual'!$B$36:$B$39,'Summary TC'!$B193,'WW Spending Actual'!D$36:D$39),0)+IF($B$7="Actuals + Projected",SUMIF('WW Spending Total'!$B$36:$B$39,'Summary TC'!$B193,'WW Spending Total'!D$36:D$39),0)</f>
        <v>0</v>
      </c>
      <c r="F193" s="424">
        <f>IF($B$7="Actuals only",SUMIF('WW Spending Actual'!$B$36:$B$39,'Summary TC'!$B193,'WW Spending Actual'!E$36:E$39),0)+IF($B$7="Actuals + Projected",SUMIF('WW Spending Total'!$B$36:$B$39,'Summary TC'!$B193,'WW Spending Total'!E$36:E$39),0)</f>
        <v>0</v>
      </c>
      <c r="G193" s="424">
        <f>IF($B$7="Actuals only",SUMIF('WW Spending Actual'!$B$36:$B$39,'Summary TC'!$B193,'WW Spending Actual'!F$36:F$39),0)+IF($B$7="Actuals + Projected",SUMIF('WW Spending Total'!$B$36:$B$39,'Summary TC'!$B193,'WW Spending Total'!F$36:F$39),0)</f>
        <v>0</v>
      </c>
      <c r="H193" s="424">
        <f>IF($B$7="Actuals only",SUMIF('WW Spending Actual'!$B$36:$B$39,'Summary TC'!$B193,'WW Spending Actual'!G$36:G$39),0)+IF($B$7="Actuals + Projected",SUMIF('WW Spending Total'!$B$36:$B$39,'Summary TC'!$B193,'WW Spending Total'!G$36:G$39),0)</f>
        <v>0</v>
      </c>
      <c r="I193" s="424">
        <f>IF($B$7="Actuals only",SUMIF('WW Spending Actual'!$B$36:$B$39,'Summary TC'!$B193,'WW Spending Actual'!H$36:H$39),0)+IF($B$7="Actuals + Projected",SUMIF('WW Spending Total'!$B$36:$B$39,'Summary TC'!$B193,'WW Spending Total'!H$36:H$39),0)</f>
        <v>0</v>
      </c>
      <c r="J193" s="424">
        <f>IF($B$7="Actuals only",SUMIF('WW Spending Actual'!$B$36:$B$39,'Summary TC'!$B193,'WW Spending Actual'!I$36:I$39),0)+IF($B$7="Actuals + Projected",SUMIF('WW Spending Total'!$B$36:$B$39,'Summary TC'!$B193,'WW Spending Total'!I$36:I$39),0)</f>
        <v>0</v>
      </c>
      <c r="K193" s="424">
        <f>IF($B$7="Actuals only",SUMIF('WW Spending Actual'!$B$36:$B$39,'Summary TC'!$B193,'WW Spending Actual'!J$36:J$39),0)+IF($B$7="Actuals + Projected",SUMIF('WW Spending Total'!$B$36:$B$39,'Summary TC'!$B193,'WW Spending Total'!J$36:J$39),0)</f>
        <v>0</v>
      </c>
      <c r="L193" s="424">
        <f>IF($B$7="Actuals only",SUMIF('WW Spending Actual'!$B$36:$B$39,'Summary TC'!$B193,'WW Spending Actual'!K$36:K$39),0)+IF($B$7="Actuals + Projected",SUMIF('WW Spending Total'!$B$36:$B$39,'Summary TC'!$B193,'WW Spending Total'!K$36:K$39),0)</f>
        <v>0</v>
      </c>
      <c r="M193" s="424">
        <f>IF($B$7="Actuals only",SUMIF('WW Spending Actual'!$B$36:$B$39,'Summary TC'!$B193,'WW Spending Actual'!L$36:L$39),0)+IF($B$7="Actuals + Projected",SUMIF('WW Spending Total'!$B$36:$B$39,'Summary TC'!$B193,'WW Spending Total'!L$36:L$39),0)</f>
        <v>0</v>
      </c>
      <c r="N193" s="424">
        <f>IF($B$7="Actuals only",SUMIF('WW Spending Actual'!$B$36:$B$39,'Summary TC'!$B193,'WW Spending Actual'!M$36:M$39),0)+IF($B$7="Actuals + Projected",SUMIF('WW Spending Total'!$B$36:$B$39,'Summary TC'!$B193,'WW Spending Total'!M$36:M$39),0)</f>
        <v>0</v>
      </c>
      <c r="O193" s="424">
        <f>IF($B$7="Actuals only",SUMIF('WW Spending Actual'!$B$36:$B$39,'Summary TC'!$B193,'WW Spending Actual'!N$36:N$39),0)+IF($B$7="Actuals + Projected",SUMIF('WW Spending Total'!$B$36:$B$39,'Summary TC'!$B193,'WW Spending Total'!N$36:N$39),0)</f>
        <v>0</v>
      </c>
      <c r="P193" s="424">
        <f>IF($B$7="Actuals only",SUMIF('WW Spending Actual'!$B$36:$B$39,'Summary TC'!$B193,'WW Spending Actual'!O$36:O$39),0)+IF($B$7="Actuals + Projected",SUMIF('WW Spending Total'!$B$36:$B$39,'Summary TC'!$B193,'WW Spending Total'!O$36:O$39),0)</f>
        <v>0</v>
      </c>
      <c r="Q193" s="424">
        <f>IF($B$7="Actuals only",SUMIF('WW Spending Actual'!$B$36:$B$39,'Summary TC'!$B193,'WW Spending Actual'!P$36:P$39),0)+IF($B$7="Actuals + Projected",SUMIF('WW Spending Total'!$B$36:$B$39,'Summary TC'!$B193,'WW Spending Total'!P$36:P$39),0)</f>
        <v>0</v>
      </c>
      <c r="R193" s="424">
        <f>IF($B$7="Actuals only",SUMIF('WW Spending Actual'!$B$36:$B$39,'Summary TC'!$B193,'WW Spending Actual'!Q$36:Q$39),0)+IF($B$7="Actuals + Projected",SUMIF('WW Spending Total'!$B$36:$B$39,'Summary TC'!$B193,'WW Spending Total'!Q$36:Q$39),0)</f>
        <v>0</v>
      </c>
      <c r="S193" s="424">
        <f>IF($B$7="Actuals only",SUMIF('WW Spending Actual'!$B$36:$B$39,'Summary TC'!$B193,'WW Spending Actual'!R$36:R$39),0)+IF($B$7="Actuals + Projected",SUMIF('WW Spending Total'!$B$36:$B$39,'Summary TC'!$B193,'WW Spending Total'!R$36:R$39),0)</f>
        <v>0</v>
      </c>
      <c r="T193" s="424">
        <f>IF($B$7="Actuals only",SUMIF('WW Spending Actual'!$B$36:$B$39,'Summary TC'!$B193,'WW Spending Actual'!S$36:S$39),0)+IF($B$7="Actuals + Projected",SUMIF('WW Spending Total'!$B$36:$B$39,'Summary TC'!$B193,'WW Spending Total'!S$36:S$39),0)</f>
        <v>0</v>
      </c>
      <c r="U193" s="424">
        <f>IF($B$7="Actuals only",SUMIF('WW Spending Actual'!$B$36:$B$39,'Summary TC'!$B193,'WW Spending Actual'!T$36:T$39),0)+IF($B$7="Actuals + Projected",SUMIF('WW Spending Total'!$B$36:$B$39,'Summary TC'!$B193,'WW Spending Total'!T$36:T$39),0)</f>
        <v>0</v>
      </c>
      <c r="V193" s="424">
        <f>IF($B$7="Actuals only",SUMIF('WW Spending Actual'!$B$36:$B$39,'Summary TC'!$B193,'WW Spending Actual'!U$36:U$39),0)+IF($B$7="Actuals + Projected",SUMIF('WW Spending Total'!$B$36:$B$39,'Summary TC'!$B193,'WW Spending Total'!U$36:U$39),0)</f>
        <v>0</v>
      </c>
      <c r="W193" s="424">
        <f>IF($B$7="Actuals only",SUMIF('WW Spending Actual'!$B$36:$B$39,'Summary TC'!$B193,'WW Spending Actual'!V$36:V$39),0)+IF($B$7="Actuals + Projected",SUMIF('WW Spending Total'!$B$36:$B$39,'Summary TC'!$B193,'WW Spending Total'!V$36:V$39),0)</f>
        <v>0</v>
      </c>
      <c r="X193" s="424">
        <f>IF($B$7="Actuals only",SUMIF('WW Spending Actual'!$B$36:$B$39,'Summary TC'!$B193,'WW Spending Actual'!W$36:W$39),0)+IF($B$7="Actuals + Projected",SUMIF('WW Spending Total'!$B$36:$B$39,'Summary TC'!$B193,'WW Spending Total'!W$36:W$39),0)</f>
        <v>0</v>
      </c>
      <c r="Y193" s="424">
        <f>IF($B$7="Actuals only",SUMIF('WW Spending Actual'!$B$36:$B$39,'Summary TC'!$B193,'WW Spending Actual'!X$36:X$39),0)+IF($B$7="Actuals + Projected",SUMIF('WW Spending Total'!$B$36:$B$39,'Summary TC'!$B193,'WW Spending Total'!X$36:X$39),0)</f>
        <v>0</v>
      </c>
      <c r="Z193" s="424">
        <f>IF($B$7="Actuals only",SUMIF('WW Spending Actual'!$B$36:$B$39,'Summary TC'!$B193,'WW Spending Actual'!Y$36:Y$39),0)+IF($B$7="Actuals + Projected",SUMIF('WW Spending Total'!$B$36:$B$39,'Summary TC'!$B193,'WW Spending Total'!Y$36:Y$39),0)</f>
        <v>0</v>
      </c>
      <c r="AA193" s="424">
        <f>IF($B$7="Actuals only",SUMIF('WW Spending Actual'!$B$36:$B$39,'Summary TC'!$B193,'WW Spending Actual'!Z$36:Z$39),0)+IF($B$7="Actuals + Projected",SUMIF('WW Spending Total'!$B$36:$B$39,'Summary TC'!$B193,'WW Spending Total'!Z$36:Z$39),0)</f>
        <v>0</v>
      </c>
      <c r="AB193" s="424">
        <f>IF($B$7="Actuals only",SUMIF('WW Spending Actual'!$B$36:$B$39,'Summary TC'!$B193,'WW Spending Actual'!AA$36:AA$39),0)+IF($B$7="Actuals + Projected",SUMIF('WW Spending Total'!$B$36:$B$39,'Summary TC'!$B193,'WW Spending Total'!AA$36:AA$39),0)</f>
        <v>0</v>
      </c>
      <c r="AC193" s="413">
        <f>IF($B$7="Actuals only",SUMIF('WW Spending Actual'!$B$36:$B$39,'Summary TC'!$B193,'WW Spending Actual'!AB$36:AB$39),0)+IF($B$7="Actuals + Projected",SUMIF('WW Spending Total'!$B$36:$B$39,'Summary TC'!$B193,'WW Spending Total'!AB$36:AB$39),0)</f>
        <v>0</v>
      </c>
      <c r="AD193" s="408"/>
    </row>
    <row r="194" spans="2:56" x14ac:dyDescent="0.2">
      <c r="B194" s="61" t="str">
        <f>IFERROR(VLOOKUP(C194,'MEG Def'!$A$47:$B$49,2),"")</f>
        <v/>
      </c>
      <c r="C194" s="114"/>
      <c r="D194" s="357"/>
      <c r="E194" s="415">
        <f>IF($B$7="Actuals only",SUMIF('WW Spending Actual'!$B$36:$B$39,'Summary TC'!$B194,'WW Spending Actual'!D$36:D$39),0)+IF($B$7="Actuals + Projected",SUMIF('WW Spending Total'!$B$36:$B$39,'Summary TC'!$B194,'WW Spending Total'!D$36:D$39),0)</f>
        <v>0</v>
      </c>
      <c r="F194" s="424">
        <f>IF($B$7="Actuals only",SUMIF('WW Spending Actual'!$B$36:$B$39,'Summary TC'!$B194,'WW Spending Actual'!E$36:E$39),0)+IF($B$7="Actuals + Projected",SUMIF('WW Spending Total'!$B$36:$B$39,'Summary TC'!$B194,'WW Spending Total'!E$36:E$39),0)</f>
        <v>0</v>
      </c>
      <c r="G194" s="424">
        <f>IF($B$7="Actuals only",SUMIF('WW Spending Actual'!$B$36:$B$39,'Summary TC'!$B194,'WW Spending Actual'!F$36:F$39),0)+IF($B$7="Actuals + Projected",SUMIF('WW Spending Total'!$B$36:$B$39,'Summary TC'!$B194,'WW Spending Total'!F$36:F$39),0)</f>
        <v>0</v>
      </c>
      <c r="H194" s="424">
        <f>IF($B$7="Actuals only",SUMIF('WW Spending Actual'!$B$36:$B$39,'Summary TC'!$B194,'WW Spending Actual'!G$36:G$39),0)+IF($B$7="Actuals + Projected",SUMIF('WW Spending Total'!$B$36:$B$39,'Summary TC'!$B194,'WW Spending Total'!G$36:G$39),0)</f>
        <v>0</v>
      </c>
      <c r="I194" s="424">
        <f>IF($B$7="Actuals only",SUMIF('WW Spending Actual'!$B$36:$B$39,'Summary TC'!$B194,'WW Spending Actual'!H$36:H$39),0)+IF($B$7="Actuals + Projected",SUMIF('WW Spending Total'!$B$36:$B$39,'Summary TC'!$B194,'WW Spending Total'!H$36:H$39),0)</f>
        <v>0</v>
      </c>
      <c r="J194" s="424">
        <f>IF($B$7="Actuals only",SUMIF('WW Spending Actual'!$B$36:$B$39,'Summary TC'!$B194,'WW Spending Actual'!I$36:I$39),0)+IF($B$7="Actuals + Projected",SUMIF('WW Spending Total'!$B$36:$B$39,'Summary TC'!$B194,'WW Spending Total'!I$36:I$39),0)</f>
        <v>0</v>
      </c>
      <c r="K194" s="424">
        <f>IF($B$7="Actuals only",SUMIF('WW Spending Actual'!$B$36:$B$39,'Summary TC'!$B194,'WW Spending Actual'!J$36:J$39),0)+IF($B$7="Actuals + Projected",SUMIF('WW Spending Total'!$B$36:$B$39,'Summary TC'!$B194,'WW Spending Total'!J$36:J$39),0)</f>
        <v>0</v>
      </c>
      <c r="L194" s="424">
        <f>IF($B$7="Actuals only",SUMIF('WW Spending Actual'!$B$36:$B$39,'Summary TC'!$B194,'WW Spending Actual'!K$36:K$39),0)+IF($B$7="Actuals + Projected",SUMIF('WW Spending Total'!$B$36:$B$39,'Summary TC'!$B194,'WW Spending Total'!K$36:K$39),0)</f>
        <v>0</v>
      </c>
      <c r="M194" s="424">
        <f>IF($B$7="Actuals only",SUMIF('WW Spending Actual'!$B$36:$B$39,'Summary TC'!$B194,'WW Spending Actual'!L$36:L$39),0)+IF($B$7="Actuals + Projected",SUMIF('WW Spending Total'!$B$36:$B$39,'Summary TC'!$B194,'WW Spending Total'!L$36:L$39),0)</f>
        <v>0</v>
      </c>
      <c r="N194" s="424">
        <f>IF($B$7="Actuals only",SUMIF('WW Spending Actual'!$B$36:$B$39,'Summary TC'!$B194,'WW Spending Actual'!M$36:M$39),0)+IF($B$7="Actuals + Projected",SUMIF('WW Spending Total'!$B$36:$B$39,'Summary TC'!$B194,'WW Spending Total'!M$36:M$39),0)</f>
        <v>0</v>
      </c>
      <c r="O194" s="424">
        <f>IF($B$7="Actuals only",SUMIF('WW Spending Actual'!$B$36:$B$39,'Summary TC'!$B194,'WW Spending Actual'!N$36:N$39),0)+IF($B$7="Actuals + Projected",SUMIF('WW Spending Total'!$B$36:$B$39,'Summary TC'!$B194,'WW Spending Total'!N$36:N$39),0)</f>
        <v>0</v>
      </c>
      <c r="P194" s="424">
        <f>IF($B$7="Actuals only",SUMIF('WW Spending Actual'!$B$36:$B$39,'Summary TC'!$B194,'WW Spending Actual'!O$36:O$39),0)+IF($B$7="Actuals + Projected",SUMIF('WW Spending Total'!$B$36:$B$39,'Summary TC'!$B194,'WW Spending Total'!O$36:O$39),0)</f>
        <v>0</v>
      </c>
      <c r="Q194" s="424">
        <f>IF($B$7="Actuals only",SUMIF('WW Spending Actual'!$B$36:$B$39,'Summary TC'!$B194,'WW Spending Actual'!P$36:P$39),0)+IF($B$7="Actuals + Projected",SUMIF('WW Spending Total'!$B$36:$B$39,'Summary TC'!$B194,'WW Spending Total'!P$36:P$39),0)</f>
        <v>0</v>
      </c>
      <c r="R194" s="424">
        <f>IF($B$7="Actuals only",SUMIF('WW Spending Actual'!$B$36:$B$39,'Summary TC'!$B194,'WW Spending Actual'!Q$36:Q$39),0)+IF($B$7="Actuals + Projected",SUMIF('WW Spending Total'!$B$36:$B$39,'Summary TC'!$B194,'WW Spending Total'!Q$36:Q$39),0)</f>
        <v>0</v>
      </c>
      <c r="S194" s="424">
        <f>IF($B$7="Actuals only",SUMIF('WW Spending Actual'!$B$36:$B$39,'Summary TC'!$B194,'WW Spending Actual'!R$36:R$39),0)+IF($B$7="Actuals + Projected",SUMIF('WW Spending Total'!$B$36:$B$39,'Summary TC'!$B194,'WW Spending Total'!R$36:R$39),0)</f>
        <v>0</v>
      </c>
      <c r="T194" s="424">
        <f>IF($B$7="Actuals only",SUMIF('WW Spending Actual'!$B$36:$B$39,'Summary TC'!$B194,'WW Spending Actual'!S$36:S$39),0)+IF($B$7="Actuals + Projected",SUMIF('WW Spending Total'!$B$36:$B$39,'Summary TC'!$B194,'WW Spending Total'!S$36:S$39),0)</f>
        <v>0</v>
      </c>
      <c r="U194" s="424">
        <f>IF($B$7="Actuals only",SUMIF('WW Spending Actual'!$B$36:$B$39,'Summary TC'!$B194,'WW Spending Actual'!T$36:T$39),0)+IF($B$7="Actuals + Projected",SUMIF('WW Spending Total'!$B$36:$B$39,'Summary TC'!$B194,'WW Spending Total'!T$36:T$39),0)</f>
        <v>0</v>
      </c>
      <c r="V194" s="424">
        <f>IF($B$7="Actuals only",SUMIF('WW Spending Actual'!$B$36:$B$39,'Summary TC'!$B194,'WW Spending Actual'!U$36:U$39),0)+IF($B$7="Actuals + Projected",SUMIF('WW Spending Total'!$B$36:$B$39,'Summary TC'!$B194,'WW Spending Total'!U$36:U$39),0)</f>
        <v>0</v>
      </c>
      <c r="W194" s="424">
        <f>IF($B$7="Actuals only",SUMIF('WW Spending Actual'!$B$36:$B$39,'Summary TC'!$B194,'WW Spending Actual'!V$36:V$39),0)+IF($B$7="Actuals + Projected",SUMIF('WW Spending Total'!$B$36:$B$39,'Summary TC'!$B194,'WW Spending Total'!V$36:V$39),0)</f>
        <v>0</v>
      </c>
      <c r="X194" s="424">
        <f>IF($B$7="Actuals only",SUMIF('WW Spending Actual'!$B$36:$B$39,'Summary TC'!$B194,'WW Spending Actual'!W$36:W$39),0)+IF($B$7="Actuals + Projected",SUMIF('WW Spending Total'!$B$36:$B$39,'Summary TC'!$B194,'WW Spending Total'!W$36:W$39),0)</f>
        <v>0</v>
      </c>
      <c r="Y194" s="424">
        <f>IF($B$7="Actuals only",SUMIF('WW Spending Actual'!$B$36:$B$39,'Summary TC'!$B194,'WW Spending Actual'!X$36:X$39),0)+IF($B$7="Actuals + Projected",SUMIF('WW Spending Total'!$B$36:$B$39,'Summary TC'!$B194,'WW Spending Total'!X$36:X$39),0)</f>
        <v>0</v>
      </c>
      <c r="Z194" s="424">
        <f>IF($B$7="Actuals only",SUMIF('WW Spending Actual'!$B$36:$B$39,'Summary TC'!$B194,'WW Spending Actual'!Y$36:Y$39),0)+IF($B$7="Actuals + Projected",SUMIF('WW Spending Total'!$B$36:$B$39,'Summary TC'!$B194,'WW Spending Total'!Y$36:Y$39),0)</f>
        <v>0</v>
      </c>
      <c r="AA194" s="424">
        <f>IF($B$7="Actuals only",SUMIF('WW Spending Actual'!$B$36:$B$39,'Summary TC'!$B194,'WW Spending Actual'!Z$36:Z$39),0)+IF($B$7="Actuals + Projected",SUMIF('WW Spending Total'!$B$36:$B$39,'Summary TC'!$B194,'WW Spending Total'!Z$36:Z$39),0)</f>
        <v>0</v>
      </c>
      <c r="AB194" s="424">
        <f>IF($B$7="Actuals only",SUMIF('WW Spending Actual'!$B$36:$B$39,'Summary TC'!$B194,'WW Spending Actual'!AA$36:AA$39),0)+IF($B$7="Actuals + Projected",SUMIF('WW Spending Total'!$B$36:$B$39,'Summary TC'!$B194,'WW Spending Total'!AA$36:AA$39),0)</f>
        <v>0</v>
      </c>
      <c r="AC194" s="413">
        <f>IF($B$7="Actuals only",SUMIF('WW Spending Actual'!$B$36:$B$39,'Summary TC'!$B194,'WW Spending Actual'!AB$36:AB$39),0)+IF($B$7="Actuals + Projected",SUMIF('WW Spending Total'!$B$36:$B$39,'Summary TC'!$B194,'WW Spending Total'!AB$36:AB$39),0)</f>
        <v>0</v>
      </c>
      <c r="AD194" s="408"/>
    </row>
    <row r="195" spans="2:56" ht="13.5" thickBot="1" x14ac:dyDescent="0.25">
      <c r="B195" s="61"/>
      <c r="C195" s="114"/>
      <c r="D195" s="357"/>
      <c r="E195" s="400">
        <f>IF($B$7="Actuals only",SUMIF('WW Spending Actual'!$B$36:$B$39,'Summary TC'!$B195,'WW Spending Actual'!D$36:D$39),0)+IF($B$7="Actuals + Projected",SUMIF('WW Spending Total'!$B$36:$B$39,'Summary TC'!$B195,'WW Spending Total'!D$36:D$39),0)</f>
        <v>0</v>
      </c>
      <c r="F195" s="420">
        <f>IF($B$7="Actuals only",SUMIF('WW Spending Actual'!$B$36:$B$39,'Summary TC'!$B195,'WW Spending Actual'!E$36:E$39),0)+IF($B$7="Actuals + Projected",SUMIF('WW Spending Total'!$B$36:$B$39,'Summary TC'!$B195,'WW Spending Total'!E$36:E$39),0)</f>
        <v>0</v>
      </c>
      <c r="G195" s="420">
        <f>IF($B$7="Actuals only",SUMIF('WW Spending Actual'!$B$36:$B$39,'Summary TC'!$B195,'WW Spending Actual'!F$36:F$39),0)+IF($B$7="Actuals + Projected",SUMIF('WW Spending Total'!$B$36:$B$39,'Summary TC'!$B195,'WW Spending Total'!F$36:F$39),0)</f>
        <v>0</v>
      </c>
      <c r="H195" s="420">
        <f>IF($B$7="Actuals only",SUMIF('WW Spending Actual'!$B$36:$B$39,'Summary TC'!$B195,'WW Spending Actual'!G$36:G$39),0)+IF($B$7="Actuals + Projected",SUMIF('WW Spending Total'!$B$36:$B$39,'Summary TC'!$B195,'WW Spending Total'!G$36:G$39),0)</f>
        <v>0</v>
      </c>
      <c r="I195" s="420">
        <f>IF($B$7="Actuals only",SUMIF('WW Spending Actual'!$B$36:$B$39,'Summary TC'!$B195,'WW Spending Actual'!H$36:H$39),0)+IF($B$7="Actuals + Projected",SUMIF('WW Spending Total'!$B$36:$B$39,'Summary TC'!$B195,'WW Spending Total'!H$36:H$39),0)</f>
        <v>0</v>
      </c>
      <c r="J195" s="420">
        <f>IF($B$7="Actuals only",SUMIF('WW Spending Actual'!$B$36:$B$39,'Summary TC'!$B195,'WW Spending Actual'!I$36:I$39),0)+IF($B$7="Actuals + Projected",SUMIF('WW Spending Total'!$B$36:$B$39,'Summary TC'!$B195,'WW Spending Total'!I$36:I$39),0)</f>
        <v>0</v>
      </c>
      <c r="K195" s="420">
        <f>IF($B$7="Actuals only",SUMIF('WW Spending Actual'!$B$36:$B$39,'Summary TC'!$B195,'WW Spending Actual'!J$36:J$39),0)+IF($B$7="Actuals + Projected",SUMIF('WW Spending Total'!$B$36:$B$39,'Summary TC'!$B195,'WW Spending Total'!J$36:J$39),0)</f>
        <v>0</v>
      </c>
      <c r="L195" s="420">
        <f>IF($B$7="Actuals only",SUMIF('WW Spending Actual'!$B$36:$B$39,'Summary TC'!$B195,'WW Spending Actual'!K$36:K$39),0)+IF($B$7="Actuals + Projected",SUMIF('WW Spending Total'!$B$36:$B$39,'Summary TC'!$B195,'WW Spending Total'!K$36:K$39),0)</f>
        <v>0</v>
      </c>
      <c r="M195" s="420">
        <f>IF($B$7="Actuals only",SUMIF('WW Spending Actual'!$B$36:$B$39,'Summary TC'!$B195,'WW Spending Actual'!L$36:L$39),0)+IF($B$7="Actuals + Projected",SUMIF('WW Spending Total'!$B$36:$B$39,'Summary TC'!$B195,'WW Spending Total'!L$36:L$39),0)</f>
        <v>0</v>
      </c>
      <c r="N195" s="420">
        <f>IF($B$7="Actuals only",SUMIF('WW Spending Actual'!$B$36:$B$39,'Summary TC'!$B195,'WW Spending Actual'!M$36:M$39),0)+IF($B$7="Actuals + Projected",SUMIF('WW Spending Total'!$B$36:$B$39,'Summary TC'!$B195,'WW Spending Total'!M$36:M$39),0)</f>
        <v>0</v>
      </c>
      <c r="O195" s="420">
        <f>IF($B$7="Actuals only",SUMIF('WW Spending Actual'!$B$36:$B$39,'Summary TC'!$B195,'WW Spending Actual'!N$36:N$39),0)+IF($B$7="Actuals + Projected",SUMIF('WW Spending Total'!$B$36:$B$39,'Summary TC'!$B195,'WW Spending Total'!N$36:N$39),0)</f>
        <v>0</v>
      </c>
      <c r="P195" s="420">
        <f>IF($B$7="Actuals only",SUMIF('WW Spending Actual'!$B$36:$B$39,'Summary TC'!$B195,'WW Spending Actual'!O$36:O$39),0)+IF($B$7="Actuals + Projected",SUMIF('WW Spending Total'!$B$36:$B$39,'Summary TC'!$B195,'WW Spending Total'!O$36:O$39),0)</f>
        <v>0</v>
      </c>
      <c r="Q195" s="420">
        <f>IF($B$7="Actuals only",SUMIF('WW Spending Actual'!$B$36:$B$39,'Summary TC'!$B195,'WW Spending Actual'!P$36:P$39),0)+IF($B$7="Actuals + Projected",SUMIF('WW Spending Total'!$B$36:$B$39,'Summary TC'!$B195,'WW Spending Total'!P$36:P$39),0)</f>
        <v>0</v>
      </c>
      <c r="R195" s="420">
        <f>IF($B$7="Actuals only",SUMIF('WW Spending Actual'!$B$36:$B$39,'Summary TC'!$B195,'WW Spending Actual'!Q$36:Q$39),0)+IF($B$7="Actuals + Projected",SUMIF('WW Spending Total'!$B$36:$B$39,'Summary TC'!$B195,'WW Spending Total'!Q$36:Q$39),0)</f>
        <v>0</v>
      </c>
      <c r="S195" s="420">
        <f>IF($B$7="Actuals only",SUMIF('WW Spending Actual'!$B$36:$B$39,'Summary TC'!$B195,'WW Spending Actual'!R$36:R$39),0)+IF($B$7="Actuals + Projected",SUMIF('WW Spending Total'!$B$36:$B$39,'Summary TC'!$B195,'WW Spending Total'!R$36:R$39),0)</f>
        <v>0</v>
      </c>
      <c r="T195" s="420">
        <f>IF($B$7="Actuals only",SUMIF('WW Spending Actual'!$B$36:$B$39,'Summary TC'!$B195,'WW Spending Actual'!S$36:S$39),0)+IF($B$7="Actuals + Projected",SUMIF('WW Spending Total'!$B$36:$B$39,'Summary TC'!$B195,'WW Spending Total'!S$36:S$39),0)</f>
        <v>0</v>
      </c>
      <c r="U195" s="420">
        <f>IF($B$7="Actuals only",SUMIF('WW Spending Actual'!$B$36:$B$39,'Summary TC'!$B195,'WW Spending Actual'!T$36:T$39),0)+IF($B$7="Actuals + Projected",SUMIF('WW Spending Total'!$B$36:$B$39,'Summary TC'!$B195,'WW Spending Total'!T$36:T$39),0)</f>
        <v>0</v>
      </c>
      <c r="V195" s="420">
        <f>IF($B$7="Actuals only",SUMIF('WW Spending Actual'!$B$36:$B$39,'Summary TC'!$B195,'WW Spending Actual'!U$36:U$39),0)+IF($B$7="Actuals + Projected",SUMIF('WW Spending Total'!$B$36:$B$39,'Summary TC'!$B195,'WW Spending Total'!U$36:U$39),0)</f>
        <v>0</v>
      </c>
      <c r="W195" s="420">
        <f>IF($B$7="Actuals only",SUMIF('WW Spending Actual'!$B$36:$B$39,'Summary TC'!$B195,'WW Spending Actual'!V$36:V$39),0)+IF($B$7="Actuals + Projected",SUMIF('WW Spending Total'!$B$36:$B$39,'Summary TC'!$B195,'WW Spending Total'!V$36:V$39),0)</f>
        <v>0</v>
      </c>
      <c r="X195" s="420">
        <f>IF($B$7="Actuals only",SUMIF('WW Spending Actual'!$B$36:$B$39,'Summary TC'!$B195,'WW Spending Actual'!W$36:W$39),0)+IF($B$7="Actuals + Projected",SUMIF('WW Spending Total'!$B$36:$B$39,'Summary TC'!$B195,'WW Spending Total'!W$36:W$39),0)</f>
        <v>0</v>
      </c>
      <c r="Y195" s="420">
        <f>IF($B$7="Actuals only",SUMIF('WW Spending Actual'!$B$36:$B$39,'Summary TC'!$B195,'WW Spending Actual'!X$36:X$39),0)+IF($B$7="Actuals + Projected",SUMIF('WW Spending Total'!$B$36:$B$39,'Summary TC'!$B195,'WW Spending Total'!X$36:X$39),0)</f>
        <v>0</v>
      </c>
      <c r="Z195" s="420">
        <f>IF($B$7="Actuals only",SUMIF('WW Spending Actual'!$B$36:$B$39,'Summary TC'!$B195,'WW Spending Actual'!Y$36:Y$39),0)+IF($B$7="Actuals + Projected",SUMIF('WW Spending Total'!$B$36:$B$39,'Summary TC'!$B195,'WW Spending Total'!Y$36:Y$39),0)</f>
        <v>0</v>
      </c>
      <c r="AA195" s="420">
        <f>IF($B$7="Actuals only",SUMIF('WW Spending Actual'!$B$36:$B$39,'Summary TC'!$B195,'WW Spending Actual'!Z$36:Z$39),0)+IF($B$7="Actuals + Projected",SUMIF('WW Spending Total'!$B$36:$B$39,'Summary TC'!$B195,'WW Spending Total'!Z$36:Z$39),0)</f>
        <v>0</v>
      </c>
      <c r="AB195" s="420">
        <f>IF($B$7="Actuals only",SUMIF('WW Spending Actual'!$B$36:$B$39,'Summary TC'!$B195,'WW Spending Actual'!AA$36:AA$39),0)+IF($B$7="Actuals + Projected",SUMIF('WW Spending Total'!$B$36:$B$39,'Summary TC'!$B195,'WW Spending Total'!AA$36:AA$39),0)</f>
        <v>0</v>
      </c>
      <c r="AC195" s="423">
        <f>IF($B$7="Actuals only",SUMIF('WW Spending Actual'!$B$36:$B$39,'Summary TC'!$B195,'WW Spending Actual'!AB$36:AB$39),0)+IF($B$7="Actuals + Projected",SUMIF('WW Spending Total'!$B$36:$B$39,'Summary TC'!$B195,'WW Spending Total'!AB$36:AB$39),0)</f>
        <v>0</v>
      </c>
      <c r="AD195" s="408"/>
    </row>
    <row r="196" spans="2:56" ht="13.5" thickBot="1" x14ac:dyDescent="0.25">
      <c r="B196" s="398" t="s">
        <v>4</v>
      </c>
      <c r="C196" s="599"/>
      <c r="D196" s="398"/>
      <c r="E196" s="368">
        <f>IF(AND(E$11&gt;='Summary TC'!$C$4, E$11&lt;='Summary TC'!$C$5), SUM(E187:E195),0)</f>
        <v>0</v>
      </c>
      <c r="F196" s="369">
        <f>IF(AND(F$11&gt;='Summary TC'!$C$4, F$11&lt;='Summary TC'!$C$5), SUM(F187:F195),0)</f>
        <v>0</v>
      </c>
      <c r="G196" s="369">
        <f>IF(AND(G$11&gt;='Summary TC'!$C$4, G$11&lt;='Summary TC'!$C$5), SUM(G187:G195),0)</f>
        <v>0</v>
      </c>
      <c r="H196" s="369">
        <f>IF(AND(H$11&gt;='Summary TC'!$C$4, H$11&lt;='Summary TC'!$C$5), SUM(H187:H195),0)</f>
        <v>0</v>
      </c>
      <c r="I196" s="369">
        <f>IF(AND(I$11&gt;='Summary TC'!$C$4, I$11&lt;='Summary TC'!$C$5), SUM(I187:I195),0)</f>
        <v>0</v>
      </c>
      <c r="J196" s="369">
        <f>IF(AND(J$11&gt;='Summary TC'!$C$4, J$11&lt;='Summary TC'!$C$5), SUM(J187:J195),0)</f>
        <v>0</v>
      </c>
      <c r="K196" s="369">
        <f>IF(AND(K$11&gt;='Summary TC'!$C$4, K$11&lt;='Summary TC'!$C$5), SUM(K187:K195),0)</f>
        <v>0</v>
      </c>
      <c r="L196" s="369">
        <f>IF(AND(L$11&gt;='Summary TC'!$C$4, L$11&lt;='Summary TC'!$C$5), SUM(L187:L195),0)</f>
        <v>0</v>
      </c>
      <c r="M196" s="369">
        <f>IF(AND(M$11&gt;='Summary TC'!$C$4, M$11&lt;='Summary TC'!$C$5), SUM(M187:M195),0)</f>
        <v>0</v>
      </c>
      <c r="N196" s="369">
        <f>IF(AND(N$11&gt;='Summary TC'!$C$4, N$11&lt;='Summary TC'!$C$5), SUM(N187:N195),0)</f>
        <v>0</v>
      </c>
      <c r="O196" s="369">
        <f>IF(AND(O$11&gt;='Summary TC'!$C$4, O$11&lt;='Summary TC'!$C$5), SUM(O187:O195),0)</f>
        <v>0</v>
      </c>
      <c r="P196" s="369">
        <f>IF(AND(P$11&gt;='Summary TC'!$C$4, P$11&lt;='Summary TC'!$C$5), SUM(P187:P195),0)</f>
        <v>0</v>
      </c>
      <c r="Q196" s="369">
        <f>IF(AND(Q$11&gt;='Summary TC'!$C$4, Q$11&lt;='Summary TC'!$C$5), SUM(Q187:Q195),0)</f>
        <v>0</v>
      </c>
      <c r="R196" s="369">
        <f>IF(AND(R$11&gt;='Summary TC'!$C$4, R$11&lt;='Summary TC'!$C$5), SUM(R187:R195),0)</f>
        <v>0</v>
      </c>
      <c r="S196" s="369">
        <f>IF(AND(S$11&gt;='Summary TC'!$C$4, S$11&lt;='Summary TC'!$C$5), SUM(S187:S195),0)</f>
        <v>0</v>
      </c>
      <c r="T196" s="369">
        <f>IF(AND(T$11&gt;='Summary TC'!$C$4, T$11&lt;='Summary TC'!$C$5), SUM(T187:T195),0)</f>
        <v>0</v>
      </c>
      <c r="U196" s="369">
        <f>IF(AND(U$11&gt;='Summary TC'!$C$4, U$11&lt;='Summary TC'!$C$5), SUM(U187:U195),0)</f>
        <v>0</v>
      </c>
      <c r="V196" s="369">
        <f>IF(AND(V$11&gt;='Summary TC'!$C$4, V$11&lt;='Summary TC'!$C$5), SUM(V187:V195),0)</f>
        <v>0</v>
      </c>
      <c r="W196" s="369">
        <f>IF(AND(W$11&gt;='Summary TC'!$C$4, W$11&lt;='Summary TC'!$C$5), SUM(W187:W195),0)</f>
        <v>0</v>
      </c>
      <c r="X196" s="369">
        <f>IF(AND(X$11&gt;='Summary TC'!$C$4, X$11&lt;='Summary TC'!$C$5), SUM(X187:X195),0)</f>
        <v>0</v>
      </c>
      <c r="Y196" s="369">
        <f>IF(AND(Y$11&gt;='Summary TC'!$C$4, Y$11&lt;='Summary TC'!$C$5), SUM(Y187:Y195),0)</f>
        <v>0</v>
      </c>
      <c r="Z196" s="369">
        <f>IF(AND(Z$11&gt;='Summary TC'!$C$4, Z$11&lt;='Summary TC'!$C$5), SUM(Z187:Z195),0)</f>
        <v>0</v>
      </c>
      <c r="AA196" s="369">
        <f>IF(AND(AA$11&gt;='Summary TC'!$C$4, AA$11&lt;='Summary TC'!$C$5), SUM(AA187:AA195),0)</f>
        <v>0</v>
      </c>
      <c r="AB196" s="369">
        <f>IF(AND(AB$11&gt;='Summary TC'!$C$4, AB$11&lt;='Summary TC'!$C$5), SUM(AB187:AB195),0)</f>
        <v>0</v>
      </c>
      <c r="AC196" s="370">
        <f>IF(AND(AC$11&gt;='Summary TC'!$C$4, AC$11&lt;='Summary TC'!$C$5), SUM(AC187:AC195),0)</f>
        <v>0</v>
      </c>
      <c r="AD196" s="370">
        <f>SUM(E196:AC196)</f>
        <v>0</v>
      </c>
      <c r="AE196" s="356"/>
      <c r="AF196" s="356"/>
      <c r="AG196" s="356"/>
      <c r="AH196" s="356"/>
      <c r="AI196" s="356"/>
      <c r="AJ196" s="356"/>
      <c r="AK196" s="356"/>
      <c r="AL196" s="356"/>
      <c r="AM196" s="356"/>
      <c r="AN196" s="356"/>
      <c r="AO196" s="356"/>
      <c r="AP196" s="356"/>
      <c r="AQ196" s="356"/>
      <c r="AR196" s="356"/>
      <c r="AS196" s="356"/>
      <c r="AT196" s="356"/>
      <c r="AU196" s="356"/>
      <c r="AV196" s="356"/>
      <c r="AW196" s="356"/>
      <c r="AX196" s="356"/>
      <c r="AY196" s="356"/>
      <c r="AZ196" s="356"/>
      <c r="BA196" s="356"/>
    </row>
    <row r="197" spans="2:56" ht="13.5" thickBot="1" x14ac:dyDescent="0.25">
      <c r="B197" s="221"/>
      <c r="C197" s="222"/>
      <c r="D197" s="221"/>
      <c r="E197" s="422"/>
      <c r="F197" s="422"/>
      <c r="G197" s="422"/>
      <c r="H197" s="422"/>
      <c r="I197" s="422"/>
      <c r="J197" s="422"/>
      <c r="K197" s="422"/>
      <c r="L197" s="422"/>
      <c r="M197" s="422"/>
      <c r="N197" s="422"/>
      <c r="O197" s="422"/>
      <c r="P197" s="422"/>
      <c r="Q197" s="422"/>
      <c r="R197" s="422"/>
      <c r="S197" s="422"/>
      <c r="T197" s="422"/>
      <c r="U197" s="422"/>
      <c r="V197" s="422"/>
      <c r="W197" s="422"/>
      <c r="X197" s="422"/>
      <c r="Y197" s="422"/>
      <c r="Z197" s="422"/>
      <c r="AA197" s="422"/>
      <c r="AB197" s="422"/>
      <c r="AC197" s="422"/>
      <c r="AD197" s="418"/>
    </row>
    <row r="198" spans="2:56" ht="13.5" thickBot="1" x14ac:dyDescent="0.25">
      <c r="B198" s="219" t="s">
        <v>24</v>
      </c>
      <c r="C198" s="599"/>
      <c r="D198" s="600"/>
      <c r="E198" s="381">
        <f t="shared" ref="E198:AC198" si="37">E181-E196</f>
        <v>0</v>
      </c>
      <c r="F198" s="381">
        <f t="shared" si="37"/>
        <v>0</v>
      </c>
      <c r="G198" s="381">
        <f t="shared" si="37"/>
        <v>0</v>
      </c>
      <c r="H198" s="381">
        <f t="shared" si="37"/>
        <v>0</v>
      </c>
      <c r="I198" s="381">
        <f t="shared" si="37"/>
        <v>0</v>
      </c>
      <c r="J198" s="381">
        <f t="shared" si="37"/>
        <v>0</v>
      </c>
      <c r="K198" s="381">
        <f t="shared" si="37"/>
        <v>0</v>
      </c>
      <c r="L198" s="381">
        <f t="shared" si="37"/>
        <v>0</v>
      </c>
      <c r="M198" s="381">
        <f t="shared" si="37"/>
        <v>0</v>
      </c>
      <c r="N198" s="381">
        <f t="shared" si="37"/>
        <v>0</v>
      </c>
      <c r="O198" s="381">
        <f t="shared" si="37"/>
        <v>0</v>
      </c>
      <c r="P198" s="381">
        <f t="shared" si="37"/>
        <v>0</v>
      </c>
      <c r="Q198" s="381">
        <f t="shared" si="37"/>
        <v>0</v>
      </c>
      <c r="R198" s="381">
        <f t="shared" si="37"/>
        <v>0</v>
      </c>
      <c r="S198" s="381">
        <f t="shared" si="37"/>
        <v>0</v>
      </c>
      <c r="T198" s="381">
        <f t="shared" si="37"/>
        <v>0</v>
      </c>
      <c r="U198" s="381">
        <f t="shared" si="37"/>
        <v>0</v>
      </c>
      <c r="V198" s="381">
        <f t="shared" si="37"/>
        <v>0</v>
      </c>
      <c r="W198" s="381">
        <f t="shared" si="37"/>
        <v>0</v>
      </c>
      <c r="X198" s="381">
        <f t="shared" si="37"/>
        <v>0</v>
      </c>
      <c r="Y198" s="381">
        <f t="shared" si="37"/>
        <v>0</v>
      </c>
      <c r="Z198" s="381">
        <f t="shared" si="37"/>
        <v>0</v>
      </c>
      <c r="AA198" s="381">
        <f t="shared" si="37"/>
        <v>0</v>
      </c>
      <c r="AB198" s="381">
        <f t="shared" si="37"/>
        <v>0</v>
      </c>
      <c r="AC198" s="381">
        <f t="shared" si="37"/>
        <v>0</v>
      </c>
      <c r="AD198" s="361">
        <f>IF('MEG Def'!$J$42="Yes",SUM(E198:AC198),"Excluded")</f>
        <v>0</v>
      </c>
    </row>
    <row r="199" spans="2:56" x14ac:dyDescent="0.2">
      <c r="B199" s="221"/>
      <c r="C199" s="222"/>
      <c r="D199" s="221"/>
      <c r="E199" s="298"/>
      <c r="F199" s="298"/>
      <c r="G199" s="298"/>
      <c r="H199" s="298"/>
      <c r="I199" s="298"/>
      <c r="J199" s="298"/>
      <c r="K199" s="298"/>
      <c r="L199" s="298"/>
      <c r="M199" s="298"/>
      <c r="N199" s="298"/>
      <c r="O199" s="298"/>
      <c r="P199" s="298"/>
      <c r="Q199" s="298"/>
      <c r="R199" s="298"/>
      <c r="S199" s="298"/>
      <c r="T199" s="298"/>
      <c r="U199" s="298"/>
      <c r="V199" s="298"/>
      <c r="W199" s="298"/>
      <c r="X199" s="298"/>
      <c r="Y199" s="298"/>
      <c r="Z199" s="298"/>
      <c r="AA199" s="298"/>
      <c r="AB199" s="298"/>
      <c r="AC199" s="298"/>
      <c r="AD199" s="299"/>
      <c r="AF199" s="356"/>
      <c r="AG199" s="356"/>
      <c r="AH199" s="356"/>
      <c r="AI199" s="356"/>
      <c r="AJ199" s="356"/>
      <c r="AK199" s="356"/>
      <c r="AL199" s="356"/>
      <c r="AM199" s="356"/>
      <c r="AN199" s="356"/>
      <c r="AO199" s="356"/>
      <c r="AP199" s="356"/>
      <c r="AQ199" s="356"/>
      <c r="AR199" s="356"/>
      <c r="AS199" s="356"/>
      <c r="AT199" s="356"/>
      <c r="AU199" s="356"/>
      <c r="AV199" s="356"/>
      <c r="AW199" s="356"/>
      <c r="AX199" s="356"/>
      <c r="AY199" s="356"/>
      <c r="AZ199" s="356"/>
      <c r="BA199" s="356"/>
      <c r="BB199" s="356"/>
      <c r="BC199" s="356"/>
      <c r="BD199" s="356"/>
    </row>
    <row r="200" spans="2:56" ht="13.5" thickBot="1" x14ac:dyDescent="0.25">
      <c r="B200" s="53" t="s">
        <v>190</v>
      </c>
      <c r="C200" s="57"/>
    </row>
    <row r="201" spans="2:56" x14ac:dyDescent="0.2">
      <c r="B201" s="394"/>
      <c r="C201" s="592"/>
      <c r="D201" s="70"/>
      <c r="E201" s="67" t="s">
        <v>0</v>
      </c>
      <c r="F201" s="68"/>
      <c r="G201" s="72"/>
      <c r="H201" s="68"/>
      <c r="I201" s="68"/>
      <c r="J201" s="68"/>
      <c r="K201" s="68"/>
      <c r="L201" s="68"/>
      <c r="M201" s="68"/>
      <c r="N201" s="68"/>
      <c r="O201" s="68"/>
      <c r="P201" s="68"/>
      <c r="Q201" s="68"/>
      <c r="R201" s="68"/>
      <c r="S201" s="68"/>
      <c r="T201" s="68"/>
      <c r="U201" s="68"/>
      <c r="V201" s="68"/>
      <c r="W201" s="68"/>
      <c r="X201" s="68"/>
      <c r="Y201" s="68"/>
      <c r="Z201" s="68"/>
      <c r="AA201" s="68"/>
      <c r="AB201" s="68"/>
      <c r="AC201" s="69"/>
      <c r="AD201" s="69"/>
    </row>
    <row r="202" spans="2:56" ht="13.5" thickBot="1" x14ac:dyDescent="0.25">
      <c r="B202" s="395"/>
      <c r="C202" s="593"/>
      <c r="D202" s="594"/>
      <c r="E202" s="281">
        <f>'DY Def'!B$5</f>
        <v>1</v>
      </c>
      <c r="F202" s="248">
        <f>'DY Def'!C$5</f>
        <v>2</v>
      </c>
      <c r="G202" s="248">
        <f>'DY Def'!D$5</f>
        <v>3</v>
      </c>
      <c r="H202" s="248">
        <f>'DY Def'!E$5</f>
        <v>4</v>
      </c>
      <c r="I202" s="248">
        <f>'DY Def'!F$5</f>
        <v>5</v>
      </c>
      <c r="J202" s="248">
        <f>'DY Def'!G$5</f>
        <v>6</v>
      </c>
      <c r="K202" s="248">
        <f>'DY Def'!H$5</f>
        <v>7</v>
      </c>
      <c r="L202" s="248">
        <f>'DY Def'!I$5</f>
        <v>8</v>
      </c>
      <c r="M202" s="248">
        <f>'DY Def'!J$5</f>
        <v>9</v>
      </c>
      <c r="N202" s="248">
        <f>'DY Def'!K$5</f>
        <v>10</v>
      </c>
      <c r="O202" s="248">
        <f>'DY Def'!L$5</f>
        <v>11</v>
      </c>
      <c r="P202" s="248">
        <f>'DY Def'!M$5</f>
        <v>12</v>
      </c>
      <c r="Q202" s="248">
        <f>'DY Def'!N$5</f>
        <v>13</v>
      </c>
      <c r="R202" s="248">
        <f>'DY Def'!O$5</f>
        <v>14</v>
      </c>
      <c r="S202" s="248">
        <f>'DY Def'!P$5</f>
        <v>15</v>
      </c>
      <c r="T202" s="248">
        <f>'DY Def'!Q$5</f>
        <v>16</v>
      </c>
      <c r="U202" s="248">
        <f>'DY Def'!R$5</f>
        <v>17</v>
      </c>
      <c r="V202" s="248">
        <f>'DY Def'!S$5</f>
        <v>18</v>
      </c>
      <c r="W202" s="248">
        <f>'DY Def'!T$5</f>
        <v>19</v>
      </c>
      <c r="X202" s="248">
        <f>'DY Def'!U$5</f>
        <v>20</v>
      </c>
      <c r="Y202" s="248">
        <f>'DY Def'!V$5</f>
        <v>21</v>
      </c>
      <c r="Z202" s="248">
        <f>'DY Def'!W$5</f>
        <v>22</v>
      </c>
      <c r="AA202" s="248">
        <f>'DY Def'!X$5</f>
        <v>23</v>
      </c>
      <c r="AB202" s="248">
        <f>'DY Def'!Y$5</f>
        <v>24</v>
      </c>
      <c r="AC202" s="249">
        <f>'DY Def'!Z$5</f>
        <v>25</v>
      </c>
      <c r="AD202" s="278"/>
    </row>
    <row r="203" spans="2:56" x14ac:dyDescent="0.2">
      <c r="B203" s="395"/>
      <c r="C203" s="593"/>
      <c r="D203" s="292"/>
      <c r="E203" s="457"/>
      <c r="F203" s="457"/>
      <c r="G203" s="457"/>
      <c r="H203" s="457"/>
      <c r="I203" s="457"/>
      <c r="J203" s="457"/>
      <c r="K203" s="457"/>
      <c r="L203" s="457"/>
      <c r="M203" s="457"/>
      <c r="N203" s="457"/>
      <c r="O203" s="457"/>
      <c r="P203" s="457"/>
      <c r="Q203" s="457"/>
      <c r="R203" s="457"/>
      <c r="S203" s="457"/>
      <c r="T203" s="457"/>
      <c r="U203" s="457"/>
      <c r="V203" s="457"/>
      <c r="W203" s="457"/>
      <c r="X203" s="457"/>
      <c r="Y203" s="457"/>
      <c r="Z203" s="457"/>
      <c r="AA203" s="457"/>
      <c r="AB203" s="457"/>
      <c r="AC203" s="457"/>
      <c r="AD203" s="292"/>
    </row>
    <row r="204" spans="2:56" x14ac:dyDescent="0.2">
      <c r="B204" s="121" t="s">
        <v>32</v>
      </c>
      <c r="C204" s="213"/>
      <c r="D204" s="292"/>
      <c r="E204" s="610"/>
      <c r="F204" s="610"/>
      <c r="G204" s="610"/>
      <c r="H204" s="610"/>
      <c r="I204" s="610"/>
      <c r="J204" s="613"/>
      <c r="K204" s="613"/>
      <c r="L204" s="613"/>
      <c r="M204" s="613"/>
      <c r="N204" s="613"/>
      <c r="O204" s="613"/>
      <c r="P204" s="613"/>
      <c r="Q204" s="613"/>
      <c r="R204" s="613"/>
      <c r="S204" s="613"/>
      <c r="T204" s="613"/>
      <c r="U204" s="613"/>
      <c r="V204" s="613"/>
      <c r="W204" s="613"/>
      <c r="X204" s="613"/>
      <c r="Y204" s="613"/>
      <c r="Z204" s="613"/>
      <c r="AA204" s="613"/>
      <c r="AB204" s="613"/>
      <c r="AC204" s="613"/>
      <c r="AD204" s="293"/>
    </row>
    <row r="205" spans="2:56" x14ac:dyDescent="0.2">
      <c r="B205" s="121" t="s">
        <v>33</v>
      </c>
      <c r="C205" s="213"/>
      <c r="D205" s="292"/>
      <c r="E205" s="424">
        <f>IF(AND(E$11&gt;='Summary TC'!$C$4, E$11&lt;='Summary TC'!$C$5), D205+E181,0)</f>
        <v>0</v>
      </c>
      <c r="F205" s="424">
        <f>IF(AND(F$11&gt;='Summary TC'!$C$4, F$11&lt;='Summary TC'!$C$5), E205+F181,0)</f>
        <v>0</v>
      </c>
      <c r="G205" s="424">
        <f>IF(AND(G$11&gt;='Summary TC'!$C$4, G$11&lt;='Summary TC'!$C$5), F205+G181,0)</f>
        <v>0</v>
      </c>
      <c r="H205" s="424">
        <f>IF(AND(H$11&gt;='Summary TC'!$C$4, H$11&lt;='Summary TC'!$C$5), G205+H181,0)</f>
        <v>0</v>
      </c>
      <c r="I205" s="424">
        <f>IF(AND(I$11&gt;='Summary TC'!$C$4, I$11&lt;='Summary TC'!$C$5), H205+I181,0)</f>
        <v>0</v>
      </c>
      <c r="J205" s="424">
        <f>IF(AND(J$11&gt;='Summary TC'!$C$4, J$11&lt;='Summary TC'!$C$5), I205+J181,0)</f>
        <v>0</v>
      </c>
      <c r="K205" s="424">
        <f>IF(AND(K$11&gt;='Summary TC'!$C$4, K$11&lt;='Summary TC'!$C$5), J205+K181,0)</f>
        <v>0</v>
      </c>
      <c r="L205" s="424">
        <f>IF(AND(L$11&gt;='Summary TC'!$C$4, L$11&lt;='Summary TC'!$C$5), K205+L181,0)</f>
        <v>0</v>
      </c>
      <c r="M205" s="424">
        <f>IF(AND(M$11&gt;='Summary TC'!$C$4, M$11&lt;='Summary TC'!$C$5), L205+M181,0)</f>
        <v>0</v>
      </c>
      <c r="N205" s="424">
        <f>IF(AND(N$11&gt;='Summary TC'!$C$4, N$11&lt;='Summary TC'!$C$5), M205+N181,0)</f>
        <v>0</v>
      </c>
      <c r="O205" s="424">
        <f>IF(AND(O$11&gt;='Summary TC'!$C$4, O$11&lt;='Summary TC'!$C$5), N205+O181,0)</f>
        <v>0</v>
      </c>
      <c r="P205" s="424">
        <f>IF(AND(P$11&gt;='Summary TC'!$C$4, P$11&lt;='Summary TC'!$C$5), O205+P181,0)</f>
        <v>0</v>
      </c>
      <c r="Q205" s="424">
        <f>IF(AND(Q$11&gt;='Summary TC'!$C$4, Q$11&lt;='Summary TC'!$C$5), P205+Q181,0)</f>
        <v>0</v>
      </c>
      <c r="R205" s="424">
        <f>IF(AND(R$11&gt;='Summary TC'!$C$4, R$11&lt;='Summary TC'!$C$5), Q205+R181,0)</f>
        <v>0</v>
      </c>
      <c r="S205" s="424">
        <f>IF(AND(S$11&gt;='Summary TC'!$C$4, S$11&lt;='Summary TC'!$C$5), R205+S181,0)</f>
        <v>0</v>
      </c>
      <c r="T205" s="424">
        <f>IF(AND(T$11&gt;='Summary TC'!$C$4, T$11&lt;='Summary TC'!$C$5), S205+T181,0)</f>
        <v>0</v>
      </c>
      <c r="U205" s="424">
        <f>IF(AND(U$11&gt;='Summary TC'!$C$4, U$11&lt;='Summary TC'!$C$5), T205+U181,0)</f>
        <v>0</v>
      </c>
      <c r="V205" s="424">
        <f>IF(AND(V$11&gt;='Summary TC'!$C$4, V$11&lt;='Summary TC'!$C$5), U205+V181,0)</f>
        <v>0</v>
      </c>
      <c r="W205" s="424">
        <f>IF(AND(W$11&gt;='Summary TC'!$C$4, W$11&lt;='Summary TC'!$C$5), V205+W181,0)</f>
        <v>0</v>
      </c>
      <c r="X205" s="424">
        <f>IF(AND(X$11&gt;='Summary TC'!$C$4, X$11&lt;='Summary TC'!$C$5), W205+X181,0)</f>
        <v>0</v>
      </c>
      <c r="Y205" s="424">
        <f>IF(AND(Y$11&gt;='Summary TC'!$C$4, Y$11&lt;='Summary TC'!$C$5), X205+Y181,0)</f>
        <v>0</v>
      </c>
      <c r="Z205" s="424">
        <f>IF(AND(Z$11&gt;='Summary TC'!$C$4, Z$11&lt;='Summary TC'!$C$5), Y205+Z181,0)</f>
        <v>0</v>
      </c>
      <c r="AA205" s="424">
        <f>IF(AND(AA$11&gt;='Summary TC'!$C$4, AA$11&lt;='Summary TC'!$C$5), Z205+AA181,0)</f>
        <v>0</v>
      </c>
      <c r="AB205" s="424">
        <f>IF(AND(AB$11&gt;='Summary TC'!$C$4, AB$11&lt;='Summary TC'!$C$5), AA205+AB181,0)</f>
        <v>0</v>
      </c>
      <c r="AC205" s="424">
        <f>IF(AND(AC$11&gt;='Summary TC'!$C$4, AC$11&lt;='Summary TC'!$C$5), AB205+AC181,0)</f>
        <v>0</v>
      </c>
      <c r="AD205" s="293"/>
    </row>
    <row r="206" spans="2:56" x14ac:dyDescent="0.2">
      <c r="B206" s="121" t="s">
        <v>34</v>
      </c>
      <c r="C206" s="213"/>
      <c r="D206" s="292"/>
      <c r="E206" s="424">
        <f t="shared" ref="E206:AC206" si="38">E205*E204</f>
        <v>0</v>
      </c>
      <c r="F206" s="424">
        <f t="shared" si="38"/>
        <v>0</v>
      </c>
      <c r="G206" s="424">
        <f t="shared" si="38"/>
        <v>0</v>
      </c>
      <c r="H206" s="424">
        <f t="shared" si="38"/>
        <v>0</v>
      </c>
      <c r="I206" s="424">
        <f t="shared" si="38"/>
        <v>0</v>
      </c>
      <c r="J206" s="424">
        <f t="shared" si="38"/>
        <v>0</v>
      </c>
      <c r="K206" s="424">
        <f t="shared" si="38"/>
        <v>0</v>
      </c>
      <c r="L206" s="424">
        <f t="shared" si="38"/>
        <v>0</v>
      </c>
      <c r="M206" s="424">
        <f t="shared" si="38"/>
        <v>0</v>
      </c>
      <c r="N206" s="424">
        <f t="shared" si="38"/>
        <v>0</v>
      </c>
      <c r="O206" s="424">
        <f t="shared" si="38"/>
        <v>0</v>
      </c>
      <c r="P206" s="424">
        <f t="shared" si="38"/>
        <v>0</v>
      </c>
      <c r="Q206" s="424">
        <f t="shared" si="38"/>
        <v>0</v>
      </c>
      <c r="R206" s="424">
        <f t="shared" si="38"/>
        <v>0</v>
      </c>
      <c r="S206" s="424">
        <f t="shared" si="38"/>
        <v>0</v>
      </c>
      <c r="T206" s="424">
        <f t="shared" si="38"/>
        <v>0</v>
      </c>
      <c r="U206" s="424">
        <f t="shared" si="38"/>
        <v>0</v>
      </c>
      <c r="V206" s="424">
        <f t="shared" si="38"/>
        <v>0</v>
      </c>
      <c r="W206" s="424">
        <f t="shared" si="38"/>
        <v>0</v>
      </c>
      <c r="X206" s="424">
        <f t="shared" si="38"/>
        <v>0</v>
      </c>
      <c r="Y206" s="424">
        <f t="shared" si="38"/>
        <v>0</v>
      </c>
      <c r="Z206" s="424">
        <f t="shared" si="38"/>
        <v>0</v>
      </c>
      <c r="AA206" s="424">
        <f t="shared" si="38"/>
        <v>0</v>
      </c>
      <c r="AB206" s="424">
        <f t="shared" si="38"/>
        <v>0</v>
      </c>
      <c r="AC206" s="424">
        <f t="shared" si="38"/>
        <v>0</v>
      </c>
      <c r="AD206" s="293"/>
    </row>
    <row r="207" spans="2:56" x14ac:dyDescent="0.2">
      <c r="B207" s="121"/>
      <c r="C207" s="213"/>
      <c r="D207" s="292"/>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3"/>
    </row>
    <row r="208" spans="2:56" x14ac:dyDescent="0.2">
      <c r="B208" s="121" t="s">
        <v>35</v>
      </c>
      <c r="C208" s="213"/>
      <c r="D208" s="292"/>
      <c r="E208" s="424">
        <f>IF(AND(E$11&gt;='Summary TC'!$C$4, E$11&lt;='Summary TC'!$C$5), D208-E198,0)</f>
        <v>0</v>
      </c>
      <c r="F208" s="424">
        <f>IF(AND(F$11&gt;='Summary TC'!$C$4, F$11&lt;='Summary TC'!$C$5), E208-F198,0)</f>
        <v>0</v>
      </c>
      <c r="G208" s="424">
        <f>IF(AND(G$11&gt;='Summary TC'!$C$4, G$11&lt;='Summary TC'!$C$5), F208-G198,0)</f>
        <v>0</v>
      </c>
      <c r="H208" s="424">
        <f>IF(AND(H$11&gt;='Summary TC'!$C$4, H$11&lt;='Summary TC'!$C$5), G208-H198,0)</f>
        <v>0</v>
      </c>
      <c r="I208" s="424">
        <f>IF(AND(I$11&gt;='Summary TC'!$C$4, I$11&lt;='Summary TC'!$C$5), H208-I198,0)</f>
        <v>0</v>
      </c>
      <c r="J208" s="424">
        <f>IF(AND(J$11&gt;='Summary TC'!$C$4, J$11&lt;='Summary TC'!$C$5), I208-J198,0)</f>
        <v>0</v>
      </c>
      <c r="K208" s="424">
        <f>IF(AND(K$11&gt;='Summary TC'!$C$4, K$11&lt;='Summary TC'!$C$5), J208-K198,0)</f>
        <v>0</v>
      </c>
      <c r="L208" s="424">
        <f>IF(AND(L$11&gt;='Summary TC'!$C$4, L$11&lt;='Summary TC'!$C$5), K208-L198,0)</f>
        <v>0</v>
      </c>
      <c r="M208" s="424">
        <f>IF(AND(M$11&gt;='Summary TC'!$C$4, M$11&lt;='Summary TC'!$C$5), L208-M198,0)</f>
        <v>0</v>
      </c>
      <c r="N208" s="424">
        <f>IF(AND(N$11&gt;='Summary TC'!$C$4, N$11&lt;='Summary TC'!$C$5), M208-N198,0)</f>
        <v>0</v>
      </c>
      <c r="O208" s="424">
        <f>IF(AND(O$11&gt;='Summary TC'!$C$4, O$11&lt;='Summary TC'!$C$5), N208-O198,0)</f>
        <v>0</v>
      </c>
      <c r="P208" s="424">
        <f>IF(AND(P$11&gt;='Summary TC'!$C$4, P$11&lt;='Summary TC'!$C$5), O208-P198,0)</f>
        <v>0</v>
      </c>
      <c r="Q208" s="424">
        <f>IF(AND(Q$11&gt;='Summary TC'!$C$4, Q$11&lt;='Summary TC'!$C$5), P208-Q198,0)</f>
        <v>0</v>
      </c>
      <c r="R208" s="424">
        <f>IF(AND(R$11&gt;='Summary TC'!$C$4, R$11&lt;='Summary TC'!$C$5), Q208-R198,0)</f>
        <v>0</v>
      </c>
      <c r="S208" s="424">
        <f>IF(AND(S$11&gt;='Summary TC'!$C$4, S$11&lt;='Summary TC'!$C$5), R208-S198,0)</f>
        <v>0</v>
      </c>
      <c r="T208" s="424">
        <f>IF(AND(T$11&gt;='Summary TC'!$C$4, T$11&lt;='Summary TC'!$C$5), S208-T198,0)</f>
        <v>0</v>
      </c>
      <c r="U208" s="424">
        <f>IF(AND(U$11&gt;='Summary TC'!$C$4, U$11&lt;='Summary TC'!$C$5), T208-U198,0)</f>
        <v>0</v>
      </c>
      <c r="V208" s="424">
        <f>IF(AND(V$11&gt;='Summary TC'!$C$4, V$11&lt;='Summary TC'!$C$5), U208-V198,0)</f>
        <v>0</v>
      </c>
      <c r="W208" s="424">
        <f>IF(AND(W$11&gt;='Summary TC'!$C$4, W$11&lt;='Summary TC'!$C$5), V208-W198,0)</f>
        <v>0</v>
      </c>
      <c r="X208" s="424">
        <f>IF(AND(X$11&gt;='Summary TC'!$C$4, X$11&lt;='Summary TC'!$C$5), W208-X198,0)</f>
        <v>0</v>
      </c>
      <c r="Y208" s="424">
        <f>IF(AND(Y$11&gt;='Summary TC'!$C$4, Y$11&lt;='Summary TC'!$C$5), X208-Y198,0)</f>
        <v>0</v>
      </c>
      <c r="Z208" s="424">
        <f>IF(AND(Z$11&gt;='Summary TC'!$C$4, Z$11&lt;='Summary TC'!$C$5), Y208-Z198,0)</f>
        <v>0</v>
      </c>
      <c r="AA208" s="424">
        <f>IF(AND(AA$11&gt;='Summary TC'!$C$4, AA$11&lt;='Summary TC'!$C$5), Z208-AA198,0)</f>
        <v>0</v>
      </c>
      <c r="AB208" s="424">
        <f>IF(AND(AB$11&gt;='Summary TC'!$C$4, AB$11&lt;='Summary TC'!$C$5), AA208-AB198,0)</f>
        <v>0</v>
      </c>
      <c r="AC208" s="424">
        <f>IF(AND(AC$11&gt;='Summary TC'!$C$4, AC$11&lt;='Summary TC'!$C$5), AB208-AC198,0)</f>
        <v>0</v>
      </c>
      <c r="AD208" s="293"/>
    </row>
    <row r="209" spans="2:30" ht="13.5" thickBot="1" x14ac:dyDescent="0.25">
      <c r="B209" s="396" t="s">
        <v>36</v>
      </c>
      <c r="C209" s="218"/>
      <c r="D209" s="295"/>
      <c r="E209" s="405" t="str">
        <f>IF(E208&gt;E206,"CAP Needed"," ")</f>
        <v xml:space="preserve"> </v>
      </c>
      <c r="F209" s="405" t="str">
        <f>IF(F208&gt;F206,"CAP Needed"," ")</f>
        <v xml:space="preserve"> </v>
      </c>
      <c r="G209" s="405" t="str">
        <f>IF(G208&gt;G206,"CAP Needed"," ")</f>
        <v xml:space="preserve"> </v>
      </c>
      <c r="H209" s="405" t="str">
        <f>IF(H208&gt;H206,"CAP Needed"," ")</f>
        <v xml:space="preserve"> </v>
      </c>
      <c r="I209" s="405" t="str">
        <f>IF(I208&gt;I206,"CAP Needed"," ")</f>
        <v xml:space="preserve"> </v>
      </c>
      <c r="J209" s="405" t="str">
        <f t="shared" ref="J209:AC209" si="39">IF(J208&gt;J206,"CAP Needed"," ")</f>
        <v xml:space="preserve"> </v>
      </c>
      <c r="K209" s="405" t="str">
        <f t="shared" si="39"/>
        <v xml:space="preserve"> </v>
      </c>
      <c r="L209" s="405" t="str">
        <f t="shared" si="39"/>
        <v xml:space="preserve"> </v>
      </c>
      <c r="M209" s="405" t="str">
        <f t="shared" si="39"/>
        <v xml:space="preserve"> </v>
      </c>
      <c r="N209" s="405" t="str">
        <f t="shared" si="39"/>
        <v xml:space="preserve"> </v>
      </c>
      <c r="O209" s="405" t="str">
        <f t="shared" si="39"/>
        <v xml:space="preserve"> </v>
      </c>
      <c r="P209" s="405" t="str">
        <f t="shared" si="39"/>
        <v xml:space="preserve"> </v>
      </c>
      <c r="Q209" s="405" t="str">
        <f t="shared" si="39"/>
        <v xml:space="preserve"> </v>
      </c>
      <c r="R209" s="405" t="str">
        <f t="shared" si="39"/>
        <v xml:space="preserve"> </v>
      </c>
      <c r="S209" s="405" t="str">
        <f t="shared" si="39"/>
        <v xml:space="preserve"> </v>
      </c>
      <c r="T209" s="405" t="str">
        <f t="shared" si="39"/>
        <v xml:space="preserve"> </v>
      </c>
      <c r="U209" s="405" t="str">
        <f t="shared" si="39"/>
        <v xml:space="preserve"> </v>
      </c>
      <c r="V209" s="405" t="str">
        <f t="shared" si="39"/>
        <v xml:space="preserve"> </v>
      </c>
      <c r="W209" s="405" t="str">
        <f t="shared" si="39"/>
        <v xml:space="preserve"> </v>
      </c>
      <c r="X209" s="405" t="str">
        <f t="shared" si="39"/>
        <v xml:space="preserve"> </v>
      </c>
      <c r="Y209" s="405" t="str">
        <f t="shared" si="39"/>
        <v xml:space="preserve"> </v>
      </c>
      <c r="Z209" s="405" t="str">
        <f t="shared" si="39"/>
        <v xml:space="preserve"> </v>
      </c>
      <c r="AA209" s="405" t="str">
        <f t="shared" si="39"/>
        <v xml:space="preserve"> </v>
      </c>
      <c r="AB209" s="405" t="str">
        <f t="shared" si="39"/>
        <v xml:space="preserve"> </v>
      </c>
      <c r="AC209" s="405" t="str">
        <f t="shared" si="39"/>
        <v xml:space="preserve"> </v>
      </c>
      <c r="AD209" s="295"/>
    </row>
    <row r="210" spans="2:30" x14ac:dyDescent="0.2">
      <c r="B210" s="399"/>
      <c r="C210" s="222"/>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row>
    <row r="211" spans="2:30" x14ac:dyDescent="0.2">
      <c r="B211" s="221"/>
      <c r="C211" s="222"/>
      <c r="D211" s="221"/>
      <c r="E211" s="298"/>
      <c r="F211" s="298"/>
      <c r="G211" s="298"/>
      <c r="H211" s="298"/>
      <c r="I211" s="298"/>
      <c r="J211" s="298"/>
      <c r="K211" s="298"/>
      <c r="L211" s="298"/>
      <c r="M211" s="298"/>
      <c r="N211" s="298"/>
      <c r="O211" s="298"/>
      <c r="P211" s="298"/>
      <c r="Q211" s="298"/>
      <c r="R211" s="298"/>
      <c r="S211" s="298"/>
      <c r="T211" s="298"/>
      <c r="U211" s="298"/>
      <c r="V211" s="298"/>
      <c r="W211" s="298"/>
      <c r="X211" s="298"/>
      <c r="Y211" s="298"/>
      <c r="Z211" s="298"/>
      <c r="AA211" s="298"/>
      <c r="AB211" s="298"/>
      <c r="AC211" s="298"/>
      <c r="AD211" s="299"/>
    </row>
    <row r="212" spans="2:30" x14ac:dyDescent="0.2">
      <c r="B212" s="49" t="s">
        <v>81</v>
      </c>
      <c r="C212" s="222"/>
      <c r="D212" s="221"/>
      <c r="E212" s="298"/>
      <c r="F212" s="298"/>
      <c r="G212" s="298"/>
      <c r="H212" s="298"/>
      <c r="I212" s="298"/>
      <c r="J212" s="298"/>
      <c r="K212" s="298"/>
      <c r="L212" s="298"/>
      <c r="M212" s="298"/>
      <c r="N212" s="298"/>
      <c r="O212" s="298"/>
      <c r="P212" s="298"/>
      <c r="Q212" s="298"/>
      <c r="R212" s="298"/>
      <c r="S212" s="298"/>
      <c r="T212" s="298"/>
      <c r="U212" s="298"/>
      <c r="V212" s="298"/>
      <c r="W212" s="298"/>
      <c r="X212" s="298"/>
      <c r="Y212" s="298"/>
      <c r="Z212" s="298"/>
      <c r="AA212" s="298"/>
      <c r="AB212" s="298"/>
      <c r="AC212" s="298"/>
      <c r="AD212" s="299"/>
    </row>
    <row r="213" spans="2:30" x14ac:dyDescent="0.2">
      <c r="B213" s="221"/>
      <c r="C213" s="222"/>
      <c r="D213" s="221"/>
      <c r="E213" s="298"/>
      <c r="F213" s="298"/>
      <c r="G213" s="298"/>
      <c r="H213" s="298"/>
      <c r="I213" s="298"/>
      <c r="J213" s="298"/>
      <c r="K213" s="298"/>
      <c r="L213" s="298"/>
      <c r="M213" s="298"/>
      <c r="N213" s="298"/>
      <c r="O213" s="298"/>
      <c r="P213" s="298"/>
      <c r="Q213" s="298"/>
      <c r="R213" s="298"/>
      <c r="S213" s="298"/>
      <c r="T213" s="298"/>
      <c r="U213" s="298"/>
      <c r="V213" s="298"/>
      <c r="W213" s="298"/>
      <c r="X213" s="298"/>
      <c r="Y213" s="298"/>
      <c r="Z213" s="298"/>
      <c r="AA213" s="298"/>
      <c r="AB213" s="298"/>
      <c r="AC213" s="298"/>
      <c r="AD213" s="299"/>
    </row>
    <row r="214" spans="2:30" ht="13.5" thickBot="1" x14ac:dyDescent="0.25">
      <c r="B214" s="53" t="s">
        <v>3</v>
      </c>
    </row>
    <row r="215" spans="2:30" x14ac:dyDescent="0.2">
      <c r="B215" s="384"/>
      <c r="C215" s="113"/>
      <c r="D215" s="58"/>
      <c r="E215" s="122" t="s">
        <v>0</v>
      </c>
      <c r="F215" s="68"/>
      <c r="G215" s="72"/>
      <c r="H215" s="68"/>
      <c r="I215" s="68"/>
      <c r="J215" s="68"/>
      <c r="K215" s="68"/>
      <c r="L215" s="68"/>
      <c r="M215" s="68"/>
      <c r="N215" s="68"/>
      <c r="O215" s="68"/>
      <c r="P215" s="68"/>
      <c r="Q215" s="68"/>
      <c r="R215" s="68"/>
      <c r="S215" s="68"/>
      <c r="T215" s="68"/>
      <c r="U215" s="68"/>
      <c r="V215" s="68"/>
      <c r="W215" s="68"/>
      <c r="X215" s="68"/>
      <c r="Y215" s="68"/>
      <c r="Z215" s="68"/>
      <c r="AA215" s="68"/>
      <c r="AB215" s="68"/>
      <c r="AC215" s="69"/>
      <c r="AD215" s="296"/>
    </row>
    <row r="216" spans="2:30" ht="13.5" thickBot="1" x14ac:dyDescent="0.25">
      <c r="B216" s="60"/>
      <c r="C216" s="114"/>
      <c r="D216" s="60"/>
      <c r="E216" s="207">
        <f>'DY Def'!B$5</f>
        <v>1</v>
      </c>
      <c r="F216" s="207">
        <f>'DY Def'!C$5</f>
        <v>2</v>
      </c>
      <c r="G216" s="207">
        <f>'DY Def'!D$5</f>
        <v>3</v>
      </c>
      <c r="H216" s="207">
        <f>'DY Def'!E$5</f>
        <v>4</v>
      </c>
      <c r="I216" s="207">
        <f>'DY Def'!F$5</f>
        <v>5</v>
      </c>
      <c r="J216" s="207">
        <f>'DY Def'!G$5</f>
        <v>6</v>
      </c>
      <c r="K216" s="207">
        <f>'DY Def'!H$5</f>
        <v>7</v>
      </c>
      <c r="L216" s="207">
        <f>'DY Def'!I$5</f>
        <v>8</v>
      </c>
      <c r="M216" s="207">
        <f>'DY Def'!J$5</f>
        <v>9</v>
      </c>
      <c r="N216" s="207">
        <f>'DY Def'!K$5</f>
        <v>10</v>
      </c>
      <c r="O216" s="207">
        <f>'DY Def'!L$5</f>
        <v>11</v>
      </c>
      <c r="P216" s="207">
        <f>'DY Def'!M$5</f>
        <v>12</v>
      </c>
      <c r="Q216" s="207">
        <f>'DY Def'!N$5</f>
        <v>13</v>
      </c>
      <c r="R216" s="207">
        <f>'DY Def'!O$5</f>
        <v>14</v>
      </c>
      <c r="S216" s="207">
        <f>'DY Def'!P$5</f>
        <v>15</v>
      </c>
      <c r="T216" s="207">
        <f>'DY Def'!Q$5</f>
        <v>16</v>
      </c>
      <c r="U216" s="207">
        <f>'DY Def'!R$5</f>
        <v>17</v>
      </c>
      <c r="V216" s="207">
        <f>'DY Def'!S$5</f>
        <v>18</v>
      </c>
      <c r="W216" s="207">
        <f>'DY Def'!T$5</f>
        <v>19</v>
      </c>
      <c r="X216" s="207">
        <f>'DY Def'!U$5</f>
        <v>20</v>
      </c>
      <c r="Y216" s="207">
        <f>'DY Def'!V$5</f>
        <v>21</v>
      </c>
      <c r="Z216" s="207">
        <f>'DY Def'!W$5</f>
        <v>22</v>
      </c>
      <c r="AA216" s="207">
        <f>'DY Def'!X$5</f>
        <v>23</v>
      </c>
      <c r="AB216" s="207">
        <f>'DY Def'!Y$5</f>
        <v>24</v>
      </c>
      <c r="AC216" s="208">
        <f>'DY Def'!Z$5</f>
        <v>25</v>
      </c>
      <c r="AD216" s="380" t="s">
        <v>1</v>
      </c>
    </row>
    <row r="217" spans="2:30" x14ac:dyDescent="0.2">
      <c r="B217" s="64" t="s">
        <v>78</v>
      </c>
      <c r="C217" s="115"/>
      <c r="D217" s="357"/>
      <c r="E217" s="480"/>
      <c r="F217" s="480"/>
      <c r="G217" s="480"/>
      <c r="H217" s="480"/>
      <c r="I217" s="480"/>
      <c r="J217" s="480"/>
      <c r="K217" s="480"/>
      <c r="L217" s="480"/>
      <c r="M217" s="480"/>
      <c r="N217" s="480"/>
      <c r="O217" s="480"/>
      <c r="P217" s="480"/>
      <c r="Q217" s="480"/>
      <c r="R217" s="480"/>
      <c r="S217" s="480"/>
      <c r="T217" s="480"/>
      <c r="U217" s="480"/>
      <c r="V217" s="480"/>
      <c r="W217" s="480"/>
      <c r="X217" s="480"/>
      <c r="Y217" s="480"/>
      <c r="Z217" s="480"/>
      <c r="AA217" s="480"/>
      <c r="AB217" s="480"/>
      <c r="AC217" s="481"/>
      <c r="AD217" s="378"/>
    </row>
    <row r="218" spans="2:30" x14ac:dyDescent="0.2">
      <c r="B218" s="61" t="str">
        <f>IFERROR(VLOOKUP(C218,'MEG Def'!$A$52:$B$54,2),"")</f>
        <v/>
      </c>
      <c r="C218" s="115"/>
      <c r="D218" s="357" t="s">
        <v>19</v>
      </c>
      <c r="E218" s="356">
        <f>E219*E220</f>
        <v>0</v>
      </c>
      <c r="F218" s="356">
        <f t="shared" ref="F218:AC218" si="40">F219*F220</f>
        <v>0</v>
      </c>
      <c r="G218" s="356">
        <f t="shared" si="40"/>
        <v>0</v>
      </c>
      <c r="H218" s="356">
        <f t="shared" si="40"/>
        <v>0</v>
      </c>
      <c r="I218" s="356">
        <f t="shared" si="40"/>
        <v>0</v>
      </c>
      <c r="J218" s="356">
        <f t="shared" si="40"/>
        <v>0</v>
      </c>
      <c r="K218" s="356">
        <f t="shared" si="40"/>
        <v>0</v>
      </c>
      <c r="L218" s="356">
        <f t="shared" si="40"/>
        <v>0</v>
      </c>
      <c r="M218" s="356">
        <f t="shared" si="40"/>
        <v>0</v>
      </c>
      <c r="N218" s="356">
        <f t="shared" si="40"/>
        <v>0</v>
      </c>
      <c r="O218" s="356">
        <f t="shared" si="40"/>
        <v>0</v>
      </c>
      <c r="P218" s="356">
        <f t="shared" si="40"/>
        <v>0</v>
      </c>
      <c r="Q218" s="356">
        <f t="shared" si="40"/>
        <v>0</v>
      </c>
      <c r="R218" s="356">
        <f t="shared" si="40"/>
        <v>0</v>
      </c>
      <c r="S218" s="356">
        <f t="shared" si="40"/>
        <v>0</v>
      </c>
      <c r="T218" s="356">
        <f t="shared" si="40"/>
        <v>0</v>
      </c>
      <c r="U218" s="356">
        <f t="shared" si="40"/>
        <v>0</v>
      </c>
      <c r="V218" s="356">
        <f t="shared" si="40"/>
        <v>0</v>
      </c>
      <c r="W218" s="356">
        <f t="shared" si="40"/>
        <v>0</v>
      </c>
      <c r="X218" s="356">
        <f t="shared" si="40"/>
        <v>0</v>
      </c>
      <c r="Y218" s="356">
        <f t="shared" si="40"/>
        <v>0</v>
      </c>
      <c r="Z218" s="356">
        <f t="shared" si="40"/>
        <v>0</v>
      </c>
      <c r="AA218" s="356">
        <f t="shared" si="40"/>
        <v>0</v>
      </c>
      <c r="AB218" s="356">
        <f t="shared" si="40"/>
        <v>0</v>
      </c>
      <c r="AC218" s="364">
        <f t="shared" si="40"/>
        <v>0</v>
      </c>
      <c r="AD218" s="377"/>
    </row>
    <row r="219" spans="2:30" x14ac:dyDescent="0.2">
      <c r="B219" s="61"/>
      <c r="C219" s="115"/>
      <c r="D219" s="357" t="s">
        <v>20</v>
      </c>
      <c r="E219" s="264">
        <f>SUMIF('WOW PMPM &amp; Agg'!$B$56:$B$58,'Summary TC'!$B218,'WOW PMPM &amp; Agg'!D$56:D$58)</f>
        <v>0</v>
      </c>
      <c r="F219" s="264">
        <f>SUMIF('WOW PMPM &amp; Agg'!$B$56:$B$58,'Summary TC'!$B218,'WOW PMPM &amp; Agg'!E$56:E$58)</f>
        <v>0</v>
      </c>
      <c r="G219" s="264">
        <f>SUMIF('WOW PMPM &amp; Agg'!$B$56:$B$58,'Summary TC'!$B218,'WOW PMPM &amp; Agg'!F$56:F$58)</f>
        <v>0</v>
      </c>
      <c r="H219" s="264">
        <f>SUMIF('WOW PMPM &amp; Agg'!$B$56:$B$58,'Summary TC'!$B218,'WOW PMPM &amp; Agg'!G$56:G$58)</f>
        <v>0</v>
      </c>
      <c r="I219" s="264">
        <f>SUMIF('WOW PMPM &amp; Agg'!$B$56:$B$58,'Summary TC'!$B218,'WOW PMPM &amp; Agg'!H$56:H$58)</f>
        <v>0</v>
      </c>
      <c r="J219" s="264">
        <f>SUMIF('WOW PMPM &amp; Agg'!$B$56:$B$58,'Summary TC'!$B218,'WOW PMPM &amp; Agg'!I$56:I$58)</f>
        <v>0</v>
      </c>
      <c r="K219" s="264">
        <f>SUMIF('WOW PMPM &amp; Agg'!$B$56:$B$58,'Summary TC'!$B218,'WOW PMPM &amp; Agg'!J$56:J$58)</f>
        <v>0</v>
      </c>
      <c r="L219" s="264">
        <f>SUMIF('WOW PMPM &amp; Agg'!$B$56:$B$58,'Summary TC'!$B218,'WOW PMPM &amp; Agg'!K$56:K$58)</f>
        <v>0</v>
      </c>
      <c r="M219" s="264">
        <f>SUMIF('WOW PMPM &amp; Agg'!$B$56:$B$58,'Summary TC'!$B218,'WOW PMPM &amp; Agg'!L$56:L$58)</f>
        <v>0</v>
      </c>
      <c r="N219" s="264">
        <f>SUMIF('WOW PMPM &amp; Agg'!$B$56:$B$58,'Summary TC'!$B218,'WOW PMPM &amp; Agg'!M$56:M$58)</f>
        <v>0</v>
      </c>
      <c r="O219" s="264">
        <f>SUMIF('WOW PMPM &amp; Agg'!$B$56:$B$58,'Summary TC'!$B218,'WOW PMPM &amp; Agg'!N$56:N$58)</f>
        <v>0</v>
      </c>
      <c r="P219" s="264">
        <f>SUMIF('WOW PMPM &amp; Agg'!$B$56:$B$58,'Summary TC'!$B218,'WOW PMPM &amp; Agg'!O$56:O$58)</f>
        <v>0</v>
      </c>
      <c r="Q219" s="264">
        <f>SUMIF('WOW PMPM &amp; Agg'!$B$56:$B$58,'Summary TC'!$B218,'WOW PMPM &amp; Agg'!P$56:P$58)</f>
        <v>0</v>
      </c>
      <c r="R219" s="264">
        <f>SUMIF('WOW PMPM &amp; Agg'!$B$56:$B$58,'Summary TC'!$B218,'WOW PMPM &amp; Agg'!Q$56:Q$58)</f>
        <v>0</v>
      </c>
      <c r="S219" s="264">
        <f>SUMIF('WOW PMPM &amp; Agg'!$B$56:$B$58,'Summary TC'!$B218,'WOW PMPM &amp; Agg'!R$56:R$58)</f>
        <v>0</v>
      </c>
      <c r="T219" s="264">
        <f>SUMIF('WOW PMPM &amp; Agg'!$B$56:$B$58,'Summary TC'!$B218,'WOW PMPM &amp; Agg'!S$56:S$58)</f>
        <v>0</v>
      </c>
      <c r="U219" s="264">
        <f>SUMIF('WOW PMPM &amp; Agg'!$B$56:$B$58,'Summary TC'!$B218,'WOW PMPM &amp; Agg'!T$56:T$58)</f>
        <v>0</v>
      </c>
      <c r="V219" s="264">
        <f>SUMIF('WOW PMPM &amp; Agg'!$B$56:$B$58,'Summary TC'!$B218,'WOW PMPM &amp; Agg'!U$56:U$58)</f>
        <v>0</v>
      </c>
      <c r="W219" s="264">
        <f>SUMIF('WOW PMPM &amp; Agg'!$B$56:$B$58,'Summary TC'!$B218,'WOW PMPM &amp; Agg'!V$56:V$58)</f>
        <v>0</v>
      </c>
      <c r="X219" s="264">
        <f>SUMIF('WOW PMPM &amp; Agg'!$B$56:$B$58,'Summary TC'!$B218,'WOW PMPM &amp; Agg'!W$56:W$58)</f>
        <v>0</v>
      </c>
      <c r="Y219" s="264">
        <f>SUMIF('WOW PMPM &amp; Agg'!$B$56:$B$58,'Summary TC'!$B218,'WOW PMPM &amp; Agg'!X$56:X$58)</f>
        <v>0</v>
      </c>
      <c r="Z219" s="264">
        <f>SUMIF('WOW PMPM &amp; Agg'!$B$56:$B$58,'Summary TC'!$B218,'WOW PMPM &amp; Agg'!Y$56:Y$58)</f>
        <v>0</v>
      </c>
      <c r="AA219" s="264">
        <f>SUMIF('WOW PMPM &amp; Agg'!$B$56:$B$58,'Summary TC'!$B218,'WOW PMPM &amp; Agg'!Z$56:Z$58)</f>
        <v>0</v>
      </c>
      <c r="AB219" s="264">
        <f>SUMIF('WOW PMPM &amp; Agg'!$B$56:$B$58,'Summary TC'!$B218,'WOW PMPM &amp; Agg'!AA$56:AA$58)</f>
        <v>0</v>
      </c>
      <c r="AC219" s="265">
        <f>SUMIF('WOW PMPM &amp; Agg'!$B$56:$B$58,'Summary TC'!$B218,'WOW PMPM &amp; Agg'!AB$56:AB$58)</f>
        <v>0</v>
      </c>
      <c r="AD219" s="377"/>
    </row>
    <row r="220" spans="2:30" x14ac:dyDescent="0.2">
      <c r="B220" s="61"/>
      <c r="C220" s="115"/>
      <c r="D220" s="357" t="s">
        <v>21</v>
      </c>
      <c r="E220" s="267">
        <f>IF($B$7="Actuals only",SUMIF('MemMon Actual'!$B$33:$B$35,'Summary TC'!$B218,'MemMon Actual'!D$33:D$35),0)+IF($B$7="Actuals + Projected",SUMIF('MemMon Total'!$B$33:$B$35,'Summary TC'!$B218,'MemMon Total'!D$33:D$35),0)</f>
        <v>0</v>
      </c>
      <c r="F220" s="267">
        <f>IF($B$7="Actuals only",SUMIF('MemMon Actual'!$B$33:$B$35,'Summary TC'!$B218,'MemMon Actual'!E$33:E$35),0)+IF($B$7="Actuals + Projected",SUMIF('MemMon Total'!$B$33:$B$35,'Summary TC'!$B218,'MemMon Total'!E$33:E$35),0)</f>
        <v>0</v>
      </c>
      <c r="G220" s="267">
        <f>IF($B$7="Actuals only",SUMIF('MemMon Actual'!$B$33:$B$35,'Summary TC'!$B218,'MemMon Actual'!F$33:F$35),0)+IF($B$7="Actuals + Projected",SUMIF('MemMon Total'!$B$33:$B$35,'Summary TC'!$B218,'MemMon Total'!F$33:F$35),0)</f>
        <v>0</v>
      </c>
      <c r="H220" s="267">
        <f>IF($B$7="Actuals only",SUMIF('MemMon Actual'!$B$33:$B$35,'Summary TC'!$B218,'MemMon Actual'!G$33:G$35),0)+IF($B$7="Actuals + Projected",SUMIF('MemMon Total'!$B$33:$B$35,'Summary TC'!$B218,'MemMon Total'!G$33:G$35),0)</f>
        <v>0</v>
      </c>
      <c r="I220" s="267">
        <f>IF($B$7="Actuals only",SUMIF('MemMon Actual'!$B$33:$B$35,'Summary TC'!$B218,'MemMon Actual'!H$33:H$35),0)+IF($B$7="Actuals + Projected",SUMIF('MemMon Total'!$B$33:$B$35,'Summary TC'!$B218,'MemMon Total'!H$33:H$35),0)</f>
        <v>0</v>
      </c>
      <c r="J220" s="267">
        <f>IF($B$7="Actuals only",SUMIF('MemMon Actual'!$B$33:$B$35,'Summary TC'!$B218,'MemMon Actual'!I$33:I$35),0)+IF($B$7="Actuals + Projected",SUMIF('MemMon Total'!$B$33:$B$35,'Summary TC'!$B218,'MemMon Total'!I$33:I$35),0)</f>
        <v>0</v>
      </c>
      <c r="K220" s="267">
        <f>IF($B$7="Actuals only",SUMIF('MemMon Actual'!$B$33:$B$35,'Summary TC'!$B218,'MemMon Actual'!J$33:J$35),0)+IF($B$7="Actuals + Projected",SUMIF('MemMon Total'!$B$33:$B$35,'Summary TC'!$B218,'MemMon Total'!J$33:J$35),0)</f>
        <v>0</v>
      </c>
      <c r="L220" s="267">
        <f>IF($B$7="Actuals only",SUMIF('MemMon Actual'!$B$33:$B$35,'Summary TC'!$B218,'MemMon Actual'!K$33:K$35),0)+IF($B$7="Actuals + Projected",SUMIF('MemMon Total'!$B$33:$B$35,'Summary TC'!$B218,'MemMon Total'!K$33:K$35),0)</f>
        <v>0</v>
      </c>
      <c r="M220" s="267">
        <f>IF($B$7="Actuals only",SUMIF('MemMon Actual'!$B$33:$B$35,'Summary TC'!$B218,'MemMon Actual'!L$33:L$35),0)+IF($B$7="Actuals + Projected",SUMIF('MemMon Total'!$B$33:$B$35,'Summary TC'!$B218,'MemMon Total'!L$33:L$35),0)</f>
        <v>0</v>
      </c>
      <c r="N220" s="267">
        <f>IF($B$7="Actuals only",SUMIF('MemMon Actual'!$B$33:$B$35,'Summary TC'!$B218,'MemMon Actual'!M$33:M$35),0)+IF($B$7="Actuals + Projected",SUMIF('MemMon Total'!$B$33:$B$35,'Summary TC'!$B218,'MemMon Total'!M$33:M$35),0)</f>
        <v>0</v>
      </c>
      <c r="O220" s="267">
        <f>IF($B$7="Actuals only",SUMIF('MemMon Actual'!$B$33:$B$35,'Summary TC'!$B218,'MemMon Actual'!N$33:N$35),0)+IF($B$7="Actuals + Projected",SUMIF('MemMon Total'!$B$33:$B$35,'Summary TC'!$B218,'MemMon Total'!N$33:N$35),0)</f>
        <v>0</v>
      </c>
      <c r="P220" s="267">
        <f>IF($B$7="Actuals only",SUMIF('MemMon Actual'!$B$33:$B$35,'Summary TC'!$B218,'MemMon Actual'!O$33:O$35),0)+IF($B$7="Actuals + Projected",SUMIF('MemMon Total'!$B$33:$B$35,'Summary TC'!$B218,'MemMon Total'!O$33:O$35),0)</f>
        <v>0</v>
      </c>
      <c r="Q220" s="267">
        <f>IF($B$7="Actuals only",SUMIF('MemMon Actual'!$B$33:$B$35,'Summary TC'!$B218,'MemMon Actual'!P$33:P$35),0)+IF($B$7="Actuals + Projected",SUMIF('MemMon Total'!$B$33:$B$35,'Summary TC'!$B218,'MemMon Total'!P$33:P$35),0)</f>
        <v>0</v>
      </c>
      <c r="R220" s="267">
        <f>IF($B$7="Actuals only",SUMIF('MemMon Actual'!$B$33:$B$35,'Summary TC'!$B218,'MemMon Actual'!Q$33:Q$35),0)+IF($B$7="Actuals + Projected",SUMIF('MemMon Total'!$B$33:$B$35,'Summary TC'!$B218,'MemMon Total'!Q$33:Q$35),0)</f>
        <v>0</v>
      </c>
      <c r="S220" s="267">
        <f>IF($B$7="Actuals only",SUMIF('MemMon Actual'!$B$33:$B$35,'Summary TC'!$B218,'MemMon Actual'!R$33:R$35),0)+IF($B$7="Actuals + Projected",SUMIF('MemMon Total'!$B$33:$B$35,'Summary TC'!$B218,'MemMon Total'!R$33:R$35),0)</f>
        <v>0</v>
      </c>
      <c r="T220" s="267">
        <f>IF($B$7="Actuals only",SUMIF('MemMon Actual'!$B$33:$B$35,'Summary TC'!$B218,'MemMon Actual'!S$33:S$35),0)+IF($B$7="Actuals + Projected",SUMIF('MemMon Total'!$B$33:$B$35,'Summary TC'!$B218,'MemMon Total'!S$33:S$35),0)</f>
        <v>0</v>
      </c>
      <c r="U220" s="267">
        <f>IF($B$7="Actuals only",SUMIF('MemMon Actual'!$B$33:$B$35,'Summary TC'!$B218,'MemMon Actual'!T$33:T$35),0)+IF($B$7="Actuals + Projected",SUMIF('MemMon Total'!$B$33:$B$35,'Summary TC'!$B218,'MemMon Total'!T$33:T$35),0)</f>
        <v>0</v>
      </c>
      <c r="V220" s="267">
        <f>IF($B$7="Actuals only",SUMIF('MemMon Actual'!$B$33:$B$35,'Summary TC'!$B218,'MemMon Actual'!U$33:U$35),0)+IF($B$7="Actuals + Projected",SUMIF('MemMon Total'!$B$33:$B$35,'Summary TC'!$B218,'MemMon Total'!U$33:U$35),0)</f>
        <v>0</v>
      </c>
      <c r="W220" s="267">
        <f>IF($B$7="Actuals only",SUMIF('MemMon Actual'!$B$33:$B$35,'Summary TC'!$B218,'MemMon Actual'!V$33:V$35),0)+IF($B$7="Actuals + Projected",SUMIF('MemMon Total'!$B$33:$B$35,'Summary TC'!$B218,'MemMon Total'!V$33:V$35),0)</f>
        <v>0</v>
      </c>
      <c r="X220" s="267">
        <f>IF($B$7="Actuals only",SUMIF('MemMon Actual'!$B$33:$B$35,'Summary TC'!$B218,'MemMon Actual'!W$33:W$35),0)+IF($B$7="Actuals + Projected",SUMIF('MemMon Total'!$B$33:$B$35,'Summary TC'!$B218,'MemMon Total'!W$33:W$35),0)</f>
        <v>0</v>
      </c>
      <c r="Y220" s="267">
        <f>IF($B$7="Actuals only",SUMIF('MemMon Actual'!$B$33:$B$35,'Summary TC'!$B218,'MemMon Actual'!X$33:X$35),0)+IF($B$7="Actuals + Projected",SUMIF('MemMon Total'!$B$33:$B$35,'Summary TC'!$B218,'MemMon Total'!X$33:X$35),0)</f>
        <v>0</v>
      </c>
      <c r="Z220" s="267">
        <f>IF($B$7="Actuals only",SUMIF('MemMon Actual'!$B$33:$B$35,'Summary TC'!$B218,'MemMon Actual'!Y$33:Y$35),0)+IF($B$7="Actuals + Projected",SUMIF('MemMon Total'!$B$33:$B$35,'Summary TC'!$B218,'MemMon Total'!Y$33:Y$35),0)</f>
        <v>0</v>
      </c>
      <c r="AA220" s="267">
        <f>IF($B$7="Actuals only",SUMIF('MemMon Actual'!$B$33:$B$35,'Summary TC'!$B218,'MemMon Actual'!Z$33:Z$35),0)+IF($B$7="Actuals + Projected",SUMIF('MemMon Total'!$B$33:$B$35,'Summary TC'!$B218,'MemMon Total'!Z$33:Z$35),0)</f>
        <v>0</v>
      </c>
      <c r="AB220" s="267">
        <f>IF($B$7="Actuals only",SUMIF('MemMon Actual'!$B$33:$B$35,'Summary TC'!$B218,'MemMon Actual'!AA$33:AA$35),0)+IF($B$7="Actuals + Projected",SUMIF('MemMon Total'!$B$33:$B$35,'Summary TC'!$B218,'MemMon Total'!AA$33:AA$35),0)</f>
        <v>0</v>
      </c>
      <c r="AC220" s="268">
        <f>IF($B$7="Actuals only",SUMIF('MemMon Actual'!$B$33:$B$35,'Summary TC'!$B218,'MemMon Actual'!AB$33:AB$35),0)+IF($B$7="Actuals + Projected",SUMIF('MemMon Total'!$B$33:$B$35,'Summary TC'!$B218,'MemMon Total'!AB$33:AB$35),0)</f>
        <v>0</v>
      </c>
      <c r="AD220" s="377"/>
    </row>
    <row r="221" spans="2:30" x14ac:dyDescent="0.2">
      <c r="B221" s="61"/>
      <c r="C221" s="115"/>
      <c r="D221" s="357"/>
      <c r="E221" s="300"/>
      <c r="F221" s="300"/>
      <c r="G221" s="300"/>
      <c r="H221" s="300"/>
      <c r="I221" s="300"/>
      <c r="J221" s="300"/>
      <c r="K221" s="300"/>
      <c r="L221" s="300"/>
      <c r="M221" s="300"/>
      <c r="N221" s="300"/>
      <c r="O221" s="300"/>
      <c r="P221" s="300"/>
      <c r="Q221" s="300"/>
      <c r="R221" s="300"/>
      <c r="S221" s="300"/>
      <c r="T221" s="300"/>
      <c r="U221" s="300"/>
      <c r="V221" s="300"/>
      <c r="W221" s="300"/>
      <c r="X221" s="300"/>
      <c r="Y221" s="300"/>
      <c r="Z221" s="300"/>
      <c r="AA221" s="300"/>
      <c r="AB221" s="300"/>
      <c r="AC221" s="379"/>
      <c r="AD221" s="377"/>
    </row>
    <row r="222" spans="2:30" x14ac:dyDescent="0.2">
      <c r="B222" s="61" t="str">
        <f>IFERROR(VLOOKUP(C222,'MEG Def'!$A$52:$B$54,2),"")</f>
        <v/>
      </c>
      <c r="C222" s="115"/>
      <c r="D222" s="357" t="s">
        <v>19</v>
      </c>
      <c r="E222" s="356">
        <f>E223*E224</f>
        <v>0</v>
      </c>
      <c r="F222" s="356">
        <f t="shared" ref="F222:AC222" si="41">F223*F224</f>
        <v>0</v>
      </c>
      <c r="G222" s="356">
        <f t="shared" si="41"/>
        <v>0</v>
      </c>
      <c r="H222" s="356">
        <f t="shared" si="41"/>
        <v>0</v>
      </c>
      <c r="I222" s="356">
        <f t="shared" si="41"/>
        <v>0</v>
      </c>
      <c r="J222" s="356">
        <f t="shared" si="41"/>
        <v>0</v>
      </c>
      <c r="K222" s="356">
        <f t="shared" si="41"/>
        <v>0</v>
      </c>
      <c r="L222" s="356">
        <f t="shared" si="41"/>
        <v>0</v>
      </c>
      <c r="M222" s="356">
        <f t="shared" si="41"/>
        <v>0</v>
      </c>
      <c r="N222" s="356">
        <f t="shared" si="41"/>
        <v>0</v>
      </c>
      <c r="O222" s="356">
        <f t="shared" si="41"/>
        <v>0</v>
      </c>
      <c r="P222" s="356">
        <f t="shared" si="41"/>
        <v>0</v>
      </c>
      <c r="Q222" s="356">
        <f t="shared" si="41"/>
        <v>0</v>
      </c>
      <c r="R222" s="356">
        <f t="shared" si="41"/>
        <v>0</v>
      </c>
      <c r="S222" s="356">
        <f t="shared" si="41"/>
        <v>0</v>
      </c>
      <c r="T222" s="356">
        <f t="shared" si="41"/>
        <v>0</v>
      </c>
      <c r="U222" s="356">
        <f t="shared" si="41"/>
        <v>0</v>
      </c>
      <c r="V222" s="356">
        <f t="shared" si="41"/>
        <v>0</v>
      </c>
      <c r="W222" s="356">
        <f t="shared" si="41"/>
        <v>0</v>
      </c>
      <c r="X222" s="356">
        <f t="shared" si="41"/>
        <v>0</v>
      </c>
      <c r="Y222" s="356">
        <f t="shared" si="41"/>
        <v>0</v>
      </c>
      <c r="Z222" s="356">
        <f t="shared" si="41"/>
        <v>0</v>
      </c>
      <c r="AA222" s="356">
        <f t="shared" si="41"/>
        <v>0</v>
      </c>
      <c r="AB222" s="356">
        <f t="shared" si="41"/>
        <v>0</v>
      </c>
      <c r="AC222" s="364">
        <f t="shared" si="41"/>
        <v>0</v>
      </c>
      <c r="AD222" s="377"/>
    </row>
    <row r="223" spans="2:30" x14ac:dyDescent="0.2">
      <c r="B223" s="61"/>
      <c r="C223" s="115"/>
      <c r="D223" s="357" t="s">
        <v>20</v>
      </c>
      <c r="E223" s="264">
        <f>SUMIF('WOW PMPM &amp; Agg'!$B$56:$B$58,'Summary TC'!$B222,'WOW PMPM &amp; Agg'!D$56:D$58)</f>
        <v>0</v>
      </c>
      <c r="F223" s="264">
        <f>SUMIF('WOW PMPM &amp; Agg'!$B$56:$B$58,'Summary TC'!$B222,'WOW PMPM &amp; Agg'!E$56:E$58)</f>
        <v>0</v>
      </c>
      <c r="G223" s="264">
        <f>SUMIF('WOW PMPM &amp; Agg'!$B$56:$B$58,'Summary TC'!$B222,'WOW PMPM &amp; Agg'!F$56:F$58)</f>
        <v>0</v>
      </c>
      <c r="H223" s="264">
        <f>SUMIF('WOW PMPM &amp; Agg'!$B$56:$B$58,'Summary TC'!$B222,'WOW PMPM &amp; Agg'!G$56:G$58)</f>
        <v>0</v>
      </c>
      <c r="I223" s="264">
        <f>SUMIF('WOW PMPM &amp; Agg'!$B$56:$B$58,'Summary TC'!$B222,'WOW PMPM &amp; Agg'!H$56:H$58)</f>
        <v>0</v>
      </c>
      <c r="J223" s="264">
        <f>SUMIF('WOW PMPM &amp; Agg'!$B$56:$B$58,'Summary TC'!$B222,'WOW PMPM &amp; Agg'!I$56:I$58)</f>
        <v>0</v>
      </c>
      <c r="K223" s="264">
        <f>SUMIF('WOW PMPM &amp; Agg'!$B$56:$B$58,'Summary TC'!$B222,'WOW PMPM &amp; Agg'!J$56:J$58)</f>
        <v>0</v>
      </c>
      <c r="L223" s="264">
        <f>SUMIF('WOW PMPM &amp; Agg'!$B$56:$B$58,'Summary TC'!$B222,'WOW PMPM &amp; Agg'!K$56:K$58)</f>
        <v>0</v>
      </c>
      <c r="M223" s="264">
        <f>SUMIF('WOW PMPM &amp; Agg'!$B$56:$B$58,'Summary TC'!$B222,'WOW PMPM &amp; Agg'!L$56:L$58)</f>
        <v>0</v>
      </c>
      <c r="N223" s="264">
        <f>SUMIF('WOW PMPM &amp; Agg'!$B$56:$B$58,'Summary TC'!$B222,'WOW PMPM &amp; Agg'!M$56:M$58)</f>
        <v>0</v>
      </c>
      <c r="O223" s="264">
        <f>SUMIF('WOW PMPM &amp; Agg'!$B$56:$B$58,'Summary TC'!$B222,'WOW PMPM &amp; Agg'!N$56:N$58)</f>
        <v>0</v>
      </c>
      <c r="P223" s="264">
        <f>SUMIF('WOW PMPM &amp; Agg'!$B$56:$B$58,'Summary TC'!$B222,'WOW PMPM &amp; Agg'!O$56:O$58)</f>
        <v>0</v>
      </c>
      <c r="Q223" s="264">
        <f>SUMIF('WOW PMPM &amp; Agg'!$B$56:$B$58,'Summary TC'!$B222,'WOW PMPM &amp; Agg'!P$56:P$58)</f>
        <v>0</v>
      </c>
      <c r="R223" s="264">
        <f>SUMIF('WOW PMPM &amp; Agg'!$B$56:$B$58,'Summary TC'!$B222,'WOW PMPM &amp; Agg'!Q$56:Q$58)</f>
        <v>0</v>
      </c>
      <c r="S223" s="264">
        <f>SUMIF('WOW PMPM &amp; Agg'!$B$56:$B$58,'Summary TC'!$B222,'WOW PMPM &amp; Agg'!R$56:R$58)</f>
        <v>0</v>
      </c>
      <c r="T223" s="264">
        <f>SUMIF('WOW PMPM &amp; Agg'!$B$56:$B$58,'Summary TC'!$B222,'WOW PMPM &amp; Agg'!S$56:S$58)</f>
        <v>0</v>
      </c>
      <c r="U223" s="264">
        <f>SUMIF('WOW PMPM &amp; Agg'!$B$56:$B$58,'Summary TC'!$B222,'WOW PMPM &amp; Agg'!T$56:T$58)</f>
        <v>0</v>
      </c>
      <c r="V223" s="264">
        <f>SUMIF('WOW PMPM &amp; Agg'!$B$56:$B$58,'Summary TC'!$B222,'WOW PMPM &amp; Agg'!U$56:U$58)</f>
        <v>0</v>
      </c>
      <c r="W223" s="264">
        <f>SUMIF('WOW PMPM &amp; Agg'!$B$56:$B$58,'Summary TC'!$B222,'WOW PMPM &amp; Agg'!V$56:V$58)</f>
        <v>0</v>
      </c>
      <c r="X223" s="264">
        <f>SUMIF('WOW PMPM &amp; Agg'!$B$56:$B$58,'Summary TC'!$B222,'WOW PMPM &amp; Agg'!W$56:W$58)</f>
        <v>0</v>
      </c>
      <c r="Y223" s="264">
        <f>SUMIF('WOW PMPM &amp; Agg'!$B$56:$B$58,'Summary TC'!$B222,'WOW PMPM &amp; Agg'!X$56:X$58)</f>
        <v>0</v>
      </c>
      <c r="Z223" s="264">
        <f>SUMIF('WOW PMPM &amp; Agg'!$B$56:$B$58,'Summary TC'!$B222,'WOW PMPM &amp; Agg'!Y$56:Y$58)</f>
        <v>0</v>
      </c>
      <c r="AA223" s="264">
        <f>SUMIF('WOW PMPM &amp; Agg'!$B$56:$B$58,'Summary TC'!$B222,'WOW PMPM &amp; Agg'!Z$56:Z$58)</f>
        <v>0</v>
      </c>
      <c r="AB223" s="264">
        <f>SUMIF('WOW PMPM &amp; Agg'!$B$56:$B$58,'Summary TC'!$B222,'WOW PMPM &amp; Agg'!AA$56:AA$58)</f>
        <v>0</v>
      </c>
      <c r="AC223" s="265">
        <f>SUMIF('WOW PMPM &amp; Agg'!$B$56:$B$58,'Summary TC'!$B222,'WOW PMPM &amp; Agg'!AB$56:AB$58)</f>
        <v>0</v>
      </c>
      <c r="AD223" s="377"/>
    </row>
    <row r="224" spans="2:30" x14ac:dyDescent="0.2">
      <c r="B224" s="61"/>
      <c r="C224" s="115"/>
      <c r="D224" s="357" t="s">
        <v>21</v>
      </c>
      <c r="E224" s="267">
        <f>IF($B$7="Actuals only",SUMIF('MemMon Actual'!$B$33:$B$35,'Summary TC'!$B222,'MemMon Actual'!D$33:D$35),0)+IF($B$7="Actuals + Projected",SUMIF('MemMon Total'!$B$33:$B$35,'Summary TC'!$B222,'MemMon Total'!D$33:D$35),0)</f>
        <v>0</v>
      </c>
      <c r="F224" s="267">
        <f>IF($B$7="Actuals only",SUMIF('MemMon Actual'!$B$33:$B$35,'Summary TC'!$B222,'MemMon Actual'!E$33:E$35),0)+IF($B$7="Actuals + Projected",SUMIF('MemMon Total'!$B$33:$B$35,'Summary TC'!$B222,'MemMon Total'!E$33:E$35),0)</f>
        <v>0</v>
      </c>
      <c r="G224" s="267">
        <f>IF($B$7="Actuals only",SUMIF('MemMon Actual'!$B$33:$B$35,'Summary TC'!$B222,'MemMon Actual'!F$33:F$35),0)+IF($B$7="Actuals + Projected",SUMIF('MemMon Total'!$B$33:$B$35,'Summary TC'!$B222,'MemMon Total'!F$33:F$35),0)</f>
        <v>0</v>
      </c>
      <c r="H224" s="267">
        <f>IF($B$7="Actuals only",SUMIF('MemMon Actual'!$B$33:$B$35,'Summary TC'!$B222,'MemMon Actual'!G$33:G$35),0)+IF($B$7="Actuals + Projected",SUMIF('MemMon Total'!$B$33:$B$35,'Summary TC'!$B222,'MemMon Total'!G$33:G$35),0)</f>
        <v>0</v>
      </c>
      <c r="I224" s="267">
        <f>IF($B$7="Actuals only",SUMIF('MemMon Actual'!$B$33:$B$35,'Summary TC'!$B222,'MemMon Actual'!H$33:H$35),0)+IF($B$7="Actuals + Projected",SUMIF('MemMon Total'!$B$33:$B$35,'Summary TC'!$B222,'MemMon Total'!H$33:H$35),0)</f>
        <v>0</v>
      </c>
      <c r="J224" s="267">
        <f>IF($B$7="Actuals only",SUMIF('MemMon Actual'!$B$33:$B$35,'Summary TC'!$B222,'MemMon Actual'!I$33:I$35),0)+IF($B$7="Actuals + Projected",SUMIF('MemMon Total'!$B$33:$B$35,'Summary TC'!$B222,'MemMon Total'!I$33:I$35),0)</f>
        <v>0</v>
      </c>
      <c r="K224" s="267">
        <f>IF($B$7="Actuals only",SUMIF('MemMon Actual'!$B$33:$B$35,'Summary TC'!$B222,'MemMon Actual'!J$33:J$35),0)+IF($B$7="Actuals + Projected",SUMIF('MemMon Total'!$B$33:$B$35,'Summary TC'!$B222,'MemMon Total'!J$33:J$35),0)</f>
        <v>0</v>
      </c>
      <c r="L224" s="267">
        <f>IF($B$7="Actuals only",SUMIF('MemMon Actual'!$B$33:$B$35,'Summary TC'!$B222,'MemMon Actual'!K$33:K$35),0)+IF($B$7="Actuals + Projected",SUMIF('MemMon Total'!$B$33:$B$35,'Summary TC'!$B222,'MemMon Total'!K$33:K$35),0)</f>
        <v>0</v>
      </c>
      <c r="M224" s="267">
        <f>IF($B$7="Actuals only",SUMIF('MemMon Actual'!$B$33:$B$35,'Summary TC'!$B222,'MemMon Actual'!L$33:L$35),0)+IF($B$7="Actuals + Projected",SUMIF('MemMon Total'!$B$33:$B$35,'Summary TC'!$B222,'MemMon Total'!L$33:L$35),0)</f>
        <v>0</v>
      </c>
      <c r="N224" s="267">
        <f>IF($B$7="Actuals only",SUMIF('MemMon Actual'!$B$33:$B$35,'Summary TC'!$B222,'MemMon Actual'!M$33:M$35),0)+IF($B$7="Actuals + Projected",SUMIF('MemMon Total'!$B$33:$B$35,'Summary TC'!$B222,'MemMon Total'!M$33:M$35),0)</f>
        <v>0</v>
      </c>
      <c r="O224" s="267">
        <f>IF($B$7="Actuals only",SUMIF('MemMon Actual'!$B$33:$B$35,'Summary TC'!$B222,'MemMon Actual'!N$33:N$35),0)+IF($B$7="Actuals + Projected",SUMIF('MemMon Total'!$B$33:$B$35,'Summary TC'!$B222,'MemMon Total'!N$33:N$35),0)</f>
        <v>0</v>
      </c>
      <c r="P224" s="267">
        <f>IF($B$7="Actuals only",SUMIF('MemMon Actual'!$B$33:$B$35,'Summary TC'!$B222,'MemMon Actual'!O$33:O$35),0)+IF($B$7="Actuals + Projected",SUMIF('MemMon Total'!$B$33:$B$35,'Summary TC'!$B222,'MemMon Total'!O$33:O$35),0)</f>
        <v>0</v>
      </c>
      <c r="Q224" s="267">
        <f>IF($B$7="Actuals only",SUMIF('MemMon Actual'!$B$33:$B$35,'Summary TC'!$B222,'MemMon Actual'!P$33:P$35),0)+IF($B$7="Actuals + Projected",SUMIF('MemMon Total'!$B$33:$B$35,'Summary TC'!$B222,'MemMon Total'!P$33:P$35),0)</f>
        <v>0</v>
      </c>
      <c r="R224" s="267">
        <f>IF($B$7="Actuals only",SUMIF('MemMon Actual'!$B$33:$B$35,'Summary TC'!$B222,'MemMon Actual'!Q$33:Q$35),0)+IF($B$7="Actuals + Projected",SUMIF('MemMon Total'!$B$33:$B$35,'Summary TC'!$B222,'MemMon Total'!Q$33:Q$35),0)</f>
        <v>0</v>
      </c>
      <c r="S224" s="267">
        <f>IF($B$7="Actuals only",SUMIF('MemMon Actual'!$B$33:$B$35,'Summary TC'!$B222,'MemMon Actual'!R$33:R$35),0)+IF($B$7="Actuals + Projected",SUMIF('MemMon Total'!$B$33:$B$35,'Summary TC'!$B222,'MemMon Total'!R$33:R$35),0)</f>
        <v>0</v>
      </c>
      <c r="T224" s="267">
        <f>IF($B$7="Actuals only",SUMIF('MemMon Actual'!$B$33:$B$35,'Summary TC'!$B222,'MemMon Actual'!S$33:S$35),0)+IF($B$7="Actuals + Projected",SUMIF('MemMon Total'!$B$33:$B$35,'Summary TC'!$B222,'MemMon Total'!S$33:S$35),0)</f>
        <v>0</v>
      </c>
      <c r="U224" s="267">
        <f>IF($B$7="Actuals only",SUMIF('MemMon Actual'!$B$33:$B$35,'Summary TC'!$B222,'MemMon Actual'!T$33:T$35),0)+IF($B$7="Actuals + Projected",SUMIF('MemMon Total'!$B$33:$B$35,'Summary TC'!$B222,'MemMon Total'!T$33:T$35),0)</f>
        <v>0</v>
      </c>
      <c r="V224" s="267">
        <f>IF($B$7="Actuals only",SUMIF('MemMon Actual'!$B$33:$B$35,'Summary TC'!$B222,'MemMon Actual'!U$33:U$35),0)+IF($B$7="Actuals + Projected",SUMIF('MemMon Total'!$B$33:$B$35,'Summary TC'!$B222,'MemMon Total'!U$33:U$35),0)</f>
        <v>0</v>
      </c>
      <c r="W224" s="267">
        <f>IF($B$7="Actuals only",SUMIF('MemMon Actual'!$B$33:$B$35,'Summary TC'!$B222,'MemMon Actual'!V$33:V$35),0)+IF($B$7="Actuals + Projected",SUMIF('MemMon Total'!$B$33:$B$35,'Summary TC'!$B222,'MemMon Total'!V$33:V$35),0)</f>
        <v>0</v>
      </c>
      <c r="X224" s="267">
        <f>IF($B$7="Actuals only",SUMIF('MemMon Actual'!$B$33:$B$35,'Summary TC'!$B222,'MemMon Actual'!W$33:W$35),0)+IF($B$7="Actuals + Projected",SUMIF('MemMon Total'!$B$33:$B$35,'Summary TC'!$B222,'MemMon Total'!W$33:W$35),0)</f>
        <v>0</v>
      </c>
      <c r="Y224" s="267">
        <f>IF($B$7="Actuals only",SUMIF('MemMon Actual'!$B$33:$B$35,'Summary TC'!$B222,'MemMon Actual'!X$33:X$35),0)+IF($B$7="Actuals + Projected",SUMIF('MemMon Total'!$B$33:$B$35,'Summary TC'!$B222,'MemMon Total'!X$33:X$35),0)</f>
        <v>0</v>
      </c>
      <c r="Z224" s="267">
        <f>IF($B$7="Actuals only",SUMIF('MemMon Actual'!$B$33:$B$35,'Summary TC'!$B222,'MemMon Actual'!Y$33:Y$35),0)+IF($B$7="Actuals + Projected",SUMIF('MemMon Total'!$B$33:$B$35,'Summary TC'!$B222,'MemMon Total'!Y$33:Y$35),0)</f>
        <v>0</v>
      </c>
      <c r="AA224" s="267">
        <f>IF($B$7="Actuals only",SUMIF('MemMon Actual'!$B$33:$B$35,'Summary TC'!$B222,'MemMon Actual'!Z$33:Z$35),0)+IF($B$7="Actuals + Projected",SUMIF('MemMon Total'!$B$33:$B$35,'Summary TC'!$B222,'MemMon Total'!Z$33:Z$35),0)</f>
        <v>0</v>
      </c>
      <c r="AB224" s="267">
        <f>IF($B$7="Actuals only",SUMIF('MemMon Actual'!$B$33:$B$35,'Summary TC'!$B222,'MemMon Actual'!AA$33:AA$35),0)+IF($B$7="Actuals + Projected",SUMIF('MemMon Total'!$B$33:$B$35,'Summary TC'!$B222,'MemMon Total'!AA$33:AA$35),0)</f>
        <v>0</v>
      </c>
      <c r="AC224" s="268">
        <f>IF($B$7="Actuals only",SUMIF('MemMon Actual'!$B$33:$B$35,'Summary TC'!$B222,'MemMon Actual'!AB$33:AB$35),0)+IF($B$7="Actuals + Projected",SUMIF('MemMon Total'!$B$33:$B$35,'Summary TC'!$B222,'MemMon Total'!AB$33:AB$35),0)</f>
        <v>0</v>
      </c>
      <c r="AD224" s="377"/>
    </row>
    <row r="225" spans="2:30" x14ac:dyDescent="0.2">
      <c r="B225" s="61"/>
      <c r="C225" s="115"/>
      <c r="D225" s="357"/>
      <c r="E225" s="300"/>
      <c r="F225" s="300"/>
      <c r="G225" s="300"/>
      <c r="H225" s="300"/>
      <c r="I225" s="300"/>
      <c r="J225" s="300"/>
      <c r="K225" s="300"/>
      <c r="L225" s="300"/>
      <c r="M225" s="300"/>
      <c r="N225" s="300"/>
      <c r="O225" s="300"/>
      <c r="P225" s="300"/>
      <c r="Q225" s="300"/>
      <c r="R225" s="300"/>
      <c r="S225" s="300"/>
      <c r="T225" s="300"/>
      <c r="U225" s="300"/>
      <c r="V225" s="300"/>
      <c r="W225" s="300"/>
      <c r="X225" s="300"/>
      <c r="Y225" s="300"/>
      <c r="Z225" s="300"/>
      <c r="AA225" s="300"/>
      <c r="AB225" s="300"/>
      <c r="AC225" s="379"/>
      <c r="AD225" s="377"/>
    </row>
    <row r="226" spans="2:30" x14ac:dyDescent="0.2">
      <c r="B226" s="61" t="str">
        <f>IFERROR(VLOOKUP(C226,'MEG Def'!$A$52:$B$54,2),"")</f>
        <v/>
      </c>
      <c r="C226" s="115"/>
      <c r="D226" s="357" t="s">
        <v>19</v>
      </c>
      <c r="E226" s="356">
        <f>E227*E228</f>
        <v>0</v>
      </c>
      <c r="F226" s="356">
        <f t="shared" ref="F226:AC226" si="42">F227*F228</f>
        <v>0</v>
      </c>
      <c r="G226" s="356">
        <f t="shared" si="42"/>
        <v>0</v>
      </c>
      <c r="H226" s="356">
        <f t="shared" si="42"/>
        <v>0</v>
      </c>
      <c r="I226" s="356">
        <f t="shared" si="42"/>
        <v>0</v>
      </c>
      <c r="J226" s="356">
        <f t="shared" si="42"/>
        <v>0</v>
      </c>
      <c r="K226" s="356">
        <f t="shared" si="42"/>
        <v>0</v>
      </c>
      <c r="L226" s="356">
        <f t="shared" si="42"/>
        <v>0</v>
      </c>
      <c r="M226" s="356">
        <f t="shared" si="42"/>
        <v>0</v>
      </c>
      <c r="N226" s="356">
        <f t="shared" si="42"/>
        <v>0</v>
      </c>
      <c r="O226" s="356">
        <f t="shared" si="42"/>
        <v>0</v>
      </c>
      <c r="P226" s="356">
        <f t="shared" si="42"/>
        <v>0</v>
      </c>
      <c r="Q226" s="356">
        <f t="shared" si="42"/>
        <v>0</v>
      </c>
      <c r="R226" s="356">
        <f t="shared" si="42"/>
        <v>0</v>
      </c>
      <c r="S226" s="356">
        <f t="shared" si="42"/>
        <v>0</v>
      </c>
      <c r="T226" s="356">
        <f t="shared" si="42"/>
        <v>0</v>
      </c>
      <c r="U226" s="356">
        <f t="shared" si="42"/>
        <v>0</v>
      </c>
      <c r="V226" s="356">
        <f t="shared" si="42"/>
        <v>0</v>
      </c>
      <c r="W226" s="356">
        <f t="shared" si="42"/>
        <v>0</v>
      </c>
      <c r="X226" s="356">
        <f t="shared" si="42"/>
        <v>0</v>
      </c>
      <c r="Y226" s="356">
        <f t="shared" si="42"/>
        <v>0</v>
      </c>
      <c r="Z226" s="356">
        <f t="shared" si="42"/>
        <v>0</v>
      </c>
      <c r="AA226" s="356">
        <f t="shared" si="42"/>
        <v>0</v>
      </c>
      <c r="AB226" s="356">
        <f t="shared" si="42"/>
        <v>0</v>
      </c>
      <c r="AC226" s="364">
        <f t="shared" si="42"/>
        <v>0</v>
      </c>
      <c r="AD226" s="377"/>
    </row>
    <row r="227" spans="2:30" x14ac:dyDescent="0.2">
      <c r="B227" s="61"/>
      <c r="C227" s="115"/>
      <c r="D227" s="357" t="s">
        <v>20</v>
      </c>
      <c r="E227" s="264">
        <f>SUMIF('WOW PMPM &amp; Agg'!$B$56:$B$58,'Summary TC'!$B226,'WOW PMPM &amp; Agg'!D$56:D$58)</f>
        <v>0</v>
      </c>
      <c r="F227" s="264">
        <f>SUMIF('WOW PMPM &amp; Agg'!$B$56:$B$58,'Summary TC'!$B226,'WOW PMPM &amp; Agg'!E$56:E$58)</f>
        <v>0</v>
      </c>
      <c r="G227" s="264">
        <f>SUMIF('WOW PMPM &amp; Agg'!$B$56:$B$58,'Summary TC'!$B226,'WOW PMPM &amp; Agg'!F$56:F$58)</f>
        <v>0</v>
      </c>
      <c r="H227" s="264">
        <f>SUMIF('WOW PMPM &amp; Agg'!$B$56:$B$58,'Summary TC'!$B226,'WOW PMPM &amp; Agg'!G$56:G$58)</f>
        <v>0</v>
      </c>
      <c r="I227" s="264">
        <f>SUMIF('WOW PMPM &amp; Agg'!$B$56:$B$58,'Summary TC'!$B226,'WOW PMPM &amp; Agg'!H$56:H$58)</f>
        <v>0</v>
      </c>
      <c r="J227" s="264">
        <f>SUMIF('WOW PMPM &amp; Agg'!$B$56:$B$58,'Summary TC'!$B226,'WOW PMPM &amp; Agg'!I$56:I$58)</f>
        <v>0</v>
      </c>
      <c r="K227" s="264">
        <f>SUMIF('WOW PMPM &amp; Agg'!$B$56:$B$58,'Summary TC'!$B226,'WOW PMPM &amp; Agg'!J$56:J$58)</f>
        <v>0</v>
      </c>
      <c r="L227" s="264">
        <f>SUMIF('WOW PMPM &amp; Agg'!$B$56:$B$58,'Summary TC'!$B226,'WOW PMPM &amp; Agg'!K$56:K$58)</f>
        <v>0</v>
      </c>
      <c r="M227" s="264">
        <f>SUMIF('WOW PMPM &amp; Agg'!$B$56:$B$58,'Summary TC'!$B226,'WOW PMPM &amp; Agg'!L$56:L$58)</f>
        <v>0</v>
      </c>
      <c r="N227" s="264">
        <f>SUMIF('WOW PMPM &amp; Agg'!$B$56:$B$58,'Summary TC'!$B226,'WOW PMPM &amp; Agg'!M$56:M$58)</f>
        <v>0</v>
      </c>
      <c r="O227" s="264">
        <f>SUMIF('WOW PMPM &amp; Agg'!$B$56:$B$58,'Summary TC'!$B226,'WOW PMPM &amp; Agg'!N$56:N$58)</f>
        <v>0</v>
      </c>
      <c r="P227" s="264">
        <f>SUMIF('WOW PMPM &amp; Agg'!$B$56:$B$58,'Summary TC'!$B226,'WOW PMPM &amp; Agg'!O$56:O$58)</f>
        <v>0</v>
      </c>
      <c r="Q227" s="264">
        <f>SUMIF('WOW PMPM &amp; Agg'!$B$56:$B$58,'Summary TC'!$B226,'WOW PMPM &amp; Agg'!P$56:P$58)</f>
        <v>0</v>
      </c>
      <c r="R227" s="264">
        <f>SUMIF('WOW PMPM &amp; Agg'!$B$56:$B$58,'Summary TC'!$B226,'WOW PMPM &amp; Agg'!Q$56:Q$58)</f>
        <v>0</v>
      </c>
      <c r="S227" s="264">
        <f>SUMIF('WOW PMPM &amp; Agg'!$B$56:$B$58,'Summary TC'!$B226,'WOW PMPM &amp; Agg'!R$56:R$58)</f>
        <v>0</v>
      </c>
      <c r="T227" s="264">
        <f>SUMIF('WOW PMPM &amp; Agg'!$B$56:$B$58,'Summary TC'!$B226,'WOW PMPM &amp; Agg'!S$56:S$58)</f>
        <v>0</v>
      </c>
      <c r="U227" s="264">
        <f>SUMIF('WOW PMPM &amp; Agg'!$B$56:$B$58,'Summary TC'!$B226,'WOW PMPM &amp; Agg'!T$56:T$58)</f>
        <v>0</v>
      </c>
      <c r="V227" s="264">
        <f>SUMIF('WOW PMPM &amp; Agg'!$B$56:$B$58,'Summary TC'!$B226,'WOW PMPM &amp; Agg'!U$56:U$58)</f>
        <v>0</v>
      </c>
      <c r="W227" s="264">
        <f>SUMIF('WOW PMPM &amp; Agg'!$B$56:$B$58,'Summary TC'!$B226,'WOW PMPM &amp; Agg'!V$56:V$58)</f>
        <v>0</v>
      </c>
      <c r="X227" s="264">
        <f>SUMIF('WOW PMPM &amp; Agg'!$B$56:$B$58,'Summary TC'!$B226,'WOW PMPM &amp; Agg'!W$56:W$58)</f>
        <v>0</v>
      </c>
      <c r="Y227" s="264">
        <f>SUMIF('WOW PMPM &amp; Agg'!$B$56:$B$58,'Summary TC'!$B226,'WOW PMPM &amp; Agg'!X$56:X$58)</f>
        <v>0</v>
      </c>
      <c r="Z227" s="264">
        <f>SUMIF('WOW PMPM &amp; Agg'!$B$56:$B$58,'Summary TC'!$B226,'WOW PMPM &amp; Agg'!Y$56:Y$58)</f>
        <v>0</v>
      </c>
      <c r="AA227" s="264">
        <f>SUMIF('WOW PMPM &amp; Agg'!$B$56:$B$58,'Summary TC'!$B226,'WOW PMPM &amp; Agg'!Z$56:Z$58)</f>
        <v>0</v>
      </c>
      <c r="AB227" s="264">
        <f>SUMIF('WOW PMPM &amp; Agg'!$B$56:$B$58,'Summary TC'!$B226,'WOW PMPM &amp; Agg'!AA$56:AA$58)</f>
        <v>0</v>
      </c>
      <c r="AC227" s="265">
        <f>SUMIF('WOW PMPM &amp; Agg'!$B$56:$B$58,'Summary TC'!$B226,'WOW PMPM &amp; Agg'!AB$56:AB$58)</f>
        <v>0</v>
      </c>
      <c r="AD227" s="377"/>
    </row>
    <row r="228" spans="2:30" x14ac:dyDescent="0.2">
      <c r="B228" s="61"/>
      <c r="C228" s="115"/>
      <c r="D228" s="357" t="s">
        <v>21</v>
      </c>
      <c r="E228" s="267">
        <f>IF($B$7="Actuals only",SUMIF('MemMon Actual'!$B$33:$B$35,'Summary TC'!$B226,'MemMon Actual'!D$33:D$35),0)+IF($B$7="Actuals + Projected",SUMIF('MemMon Total'!$B$33:$B$35,'Summary TC'!$B226,'MemMon Total'!D$33:D$35),0)</f>
        <v>0</v>
      </c>
      <c r="F228" s="267">
        <f>IF($B$7="Actuals only",SUMIF('MemMon Actual'!$B$33:$B$35,'Summary TC'!$B226,'MemMon Actual'!E$33:E$35),0)+IF($B$7="Actuals + Projected",SUMIF('MemMon Total'!$B$33:$B$35,'Summary TC'!$B226,'MemMon Total'!E$33:E$35),0)</f>
        <v>0</v>
      </c>
      <c r="G228" s="267">
        <f>IF($B$7="Actuals only",SUMIF('MemMon Actual'!$B$33:$B$35,'Summary TC'!$B226,'MemMon Actual'!F$33:F$35),0)+IF($B$7="Actuals + Projected",SUMIF('MemMon Total'!$B$33:$B$35,'Summary TC'!$B226,'MemMon Total'!F$33:F$35),0)</f>
        <v>0</v>
      </c>
      <c r="H228" s="267">
        <f>IF($B$7="Actuals only",SUMIF('MemMon Actual'!$B$33:$B$35,'Summary TC'!$B226,'MemMon Actual'!G$33:G$35),0)+IF($B$7="Actuals + Projected",SUMIF('MemMon Total'!$B$33:$B$35,'Summary TC'!$B226,'MemMon Total'!G$33:G$35),0)</f>
        <v>0</v>
      </c>
      <c r="I228" s="267">
        <f>IF($B$7="Actuals only",SUMIF('MemMon Actual'!$B$33:$B$35,'Summary TC'!$B226,'MemMon Actual'!H$33:H$35),0)+IF($B$7="Actuals + Projected",SUMIF('MemMon Total'!$B$33:$B$35,'Summary TC'!$B226,'MemMon Total'!H$33:H$35),0)</f>
        <v>0</v>
      </c>
      <c r="J228" s="267">
        <f>IF($B$7="Actuals only",SUMIF('MemMon Actual'!$B$33:$B$35,'Summary TC'!$B226,'MemMon Actual'!I$33:I$35),0)+IF($B$7="Actuals + Projected",SUMIF('MemMon Total'!$B$33:$B$35,'Summary TC'!$B226,'MemMon Total'!I$33:I$35),0)</f>
        <v>0</v>
      </c>
      <c r="K228" s="267">
        <f>IF($B$7="Actuals only",SUMIF('MemMon Actual'!$B$33:$B$35,'Summary TC'!$B226,'MemMon Actual'!J$33:J$35),0)+IF($B$7="Actuals + Projected",SUMIF('MemMon Total'!$B$33:$B$35,'Summary TC'!$B226,'MemMon Total'!J$33:J$35),0)</f>
        <v>0</v>
      </c>
      <c r="L228" s="267">
        <f>IF($B$7="Actuals only",SUMIF('MemMon Actual'!$B$33:$B$35,'Summary TC'!$B226,'MemMon Actual'!K$33:K$35),0)+IF($B$7="Actuals + Projected",SUMIF('MemMon Total'!$B$33:$B$35,'Summary TC'!$B226,'MemMon Total'!K$33:K$35),0)</f>
        <v>0</v>
      </c>
      <c r="M228" s="267">
        <f>IF($B$7="Actuals only",SUMIF('MemMon Actual'!$B$33:$B$35,'Summary TC'!$B226,'MemMon Actual'!L$33:L$35),0)+IF($B$7="Actuals + Projected",SUMIF('MemMon Total'!$B$33:$B$35,'Summary TC'!$B226,'MemMon Total'!L$33:L$35),0)</f>
        <v>0</v>
      </c>
      <c r="N228" s="267">
        <f>IF($B$7="Actuals only",SUMIF('MemMon Actual'!$B$33:$B$35,'Summary TC'!$B226,'MemMon Actual'!M$33:M$35),0)+IF($B$7="Actuals + Projected",SUMIF('MemMon Total'!$B$33:$B$35,'Summary TC'!$B226,'MemMon Total'!M$33:M$35),0)</f>
        <v>0</v>
      </c>
      <c r="O228" s="267">
        <f>IF($B$7="Actuals only",SUMIF('MemMon Actual'!$B$33:$B$35,'Summary TC'!$B226,'MemMon Actual'!N$33:N$35),0)+IF($B$7="Actuals + Projected",SUMIF('MemMon Total'!$B$33:$B$35,'Summary TC'!$B226,'MemMon Total'!N$33:N$35),0)</f>
        <v>0</v>
      </c>
      <c r="P228" s="267">
        <f>IF($B$7="Actuals only",SUMIF('MemMon Actual'!$B$33:$B$35,'Summary TC'!$B226,'MemMon Actual'!O$33:O$35),0)+IF($B$7="Actuals + Projected",SUMIF('MemMon Total'!$B$33:$B$35,'Summary TC'!$B226,'MemMon Total'!O$33:O$35),0)</f>
        <v>0</v>
      </c>
      <c r="Q228" s="267">
        <f>IF($B$7="Actuals only",SUMIF('MemMon Actual'!$B$33:$B$35,'Summary TC'!$B226,'MemMon Actual'!P$33:P$35),0)+IF($B$7="Actuals + Projected",SUMIF('MemMon Total'!$B$33:$B$35,'Summary TC'!$B226,'MemMon Total'!P$33:P$35),0)</f>
        <v>0</v>
      </c>
      <c r="R228" s="267">
        <f>IF($B$7="Actuals only",SUMIF('MemMon Actual'!$B$33:$B$35,'Summary TC'!$B226,'MemMon Actual'!Q$33:Q$35),0)+IF($B$7="Actuals + Projected",SUMIF('MemMon Total'!$B$33:$B$35,'Summary TC'!$B226,'MemMon Total'!Q$33:Q$35),0)</f>
        <v>0</v>
      </c>
      <c r="S228" s="267">
        <f>IF($B$7="Actuals only",SUMIF('MemMon Actual'!$B$33:$B$35,'Summary TC'!$B226,'MemMon Actual'!R$33:R$35),0)+IF($B$7="Actuals + Projected",SUMIF('MemMon Total'!$B$33:$B$35,'Summary TC'!$B226,'MemMon Total'!R$33:R$35),0)</f>
        <v>0</v>
      </c>
      <c r="T228" s="267">
        <f>IF($B$7="Actuals only",SUMIF('MemMon Actual'!$B$33:$B$35,'Summary TC'!$B226,'MemMon Actual'!S$33:S$35),0)+IF($B$7="Actuals + Projected",SUMIF('MemMon Total'!$B$33:$B$35,'Summary TC'!$B226,'MemMon Total'!S$33:S$35),0)</f>
        <v>0</v>
      </c>
      <c r="U228" s="267">
        <f>IF($B$7="Actuals only",SUMIF('MemMon Actual'!$B$33:$B$35,'Summary TC'!$B226,'MemMon Actual'!T$33:T$35),0)+IF($B$7="Actuals + Projected",SUMIF('MemMon Total'!$B$33:$B$35,'Summary TC'!$B226,'MemMon Total'!T$33:T$35),0)</f>
        <v>0</v>
      </c>
      <c r="V228" s="267">
        <f>IF($B$7="Actuals only",SUMIF('MemMon Actual'!$B$33:$B$35,'Summary TC'!$B226,'MemMon Actual'!U$33:U$35),0)+IF($B$7="Actuals + Projected",SUMIF('MemMon Total'!$B$33:$B$35,'Summary TC'!$B226,'MemMon Total'!U$33:U$35),0)</f>
        <v>0</v>
      </c>
      <c r="W228" s="267">
        <f>IF($B$7="Actuals only",SUMIF('MemMon Actual'!$B$33:$B$35,'Summary TC'!$B226,'MemMon Actual'!V$33:V$35),0)+IF($B$7="Actuals + Projected",SUMIF('MemMon Total'!$B$33:$B$35,'Summary TC'!$B226,'MemMon Total'!V$33:V$35),0)</f>
        <v>0</v>
      </c>
      <c r="X228" s="267">
        <f>IF($B$7="Actuals only",SUMIF('MemMon Actual'!$B$33:$B$35,'Summary TC'!$B226,'MemMon Actual'!W$33:W$35),0)+IF($B$7="Actuals + Projected",SUMIF('MemMon Total'!$B$33:$B$35,'Summary TC'!$B226,'MemMon Total'!W$33:W$35),0)</f>
        <v>0</v>
      </c>
      <c r="Y228" s="267">
        <f>IF($B$7="Actuals only",SUMIF('MemMon Actual'!$B$33:$B$35,'Summary TC'!$B226,'MemMon Actual'!X$33:X$35),0)+IF($B$7="Actuals + Projected",SUMIF('MemMon Total'!$B$33:$B$35,'Summary TC'!$B226,'MemMon Total'!X$33:X$35),0)</f>
        <v>0</v>
      </c>
      <c r="Z228" s="267">
        <f>IF($B$7="Actuals only",SUMIF('MemMon Actual'!$B$33:$B$35,'Summary TC'!$B226,'MemMon Actual'!Y$33:Y$35),0)+IF($B$7="Actuals + Projected",SUMIF('MemMon Total'!$B$33:$B$35,'Summary TC'!$B226,'MemMon Total'!Y$33:Y$35),0)</f>
        <v>0</v>
      </c>
      <c r="AA228" s="267">
        <f>IF($B$7="Actuals only",SUMIF('MemMon Actual'!$B$33:$B$35,'Summary TC'!$B226,'MemMon Actual'!Z$33:Z$35),0)+IF($B$7="Actuals + Projected",SUMIF('MemMon Total'!$B$33:$B$35,'Summary TC'!$B226,'MemMon Total'!Z$33:Z$35),0)</f>
        <v>0</v>
      </c>
      <c r="AB228" s="267">
        <f>IF($B$7="Actuals only",SUMIF('MemMon Actual'!$B$33:$B$35,'Summary TC'!$B226,'MemMon Actual'!AA$33:AA$35),0)+IF($B$7="Actuals + Projected",SUMIF('MemMon Total'!$B$33:$B$35,'Summary TC'!$B226,'MemMon Total'!AA$33:AA$35),0)</f>
        <v>0</v>
      </c>
      <c r="AC228" s="268">
        <f>IF($B$7="Actuals only",SUMIF('MemMon Actual'!$B$33:$B$35,'Summary TC'!$B226,'MemMon Actual'!AB$33:AB$35),0)+IF($B$7="Actuals + Projected",SUMIF('MemMon Total'!$B$33:$B$35,'Summary TC'!$B226,'MemMon Total'!AB$33:AB$35),0)</f>
        <v>0</v>
      </c>
      <c r="AD228" s="377"/>
    </row>
    <row r="229" spans="2:30" x14ac:dyDescent="0.2">
      <c r="B229" s="61"/>
      <c r="C229" s="115"/>
      <c r="D229" s="357"/>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c r="AC229" s="379"/>
      <c r="AD229" s="377"/>
    </row>
    <row r="230" spans="2:30" x14ac:dyDescent="0.2">
      <c r="B230" s="214" t="s">
        <v>79</v>
      </c>
      <c r="C230" s="115"/>
      <c r="D230" s="357" t="s">
        <v>191</v>
      </c>
      <c r="E230" s="300"/>
      <c r="F230" s="300"/>
      <c r="G230" s="300"/>
      <c r="H230" s="300"/>
      <c r="I230" s="300"/>
      <c r="J230" s="300"/>
      <c r="K230" s="300"/>
      <c r="L230" s="300"/>
      <c r="M230" s="300"/>
      <c r="N230" s="300"/>
      <c r="O230" s="300"/>
      <c r="P230" s="300"/>
      <c r="Q230" s="300"/>
      <c r="R230" s="300"/>
      <c r="S230" s="300"/>
      <c r="T230" s="300"/>
      <c r="U230" s="300"/>
      <c r="V230" s="300"/>
      <c r="W230" s="300"/>
      <c r="X230" s="300"/>
      <c r="Y230" s="300"/>
      <c r="Z230" s="300"/>
      <c r="AA230" s="300"/>
      <c r="AB230" s="300"/>
      <c r="AC230" s="379"/>
      <c r="AD230" s="377"/>
    </row>
    <row r="231" spans="2:30" x14ac:dyDescent="0.2">
      <c r="B231" s="292"/>
      <c r="C231" s="115"/>
      <c r="D231" s="673" t="s">
        <v>38</v>
      </c>
      <c r="E231" s="300"/>
      <c r="F231" s="300"/>
      <c r="G231" s="300"/>
      <c r="H231" s="300"/>
      <c r="I231" s="300"/>
      <c r="J231" s="300"/>
      <c r="K231" s="300"/>
      <c r="L231" s="300"/>
      <c r="M231" s="300"/>
      <c r="N231" s="300"/>
      <c r="O231" s="300"/>
      <c r="P231" s="300"/>
      <c r="Q231" s="300"/>
      <c r="R231" s="300"/>
      <c r="S231" s="300"/>
      <c r="T231" s="300"/>
      <c r="U231" s="300"/>
      <c r="V231" s="300"/>
      <c r="W231" s="300"/>
      <c r="X231" s="300"/>
      <c r="Y231" s="300"/>
      <c r="Z231" s="300"/>
      <c r="AA231" s="300"/>
      <c r="AB231" s="300"/>
      <c r="AC231" s="379"/>
      <c r="AD231" s="377"/>
    </row>
    <row r="232" spans="2:30" x14ac:dyDescent="0.2">
      <c r="B232" s="292"/>
      <c r="C232" s="114"/>
      <c r="D232" s="292"/>
      <c r="E232" s="300"/>
      <c r="F232" s="300"/>
      <c r="G232" s="300"/>
      <c r="H232" s="300"/>
      <c r="I232" s="300"/>
      <c r="J232" s="300"/>
      <c r="K232" s="300"/>
      <c r="L232" s="300"/>
      <c r="M232" s="300"/>
      <c r="N232" s="300"/>
      <c r="O232" s="300"/>
      <c r="P232" s="300"/>
      <c r="Q232" s="300"/>
      <c r="R232" s="300"/>
      <c r="S232" s="300"/>
      <c r="T232" s="300"/>
      <c r="U232" s="300"/>
      <c r="V232" s="300"/>
      <c r="W232" s="300"/>
      <c r="X232" s="300"/>
      <c r="Y232" s="300"/>
      <c r="Z232" s="300"/>
      <c r="AA232" s="300"/>
      <c r="AB232" s="300"/>
      <c r="AC232" s="379"/>
      <c r="AD232" s="377"/>
    </row>
    <row r="233" spans="2:30" x14ac:dyDescent="0.2">
      <c r="B233" s="61" t="str">
        <f>IFERROR(VLOOKUP(C233,'MEG Def'!$A$57:$B$59,2),"")</f>
        <v/>
      </c>
      <c r="C233" s="114"/>
      <c r="D233" s="357" t="str">
        <f>IF($C233&lt;&gt;0,"Total","")</f>
        <v/>
      </c>
      <c r="E233" s="354">
        <f>IF($D$231="Yes",E248,IF($B$7="Actuals Only",IF('C Report'!$K$2&gt;E$11,SUMIF('WOW PMPM &amp; Agg'!$B$61:$B$63,'Summary TC'!$B233,'WOW PMPM &amp; Agg'!D$61:D$63),IF(AND('C Report'!$K$2=E$11,'C Report'!$K$3=1),(SUMIF('WOW PMPM &amp; Agg'!$B$61:$B$63,'Summary TC'!$B233,'WOW PMPM &amp; Agg'!D$61:D$63)*0.25),IF(AND('C Report'!$K$2=E$11,'C Report'!$K$3=2),(SUMIF('WOW PMPM &amp; Agg'!$B$61:$B$63,'Summary TC'!$B233,'WOW PMPM &amp; Agg'!D$61:D$63)*0.5),IF(AND('C Report'!$K$2=E$11,'C Report'!$K$3=3),(SUMIF('WOW PMPM &amp; Agg'!$B$61:$B$63,'Summary TC'!$B233,'WOW PMPM &amp; Agg'!D$61:D$63)*0.75),IF(AND('C Report'!$K$2=E$11,'C Report'!$K$3=4),SUMIF('WOW PMPM &amp; Agg'!$B$61:$B$63,'Summary TC'!$B233,'WOW PMPM &amp; Agg'!D$61:D$63),""))))),SUMIF('WOW PMPM &amp; Agg'!$B$61:$B$63,'Summary TC'!$B233,'WOW PMPM &amp; Agg'!D$61:D$63)))</f>
        <v>0</v>
      </c>
      <c r="F233" s="354">
        <f>IF($D$231="Yes",F248,IF($B$7="Actuals Only",IF('C Report'!$K$2&gt;F$11,SUMIF('WOW PMPM &amp; Agg'!$B$61:$B$63,'Summary TC'!$B233,'WOW PMPM &amp; Agg'!E$61:E$63),IF(AND('C Report'!$K$2=F$11,'C Report'!$K$3=1),(SUMIF('WOW PMPM &amp; Agg'!$B$61:$B$63,'Summary TC'!$B233,'WOW PMPM &amp; Agg'!E$61:E$63)*0.25),IF(AND('C Report'!$K$2=F$11,'C Report'!$K$3=2),(SUMIF('WOW PMPM &amp; Agg'!$B$61:$B$63,'Summary TC'!$B233,'WOW PMPM &amp; Agg'!E$61:E$63)*0.5),IF(AND('C Report'!$K$2=F$11,'C Report'!$K$3=3),(SUMIF('WOW PMPM &amp; Agg'!$B$61:$B$63,'Summary TC'!$B233,'WOW PMPM &amp; Agg'!E$61:E$63)*0.75),IF(AND('C Report'!$K$2=F$11,'C Report'!$K$3=4),SUMIF('WOW PMPM &amp; Agg'!$B$61:$B$63,'Summary TC'!$B233,'WOW PMPM &amp; Agg'!E$61:E$63),""))))),SUMIF('WOW PMPM &amp; Agg'!$B$61:$B$63,'Summary TC'!$B233,'WOW PMPM &amp; Agg'!E$61:E$63)))</f>
        <v>0</v>
      </c>
      <c r="G233" s="354">
        <f>IF($D$231="Yes",G248,IF($B$7="Actuals Only",IF('C Report'!$K$2&gt;G$11,SUMIF('WOW PMPM &amp; Agg'!$B$61:$B$63,'Summary TC'!$B233,'WOW PMPM &amp; Agg'!F$61:F$63),IF(AND('C Report'!$K$2=G$11,'C Report'!$K$3=1),(SUMIF('WOW PMPM &amp; Agg'!$B$61:$B$63,'Summary TC'!$B233,'WOW PMPM &amp; Agg'!F$61:F$63)*0.25),IF(AND('C Report'!$K$2=G$11,'C Report'!$K$3=2),(SUMIF('WOW PMPM &amp; Agg'!$B$61:$B$63,'Summary TC'!$B233,'WOW PMPM &amp; Agg'!F$61:F$63)*0.5),IF(AND('C Report'!$K$2=G$11,'C Report'!$K$3=3),(SUMIF('WOW PMPM &amp; Agg'!$B$61:$B$63,'Summary TC'!$B233,'WOW PMPM &amp; Agg'!F$61:F$63)*0.75),IF(AND('C Report'!$K$2=G$11,'C Report'!$K$3=4),SUMIF('WOW PMPM &amp; Agg'!$B$61:$B$63,'Summary TC'!$B233,'WOW PMPM &amp; Agg'!F$61:F$63),""))))),SUMIF('WOW PMPM &amp; Agg'!$B$61:$B$63,'Summary TC'!$B233,'WOW PMPM &amp; Agg'!F$61:F$63)))</f>
        <v>0</v>
      </c>
      <c r="H233" s="354">
        <f>IF($D$231="Yes",H248,IF($B$7="Actuals Only",IF('C Report'!$K$2&gt;H$11,SUMIF('WOW PMPM &amp; Agg'!$B$61:$B$63,'Summary TC'!$B233,'WOW PMPM &amp; Agg'!G$61:G$63),IF(AND('C Report'!$K$2=H$11,'C Report'!$K$3=1),(SUMIF('WOW PMPM &amp; Agg'!$B$61:$B$63,'Summary TC'!$B233,'WOW PMPM &amp; Agg'!G$61:G$63)*0.25),IF(AND('C Report'!$K$2=H$11,'C Report'!$K$3=2),(SUMIF('WOW PMPM &amp; Agg'!$B$61:$B$63,'Summary TC'!$B233,'WOW PMPM &amp; Agg'!G$61:G$63)*0.5),IF(AND('C Report'!$K$2=H$11,'C Report'!$K$3=3),(SUMIF('WOW PMPM &amp; Agg'!$B$61:$B$63,'Summary TC'!$B233,'WOW PMPM &amp; Agg'!G$61:G$63)*0.75),IF(AND('C Report'!$K$2=H$11,'C Report'!$K$3=4),SUMIF('WOW PMPM &amp; Agg'!$B$61:$B$63,'Summary TC'!$B233,'WOW PMPM &amp; Agg'!G$61:G$63),""))))),SUMIF('WOW PMPM &amp; Agg'!$B$61:$B$63,'Summary TC'!$B233,'WOW PMPM &amp; Agg'!G$61:G$63)))</f>
        <v>0</v>
      </c>
      <c r="I233" s="354">
        <f>IF($D$231="Yes",I248,IF($B$7="Actuals Only",IF('C Report'!$K$2&gt;I$11,SUMIF('WOW PMPM &amp; Agg'!$B$61:$B$63,'Summary TC'!$B233,'WOW PMPM &amp; Agg'!H$61:H$63),IF(AND('C Report'!$K$2=I$11,'C Report'!$K$3=1),(SUMIF('WOW PMPM &amp; Agg'!$B$61:$B$63,'Summary TC'!$B233,'WOW PMPM &amp; Agg'!H$61:H$63)*0.25),IF(AND('C Report'!$K$2=I$11,'C Report'!$K$3=2),(SUMIF('WOW PMPM &amp; Agg'!$B$61:$B$63,'Summary TC'!$B233,'WOW PMPM &amp; Agg'!H$61:H$63)*0.5),IF(AND('C Report'!$K$2=I$11,'C Report'!$K$3=3),(SUMIF('WOW PMPM &amp; Agg'!$B$61:$B$63,'Summary TC'!$B233,'WOW PMPM &amp; Agg'!H$61:H$63)*0.75),IF(AND('C Report'!$K$2=I$11,'C Report'!$K$3=4),SUMIF('WOW PMPM &amp; Agg'!$B$61:$B$63,'Summary TC'!$B233,'WOW PMPM &amp; Agg'!H$61:H$63),""))))),SUMIF('WOW PMPM &amp; Agg'!$B$61:$B$63,'Summary TC'!$B233,'WOW PMPM &amp; Agg'!H$61:H$63)))</f>
        <v>0</v>
      </c>
      <c r="J233" s="354">
        <f>IF($D$231="Yes",J248,IF($B$7="Actuals Only",IF('C Report'!$K$2&gt;J$11,SUMIF('WOW PMPM &amp; Agg'!$B$61:$B$63,'Summary TC'!$B233,'WOW PMPM &amp; Agg'!I$61:I$63),IF(AND('C Report'!$K$2=J$11,'C Report'!$K$3=1),(SUMIF('WOW PMPM &amp; Agg'!$B$61:$B$63,'Summary TC'!$B233,'WOW PMPM &amp; Agg'!I$61:I$63)*0.25),IF(AND('C Report'!$K$2=J$11,'C Report'!$K$3=2),(SUMIF('WOW PMPM &amp; Agg'!$B$61:$B$63,'Summary TC'!$B233,'WOW PMPM &amp; Agg'!I$61:I$63)*0.5),IF(AND('C Report'!$K$2=J$11,'C Report'!$K$3=3),(SUMIF('WOW PMPM &amp; Agg'!$B$61:$B$63,'Summary TC'!$B233,'WOW PMPM &amp; Agg'!I$61:I$63)*0.75),IF(AND('C Report'!$K$2=J$11,'C Report'!$K$3=4),SUMIF('WOW PMPM &amp; Agg'!$B$61:$B$63,'Summary TC'!$B233,'WOW PMPM &amp; Agg'!I$61:I$63),""))))),SUMIF('WOW PMPM &amp; Agg'!$B$61:$B$63,'Summary TC'!$B233,'WOW PMPM &amp; Agg'!I$61:I$63)))</f>
        <v>0</v>
      </c>
      <c r="K233" s="354">
        <f>IF($D$231="Yes",K248,IF($B$7="Actuals Only",IF('C Report'!$K$2&gt;K$11,SUMIF('WOW PMPM &amp; Agg'!$B$61:$B$63,'Summary TC'!$B233,'WOW PMPM &amp; Agg'!J$61:J$63),IF(AND('C Report'!$K$2=K$11,'C Report'!$K$3=1),(SUMIF('WOW PMPM &amp; Agg'!$B$61:$B$63,'Summary TC'!$B233,'WOW PMPM &amp; Agg'!J$61:J$63)*0.25),IF(AND('C Report'!$K$2=K$11,'C Report'!$K$3=2),(SUMIF('WOW PMPM &amp; Agg'!$B$61:$B$63,'Summary TC'!$B233,'WOW PMPM &amp; Agg'!J$61:J$63)*0.5),IF(AND('C Report'!$K$2=K$11,'C Report'!$K$3=3),(SUMIF('WOW PMPM &amp; Agg'!$B$61:$B$63,'Summary TC'!$B233,'WOW PMPM &amp; Agg'!J$61:J$63)*0.75),IF(AND('C Report'!$K$2=K$11,'C Report'!$K$3=4),SUMIF('WOW PMPM &amp; Agg'!$B$61:$B$63,'Summary TC'!$B233,'WOW PMPM &amp; Agg'!J$61:J$63),""))))),SUMIF('WOW PMPM &amp; Agg'!$B$61:$B$63,'Summary TC'!$B233,'WOW PMPM &amp; Agg'!J$61:J$63)))</f>
        <v>0</v>
      </c>
      <c r="L233" s="354">
        <f>IF($D$231="Yes",L248,IF($B$7="Actuals Only",IF('C Report'!$K$2&gt;L$11,SUMIF('WOW PMPM &amp; Agg'!$B$61:$B$63,'Summary TC'!$B233,'WOW PMPM &amp; Agg'!K$61:K$63),IF(AND('C Report'!$K$2=L$11,'C Report'!$K$3=1),(SUMIF('WOW PMPM &amp; Agg'!$B$61:$B$63,'Summary TC'!$B233,'WOW PMPM &amp; Agg'!K$61:K$63)*0.25),IF(AND('C Report'!$K$2=L$11,'C Report'!$K$3=2),(SUMIF('WOW PMPM &amp; Agg'!$B$61:$B$63,'Summary TC'!$B233,'WOW PMPM &amp; Agg'!K$61:K$63)*0.5),IF(AND('C Report'!$K$2=L$11,'C Report'!$K$3=3),(SUMIF('WOW PMPM &amp; Agg'!$B$61:$B$63,'Summary TC'!$B233,'WOW PMPM &amp; Agg'!K$61:K$63)*0.75),IF(AND('C Report'!$K$2=L$11,'C Report'!$K$3=4),SUMIF('WOW PMPM &amp; Agg'!$B$61:$B$63,'Summary TC'!$B233,'WOW PMPM &amp; Agg'!K$61:K$63),""))))),SUMIF('WOW PMPM &amp; Agg'!$B$61:$B$63,'Summary TC'!$B233,'WOW PMPM &amp; Agg'!K$61:K$63)))</f>
        <v>0</v>
      </c>
      <c r="M233" s="354">
        <f>IF($D$231="Yes",M248,IF($B$7="Actuals Only",IF('C Report'!$K$2&gt;M$11,SUMIF('WOW PMPM &amp; Agg'!$B$61:$B$63,'Summary TC'!$B233,'WOW PMPM &amp; Agg'!L$61:L$63),IF(AND('C Report'!$K$2=M$11,'C Report'!$K$3=1),(SUMIF('WOW PMPM &amp; Agg'!$B$61:$B$63,'Summary TC'!$B233,'WOW PMPM &amp; Agg'!L$61:L$63)*0.25),IF(AND('C Report'!$K$2=M$11,'C Report'!$K$3=2),(SUMIF('WOW PMPM &amp; Agg'!$B$61:$B$63,'Summary TC'!$B233,'WOW PMPM &amp; Agg'!L$61:L$63)*0.5),IF(AND('C Report'!$K$2=M$11,'C Report'!$K$3=3),(SUMIF('WOW PMPM &amp; Agg'!$B$61:$B$63,'Summary TC'!$B233,'WOW PMPM &amp; Agg'!L$61:L$63)*0.75),IF(AND('C Report'!$K$2=M$11,'C Report'!$K$3=4),SUMIF('WOW PMPM &amp; Agg'!$B$61:$B$63,'Summary TC'!$B233,'WOW PMPM &amp; Agg'!L$61:L$63),""))))),SUMIF('WOW PMPM &amp; Agg'!$B$61:$B$63,'Summary TC'!$B233,'WOW PMPM &amp; Agg'!L$61:L$63)))</f>
        <v>0</v>
      </c>
      <c r="N233" s="354">
        <f>IF($D$231="Yes",N248,IF($B$7="Actuals Only",IF('C Report'!$K$2&gt;N$11,SUMIF('WOW PMPM &amp; Agg'!$B$61:$B$63,'Summary TC'!$B233,'WOW PMPM &amp; Agg'!M$61:M$63),IF(AND('C Report'!$K$2=N$11,'C Report'!$K$3=1),(SUMIF('WOW PMPM &amp; Agg'!$B$61:$B$63,'Summary TC'!$B233,'WOW PMPM &amp; Agg'!M$61:M$63)*0.25),IF(AND('C Report'!$K$2=N$11,'C Report'!$K$3=2),(SUMIF('WOW PMPM &amp; Agg'!$B$61:$B$63,'Summary TC'!$B233,'WOW PMPM &amp; Agg'!M$61:M$63)*0.5),IF(AND('C Report'!$K$2=N$11,'C Report'!$K$3=3),(SUMIF('WOW PMPM &amp; Agg'!$B$61:$B$63,'Summary TC'!$B233,'WOW PMPM &amp; Agg'!M$61:M$63)*0.75),IF(AND('C Report'!$K$2=N$11,'C Report'!$K$3=4),SUMIF('WOW PMPM &amp; Agg'!$B$61:$B$63,'Summary TC'!$B233,'WOW PMPM &amp; Agg'!M$61:M$63),""))))),SUMIF('WOW PMPM &amp; Agg'!$B$61:$B$63,'Summary TC'!$B233,'WOW PMPM &amp; Agg'!M$61:M$63)))</f>
        <v>0</v>
      </c>
      <c r="O233" s="354">
        <f>IF($D$231="Yes",O248,IF($B$7="Actuals Only",IF('C Report'!$K$2&gt;O$11,SUMIF('WOW PMPM &amp; Agg'!$B$61:$B$63,'Summary TC'!$B233,'WOW PMPM &amp; Agg'!N$61:N$63),IF(AND('C Report'!$K$2=O$11,'C Report'!$K$3=1),(SUMIF('WOW PMPM &amp; Agg'!$B$61:$B$63,'Summary TC'!$B233,'WOW PMPM &amp; Agg'!N$61:N$63)*0.25),IF(AND('C Report'!$K$2=O$11,'C Report'!$K$3=2),(SUMIF('WOW PMPM &amp; Agg'!$B$61:$B$63,'Summary TC'!$B233,'WOW PMPM &amp; Agg'!N$61:N$63)*0.5),IF(AND('C Report'!$K$2=O$11,'C Report'!$K$3=3),(SUMIF('WOW PMPM &amp; Agg'!$B$61:$B$63,'Summary TC'!$B233,'WOW PMPM &amp; Agg'!N$61:N$63)*0.75),IF(AND('C Report'!$K$2=O$11,'C Report'!$K$3=4),SUMIF('WOW PMPM &amp; Agg'!$B$61:$B$63,'Summary TC'!$B233,'WOW PMPM &amp; Agg'!N$61:N$63),""))))),SUMIF('WOW PMPM &amp; Agg'!$B$61:$B$63,'Summary TC'!$B233,'WOW PMPM &amp; Agg'!N$61:N$63)))</f>
        <v>0</v>
      </c>
      <c r="P233" s="354">
        <f>IF($D$231="Yes",P248,IF($B$7="Actuals Only",IF('C Report'!$K$2&gt;P$11,SUMIF('WOW PMPM &amp; Agg'!$B$61:$B$63,'Summary TC'!$B233,'WOW PMPM &amp; Agg'!O$61:O$63),IF(AND('C Report'!$K$2=P$11,'C Report'!$K$3=1),(SUMIF('WOW PMPM &amp; Agg'!$B$61:$B$63,'Summary TC'!$B233,'WOW PMPM &amp; Agg'!O$61:O$63)*0.25),IF(AND('C Report'!$K$2=P$11,'C Report'!$K$3=2),(SUMIF('WOW PMPM &amp; Agg'!$B$61:$B$63,'Summary TC'!$B233,'WOW PMPM &amp; Agg'!O$61:O$63)*0.5),IF(AND('C Report'!$K$2=P$11,'C Report'!$K$3=3),(SUMIF('WOW PMPM &amp; Agg'!$B$61:$B$63,'Summary TC'!$B233,'WOW PMPM &amp; Agg'!O$61:O$63)*0.75),IF(AND('C Report'!$K$2=P$11,'C Report'!$K$3=4),SUMIF('WOW PMPM &amp; Agg'!$B$61:$B$63,'Summary TC'!$B233,'WOW PMPM &amp; Agg'!O$61:O$63),""))))),SUMIF('WOW PMPM &amp; Agg'!$B$61:$B$63,'Summary TC'!$B233,'WOW PMPM &amp; Agg'!O$61:O$63)))</f>
        <v>0</v>
      </c>
      <c r="Q233" s="354">
        <f>IF($D$231="Yes",Q248,IF($B$7="Actuals Only",IF('C Report'!$K$2&gt;Q$11,SUMIF('WOW PMPM &amp; Agg'!$B$61:$B$63,'Summary TC'!$B233,'WOW PMPM &amp; Agg'!P$61:P$63),IF(AND('C Report'!$K$2=Q$11,'C Report'!$K$3=1),(SUMIF('WOW PMPM &amp; Agg'!$B$61:$B$63,'Summary TC'!$B233,'WOW PMPM &amp; Agg'!P$61:P$63)*0.25),IF(AND('C Report'!$K$2=Q$11,'C Report'!$K$3=2),(SUMIF('WOW PMPM &amp; Agg'!$B$61:$B$63,'Summary TC'!$B233,'WOW PMPM &amp; Agg'!P$61:P$63)*0.5),IF(AND('C Report'!$K$2=Q$11,'C Report'!$K$3=3),(SUMIF('WOW PMPM &amp; Agg'!$B$61:$B$63,'Summary TC'!$B233,'WOW PMPM &amp; Agg'!P$61:P$63)*0.75),IF(AND('C Report'!$K$2=Q$11,'C Report'!$K$3=4),SUMIF('WOW PMPM &amp; Agg'!$B$61:$B$63,'Summary TC'!$B233,'WOW PMPM &amp; Agg'!P$61:P$63),""))))),SUMIF('WOW PMPM &amp; Agg'!$B$61:$B$63,'Summary TC'!$B233,'WOW PMPM &amp; Agg'!P$61:P$63)))</f>
        <v>0</v>
      </c>
      <c r="R233" s="354">
        <f>IF($D$231="Yes",R248,IF($B$7="Actuals Only",IF('C Report'!$K$2&gt;R$11,SUMIF('WOW PMPM &amp; Agg'!$B$61:$B$63,'Summary TC'!$B233,'WOW PMPM &amp; Agg'!Q$61:Q$63),IF(AND('C Report'!$K$2=R$11,'C Report'!$K$3=1),(SUMIF('WOW PMPM &amp; Agg'!$B$61:$B$63,'Summary TC'!$B233,'WOW PMPM &amp; Agg'!Q$61:Q$63)*0.25),IF(AND('C Report'!$K$2=R$11,'C Report'!$K$3=2),(SUMIF('WOW PMPM &amp; Agg'!$B$61:$B$63,'Summary TC'!$B233,'WOW PMPM &amp; Agg'!Q$61:Q$63)*0.5),IF(AND('C Report'!$K$2=R$11,'C Report'!$K$3=3),(SUMIF('WOW PMPM &amp; Agg'!$B$61:$B$63,'Summary TC'!$B233,'WOW PMPM &amp; Agg'!Q$61:Q$63)*0.75),IF(AND('C Report'!$K$2=R$11,'C Report'!$K$3=4),SUMIF('WOW PMPM &amp; Agg'!$B$61:$B$63,'Summary TC'!$B233,'WOW PMPM &amp; Agg'!Q$61:Q$63),""))))),SUMIF('WOW PMPM &amp; Agg'!$B$61:$B$63,'Summary TC'!$B233,'WOW PMPM &amp; Agg'!Q$61:Q$63)))</f>
        <v>0</v>
      </c>
      <c r="S233" s="354">
        <f>IF($D$231="Yes",S248,IF($B$7="Actuals Only",IF('C Report'!$K$2&gt;S$11,SUMIF('WOW PMPM &amp; Agg'!$B$61:$B$63,'Summary TC'!$B233,'WOW PMPM &amp; Agg'!R$61:R$63),IF(AND('C Report'!$K$2=S$11,'C Report'!$K$3=1),(SUMIF('WOW PMPM &amp; Agg'!$B$61:$B$63,'Summary TC'!$B233,'WOW PMPM &amp; Agg'!R$61:R$63)*0.25),IF(AND('C Report'!$K$2=S$11,'C Report'!$K$3=2),(SUMIF('WOW PMPM &amp; Agg'!$B$61:$B$63,'Summary TC'!$B233,'WOW PMPM &amp; Agg'!R$61:R$63)*0.5),IF(AND('C Report'!$K$2=S$11,'C Report'!$K$3=3),(SUMIF('WOW PMPM &amp; Agg'!$B$61:$B$63,'Summary TC'!$B233,'WOW PMPM &amp; Agg'!R$61:R$63)*0.75),IF(AND('C Report'!$K$2=S$11,'C Report'!$K$3=4),SUMIF('WOW PMPM &amp; Agg'!$B$61:$B$63,'Summary TC'!$B233,'WOW PMPM &amp; Agg'!R$61:R$63),""))))),SUMIF('WOW PMPM &amp; Agg'!$B$61:$B$63,'Summary TC'!$B233,'WOW PMPM &amp; Agg'!R$61:R$63)))</f>
        <v>0</v>
      </c>
      <c r="T233" s="354">
        <f>IF($D$231="Yes",T248,IF($B$7="Actuals Only",IF('C Report'!$K$2&gt;T$11,SUMIF('WOW PMPM &amp; Agg'!$B$61:$B$63,'Summary TC'!$B233,'WOW PMPM &amp; Agg'!S$61:S$63),IF(AND('C Report'!$K$2=T$11,'C Report'!$K$3=1),(SUMIF('WOW PMPM &amp; Agg'!$B$61:$B$63,'Summary TC'!$B233,'WOW PMPM &amp; Agg'!S$61:S$63)*0.25),IF(AND('C Report'!$K$2=T$11,'C Report'!$K$3=2),(SUMIF('WOW PMPM &amp; Agg'!$B$61:$B$63,'Summary TC'!$B233,'WOW PMPM &amp; Agg'!S$61:S$63)*0.5),IF(AND('C Report'!$K$2=T$11,'C Report'!$K$3=3),(SUMIF('WOW PMPM &amp; Agg'!$B$61:$B$63,'Summary TC'!$B233,'WOW PMPM &amp; Agg'!S$61:S$63)*0.75),IF(AND('C Report'!$K$2=T$11,'C Report'!$K$3=4),SUMIF('WOW PMPM &amp; Agg'!$B$61:$B$63,'Summary TC'!$B233,'WOW PMPM &amp; Agg'!S$61:S$63),""))))),SUMIF('WOW PMPM &amp; Agg'!$B$61:$B$63,'Summary TC'!$B233,'WOW PMPM &amp; Agg'!S$61:S$63)))</f>
        <v>0</v>
      </c>
      <c r="U233" s="354">
        <f>IF($D$231="Yes",U248,IF($B$7="Actuals Only",IF('C Report'!$K$2&gt;U$11,SUMIF('WOW PMPM &amp; Agg'!$B$61:$B$63,'Summary TC'!$B233,'WOW PMPM &amp; Agg'!T$61:T$63),IF(AND('C Report'!$K$2=U$11,'C Report'!$K$3=1),(SUMIF('WOW PMPM &amp; Agg'!$B$61:$B$63,'Summary TC'!$B233,'WOW PMPM &amp; Agg'!T$61:T$63)*0.25),IF(AND('C Report'!$K$2=U$11,'C Report'!$K$3=2),(SUMIF('WOW PMPM &amp; Agg'!$B$61:$B$63,'Summary TC'!$B233,'WOW PMPM &amp; Agg'!T$61:T$63)*0.5),IF(AND('C Report'!$K$2=U$11,'C Report'!$K$3=3),(SUMIF('WOW PMPM &amp; Agg'!$B$61:$B$63,'Summary TC'!$B233,'WOW PMPM &amp; Agg'!T$61:T$63)*0.75),IF(AND('C Report'!$K$2=U$11,'C Report'!$K$3=4),SUMIF('WOW PMPM &amp; Agg'!$B$61:$B$63,'Summary TC'!$B233,'WOW PMPM &amp; Agg'!T$61:T$63),""))))),SUMIF('WOW PMPM &amp; Agg'!$B$61:$B$63,'Summary TC'!$B233,'WOW PMPM &amp; Agg'!T$61:T$63)))</f>
        <v>0</v>
      </c>
      <c r="V233" s="354">
        <f>IF($D$231="Yes",V248,IF($B$7="Actuals Only",IF('C Report'!$K$2&gt;V$11,SUMIF('WOW PMPM &amp; Agg'!$B$61:$B$63,'Summary TC'!$B233,'WOW PMPM &amp; Agg'!U$61:U$63),IF(AND('C Report'!$K$2=V$11,'C Report'!$K$3=1),(SUMIF('WOW PMPM &amp; Agg'!$B$61:$B$63,'Summary TC'!$B233,'WOW PMPM &amp; Agg'!U$61:U$63)*0.25),IF(AND('C Report'!$K$2=V$11,'C Report'!$K$3=2),(SUMIF('WOW PMPM &amp; Agg'!$B$61:$B$63,'Summary TC'!$B233,'WOW PMPM &amp; Agg'!U$61:U$63)*0.5),IF(AND('C Report'!$K$2=V$11,'C Report'!$K$3=3),(SUMIF('WOW PMPM &amp; Agg'!$B$61:$B$63,'Summary TC'!$B233,'WOW PMPM &amp; Agg'!U$61:U$63)*0.75),IF(AND('C Report'!$K$2=V$11,'C Report'!$K$3=4),SUMIF('WOW PMPM &amp; Agg'!$B$61:$B$63,'Summary TC'!$B233,'WOW PMPM &amp; Agg'!U$61:U$63),""))))),SUMIF('WOW PMPM &amp; Agg'!$B$61:$B$63,'Summary TC'!$B233,'WOW PMPM &amp; Agg'!U$61:U$63)))</f>
        <v>0</v>
      </c>
      <c r="W233" s="354">
        <f>IF($D$231="Yes",W248,IF($B$7="Actuals Only",IF('C Report'!$K$2&gt;W$11,SUMIF('WOW PMPM &amp; Agg'!$B$61:$B$63,'Summary TC'!$B233,'WOW PMPM &amp; Agg'!V$61:V$63),IF(AND('C Report'!$K$2=W$11,'C Report'!$K$3=1),(SUMIF('WOW PMPM &amp; Agg'!$B$61:$B$63,'Summary TC'!$B233,'WOW PMPM &amp; Agg'!V$61:V$63)*0.25),IF(AND('C Report'!$K$2=W$11,'C Report'!$K$3=2),(SUMIF('WOW PMPM &amp; Agg'!$B$61:$B$63,'Summary TC'!$B233,'WOW PMPM &amp; Agg'!V$61:V$63)*0.5),IF(AND('C Report'!$K$2=W$11,'C Report'!$K$3=3),(SUMIF('WOW PMPM &amp; Agg'!$B$61:$B$63,'Summary TC'!$B233,'WOW PMPM &amp; Agg'!V$61:V$63)*0.75),IF(AND('C Report'!$K$2=W$11,'C Report'!$K$3=4),SUMIF('WOW PMPM &amp; Agg'!$B$61:$B$63,'Summary TC'!$B233,'WOW PMPM &amp; Agg'!V$61:V$63),""))))),SUMIF('WOW PMPM &amp; Agg'!$B$61:$B$63,'Summary TC'!$B233,'WOW PMPM &amp; Agg'!V$61:V$63)))</f>
        <v>0</v>
      </c>
      <c r="X233" s="354">
        <f>IF($D$231="Yes",X248,IF($B$7="Actuals Only",IF('C Report'!$K$2&gt;X$11,SUMIF('WOW PMPM &amp; Agg'!$B$61:$B$63,'Summary TC'!$B233,'WOW PMPM &amp; Agg'!W$61:W$63),IF(AND('C Report'!$K$2=X$11,'C Report'!$K$3=1),(SUMIF('WOW PMPM &amp; Agg'!$B$61:$B$63,'Summary TC'!$B233,'WOW PMPM &amp; Agg'!W$61:W$63)*0.25),IF(AND('C Report'!$K$2=X$11,'C Report'!$K$3=2),(SUMIF('WOW PMPM &amp; Agg'!$B$61:$B$63,'Summary TC'!$B233,'WOW PMPM &amp; Agg'!W$61:W$63)*0.5),IF(AND('C Report'!$K$2=X$11,'C Report'!$K$3=3),(SUMIF('WOW PMPM &amp; Agg'!$B$61:$B$63,'Summary TC'!$B233,'WOW PMPM &amp; Agg'!W$61:W$63)*0.75),IF(AND('C Report'!$K$2=X$11,'C Report'!$K$3=4),SUMIF('WOW PMPM &amp; Agg'!$B$61:$B$63,'Summary TC'!$B233,'WOW PMPM &amp; Agg'!W$61:W$63),""))))),SUMIF('WOW PMPM &amp; Agg'!$B$61:$B$63,'Summary TC'!$B233,'WOW PMPM &amp; Agg'!W$61:W$63)))</f>
        <v>0</v>
      </c>
      <c r="Y233" s="354">
        <f>IF($D$231="Yes",Y248,IF($B$7="Actuals Only",IF('C Report'!$K$2&gt;Y$11,SUMIF('WOW PMPM &amp; Agg'!$B$61:$B$63,'Summary TC'!$B233,'WOW PMPM &amp; Agg'!X$61:X$63),IF(AND('C Report'!$K$2=Y$11,'C Report'!$K$3=1),(SUMIF('WOW PMPM &amp; Agg'!$B$61:$B$63,'Summary TC'!$B233,'WOW PMPM &amp; Agg'!X$61:X$63)*0.25),IF(AND('C Report'!$K$2=Y$11,'C Report'!$K$3=2),(SUMIF('WOW PMPM &amp; Agg'!$B$61:$B$63,'Summary TC'!$B233,'WOW PMPM &amp; Agg'!X$61:X$63)*0.5),IF(AND('C Report'!$K$2=Y$11,'C Report'!$K$3=3),(SUMIF('WOW PMPM &amp; Agg'!$B$61:$B$63,'Summary TC'!$B233,'WOW PMPM &amp; Agg'!X$61:X$63)*0.75),IF(AND('C Report'!$K$2=Y$11,'C Report'!$K$3=4),SUMIF('WOW PMPM &amp; Agg'!$B$61:$B$63,'Summary TC'!$B233,'WOW PMPM &amp; Agg'!X$61:X$63),""))))),SUMIF('WOW PMPM &amp; Agg'!$B$61:$B$63,'Summary TC'!$B233,'WOW PMPM &amp; Agg'!X$61:X$63)))</f>
        <v>0</v>
      </c>
      <c r="Z233" s="354">
        <f>IF($D$231="Yes",Z248,IF($B$7="Actuals Only",IF('C Report'!$K$2&gt;Z$11,SUMIF('WOW PMPM &amp; Agg'!$B$61:$B$63,'Summary TC'!$B233,'WOW PMPM &amp; Agg'!Y$61:Y$63),IF(AND('C Report'!$K$2=Z$11,'C Report'!$K$3=1),(SUMIF('WOW PMPM &amp; Agg'!$B$61:$B$63,'Summary TC'!$B233,'WOW PMPM &amp; Agg'!Y$61:Y$63)*0.25),IF(AND('C Report'!$K$2=Z$11,'C Report'!$K$3=2),(SUMIF('WOW PMPM &amp; Agg'!$B$61:$B$63,'Summary TC'!$B233,'WOW PMPM &amp; Agg'!Y$61:Y$63)*0.5),IF(AND('C Report'!$K$2=Z$11,'C Report'!$K$3=3),(SUMIF('WOW PMPM &amp; Agg'!$B$61:$B$63,'Summary TC'!$B233,'WOW PMPM &amp; Agg'!Y$61:Y$63)*0.75),IF(AND('C Report'!$K$2=Z$11,'C Report'!$K$3=4),SUMIF('WOW PMPM &amp; Agg'!$B$61:$B$63,'Summary TC'!$B233,'WOW PMPM &amp; Agg'!Y$61:Y$63),""))))),SUMIF('WOW PMPM &amp; Agg'!$B$61:$B$63,'Summary TC'!$B233,'WOW PMPM &amp; Agg'!Y$61:Y$63)))</f>
        <v>0</v>
      </c>
      <c r="AA233" s="354">
        <f>IF($D$231="Yes",AA248,IF($B$7="Actuals Only",IF('C Report'!$K$2&gt;AA$11,SUMIF('WOW PMPM &amp; Agg'!$B$61:$B$63,'Summary TC'!$B233,'WOW PMPM &amp; Agg'!Z$61:Z$63),IF(AND('C Report'!$K$2=AA$11,'C Report'!$K$3=1),(SUMIF('WOW PMPM &amp; Agg'!$B$61:$B$63,'Summary TC'!$B233,'WOW PMPM &amp; Agg'!Z$61:Z$63)*0.25),IF(AND('C Report'!$K$2=AA$11,'C Report'!$K$3=2),(SUMIF('WOW PMPM &amp; Agg'!$B$61:$B$63,'Summary TC'!$B233,'WOW PMPM &amp; Agg'!Z$61:Z$63)*0.5),IF(AND('C Report'!$K$2=AA$11,'C Report'!$K$3=3),(SUMIF('WOW PMPM &amp; Agg'!$B$61:$B$63,'Summary TC'!$B233,'WOW PMPM &amp; Agg'!Z$61:Z$63)*0.75),IF(AND('C Report'!$K$2=AA$11,'C Report'!$K$3=4),SUMIF('WOW PMPM &amp; Agg'!$B$61:$B$63,'Summary TC'!$B233,'WOW PMPM &amp; Agg'!Z$61:Z$63),""))))),SUMIF('WOW PMPM &amp; Agg'!$B$61:$B$63,'Summary TC'!$B233,'WOW PMPM &amp; Agg'!Z$61:Z$63)))</f>
        <v>0</v>
      </c>
      <c r="AB233" s="354">
        <f>IF($D$231="Yes",AB248,IF($B$7="Actuals Only",IF('C Report'!$K$2&gt;AB$11,SUMIF('WOW PMPM &amp; Agg'!$B$61:$B$63,'Summary TC'!$B233,'WOW PMPM &amp; Agg'!AA$61:AA$63),IF(AND('C Report'!$K$2=AB$11,'C Report'!$K$3=1),(SUMIF('WOW PMPM &amp; Agg'!$B$61:$B$63,'Summary TC'!$B233,'WOW PMPM &amp; Agg'!AA$61:AA$63)*0.25),IF(AND('C Report'!$K$2=AB$11,'C Report'!$K$3=2),(SUMIF('WOW PMPM &amp; Agg'!$B$61:$B$63,'Summary TC'!$B233,'WOW PMPM &amp; Agg'!AA$61:AA$63)*0.5),IF(AND('C Report'!$K$2=AB$11,'C Report'!$K$3=3),(SUMIF('WOW PMPM &amp; Agg'!$B$61:$B$63,'Summary TC'!$B233,'WOW PMPM &amp; Agg'!AA$61:AA$63)*0.75),IF(AND('C Report'!$K$2=AB$11,'C Report'!$K$3=4),SUMIF('WOW PMPM &amp; Agg'!$B$61:$B$63,'Summary TC'!$B233,'WOW PMPM &amp; Agg'!AA$61:AA$63),""))))),SUMIF('WOW PMPM &amp; Agg'!$B$61:$B$63,'Summary TC'!$B233,'WOW PMPM &amp; Agg'!AA$61:AA$63)))</f>
        <v>0</v>
      </c>
      <c r="AC233" s="355">
        <f>IF($D$231="Yes",AC248,IF($B$7="Actuals Only",IF('C Report'!$K$2&gt;AC$11,SUMIF('WOW PMPM &amp; Agg'!$B$61:$B$63,'Summary TC'!$B233,'WOW PMPM &amp; Agg'!AB$61:AB$63),IF(AND('C Report'!$K$2=AC$11,'C Report'!$K$3=1),(SUMIF('WOW PMPM &amp; Agg'!$B$61:$B$63,'Summary TC'!$B233,'WOW PMPM &amp; Agg'!AB$61:AB$63)*0.25),IF(AND('C Report'!$K$2=AC$11,'C Report'!$K$3=2),(SUMIF('WOW PMPM &amp; Agg'!$B$61:$B$63,'Summary TC'!$B233,'WOW PMPM &amp; Agg'!AB$61:AB$63)*0.5),IF(AND('C Report'!$K$2=AC$11,'C Report'!$K$3=3),(SUMIF('WOW PMPM &amp; Agg'!$B$61:$B$63,'Summary TC'!$B233,'WOW PMPM &amp; Agg'!AB$61:AB$63)*0.75),IF(AND('C Report'!$K$2=AC$11,'C Report'!$K$3=4),SUMIF('WOW PMPM &amp; Agg'!$B$61:$B$63,'Summary TC'!$B233,'WOW PMPM &amp; Agg'!AB$61:AB$63),""))))),SUMIF('WOW PMPM &amp; Agg'!$B$61:$B$63,'Summary TC'!$B233,'WOW PMPM &amp; Agg'!AB$61:AB$63)))</f>
        <v>0</v>
      </c>
      <c r="AD233" s="262"/>
    </row>
    <row r="234" spans="2:30" x14ac:dyDescent="0.2">
      <c r="B234" s="61" t="str">
        <f>IFERROR(VLOOKUP(C234,'MEG Def'!$A$57:$B$59,2),"")</f>
        <v/>
      </c>
      <c r="C234" s="114"/>
      <c r="D234" s="357" t="str">
        <f>IF($C234&lt;&gt;0,"Total","")</f>
        <v/>
      </c>
      <c r="E234" s="354">
        <f>IF($D$231="Yes",E249,IF($B$7="Actuals Only",IF('C Report'!$K$2&gt;E$11,SUMIF('WOW PMPM &amp; Agg'!$B$61:$B$63,'Summary TC'!$B234,'WOW PMPM &amp; Agg'!D$61:D$63),IF(AND('C Report'!$K$2=E$11,'C Report'!$K$3=1),(SUMIF('WOW PMPM &amp; Agg'!$B$61:$B$63,'Summary TC'!$B234,'WOW PMPM &amp; Agg'!D$61:D$63)*0.25),IF(AND('C Report'!$K$2=E$11,'C Report'!$K$3=2),(SUMIF('WOW PMPM &amp; Agg'!$B$61:$B$63,'Summary TC'!$B234,'WOW PMPM &amp; Agg'!D$61:D$63)*0.5),IF(AND('C Report'!$K$2=E$11,'C Report'!$K$3=3),(SUMIF('WOW PMPM &amp; Agg'!$B$61:$B$63,'Summary TC'!$B234,'WOW PMPM &amp; Agg'!D$61:D$63)*0.75),IF(AND('C Report'!$K$2=E$11,'C Report'!$K$3=4),SUMIF('WOW PMPM &amp; Agg'!$B$61:$B$63,'Summary TC'!$B234,'WOW PMPM &amp; Agg'!D$61:D$63),""))))),SUMIF('WOW PMPM &amp; Agg'!$B$61:$B$63,'Summary TC'!$B234,'WOW PMPM &amp; Agg'!D$61:D$63)))</f>
        <v>0</v>
      </c>
      <c r="F234" s="354">
        <f>IF($D$231="Yes",F249,IF($B$7="Actuals Only",IF('C Report'!$K$2&gt;F$11,SUMIF('WOW PMPM &amp; Agg'!$B$61:$B$63,'Summary TC'!$B234,'WOW PMPM &amp; Agg'!E$61:E$63),IF(AND('C Report'!$K$2=F$11,'C Report'!$K$3=1),(SUMIF('WOW PMPM &amp; Agg'!$B$61:$B$63,'Summary TC'!$B234,'WOW PMPM &amp; Agg'!E$61:E$63)*0.25),IF(AND('C Report'!$K$2=F$11,'C Report'!$K$3=2),(SUMIF('WOW PMPM &amp; Agg'!$B$61:$B$63,'Summary TC'!$B234,'WOW PMPM &amp; Agg'!E$61:E$63)*0.5),IF(AND('C Report'!$K$2=F$11,'C Report'!$K$3=3),(SUMIF('WOW PMPM &amp; Agg'!$B$61:$B$63,'Summary TC'!$B234,'WOW PMPM &amp; Agg'!E$61:E$63)*0.75),IF(AND('C Report'!$K$2=F$11,'C Report'!$K$3=4),SUMIF('WOW PMPM &amp; Agg'!$B$61:$B$63,'Summary TC'!$B234,'WOW PMPM &amp; Agg'!E$61:E$63),""))))),SUMIF('WOW PMPM &amp; Agg'!$B$61:$B$63,'Summary TC'!$B234,'WOW PMPM &amp; Agg'!E$61:E$63)))</f>
        <v>0</v>
      </c>
      <c r="G234" s="354">
        <f>IF($D$231="Yes",G249,IF($B$7="Actuals Only",IF('C Report'!$K$2&gt;G$11,SUMIF('WOW PMPM &amp; Agg'!$B$61:$B$63,'Summary TC'!$B234,'WOW PMPM &amp; Agg'!F$61:F$63),IF(AND('C Report'!$K$2=G$11,'C Report'!$K$3=1),(SUMIF('WOW PMPM &amp; Agg'!$B$61:$B$63,'Summary TC'!$B234,'WOW PMPM &amp; Agg'!F$61:F$63)*0.25),IF(AND('C Report'!$K$2=G$11,'C Report'!$K$3=2),(SUMIF('WOW PMPM &amp; Agg'!$B$61:$B$63,'Summary TC'!$B234,'WOW PMPM &amp; Agg'!F$61:F$63)*0.5),IF(AND('C Report'!$K$2=G$11,'C Report'!$K$3=3),(SUMIF('WOW PMPM &amp; Agg'!$B$61:$B$63,'Summary TC'!$B234,'WOW PMPM &amp; Agg'!F$61:F$63)*0.75),IF(AND('C Report'!$K$2=G$11,'C Report'!$K$3=4),SUMIF('WOW PMPM &amp; Agg'!$B$61:$B$63,'Summary TC'!$B234,'WOW PMPM &amp; Agg'!F$61:F$63),""))))),SUMIF('WOW PMPM &amp; Agg'!$B$61:$B$63,'Summary TC'!$B234,'WOW PMPM &amp; Agg'!F$61:F$63)))</f>
        <v>0</v>
      </c>
      <c r="H234" s="354">
        <f>IF($D$231="Yes",H249,IF($B$7="Actuals Only",IF('C Report'!$K$2&gt;H$11,SUMIF('WOW PMPM &amp; Agg'!$B$61:$B$63,'Summary TC'!$B234,'WOW PMPM &amp; Agg'!G$61:G$63),IF(AND('C Report'!$K$2=H$11,'C Report'!$K$3=1),(SUMIF('WOW PMPM &amp; Agg'!$B$61:$B$63,'Summary TC'!$B234,'WOW PMPM &amp; Agg'!G$61:G$63)*0.25),IF(AND('C Report'!$K$2=H$11,'C Report'!$K$3=2),(SUMIF('WOW PMPM &amp; Agg'!$B$61:$B$63,'Summary TC'!$B234,'WOW PMPM &amp; Agg'!G$61:G$63)*0.5),IF(AND('C Report'!$K$2=H$11,'C Report'!$K$3=3),(SUMIF('WOW PMPM &amp; Agg'!$B$61:$B$63,'Summary TC'!$B234,'WOW PMPM &amp; Agg'!G$61:G$63)*0.75),IF(AND('C Report'!$K$2=H$11,'C Report'!$K$3=4),SUMIF('WOW PMPM &amp; Agg'!$B$61:$B$63,'Summary TC'!$B234,'WOW PMPM &amp; Agg'!G$61:G$63),""))))),SUMIF('WOW PMPM &amp; Agg'!$B$61:$B$63,'Summary TC'!$B234,'WOW PMPM &amp; Agg'!G$61:G$63)))</f>
        <v>0</v>
      </c>
      <c r="I234" s="354">
        <f>IF($D$231="Yes",I249,IF($B$7="Actuals Only",IF('C Report'!$K$2&gt;I$11,SUMIF('WOW PMPM &amp; Agg'!$B$61:$B$63,'Summary TC'!$B234,'WOW PMPM &amp; Agg'!H$61:H$63),IF(AND('C Report'!$K$2=I$11,'C Report'!$K$3=1),(SUMIF('WOW PMPM &amp; Agg'!$B$61:$B$63,'Summary TC'!$B234,'WOW PMPM &amp; Agg'!H$61:H$63)*0.25),IF(AND('C Report'!$K$2=I$11,'C Report'!$K$3=2),(SUMIF('WOW PMPM &amp; Agg'!$B$61:$B$63,'Summary TC'!$B234,'WOW PMPM &amp; Agg'!H$61:H$63)*0.5),IF(AND('C Report'!$K$2=I$11,'C Report'!$K$3=3),(SUMIF('WOW PMPM &amp; Agg'!$B$61:$B$63,'Summary TC'!$B234,'WOW PMPM &amp; Agg'!H$61:H$63)*0.75),IF(AND('C Report'!$K$2=I$11,'C Report'!$K$3=4),SUMIF('WOW PMPM &amp; Agg'!$B$61:$B$63,'Summary TC'!$B234,'WOW PMPM &amp; Agg'!H$61:H$63),""))))),SUMIF('WOW PMPM &amp; Agg'!$B$61:$B$63,'Summary TC'!$B234,'WOW PMPM &amp; Agg'!H$61:H$63)))</f>
        <v>0</v>
      </c>
      <c r="J234" s="354">
        <f>IF($D$231="Yes",J249,IF($B$7="Actuals Only",IF('C Report'!$K$2&gt;J$11,SUMIF('WOW PMPM &amp; Agg'!$B$61:$B$63,'Summary TC'!$B234,'WOW PMPM &amp; Agg'!I$61:I$63),IF(AND('C Report'!$K$2=J$11,'C Report'!$K$3=1),(SUMIF('WOW PMPM &amp; Agg'!$B$61:$B$63,'Summary TC'!$B234,'WOW PMPM &amp; Agg'!I$61:I$63)*0.25),IF(AND('C Report'!$K$2=J$11,'C Report'!$K$3=2),(SUMIF('WOW PMPM &amp; Agg'!$B$61:$B$63,'Summary TC'!$B234,'WOW PMPM &amp; Agg'!I$61:I$63)*0.5),IF(AND('C Report'!$K$2=J$11,'C Report'!$K$3=3),(SUMIF('WOW PMPM &amp; Agg'!$B$61:$B$63,'Summary TC'!$B234,'WOW PMPM &amp; Agg'!I$61:I$63)*0.75),IF(AND('C Report'!$K$2=J$11,'C Report'!$K$3=4),SUMIF('WOW PMPM &amp; Agg'!$B$61:$B$63,'Summary TC'!$B234,'WOW PMPM &amp; Agg'!I$61:I$63),""))))),SUMIF('WOW PMPM &amp; Agg'!$B$61:$B$63,'Summary TC'!$B234,'WOW PMPM &amp; Agg'!I$61:I$63)))</f>
        <v>0</v>
      </c>
      <c r="K234" s="354">
        <f>IF($D$231="Yes",K249,IF($B$7="Actuals Only",IF('C Report'!$K$2&gt;K$11,SUMIF('WOW PMPM &amp; Agg'!$B$61:$B$63,'Summary TC'!$B234,'WOW PMPM &amp; Agg'!J$61:J$63),IF(AND('C Report'!$K$2=K$11,'C Report'!$K$3=1),(SUMIF('WOW PMPM &amp; Agg'!$B$61:$B$63,'Summary TC'!$B234,'WOW PMPM &amp; Agg'!J$61:J$63)*0.25),IF(AND('C Report'!$K$2=K$11,'C Report'!$K$3=2),(SUMIF('WOW PMPM &amp; Agg'!$B$61:$B$63,'Summary TC'!$B234,'WOW PMPM &amp; Agg'!J$61:J$63)*0.5),IF(AND('C Report'!$K$2=K$11,'C Report'!$K$3=3),(SUMIF('WOW PMPM &amp; Agg'!$B$61:$B$63,'Summary TC'!$B234,'WOW PMPM &amp; Agg'!J$61:J$63)*0.75),IF(AND('C Report'!$K$2=K$11,'C Report'!$K$3=4),SUMIF('WOW PMPM &amp; Agg'!$B$61:$B$63,'Summary TC'!$B234,'WOW PMPM &amp; Agg'!J$61:J$63),""))))),SUMIF('WOW PMPM &amp; Agg'!$B$61:$B$63,'Summary TC'!$B234,'WOW PMPM &amp; Agg'!J$61:J$63)))</f>
        <v>0</v>
      </c>
      <c r="L234" s="354">
        <f>IF($D$231="Yes",L249,IF($B$7="Actuals Only",IF('C Report'!$K$2&gt;L$11,SUMIF('WOW PMPM &amp; Agg'!$B$61:$B$63,'Summary TC'!$B234,'WOW PMPM &amp; Agg'!K$61:K$63),IF(AND('C Report'!$K$2=L$11,'C Report'!$K$3=1),(SUMIF('WOW PMPM &amp; Agg'!$B$61:$B$63,'Summary TC'!$B234,'WOW PMPM &amp; Agg'!K$61:K$63)*0.25),IF(AND('C Report'!$K$2=L$11,'C Report'!$K$3=2),(SUMIF('WOW PMPM &amp; Agg'!$B$61:$B$63,'Summary TC'!$B234,'WOW PMPM &amp; Agg'!K$61:K$63)*0.5),IF(AND('C Report'!$K$2=L$11,'C Report'!$K$3=3),(SUMIF('WOW PMPM &amp; Agg'!$B$61:$B$63,'Summary TC'!$B234,'WOW PMPM &amp; Agg'!K$61:K$63)*0.75),IF(AND('C Report'!$K$2=L$11,'C Report'!$K$3=4),SUMIF('WOW PMPM &amp; Agg'!$B$61:$B$63,'Summary TC'!$B234,'WOW PMPM &amp; Agg'!K$61:K$63),""))))),SUMIF('WOW PMPM &amp; Agg'!$B$61:$B$63,'Summary TC'!$B234,'WOW PMPM &amp; Agg'!K$61:K$63)))</f>
        <v>0</v>
      </c>
      <c r="M234" s="354">
        <f>IF($D$231="Yes",M249,IF($B$7="Actuals Only",IF('C Report'!$K$2&gt;M$11,SUMIF('WOW PMPM &amp; Agg'!$B$61:$B$63,'Summary TC'!$B234,'WOW PMPM &amp; Agg'!L$61:L$63),IF(AND('C Report'!$K$2=M$11,'C Report'!$K$3=1),(SUMIF('WOW PMPM &amp; Agg'!$B$61:$B$63,'Summary TC'!$B234,'WOW PMPM &amp; Agg'!L$61:L$63)*0.25),IF(AND('C Report'!$K$2=M$11,'C Report'!$K$3=2),(SUMIF('WOW PMPM &amp; Agg'!$B$61:$B$63,'Summary TC'!$B234,'WOW PMPM &amp; Agg'!L$61:L$63)*0.5),IF(AND('C Report'!$K$2=M$11,'C Report'!$K$3=3),(SUMIF('WOW PMPM &amp; Agg'!$B$61:$B$63,'Summary TC'!$B234,'WOW PMPM &amp; Agg'!L$61:L$63)*0.75),IF(AND('C Report'!$K$2=M$11,'C Report'!$K$3=4),SUMIF('WOW PMPM &amp; Agg'!$B$61:$B$63,'Summary TC'!$B234,'WOW PMPM &amp; Agg'!L$61:L$63),""))))),SUMIF('WOW PMPM &amp; Agg'!$B$61:$B$63,'Summary TC'!$B234,'WOW PMPM &amp; Agg'!L$61:L$63)))</f>
        <v>0</v>
      </c>
      <c r="N234" s="354">
        <f>IF($D$231="Yes",N249,IF($B$7="Actuals Only",IF('C Report'!$K$2&gt;N$11,SUMIF('WOW PMPM &amp; Agg'!$B$61:$B$63,'Summary TC'!$B234,'WOW PMPM &amp; Agg'!M$61:M$63),IF(AND('C Report'!$K$2=N$11,'C Report'!$K$3=1),(SUMIF('WOW PMPM &amp; Agg'!$B$61:$B$63,'Summary TC'!$B234,'WOW PMPM &amp; Agg'!M$61:M$63)*0.25),IF(AND('C Report'!$K$2=N$11,'C Report'!$K$3=2),(SUMIF('WOW PMPM &amp; Agg'!$B$61:$B$63,'Summary TC'!$B234,'WOW PMPM &amp; Agg'!M$61:M$63)*0.5),IF(AND('C Report'!$K$2=N$11,'C Report'!$K$3=3),(SUMIF('WOW PMPM &amp; Agg'!$B$61:$B$63,'Summary TC'!$B234,'WOW PMPM &amp; Agg'!M$61:M$63)*0.75),IF(AND('C Report'!$K$2=N$11,'C Report'!$K$3=4),SUMIF('WOW PMPM &amp; Agg'!$B$61:$B$63,'Summary TC'!$B234,'WOW PMPM &amp; Agg'!M$61:M$63),""))))),SUMIF('WOW PMPM &amp; Agg'!$B$61:$B$63,'Summary TC'!$B234,'WOW PMPM &amp; Agg'!M$61:M$63)))</f>
        <v>0</v>
      </c>
      <c r="O234" s="354">
        <f>IF($D$231="Yes",O249,IF($B$7="Actuals Only",IF('C Report'!$K$2&gt;O$11,SUMIF('WOW PMPM &amp; Agg'!$B$61:$B$63,'Summary TC'!$B234,'WOW PMPM &amp; Agg'!N$61:N$63),IF(AND('C Report'!$K$2=O$11,'C Report'!$K$3=1),(SUMIF('WOW PMPM &amp; Agg'!$B$61:$B$63,'Summary TC'!$B234,'WOW PMPM &amp; Agg'!N$61:N$63)*0.25),IF(AND('C Report'!$K$2=O$11,'C Report'!$K$3=2),(SUMIF('WOW PMPM &amp; Agg'!$B$61:$B$63,'Summary TC'!$B234,'WOW PMPM &amp; Agg'!N$61:N$63)*0.5),IF(AND('C Report'!$K$2=O$11,'C Report'!$K$3=3),(SUMIF('WOW PMPM &amp; Agg'!$B$61:$B$63,'Summary TC'!$B234,'WOW PMPM &amp; Agg'!N$61:N$63)*0.75),IF(AND('C Report'!$K$2=O$11,'C Report'!$K$3=4),SUMIF('WOW PMPM &amp; Agg'!$B$61:$B$63,'Summary TC'!$B234,'WOW PMPM &amp; Agg'!N$61:N$63),""))))),SUMIF('WOW PMPM &amp; Agg'!$B$61:$B$63,'Summary TC'!$B234,'WOW PMPM &amp; Agg'!N$61:N$63)))</f>
        <v>0</v>
      </c>
      <c r="P234" s="354">
        <f>IF($D$231="Yes",P249,IF($B$7="Actuals Only",IF('C Report'!$K$2&gt;P$11,SUMIF('WOW PMPM &amp; Agg'!$B$61:$B$63,'Summary TC'!$B234,'WOW PMPM &amp; Agg'!O$61:O$63),IF(AND('C Report'!$K$2=P$11,'C Report'!$K$3=1),(SUMIF('WOW PMPM &amp; Agg'!$B$61:$B$63,'Summary TC'!$B234,'WOW PMPM &amp; Agg'!O$61:O$63)*0.25),IF(AND('C Report'!$K$2=P$11,'C Report'!$K$3=2),(SUMIF('WOW PMPM &amp; Agg'!$B$61:$B$63,'Summary TC'!$B234,'WOW PMPM &amp; Agg'!O$61:O$63)*0.5),IF(AND('C Report'!$K$2=P$11,'C Report'!$K$3=3),(SUMIF('WOW PMPM &amp; Agg'!$B$61:$B$63,'Summary TC'!$B234,'WOW PMPM &amp; Agg'!O$61:O$63)*0.75),IF(AND('C Report'!$K$2=P$11,'C Report'!$K$3=4),SUMIF('WOW PMPM &amp; Agg'!$B$61:$B$63,'Summary TC'!$B234,'WOW PMPM &amp; Agg'!O$61:O$63),""))))),SUMIF('WOW PMPM &amp; Agg'!$B$61:$B$63,'Summary TC'!$B234,'WOW PMPM &amp; Agg'!O$61:O$63)))</f>
        <v>0</v>
      </c>
      <c r="Q234" s="354">
        <f>IF($D$231="Yes",Q249,IF($B$7="Actuals Only",IF('C Report'!$K$2&gt;Q$11,SUMIF('WOW PMPM &amp; Agg'!$B$61:$B$63,'Summary TC'!$B234,'WOW PMPM &amp; Agg'!P$61:P$63),IF(AND('C Report'!$K$2=Q$11,'C Report'!$K$3=1),(SUMIF('WOW PMPM &amp; Agg'!$B$61:$B$63,'Summary TC'!$B234,'WOW PMPM &amp; Agg'!P$61:P$63)*0.25),IF(AND('C Report'!$K$2=Q$11,'C Report'!$K$3=2),(SUMIF('WOW PMPM &amp; Agg'!$B$61:$B$63,'Summary TC'!$B234,'WOW PMPM &amp; Agg'!P$61:P$63)*0.5),IF(AND('C Report'!$K$2=Q$11,'C Report'!$K$3=3),(SUMIF('WOW PMPM &amp; Agg'!$B$61:$B$63,'Summary TC'!$B234,'WOW PMPM &amp; Agg'!P$61:P$63)*0.75),IF(AND('C Report'!$K$2=Q$11,'C Report'!$K$3=4),SUMIF('WOW PMPM &amp; Agg'!$B$61:$B$63,'Summary TC'!$B234,'WOW PMPM &amp; Agg'!P$61:P$63),""))))),SUMIF('WOW PMPM &amp; Agg'!$B$61:$B$63,'Summary TC'!$B234,'WOW PMPM &amp; Agg'!P$61:P$63)))</f>
        <v>0</v>
      </c>
      <c r="R234" s="354">
        <f>IF($D$231="Yes",R249,IF($B$7="Actuals Only",IF('C Report'!$K$2&gt;R$11,SUMIF('WOW PMPM &amp; Agg'!$B$61:$B$63,'Summary TC'!$B234,'WOW PMPM &amp; Agg'!Q$61:Q$63),IF(AND('C Report'!$K$2=R$11,'C Report'!$K$3=1),(SUMIF('WOW PMPM &amp; Agg'!$B$61:$B$63,'Summary TC'!$B234,'WOW PMPM &amp; Agg'!Q$61:Q$63)*0.25),IF(AND('C Report'!$K$2=R$11,'C Report'!$K$3=2),(SUMIF('WOW PMPM &amp; Agg'!$B$61:$B$63,'Summary TC'!$B234,'WOW PMPM &amp; Agg'!Q$61:Q$63)*0.5),IF(AND('C Report'!$K$2=R$11,'C Report'!$K$3=3),(SUMIF('WOW PMPM &amp; Agg'!$B$61:$B$63,'Summary TC'!$B234,'WOW PMPM &amp; Agg'!Q$61:Q$63)*0.75),IF(AND('C Report'!$K$2=R$11,'C Report'!$K$3=4),SUMIF('WOW PMPM &amp; Agg'!$B$61:$B$63,'Summary TC'!$B234,'WOW PMPM &amp; Agg'!Q$61:Q$63),""))))),SUMIF('WOW PMPM &amp; Agg'!$B$61:$B$63,'Summary TC'!$B234,'WOW PMPM &amp; Agg'!Q$61:Q$63)))</f>
        <v>0</v>
      </c>
      <c r="S234" s="354">
        <f>IF($D$231="Yes",S249,IF($B$7="Actuals Only",IF('C Report'!$K$2&gt;S$11,SUMIF('WOW PMPM &amp; Agg'!$B$61:$B$63,'Summary TC'!$B234,'WOW PMPM &amp; Agg'!R$61:R$63),IF(AND('C Report'!$K$2=S$11,'C Report'!$K$3=1),(SUMIF('WOW PMPM &amp; Agg'!$B$61:$B$63,'Summary TC'!$B234,'WOW PMPM &amp; Agg'!R$61:R$63)*0.25),IF(AND('C Report'!$K$2=S$11,'C Report'!$K$3=2),(SUMIF('WOW PMPM &amp; Agg'!$B$61:$B$63,'Summary TC'!$B234,'WOW PMPM &amp; Agg'!R$61:R$63)*0.5),IF(AND('C Report'!$K$2=S$11,'C Report'!$K$3=3),(SUMIF('WOW PMPM &amp; Agg'!$B$61:$B$63,'Summary TC'!$B234,'WOW PMPM &amp; Agg'!R$61:R$63)*0.75),IF(AND('C Report'!$K$2=S$11,'C Report'!$K$3=4),SUMIF('WOW PMPM &amp; Agg'!$B$61:$B$63,'Summary TC'!$B234,'WOW PMPM &amp; Agg'!R$61:R$63),""))))),SUMIF('WOW PMPM &amp; Agg'!$B$61:$B$63,'Summary TC'!$B234,'WOW PMPM &amp; Agg'!R$61:R$63)))</f>
        <v>0</v>
      </c>
      <c r="T234" s="354">
        <f>IF($D$231="Yes",T249,IF($B$7="Actuals Only",IF('C Report'!$K$2&gt;T$11,SUMIF('WOW PMPM &amp; Agg'!$B$61:$B$63,'Summary TC'!$B234,'WOW PMPM &amp; Agg'!S$61:S$63),IF(AND('C Report'!$K$2=T$11,'C Report'!$K$3=1),(SUMIF('WOW PMPM &amp; Agg'!$B$61:$B$63,'Summary TC'!$B234,'WOW PMPM &amp; Agg'!S$61:S$63)*0.25),IF(AND('C Report'!$K$2=T$11,'C Report'!$K$3=2),(SUMIF('WOW PMPM &amp; Agg'!$B$61:$B$63,'Summary TC'!$B234,'WOW PMPM &amp; Agg'!S$61:S$63)*0.5),IF(AND('C Report'!$K$2=T$11,'C Report'!$K$3=3),(SUMIF('WOW PMPM &amp; Agg'!$B$61:$B$63,'Summary TC'!$B234,'WOW PMPM &amp; Agg'!S$61:S$63)*0.75),IF(AND('C Report'!$K$2=T$11,'C Report'!$K$3=4),SUMIF('WOW PMPM &amp; Agg'!$B$61:$B$63,'Summary TC'!$B234,'WOW PMPM &amp; Agg'!S$61:S$63),""))))),SUMIF('WOW PMPM &amp; Agg'!$B$61:$B$63,'Summary TC'!$B234,'WOW PMPM &amp; Agg'!S$61:S$63)))</f>
        <v>0</v>
      </c>
      <c r="U234" s="354">
        <f>IF($D$231="Yes",U249,IF($B$7="Actuals Only",IF('C Report'!$K$2&gt;U$11,SUMIF('WOW PMPM &amp; Agg'!$B$61:$B$63,'Summary TC'!$B234,'WOW PMPM &amp; Agg'!T$61:T$63),IF(AND('C Report'!$K$2=U$11,'C Report'!$K$3=1),(SUMIF('WOW PMPM &amp; Agg'!$B$61:$B$63,'Summary TC'!$B234,'WOW PMPM &amp; Agg'!T$61:T$63)*0.25),IF(AND('C Report'!$K$2=U$11,'C Report'!$K$3=2),(SUMIF('WOW PMPM &amp; Agg'!$B$61:$B$63,'Summary TC'!$B234,'WOW PMPM &amp; Agg'!T$61:T$63)*0.5),IF(AND('C Report'!$K$2=U$11,'C Report'!$K$3=3),(SUMIF('WOW PMPM &amp; Agg'!$B$61:$B$63,'Summary TC'!$B234,'WOW PMPM &amp; Agg'!T$61:T$63)*0.75),IF(AND('C Report'!$K$2=U$11,'C Report'!$K$3=4),SUMIF('WOW PMPM &amp; Agg'!$B$61:$B$63,'Summary TC'!$B234,'WOW PMPM &amp; Agg'!T$61:T$63),""))))),SUMIF('WOW PMPM &amp; Agg'!$B$61:$B$63,'Summary TC'!$B234,'WOW PMPM &amp; Agg'!T$61:T$63)))</f>
        <v>0</v>
      </c>
      <c r="V234" s="354">
        <f>IF($D$231="Yes",V249,IF($B$7="Actuals Only",IF('C Report'!$K$2&gt;V$11,SUMIF('WOW PMPM &amp; Agg'!$B$61:$B$63,'Summary TC'!$B234,'WOW PMPM &amp; Agg'!U$61:U$63),IF(AND('C Report'!$K$2=V$11,'C Report'!$K$3=1),(SUMIF('WOW PMPM &amp; Agg'!$B$61:$B$63,'Summary TC'!$B234,'WOW PMPM &amp; Agg'!U$61:U$63)*0.25),IF(AND('C Report'!$K$2=V$11,'C Report'!$K$3=2),(SUMIF('WOW PMPM &amp; Agg'!$B$61:$B$63,'Summary TC'!$B234,'WOW PMPM &amp; Agg'!U$61:U$63)*0.5),IF(AND('C Report'!$K$2=V$11,'C Report'!$K$3=3),(SUMIF('WOW PMPM &amp; Agg'!$B$61:$B$63,'Summary TC'!$B234,'WOW PMPM &amp; Agg'!U$61:U$63)*0.75),IF(AND('C Report'!$K$2=V$11,'C Report'!$K$3=4),SUMIF('WOW PMPM &amp; Agg'!$B$61:$B$63,'Summary TC'!$B234,'WOW PMPM &amp; Agg'!U$61:U$63),""))))),SUMIF('WOW PMPM &amp; Agg'!$B$61:$B$63,'Summary TC'!$B234,'WOW PMPM &amp; Agg'!U$61:U$63)))</f>
        <v>0</v>
      </c>
      <c r="W234" s="354">
        <f>IF($D$231="Yes",W249,IF($B$7="Actuals Only",IF('C Report'!$K$2&gt;W$11,SUMIF('WOW PMPM &amp; Agg'!$B$61:$B$63,'Summary TC'!$B234,'WOW PMPM &amp; Agg'!V$61:V$63),IF(AND('C Report'!$K$2=W$11,'C Report'!$K$3=1),(SUMIF('WOW PMPM &amp; Agg'!$B$61:$B$63,'Summary TC'!$B234,'WOW PMPM &amp; Agg'!V$61:V$63)*0.25),IF(AND('C Report'!$K$2=W$11,'C Report'!$K$3=2),(SUMIF('WOW PMPM &amp; Agg'!$B$61:$B$63,'Summary TC'!$B234,'WOW PMPM &amp; Agg'!V$61:V$63)*0.5),IF(AND('C Report'!$K$2=W$11,'C Report'!$K$3=3),(SUMIF('WOW PMPM &amp; Agg'!$B$61:$B$63,'Summary TC'!$B234,'WOW PMPM &amp; Agg'!V$61:V$63)*0.75),IF(AND('C Report'!$K$2=W$11,'C Report'!$K$3=4),SUMIF('WOW PMPM &amp; Agg'!$B$61:$B$63,'Summary TC'!$B234,'WOW PMPM &amp; Agg'!V$61:V$63),""))))),SUMIF('WOW PMPM &amp; Agg'!$B$61:$B$63,'Summary TC'!$B234,'WOW PMPM &amp; Agg'!V$61:V$63)))</f>
        <v>0</v>
      </c>
      <c r="X234" s="354">
        <f>IF($D$231="Yes",X249,IF($B$7="Actuals Only",IF('C Report'!$K$2&gt;X$11,SUMIF('WOW PMPM &amp; Agg'!$B$61:$B$63,'Summary TC'!$B234,'WOW PMPM &amp; Agg'!W$61:W$63),IF(AND('C Report'!$K$2=X$11,'C Report'!$K$3=1),(SUMIF('WOW PMPM &amp; Agg'!$B$61:$B$63,'Summary TC'!$B234,'WOW PMPM &amp; Agg'!W$61:W$63)*0.25),IF(AND('C Report'!$K$2=X$11,'C Report'!$K$3=2),(SUMIF('WOW PMPM &amp; Agg'!$B$61:$B$63,'Summary TC'!$B234,'WOW PMPM &amp; Agg'!W$61:W$63)*0.5),IF(AND('C Report'!$K$2=X$11,'C Report'!$K$3=3),(SUMIF('WOW PMPM &amp; Agg'!$B$61:$B$63,'Summary TC'!$B234,'WOW PMPM &amp; Agg'!W$61:W$63)*0.75),IF(AND('C Report'!$K$2=X$11,'C Report'!$K$3=4),SUMIF('WOW PMPM &amp; Agg'!$B$61:$B$63,'Summary TC'!$B234,'WOW PMPM &amp; Agg'!W$61:W$63),""))))),SUMIF('WOW PMPM &amp; Agg'!$B$61:$B$63,'Summary TC'!$B234,'WOW PMPM &amp; Agg'!W$61:W$63)))</f>
        <v>0</v>
      </c>
      <c r="Y234" s="354">
        <f>IF($D$231="Yes",Y249,IF($B$7="Actuals Only",IF('C Report'!$K$2&gt;Y$11,SUMIF('WOW PMPM &amp; Agg'!$B$61:$B$63,'Summary TC'!$B234,'WOW PMPM &amp; Agg'!X$61:X$63),IF(AND('C Report'!$K$2=Y$11,'C Report'!$K$3=1),(SUMIF('WOW PMPM &amp; Agg'!$B$61:$B$63,'Summary TC'!$B234,'WOW PMPM &amp; Agg'!X$61:X$63)*0.25),IF(AND('C Report'!$K$2=Y$11,'C Report'!$K$3=2),(SUMIF('WOW PMPM &amp; Agg'!$B$61:$B$63,'Summary TC'!$B234,'WOW PMPM &amp; Agg'!X$61:X$63)*0.5),IF(AND('C Report'!$K$2=Y$11,'C Report'!$K$3=3),(SUMIF('WOW PMPM &amp; Agg'!$B$61:$B$63,'Summary TC'!$B234,'WOW PMPM &amp; Agg'!X$61:X$63)*0.75),IF(AND('C Report'!$K$2=Y$11,'C Report'!$K$3=4),SUMIF('WOW PMPM &amp; Agg'!$B$61:$B$63,'Summary TC'!$B234,'WOW PMPM &amp; Agg'!X$61:X$63),""))))),SUMIF('WOW PMPM &amp; Agg'!$B$61:$B$63,'Summary TC'!$B234,'WOW PMPM &amp; Agg'!X$61:X$63)))</f>
        <v>0</v>
      </c>
      <c r="Z234" s="354">
        <f>IF($D$231="Yes",Z249,IF($B$7="Actuals Only",IF('C Report'!$K$2&gt;Z$11,SUMIF('WOW PMPM &amp; Agg'!$B$61:$B$63,'Summary TC'!$B234,'WOW PMPM &amp; Agg'!Y$61:Y$63),IF(AND('C Report'!$K$2=Z$11,'C Report'!$K$3=1),(SUMIF('WOW PMPM &amp; Agg'!$B$61:$B$63,'Summary TC'!$B234,'WOW PMPM &amp; Agg'!Y$61:Y$63)*0.25),IF(AND('C Report'!$K$2=Z$11,'C Report'!$K$3=2),(SUMIF('WOW PMPM &amp; Agg'!$B$61:$B$63,'Summary TC'!$B234,'WOW PMPM &amp; Agg'!Y$61:Y$63)*0.5),IF(AND('C Report'!$K$2=Z$11,'C Report'!$K$3=3),(SUMIF('WOW PMPM &amp; Agg'!$B$61:$B$63,'Summary TC'!$B234,'WOW PMPM &amp; Agg'!Y$61:Y$63)*0.75),IF(AND('C Report'!$K$2=Z$11,'C Report'!$K$3=4),SUMIF('WOW PMPM &amp; Agg'!$B$61:$B$63,'Summary TC'!$B234,'WOW PMPM &amp; Agg'!Y$61:Y$63),""))))),SUMIF('WOW PMPM &amp; Agg'!$B$61:$B$63,'Summary TC'!$B234,'WOW PMPM &amp; Agg'!Y$61:Y$63)))</f>
        <v>0</v>
      </c>
      <c r="AA234" s="354">
        <f>IF($D$231="Yes",AA249,IF($B$7="Actuals Only",IF('C Report'!$K$2&gt;AA$11,SUMIF('WOW PMPM &amp; Agg'!$B$61:$B$63,'Summary TC'!$B234,'WOW PMPM &amp; Agg'!Z$61:Z$63),IF(AND('C Report'!$K$2=AA$11,'C Report'!$K$3=1),(SUMIF('WOW PMPM &amp; Agg'!$B$61:$B$63,'Summary TC'!$B234,'WOW PMPM &amp; Agg'!Z$61:Z$63)*0.25),IF(AND('C Report'!$K$2=AA$11,'C Report'!$K$3=2),(SUMIF('WOW PMPM &amp; Agg'!$B$61:$B$63,'Summary TC'!$B234,'WOW PMPM &amp; Agg'!Z$61:Z$63)*0.5),IF(AND('C Report'!$K$2=AA$11,'C Report'!$K$3=3),(SUMIF('WOW PMPM &amp; Agg'!$B$61:$B$63,'Summary TC'!$B234,'WOW PMPM &amp; Agg'!Z$61:Z$63)*0.75),IF(AND('C Report'!$K$2=AA$11,'C Report'!$K$3=4),SUMIF('WOW PMPM &amp; Agg'!$B$61:$B$63,'Summary TC'!$B234,'WOW PMPM &amp; Agg'!Z$61:Z$63),""))))),SUMIF('WOW PMPM &amp; Agg'!$B$61:$B$63,'Summary TC'!$B234,'WOW PMPM &amp; Agg'!Z$61:Z$63)))</f>
        <v>0</v>
      </c>
      <c r="AB234" s="354">
        <f>IF($D$231="Yes",AB249,IF($B$7="Actuals Only",IF('C Report'!$K$2&gt;AB$11,SUMIF('WOW PMPM &amp; Agg'!$B$61:$B$63,'Summary TC'!$B234,'WOW PMPM &amp; Agg'!AA$61:AA$63),IF(AND('C Report'!$K$2=AB$11,'C Report'!$K$3=1),(SUMIF('WOW PMPM &amp; Agg'!$B$61:$B$63,'Summary TC'!$B234,'WOW PMPM &amp; Agg'!AA$61:AA$63)*0.25),IF(AND('C Report'!$K$2=AB$11,'C Report'!$K$3=2),(SUMIF('WOW PMPM &amp; Agg'!$B$61:$B$63,'Summary TC'!$B234,'WOW PMPM &amp; Agg'!AA$61:AA$63)*0.5),IF(AND('C Report'!$K$2=AB$11,'C Report'!$K$3=3),(SUMIF('WOW PMPM &amp; Agg'!$B$61:$B$63,'Summary TC'!$B234,'WOW PMPM &amp; Agg'!AA$61:AA$63)*0.75),IF(AND('C Report'!$K$2=AB$11,'C Report'!$K$3=4),SUMIF('WOW PMPM &amp; Agg'!$B$61:$B$63,'Summary TC'!$B234,'WOW PMPM &amp; Agg'!AA$61:AA$63),""))))),SUMIF('WOW PMPM &amp; Agg'!$B$61:$B$63,'Summary TC'!$B234,'WOW PMPM &amp; Agg'!AA$61:AA$63)))</f>
        <v>0</v>
      </c>
      <c r="AC234" s="355">
        <f>IF($D$231="Yes",AC249,IF($B$7="Actuals Only",IF('C Report'!$K$2&gt;AC$11,SUMIF('WOW PMPM &amp; Agg'!$B$61:$B$63,'Summary TC'!$B234,'WOW PMPM &amp; Agg'!AB$61:AB$63),IF(AND('C Report'!$K$2=AC$11,'C Report'!$K$3=1),(SUMIF('WOW PMPM &amp; Agg'!$B$61:$B$63,'Summary TC'!$B234,'WOW PMPM &amp; Agg'!AB$61:AB$63)*0.25),IF(AND('C Report'!$K$2=AC$11,'C Report'!$K$3=2),(SUMIF('WOW PMPM &amp; Agg'!$B$61:$B$63,'Summary TC'!$B234,'WOW PMPM &amp; Agg'!AB$61:AB$63)*0.5),IF(AND('C Report'!$K$2=AC$11,'C Report'!$K$3=3),(SUMIF('WOW PMPM &amp; Agg'!$B$61:$B$63,'Summary TC'!$B234,'WOW PMPM &amp; Agg'!AB$61:AB$63)*0.75),IF(AND('C Report'!$K$2=AC$11,'C Report'!$K$3=4),SUMIF('WOW PMPM &amp; Agg'!$B$61:$B$63,'Summary TC'!$B234,'WOW PMPM &amp; Agg'!AB$61:AB$63),""))))),SUMIF('WOW PMPM &amp; Agg'!$B$61:$B$63,'Summary TC'!$B234,'WOW PMPM &amp; Agg'!AB$61:AB$63)))</f>
        <v>0</v>
      </c>
      <c r="AD234" s="262"/>
    </row>
    <row r="235" spans="2:30" x14ac:dyDescent="0.2">
      <c r="B235" s="61" t="str">
        <f>IFERROR(VLOOKUP(C235,'MEG Def'!$A$57:$B$59,2),"")</f>
        <v/>
      </c>
      <c r="C235" s="114"/>
      <c r="D235" s="357" t="str">
        <f>IF($C235&lt;&gt;0,"Total","")</f>
        <v/>
      </c>
      <c r="E235" s="354">
        <f>IF($D$231="Yes",E250,IF($B$7="Actuals Only",IF('C Report'!$K$2&gt;E$11,SUMIF('WOW PMPM &amp; Agg'!$B$61:$B$63,'Summary TC'!$B235,'WOW PMPM &amp; Agg'!D$61:D$63),IF(AND('C Report'!$K$2=E$11,'C Report'!$K$3=1),(SUMIF('WOW PMPM &amp; Agg'!$B$61:$B$63,'Summary TC'!$B235,'WOW PMPM &amp; Agg'!D$61:D$63)*0.25),IF(AND('C Report'!$K$2=E$11,'C Report'!$K$3=2),(SUMIF('WOW PMPM &amp; Agg'!$B$61:$B$63,'Summary TC'!$B235,'WOW PMPM &amp; Agg'!D$61:D$63)*0.5),IF(AND('C Report'!$K$2=E$11,'C Report'!$K$3=3),(SUMIF('WOW PMPM &amp; Agg'!$B$61:$B$63,'Summary TC'!$B235,'WOW PMPM &amp; Agg'!D$61:D$63)*0.75),IF(AND('C Report'!$K$2=E$11,'C Report'!$K$3=4),SUMIF('WOW PMPM &amp; Agg'!$B$61:$B$63,'Summary TC'!$B235,'WOW PMPM &amp; Agg'!D$61:D$63),""))))),SUMIF('WOW PMPM &amp; Agg'!$B$61:$B$63,'Summary TC'!$B235,'WOW PMPM &amp; Agg'!D$61:D$63)))</f>
        <v>0</v>
      </c>
      <c r="F235" s="354">
        <f>IF($D$231="Yes",F250,IF($B$7="Actuals Only",IF('C Report'!$K$2&gt;F$11,SUMIF('WOW PMPM &amp; Agg'!$B$61:$B$63,'Summary TC'!$B235,'WOW PMPM &amp; Agg'!E$61:E$63),IF(AND('C Report'!$K$2=F$11,'C Report'!$K$3=1),(SUMIF('WOW PMPM &amp; Agg'!$B$61:$B$63,'Summary TC'!$B235,'WOW PMPM &amp; Agg'!E$61:E$63)*0.25),IF(AND('C Report'!$K$2=F$11,'C Report'!$K$3=2),(SUMIF('WOW PMPM &amp; Agg'!$B$61:$B$63,'Summary TC'!$B235,'WOW PMPM &amp; Agg'!E$61:E$63)*0.5),IF(AND('C Report'!$K$2=F$11,'C Report'!$K$3=3),(SUMIF('WOW PMPM &amp; Agg'!$B$61:$B$63,'Summary TC'!$B235,'WOW PMPM &amp; Agg'!E$61:E$63)*0.75),IF(AND('C Report'!$K$2=F$11,'C Report'!$K$3=4),SUMIF('WOW PMPM &amp; Agg'!$B$61:$B$63,'Summary TC'!$B235,'WOW PMPM &amp; Agg'!E$61:E$63),""))))),SUMIF('WOW PMPM &amp; Agg'!$B$61:$B$63,'Summary TC'!$B235,'WOW PMPM &amp; Agg'!E$61:E$63)))</f>
        <v>0</v>
      </c>
      <c r="G235" s="354">
        <f>IF($D$231="Yes",G250,IF($B$7="Actuals Only",IF('C Report'!$K$2&gt;G$11,SUMIF('WOW PMPM &amp; Agg'!$B$61:$B$63,'Summary TC'!$B235,'WOW PMPM &amp; Agg'!F$61:F$63),IF(AND('C Report'!$K$2=G$11,'C Report'!$K$3=1),(SUMIF('WOW PMPM &amp; Agg'!$B$61:$B$63,'Summary TC'!$B235,'WOW PMPM &amp; Agg'!F$61:F$63)*0.25),IF(AND('C Report'!$K$2=G$11,'C Report'!$K$3=2),(SUMIF('WOW PMPM &amp; Agg'!$B$61:$B$63,'Summary TC'!$B235,'WOW PMPM &amp; Agg'!F$61:F$63)*0.5),IF(AND('C Report'!$K$2=G$11,'C Report'!$K$3=3),(SUMIF('WOW PMPM &amp; Agg'!$B$61:$B$63,'Summary TC'!$B235,'WOW PMPM &amp; Agg'!F$61:F$63)*0.75),IF(AND('C Report'!$K$2=G$11,'C Report'!$K$3=4),SUMIF('WOW PMPM &amp; Agg'!$B$61:$B$63,'Summary TC'!$B235,'WOW PMPM &amp; Agg'!F$61:F$63),""))))),SUMIF('WOW PMPM &amp; Agg'!$B$61:$B$63,'Summary TC'!$B235,'WOW PMPM &amp; Agg'!F$61:F$63)))</f>
        <v>0</v>
      </c>
      <c r="H235" s="354">
        <f>IF($D$231="Yes",H250,IF($B$7="Actuals Only",IF('C Report'!$K$2&gt;H$11,SUMIF('WOW PMPM &amp; Agg'!$B$61:$B$63,'Summary TC'!$B235,'WOW PMPM &amp; Agg'!G$61:G$63),IF(AND('C Report'!$K$2=H$11,'C Report'!$K$3=1),(SUMIF('WOW PMPM &amp; Agg'!$B$61:$B$63,'Summary TC'!$B235,'WOW PMPM &amp; Agg'!G$61:G$63)*0.25),IF(AND('C Report'!$K$2=H$11,'C Report'!$K$3=2),(SUMIF('WOW PMPM &amp; Agg'!$B$61:$B$63,'Summary TC'!$B235,'WOW PMPM &amp; Agg'!G$61:G$63)*0.5),IF(AND('C Report'!$K$2=H$11,'C Report'!$K$3=3),(SUMIF('WOW PMPM &amp; Agg'!$B$61:$B$63,'Summary TC'!$B235,'WOW PMPM &amp; Agg'!G$61:G$63)*0.75),IF(AND('C Report'!$K$2=H$11,'C Report'!$K$3=4),SUMIF('WOW PMPM &amp; Agg'!$B$61:$B$63,'Summary TC'!$B235,'WOW PMPM &amp; Agg'!G$61:G$63),""))))),SUMIF('WOW PMPM &amp; Agg'!$B$61:$B$63,'Summary TC'!$B235,'WOW PMPM &amp; Agg'!G$61:G$63)))</f>
        <v>0</v>
      </c>
      <c r="I235" s="354">
        <f>IF($D$231="Yes",I250,IF($B$7="Actuals Only",IF('C Report'!$K$2&gt;I$11,SUMIF('WOW PMPM &amp; Agg'!$B$61:$B$63,'Summary TC'!$B235,'WOW PMPM &amp; Agg'!H$61:H$63),IF(AND('C Report'!$K$2=I$11,'C Report'!$K$3=1),(SUMIF('WOW PMPM &amp; Agg'!$B$61:$B$63,'Summary TC'!$B235,'WOW PMPM &amp; Agg'!H$61:H$63)*0.25),IF(AND('C Report'!$K$2=I$11,'C Report'!$K$3=2),(SUMIF('WOW PMPM &amp; Agg'!$B$61:$B$63,'Summary TC'!$B235,'WOW PMPM &amp; Agg'!H$61:H$63)*0.5),IF(AND('C Report'!$K$2=I$11,'C Report'!$K$3=3),(SUMIF('WOW PMPM &amp; Agg'!$B$61:$B$63,'Summary TC'!$B235,'WOW PMPM &amp; Agg'!H$61:H$63)*0.75),IF(AND('C Report'!$K$2=I$11,'C Report'!$K$3=4),SUMIF('WOW PMPM &amp; Agg'!$B$61:$B$63,'Summary TC'!$B235,'WOW PMPM &amp; Agg'!H$61:H$63),""))))),SUMIF('WOW PMPM &amp; Agg'!$B$61:$B$63,'Summary TC'!$B235,'WOW PMPM &amp; Agg'!H$61:H$63)))</f>
        <v>0</v>
      </c>
      <c r="J235" s="354">
        <f>IF($D$231="Yes",J250,IF($B$7="Actuals Only",IF('C Report'!$K$2&gt;J$11,SUMIF('WOW PMPM &amp; Agg'!$B$61:$B$63,'Summary TC'!$B235,'WOW PMPM &amp; Agg'!I$61:I$63),IF(AND('C Report'!$K$2=J$11,'C Report'!$K$3=1),(SUMIF('WOW PMPM &amp; Agg'!$B$61:$B$63,'Summary TC'!$B235,'WOW PMPM &amp; Agg'!I$61:I$63)*0.25),IF(AND('C Report'!$K$2=J$11,'C Report'!$K$3=2),(SUMIF('WOW PMPM &amp; Agg'!$B$61:$B$63,'Summary TC'!$B235,'WOW PMPM &amp; Agg'!I$61:I$63)*0.5),IF(AND('C Report'!$K$2=J$11,'C Report'!$K$3=3),(SUMIF('WOW PMPM &amp; Agg'!$B$61:$B$63,'Summary TC'!$B235,'WOW PMPM &amp; Agg'!I$61:I$63)*0.75),IF(AND('C Report'!$K$2=J$11,'C Report'!$K$3=4),SUMIF('WOW PMPM &amp; Agg'!$B$61:$B$63,'Summary TC'!$B235,'WOW PMPM &amp; Agg'!I$61:I$63),""))))),SUMIF('WOW PMPM &amp; Agg'!$B$61:$B$63,'Summary TC'!$B235,'WOW PMPM &amp; Agg'!I$61:I$63)))</f>
        <v>0</v>
      </c>
      <c r="K235" s="354">
        <f>IF($D$231="Yes",K250,IF($B$7="Actuals Only",IF('C Report'!$K$2&gt;K$11,SUMIF('WOW PMPM &amp; Agg'!$B$61:$B$63,'Summary TC'!$B235,'WOW PMPM &amp; Agg'!J$61:J$63),IF(AND('C Report'!$K$2=K$11,'C Report'!$K$3=1),(SUMIF('WOW PMPM &amp; Agg'!$B$61:$B$63,'Summary TC'!$B235,'WOW PMPM &amp; Agg'!J$61:J$63)*0.25),IF(AND('C Report'!$K$2=K$11,'C Report'!$K$3=2),(SUMIF('WOW PMPM &amp; Agg'!$B$61:$B$63,'Summary TC'!$B235,'WOW PMPM &amp; Agg'!J$61:J$63)*0.5),IF(AND('C Report'!$K$2=K$11,'C Report'!$K$3=3),(SUMIF('WOW PMPM &amp; Agg'!$B$61:$B$63,'Summary TC'!$B235,'WOW PMPM &amp; Agg'!J$61:J$63)*0.75),IF(AND('C Report'!$K$2=K$11,'C Report'!$K$3=4),SUMIF('WOW PMPM &amp; Agg'!$B$61:$B$63,'Summary TC'!$B235,'WOW PMPM &amp; Agg'!J$61:J$63),""))))),SUMIF('WOW PMPM &amp; Agg'!$B$61:$B$63,'Summary TC'!$B235,'WOW PMPM &amp; Agg'!J$61:J$63)))</f>
        <v>0</v>
      </c>
      <c r="L235" s="354">
        <f>IF($D$231="Yes",L250,IF($B$7="Actuals Only",IF('C Report'!$K$2&gt;L$11,SUMIF('WOW PMPM &amp; Agg'!$B$61:$B$63,'Summary TC'!$B235,'WOW PMPM &amp; Agg'!K$61:K$63),IF(AND('C Report'!$K$2=L$11,'C Report'!$K$3=1),(SUMIF('WOW PMPM &amp; Agg'!$B$61:$B$63,'Summary TC'!$B235,'WOW PMPM &amp; Agg'!K$61:K$63)*0.25),IF(AND('C Report'!$K$2=L$11,'C Report'!$K$3=2),(SUMIF('WOW PMPM &amp; Agg'!$B$61:$B$63,'Summary TC'!$B235,'WOW PMPM &amp; Agg'!K$61:K$63)*0.5),IF(AND('C Report'!$K$2=L$11,'C Report'!$K$3=3),(SUMIF('WOW PMPM &amp; Agg'!$B$61:$B$63,'Summary TC'!$B235,'WOW PMPM &amp; Agg'!K$61:K$63)*0.75),IF(AND('C Report'!$K$2=L$11,'C Report'!$K$3=4),SUMIF('WOW PMPM &amp; Agg'!$B$61:$B$63,'Summary TC'!$B235,'WOW PMPM &amp; Agg'!K$61:K$63),""))))),SUMIF('WOW PMPM &amp; Agg'!$B$61:$B$63,'Summary TC'!$B235,'WOW PMPM &amp; Agg'!K$61:K$63)))</f>
        <v>0</v>
      </c>
      <c r="M235" s="354">
        <f>IF($D$231="Yes",M250,IF($B$7="Actuals Only",IF('C Report'!$K$2&gt;M$11,SUMIF('WOW PMPM &amp; Agg'!$B$61:$B$63,'Summary TC'!$B235,'WOW PMPM &amp; Agg'!L$61:L$63),IF(AND('C Report'!$K$2=M$11,'C Report'!$K$3=1),(SUMIF('WOW PMPM &amp; Agg'!$B$61:$B$63,'Summary TC'!$B235,'WOW PMPM &amp; Agg'!L$61:L$63)*0.25),IF(AND('C Report'!$K$2=M$11,'C Report'!$K$3=2),(SUMIF('WOW PMPM &amp; Agg'!$B$61:$B$63,'Summary TC'!$B235,'WOW PMPM &amp; Agg'!L$61:L$63)*0.5),IF(AND('C Report'!$K$2=M$11,'C Report'!$K$3=3),(SUMIF('WOW PMPM &amp; Agg'!$B$61:$B$63,'Summary TC'!$B235,'WOW PMPM &amp; Agg'!L$61:L$63)*0.75),IF(AND('C Report'!$K$2=M$11,'C Report'!$K$3=4),SUMIF('WOW PMPM &amp; Agg'!$B$61:$B$63,'Summary TC'!$B235,'WOW PMPM &amp; Agg'!L$61:L$63),""))))),SUMIF('WOW PMPM &amp; Agg'!$B$61:$B$63,'Summary TC'!$B235,'WOW PMPM &amp; Agg'!L$61:L$63)))</f>
        <v>0</v>
      </c>
      <c r="N235" s="354">
        <f>IF($D$231="Yes",N250,IF($B$7="Actuals Only",IF('C Report'!$K$2&gt;N$11,SUMIF('WOW PMPM &amp; Agg'!$B$61:$B$63,'Summary TC'!$B235,'WOW PMPM &amp; Agg'!M$61:M$63),IF(AND('C Report'!$K$2=N$11,'C Report'!$K$3=1),(SUMIF('WOW PMPM &amp; Agg'!$B$61:$B$63,'Summary TC'!$B235,'WOW PMPM &amp; Agg'!M$61:M$63)*0.25),IF(AND('C Report'!$K$2=N$11,'C Report'!$K$3=2),(SUMIF('WOW PMPM &amp; Agg'!$B$61:$B$63,'Summary TC'!$B235,'WOW PMPM &amp; Agg'!M$61:M$63)*0.5),IF(AND('C Report'!$K$2=N$11,'C Report'!$K$3=3),(SUMIF('WOW PMPM &amp; Agg'!$B$61:$B$63,'Summary TC'!$B235,'WOW PMPM &amp; Agg'!M$61:M$63)*0.75),IF(AND('C Report'!$K$2=N$11,'C Report'!$K$3=4),SUMIF('WOW PMPM &amp; Agg'!$B$61:$B$63,'Summary TC'!$B235,'WOW PMPM &amp; Agg'!M$61:M$63),""))))),SUMIF('WOW PMPM &amp; Agg'!$B$61:$B$63,'Summary TC'!$B235,'WOW PMPM &amp; Agg'!M$61:M$63)))</f>
        <v>0</v>
      </c>
      <c r="O235" s="354">
        <f>IF($D$231="Yes",O250,IF($B$7="Actuals Only",IF('C Report'!$K$2&gt;O$11,SUMIF('WOW PMPM &amp; Agg'!$B$61:$B$63,'Summary TC'!$B235,'WOW PMPM &amp; Agg'!N$61:N$63),IF(AND('C Report'!$K$2=O$11,'C Report'!$K$3=1),(SUMIF('WOW PMPM &amp; Agg'!$B$61:$B$63,'Summary TC'!$B235,'WOW PMPM &amp; Agg'!N$61:N$63)*0.25),IF(AND('C Report'!$K$2=O$11,'C Report'!$K$3=2),(SUMIF('WOW PMPM &amp; Agg'!$B$61:$B$63,'Summary TC'!$B235,'WOW PMPM &amp; Agg'!N$61:N$63)*0.5),IF(AND('C Report'!$K$2=O$11,'C Report'!$K$3=3),(SUMIF('WOW PMPM &amp; Agg'!$B$61:$B$63,'Summary TC'!$B235,'WOW PMPM &amp; Agg'!N$61:N$63)*0.75),IF(AND('C Report'!$K$2=O$11,'C Report'!$K$3=4),SUMIF('WOW PMPM &amp; Agg'!$B$61:$B$63,'Summary TC'!$B235,'WOW PMPM &amp; Agg'!N$61:N$63),""))))),SUMIF('WOW PMPM &amp; Agg'!$B$61:$B$63,'Summary TC'!$B235,'WOW PMPM &amp; Agg'!N$61:N$63)))</f>
        <v>0</v>
      </c>
      <c r="P235" s="354">
        <f>IF($D$231="Yes",P250,IF($B$7="Actuals Only",IF('C Report'!$K$2&gt;P$11,SUMIF('WOW PMPM &amp; Agg'!$B$61:$B$63,'Summary TC'!$B235,'WOW PMPM &amp; Agg'!O$61:O$63),IF(AND('C Report'!$K$2=P$11,'C Report'!$K$3=1),(SUMIF('WOW PMPM &amp; Agg'!$B$61:$B$63,'Summary TC'!$B235,'WOW PMPM &amp; Agg'!O$61:O$63)*0.25),IF(AND('C Report'!$K$2=P$11,'C Report'!$K$3=2),(SUMIF('WOW PMPM &amp; Agg'!$B$61:$B$63,'Summary TC'!$B235,'WOW PMPM &amp; Agg'!O$61:O$63)*0.5),IF(AND('C Report'!$K$2=P$11,'C Report'!$K$3=3),(SUMIF('WOW PMPM &amp; Agg'!$B$61:$B$63,'Summary TC'!$B235,'WOW PMPM &amp; Agg'!O$61:O$63)*0.75),IF(AND('C Report'!$K$2=P$11,'C Report'!$K$3=4),SUMIF('WOW PMPM &amp; Agg'!$B$61:$B$63,'Summary TC'!$B235,'WOW PMPM &amp; Agg'!O$61:O$63),""))))),SUMIF('WOW PMPM &amp; Agg'!$B$61:$B$63,'Summary TC'!$B235,'WOW PMPM &amp; Agg'!O$61:O$63)))</f>
        <v>0</v>
      </c>
      <c r="Q235" s="354">
        <f>IF($D$231="Yes",Q250,IF($B$7="Actuals Only",IF('C Report'!$K$2&gt;Q$11,SUMIF('WOW PMPM &amp; Agg'!$B$61:$B$63,'Summary TC'!$B235,'WOW PMPM &amp; Agg'!P$61:P$63),IF(AND('C Report'!$K$2=Q$11,'C Report'!$K$3=1),(SUMIF('WOW PMPM &amp; Agg'!$B$61:$B$63,'Summary TC'!$B235,'WOW PMPM &amp; Agg'!P$61:P$63)*0.25),IF(AND('C Report'!$K$2=Q$11,'C Report'!$K$3=2),(SUMIF('WOW PMPM &amp; Agg'!$B$61:$B$63,'Summary TC'!$B235,'WOW PMPM &amp; Agg'!P$61:P$63)*0.5),IF(AND('C Report'!$K$2=Q$11,'C Report'!$K$3=3),(SUMIF('WOW PMPM &amp; Agg'!$B$61:$B$63,'Summary TC'!$B235,'WOW PMPM &amp; Agg'!P$61:P$63)*0.75),IF(AND('C Report'!$K$2=Q$11,'C Report'!$K$3=4),SUMIF('WOW PMPM &amp; Agg'!$B$61:$B$63,'Summary TC'!$B235,'WOW PMPM &amp; Agg'!P$61:P$63),""))))),SUMIF('WOW PMPM &amp; Agg'!$B$61:$B$63,'Summary TC'!$B235,'WOW PMPM &amp; Agg'!P$61:P$63)))</f>
        <v>0</v>
      </c>
      <c r="R235" s="354">
        <f>IF($D$231="Yes",R250,IF($B$7="Actuals Only",IF('C Report'!$K$2&gt;R$11,SUMIF('WOW PMPM &amp; Agg'!$B$61:$B$63,'Summary TC'!$B235,'WOW PMPM &amp; Agg'!Q$61:Q$63),IF(AND('C Report'!$K$2=R$11,'C Report'!$K$3=1),(SUMIF('WOW PMPM &amp; Agg'!$B$61:$B$63,'Summary TC'!$B235,'WOW PMPM &amp; Agg'!Q$61:Q$63)*0.25),IF(AND('C Report'!$K$2=R$11,'C Report'!$K$3=2),(SUMIF('WOW PMPM &amp; Agg'!$B$61:$B$63,'Summary TC'!$B235,'WOW PMPM &amp; Agg'!Q$61:Q$63)*0.5),IF(AND('C Report'!$K$2=R$11,'C Report'!$K$3=3),(SUMIF('WOW PMPM &amp; Agg'!$B$61:$B$63,'Summary TC'!$B235,'WOW PMPM &amp; Agg'!Q$61:Q$63)*0.75),IF(AND('C Report'!$K$2=R$11,'C Report'!$K$3=4),SUMIF('WOW PMPM &amp; Agg'!$B$61:$B$63,'Summary TC'!$B235,'WOW PMPM &amp; Agg'!Q$61:Q$63),""))))),SUMIF('WOW PMPM &amp; Agg'!$B$61:$B$63,'Summary TC'!$B235,'WOW PMPM &amp; Agg'!Q$61:Q$63)))</f>
        <v>0</v>
      </c>
      <c r="S235" s="354">
        <f>IF($D$231="Yes",S250,IF($B$7="Actuals Only",IF('C Report'!$K$2&gt;S$11,SUMIF('WOW PMPM &amp; Agg'!$B$61:$B$63,'Summary TC'!$B235,'WOW PMPM &amp; Agg'!R$61:R$63),IF(AND('C Report'!$K$2=S$11,'C Report'!$K$3=1),(SUMIF('WOW PMPM &amp; Agg'!$B$61:$B$63,'Summary TC'!$B235,'WOW PMPM &amp; Agg'!R$61:R$63)*0.25),IF(AND('C Report'!$K$2=S$11,'C Report'!$K$3=2),(SUMIF('WOW PMPM &amp; Agg'!$B$61:$B$63,'Summary TC'!$B235,'WOW PMPM &amp; Agg'!R$61:R$63)*0.5),IF(AND('C Report'!$K$2=S$11,'C Report'!$K$3=3),(SUMIF('WOW PMPM &amp; Agg'!$B$61:$B$63,'Summary TC'!$B235,'WOW PMPM &amp; Agg'!R$61:R$63)*0.75),IF(AND('C Report'!$K$2=S$11,'C Report'!$K$3=4),SUMIF('WOW PMPM &amp; Agg'!$B$61:$B$63,'Summary TC'!$B235,'WOW PMPM &amp; Agg'!R$61:R$63),""))))),SUMIF('WOW PMPM &amp; Agg'!$B$61:$B$63,'Summary TC'!$B235,'WOW PMPM &amp; Agg'!R$61:R$63)))</f>
        <v>0</v>
      </c>
      <c r="T235" s="354">
        <f>IF($D$231="Yes",T250,IF($B$7="Actuals Only",IF('C Report'!$K$2&gt;T$11,SUMIF('WOW PMPM &amp; Agg'!$B$61:$B$63,'Summary TC'!$B235,'WOW PMPM &amp; Agg'!S$61:S$63),IF(AND('C Report'!$K$2=T$11,'C Report'!$K$3=1),(SUMIF('WOW PMPM &amp; Agg'!$B$61:$B$63,'Summary TC'!$B235,'WOW PMPM &amp; Agg'!S$61:S$63)*0.25),IF(AND('C Report'!$K$2=T$11,'C Report'!$K$3=2),(SUMIF('WOW PMPM &amp; Agg'!$B$61:$B$63,'Summary TC'!$B235,'WOW PMPM &amp; Agg'!S$61:S$63)*0.5),IF(AND('C Report'!$K$2=T$11,'C Report'!$K$3=3),(SUMIF('WOW PMPM &amp; Agg'!$B$61:$B$63,'Summary TC'!$B235,'WOW PMPM &amp; Agg'!S$61:S$63)*0.75),IF(AND('C Report'!$K$2=T$11,'C Report'!$K$3=4),SUMIF('WOW PMPM &amp; Agg'!$B$61:$B$63,'Summary TC'!$B235,'WOW PMPM &amp; Agg'!S$61:S$63),""))))),SUMIF('WOW PMPM &amp; Agg'!$B$61:$B$63,'Summary TC'!$B235,'WOW PMPM &amp; Agg'!S$61:S$63)))</f>
        <v>0</v>
      </c>
      <c r="U235" s="354">
        <f>IF($D$231="Yes",U250,IF($B$7="Actuals Only",IF('C Report'!$K$2&gt;U$11,SUMIF('WOW PMPM &amp; Agg'!$B$61:$B$63,'Summary TC'!$B235,'WOW PMPM &amp; Agg'!T$61:T$63),IF(AND('C Report'!$K$2=U$11,'C Report'!$K$3=1),(SUMIF('WOW PMPM &amp; Agg'!$B$61:$B$63,'Summary TC'!$B235,'WOW PMPM &amp; Agg'!T$61:T$63)*0.25),IF(AND('C Report'!$K$2=U$11,'C Report'!$K$3=2),(SUMIF('WOW PMPM &amp; Agg'!$B$61:$B$63,'Summary TC'!$B235,'WOW PMPM &amp; Agg'!T$61:T$63)*0.5),IF(AND('C Report'!$K$2=U$11,'C Report'!$K$3=3),(SUMIF('WOW PMPM &amp; Agg'!$B$61:$B$63,'Summary TC'!$B235,'WOW PMPM &amp; Agg'!T$61:T$63)*0.75),IF(AND('C Report'!$K$2=U$11,'C Report'!$K$3=4),SUMIF('WOW PMPM &amp; Agg'!$B$61:$B$63,'Summary TC'!$B235,'WOW PMPM &amp; Agg'!T$61:T$63),""))))),SUMIF('WOW PMPM &amp; Agg'!$B$61:$B$63,'Summary TC'!$B235,'WOW PMPM &amp; Agg'!T$61:T$63)))</f>
        <v>0</v>
      </c>
      <c r="V235" s="354">
        <f>IF($D$231="Yes",V250,IF($B$7="Actuals Only",IF('C Report'!$K$2&gt;V$11,SUMIF('WOW PMPM &amp; Agg'!$B$61:$B$63,'Summary TC'!$B235,'WOW PMPM &amp; Agg'!U$61:U$63),IF(AND('C Report'!$K$2=V$11,'C Report'!$K$3=1),(SUMIF('WOW PMPM &amp; Agg'!$B$61:$B$63,'Summary TC'!$B235,'WOW PMPM &amp; Agg'!U$61:U$63)*0.25),IF(AND('C Report'!$K$2=V$11,'C Report'!$K$3=2),(SUMIF('WOW PMPM &amp; Agg'!$B$61:$B$63,'Summary TC'!$B235,'WOW PMPM &amp; Agg'!U$61:U$63)*0.5),IF(AND('C Report'!$K$2=V$11,'C Report'!$K$3=3),(SUMIF('WOW PMPM &amp; Agg'!$B$61:$B$63,'Summary TC'!$B235,'WOW PMPM &amp; Agg'!U$61:U$63)*0.75),IF(AND('C Report'!$K$2=V$11,'C Report'!$K$3=4),SUMIF('WOW PMPM &amp; Agg'!$B$61:$B$63,'Summary TC'!$B235,'WOW PMPM &amp; Agg'!U$61:U$63),""))))),SUMIF('WOW PMPM &amp; Agg'!$B$61:$B$63,'Summary TC'!$B235,'WOW PMPM &amp; Agg'!U$61:U$63)))</f>
        <v>0</v>
      </c>
      <c r="W235" s="354">
        <f>IF($D$231="Yes",W250,IF($B$7="Actuals Only",IF('C Report'!$K$2&gt;W$11,SUMIF('WOW PMPM &amp; Agg'!$B$61:$B$63,'Summary TC'!$B235,'WOW PMPM &amp; Agg'!V$61:V$63),IF(AND('C Report'!$K$2=W$11,'C Report'!$K$3=1),(SUMIF('WOW PMPM &amp; Agg'!$B$61:$B$63,'Summary TC'!$B235,'WOW PMPM &amp; Agg'!V$61:V$63)*0.25),IF(AND('C Report'!$K$2=W$11,'C Report'!$K$3=2),(SUMIF('WOW PMPM &amp; Agg'!$B$61:$B$63,'Summary TC'!$B235,'WOW PMPM &amp; Agg'!V$61:V$63)*0.5),IF(AND('C Report'!$K$2=W$11,'C Report'!$K$3=3),(SUMIF('WOW PMPM &amp; Agg'!$B$61:$B$63,'Summary TC'!$B235,'WOW PMPM &amp; Agg'!V$61:V$63)*0.75),IF(AND('C Report'!$K$2=W$11,'C Report'!$K$3=4),SUMIF('WOW PMPM &amp; Agg'!$B$61:$B$63,'Summary TC'!$B235,'WOW PMPM &amp; Agg'!V$61:V$63),""))))),SUMIF('WOW PMPM &amp; Agg'!$B$61:$B$63,'Summary TC'!$B235,'WOW PMPM &amp; Agg'!V$61:V$63)))</f>
        <v>0</v>
      </c>
      <c r="X235" s="354">
        <f>IF($D$231="Yes",X250,IF($B$7="Actuals Only",IF('C Report'!$K$2&gt;X$11,SUMIF('WOW PMPM &amp; Agg'!$B$61:$B$63,'Summary TC'!$B235,'WOW PMPM &amp; Agg'!W$61:W$63),IF(AND('C Report'!$K$2=X$11,'C Report'!$K$3=1),(SUMIF('WOW PMPM &amp; Agg'!$B$61:$B$63,'Summary TC'!$B235,'WOW PMPM &amp; Agg'!W$61:W$63)*0.25),IF(AND('C Report'!$K$2=X$11,'C Report'!$K$3=2),(SUMIF('WOW PMPM &amp; Agg'!$B$61:$B$63,'Summary TC'!$B235,'WOW PMPM &amp; Agg'!W$61:W$63)*0.5),IF(AND('C Report'!$K$2=X$11,'C Report'!$K$3=3),(SUMIF('WOW PMPM &amp; Agg'!$B$61:$B$63,'Summary TC'!$B235,'WOW PMPM &amp; Agg'!W$61:W$63)*0.75),IF(AND('C Report'!$K$2=X$11,'C Report'!$K$3=4),SUMIF('WOW PMPM &amp; Agg'!$B$61:$B$63,'Summary TC'!$B235,'WOW PMPM &amp; Agg'!W$61:W$63),""))))),SUMIF('WOW PMPM &amp; Agg'!$B$61:$B$63,'Summary TC'!$B235,'WOW PMPM &amp; Agg'!W$61:W$63)))</f>
        <v>0</v>
      </c>
      <c r="Y235" s="354">
        <f>IF($D$231="Yes",Y250,IF($B$7="Actuals Only",IF('C Report'!$K$2&gt;Y$11,SUMIF('WOW PMPM &amp; Agg'!$B$61:$B$63,'Summary TC'!$B235,'WOW PMPM &amp; Agg'!X$61:X$63),IF(AND('C Report'!$K$2=Y$11,'C Report'!$K$3=1),(SUMIF('WOW PMPM &amp; Agg'!$B$61:$B$63,'Summary TC'!$B235,'WOW PMPM &amp; Agg'!X$61:X$63)*0.25),IF(AND('C Report'!$K$2=Y$11,'C Report'!$K$3=2),(SUMIF('WOW PMPM &amp; Agg'!$B$61:$B$63,'Summary TC'!$B235,'WOW PMPM &amp; Agg'!X$61:X$63)*0.5),IF(AND('C Report'!$K$2=Y$11,'C Report'!$K$3=3),(SUMIF('WOW PMPM &amp; Agg'!$B$61:$B$63,'Summary TC'!$B235,'WOW PMPM &amp; Agg'!X$61:X$63)*0.75),IF(AND('C Report'!$K$2=Y$11,'C Report'!$K$3=4),SUMIF('WOW PMPM &amp; Agg'!$B$61:$B$63,'Summary TC'!$B235,'WOW PMPM &amp; Agg'!X$61:X$63),""))))),SUMIF('WOW PMPM &amp; Agg'!$B$61:$B$63,'Summary TC'!$B235,'WOW PMPM &amp; Agg'!X$61:X$63)))</f>
        <v>0</v>
      </c>
      <c r="Z235" s="354">
        <f>IF($D$231="Yes",Z250,IF($B$7="Actuals Only",IF('C Report'!$K$2&gt;Z$11,SUMIF('WOW PMPM &amp; Agg'!$B$61:$B$63,'Summary TC'!$B235,'WOW PMPM &amp; Agg'!Y$61:Y$63),IF(AND('C Report'!$K$2=Z$11,'C Report'!$K$3=1),(SUMIF('WOW PMPM &amp; Agg'!$B$61:$B$63,'Summary TC'!$B235,'WOW PMPM &amp; Agg'!Y$61:Y$63)*0.25),IF(AND('C Report'!$K$2=Z$11,'C Report'!$K$3=2),(SUMIF('WOW PMPM &amp; Agg'!$B$61:$B$63,'Summary TC'!$B235,'WOW PMPM &amp; Agg'!Y$61:Y$63)*0.5),IF(AND('C Report'!$K$2=Z$11,'C Report'!$K$3=3),(SUMIF('WOW PMPM &amp; Agg'!$B$61:$B$63,'Summary TC'!$B235,'WOW PMPM &amp; Agg'!Y$61:Y$63)*0.75),IF(AND('C Report'!$K$2=Z$11,'C Report'!$K$3=4),SUMIF('WOW PMPM &amp; Agg'!$B$61:$B$63,'Summary TC'!$B235,'WOW PMPM &amp; Agg'!Y$61:Y$63),""))))),SUMIF('WOW PMPM &amp; Agg'!$B$61:$B$63,'Summary TC'!$B235,'WOW PMPM &amp; Agg'!Y$61:Y$63)))</f>
        <v>0</v>
      </c>
      <c r="AA235" s="354">
        <f>IF($D$231="Yes",AA250,IF($B$7="Actuals Only",IF('C Report'!$K$2&gt;AA$11,SUMIF('WOW PMPM &amp; Agg'!$B$61:$B$63,'Summary TC'!$B235,'WOW PMPM &amp; Agg'!Z$61:Z$63),IF(AND('C Report'!$K$2=AA$11,'C Report'!$K$3=1),(SUMIF('WOW PMPM &amp; Agg'!$B$61:$B$63,'Summary TC'!$B235,'WOW PMPM &amp; Agg'!Z$61:Z$63)*0.25),IF(AND('C Report'!$K$2=AA$11,'C Report'!$K$3=2),(SUMIF('WOW PMPM &amp; Agg'!$B$61:$B$63,'Summary TC'!$B235,'WOW PMPM &amp; Agg'!Z$61:Z$63)*0.5),IF(AND('C Report'!$K$2=AA$11,'C Report'!$K$3=3),(SUMIF('WOW PMPM &amp; Agg'!$B$61:$B$63,'Summary TC'!$B235,'WOW PMPM &amp; Agg'!Z$61:Z$63)*0.75),IF(AND('C Report'!$K$2=AA$11,'C Report'!$K$3=4),SUMIF('WOW PMPM &amp; Agg'!$B$61:$B$63,'Summary TC'!$B235,'WOW PMPM &amp; Agg'!Z$61:Z$63),""))))),SUMIF('WOW PMPM &amp; Agg'!$B$61:$B$63,'Summary TC'!$B235,'WOW PMPM &amp; Agg'!Z$61:Z$63)))</f>
        <v>0</v>
      </c>
      <c r="AB235" s="354">
        <f>IF($D$231="Yes",AB250,IF($B$7="Actuals Only",IF('C Report'!$K$2&gt;AB$11,SUMIF('WOW PMPM &amp; Agg'!$B$61:$B$63,'Summary TC'!$B235,'WOW PMPM &amp; Agg'!AA$61:AA$63),IF(AND('C Report'!$K$2=AB$11,'C Report'!$K$3=1),(SUMIF('WOW PMPM &amp; Agg'!$B$61:$B$63,'Summary TC'!$B235,'WOW PMPM &amp; Agg'!AA$61:AA$63)*0.25),IF(AND('C Report'!$K$2=AB$11,'C Report'!$K$3=2),(SUMIF('WOW PMPM &amp; Agg'!$B$61:$B$63,'Summary TC'!$B235,'WOW PMPM &amp; Agg'!AA$61:AA$63)*0.5),IF(AND('C Report'!$K$2=AB$11,'C Report'!$K$3=3),(SUMIF('WOW PMPM &amp; Agg'!$B$61:$B$63,'Summary TC'!$B235,'WOW PMPM &amp; Agg'!AA$61:AA$63)*0.75),IF(AND('C Report'!$K$2=AB$11,'C Report'!$K$3=4),SUMIF('WOW PMPM &amp; Agg'!$B$61:$B$63,'Summary TC'!$B235,'WOW PMPM &amp; Agg'!AA$61:AA$63),""))))),SUMIF('WOW PMPM &amp; Agg'!$B$61:$B$63,'Summary TC'!$B235,'WOW PMPM &amp; Agg'!AA$61:AA$63)))</f>
        <v>0</v>
      </c>
      <c r="AC235" s="355">
        <f>IF($D$231="Yes",AC250,IF($B$7="Actuals Only",IF('C Report'!$K$2&gt;AC$11,SUMIF('WOW PMPM &amp; Agg'!$B$61:$B$63,'Summary TC'!$B235,'WOW PMPM &amp; Agg'!AB$61:AB$63),IF(AND('C Report'!$K$2=AC$11,'C Report'!$K$3=1),(SUMIF('WOW PMPM &amp; Agg'!$B$61:$B$63,'Summary TC'!$B235,'WOW PMPM &amp; Agg'!AB$61:AB$63)*0.25),IF(AND('C Report'!$K$2=AC$11,'C Report'!$K$3=2),(SUMIF('WOW PMPM &amp; Agg'!$B$61:$B$63,'Summary TC'!$B235,'WOW PMPM &amp; Agg'!AB$61:AB$63)*0.5),IF(AND('C Report'!$K$2=AC$11,'C Report'!$K$3=3),(SUMIF('WOW PMPM &amp; Agg'!$B$61:$B$63,'Summary TC'!$B235,'WOW PMPM &amp; Agg'!AB$61:AB$63)*0.75),IF(AND('C Report'!$K$2=AC$11,'C Report'!$K$3=4),SUMIF('WOW PMPM &amp; Agg'!$B$61:$B$63,'Summary TC'!$B235,'WOW PMPM &amp; Agg'!AB$61:AB$63),""))))),SUMIF('WOW PMPM &amp; Agg'!$B$61:$B$63,'Summary TC'!$B235,'WOW PMPM &amp; Agg'!AB$61:AB$63)))</f>
        <v>0</v>
      </c>
      <c r="AD235" s="271"/>
    </row>
    <row r="236" spans="2:30" ht="13.5" thickBot="1" x14ac:dyDescent="0.25">
      <c r="B236" s="397"/>
      <c r="C236" s="115"/>
      <c r="D236" s="601"/>
      <c r="E236" s="261"/>
      <c r="F236" s="261"/>
      <c r="G236" s="261"/>
      <c r="H236" s="261"/>
      <c r="I236" s="261"/>
      <c r="J236" s="261"/>
      <c r="K236" s="261"/>
      <c r="L236" s="261"/>
      <c r="M236" s="261"/>
      <c r="N236" s="261"/>
      <c r="O236" s="261"/>
      <c r="P236" s="261"/>
      <c r="Q236" s="261"/>
      <c r="R236" s="261"/>
      <c r="S236" s="261"/>
      <c r="T236" s="261"/>
      <c r="U236" s="261"/>
      <c r="V236" s="261"/>
      <c r="W236" s="261"/>
      <c r="X236" s="261"/>
      <c r="Y236" s="261"/>
      <c r="Z236" s="261"/>
      <c r="AA236" s="261"/>
      <c r="AB236" s="261"/>
      <c r="AC236" s="262"/>
      <c r="AD236" s="262"/>
    </row>
    <row r="237" spans="2:30" ht="13.5" thickBot="1" x14ac:dyDescent="0.25">
      <c r="B237" s="219" t="s">
        <v>4</v>
      </c>
      <c r="C237" s="581"/>
      <c r="D237" s="398"/>
      <c r="E237" s="362">
        <f>IF(AND(E$11&gt;='Summary TC'!$C$4, E$11&lt;='Summary TC'!$C$5), SUMIF($D218:$D236,"Total",E218:E236),0)</f>
        <v>0</v>
      </c>
      <c r="F237" s="358">
        <f>IF(AND(F$11&gt;='Summary TC'!$C$4, F$11&lt;='Summary TC'!$C$5), SUMIF($D218:$D236,"Total",F218:F236),0)</f>
        <v>0</v>
      </c>
      <c r="G237" s="358">
        <f>IF(AND(G$11&gt;='Summary TC'!$C$4, G$11&lt;='Summary TC'!$C$5), SUMIF($D218:$D236,"Total",G218:G236),0)</f>
        <v>0</v>
      </c>
      <c r="H237" s="358">
        <f>IF(AND(H$11&gt;='Summary TC'!$C$4, H$11&lt;='Summary TC'!$C$5), SUMIF($D218:$D236,"Total",H218:H236),0)</f>
        <v>0</v>
      </c>
      <c r="I237" s="358">
        <f>IF(AND(I$11&gt;='Summary TC'!$C$4, I$11&lt;='Summary TC'!$C$5), SUMIF($D218:$D236,"Total",I218:I236),0)</f>
        <v>0</v>
      </c>
      <c r="J237" s="358">
        <f>IF(AND(J$11&gt;='Summary TC'!$C$4, J$11&lt;='Summary TC'!$C$5), SUMIF($D218:$D236,"Total",J218:J236),0)</f>
        <v>0</v>
      </c>
      <c r="K237" s="358">
        <f>IF(AND(K$11&gt;='Summary TC'!$C$4, K$11&lt;='Summary TC'!$C$5), SUMIF($D218:$D236,"Total",K218:K236),0)</f>
        <v>0</v>
      </c>
      <c r="L237" s="358">
        <f>IF(AND(L$11&gt;='Summary TC'!$C$4, L$11&lt;='Summary TC'!$C$5), SUMIF($D218:$D236,"Total",L218:L236),0)</f>
        <v>0</v>
      </c>
      <c r="M237" s="358">
        <f>IF(AND(M$11&gt;='Summary TC'!$C$4, M$11&lt;='Summary TC'!$C$5), SUMIF($D218:$D236,"Total",M218:M236),0)</f>
        <v>0</v>
      </c>
      <c r="N237" s="358">
        <f>IF(AND(N$11&gt;='Summary TC'!$C$4, N$11&lt;='Summary TC'!$C$5), SUMIF($D218:$D236,"Total",N218:N236),0)</f>
        <v>0</v>
      </c>
      <c r="O237" s="358">
        <f>IF(AND(O$11&gt;='Summary TC'!$C$4, O$11&lt;='Summary TC'!$C$5), SUMIF($D218:$D236,"Total",O218:O236),0)</f>
        <v>0</v>
      </c>
      <c r="P237" s="358">
        <f>IF(AND(P$11&gt;='Summary TC'!$C$4, P$11&lt;='Summary TC'!$C$5), SUMIF($D218:$D236,"Total",P218:P236),0)</f>
        <v>0</v>
      </c>
      <c r="Q237" s="358">
        <f>IF(AND(Q$11&gt;='Summary TC'!$C$4, Q$11&lt;='Summary TC'!$C$5), SUMIF($D218:$D236,"Total",Q218:Q236),0)</f>
        <v>0</v>
      </c>
      <c r="R237" s="358">
        <f>IF(AND(R$11&gt;='Summary TC'!$C$4, R$11&lt;='Summary TC'!$C$5), SUMIF($D218:$D236,"Total",R218:R236),0)</f>
        <v>0</v>
      </c>
      <c r="S237" s="358">
        <f>IF(AND(S$11&gt;='Summary TC'!$C$4, S$11&lt;='Summary TC'!$C$5), SUMIF($D218:$D236,"Total",S218:S236),0)</f>
        <v>0</v>
      </c>
      <c r="T237" s="358">
        <f>IF(AND(T$11&gt;='Summary TC'!$C$4, T$11&lt;='Summary TC'!$C$5), SUMIF($D218:$D236,"Total",T218:T236),0)</f>
        <v>0</v>
      </c>
      <c r="U237" s="358">
        <f>IF(AND(U$11&gt;='Summary TC'!$C$4, U$11&lt;='Summary TC'!$C$5), SUMIF($D218:$D236,"Total",U218:U236),0)</f>
        <v>0</v>
      </c>
      <c r="V237" s="358">
        <f>IF(AND(V$11&gt;='Summary TC'!$C$4, V$11&lt;='Summary TC'!$C$5), SUMIF($D218:$D236,"Total",V218:V236),0)</f>
        <v>0</v>
      </c>
      <c r="W237" s="358">
        <f>IF(AND(W$11&gt;='Summary TC'!$C$4, W$11&lt;='Summary TC'!$C$5), SUMIF($D218:$D236,"Total",W218:W236),0)</f>
        <v>0</v>
      </c>
      <c r="X237" s="358">
        <f>IF(AND(X$11&gt;='Summary TC'!$C$4, X$11&lt;='Summary TC'!$C$5), SUMIF($D218:$D236,"Total",X218:X236),0)</f>
        <v>0</v>
      </c>
      <c r="Y237" s="358">
        <f>IF(AND(Y$11&gt;='Summary TC'!$C$4, Y$11&lt;='Summary TC'!$C$5), SUMIF($D218:$D236,"Total",Y218:Y236),0)</f>
        <v>0</v>
      </c>
      <c r="Z237" s="358">
        <f>IF(AND(Z$11&gt;='Summary TC'!$C$4, Z$11&lt;='Summary TC'!$C$5), SUMIF($D218:$D236,"Total",Z218:Z236),0)</f>
        <v>0</v>
      </c>
      <c r="AA237" s="358">
        <f>IF(AND(AA$11&gt;='Summary TC'!$C$4, AA$11&lt;='Summary TC'!$C$5), SUMIF($D218:$D236,"Total",AA218:AA236),0)</f>
        <v>0</v>
      </c>
      <c r="AB237" s="358">
        <f>IF(AND(AB$11&gt;='Summary TC'!$C$4, AB$11&lt;='Summary TC'!$C$5), SUMIF($D218:$D236,"Total",AB218:AB236),0)</f>
        <v>0</v>
      </c>
      <c r="AC237" s="363">
        <f>IF(AND(AC$11&gt;='Summary TC'!$C$4, AC$11&lt;='Summary TC'!$C$5), SUMIF($D218:$D236,"Total",AC218:AC236),0)</f>
        <v>0</v>
      </c>
      <c r="AD237" s="363">
        <f>SUM(E237:AC237)</f>
        <v>0</v>
      </c>
    </row>
    <row r="238" spans="2:30" s="176" customFormat="1" x14ac:dyDescent="0.2">
      <c r="B238" s="221"/>
      <c r="C238" s="222"/>
      <c r="D238" s="221"/>
      <c r="E238" s="298"/>
      <c r="F238" s="298"/>
      <c r="G238" s="298"/>
      <c r="H238" s="298"/>
      <c r="I238" s="298"/>
      <c r="J238" s="298"/>
      <c r="K238" s="298"/>
      <c r="L238" s="298"/>
      <c r="M238" s="298"/>
      <c r="N238" s="298"/>
      <c r="O238" s="298"/>
      <c r="P238" s="298"/>
      <c r="Q238" s="298"/>
      <c r="R238" s="298"/>
      <c r="S238" s="298"/>
      <c r="T238" s="298"/>
      <c r="U238" s="298"/>
      <c r="V238" s="298"/>
      <c r="W238" s="298"/>
      <c r="X238" s="298"/>
      <c r="Y238" s="298"/>
      <c r="Z238" s="298"/>
      <c r="AA238" s="298"/>
      <c r="AB238" s="298"/>
      <c r="AC238" s="298"/>
      <c r="AD238" s="299"/>
    </row>
    <row r="239" spans="2:30" s="176" customFormat="1" ht="13.5" thickBot="1" x14ac:dyDescent="0.25">
      <c r="B239" s="53" t="s">
        <v>5</v>
      </c>
      <c r="C239" s="222"/>
      <c r="D239" s="221"/>
      <c r="E239" s="298"/>
      <c r="F239" s="298"/>
      <c r="G239" s="298"/>
      <c r="H239" s="298"/>
      <c r="I239" s="298"/>
      <c r="J239" s="298"/>
      <c r="K239" s="298"/>
      <c r="L239" s="298"/>
      <c r="M239" s="298"/>
      <c r="N239" s="298"/>
      <c r="O239" s="298"/>
      <c r="P239" s="298"/>
      <c r="Q239" s="298"/>
      <c r="R239" s="298"/>
      <c r="S239" s="298"/>
      <c r="T239" s="298"/>
      <c r="U239" s="298"/>
      <c r="V239" s="298"/>
      <c r="W239" s="298"/>
      <c r="X239" s="298"/>
      <c r="Y239" s="298"/>
      <c r="Z239" s="298"/>
      <c r="AA239" s="298"/>
      <c r="AB239" s="298"/>
      <c r="AC239" s="298"/>
      <c r="AD239" s="299"/>
    </row>
    <row r="240" spans="2:30" x14ac:dyDescent="0.2">
      <c r="B240" s="384"/>
      <c r="C240" s="113"/>
      <c r="D240" s="70"/>
      <c r="E240" s="67" t="s">
        <v>0</v>
      </c>
      <c r="F240" s="68"/>
      <c r="G240" s="72"/>
      <c r="H240" s="68"/>
      <c r="I240" s="68"/>
      <c r="J240" s="68"/>
      <c r="K240" s="68"/>
      <c r="L240" s="68"/>
      <c r="M240" s="68"/>
      <c r="N240" s="68"/>
      <c r="O240" s="68"/>
      <c r="P240" s="68"/>
      <c r="Q240" s="68"/>
      <c r="R240" s="68"/>
      <c r="S240" s="68"/>
      <c r="T240" s="68"/>
      <c r="U240" s="68"/>
      <c r="V240" s="68"/>
      <c r="W240" s="68"/>
      <c r="X240" s="68"/>
      <c r="Y240" s="68"/>
      <c r="Z240" s="68"/>
      <c r="AA240" s="68"/>
      <c r="AB240" s="68"/>
      <c r="AC240" s="69"/>
      <c r="AD240" s="296" t="s">
        <v>75</v>
      </c>
    </row>
    <row r="241" spans="2:53" ht="13.5" thickBot="1" x14ac:dyDescent="0.25">
      <c r="B241" s="60"/>
      <c r="C241" s="114"/>
      <c r="D241" s="148"/>
      <c r="E241" s="281">
        <f>'DY Def'!B$5</f>
        <v>1</v>
      </c>
      <c r="F241" s="248">
        <f>'DY Def'!C$5</f>
        <v>2</v>
      </c>
      <c r="G241" s="248">
        <f>'DY Def'!D$5</f>
        <v>3</v>
      </c>
      <c r="H241" s="248">
        <f>'DY Def'!E$5</f>
        <v>4</v>
      </c>
      <c r="I241" s="248">
        <f>'DY Def'!F$5</f>
        <v>5</v>
      </c>
      <c r="J241" s="248">
        <f>'DY Def'!G$5</f>
        <v>6</v>
      </c>
      <c r="K241" s="248">
        <f>'DY Def'!H$5</f>
        <v>7</v>
      </c>
      <c r="L241" s="248">
        <f>'DY Def'!I$5</f>
        <v>8</v>
      </c>
      <c r="M241" s="248">
        <f>'DY Def'!J$5</f>
        <v>9</v>
      </c>
      <c r="N241" s="248">
        <f>'DY Def'!K$5</f>
        <v>10</v>
      </c>
      <c r="O241" s="248">
        <f>'DY Def'!L$5</f>
        <v>11</v>
      </c>
      <c r="P241" s="248">
        <f>'DY Def'!M$5</f>
        <v>12</v>
      </c>
      <c r="Q241" s="248">
        <f>'DY Def'!N$5</f>
        <v>13</v>
      </c>
      <c r="R241" s="248">
        <f>'DY Def'!O$5</f>
        <v>14</v>
      </c>
      <c r="S241" s="248">
        <f>'DY Def'!P$5</f>
        <v>15</v>
      </c>
      <c r="T241" s="248">
        <f>'DY Def'!Q$5</f>
        <v>16</v>
      </c>
      <c r="U241" s="248">
        <f>'DY Def'!R$5</f>
        <v>17</v>
      </c>
      <c r="V241" s="248">
        <f>'DY Def'!S$5</f>
        <v>18</v>
      </c>
      <c r="W241" s="248">
        <f>'DY Def'!T$5</f>
        <v>19</v>
      </c>
      <c r="X241" s="248">
        <f>'DY Def'!U$5</f>
        <v>20</v>
      </c>
      <c r="Y241" s="248">
        <f>'DY Def'!V$5</f>
        <v>21</v>
      </c>
      <c r="Z241" s="248">
        <f>'DY Def'!W$5</f>
        <v>22</v>
      </c>
      <c r="AA241" s="248">
        <f>'DY Def'!X$5</f>
        <v>23</v>
      </c>
      <c r="AB241" s="248">
        <f>'DY Def'!Y$5</f>
        <v>24</v>
      </c>
      <c r="AC241" s="249">
        <f>'DY Def'!Z$5</f>
        <v>25</v>
      </c>
      <c r="AD241" s="285" t="s">
        <v>4</v>
      </c>
    </row>
    <row r="242" spans="2:53" x14ac:dyDescent="0.2">
      <c r="B242" s="64" t="s">
        <v>78</v>
      </c>
      <c r="C242" s="114"/>
      <c r="D242" s="60"/>
      <c r="E242" s="482"/>
      <c r="F242" s="483"/>
      <c r="G242" s="483"/>
      <c r="H242" s="483"/>
      <c r="I242" s="483"/>
      <c r="J242" s="483"/>
      <c r="K242" s="483"/>
      <c r="L242" s="483"/>
      <c r="M242" s="483"/>
      <c r="N242" s="483"/>
      <c r="O242" s="483"/>
      <c r="P242" s="483"/>
      <c r="Q242" s="483"/>
      <c r="R242" s="483"/>
      <c r="S242" s="483"/>
      <c r="T242" s="483"/>
      <c r="U242" s="483"/>
      <c r="V242" s="483"/>
      <c r="W242" s="483"/>
      <c r="X242" s="483"/>
      <c r="Y242" s="483"/>
      <c r="Z242" s="483"/>
      <c r="AA242" s="483"/>
      <c r="AB242" s="483"/>
      <c r="AC242" s="483"/>
      <c r="AD242" s="488"/>
    </row>
    <row r="243" spans="2:53" x14ac:dyDescent="0.2">
      <c r="B243" s="61" t="str">
        <f>IFERROR(VLOOKUP(C243,'MEG Def'!$A$52:$B$54,2),"")</f>
        <v/>
      </c>
      <c r="C243" s="114"/>
      <c r="D243" s="259" t="str">
        <f>IF($C243&lt;&gt;0,"Total","")</f>
        <v/>
      </c>
      <c r="E243" s="425">
        <f>IF($B$7="Actuals only",SUMIF('WW Spending Actual'!$B$41:$B$43,'Summary TC'!$B243,'WW Spending Actual'!D$41:D$43),0)+IF($B$7="Actuals + Projected",SUMIF('WW Spending Total'!$B$41:$B$43,'Summary TC'!$B243,'WW Spending Total'!D$41:D$43),0)</f>
        <v>0</v>
      </c>
      <c r="F243" s="404">
        <f>IF($B$7="Actuals only",SUMIF('WW Spending Actual'!$B$41:$B$43,'Summary TC'!$B243,'WW Spending Actual'!E$41:E$43),0)+IF($B$7="Actuals + Projected",SUMIF('WW Spending Total'!$B$41:$B$43,'Summary TC'!$B243,'WW Spending Total'!E$41:E$43),0)</f>
        <v>0</v>
      </c>
      <c r="G243" s="404">
        <f>IF($B$7="Actuals only",SUMIF('WW Spending Actual'!$B$41:$B$43,'Summary TC'!$B243,'WW Spending Actual'!F$41:F$43),0)+IF($B$7="Actuals + Projected",SUMIF('WW Spending Total'!$B$41:$B$43,'Summary TC'!$B243,'WW Spending Total'!F$41:F$43),0)</f>
        <v>0</v>
      </c>
      <c r="H243" s="404">
        <f>IF($B$7="Actuals only",SUMIF('WW Spending Actual'!$B$41:$B$43,'Summary TC'!$B243,'WW Spending Actual'!G$41:G$43),0)+IF($B$7="Actuals + Projected",SUMIF('WW Spending Total'!$B$41:$B$43,'Summary TC'!$B243,'WW Spending Total'!G$41:G$43),0)</f>
        <v>0</v>
      </c>
      <c r="I243" s="404">
        <f>IF($B$7="Actuals only",SUMIF('WW Spending Actual'!$B$41:$B$43,'Summary TC'!$B243,'WW Spending Actual'!H$41:H$43),0)+IF($B$7="Actuals + Projected",SUMIF('WW Spending Total'!$B$41:$B$43,'Summary TC'!$B243,'WW Spending Total'!H$41:H$43),0)</f>
        <v>0</v>
      </c>
      <c r="J243" s="404">
        <f>IF($B$7="Actuals only",SUMIF('WW Spending Actual'!$B$41:$B$43,'Summary TC'!$B243,'WW Spending Actual'!I$41:I$43),0)+IF($B$7="Actuals + Projected",SUMIF('WW Spending Total'!$B$41:$B$43,'Summary TC'!$B243,'WW Spending Total'!I$41:I$43),0)</f>
        <v>0</v>
      </c>
      <c r="K243" s="404">
        <f>IF($B$7="Actuals only",SUMIF('WW Spending Actual'!$B$41:$B$43,'Summary TC'!$B243,'WW Spending Actual'!J$41:J$43),0)+IF($B$7="Actuals + Projected",SUMIF('WW Spending Total'!$B$41:$B$43,'Summary TC'!$B243,'WW Spending Total'!J$41:J$43),0)</f>
        <v>0</v>
      </c>
      <c r="L243" s="404">
        <f>IF($B$7="Actuals only",SUMIF('WW Spending Actual'!$B$41:$B$43,'Summary TC'!$B243,'WW Spending Actual'!K$41:K$43),0)+IF($B$7="Actuals + Projected",SUMIF('WW Spending Total'!$B$41:$B$43,'Summary TC'!$B243,'WW Spending Total'!K$41:K$43),0)</f>
        <v>0</v>
      </c>
      <c r="M243" s="404">
        <f>IF($B$7="Actuals only",SUMIF('WW Spending Actual'!$B$41:$B$43,'Summary TC'!$B243,'WW Spending Actual'!L$41:L$43),0)+IF($B$7="Actuals + Projected",SUMIF('WW Spending Total'!$B$41:$B$43,'Summary TC'!$B243,'WW Spending Total'!L$41:L$43),0)</f>
        <v>0</v>
      </c>
      <c r="N243" s="404">
        <f>IF($B$7="Actuals only",SUMIF('WW Spending Actual'!$B$41:$B$43,'Summary TC'!$B243,'WW Spending Actual'!M$41:M$43),0)+IF($B$7="Actuals + Projected",SUMIF('WW Spending Total'!$B$41:$B$43,'Summary TC'!$B243,'WW Spending Total'!M$41:M$43),0)</f>
        <v>0</v>
      </c>
      <c r="O243" s="404">
        <f>IF($B$7="Actuals only",SUMIF('WW Spending Actual'!$B$41:$B$43,'Summary TC'!$B243,'WW Spending Actual'!N$41:N$43),0)+IF($B$7="Actuals + Projected",SUMIF('WW Spending Total'!$B$41:$B$43,'Summary TC'!$B243,'WW Spending Total'!N$41:N$43),0)</f>
        <v>0</v>
      </c>
      <c r="P243" s="404">
        <f>IF($B$7="Actuals only",SUMIF('WW Spending Actual'!$B$41:$B$43,'Summary TC'!$B243,'WW Spending Actual'!O$41:O$43),0)+IF($B$7="Actuals + Projected",SUMIF('WW Spending Total'!$B$41:$B$43,'Summary TC'!$B243,'WW Spending Total'!O$41:O$43),0)</f>
        <v>0</v>
      </c>
      <c r="Q243" s="404">
        <f>IF($B$7="Actuals only",SUMIF('WW Spending Actual'!$B$41:$B$43,'Summary TC'!$B243,'WW Spending Actual'!P$41:P$43),0)+IF($B$7="Actuals + Projected",SUMIF('WW Spending Total'!$B$41:$B$43,'Summary TC'!$B243,'WW Spending Total'!P$41:P$43),0)</f>
        <v>0</v>
      </c>
      <c r="R243" s="404">
        <f>IF($B$7="Actuals only",SUMIF('WW Spending Actual'!$B$41:$B$43,'Summary TC'!$B243,'WW Spending Actual'!Q$41:Q$43),0)+IF($B$7="Actuals + Projected",SUMIF('WW Spending Total'!$B$41:$B$43,'Summary TC'!$B243,'WW Spending Total'!Q$41:Q$43),0)</f>
        <v>0</v>
      </c>
      <c r="S243" s="404">
        <f>IF($B$7="Actuals only",SUMIF('WW Spending Actual'!$B$41:$B$43,'Summary TC'!$B243,'WW Spending Actual'!R$41:R$43),0)+IF($B$7="Actuals + Projected",SUMIF('WW Spending Total'!$B$41:$B$43,'Summary TC'!$B243,'WW Spending Total'!R$41:R$43),0)</f>
        <v>0</v>
      </c>
      <c r="T243" s="404">
        <f>IF($B$7="Actuals only",SUMIF('WW Spending Actual'!$B$41:$B$43,'Summary TC'!$B243,'WW Spending Actual'!S$41:S$43),0)+IF($B$7="Actuals + Projected",SUMIF('WW Spending Total'!$B$41:$B$43,'Summary TC'!$B243,'WW Spending Total'!S$41:S$43),0)</f>
        <v>0</v>
      </c>
      <c r="U243" s="404">
        <f>IF($B$7="Actuals only",SUMIF('WW Spending Actual'!$B$41:$B$43,'Summary TC'!$B243,'WW Spending Actual'!T$41:T$43),0)+IF($B$7="Actuals + Projected",SUMIF('WW Spending Total'!$B$41:$B$43,'Summary TC'!$B243,'WW Spending Total'!T$41:T$43),0)</f>
        <v>0</v>
      </c>
      <c r="V243" s="404">
        <f>IF($B$7="Actuals only",SUMIF('WW Spending Actual'!$B$41:$B$43,'Summary TC'!$B243,'WW Spending Actual'!U$41:U$43),0)+IF($B$7="Actuals + Projected",SUMIF('WW Spending Total'!$B$41:$B$43,'Summary TC'!$B243,'WW Spending Total'!U$41:U$43),0)</f>
        <v>0</v>
      </c>
      <c r="W243" s="404">
        <f>IF($B$7="Actuals only",SUMIF('WW Spending Actual'!$B$41:$B$43,'Summary TC'!$B243,'WW Spending Actual'!V$41:V$43),0)+IF($B$7="Actuals + Projected",SUMIF('WW Spending Total'!$B$41:$B$43,'Summary TC'!$B243,'WW Spending Total'!V$41:V$43),0)</f>
        <v>0</v>
      </c>
      <c r="X243" s="404">
        <f>IF($B$7="Actuals only",SUMIF('WW Spending Actual'!$B$41:$B$43,'Summary TC'!$B243,'WW Spending Actual'!W$41:W$43),0)+IF($B$7="Actuals + Projected",SUMIF('WW Spending Total'!$B$41:$B$43,'Summary TC'!$B243,'WW Spending Total'!W$41:W$43),0)</f>
        <v>0</v>
      </c>
      <c r="Y243" s="404">
        <f>IF($B$7="Actuals only",SUMIF('WW Spending Actual'!$B$41:$B$43,'Summary TC'!$B243,'WW Spending Actual'!X$41:X$43),0)+IF($B$7="Actuals + Projected",SUMIF('WW Spending Total'!$B$41:$B$43,'Summary TC'!$B243,'WW Spending Total'!X$41:X$43),0)</f>
        <v>0</v>
      </c>
      <c r="Z243" s="404">
        <f>IF($B$7="Actuals only",SUMIF('WW Spending Actual'!$B$41:$B$43,'Summary TC'!$B243,'WW Spending Actual'!Y$41:Y$43),0)+IF($B$7="Actuals + Projected",SUMIF('WW Spending Total'!$B$41:$B$43,'Summary TC'!$B243,'WW Spending Total'!Y$41:Y$43),0)</f>
        <v>0</v>
      </c>
      <c r="AA243" s="404">
        <f>IF($B$7="Actuals only",SUMIF('WW Spending Actual'!$B$41:$B$43,'Summary TC'!$B243,'WW Spending Actual'!Z$41:Z$43),0)+IF($B$7="Actuals + Projected",SUMIF('WW Spending Total'!$B$41:$B$43,'Summary TC'!$B243,'WW Spending Total'!Z$41:Z$43),0)</f>
        <v>0</v>
      </c>
      <c r="AB243" s="404">
        <f>IF($B$7="Actuals only",SUMIF('WW Spending Actual'!$B$41:$B$43,'Summary TC'!$B243,'WW Spending Actual'!AA$41:AA$43),0)+IF($B$7="Actuals + Projected",SUMIF('WW Spending Total'!$B$41:$B$43,'Summary TC'!$B243,'WW Spending Total'!AA$41:AA$43),0)</f>
        <v>0</v>
      </c>
      <c r="AC243" s="404">
        <f>IF($B$7="Actuals only",SUMIF('WW Spending Actual'!$B$41:$B$43,'Summary TC'!$B243,'WW Spending Actual'!AB$41:AB$43),0)+IF($B$7="Actuals + Projected",SUMIF('WW Spending Total'!$B$41:$B$43,'Summary TC'!$B243,'WW Spending Total'!AB$41:AB$43),0)</f>
        <v>0</v>
      </c>
      <c r="AD243" s="489"/>
    </row>
    <row r="244" spans="2:53" x14ac:dyDescent="0.2">
      <c r="B244" s="61" t="str">
        <f>IFERROR(VLOOKUP(C244,'MEG Def'!$A$52:$B$54,2),"")</f>
        <v/>
      </c>
      <c r="C244" s="114"/>
      <c r="D244" s="259" t="str">
        <f>IF($C244&lt;&gt;0,"Total","")</f>
        <v/>
      </c>
      <c r="E244" s="425">
        <f>IF($B$7="Actuals only",SUMIF('WW Spending Actual'!$B$41:$B$43,'Summary TC'!$B244,'WW Spending Actual'!D$41:D$43),0)+IF($B$7="Actuals + Projected",SUMIF('WW Spending Total'!$B$41:$B$43,'Summary TC'!$B244,'WW Spending Total'!D$41:D$43),0)</f>
        <v>0</v>
      </c>
      <c r="F244" s="404">
        <f>IF($B$7="Actuals only",SUMIF('WW Spending Actual'!$B$41:$B$43,'Summary TC'!$B244,'WW Spending Actual'!E$41:E$43),0)+IF($B$7="Actuals + Projected",SUMIF('WW Spending Total'!$B$41:$B$43,'Summary TC'!$B244,'WW Spending Total'!E$41:E$43),0)</f>
        <v>0</v>
      </c>
      <c r="G244" s="404">
        <f>IF($B$7="Actuals only",SUMIF('WW Spending Actual'!$B$41:$B$43,'Summary TC'!$B244,'WW Spending Actual'!F$41:F$43),0)+IF($B$7="Actuals + Projected",SUMIF('WW Spending Total'!$B$41:$B$43,'Summary TC'!$B244,'WW Spending Total'!F$41:F$43),0)</f>
        <v>0</v>
      </c>
      <c r="H244" s="404">
        <f>IF($B$7="Actuals only",SUMIF('WW Spending Actual'!$B$41:$B$43,'Summary TC'!$B244,'WW Spending Actual'!G$41:G$43),0)+IF($B$7="Actuals + Projected",SUMIF('WW Spending Total'!$B$41:$B$43,'Summary TC'!$B244,'WW Spending Total'!G$41:G$43),0)</f>
        <v>0</v>
      </c>
      <c r="I244" s="404">
        <f>IF($B$7="Actuals only",SUMIF('WW Spending Actual'!$B$41:$B$43,'Summary TC'!$B244,'WW Spending Actual'!H$41:H$43),0)+IF($B$7="Actuals + Projected",SUMIF('WW Spending Total'!$B$41:$B$43,'Summary TC'!$B244,'WW Spending Total'!H$41:H$43),0)</f>
        <v>0</v>
      </c>
      <c r="J244" s="404">
        <f>IF($B$7="Actuals only",SUMIF('WW Spending Actual'!$B$41:$B$43,'Summary TC'!$B244,'WW Spending Actual'!I$41:I$43),0)+IF($B$7="Actuals + Projected",SUMIF('WW Spending Total'!$B$41:$B$43,'Summary TC'!$B244,'WW Spending Total'!I$41:I$43),0)</f>
        <v>0</v>
      </c>
      <c r="K244" s="404">
        <f>IF($B$7="Actuals only",SUMIF('WW Spending Actual'!$B$41:$B$43,'Summary TC'!$B244,'WW Spending Actual'!J$41:J$43),0)+IF($B$7="Actuals + Projected",SUMIF('WW Spending Total'!$B$41:$B$43,'Summary TC'!$B244,'WW Spending Total'!J$41:J$43),0)</f>
        <v>0</v>
      </c>
      <c r="L244" s="404">
        <f>IF($B$7="Actuals only",SUMIF('WW Spending Actual'!$B$41:$B$43,'Summary TC'!$B244,'WW Spending Actual'!K$41:K$43),0)+IF($B$7="Actuals + Projected",SUMIF('WW Spending Total'!$B$41:$B$43,'Summary TC'!$B244,'WW Spending Total'!K$41:K$43),0)</f>
        <v>0</v>
      </c>
      <c r="M244" s="404">
        <f>IF($B$7="Actuals only",SUMIF('WW Spending Actual'!$B$41:$B$43,'Summary TC'!$B244,'WW Spending Actual'!L$41:L$43),0)+IF($B$7="Actuals + Projected",SUMIF('WW Spending Total'!$B$41:$B$43,'Summary TC'!$B244,'WW Spending Total'!L$41:L$43),0)</f>
        <v>0</v>
      </c>
      <c r="N244" s="404">
        <f>IF($B$7="Actuals only",SUMIF('WW Spending Actual'!$B$41:$B$43,'Summary TC'!$B244,'WW Spending Actual'!M$41:M$43),0)+IF($B$7="Actuals + Projected",SUMIF('WW Spending Total'!$B$41:$B$43,'Summary TC'!$B244,'WW Spending Total'!M$41:M$43),0)</f>
        <v>0</v>
      </c>
      <c r="O244" s="404">
        <f>IF($B$7="Actuals only",SUMIF('WW Spending Actual'!$B$41:$B$43,'Summary TC'!$B244,'WW Spending Actual'!N$41:N$43),0)+IF($B$7="Actuals + Projected",SUMIF('WW Spending Total'!$B$41:$B$43,'Summary TC'!$B244,'WW Spending Total'!N$41:N$43),0)</f>
        <v>0</v>
      </c>
      <c r="P244" s="404">
        <f>IF($B$7="Actuals only",SUMIF('WW Spending Actual'!$B$41:$B$43,'Summary TC'!$B244,'WW Spending Actual'!O$41:O$43),0)+IF($B$7="Actuals + Projected",SUMIF('WW Spending Total'!$B$41:$B$43,'Summary TC'!$B244,'WW Spending Total'!O$41:O$43),0)</f>
        <v>0</v>
      </c>
      <c r="Q244" s="404">
        <f>IF($B$7="Actuals only",SUMIF('WW Spending Actual'!$B$41:$B$43,'Summary TC'!$B244,'WW Spending Actual'!P$41:P$43),0)+IF($B$7="Actuals + Projected",SUMIF('WW Spending Total'!$B$41:$B$43,'Summary TC'!$B244,'WW Spending Total'!P$41:P$43),0)</f>
        <v>0</v>
      </c>
      <c r="R244" s="404">
        <f>IF($B$7="Actuals only",SUMIF('WW Spending Actual'!$B$41:$B$43,'Summary TC'!$B244,'WW Spending Actual'!Q$41:Q$43),0)+IF($B$7="Actuals + Projected",SUMIF('WW Spending Total'!$B$41:$B$43,'Summary TC'!$B244,'WW Spending Total'!Q$41:Q$43),0)</f>
        <v>0</v>
      </c>
      <c r="S244" s="404">
        <f>IF($B$7="Actuals only",SUMIF('WW Spending Actual'!$B$41:$B$43,'Summary TC'!$B244,'WW Spending Actual'!R$41:R$43),0)+IF($B$7="Actuals + Projected",SUMIF('WW Spending Total'!$B$41:$B$43,'Summary TC'!$B244,'WW Spending Total'!R$41:R$43),0)</f>
        <v>0</v>
      </c>
      <c r="T244" s="404">
        <f>IF($B$7="Actuals only",SUMIF('WW Spending Actual'!$B$41:$B$43,'Summary TC'!$B244,'WW Spending Actual'!S$41:S$43),0)+IF($B$7="Actuals + Projected",SUMIF('WW Spending Total'!$B$41:$B$43,'Summary TC'!$B244,'WW Spending Total'!S$41:S$43),0)</f>
        <v>0</v>
      </c>
      <c r="U244" s="404">
        <f>IF($B$7="Actuals only",SUMIF('WW Spending Actual'!$B$41:$B$43,'Summary TC'!$B244,'WW Spending Actual'!T$41:T$43),0)+IF($B$7="Actuals + Projected",SUMIF('WW Spending Total'!$B$41:$B$43,'Summary TC'!$B244,'WW Spending Total'!T$41:T$43),0)</f>
        <v>0</v>
      </c>
      <c r="V244" s="404">
        <f>IF($B$7="Actuals only",SUMIF('WW Spending Actual'!$B$41:$B$43,'Summary TC'!$B244,'WW Spending Actual'!U$41:U$43),0)+IF($B$7="Actuals + Projected",SUMIF('WW Spending Total'!$B$41:$B$43,'Summary TC'!$B244,'WW Spending Total'!U$41:U$43),0)</f>
        <v>0</v>
      </c>
      <c r="W244" s="404">
        <f>IF($B$7="Actuals only",SUMIF('WW Spending Actual'!$B$41:$B$43,'Summary TC'!$B244,'WW Spending Actual'!V$41:V$43),0)+IF($B$7="Actuals + Projected",SUMIF('WW Spending Total'!$B$41:$B$43,'Summary TC'!$B244,'WW Spending Total'!V$41:V$43),0)</f>
        <v>0</v>
      </c>
      <c r="X244" s="404">
        <f>IF($B$7="Actuals only",SUMIF('WW Spending Actual'!$B$41:$B$43,'Summary TC'!$B244,'WW Spending Actual'!W$41:W$43),0)+IF($B$7="Actuals + Projected",SUMIF('WW Spending Total'!$B$41:$B$43,'Summary TC'!$B244,'WW Spending Total'!W$41:W$43),0)</f>
        <v>0</v>
      </c>
      <c r="Y244" s="404">
        <f>IF($B$7="Actuals only",SUMIF('WW Spending Actual'!$B$41:$B$43,'Summary TC'!$B244,'WW Spending Actual'!X$41:X$43),0)+IF($B$7="Actuals + Projected",SUMIF('WW Spending Total'!$B$41:$B$43,'Summary TC'!$B244,'WW Spending Total'!X$41:X$43),0)</f>
        <v>0</v>
      </c>
      <c r="Z244" s="404">
        <f>IF($B$7="Actuals only",SUMIF('WW Spending Actual'!$B$41:$B$43,'Summary TC'!$B244,'WW Spending Actual'!Y$41:Y$43),0)+IF($B$7="Actuals + Projected",SUMIF('WW Spending Total'!$B$41:$B$43,'Summary TC'!$B244,'WW Spending Total'!Y$41:Y$43),0)</f>
        <v>0</v>
      </c>
      <c r="AA244" s="404">
        <f>IF($B$7="Actuals only",SUMIF('WW Spending Actual'!$B$41:$B$43,'Summary TC'!$B244,'WW Spending Actual'!Z$41:Z$43),0)+IF($B$7="Actuals + Projected",SUMIF('WW Spending Total'!$B$41:$B$43,'Summary TC'!$B244,'WW Spending Total'!Z$41:Z$43),0)</f>
        <v>0</v>
      </c>
      <c r="AB244" s="404">
        <f>IF($B$7="Actuals only",SUMIF('WW Spending Actual'!$B$41:$B$43,'Summary TC'!$B244,'WW Spending Actual'!AA$41:AA$43),0)+IF($B$7="Actuals + Projected",SUMIF('WW Spending Total'!$B$41:$B$43,'Summary TC'!$B244,'WW Spending Total'!AA$41:AA$43),0)</f>
        <v>0</v>
      </c>
      <c r="AC244" s="404">
        <f>IF($B$7="Actuals only",SUMIF('WW Spending Actual'!$B$41:$B$43,'Summary TC'!$B244,'WW Spending Actual'!AB$41:AB$43),0)+IF($B$7="Actuals + Projected",SUMIF('WW Spending Total'!$B$41:$B$43,'Summary TC'!$B244,'WW Spending Total'!AB$41:AB$43),0)</f>
        <v>0</v>
      </c>
      <c r="AD244" s="489"/>
    </row>
    <row r="245" spans="2:53" x14ac:dyDescent="0.2">
      <c r="B245" s="61" t="str">
        <f>IFERROR(VLOOKUP(C245,'MEG Def'!$A$52:$B$54,2),"")</f>
        <v/>
      </c>
      <c r="C245" s="114"/>
      <c r="D245" s="259" t="str">
        <f>IF($C245&lt;&gt;0,"Total","")</f>
        <v/>
      </c>
      <c r="E245" s="425">
        <f>IF($B$7="Actuals only",SUMIF('WW Spending Actual'!$B$41:$B$43,'Summary TC'!$B245,'WW Spending Actual'!D$41:D$43),0)+IF($B$7="Actuals + Projected",SUMIF('WW Spending Total'!$B$41:$B$43,'Summary TC'!$B245,'WW Spending Total'!D$41:D$43),0)</f>
        <v>0</v>
      </c>
      <c r="F245" s="404">
        <f>IF($B$7="Actuals only",SUMIF('WW Spending Actual'!$B$41:$B$43,'Summary TC'!$B245,'WW Spending Actual'!E$41:E$43),0)+IF($B$7="Actuals + Projected",SUMIF('WW Spending Total'!$B$41:$B$43,'Summary TC'!$B245,'WW Spending Total'!E$41:E$43),0)</f>
        <v>0</v>
      </c>
      <c r="G245" s="404">
        <f>IF($B$7="Actuals only",SUMIF('WW Spending Actual'!$B$41:$B$43,'Summary TC'!$B245,'WW Spending Actual'!F$41:F$43),0)+IF($B$7="Actuals + Projected",SUMIF('WW Spending Total'!$B$41:$B$43,'Summary TC'!$B245,'WW Spending Total'!F$41:F$43),0)</f>
        <v>0</v>
      </c>
      <c r="H245" s="404">
        <f>IF($B$7="Actuals only",SUMIF('WW Spending Actual'!$B$41:$B$43,'Summary TC'!$B245,'WW Spending Actual'!G$41:G$43),0)+IF($B$7="Actuals + Projected",SUMIF('WW Spending Total'!$B$41:$B$43,'Summary TC'!$B245,'WW Spending Total'!G$41:G$43),0)</f>
        <v>0</v>
      </c>
      <c r="I245" s="404">
        <f>IF($B$7="Actuals only",SUMIF('WW Spending Actual'!$B$41:$B$43,'Summary TC'!$B245,'WW Spending Actual'!H$41:H$43),0)+IF($B$7="Actuals + Projected",SUMIF('WW Spending Total'!$B$41:$B$43,'Summary TC'!$B245,'WW Spending Total'!H$41:H$43),0)</f>
        <v>0</v>
      </c>
      <c r="J245" s="404">
        <f>IF($B$7="Actuals only",SUMIF('WW Spending Actual'!$B$41:$B$43,'Summary TC'!$B245,'WW Spending Actual'!I$41:I$43),0)+IF($B$7="Actuals + Projected",SUMIF('WW Spending Total'!$B$41:$B$43,'Summary TC'!$B245,'WW Spending Total'!I$41:I$43),0)</f>
        <v>0</v>
      </c>
      <c r="K245" s="404">
        <f>IF($B$7="Actuals only",SUMIF('WW Spending Actual'!$B$41:$B$43,'Summary TC'!$B245,'WW Spending Actual'!J$41:J$43),0)+IF($B$7="Actuals + Projected",SUMIF('WW Spending Total'!$B$41:$B$43,'Summary TC'!$B245,'WW Spending Total'!J$41:J$43),0)</f>
        <v>0</v>
      </c>
      <c r="L245" s="404">
        <f>IF($B$7="Actuals only",SUMIF('WW Spending Actual'!$B$41:$B$43,'Summary TC'!$B245,'WW Spending Actual'!K$41:K$43),0)+IF($B$7="Actuals + Projected",SUMIF('WW Spending Total'!$B$41:$B$43,'Summary TC'!$B245,'WW Spending Total'!K$41:K$43),0)</f>
        <v>0</v>
      </c>
      <c r="M245" s="404">
        <f>IF($B$7="Actuals only",SUMIF('WW Spending Actual'!$B$41:$B$43,'Summary TC'!$B245,'WW Spending Actual'!L$41:L$43),0)+IF($B$7="Actuals + Projected",SUMIF('WW Spending Total'!$B$41:$B$43,'Summary TC'!$B245,'WW Spending Total'!L$41:L$43),0)</f>
        <v>0</v>
      </c>
      <c r="N245" s="404">
        <f>IF($B$7="Actuals only",SUMIF('WW Spending Actual'!$B$41:$B$43,'Summary TC'!$B245,'WW Spending Actual'!M$41:M$43),0)+IF($B$7="Actuals + Projected",SUMIF('WW Spending Total'!$B$41:$B$43,'Summary TC'!$B245,'WW Spending Total'!M$41:M$43),0)</f>
        <v>0</v>
      </c>
      <c r="O245" s="404">
        <f>IF($B$7="Actuals only",SUMIF('WW Spending Actual'!$B$41:$B$43,'Summary TC'!$B245,'WW Spending Actual'!N$41:N$43),0)+IF($B$7="Actuals + Projected",SUMIF('WW Spending Total'!$B$41:$B$43,'Summary TC'!$B245,'WW Spending Total'!N$41:N$43),0)</f>
        <v>0</v>
      </c>
      <c r="P245" s="404">
        <f>IF($B$7="Actuals only",SUMIF('WW Spending Actual'!$B$41:$B$43,'Summary TC'!$B245,'WW Spending Actual'!O$41:O$43),0)+IF($B$7="Actuals + Projected",SUMIF('WW Spending Total'!$B$41:$B$43,'Summary TC'!$B245,'WW Spending Total'!O$41:O$43),0)</f>
        <v>0</v>
      </c>
      <c r="Q245" s="404">
        <f>IF($B$7="Actuals only",SUMIF('WW Spending Actual'!$B$41:$B$43,'Summary TC'!$B245,'WW Spending Actual'!P$41:P$43),0)+IF($B$7="Actuals + Projected",SUMIF('WW Spending Total'!$B$41:$B$43,'Summary TC'!$B245,'WW Spending Total'!P$41:P$43),0)</f>
        <v>0</v>
      </c>
      <c r="R245" s="404">
        <f>IF($B$7="Actuals only",SUMIF('WW Spending Actual'!$B$41:$B$43,'Summary TC'!$B245,'WW Spending Actual'!Q$41:Q$43),0)+IF($B$7="Actuals + Projected",SUMIF('WW Spending Total'!$B$41:$B$43,'Summary TC'!$B245,'WW Spending Total'!Q$41:Q$43),0)</f>
        <v>0</v>
      </c>
      <c r="S245" s="404">
        <f>IF($B$7="Actuals only",SUMIF('WW Spending Actual'!$B$41:$B$43,'Summary TC'!$B245,'WW Spending Actual'!R$41:R$43),0)+IF($B$7="Actuals + Projected",SUMIF('WW Spending Total'!$B$41:$B$43,'Summary TC'!$B245,'WW Spending Total'!R$41:R$43),0)</f>
        <v>0</v>
      </c>
      <c r="T245" s="404">
        <f>IF($B$7="Actuals only",SUMIF('WW Spending Actual'!$B$41:$B$43,'Summary TC'!$B245,'WW Spending Actual'!S$41:S$43),0)+IF($B$7="Actuals + Projected",SUMIF('WW Spending Total'!$B$41:$B$43,'Summary TC'!$B245,'WW Spending Total'!S$41:S$43),0)</f>
        <v>0</v>
      </c>
      <c r="U245" s="404">
        <f>IF($B$7="Actuals only",SUMIF('WW Spending Actual'!$B$41:$B$43,'Summary TC'!$B245,'WW Spending Actual'!T$41:T$43),0)+IF($B$7="Actuals + Projected",SUMIF('WW Spending Total'!$B$41:$B$43,'Summary TC'!$B245,'WW Spending Total'!T$41:T$43),0)</f>
        <v>0</v>
      </c>
      <c r="V245" s="404">
        <f>IF($B$7="Actuals only",SUMIF('WW Spending Actual'!$B$41:$B$43,'Summary TC'!$B245,'WW Spending Actual'!U$41:U$43),0)+IF($B$7="Actuals + Projected",SUMIF('WW Spending Total'!$B$41:$B$43,'Summary TC'!$B245,'WW Spending Total'!U$41:U$43),0)</f>
        <v>0</v>
      </c>
      <c r="W245" s="404">
        <f>IF($B$7="Actuals only",SUMIF('WW Spending Actual'!$B$41:$B$43,'Summary TC'!$B245,'WW Spending Actual'!V$41:V$43),0)+IF($B$7="Actuals + Projected",SUMIF('WW Spending Total'!$B$41:$B$43,'Summary TC'!$B245,'WW Spending Total'!V$41:V$43),0)</f>
        <v>0</v>
      </c>
      <c r="X245" s="404">
        <f>IF($B$7="Actuals only",SUMIF('WW Spending Actual'!$B$41:$B$43,'Summary TC'!$B245,'WW Spending Actual'!W$41:W$43),0)+IF($B$7="Actuals + Projected",SUMIF('WW Spending Total'!$B$41:$B$43,'Summary TC'!$B245,'WW Spending Total'!W$41:W$43),0)</f>
        <v>0</v>
      </c>
      <c r="Y245" s="404">
        <f>IF($B$7="Actuals only",SUMIF('WW Spending Actual'!$B$41:$B$43,'Summary TC'!$B245,'WW Spending Actual'!X$41:X$43),0)+IF($B$7="Actuals + Projected",SUMIF('WW Spending Total'!$B$41:$B$43,'Summary TC'!$B245,'WW Spending Total'!X$41:X$43),0)</f>
        <v>0</v>
      </c>
      <c r="Z245" s="404">
        <f>IF($B$7="Actuals only",SUMIF('WW Spending Actual'!$B$41:$B$43,'Summary TC'!$B245,'WW Spending Actual'!Y$41:Y$43),0)+IF($B$7="Actuals + Projected",SUMIF('WW Spending Total'!$B$41:$B$43,'Summary TC'!$B245,'WW Spending Total'!Y$41:Y$43),0)</f>
        <v>0</v>
      </c>
      <c r="AA245" s="404">
        <f>IF($B$7="Actuals only",SUMIF('WW Spending Actual'!$B$41:$B$43,'Summary TC'!$B245,'WW Spending Actual'!Z$41:Z$43),0)+IF($B$7="Actuals + Projected",SUMIF('WW Spending Total'!$B$41:$B$43,'Summary TC'!$B245,'WW Spending Total'!Z$41:Z$43),0)</f>
        <v>0</v>
      </c>
      <c r="AB245" s="404">
        <f>IF($B$7="Actuals only",SUMIF('WW Spending Actual'!$B$41:$B$43,'Summary TC'!$B245,'WW Spending Actual'!AA$41:AA$43),0)+IF($B$7="Actuals + Projected",SUMIF('WW Spending Total'!$B$41:$B$43,'Summary TC'!$B245,'WW Spending Total'!AA$41:AA$43),0)</f>
        <v>0</v>
      </c>
      <c r="AC245" s="404">
        <f>IF($B$7="Actuals only",SUMIF('WW Spending Actual'!$B$41:$B$43,'Summary TC'!$B245,'WW Spending Actual'!AB$41:AB$43),0)+IF($B$7="Actuals + Projected",SUMIF('WW Spending Total'!$B$41:$B$43,'Summary TC'!$B245,'WW Spending Total'!AB$41:AB$43),0)</f>
        <v>0</v>
      </c>
      <c r="AD245" s="489"/>
    </row>
    <row r="246" spans="2:53" x14ac:dyDescent="0.2">
      <c r="B246" s="60"/>
      <c r="C246" s="114"/>
      <c r="D246" s="60"/>
      <c r="E246" s="484"/>
      <c r="F246" s="402"/>
      <c r="G246" s="402"/>
      <c r="H246" s="402"/>
      <c r="I246" s="402"/>
      <c r="J246" s="402"/>
      <c r="K246" s="402"/>
      <c r="L246" s="402"/>
      <c r="M246" s="402"/>
      <c r="N246" s="402"/>
      <c r="O246" s="402"/>
      <c r="P246" s="402"/>
      <c r="Q246" s="402"/>
      <c r="R246" s="402"/>
      <c r="S246" s="402"/>
      <c r="T246" s="402"/>
      <c r="U246" s="402"/>
      <c r="V246" s="402"/>
      <c r="W246" s="402"/>
      <c r="X246" s="402"/>
      <c r="Y246" s="402"/>
      <c r="Z246" s="402"/>
      <c r="AA246" s="402"/>
      <c r="AB246" s="402"/>
      <c r="AC246" s="402"/>
      <c r="AD246" s="489"/>
    </row>
    <row r="247" spans="2:53" x14ac:dyDescent="0.2">
      <c r="B247" s="214" t="s">
        <v>79</v>
      </c>
      <c r="C247" s="114"/>
      <c r="D247" s="357"/>
      <c r="E247" s="490"/>
      <c r="F247" s="422"/>
      <c r="G247" s="422"/>
      <c r="H247" s="422"/>
      <c r="I247" s="422"/>
      <c r="J247" s="422"/>
      <c r="K247" s="422"/>
      <c r="L247" s="422"/>
      <c r="M247" s="422"/>
      <c r="N247" s="422"/>
      <c r="O247" s="422"/>
      <c r="P247" s="422"/>
      <c r="Q247" s="422"/>
      <c r="R247" s="422"/>
      <c r="S247" s="422"/>
      <c r="T247" s="422"/>
      <c r="U247" s="422"/>
      <c r="V247" s="422"/>
      <c r="W247" s="422"/>
      <c r="X247" s="422"/>
      <c r="Y247" s="422"/>
      <c r="Z247" s="422"/>
      <c r="AA247" s="422"/>
      <c r="AB247" s="422"/>
      <c r="AC247" s="422"/>
      <c r="AD247" s="491"/>
    </row>
    <row r="248" spans="2:53" x14ac:dyDescent="0.2">
      <c r="B248" s="61" t="str">
        <f>IFERROR(VLOOKUP(C248,'MEG Def'!$A$57:$B$59,2),"")</f>
        <v/>
      </c>
      <c r="C248" s="114"/>
      <c r="D248" s="259" t="str">
        <f>IF($C248&lt;&gt;0,"Total","")</f>
        <v/>
      </c>
      <c r="E248" s="425">
        <f>IF($B$7="Actuals only",SUMIF('WW Spending Actual'!$B$46:$B$48,'Summary TC'!$B248,'WW Spending Actual'!D$46:D$48),0)+IF($B$7="Actuals + Projected",SUMIF('WW Spending Total'!$B$46:$B$48,'Summary TC'!$B248,'WW Spending Total'!D$46:D$48),0)</f>
        <v>0</v>
      </c>
      <c r="F248" s="404">
        <f>IF($B$7="Actuals only",SUMIF('WW Spending Actual'!$B$46:$B$48,'Summary TC'!$B248,'WW Spending Actual'!E$46:E$48),0)+IF($B$7="Actuals + Projected",SUMIF('WW Spending Total'!$B$46:$B$48,'Summary TC'!$B248,'WW Spending Total'!E$46:E$48),0)</f>
        <v>0</v>
      </c>
      <c r="G248" s="404">
        <f>IF($B$7="Actuals only",SUMIF('WW Spending Actual'!$B$46:$B$48,'Summary TC'!$B248,'WW Spending Actual'!F$46:F$48),0)+IF($B$7="Actuals + Projected",SUMIF('WW Spending Total'!$B$46:$B$48,'Summary TC'!$B248,'WW Spending Total'!F$46:F$48),0)</f>
        <v>0</v>
      </c>
      <c r="H248" s="404">
        <f>IF($B$7="Actuals only",SUMIF('WW Spending Actual'!$B$46:$B$48,'Summary TC'!$B248,'WW Spending Actual'!G$46:G$48),0)+IF($B$7="Actuals + Projected",SUMIF('WW Spending Total'!$B$46:$B$48,'Summary TC'!$B248,'WW Spending Total'!G$46:G$48),0)</f>
        <v>0</v>
      </c>
      <c r="I248" s="404">
        <f>IF($B$7="Actuals only",SUMIF('WW Spending Actual'!$B$46:$B$48,'Summary TC'!$B248,'WW Spending Actual'!H$46:H$48),0)+IF($B$7="Actuals + Projected",SUMIF('WW Spending Total'!$B$46:$B$48,'Summary TC'!$B248,'WW Spending Total'!H$46:H$48),0)</f>
        <v>0</v>
      </c>
      <c r="J248" s="404">
        <f>IF($B$7="Actuals only",SUMIF('WW Spending Actual'!$B$46:$B$48,'Summary TC'!$B248,'WW Spending Actual'!I$46:I$48),0)+IF($B$7="Actuals + Projected",SUMIF('WW Spending Total'!$B$46:$B$48,'Summary TC'!$B248,'WW Spending Total'!I$46:I$48),0)</f>
        <v>0</v>
      </c>
      <c r="K248" s="404">
        <f>IF($B$7="Actuals only",SUMIF('WW Spending Actual'!$B$46:$B$48,'Summary TC'!$B248,'WW Spending Actual'!J$46:J$48),0)+IF($B$7="Actuals + Projected",SUMIF('WW Spending Total'!$B$46:$B$48,'Summary TC'!$B248,'WW Spending Total'!J$46:J$48),0)</f>
        <v>0</v>
      </c>
      <c r="L248" s="404">
        <f>IF($B$7="Actuals only",SUMIF('WW Spending Actual'!$B$46:$B$48,'Summary TC'!$B248,'WW Spending Actual'!K$46:K$48),0)+IF($B$7="Actuals + Projected",SUMIF('WW Spending Total'!$B$46:$B$48,'Summary TC'!$B248,'WW Spending Total'!K$46:K$48),0)</f>
        <v>0</v>
      </c>
      <c r="M248" s="404">
        <f>IF($B$7="Actuals only",SUMIF('WW Spending Actual'!$B$46:$B$48,'Summary TC'!$B248,'WW Spending Actual'!L$46:L$48),0)+IF($B$7="Actuals + Projected",SUMIF('WW Spending Total'!$B$46:$B$48,'Summary TC'!$B248,'WW Spending Total'!L$46:L$48),0)</f>
        <v>0</v>
      </c>
      <c r="N248" s="404">
        <f>IF($B$7="Actuals only",SUMIF('WW Spending Actual'!$B$46:$B$48,'Summary TC'!$B248,'WW Spending Actual'!M$46:M$48),0)+IF($B$7="Actuals + Projected",SUMIF('WW Spending Total'!$B$46:$B$48,'Summary TC'!$B248,'WW Spending Total'!M$46:M$48),0)</f>
        <v>0</v>
      </c>
      <c r="O248" s="404">
        <f>IF($B$7="Actuals only",SUMIF('WW Spending Actual'!$B$46:$B$48,'Summary TC'!$B248,'WW Spending Actual'!N$46:N$48),0)+IF($B$7="Actuals + Projected",SUMIF('WW Spending Total'!$B$46:$B$48,'Summary TC'!$B248,'WW Spending Total'!N$46:N$48),0)</f>
        <v>0</v>
      </c>
      <c r="P248" s="404">
        <f>IF($B$7="Actuals only",SUMIF('WW Spending Actual'!$B$46:$B$48,'Summary TC'!$B248,'WW Spending Actual'!O$46:O$48),0)+IF($B$7="Actuals + Projected",SUMIF('WW Spending Total'!$B$46:$B$48,'Summary TC'!$B248,'WW Spending Total'!O$46:O$48),0)</f>
        <v>0</v>
      </c>
      <c r="Q248" s="404">
        <f>IF($B$7="Actuals only",SUMIF('WW Spending Actual'!$B$46:$B$48,'Summary TC'!$B248,'WW Spending Actual'!P$46:P$48),0)+IF($B$7="Actuals + Projected",SUMIF('WW Spending Total'!$B$46:$B$48,'Summary TC'!$B248,'WW Spending Total'!P$46:P$48),0)</f>
        <v>0</v>
      </c>
      <c r="R248" s="404">
        <f>IF($B$7="Actuals only",SUMIF('WW Spending Actual'!$B$46:$B$48,'Summary TC'!$B248,'WW Spending Actual'!Q$46:Q$48),0)+IF($B$7="Actuals + Projected",SUMIF('WW Spending Total'!$B$46:$B$48,'Summary TC'!$B248,'WW Spending Total'!Q$46:Q$48),0)</f>
        <v>0</v>
      </c>
      <c r="S248" s="404">
        <f>IF($B$7="Actuals only",SUMIF('WW Spending Actual'!$B$46:$B$48,'Summary TC'!$B248,'WW Spending Actual'!R$46:R$48),0)+IF($B$7="Actuals + Projected",SUMIF('WW Spending Total'!$B$46:$B$48,'Summary TC'!$B248,'WW Spending Total'!R$46:R$48),0)</f>
        <v>0</v>
      </c>
      <c r="T248" s="404">
        <f>IF($B$7="Actuals only",SUMIF('WW Spending Actual'!$B$46:$B$48,'Summary TC'!$B248,'WW Spending Actual'!S$46:S$48),0)+IF($B$7="Actuals + Projected",SUMIF('WW Spending Total'!$B$46:$B$48,'Summary TC'!$B248,'WW Spending Total'!S$46:S$48),0)</f>
        <v>0</v>
      </c>
      <c r="U248" s="404">
        <f>IF($B$7="Actuals only",SUMIF('WW Spending Actual'!$B$46:$B$48,'Summary TC'!$B248,'WW Spending Actual'!T$46:T$48),0)+IF($B$7="Actuals + Projected",SUMIF('WW Spending Total'!$B$46:$B$48,'Summary TC'!$B248,'WW Spending Total'!T$46:T$48),0)</f>
        <v>0</v>
      </c>
      <c r="V248" s="404">
        <f>IF($B$7="Actuals only",SUMIF('WW Spending Actual'!$B$46:$B$48,'Summary TC'!$B248,'WW Spending Actual'!U$46:U$48),0)+IF($B$7="Actuals + Projected",SUMIF('WW Spending Total'!$B$46:$B$48,'Summary TC'!$B248,'WW Spending Total'!U$46:U$48),0)</f>
        <v>0</v>
      </c>
      <c r="W248" s="404">
        <f>IF($B$7="Actuals only",SUMIF('WW Spending Actual'!$B$46:$B$48,'Summary TC'!$B248,'WW Spending Actual'!V$46:V$48),0)+IF($B$7="Actuals + Projected",SUMIF('WW Spending Total'!$B$46:$B$48,'Summary TC'!$B248,'WW Spending Total'!V$46:V$48),0)</f>
        <v>0</v>
      </c>
      <c r="X248" s="404">
        <f>IF($B$7="Actuals only",SUMIF('WW Spending Actual'!$B$46:$B$48,'Summary TC'!$B248,'WW Spending Actual'!W$46:W$48),0)+IF($B$7="Actuals + Projected",SUMIF('WW Spending Total'!$B$46:$B$48,'Summary TC'!$B248,'WW Spending Total'!W$46:W$48),0)</f>
        <v>0</v>
      </c>
      <c r="Y248" s="404">
        <f>IF($B$7="Actuals only",SUMIF('WW Spending Actual'!$B$46:$B$48,'Summary TC'!$B248,'WW Spending Actual'!X$46:X$48),0)+IF($B$7="Actuals + Projected",SUMIF('WW Spending Total'!$B$46:$B$48,'Summary TC'!$B248,'WW Spending Total'!X$46:X$48),0)</f>
        <v>0</v>
      </c>
      <c r="Z248" s="404">
        <f>IF($B$7="Actuals only",SUMIF('WW Spending Actual'!$B$46:$B$48,'Summary TC'!$B248,'WW Spending Actual'!Y$46:Y$48),0)+IF($B$7="Actuals + Projected",SUMIF('WW Spending Total'!$B$46:$B$48,'Summary TC'!$B248,'WW Spending Total'!Y$46:Y$48),0)</f>
        <v>0</v>
      </c>
      <c r="AA248" s="404">
        <f>IF($B$7="Actuals only",SUMIF('WW Spending Actual'!$B$46:$B$48,'Summary TC'!$B248,'WW Spending Actual'!Z$46:Z$48),0)+IF($B$7="Actuals + Projected",SUMIF('WW Spending Total'!$B$46:$B$48,'Summary TC'!$B248,'WW Spending Total'!Z$46:Z$48),0)</f>
        <v>0</v>
      </c>
      <c r="AB248" s="404">
        <f>IF($B$7="Actuals only",SUMIF('WW Spending Actual'!$B$46:$B$48,'Summary TC'!$B248,'WW Spending Actual'!AA$46:AA$48),0)+IF($B$7="Actuals + Projected",SUMIF('WW Spending Total'!$B$46:$B$48,'Summary TC'!$B248,'WW Spending Total'!AA$46:AA$48),0)</f>
        <v>0</v>
      </c>
      <c r="AC248" s="404">
        <f>IF($B$7="Actuals only",SUMIF('WW Spending Actual'!$B$46:$B$48,'Summary TC'!$B248,'WW Spending Actual'!AB$46:AB$48),0)+IF($B$7="Actuals + Projected",SUMIF('WW Spending Total'!$B$46:$B$48,'Summary TC'!$B248,'WW Spending Total'!AB$46:AB$48),0)</f>
        <v>0</v>
      </c>
      <c r="AD248" s="491"/>
    </row>
    <row r="249" spans="2:53" x14ac:dyDescent="0.2">
      <c r="B249" s="61" t="str">
        <f>IFERROR(VLOOKUP(C249,'MEG Def'!$A$57:$B$59,2),"")</f>
        <v/>
      </c>
      <c r="C249" s="114"/>
      <c r="D249" s="259" t="str">
        <f>IF($C249&lt;&gt;0,"Total","")</f>
        <v/>
      </c>
      <c r="E249" s="425">
        <f>IF($B$7="Actuals only",SUMIF('WW Spending Actual'!$B$46:$B$48,'Summary TC'!$B249,'WW Spending Actual'!D$46:D$48),0)+IF($B$7="Actuals + Projected",SUMIF('WW Spending Total'!$B$46:$B$48,'Summary TC'!$B249,'WW Spending Total'!D$46:D$48),0)</f>
        <v>0</v>
      </c>
      <c r="F249" s="404">
        <f>IF($B$7="Actuals only",SUMIF('WW Spending Actual'!$B$46:$B$48,'Summary TC'!$B249,'WW Spending Actual'!E$46:E$48),0)+IF($B$7="Actuals + Projected",SUMIF('WW Spending Total'!$B$46:$B$48,'Summary TC'!$B249,'WW Spending Total'!E$46:E$48),0)</f>
        <v>0</v>
      </c>
      <c r="G249" s="404">
        <f>IF($B$7="Actuals only",SUMIF('WW Spending Actual'!$B$46:$B$48,'Summary TC'!$B249,'WW Spending Actual'!F$46:F$48),0)+IF($B$7="Actuals + Projected",SUMIF('WW Spending Total'!$B$46:$B$48,'Summary TC'!$B249,'WW Spending Total'!F$46:F$48),0)</f>
        <v>0</v>
      </c>
      <c r="H249" s="404">
        <f>IF($B$7="Actuals only",SUMIF('WW Spending Actual'!$B$46:$B$48,'Summary TC'!$B249,'WW Spending Actual'!G$46:G$48),0)+IF($B$7="Actuals + Projected",SUMIF('WW Spending Total'!$B$46:$B$48,'Summary TC'!$B249,'WW Spending Total'!G$46:G$48),0)</f>
        <v>0</v>
      </c>
      <c r="I249" s="404">
        <f>IF($B$7="Actuals only",SUMIF('WW Spending Actual'!$B$46:$B$48,'Summary TC'!$B249,'WW Spending Actual'!H$46:H$48),0)+IF($B$7="Actuals + Projected",SUMIF('WW Spending Total'!$B$46:$B$48,'Summary TC'!$B249,'WW Spending Total'!H$46:H$48),0)</f>
        <v>0</v>
      </c>
      <c r="J249" s="404">
        <f>IF($B$7="Actuals only",SUMIF('WW Spending Actual'!$B$46:$B$48,'Summary TC'!$B249,'WW Spending Actual'!I$46:I$48),0)+IF($B$7="Actuals + Projected",SUMIF('WW Spending Total'!$B$46:$B$48,'Summary TC'!$B249,'WW Spending Total'!I$46:I$48),0)</f>
        <v>0</v>
      </c>
      <c r="K249" s="404">
        <f>IF($B$7="Actuals only",SUMIF('WW Spending Actual'!$B$46:$B$48,'Summary TC'!$B249,'WW Spending Actual'!J$46:J$48),0)+IF($B$7="Actuals + Projected",SUMIF('WW Spending Total'!$B$46:$B$48,'Summary TC'!$B249,'WW Spending Total'!J$46:J$48),0)</f>
        <v>0</v>
      </c>
      <c r="L249" s="404">
        <f>IF($B$7="Actuals only",SUMIF('WW Spending Actual'!$B$46:$B$48,'Summary TC'!$B249,'WW Spending Actual'!K$46:K$48),0)+IF($B$7="Actuals + Projected",SUMIF('WW Spending Total'!$B$46:$B$48,'Summary TC'!$B249,'WW Spending Total'!K$46:K$48),0)</f>
        <v>0</v>
      </c>
      <c r="M249" s="404">
        <f>IF($B$7="Actuals only",SUMIF('WW Spending Actual'!$B$46:$B$48,'Summary TC'!$B249,'WW Spending Actual'!L$46:L$48),0)+IF($B$7="Actuals + Projected",SUMIF('WW Spending Total'!$B$46:$B$48,'Summary TC'!$B249,'WW Spending Total'!L$46:L$48),0)</f>
        <v>0</v>
      </c>
      <c r="N249" s="404">
        <f>IF($B$7="Actuals only",SUMIF('WW Spending Actual'!$B$46:$B$48,'Summary TC'!$B249,'WW Spending Actual'!M$46:M$48),0)+IF($B$7="Actuals + Projected",SUMIF('WW Spending Total'!$B$46:$B$48,'Summary TC'!$B249,'WW Spending Total'!M$46:M$48),0)</f>
        <v>0</v>
      </c>
      <c r="O249" s="404">
        <f>IF($B$7="Actuals only",SUMIF('WW Spending Actual'!$B$46:$B$48,'Summary TC'!$B249,'WW Spending Actual'!N$46:N$48),0)+IF($B$7="Actuals + Projected",SUMIF('WW Spending Total'!$B$46:$B$48,'Summary TC'!$B249,'WW Spending Total'!N$46:N$48),0)</f>
        <v>0</v>
      </c>
      <c r="P249" s="404">
        <f>IF($B$7="Actuals only",SUMIF('WW Spending Actual'!$B$46:$B$48,'Summary TC'!$B249,'WW Spending Actual'!O$46:O$48),0)+IF($B$7="Actuals + Projected",SUMIF('WW Spending Total'!$B$46:$B$48,'Summary TC'!$B249,'WW Spending Total'!O$46:O$48),0)</f>
        <v>0</v>
      </c>
      <c r="Q249" s="404">
        <f>IF($B$7="Actuals only",SUMIF('WW Spending Actual'!$B$46:$B$48,'Summary TC'!$B249,'WW Spending Actual'!P$46:P$48),0)+IF($B$7="Actuals + Projected",SUMIF('WW Spending Total'!$B$46:$B$48,'Summary TC'!$B249,'WW Spending Total'!P$46:P$48),0)</f>
        <v>0</v>
      </c>
      <c r="R249" s="404">
        <f>IF($B$7="Actuals only",SUMIF('WW Spending Actual'!$B$46:$B$48,'Summary TC'!$B249,'WW Spending Actual'!Q$46:Q$48),0)+IF($B$7="Actuals + Projected",SUMIF('WW Spending Total'!$B$46:$B$48,'Summary TC'!$B249,'WW Spending Total'!Q$46:Q$48),0)</f>
        <v>0</v>
      </c>
      <c r="S249" s="404">
        <f>IF($B$7="Actuals only",SUMIF('WW Spending Actual'!$B$46:$B$48,'Summary TC'!$B249,'WW Spending Actual'!R$46:R$48),0)+IF($B$7="Actuals + Projected",SUMIF('WW Spending Total'!$B$46:$B$48,'Summary TC'!$B249,'WW Spending Total'!R$46:R$48),0)</f>
        <v>0</v>
      </c>
      <c r="T249" s="404">
        <f>IF($B$7="Actuals only",SUMIF('WW Spending Actual'!$B$46:$B$48,'Summary TC'!$B249,'WW Spending Actual'!S$46:S$48),0)+IF($B$7="Actuals + Projected",SUMIF('WW Spending Total'!$B$46:$B$48,'Summary TC'!$B249,'WW Spending Total'!S$46:S$48),0)</f>
        <v>0</v>
      </c>
      <c r="U249" s="404">
        <f>IF($B$7="Actuals only",SUMIF('WW Spending Actual'!$B$46:$B$48,'Summary TC'!$B249,'WW Spending Actual'!T$46:T$48),0)+IF($B$7="Actuals + Projected",SUMIF('WW Spending Total'!$B$46:$B$48,'Summary TC'!$B249,'WW Spending Total'!T$46:T$48),0)</f>
        <v>0</v>
      </c>
      <c r="V249" s="404">
        <f>IF($B$7="Actuals only",SUMIF('WW Spending Actual'!$B$46:$B$48,'Summary TC'!$B249,'WW Spending Actual'!U$46:U$48),0)+IF($B$7="Actuals + Projected",SUMIF('WW Spending Total'!$B$46:$B$48,'Summary TC'!$B249,'WW Spending Total'!U$46:U$48),0)</f>
        <v>0</v>
      </c>
      <c r="W249" s="404">
        <f>IF($B$7="Actuals only",SUMIF('WW Spending Actual'!$B$46:$B$48,'Summary TC'!$B249,'WW Spending Actual'!V$46:V$48),0)+IF($B$7="Actuals + Projected",SUMIF('WW Spending Total'!$B$46:$B$48,'Summary TC'!$B249,'WW Spending Total'!V$46:V$48),0)</f>
        <v>0</v>
      </c>
      <c r="X249" s="404">
        <f>IF($B$7="Actuals only",SUMIF('WW Spending Actual'!$B$46:$B$48,'Summary TC'!$B249,'WW Spending Actual'!W$46:W$48),0)+IF($B$7="Actuals + Projected",SUMIF('WW Spending Total'!$B$46:$B$48,'Summary TC'!$B249,'WW Spending Total'!W$46:W$48),0)</f>
        <v>0</v>
      </c>
      <c r="Y249" s="404">
        <f>IF($B$7="Actuals only",SUMIF('WW Spending Actual'!$B$46:$B$48,'Summary TC'!$B249,'WW Spending Actual'!X$46:X$48),0)+IF($B$7="Actuals + Projected",SUMIF('WW Spending Total'!$B$46:$B$48,'Summary TC'!$B249,'WW Spending Total'!X$46:X$48),0)</f>
        <v>0</v>
      </c>
      <c r="Z249" s="404">
        <f>IF($B$7="Actuals only",SUMIF('WW Spending Actual'!$B$46:$B$48,'Summary TC'!$B249,'WW Spending Actual'!Y$46:Y$48),0)+IF($B$7="Actuals + Projected",SUMIF('WW Spending Total'!$B$46:$B$48,'Summary TC'!$B249,'WW Spending Total'!Y$46:Y$48),0)</f>
        <v>0</v>
      </c>
      <c r="AA249" s="404">
        <f>IF($B$7="Actuals only",SUMIF('WW Spending Actual'!$B$46:$B$48,'Summary TC'!$B249,'WW Spending Actual'!Z$46:Z$48),0)+IF($B$7="Actuals + Projected",SUMIF('WW Spending Total'!$B$46:$B$48,'Summary TC'!$B249,'WW Spending Total'!Z$46:Z$48),0)</f>
        <v>0</v>
      </c>
      <c r="AB249" s="404">
        <f>IF($B$7="Actuals only",SUMIF('WW Spending Actual'!$B$46:$B$48,'Summary TC'!$B249,'WW Spending Actual'!AA$46:AA$48),0)+IF($B$7="Actuals + Projected",SUMIF('WW Spending Total'!$B$46:$B$48,'Summary TC'!$B249,'WW Spending Total'!AA$46:AA$48),0)</f>
        <v>0</v>
      </c>
      <c r="AC249" s="404">
        <f>IF($B$7="Actuals only",SUMIF('WW Spending Actual'!$B$46:$B$48,'Summary TC'!$B249,'WW Spending Actual'!AB$46:AB$48),0)+IF($B$7="Actuals + Projected",SUMIF('WW Spending Total'!$B$46:$B$48,'Summary TC'!$B249,'WW Spending Total'!AB$46:AB$48),0)</f>
        <v>0</v>
      </c>
      <c r="AD249" s="491"/>
    </row>
    <row r="250" spans="2:53" x14ac:dyDescent="0.2">
      <c r="B250" s="61" t="str">
        <f>IFERROR(VLOOKUP(C250,'MEG Def'!$A$57:$B$59,2),"")</f>
        <v/>
      </c>
      <c r="C250" s="114"/>
      <c r="D250" s="259" t="str">
        <f>IF($C250&lt;&gt;0,"Total","")</f>
        <v/>
      </c>
      <c r="E250" s="425">
        <f>IF($B$7="Actuals only",SUMIF('WW Spending Actual'!$B$46:$B$48,'Summary TC'!$B250,'WW Spending Actual'!D$46:D$48),0)+IF($B$7="Actuals + Projected",SUMIF('WW Spending Total'!$B$46:$B$48,'Summary TC'!$B250,'WW Spending Total'!D$46:D$48),0)</f>
        <v>0</v>
      </c>
      <c r="F250" s="404">
        <f>IF($B$7="Actuals only",SUMIF('WW Spending Actual'!$B$46:$B$48,'Summary TC'!$B250,'WW Spending Actual'!E$46:E$48),0)+IF($B$7="Actuals + Projected",SUMIF('WW Spending Total'!$B$46:$B$48,'Summary TC'!$B250,'WW Spending Total'!E$46:E$48),0)</f>
        <v>0</v>
      </c>
      <c r="G250" s="404">
        <f>IF($B$7="Actuals only",SUMIF('WW Spending Actual'!$B$46:$B$48,'Summary TC'!$B250,'WW Spending Actual'!F$46:F$48),0)+IF($B$7="Actuals + Projected",SUMIF('WW Spending Total'!$B$46:$B$48,'Summary TC'!$B250,'WW Spending Total'!F$46:F$48),0)</f>
        <v>0</v>
      </c>
      <c r="H250" s="404">
        <f>IF($B$7="Actuals only",SUMIF('WW Spending Actual'!$B$46:$B$48,'Summary TC'!$B250,'WW Spending Actual'!G$46:G$48),0)+IF($B$7="Actuals + Projected",SUMIF('WW Spending Total'!$B$46:$B$48,'Summary TC'!$B250,'WW Spending Total'!G$46:G$48),0)</f>
        <v>0</v>
      </c>
      <c r="I250" s="404">
        <f>IF($B$7="Actuals only",SUMIF('WW Spending Actual'!$B$46:$B$48,'Summary TC'!$B250,'WW Spending Actual'!H$46:H$48),0)+IF($B$7="Actuals + Projected",SUMIF('WW Spending Total'!$B$46:$B$48,'Summary TC'!$B250,'WW Spending Total'!H$46:H$48),0)</f>
        <v>0</v>
      </c>
      <c r="J250" s="404">
        <f>IF($B$7="Actuals only",SUMIF('WW Spending Actual'!$B$46:$B$48,'Summary TC'!$B250,'WW Spending Actual'!I$46:I$48),0)+IF($B$7="Actuals + Projected",SUMIF('WW Spending Total'!$B$46:$B$48,'Summary TC'!$B250,'WW Spending Total'!I$46:I$48),0)</f>
        <v>0</v>
      </c>
      <c r="K250" s="404">
        <f>IF($B$7="Actuals only",SUMIF('WW Spending Actual'!$B$46:$B$48,'Summary TC'!$B250,'WW Spending Actual'!J$46:J$48),0)+IF($B$7="Actuals + Projected",SUMIF('WW Spending Total'!$B$46:$B$48,'Summary TC'!$B250,'WW Spending Total'!J$46:J$48),0)</f>
        <v>0</v>
      </c>
      <c r="L250" s="404">
        <f>IF($B$7="Actuals only",SUMIF('WW Spending Actual'!$B$46:$B$48,'Summary TC'!$B250,'WW Spending Actual'!K$46:K$48),0)+IF($B$7="Actuals + Projected",SUMIF('WW Spending Total'!$B$46:$B$48,'Summary TC'!$B250,'WW Spending Total'!K$46:K$48),0)</f>
        <v>0</v>
      </c>
      <c r="M250" s="404">
        <f>IF($B$7="Actuals only",SUMIF('WW Spending Actual'!$B$46:$B$48,'Summary TC'!$B250,'WW Spending Actual'!L$46:L$48),0)+IF($B$7="Actuals + Projected",SUMIF('WW Spending Total'!$B$46:$B$48,'Summary TC'!$B250,'WW Spending Total'!L$46:L$48),0)</f>
        <v>0</v>
      </c>
      <c r="N250" s="404">
        <f>IF($B$7="Actuals only",SUMIF('WW Spending Actual'!$B$46:$B$48,'Summary TC'!$B250,'WW Spending Actual'!M$46:M$48),0)+IF($B$7="Actuals + Projected",SUMIF('WW Spending Total'!$B$46:$B$48,'Summary TC'!$B250,'WW Spending Total'!M$46:M$48),0)</f>
        <v>0</v>
      </c>
      <c r="O250" s="404">
        <f>IF($B$7="Actuals only",SUMIF('WW Spending Actual'!$B$46:$B$48,'Summary TC'!$B250,'WW Spending Actual'!N$46:N$48),0)+IF($B$7="Actuals + Projected",SUMIF('WW Spending Total'!$B$46:$B$48,'Summary TC'!$B250,'WW Spending Total'!N$46:N$48),0)</f>
        <v>0</v>
      </c>
      <c r="P250" s="404">
        <f>IF($B$7="Actuals only",SUMIF('WW Spending Actual'!$B$46:$B$48,'Summary TC'!$B250,'WW Spending Actual'!O$46:O$48),0)+IF($B$7="Actuals + Projected",SUMIF('WW Spending Total'!$B$46:$B$48,'Summary TC'!$B250,'WW Spending Total'!O$46:O$48),0)</f>
        <v>0</v>
      </c>
      <c r="Q250" s="404">
        <f>IF($B$7="Actuals only",SUMIF('WW Spending Actual'!$B$46:$B$48,'Summary TC'!$B250,'WW Spending Actual'!P$46:P$48),0)+IF($B$7="Actuals + Projected",SUMIF('WW Spending Total'!$B$46:$B$48,'Summary TC'!$B250,'WW Spending Total'!P$46:P$48),0)</f>
        <v>0</v>
      </c>
      <c r="R250" s="404">
        <f>IF($B$7="Actuals only",SUMIF('WW Spending Actual'!$B$46:$B$48,'Summary TC'!$B250,'WW Spending Actual'!Q$46:Q$48),0)+IF($B$7="Actuals + Projected",SUMIF('WW Spending Total'!$B$46:$B$48,'Summary TC'!$B250,'WW Spending Total'!Q$46:Q$48),0)</f>
        <v>0</v>
      </c>
      <c r="S250" s="404">
        <f>IF($B$7="Actuals only",SUMIF('WW Spending Actual'!$B$46:$B$48,'Summary TC'!$B250,'WW Spending Actual'!R$46:R$48),0)+IF($B$7="Actuals + Projected",SUMIF('WW Spending Total'!$B$46:$B$48,'Summary TC'!$B250,'WW Spending Total'!R$46:R$48),0)</f>
        <v>0</v>
      </c>
      <c r="T250" s="404">
        <f>IF($B$7="Actuals only",SUMIF('WW Spending Actual'!$B$46:$B$48,'Summary TC'!$B250,'WW Spending Actual'!S$46:S$48),0)+IF($B$7="Actuals + Projected",SUMIF('WW Spending Total'!$B$46:$B$48,'Summary TC'!$B250,'WW Spending Total'!S$46:S$48),0)</f>
        <v>0</v>
      </c>
      <c r="U250" s="404">
        <f>IF($B$7="Actuals only",SUMIF('WW Spending Actual'!$B$46:$B$48,'Summary TC'!$B250,'WW Spending Actual'!T$46:T$48),0)+IF($B$7="Actuals + Projected",SUMIF('WW Spending Total'!$B$46:$B$48,'Summary TC'!$B250,'WW Spending Total'!T$46:T$48),0)</f>
        <v>0</v>
      </c>
      <c r="V250" s="404">
        <f>IF($B$7="Actuals only",SUMIF('WW Spending Actual'!$B$46:$B$48,'Summary TC'!$B250,'WW Spending Actual'!U$46:U$48),0)+IF($B$7="Actuals + Projected",SUMIF('WW Spending Total'!$B$46:$B$48,'Summary TC'!$B250,'WW Spending Total'!U$46:U$48),0)</f>
        <v>0</v>
      </c>
      <c r="W250" s="404">
        <f>IF($B$7="Actuals only",SUMIF('WW Spending Actual'!$B$46:$B$48,'Summary TC'!$B250,'WW Spending Actual'!V$46:V$48),0)+IF($B$7="Actuals + Projected",SUMIF('WW Spending Total'!$B$46:$B$48,'Summary TC'!$B250,'WW Spending Total'!V$46:V$48),0)</f>
        <v>0</v>
      </c>
      <c r="X250" s="404">
        <f>IF($B$7="Actuals only",SUMIF('WW Spending Actual'!$B$46:$B$48,'Summary TC'!$B250,'WW Spending Actual'!W$46:W$48),0)+IF($B$7="Actuals + Projected",SUMIF('WW Spending Total'!$B$46:$B$48,'Summary TC'!$B250,'WW Spending Total'!W$46:W$48),0)</f>
        <v>0</v>
      </c>
      <c r="Y250" s="404">
        <f>IF($B$7="Actuals only",SUMIF('WW Spending Actual'!$B$46:$B$48,'Summary TC'!$B250,'WW Spending Actual'!X$46:X$48),0)+IF($B$7="Actuals + Projected",SUMIF('WW Spending Total'!$B$46:$B$48,'Summary TC'!$B250,'WW Spending Total'!X$46:X$48),0)</f>
        <v>0</v>
      </c>
      <c r="Z250" s="404">
        <f>IF($B$7="Actuals only",SUMIF('WW Spending Actual'!$B$46:$B$48,'Summary TC'!$B250,'WW Spending Actual'!Y$46:Y$48),0)+IF($B$7="Actuals + Projected",SUMIF('WW Spending Total'!$B$46:$B$48,'Summary TC'!$B250,'WW Spending Total'!Y$46:Y$48),0)</f>
        <v>0</v>
      </c>
      <c r="AA250" s="404">
        <f>IF($B$7="Actuals only",SUMIF('WW Spending Actual'!$B$46:$B$48,'Summary TC'!$B250,'WW Spending Actual'!Z$46:Z$48),0)+IF($B$7="Actuals + Projected",SUMIF('WW Spending Total'!$B$46:$B$48,'Summary TC'!$B250,'WW Spending Total'!Z$46:Z$48),0)</f>
        <v>0</v>
      </c>
      <c r="AB250" s="404">
        <f>IF($B$7="Actuals only",SUMIF('WW Spending Actual'!$B$46:$B$48,'Summary TC'!$B250,'WW Spending Actual'!AA$46:AA$48),0)+IF($B$7="Actuals + Projected",SUMIF('WW Spending Total'!$B$46:$B$48,'Summary TC'!$B250,'WW Spending Total'!AA$46:AA$48),0)</f>
        <v>0</v>
      </c>
      <c r="AC250" s="404">
        <f>IF($B$7="Actuals only",SUMIF('WW Spending Actual'!$B$46:$B$48,'Summary TC'!$B250,'WW Spending Actual'!AB$46:AB$48),0)+IF($B$7="Actuals + Projected",SUMIF('WW Spending Total'!$B$46:$B$48,'Summary TC'!$B250,'WW Spending Total'!AB$46:AB$48),0)</f>
        <v>0</v>
      </c>
      <c r="AD250" s="491"/>
    </row>
    <row r="251" spans="2:53" ht="13.5" thickBot="1" x14ac:dyDescent="0.25">
      <c r="B251" s="61"/>
      <c r="C251" s="114"/>
      <c r="D251" s="357"/>
      <c r="E251" s="490"/>
      <c r="F251" s="422"/>
      <c r="G251" s="422"/>
      <c r="H251" s="422"/>
      <c r="I251" s="422"/>
      <c r="J251" s="422"/>
      <c r="K251" s="422"/>
      <c r="L251" s="422"/>
      <c r="M251" s="422"/>
      <c r="N251" s="422"/>
      <c r="O251" s="422"/>
      <c r="P251" s="422"/>
      <c r="Q251" s="422"/>
      <c r="R251" s="422"/>
      <c r="S251" s="422"/>
      <c r="T251" s="422"/>
      <c r="U251" s="422"/>
      <c r="V251" s="422"/>
      <c r="W251" s="422"/>
      <c r="X251" s="422"/>
      <c r="Y251" s="422"/>
      <c r="Z251" s="422"/>
      <c r="AA251" s="422"/>
      <c r="AB251" s="422"/>
      <c r="AC251" s="422"/>
      <c r="AD251" s="491"/>
    </row>
    <row r="252" spans="2:53" ht="13.5" thickBot="1" x14ac:dyDescent="0.25">
      <c r="B252" s="219" t="s">
        <v>4</v>
      </c>
      <c r="C252" s="581"/>
      <c r="D252" s="398"/>
      <c r="E252" s="368">
        <f>IF(AND(E$11&gt;='Summary TC'!$C$4, E$11&lt;='Summary TC'!$C$5), SUM(E243:E251),0)</f>
        <v>0</v>
      </c>
      <c r="F252" s="369">
        <f>IF(AND(F$11&gt;='Summary TC'!$C$4, F$11&lt;='Summary TC'!$C$5), SUM(F243:F251),0)</f>
        <v>0</v>
      </c>
      <c r="G252" s="369">
        <f>IF(AND(G$11&gt;='Summary TC'!$C$4, G$11&lt;='Summary TC'!$C$5), SUM(G243:G251),0)</f>
        <v>0</v>
      </c>
      <c r="H252" s="369">
        <f>IF(AND(H$11&gt;='Summary TC'!$C$4, H$11&lt;='Summary TC'!$C$5), SUM(H243:H251),0)</f>
        <v>0</v>
      </c>
      <c r="I252" s="369">
        <f>IF(AND(I$11&gt;='Summary TC'!$C$4, I$11&lt;='Summary TC'!$C$5), SUM(I243:I251),0)</f>
        <v>0</v>
      </c>
      <c r="J252" s="369">
        <f>IF(AND(J$11&gt;='Summary TC'!$C$4, J$11&lt;='Summary TC'!$C$5), SUM(J243:J251),0)</f>
        <v>0</v>
      </c>
      <c r="K252" s="369">
        <f>IF(AND(K$11&gt;='Summary TC'!$C$4, K$11&lt;='Summary TC'!$C$5), SUM(K243:K251),0)</f>
        <v>0</v>
      </c>
      <c r="L252" s="369">
        <f>IF(AND(L$11&gt;='Summary TC'!$C$4, L$11&lt;='Summary TC'!$C$5), SUM(L243:L251),0)</f>
        <v>0</v>
      </c>
      <c r="M252" s="369">
        <f>IF(AND(M$11&gt;='Summary TC'!$C$4, M$11&lt;='Summary TC'!$C$5), SUM(M243:M251),0)</f>
        <v>0</v>
      </c>
      <c r="N252" s="369">
        <f>IF(AND(N$11&gt;='Summary TC'!$C$4, N$11&lt;='Summary TC'!$C$5), SUM(N243:N251),0)</f>
        <v>0</v>
      </c>
      <c r="O252" s="369">
        <f>IF(AND(O$11&gt;='Summary TC'!$C$4, O$11&lt;='Summary TC'!$C$5), SUM(O243:O251),0)</f>
        <v>0</v>
      </c>
      <c r="P252" s="369">
        <f>IF(AND(P$11&gt;='Summary TC'!$C$4, P$11&lt;='Summary TC'!$C$5), SUM(P243:P251),0)</f>
        <v>0</v>
      </c>
      <c r="Q252" s="369">
        <f>IF(AND(Q$11&gt;='Summary TC'!$C$4, Q$11&lt;='Summary TC'!$C$5), SUM(Q243:Q251),0)</f>
        <v>0</v>
      </c>
      <c r="R252" s="369">
        <f>IF(AND(R$11&gt;='Summary TC'!$C$4, R$11&lt;='Summary TC'!$C$5), SUM(R243:R251),0)</f>
        <v>0</v>
      </c>
      <c r="S252" s="369">
        <f>IF(AND(S$11&gt;='Summary TC'!$C$4, S$11&lt;='Summary TC'!$C$5), SUM(S243:S251),0)</f>
        <v>0</v>
      </c>
      <c r="T252" s="369">
        <f>IF(AND(T$11&gt;='Summary TC'!$C$4, T$11&lt;='Summary TC'!$C$5), SUM(T243:T251),0)</f>
        <v>0</v>
      </c>
      <c r="U252" s="369">
        <f>IF(AND(U$11&gt;='Summary TC'!$C$4, U$11&lt;='Summary TC'!$C$5), SUM(U243:U251),0)</f>
        <v>0</v>
      </c>
      <c r="V252" s="369">
        <f>IF(AND(V$11&gt;='Summary TC'!$C$4, V$11&lt;='Summary TC'!$C$5), SUM(V243:V251),0)</f>
        <v>0</v>
      </c>
      <c r="W252" s="369">
        <f>IF(AND(W$11&gt;='Summary TC'!$C$4, W$11&lt;='Summary TC'!$C$5), SUM(W243:W251),0)</f>
        <v>0</v>
      </c>
      <c r="X252" s="369">
        <f>IF(AND(X$11&gt;='Summary TC'!$C$4, X$11&lt;='Summary TC'!$C$5), SUM(X243:X251),0)</f>
        <v>0</v>
      </c>
      <c r="Y252" s="369">
        <f>IF(AND(Y$11&gt;='Summary TC'!$C$4, Y$11&lt;='Summary TC'!$C$5), SUM(Y243:Y251),0)</f>
        <v>0</v>
      </c>
      <c r="Z252" s="369">
        <f>IF(AND(Z$11&gt;='Summary TC'!$C$4, Z$11&lt;='Summary TC'!$C$5), SUM(Z243:Z251),0)</f>
        <v>0</v>
      </c>
      <c r="AA252" s="369">
        <f>IF(AND(AA$11&gt;='Summary TC'!$C$4, AA$11&lt;='Summary TC'!$C$5), SUM(AA243:AA251),0)</f>
        <v>0</v>
      </c>
      <c r="AB252" s="369">
        <f>IF(AND(AB$11&gt;='Summary TC'!$C$4, AB$11&lt;='Summary TC'!$C$5), SUM(AB243:AB251),0)</f>
        <v>0</v>
      </c>
      <c r="AC252" s="370">
        <f>IF(AND(AC$11&gt;='Summary TC'!$C$4, AC$11&lt;='Summary TC'!$C$5), SUM(AC243:AC251),0)</f>
        <v>0</v>
      </c>
      <c r="AD252" s="370">
        <f>SUM(E252:AC252)</f>
        <v>0</v>
      </c>
    </row>
    <row r="253" spans="2:53" ht="13.5" thickBot="1" x14ac:dyDescent="0.25">
      <c r="B253" s="221"/>
      <c r="C253" s="222"/>
      <c r="D253" s="221"/>
      <c r="E253" s="297"/>
      <c r="F253" s="297"/>
      <c r="G253" s="297"/>
      <c r="H253" s="297"/>
      <c r="I253" s="297"/>
      <c r="J253" s="297"/>
      <c r="K253" s="297"/>
      <c r="L253" s="297"/>
      <c r="M253" s="297"/>
      <c r="N253" s="297"/>
      <c r="O253" s="297"/>
      <c r="P253" s="297"/>
      <c r="Q253" s="297"/>
      <c r="R253" s="297"/>
      <c r="S253" s="297"/>
      <c r="T253" s="297"/>
      <c r="U253" s="297"/>
      <c r="V253" s="297"/>
      <c r="W253" s="297"/>
      <c r="X253" s="297"/>
      <c r="Y253" s="297"/>
      <c r="Z253" s="297"/>
      <c r="AA253" s="297"/>
      <c r="AB253" s="297"/>
      <c r="AC253" s="297"/>
      <c r="AD253" s="291"/>
    </row>
    <row r="254" spans="2:53" s="604" customFormat="1" ht="13.5" thickBot="1" x14ac:dyDescent="0.25">
      <c r="B254" s="485" t="s">
        <v>82</v>
      </c>
      <c r="C254" s="602"/>
      <c r="D254" s="603"/>
      <c r="E254" s="368">
        <f t="shared" ref="E254:AC254" si="43">E237-E252</f>
        <v>0</v>
      </c>
      <c r="F254" s="369">
        <f t="shared" si="43"/>
        <v>0</v>
      </c>
      <c r="G254" s="369">
        <f t="shared" si="43"/>
        <v>0</v>
      </c>
      <c r="H254" s="369">
        <f t="shared" si="43"/>
        <v>0</v>
      </c>
      <c r="I254" s="369">
        <f t="shared" si="43"/>
        <v>0</v>
      </c>
      <c r="J254" s="369">
        <f t="shared" si="43"/>
        <v>0</v>
      </c>
      <c r="K254" s="369">
        <f t="shared" si="43"/>
        <v>0</v>
      </c>
      <c r="L254" s="369">
        <f t="shared" si="43"/>
        <v>0</v>
      </c>
      <c r="M254" s="369">
        <f t="shared" si="43"/>
        <v>0</v>
      </c>
      <c r="N254" s="369">
        <f t="shared" si="43"/>
        <v>0</v>
      </c>
      <c r="O254" s="369">
        <f t="shared" si="43"/>
        <v>0</v>
      </c>
      <c r="P254" s="369">
        <f t="shared" si="43"/>
        <v>0</v>
      </c>
      <c r="Q254" s="369">
        <f t="shared" si="43"/>
        <v>0</v>
      </c>
      <c r="R254" s="369">
        <f t="shared" si="43"/>
        <v>0</v>
      </c>
      <c r="S254" s="369">
        <f t="shared" si="43"/>
        <v>0</v>
      </c>
      <c r="T254" s="369">
        <f t="shared" si="43"/>
        <v>0</v>
      </c>
      <c r="U254" s="369">
        <f t="shared" si="43"/>
        <v>0</v>
      </c>
      <c r="V254" s="369">
        <f t="shared" si="43"/>
        <v>0</v>
      </c>
      <c r="W254" s="369">
        <f t="shared" si="43"/>
        <v>0</v>
      </c>
      <c r="X254" s="369">
        <f t="shared" si="43"/>
        <v>0</v>
      </c>
      <c r="Y254" s="369">
        <f t="shared" si="43"/>
        <v>0</v>
      </c>
      <c r="Z254" s="369">
        <f t="shared" si="43"/>
        <v>0</v>
      </c>
      <c r="AA254" s="369">
        <f t="shared" si="43"/>
        <v>0</v>
      </c>
      <c r="AB254" s="369">
        <f t="shared" si="43"/>
        <v>0</v>
      </c>
      <c r="AC254" s="369">
        <f t="shared" si="43"/>
        <v>0</v>
      </c>
      <c r="AD254" s="370">
        <f>IF('MEG Def'!$J$52="Yes",SUM(E254:I254),"Excluded")</f>
        <v>0</v>
      </c>
      <c r="AE254" s="404"/>
      <c r="AF254" s="404"/>
      <c r="AG254" s="404"/>
      <c r="AH254" s="404"/>
      <c r="AI254" s="404"/>
      <c r="AJ254" s="404"/>
      <c r="AK254" s="404"/>
      <c r="AL254" s="404"/>
      <c r="AM254" s="404"/>
      <c r="AN254" s="404"/>
      <c r="AO254" s="404"/>
      <c r="AP254" s="404"/>
      <c r="AQ254" s="404"/>
      <c r="AR254" s="404"/>
      <c r="AS254" s="404"/>
      <c r="AT254" s="404"/>
      <c r="AU254" s="404"/>
      <c r="AV254" s="404"/>
      <c r="AW254" s="404"/>
      <c r="AX254" s="404"/>
      <c r="AY254" s="404"/>
      <c r="AZ254" s="404"/>
      <c r="BA254" s="404"/>
    </row>
    <row r="255" spans="2:53" x14ac:dyDescent="0.2">
      <c r="B255" s="221"/>
      <c r="C255" s="222"/>
      <c r="D255" s="221"/>
      <c r="E255" s="298"/>
      <c r="F255" s="298"/>
      <c r="G255" s="298"/>
      <c r="H255" s="298"/>
      <c r="I255" s="298"/>
      <c r="J255" s="298"/>
      <c r="K255" s="298"/>
      <c r="L255" s="298"/>
      <c r="M255" s="298"/>
      <c r="N255" s="298"/>
      <c r="O255" s="298"/>
      <c r="P255" s="298"/>
      <c r="Q255" s="298"/>
      <c r="R255" s="298"/>
      <c r="S255" s="298"/>
      <c r="T255" s="298"/>
      <c r="U255" s="298"/>
      <c r="V255" s="298"/>
      <c r="W255" s="298"/>
      <c r="X255" s="298"/>
      <c r="Y255" s="298"/>
      <c r="Z255" s="298"/>
      <c r="AA255" s="298"/>
      <c r="AB255" s="298"/>
      <c r="AC255" s="298"/>
      <c r="AD255" s="299"/>
    </row>
    <row r="256" spans="2:53" ht="13.5" thickBot="1" x14ac:dyDescent="0.25">
      <c r="B256" s="53" t="s">
        <v>189</v>
      </c>
      <c r="C256" s="57"/>
    </row>
    <row r="257" spans="2:30" x14ac:dyDescent="0.2">
      <c r="B257" s="394"/>
      <c r="C257" s="592"/>
      <c r="D257" s="70"/>
      <c r="E257" s="67" t="s">
        <v>0</v>
      </c>
      <c r="F257" s="68"/>
      <c r="G257" s="72"/>
      <c r="H257" s="68"/>
      <c r="I257" s="68"/>
      <c r="J257" s="68"/>
      <c r="K257" s="68"/>
      <c r="L257" s="68"/>
      <c r="M257" s="68"/>
      <c r="N257" s="68"/>
      <c r="O257" s="68"/>
      <c r="P257" s="68"/>
      <c r="Q257" s="68"/>
      <c r="R257" s="68"/>
      <c r="S257" s="68"/>
      <c r="T257" s="68"/>
      <c r="U257" s="68"/>
      <c r="V257" s="68"/>
      <c r="W257" s="68"/>
      <c r="X257" s="68"/>
      <c r="Y257" s="68"/>
      <c r="Z257" s="68"/>
      <c r="AA257" s="68"/>
      <c r="AB257" s="68"/>
      <c r="AC257" s="69"/>
      <c r="AD257" s="69"/>
    </row>
    <row r="258" spans="2:30" ht="13.5" thickBot="1" x14ac:dyDescent="0.25">
      <c r="B258" s="395"/>
      <c r="C258" s="593"/>
      <c r="D258" s="594"/>
      <c r="E258" s="281">
        <f>'DY Def'!B$5</f>
        <v>1</v>
      </c>
      <c r="F258" s="248">
        <f>'DY Def'!C$5</f>
        <v>2</v>
      </c>
      <c r="G258" s="248">
        <f>'DY Def'!D$5</f>
        <v>3</v>
      </c>
      <c r="H258" s="248">
        <f>'DY Def'!E$5</f>
        <v>4</v>
      </c>
      <c r="I258" s="248">
        <f>'DY Def'!F$5</f>
        <v>5</v>
      </c>
      <c r="J258" s="248">
        <f>'DY Def'!G$5</f>
        <v>6</v>
      </c>
      <c r="K258" s="248">
        <f>'DY Def'!H$5</f>
        <v>7</v>
      </c>
      <c r="L258" s="248">
        <f>'DY Def'!I$5</f>
        <v>8</v>
      </c>
      <c r="M258" s="248">
        <f>'DY Def'!J$5</f>
        <v>9</v>
      </c>
      <c r="N258" s="248">
        <f>'DY Def'!K$5</f>
        <v>10</v>
      </c>
      <c r="O258" s="248">
        <f>'DY Def'!L$5</f>
        <v>11</v>
      </c>
      <c r="P258" s="248">
        <f>'DY Def'!M$5</f>
        <v>12</v>
      </c>
      <c r="Q258" s="248">
        <f>'DY Def'!N$5</f>
        <v>13</v>
      </c>
      <c r="R258" s="248">
        <f>'DY Def'!O$5</f>
        <v>14</v>
      </c>
      <c r="S258" s="248">
        <f>'DY Def'!P$5</f>
        <v>15</v>
      </c>
      <c r="T258" s="248">
        <f>'DY Def'!Q$5</f>
        <v>16</v>
      </c>
      <c r="U258" s="248">
        <f>'DY Def'!R$5</f>
        <v>17</v>
      </c>
      <c r="V258" s="248">
        <f>'DY Def'!S$5</f>
        <v>18</v>
      </c>
      <c r="W258" s="248">
        <f>'DY Def'!T$5</f>
        <v>19</v>
      </c>
      <c r="X258" s="248">
        <f>'DY Def'!U$5</f>
        <v>20</v>
      </c>
      <c r="Y258" s="248">
        <f>'DY Def'!V$5</f>
        <v>21</v>
      </c>
      <c r="Z258" s="248">
        <f>'DY Def'!W$5</f>
        <v>22</v>
      </c>
      <c r="AA258" s="248">
        <f>'DY Def'!X$5</f>
        <v>23</v>
      </c>
      <c r="AB258" s="248">
        <f>'DY Def'!Y$5</f>
        <v>24</v>
      </c>
      <c r="AC258" s="249">
        <f>'DY Def'!Z$5</f>
        <v>25</v>
      </c>
      <c r="AD258" s="278"/>
    </row>
    <row r="259" spans="2:30" x14ac:dyDescent="0.2">
      <c r="B259" s="395"/>
      <c r="C259" s="593"/>
      <c r="D259" s="292"/>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c r="AA259" s="176"/>
      <c r="AB259" s="176"/>
      <c r="AC259" s="176"/>
      <c r="AD259" s="292"/>
    </row>
    <row r="260" spans="2:30" s="604" customFormat="1" x14ac:dyDescent="0.2">
      <c r="B260" s="486" t="s">
        <v>32</v>
      </c>
      <c r="C260" s="605"/>
      <c r="D260" s="606"/>
      <c r="E260" s="611"/>
      <c r="F260" s="611"/>
      <c r="G260" s="611"/>
      <c r="H260" s="611"/>
      <c r="I260" s="611"/>
      <c r="J260" s="611"/>
      <c r="K260" s="611"/>
      <c r="L260" s="611"/>
      <c r="M260" s="611"/>
      <c r="N260" s="611"/>
      <c r="O260" s="611"/>
      <c r="P260" s="611"/>
      <c r="Q260" s="611"/>
      <c r="R260" s="611"/>
      <c r="S260" s="611"/>
      <c r="T260" s="611"/>
      <c r="U260" s="611"/>
      <c r="V260" s="611"/>
      <c r="W260" s="611"/>
      <c r="X260" s="611"/>
      <c r="Y260" s="611"/>
      <c r="Z260" s="611"/>
      <c r="AA260" s="611"/>
      <c r="AB260" s="611"/>
      <c r="AC260" s="611"/>
      <c r="AD260" s="487"/>
    </row>
    <row r="261" spans="2:30" s="604" customFormat="1" x14ac:dyDescent="0.2">
      <c r="B261" s="486" t="s">
        <v>33</v>
      </c>
      <c r="C261" s="605"/>
      <c r="D261" s="606"/>
      <c r="E261" s="404">
        <f>IF(AND(E$11&gt;='Summary TC'!$C$4, E$11&lt;='Summary TC'!$C$5), D261+E237,0)</f>
        <v>0</v>
      </c>
      <c r="F261" s="404">
        <f>IF(AND(F$11&gt;='Summary TC'!$C$4, F$11&lt;='Summary TC'!$C$5), E261+F237,0)</f>
        <v>0</v>
      </c>
      <c r="G261" s="404">
        <f>IF(AND(G$11&gt;='Summary TC'!$C$4, G$11&lt;='Summary TC'!$C$5), F261+G237,0)</f>
        <v>0</v>
      </c>
      <c r="H261" s="404">
        <f>IF(AND(H$11&gt;='Summary TC'!$C$4, H$11&lt;='Summary TC'!$C$5), G261+H237,0)</f>
        <v>0</v>
      </c>
      <c r="I261" s="404">
        <f>IF(AND(I$11&gt;='Summary TC'!$C$4, I$11&lt;='Summary TC'!$C$5), H261+I237,0)</f>
        <v>0</v>
      </c>
      <c r="J261" s="404">
        <f>IF(AND(J$11&gt;='Summary TC'!$C$4, J$11&lt;='Summary TC'!$C$5), I261+J237,0)</f>
        <v>0</v>
      </c>
      <c r="K261" s="404">
        <f>IF(AND(K$11&gt;='Summary TC'!$C$4, K$11&lt;='Summary TC'!$C$5), J261+K237,0)</f>
        <v>0</v>
      </c>
      <c r="L261" s="404">
        <f>IF(AND(L$11&gt;='Summary TC'!$C$4, L$11&lt;='Summary TC'!$C$5), K261+L237,0)</f>
        <v>0</v>
      </c>
      <c r="M261" s="404">
        <f>IF(AND(M$11&gt;='Summary TC'!$C$4, M$11&lt;='Summary TC'!$C$5), L261+M237,0)</f>
        <v>0</v>
      </c>
      <c r="N261" s="404">
        <f>IF(AND(N$11&gt;='Summary TC'!$C$4, N$11&lt;='Summary TC'!$C$5), M261+N237,0)</f>
        <v>0</v>
      </c>
      <c r="O261" s="404">
        <f>IF(AND(O$11&gt;='Summary TC'!$C$4, O$11&lt;='Summary TC'!$C$5), N261+O237,0)</f>
        <v>0</v>
      </c>
      <c r="P261" s="404">
        <f>IF(AND(P$11&gt;='Summary TC'!$C$4, P$11&lt;='Summary TC'!$C$5), O261+P237,0)</f>
        <v>0</v>
      </c>
      <c r="Q261" s="404">
        <f>IF(AND(Q$11&gt;='Summary TC'!$C$4, Q$11&lt;='Summary TC'!$C$5), P261+Q237,0)</f>
        <v>0</v>
      </c>
      <c r="R261" s="404">
        <f>IF(AND(R$11&gt;='Summary TC'!$C$4, R$11&lt;='Summary TC'!$C$5), Q261+R237,0)</f>
        <v>0</v>
      </c>
      <c r="S261" s="404">
        <f>IF(AND(S$11&gt;='Summary TC'!$C$4, S$11&lt;='Summary TC'!$C$5), R261+S237,0)</f>
        <v>0</v>
      </c>
      <c r="T261" s="404">
        <f>IF(AND(T$11&gt;='Summary TC'!$C$4, T$11&lt;='Summary TC'!$C$5), S261+T237,0)</f>
        <v>0</v>
      </c>
      <c r="U261" s="404">
        <f>IF(AND(U$11&gt;='Summary TC'!$C$4, U$11&lt;='Summary TC'!$C$5), T261+U237,0)</f>
        <v>0</v>
      </c>
      <c r="V261" s="404">
        <f>IF(AND(V$11&gt;='Summary TC'!$C$4, V$11&lt;='Summary TC'!$C$5), U261+V237,0)</f>
        <v>0</v>
      </c>
      <c r="W261" s="404">
        <f>IF(AND(W$11&gt;='Summary TC'!$C$4, W$11&lt;='Summary TC'!$C$5), V261+W237,0)</f>
        <v>0</v>
      </c>
      <c r="X261" s="404">
        <f>IF(AND(X$11&gt;='Summary TC'!$C$4, X$11&lt;='Summary TC'!$C$5), W261+X237,0)</f>
        <v>0</v>
      </c>
      <c r="Y261" s="404">
        <f>IF(AND(Y$11&gt;='Summary TC'!$C$4, Y$11&lt;='Summary TC'!$C$5), X261+Y237,0)</f>
        <v>0</v>
      </c>
      <c r="Z261" s="404">
        <f>IF(AND(Z$11&gt;='Summary TC'!$C$4, Z$11&lt;='Summary TC'!$C$5), Y261+Z237,0)</f>
        <v>0</v>
      </c>
      <c r="AA261" s="404">
        <f>IF(AND(AA$11&gt;='Summary TC'!$C$4, AA$11&lt;='Summary TC'!$C$5), Z261+AA237,0)</f>
        <v>0</v>
      </c>
      <c r="AB261" s="404">
        <f>IF(AND(AB$11&gt;='Summary TC'!$C$4, AB$11&lt;='Summary TC'!$C$5), AA261+AB237,0)</f>
        <v>0</v>
      </c>
      <c r="AC261" s="404">
        <f>IF(AND(AC$11&gt;='Summary TC'!$C$4, AC$11&lt;='Summary TC'!$C$5), AB261+AC237,0)</f>
        <v>0</v>
      </c>
      <c r="AD261" s="487"/>
    </row>
    <row r="262" spans="2:30" s="604" customFormat="1" x14ac:dyDescent="0.2">
      <c r="B262" s="486" t="s">
        <v>34</v>
      </c>
      <c r="C262" s="605"/>
      <c r="D262" s="606"/>
      <c r="E262" s="404">
        <f t="shared" ref="E262:AC262" si="44">E261*E260</f>
        <v>0</v>
      </c>
      <c r="F262" s="404">
        <f t="shared" si="44"/>
        <v>0</v>
      </c>
      <c r="G262" s="404">
        <f t="shared" si="44"/>
        <v>0</v>
      </c>
      <c r="H262" s="404">
        <f t="shared" si="44"/>
        <v>0</v>
      </c>
      <c r="I262" s="404">
        <f t="shared" si="44"/>
        <v>0</v>
      </c>
      <c r="J262" s="404">
        <f t="shared" si="44"/>
        <v>0</v>
      </c>
      <c r="K262" s="404">
        <f t="shared" si="44"/>
        <v>0</v>
      </c>
      <c r="L262" s="404">
        <f t="shared" si="44"/>
        <v>0</v>
      </c>
      <c r="M262" s="404">
        <f t="shared" si="44"/>
        <v>0</v>
      </c>
      <c r="N262" s="404">
        <f t="shared" si="44"/>
        <v>0</v>
      </c>
      <c r="O262" s="404">
        <f t="shared" si="44"/>
        <v>0</v>
      </c>
      <c r="P262" s="404">
        <f t="shared" si="44"/>
        <v>0</v>
      </c>
      <c r="Q262" s="404">
        <f t="shared" si="44"/>
        <v>0</v>
      </c>
      <c r="R262" s="404">
        <f t="shared" si="44"/>
        <v>0</v>
      </c>
      <c r="S262" s="404">
        <f t="shared" si="44"/>
        <v>0</v>
      </c>
      <c r="T262" s="404">
        <f t="shared" si="44"/>
        <v>0</v>
      </c>
      <c r="U262" s="404">
        <f t="shared" si="44"/>
        <v>0</v>
      </c>
      <c r="V262" s="404">
        <f t="shared" si="44"/>
        <v>0</v>
      </c>
      <c r="W262" s="404">
        <f t="shared" si="44"/>
        <v>0</v>
      </c>
      <c r="X262" s="404">
        <f t="shared" si="44"/>
        <v>0</v>
      </c>
      <c r="Y262" s="404">
        <f t="shared" si="44"/>
        <v>0</v>
      </c>
      <c r="Z262" s="404">
        <f t="shared" si="44"/>
        <v>0</v>
      </c>
      <c r="AA262" s="404">
        <f t="shared" si="44"/>
        <v>0</v>
      </c>
      <c r="AB262" s="404">
        <f t="shared" si="44"/>
        <v>0</v>
      </c>
      <c r="AC262" s="404">
        <f t="shared" si="44"/>
        <v>0</v>
      </c>
      <c r="AD262" s="487"/>
    </row>
    <row r="263" spans="2:30" s="604" customFormat="1" x14ac:dyDescent="0.2">
      <c r="B263" s="486"/>
      <c r="C263" s="605"/>
      <c r="D263" s="606"/>
      <c r="E263" s="458"/>
      <c r="F263" s="458"/>
      <c r="G263" s="458"/>
      <c r="H263" s="458"/>
      <c r="I263" s="458"/>
      <c r="J263" s="458"/>
      <c r="K263" s="458"/>
      <c r="L263" s="458"/>
      <c r="M263" s="458"/>
      <c r="N263" s="458"/>
      <c r="O263" s="458"/>
      <c r="P263" s="458"/>
      <c r="Q263" s="458"/>
      <c r="R263" s="458"/>
      <c r="S263" s="458"/>
      <c r="T263" s="458"/>
      <c r="U263" s="458"/>
      <c r="V263" s="458"/>
      <c r="W263" s="458"/>
      <c r="X263" s="458"/>
      <c r="Y263" s="458"/>
      <c r="Z263" s="458"/>
      <c r="AA263" s="458"/>
      <c r="AB263" s="458"/>
      <c r="AC263" s="458"/>
      <c r="AD263" s="487"/>
    </row>
    <row r="264" spans="2:30" s="604" customFormat="1" x14ac:dyDescent="0.2">
      <c r="B264" s="486" t="s">
        <v>35</v>
      </c>
      <c r="C264" s="605"/>
      <c r="D264" s="606"/>
      <c r="E264" s="404">
        <f>IF(AND(E$11&gt;='Summary TC'!$C$4, E$11&lt;='Summary TC'!$C$5), D264-E254,0)</f>
        <v>0</v>
      </c>
      <c r="F264" s="404">
        <f>IF(AND(F$11&gt;='Summary TC'!$C$4, F$11&lt;='Summary TC'!$C$5), E264-F254,0)</f>
        <v>0</v>
      </c>
      <c r="G264" s="404">
        <f>IF(AND(G$11&gt;='Summary TC'!$C$4, G$11&lt;='Summary TC'!$C$5), F264-G254,0)</f>
        <v>0</v>
      </c>
      <c r="H264" s="404">
        <f>IF(AND(H$11&gt;='Summary TC'!$C$4, H$11&lt;='Summary TC'!$C$5), G264-H254,0)</f>
        <v>0</v>
      </c>
      <c r="I264" s="404">
        <f>IF(AND(I$11&gt;='Summary TC'!$C$4, I$11&lt;='Summary TC'!$C$5), H264-I254,0)</f>
        <v>0</v>
      </c>
      <c r="J264" s="404">
        <f>IF(AND(J$11&gt;='Summary TC'!$C$4, J$11&lt;='Summary TC'!$C$5), I264-J254,0)</f>
        <v>0</v>
      </c>
      <c r="K264" s="404">
        <f>IF(AND(K$11&gt;='Summary TC'!$C$4, K$11&lt;='Summary TC'!$C$5), J264-K254,0)</f>
        <v>0</v>
      </c>
      <c r="L264" s="404">
        <f>IF(AND(L$11&gt;='Summary TC'!$C$4, L$11&lt;='Summary TC'!$C$5), K264-L254,0)</f>
        <v>0</v>
      </c>
      <c r="M264" s="404">
        <f>IF(AND(M$11&gt;='Summary TC'!$C$4, M$11&lt;='Summary TC'!$C$5), L264-M254,0)</f>
        <v>0</v>
      </c>
      <c r="N264" s="404">
        <f>IF(AND(N$11&gt;='Summary TC'!$C$4, N$11&lt;='Summary TC'!$C$5), M264-N254,0)</f>
        <v>0</v>
      </c>
      <c r="O264" s="404">
        <f>IF(AND(O$11&gt;='Summary TC'!$C$4, O$11&lt;='Summary TC'!$C$5), N264-O254,0)</f>
        <v>0</v>
      </c>
      <c r="P264" s="404">
        <f>IF(AND(P$11&gt;='Summary TC'!$C$4, P$11&lt;='Summary TC'!$C$5), O264-P254,0)</f>
        <v>0</v>
      </c>
      <c r="Q264" s="404">
        <f>IF(AND(Q$11&gt;='Summary TC'!$C$4, Q$11&lt;='Summary TC'!$C$5), P264-Q254,0)</f>
        <v>0</v>
      </c>
      <c r="R264" s="404">
        <f>IF(AND(R$11&gt;='Summary TC'!$C$4, R$11&lt;='Summary TC'!$C$5), Q264-R254,0)</f>
        <v>0</v>
      </c>
      <c r="S264" s="404">
        <f>IF(AND(S$11&gt;='Summary TC'!$C$4, S$11&lt;='Summary TC'!$C$5), R264-S254,0)</f>
        <v>0</v>
      </c>
      <c r="T264" s="404">
        <f>IF(AND(T$11&gt;='Summary TC'!$C$4, T$11&lt;='Summary TC'!$C$5), S264-T254,0)</f>
        <v>0</v>
      </c>
      <c r="U264" s="404">
        <f>IF(AND(U$11&gt;='Summary TC'!$C$4, U$11&lt;='Summary TC'!$C$5), T264-U254,0)</f>
        <v>0</v>
      </c>
      <c r="V264" s="404">
        <f>IF(AND(V$11&gt;='Summary TC'!$C$4, V$11&lt;='Summary TC'!$C$5), U264-V254,0)</f>
        <v>0</v>
      </c>
      <c r="W264" s="404">
        <f>IF(AND(W$11&gt;='Summary TC'!$C$4, W$11&lt;='Summary TC'!$C$5), V264-W254,0)</f>
        <v>0</v>
      </c>
      <c r="X264" s="404">
        <f>IF(AND(X$11&gt;='Summary TC'!$C$4, X$11&lt;='Summary TC'!$C$5), W264-X254,0)</f>
        <v>0</v>
      </c>
      <c r="Y264" s="404">
        <f>IF(AND(Y$11&gt;='Summary TC'!$C$4, Y$11&lt;='Summary TC'!$C$5), X264-Y254,0)</f>
        <v>0</v>
      </c>
      <c r="Z264" s="404">
        <f>IF(AND(Z$11&gt;='Summary TC'!$C$4, Z$11&lt;='Summary TC'!$C$5), Y264-Z254,0)</f>
        <v>0</v>
      </c>
      <c r="AA264" s="404">
        <f>IF(AND(AA$11&gt;='Summary TC'!$C$4, AA$11&lt;='Summary TC'!$C$5), Z264-AA254,0)</f>
        <v>0</v>
      </c>
      <c r="AB264" s="404">
        <f>IF(AND(AB$11&gt;='Summary TC'!$C$4, AB$11&lt;='Summary TC'!$C$5), AA264-AB254,0)</f>
        <v>0</v>
      </c>
      <c r="AC264" s="404">
        <f>IF(AND(AC$11&gt;='Summary TC'!$C$4, AC$11&lt;='Summary TC'!$C$5), AB264-AC254,0)</f>
        <v>0</v>
      </c>
      <c r="AD264" s="487"/>
    </row>
    <row r="265" spans="2:30" ht="13.5" thickBot="1" x14ac:dyDescent="0.25">
      <c r="B265" s="396" t="s">
        <v>36</v>
      </c>
      <c r="C265" s="218"/>
      <c r="D265" s="295"/>
      <c r="E265" s="279" t="str">
        <f>IF(E264&gt;E262,"CAP Needed"," ")</f>
        <v xml:space="preserve"> </v>
      </c>
      <c r="F265" s="279" t="str">
        <f>IF(F264&gt;F262,"CAP Needed"," ")</f>
        <v xml:space="preserve"> </v>
      </c>
      <c r="G265" s="279" t="str">
        <f>IF(G264&gt;G262,"CAP Needed"," ")</f>
        <v xml:space="preserve"> </v>
      </c>
      <c r="H265" s="279" t="str">
        <f>IF(H264&gt;H262,"CAP Needed"," ")</f>
        <v xml:space="preserve"> </v>
      </c>
      <c r="I265" s="279" t="str">
        <f>IF(I264&gt;I262,"CAP Needed"," ")</f>
        <v xml:space="preserve"> </v>
      </c>
      <c r="J265" s="279" t="str">
        <f t="shared" ref="J265:AC265" si="45">IF(J264&gt;J262,"CAP Needed"," ")</f>
        <v xml:space="preserve"> </v>
      </c>
      <c r="K265" s="279" t="str">
        <f t="shared" si="45"/>
        <v xml:space="preserve"> </v>
      </c>
      <c r="L265" s="279" t="str">
        <f t="shared" si="45"/>
        <v xml:space="preserve"> </v>
      </c>
      <c r="M265" s="279" t="str">
        <f t="shared" si="45"/>
        <v xml:space="preserve"> </v>
      </c>
      <c r="N265" s="279" t="str">
        <f t="shared" si="45"/>
        <v xml:space="preserve"> </v>
      </c>
      <c r="O265" s="279" t="str">
        <f t="shared" si="45"/>
        <v xml:space="preserve"> </v>
      </c>
      <c r="P265" s="279" t="str">
        <f t="shared" si="45"/>
        <v xml:space="preserve"> </v>
      </c>
      <c r="Q265" s="279" t="str">
        <f t="shared" si="45"/>
        <v xml:space="preserve"> </v>
      </c>
      <c r="R265" s="279" t="str">
        <f t="shared" si="45"/>
        <v xml:space="preserve"> </v>
      </c>
      <c r="S265" s="279" t="str">
        <f t="shared" si="45"/>
        <v xml:space="preserve"> </v>
      </c>
      <c r="T265" s="279" t="str">
        <f t="shared" si="45"/>
        <v xml:space="preserve"> </v>
      </c>
      <c r="U265" s="279" t="str">
        <f t="shared" si="45"/>
        <v xml:space="preserve"> </v>
      </c>
      <c r="V265" s="279" t="str">
        <f t="shared" si="45"/>
        <v xml:space="preserve"> </v>
      </c>
      <c r="W265" s="279" t="str">
        <f t="shared" si="45"/>
        <v xml:space="preserve"> </v>
      </c>
      <c r="X265" s="279" t="str">
        <f t="shared" si="45"/>
        <v xml:space="preserve"> </v>
      </c>
      <c r="Y265" s="279" t="str">
        <f t="shared" si="45"/>
        <v xml:space="preserve"> </v>
      </c>
      <c r="Z265" s="279" t="str">
        <f t="shared" si="45"/>
        <v xml:space="preserve"> </v>
      </c>
      <c r="AA265" s="279" t="str">
        <f t="shared" si="45"/>
        <v xml:space="preserve"> </v>
      </c>
      <c r="AB265" s="279" t="str">
        <f t="shared" si="45"/>
        <v xml:space="preserve"> </v>
      </c>
      <c r="AC265" s="279" t="str">
        <f t="shared" si="45"/>
        <v xml:space="preserve"> </v>
      </c>
      <c r="AD265" s="295"/>
    </row>
    <row r="266" spans="2:30" x14ac:dyDescent="0.2">
      <c r="B266" s="221"/>
      <c r="C266" s="222"/>
      <c r="D266" s="221"/>
      <c r="E266" s="298"/>
      <c r="F266" s="298"/>
      <c r="G266" s="298"/>
      <c r="H266" s="298"/>
      <c r="I266" s="298"/>
      <c r="J266" s="298"/>
      <c r="K266" s="298"/>
      <c r="L266" s="298"/>
      <c r="M266" s="298"/>
      <c r="N266" s="298"/>
      <c r="O266" s="298"/>
      <c r="P266" s="298"/>
      <c r="Q266" s="298"/>
      <c r="R266" s="298"/>
      <c r="S266" s="298"/>
      <c r="T266" s="298"/>
      <c r="U266" s="298"/>
      <c r="V266" s="298"/>
      <c r="W266" s="298"/>
      <c r="X266" s="298"/>
      <c r="Y266" s="298"/>
      <c r="Z266" s="298"/>
      <c r="AA266" s="298"/>
      <c r="AB266" s="298"/>
      <c r="AC266" s="298"/>
      <c r="AD266" s="299"/>
    </row>
  </sheetData>
  <phoneticPr fontId="0" type="noConversion"/>
  <dataValidations count="4">
    <dataValidation type="list" allowBlank="1" showInputMessage="1" showErrorMessage="1" sqref="B7">
      <formula1>Actuals_Projected</formula1>
    </dataValidation>
    <dataValidation type="list" allowBlank="1" showInputMessage="1" showErrorMessage="1" sqref="D231">
      <formula1>Yes__No</formula1>
    </dataValidation>
    <dataValidation type="list" allowBlank="1" showInputMessage="1" showErrorMessage="1" sqref="C4:C6">
      <formula1>DY_Range</formula1>
    </dataValidation>
    <dataValidation type="list" allowBlank="1" showInputMessage="1" showErrorMessage="1" sqref="D175">
      <formula1>Yes__No</formula1>
    </dataValidation>
  </dataValidations>
  <pageMargins left="0.75" right="0.75" top="1" bottom="1" header="0.5" footer="0.5"/>
  <pageSetup scale="6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Button 6">
              <controlPr defaultSize="0" print="0" autoFill="0" autoPict="0" macro="[0]!Button6_Click">
                <anchor moveWithCells="1">
                  <from>
                    <xdr:col>3</xdr:col>
                    <xdr:colOff>47625</xdr:colOff>
                    <xdr:row>3</xdr:row>
                    <xdr:rowOff>0</xdr:rowOff>
                  </from>
                  <to>
                    <xdr:col>4</xdr:col>
                    <xdr:colOff>9525</xdr:colOff>
                    <xdr:row>4</xdr:row>
                    <xdr:rowOff>171450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44"/>
  <sheetViews>
    <sheetView zoomScale="110" zoomScaleNormal="110" workbookViewId="0">
      <selection activeCell="I15" sqref="I15"/>
    </sheetView>
  </sheetViews>
  <sheetFormatPr defaultRowHeight="12.75" x14ac:dyDescent="0.2"/>
  <cols>
    <col min="1" max="1" width="29.140625" customWidth="1"/>
    <col min="2" max="2" width="13.85546875" hidden="1" customWidth="1"/>
    <col min="3" max="3" width="21.85546875" style="24" customWidth="1"/>
    <col min="4" max="4" width="36" customWidth="1"/>
    <col min="5" max="5" width="6.85546875" customWidth="1"/>
  </cols>
  <sheetData>
    <row r="1" spans="1:5" ht="14.25" x14ac:dyDescent="0.2">
      <c r="A1" s="507" t="s">
        <v>217</v>
      </c>
      <c r="B1" s="3"/>
      <c r="C1" s="3" t="s">
        <v>210</v>
      </c>
      <c r="D1" s="109" t="s">
        <v>203</v>
      </c>
      <c r="E1" s="694"/>
    </row>
    <row r="2" spans="1:5" ht="14.25" x14ac:dyDescent="0.2">
      <c r="A2" s="1" t="s">
        <v>37</v>
      </c>
      <c r="B2" s="6"/>
      <c r="C2" s="505" t="s">
        <v>211</v>
      </c>
      <c r="D2" s="109" t="s">
        <v>204</v>
      </c>
      <c r="E2" s="694"/>
    </row>
    <row r="3" spans="1:5" x14ac:dyDescent="0.2">
      <c r="A3" s="1" t="s">
        <v>38</v>
      </c>
      <c r="B3" s="6"/>
      <c r="C3" s="17" t="s">
        <v>212</v>
      </c>
    </row>
    <row r="4" spans="1:5" x14ac:dyDescent="0.2">
      <c r="A4" s="1"/>
      <c r="B4" s="6"/>
      <c r="C4" s="505" t="str">
        <f>IF('C Report Grouper'!$D$4="MAP+ADM Waivers","ADM Waiver Name 1","")</f>
        <v>ADM Waiver Name 1</v>
      </c>
    </row>
    <row r="5" spans="1:5" x14ac:dyDescent="0.2">
      <c r="A5" s="507" t="s">
        <v>218</v>
      </c>
      <c r="B5" s="6"/>
      <c r="C5" s="505"/>
    </row>
    <row r="6" spans="1:5" x14ac:dyDescent="0.2">
      <c r="A6" s="1" t="s">
        <v>39</v>
      </c>
      <c r="B6" s="6"/>
      <c r="C6" s="505"/>
    </row>
    <row r="7" spans="1:5" x14ac:dyDescent="0.2">
      <c r="A7" t="s">
        <v>40</v>
      </c>
      <c r="B7" s="6"/>
      <c r="C7" s="505"/>
    </row>
    <row r="8" spans="1:5" x14ac:dyDescent="0.2">
      <c r="B8" s="6"/>
    </row>
    <row r="9" spans="1:5" x14ac:dyDescent="0.2">
      <c r="A9" s="507" t="s">
        <v>219</v>
      </c>
      <c r="B9" s="6"/>
    </row>
    <row r="10" spans="1:5" x14ac:dyDescent="0.2">
      <c r="A10" s="1" t="s">
        <v>46</v>
      </c>
      <c r="B10" s="6"/>
      <c r="C10" s="505"/>
    </row>
    <row r="11" spans="1:5" x14ac:dyDescent="0.2">
      <c r="A11" s="1" t="s">
        <v>8</v>
      </c>
      <c r="B11" s="6"/>
      <c r="C11" s="505"/>
    </row>
    <row r="12" spans="1:5" x14ac:dyDescent="0.2">
      <c r="B12" s="6"/>
      <c r="C12" s="77"/>
    </row>
    <row r="13" spans="1:5" x14ac:dyDescent="0.2">
      <c r="A13" s="507" t="s">
        <v>216</v>
      </c>
      <c r="B13" s="6"/>
    </row>
    <row r="14" spans="1:5" x14ac:dyDescent="0.2">
      <c r="A14" s="1" t="s">
        <v>48</v>
      </c>
      <c r="B14" s="6"/>
    </row>
    <row r="15" spans="1:5" x14ac:dyDescent="0.2">
      <c r="A15" s="1" t="s">
        <v>49</v>
      </c>
      <c r="B15" s="6"/>
    </row>
    <row r="16" spans="1:5" x14ac:dyDescent="0.2">
      <c r="B16" s="6"/>
    </row>
    <row r="17" spans="1:3" x14ac:dyDescent="0.2">
      <c r="A17" s="507" t="s">
        <v>220</v>
      </c>
      <c r="B17" s="6"/>
    </row>
    <row r="18" spans="1:3" x14ac:dyDescent="0.2">
      <c r="A18" t="s">
        <v>91</v>
      </c>
      <c r="B18" s="6"/>
    </row>
    <row r="19" spans="1:3" x14ac:dyDescent="0.2">
      <c r="A19" s="22" t="s">
        <v>92</v>
      </c>
      <c r="B19" s="6"/>
    </row>
    <row r="20" spans="1:3" x14ac:dyDescent="0.2">
      <c r="B20" s="6"/>
    </row>
    <row r="21" spans="1:3" x14ac:dyDescent="0.2">
      <c r="A21" s="507"/>
      <c r="B21" s="6"/>
    </row>
    <row r="22" spans="1:3" x14ac:dyDescent="0.2">
      <c r="A22" s="503"/>
      <c r="B22" s="6"/>
      <c r="C22" s="73"/>
    </row>
    <row r="23" spans="1:3" x14ac:dyDescent="0.2">
      <c r="A23" s="503"/>
      <c r="B23" s="6"/>
    </row>
    <row r="24" spans="1:3" x14ac:dyDescent="0.2">
      <c r="B24" s="6"/>
      <c r="C24" s="17"/>
    </row>
    <row r="25" spans="1:3" x14ac:dyDescent="0.2">
      <c r="B25" s="6"/>
      <c r="C25" s="17"/>
    </row>
    <row r="26" spans="1:3" x14ac:dyDescent="0.2">
      <c r="B26" s="6"/>
    </row>
    <row r="27" spans="1:3" x14ac:dyDescent="0.2">
      <c r="B27" s="78"/>
      <c r="C27" s="17"/>
    </row>
    <row r="28" spans="1:3" x14ac:dyDescent="0.2">
      <c r="B28" s="78"/>
    </row>
    <row r="36" spans="1:3" ht="14.25" x14ac:dyDescent="0.2">
      <c r="A36" s="184"/>
    </row>
    <row r="37" spans="1:3" ht="14.25" x14ac:dyDescent="0.2">
      <c r="A37" s="184"/>
    </row>
    <row r="38" spans="1:3" ht="14.25" x14ac:dyDescent="0.2">
      <c r="A38" s="184"/>
    </row>
    <row r="44" spans="1:3" s="35" customFormat="1" x14ac:dyDescent="0.2">
      <c r="C44"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DD11"/>
  <sheetViews>
    <sheetView workbookViewId="0">
      <selection activeCell="M21" sqref="M21"/>
    </sheetView>
  </sheetViews>
  <sheetFormatPr defaultColWidth="8.7109375" defaultRowHeight="12.75" x14ac:dyDescent="0.2"/>
  <cols>
    <col min="1" max="1" width="31" style="35" customWidth="1"/>
    <col min="2" max="2" width="12.140625" style="35" customWidth="1"/>
    <col min="3" max="11" width="11.42578125" style="35" customWidth="1"/>
    <col min="12" max="22" width="11.42578125" style="36" customWidth="1"/>
    <col min="23" max="23" width="11.42578125" style="35" customWidth="1"/>
    <col min="24" max="26" width="10.42578125" style="35" customWidth="1"/>
    <col min="27" max="36" width="10.42578125" style="35" bestFit="1" customWidth="1"/>
    <col min="37" max="16384" width="8.7109375" style="35"/>
  </cols>
  <sheetData>
    <row r="1" spans="1:108" ht="29.1" customHeight="1" x14ac:dyDescent="0.2">
      <c r="A1" s="79"/>
      <c r="B1" s="79"/>
      <c r="C1" s="79"/>
      <c r="D1" s="79"/>
      <c r="E1" s="79"/>
      <c r="F1" s="79"/>
      <c r="G1" s="79"/>
      <c r="H1" s="79"/>
      <c r="I1" s="79"/>
      <c r="J1" s="79"/>
      <c r="K1" s="79"/>
      <c r="L1" s="94"/>
      <c r="M1" s="94"/>
      <c r="N1" s="94"/>
      <c r="O1" s="94"/>
      <c r="P1" s="94"/>
      <c r="Q1" s="94"/>
      <c r="R1" s="94"/>
      <c r="S1" s="94"/>
      <c r="T1" s="94"/>
      <c r="U1" s="94"/>
      <c r="V1" s="94"/>
      <c r="W1" s="79"/>
      <c r="X1" s="41"/>
      <c r="Y1" s="41"/>
      <c r="Z1" s="41"/>
      <c r="AA1" s="41"/>
    </row>
    <row r="3" spans="1:108" x14ac:dyDescent="0.2">
      <c r="A3" s="21" t="s">
        <v>30</v>
      </c>
    </row>
    <row r="5" spans="1:108" s="41" customFormat="1" ht="13.5" thickBot="1" x14ac:dyDescent="0.25">
      <c r="A5" s="46" t="s">
        <v>9</v>
      </c>
      <c r="B5" s="46">
        <v>1</v>
      </c>
      <c r="C5" s="46">
        <v>2</v>
      </c>
      <c r="D5" s="46">
        <v>3</v>
      </c>
      <c r="E5" s="46">
        <v>4</v>
      </c>
      <c r="F5" s="46">
        <v>5</v>
      </c>
      <c r="G5" s="46">
        <v>6</v>
      </c>
      <c r="H5" s="46">
        <v>7</v>
      </c>
      <c r="I5" s="46">
        <v>8</v>
      </c>
      <c r="J5" s="46">
        <v>9</v>
      </c>
      <c r="K5" s="46">
        <v>10</v>
      </c>
      <c r="L5" s="46">
        <v>11</v>
      </c>
      <c r="M5" s="46">
        <v>12</v>
      </c>
      <c r="N5" s="46">
        <v>13</v>
      </c>
      <c r="O5" s="46">
        <v>14</v>
      </c>
      <c r="P5" s="46">
        <v>15</v>
      </c>
      <c r="Q5" s="46">
        <v>16</v>
      </c>
      <c r="R5" s="46">
        <v>17</v>
      </c>
      <c r="S5" s="46">
        <v>18</v>
      </c>
      <c r="T5" s="46">
        <v>19</v>
      </c>
      <c r="U5" s="46">
        <v>20</v>
      </c>
      <c r="V5" s="46">
        <v>21</v>
      </c>
      <c r="W5" s="46">
        <v>22</v>
      </c>
      <c r="X5" s="46">
        <v>23</v>
      </c>
      <c r="Y5" s="46">
        <v>24</v>
      </c>
      <c r="Z5" s="46">
        <v>25</v>
      </c>
      <c r="AA5" s="74"/>
      <c r="AB5" s="74"/>
      <c r="AC5" s="74"/>
      <c r="AD5" s="74"/>
      <c r="AE5" s="74"/>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row>
    <row r="6" spans="1:108" x14ac:dyDescent="0.2">
      <c r="A6" s="5" t="s">
        <v>6</v>
      </c>
      <c r="B6" s="426"/>
      <c r="C6" s="426"/>
      <c r="D6" s="426"/>
      <c r="E6" s="426"/>
      <c r="F6" s="426"/>
      <c r="G6" s="118"/>
      <c r="H6" s="118"/>
      <c r="I6" s="118"/>
      <c r="J6" s="118"/>
      <c r="K6" s="118"/>
      <c r="L6" s="163"/>
      <c r="M6" s="163"/>
      <c r="N6" s="163"/>
      <c r="O6" s="163"/>
      <c r="P6" s="163"/>
      <c r="Q6" s="163"/>
      <c r="R6" s="163"/>
      <c r="S6" s="163"/>
      <c r="T6" s="163"/>
      <c r="U6" s="163"/>
      <c r="V6" s="163"/>
      <c r="W6" s="163"/>
      <c r="X6" s="163"/>
      <c r="Y6" s="163"/>
      <c r="Z6" s="163"/>
      <c r="AA6" s="81" t="s">
        <v>75</v>
      </c>
      <c r="AB6" s="81" t="s">
        <v>75</v>
      </c>
      <c r="AC6" s="81" t="s">
        <v>75</v>
      </c>
      <c r="AD6" s="81" t="s">
        <v>75</v>
      </c>
      <c r="AE6" s="81" t="s">
        <v>75</v>
      </c>
      <c r="AF6" s="82"/>
      <c r="AG6" s="82"/>
      <c r="AH6" s="8"/>
      <c r="AI6" s="8"/>
      <c r="AJ6" s="8"/>
    </row>
    <row r="7" spans="1:108" x14ac:dyDescent="0.2">
      <c r="A7" s="5" t="s">
        <v>7</v>
      </c>
      <c r="B7" s="426"/>
      <c r="C7" s="426"/>
      <c r="D7" s="426"/>
      <c r="E7" s="426"/>
      <c r="F7" s="426"/>
      <c r="G7" s="118"/>
      <c r="H7" s="118"/>
      <c r="I7" s="118"/>
      <c r="J7" s="118"/>
      <c r="K7" s="118"/>
      <c r="L7" s="163"/>
      <c r="M7" s="163"/>
      <c r="N7" s="163"/>
      <c r="O7" s="163"/>
      <c r="P7" s="163"/>
      <c r="Q7" s="163"/>
      <c r="R7" s="163"/>
      <c r="S7" s="163"/>
      <c r="T7" s="163"/>
      <c r="U7" s="163"/>
      <c r="V7" s="163"/>
      <c r="W7" s="163"/>
      <c r="X7" s="163"/>
      <c r="Y7" s="163"/>
      <c r="Z7" s="163"/>
      <c r="AA7" s="81" t="s">
        <v>75</v>
      </c>
      <c r="AB7" s="81" t="s">
        <v>75</v>
      </c>
      <c r="AC7" s="81" t="s">
        <v>75</v>
      </c>
      <c r="AD7" s="81" t="s">
        <v>75</v>
      </c>
      <c r="AE7" s="81" t="s">
        <v>75</v>
      </c>
      <c r="AF7" s="82"/>
      <c r="AG7" s="82"/>
      <c r="AH7" s="8"/>
      <c r="AI7" s="8"/>
      <c r="AJ7" s="8"/>
    </row>
    <row r="8" spans="1:108" x14ac:dyDescent="0.2">
      <c r="A8" s="5"/>
      <c r="W8" s="36"/>
      <c r="X8" s="36"/>
      <c r="Y8" s="36"/>
      <c r="Z8" s="36"/>
      <c r="AA8" s="36"/>
      <c r="AB8" s="36"/>
      <c r="AC8" s="36"/>
      <c r="AD8" s="36"/>
      <c r="AE8" s="36"/>
    </row>
    <row r="10" spans="1:108" x14ac:dyDescent="0.2">
      <c r="A10" s="50"/>
    </row>
    <row r="11" spans="1:108" x14ac:dyDescent="0.2">
      <c r="A11" s="50"/>
    </row>
  </sheetData>
  <dataConsolid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N101"/>
  <sheetViews>
    <sheetView zoomScaleNormal="100" workbookViewId="0">
      <pane ySplit="5" topLeftCell="A6" activePane="bottomLeft" state="frozen"/>
      <selection pane="bottomLeft" activeCell="H17" sqref="H17"/>
    </sheetView>
  </sheetViews>
  <sheetFormatPr defaultColWidth="8.7109375" defaultRowHeight="12.75" x14ac:dyDescent="0.2"/>
  <cols>
    <col min="1" max="1" width="11.42578125" style="652" customWidth="1"/>
    <col min="2" max="2" width="34.140625" style="399" customWidth="1"/>
    <col min="3" max="3" width="26.140625" style="653" customWidth="1"/>
    <col min="4" max="4" width="26.140625" style="653" hidden="1" customWidth="1"/>
    <col min="5" max="5" width="5.7109375" style="50" bestFit="1" customWidth="1"/>
    <col min="6" max="6" width="6.85546875" style="50" customWidth="1"/>
    <col min="7" max="7" width="14.42578125" style="50" customWidth="1"/>
    <col min="8" max="8" width="22.5703125" style="50" customWidth="1"/>
    <col min="9" max="9" width="20.140625" style="50" customWidth="1"/>
    <col min="10" max="10" width="22.140625" style="50" customWidth="1"/>
    <col min="11" max="11" width="8.85546875" style="50" customWidth="1"/>
    <col min="12" max="12" width="14.140625" style="50" customWidth="1"/>
    <col min="13" max="13" width="8.42578125" style="50" customWidth="1"/>
    <col min="14" max="14" width="11.140625" style="50" customWidth="1"/>
    <col min="15" max="16384" width="8.7109375" style="50"/>
  </cols>
  <sheetData>
    <row r="1" spans="1:14" s="27" customFormat="1" ht="15" x14ac:dyDescent="0.2">
      <c r="A1" s="71"/>
      <c r="B1" s="71"/>
      <c r="C1" s="651"/>
      <c r="D1" s="651"/>
      <c r="H1" s="90" t="s">
        <v>64</v>
      </c>
      <c r="I1" s="173"/>
      <c r="J1" s="173"/>
      <c r="K1" s="173"/>
      <c r="L1" s="173"/>
      <c r="M1" s="173"/>
      <c r="N1" s="173"/>
    </row>
    <row r="2" spans="1:14" ht="12.6" customHeight="1" x14ac:dyDescent="0.2">
      <c r="H2" s="174"/>
      <c r="I2" s="174"/>
      <c r="J2" s="174"/>
      <c r="K2" s="174"/>
      <c r="L2" s="174"/>
      <c r="M2" s="174"/>
      <c r="N2" s="174"/>
    </row>
    <row r="3" spans="1:14" x14ac:dyDescent="0.2">
      <c r="B3" s="221" t="s">
        <v>107</v>
      </c>
      <c r="H3" s="174"/>
      <c r="I3" s="174"/>
      <c r="J3" s="174"/>
      <c r="K3" s="174"/>
      <c r="L3" s="174"/>
      <c r="M3" s="174"/>
      <c r="N3" s="174"/>
    </row>
    <row r="5" spans="1:14" ht="36.6" customHeight="1" x14ac:dyDescent="0.2">
      <c r="A5" s="175"/>
      <c r="B5" s="654" t="s">
        <v>108</v>
      </c>
      <c r="C5" s="655" t="s">
        <v>109</v>
      </c>
      <c r="D5" s="655"/>
      <c r="E5" s="175" t="s">
        <v>72</v>
      </c>
      <c r="F5" s="175" t="s">
        <v>70</v>
      </c>
      <c r="G5" s="655" t="s">
        <v>73</v>
      </c>
      <c r="H5" s="655" t="s">
        <v>8</v>
      </c>
      <c r="I5" s="655" t="s">
        <v>68</v>
      </c>
      <c r="J5" s="655" t="s">
        <v>69</v>
      </c>
      <c r="K5" s="175" t="s">
        <v>25</v>
      </c>
      <c r="L5" s="175" t="s">
        <v>6</v>
      </c>
      <c r="M5" s="175" t="s">
        <v>26</v>
      </c>
      <c r="N5" s="175" t="s">
        <v>7</v>
      </c>
    </row>
    <row r="6" spans="1:14" ht="43.5" customHeight="1" x14ac:dyDescent="0.2">
      <c r="A6" s="656"/>
      <c r="B6" s="657" t="s">
        <v>83</v>
      </c>
      <c r="C6" s="658"/>
      <c r="D6" s="658"/>
      <c r="E6" s="399"/>
      <c r="F6" s="399"/>
      <c r="G6" s="399"/>
      <c r="H6" s="176"/>
      <c r="I6" s="176"/>
      <c r="J6" s="176"/>
      <c r="K6" s="176"/>
      <c r="L6" s="176"/>
      <c r="M6" s="176"/>
      <c r="N6" s="176"/>
    </row>
    <row r="7" spans="1:14" x14ac:dyDescent="0.2">
      <c r="A7" s="222">
        <v>1</v>
      </c>
      <c r="B7" s="659"/>
      <c r="C7" s="660"/>
      <c r="D7" s="660"/>
      <c r="E7" s="661"/>
      <c r="F7" s="661"/>
      <c r="G7" s="661"/>
      <c r="H7" s="662"/>
      <c r="I7" s="663"/>
      <c r="J7" s="664" t="s">
        <v>154</v>
      </c>
      <c r="K7" s="665"/>
      <c r="L7" s="177" t="str">
        <f>IF(K7&lt;&gt;"",(LOOKUP(K7,'DY Def'!$A$5:$AI$5,'DY Def'!$A$6:$AI$6)),"")</f>
        <v/>
      </c>
      <c r="M7" s="665"/>
      <c r="N7" s="177" t="str">
        <f>IF(M7&lt;&gt;"",(LOOKUP(M7,'DY Def'!$A$5:$AI$5,'DY Def'!$A$7:$AI$7)),"")</f>
        <v/>
      </c>
    </row>
    <row r="8" spans="1:14" x14ac:dyDescent="0.2">
      <c r="A8" s="222">
        <v>2</v>
      </c>
      <c r="B8" s="659"/>
      <c r="C8" s="660"/>
      <c r="D8" s="660"/>
      <c r="E8" s="661"/>
      <c r="F8" s="661"/>
      <c r="G8" s="661"/>
      <c r="H8" s="662"/>
      <c r="I8" s="663"/>
      <c r="J8" s="664" t="s">
        <v>154</v>
      </c>
      <c r="K8" s="665"/>
      <c r="L8" s="177" t="str">
        <f>IF(K8&lt;&gt;"",(LOOKUP(K8,'DY Def'!$A$5:$AI$5,'DY Def'!$A$6:$AI$6)),"")</f>
        <v/>
      </c>
      <c r="M8" s="665"/>
      <c r="N8" s="177" t="str">
        <f>IF(M8&lt;&gt;"",(LOOKUP(M8,'DY Def'!$A$5:$AI$5,'DY Def'!$A$7:$AI$7)),"")</f>
        <v/>
      </c>
    </row>
    <row r="9" spans="1:14" x14ac:dyDescent="0.2">
      <c r="A9" s="222">
        <v>3</v>
      </c>
      <c r="B9" s="659"/>
      <c r="C9" s="658"/>
      <c r="D9" s="658"/>
      <c r="E9" s="664"/>
      <c r="F9" s="664"/>
      <c r="G9" s="664"/>
      <c r="H9" s="666"/>
      <c r="I9" s="663"/>
      <c r="J9" s="664" t="s">
        <v>154</v>
      </c>
      <c r="K9" s="665"/>
      <c r="L9" s="177" t="str">
        <f>IF(K9&lt;&gt;"",(LOOKUP(K9,'DY Def'!$A$5:$AI$5,'DY Def'!$A$6:$AI$6)),"")</f>
        <v/>
      </c>
      <c r="M9" s="665"/>
      <c r="N9" s="177" t="str">
        <f>IF(M9&lt;&gt;"",(LOOKUP(M9,'DY Def'!$A$5:$AI$5,'DY Def'!$A$7:$AI$7)),"")</f>
        <v/>
      </c>
    </row>
    <row r="10" spans="1:14" x14ac:dyDescent="0.2">
      <c r="A10" s="222">
        <v>4</v>
      </c>
      <c r="B10" s="667"/>
      <c r="C10" s="658"/>
      <c r="D10" s="658"/>
      <c r="E10" s="664"/>
      <c r="F10" s="664"/>
      <c r="G10" s="664"/>
      <c r="H10" s="666"/>
      <c r="I10" s="663"/>
      <c r="J10" s="664" t="s">
        <v>154</v>
      </c>
      <c r="K10" s="665"/>
      <c r="L10" s="177" t="str">
        <f>IF(K10&lt;&gt;"",(LOOKUP(K10,'DY Def'!$A$5:$AI$5,'DY Def'!$A$6:$AI$6)),"")</f>
        <v/>
      </c>
      <c r="M10" s="665"/>
      <c r="N10" s="177" t="str">
        <f>IF(M10&lt;&gt;"",(LOOKUP(M10,'DY Def'!$A$5:$AI$5,'DY Def'!$A$7:$AI$7)),"")</f>
        <v/>
      </c>
    </row>
    <row r="11" spans="1:14" x14ac:dyDescent="0.2">
      <c r="A11" s="222">
        <v>5</v>
      </c>
      <c r="B11" s="659"/>
      <c r="C11" s="658"/>
      <c r="D11" s="658"/>
      <c r="E11" s="664"/>
      <c r="F11" s="664"/>
      <c r="G11" s="664"/>
      <c r="H11" s="666"/>
      <c r="I11" s="663"/>
      <c r="J11" s="664" t="s">
        <v>154</v>
      </c>
      <c r="K11" s="665"/>
      <c r="L11" s="177" t="str">
        <f>IF(K11&lt;&gt;"",(LOOKUP(K11,'DY Def'!$A$5:$AI$5,'DY Def'!$A$6:$AI$6)),"")</f>
        <v/>
      </c>
      <c r="M11" s="665"/>
      <c r="N11" s="177" t="str">
        <f>IF(M11&lt;&gt;"",(LOOKUP(M11,'DY Def'!$A$5:$AI$5,'DY Def'!$A$7:$AI$7)),"")</f>
        <v/>
      </c>
    </row>
    <row r="12" spans="1:14" ht="12.6" customHeight="1" x14ac:dyDescent="0.2">
      <c r="A12" s="222"/>
      <c r="C12" s="658"/>
      <c r="D12" s="658"/>
      <c r="E12" s="664"/>
      <c r="F12" s="664"/>
      <c r="G12" s="664"/>
      <c r="H12" s="176"/>
      <c r="I12" s="668"/>
      <c r="J12" s="176"/>
      <c r="K12" s="665"/>
      <c r="L12" s="177"/>
      <c r="M12" s="665"/>
      <c r="N12" s="177" t="str">
        <f>IF(M12&lt;&gt;"",(LOOKUP(M12,'DY Def'!$A$5:$AI$5,'DY Def'!$A$7:$AI$7)),"")</f>
        <v/>
      </c>
    </row>
    <row r="13" spans="1:14" ht="12.6" customHeight="1" x14ac:dyDescent="0.2">
      <c r="A13" s="222"/>
      <c r="B13" s="657" t="s">
        <v>45</v>
      </c>
      <c r="C13" s="658"/>
      <c r="D13" s="658"/>
      <c r="E13" s="664"/>
      <c r="F13" s="664"/>
      <c r="G13" s="664"/>
      <c r="H13" s="176"/>
      <c r="I13" s="668"/>
      <c r="J13" s="176"/>
      <c r="K13" s="665"/>
      <c r="L13" s="177"/>
      <c r="M13" s="665"/>
      <c r="N13" s="177" t="str">
        <f>IF(M13&lt;&gt;"",(LOOKUP(M13,'DY Def'!$A$5:$AI$5,'DY Def'!$A$7:$AI$7)),"")</f>
        <v/>
      </c>
    </row>
    <row r="14" spans="1:14" ht="12.6" customHeight="1" x14ac:dyDescent="0.2">
      <c r="A14" s="222">
        <v>1</v>
      </c>
      <c r="B14" s="659"/>
      <c r="C14" s="660"/>
      <c r="D14" s="660"/>
      <c r="E14" s="661"/>
      <c r="F14" s="661"/>
      <c r="G14" s="661"/>
      <c r="H14" s="664" t="s">
        <v>154</v>
      </c>
      <c r="I14" s="668"/>
      <c r="J14" s="664" t="s">
        <v>154</v>
      </c>
      <c r="K14" s="665"/>
      <c r="L14" s="177" t="str">
        <f>IF(K14&lt;&gt;"",(LOOKUP(K14,'DY Def'!$A$5:$AI$5,'DY Def'!$A$6:$AI$6)),"")</f>
        <v/>
      </c>
      <c r="M14" s="665"/>
      <c r="N14" s="177" t="str">
        <f>IF(M14&lt;&gt;"",(LOOKUP(M14,'DY Def'!$A$5:$AI$5,'DY Def'!$A$7:$AI$7)),"")</f>
        <v/>
      </c>
    </row>
    <row r="15" spans="1:14" ht="12.6" customHeight="1" x14ac:dyDescent="0.2">
      <c r="A15" s="222">
        <v>2</v>
      </c>
      <c r="B15" s="659"/>
      <c r="C15" s="658"/>
      <c r="D15" s="658"/>
      <c r="E15" s="664"/>
      <c r="F15" s="664"/>
      <c r="G15" s="664"/>
      <c r="H15" s="664" t="s">
        <v>154</v>
      </c>
      <c r="I15" s="668"/>
      <c r="J15" s="664" t="s">
        <v>154</v>
      </c>
      <c r="K15" s="665"/>
      <c r="L15" s="177" t="str">
        <f>IF(K15&lt;&gt;"",(LOOKUP(K15,'DY Def'!$A$5:$AI$5,'DY Def'!$A$6:$AI$6)),"")</f>
        <v/>
      </c>
      <c r="M15" s="665"/>
      <c r="N15" s="177" t="str">
        <f>IF(M15&lt;&gt;"",(LOOKUP(M15,'DY Def'!$A$5:$AI$5,'DY Def'!$A$7:$AI$7)),"")</f>
        <v/>
      </c>
    </row>
    <row r="16" spans="1:14" ht="12.6" customHeight="1" x14ac:dyDescent="0.2">
      <c r="A16" s="222">
        <v>3</v>
      </c>
      <c r="B16" s="659"/>
      <c r="C16" s="658"/>
      <c r="D16" s="658"/>
      <c r="E16" s="664"/>
      <c r="F16" s="664"/>
      <c r="G16" s="664"/>
      <c r="H16" s="664" t="s">
        <v>154</v>
      </c>
      <c r="I16" s="668"/>
      <c r="J16" s="664" t="s">
        <v>154</v>
      </c>
      <c r="K16" s="665"/>
      <c r="L16" s="177" t="str">
        <f>IF(K16&lt;&gt;"",(LOOKUP(K16,'DY Def'!$A$5:$AI$5,'DY Def'!$A$6:$AI$6)),"")</f>
        <v/>
      </c>
      <c r="M16" s="665"/>
      <c r="N16" s="177" t="str">
        <f>IF(M16&lt;&gt;"",(LOOKUP(M16,'DY Def'!$A$5:$AI$5,'DY Def'!$A$7:$AI$7)),"")</f>
        <v/>
      </c>
    </row>
    <row r="17" spans="1:14" ht="12.6" customHeight="1" x14ac:dyDescent="0.2">
      <c r="A17" s="222">
        <v>4</v>
      </c>
      <c r="B17" s="659"/>
      <c r="C17" s="658"/>
      <c r="D17" s="658"/>
      <c r="E17" s="664"/>
      <c r="F17" s="664"/>
      <c r="G17" s="664"/>
      <c r="H17" s="664" t="s">
        <v>154</v>
      </c>
      <c r="I17" s="668"/>
      <c r="J17" s="664" t="s">
        <v>154</v>
      </c>
      <c r="K17" s="665"/>
      <c r="L17" s="177" t="str">
        <f>IF(K17&lt;&gt;"",(LOOKUP(K17,'DY Def'!$A$5:$AI$5,'DY Def'!$A$6:$AI$6)),"")</f>
        <v/>
      </c>
      <c r="M17" s="665"/>
      <c r="N17" s="177" t="str">
        <f>IF(M17&lt;&gt;"",(LOOKUP(M17,'DY Def'!$A$5:$AI$5,'DY Def'!$A$7:$AI$7)),"")</f>
        <v/>
      </c>
    </row>
    <row r="18" spans="1:14" ht="12.6" customHeight="1" x14ac:dyDescent="0.2">
      <c r="A18" s="222">
        <v>5</v>
      </c>
      <c r="B18" s="659"/>
      <c r="C18" s="658"/>
      <c r="D18" s="658"/>
      <c r="E18" s="664"/>
      <c r="F18" s="664"/>
      <c r="G18" s="664"/>
      <c r="H18" s="664" t="s">
        <v>154</v>
      </c>
      <c r="I18" s="668"/>
      <c r="J18" s="664" t="s">
        <v>154</v>
      </c>
      <c r="K18" s="665"/>
      <c r="L18" s="177" t="str">
        <f>IF(K18&lt;&gt;"",(LOOKUP(K18,'DY Def'!$A$5:$AI$5,'DY Def'!$A$6:$AI$6)),"")</f>
        <v/>
      </c>
      <c r="M18" s="665"/>
      <c r="N18" s="177" t="str">
        <f>IF(M18&lt;&gt;"",(LOOKUP(M18,'DY Def'!$A$5:$AI$5,'DY Def'!$A$7:$AI$7)),"")</f>
        <v/>
      </c>
    </row>
    <row r="19" spans="1:14" ht="12.6" customHeight="1" x14ac:dyDescent="0.2">
      <c r="A19" s="222"/>
      <c r="C19" s="658"/>
      <c r="D19" s="658"/>
      <c r="E19" s="664"/>
      <c r="F19" s="664"/>
      <c r="G19" s="664"/>
      <c r="H19" s="176"/>
      <c r="I19" s="668"/>
      <c r="J19" s="176"/>
      <c r="K19" s="665"/>
      <c r="L19" s="177"/>
      <c r="M19" s="665"/>
      <c r="N19" s="177" t="str">
        <f>IF(M19&lt;&gt;"",(LOOKUP(M19,'DY Def'!$A$5:$AI$5,'DY Def'!$A$7:$AI$7)),"")</f>
        <v/>
      </c>
    </row>
    <row r="20" spans="1:14" ht="12.6" customHeight="1" x14ac:dyDescent="0.2">
      <c r="A20" s="222"/>
      <c r="B20" s="657" t="s">
        <v>84</v>
      </c>
      <c r="C20" s="658"/>
      <c r="D20" s="658"/>
      <c r="E20" s="664"/>
      <c r="F20" s="664"/>
      <c r="G20" s="664"/>
      <c r="I20" s="668"/>
      <c r="J20" s="176"/>
      <c r="K20" s="665"/>
      <c r="M20" s="665"/>
      <c r="N20" s="177" t="str">
        <f>IF(M20&lt;&gt;"",(LOOKUP(M20,'DY Def'!$A$5:$AI$5,'DY Def'!$A$7:$AI$7)),"")</f>
        <v/>
      </c>
    </row>
    <row r="21" spans="1:14" ht="12.6" customHeight="1" x14ac:dyDescent="0.2">
      <c r="A21" s="222">
        <v>1</v>
      </c>
      <c r="B21" s="659"/>
      <c r="C21" s="660"/>
      <c r="D21" s="660"/>
      <c r="E21" s="661"/>
      <c r="F21" s="661"/>
      <c r="G21" s="661"/>
      <c r="H21" s="664" t="s">
        <v>154</v>
      </c>
      <c r="I21" s="668"/>
      <c r="J21" s="664" t="s">
        <v>154</v>
      </c>
      <c r="K21" s="665"/>
      <c r="L21" s="177" t="str">
        <f>IF(K21&lt;&gt;"",(LOOKUP(K21,'DY Def'!$A$5:$AI$5,'DY Def'!$A$6:$AI$6)),"")</f>
        <v/>
      </c>
      <c r="M21" s="665"/>
      <c r="N21" s="177" t="str">
        <f>IF(M21&lt;&gt;"",(LOOKUP(M21,'DY Def'!$A$5:$AI$5,'DY Def'!$A$7:$AI$7)),"")</f>
        <v/>
      </c>
    </row>
    <row r="22" spans="1:14" ht="12.6" customHeight="1" x14ac:dyDescent="0.2">
      <c r="A22" s="222">
        <v>2</v>
      </c>
      <c r="B22" s="659"/>
      <c r="C22" s="660"/>
      <c r="D22" s="660"/>
      <c r="E22" s="661"/>
      <c r="F22" s="661"/>
      <c r="G22" s="661"/>
      <c r="H22" s="664" t="s">
        <v>154</v>
      </c>
      <c r="I22" s="668"/>
      <c r="J22" s="664" t="s">
        <v>154</v>
      </c>
      <c r="K22" s="665"/>
      <c r="L22" s="177" t="str">
        <f>IF(K22&lt;&gt;"",(LOOKUP(K22,'DY Def'!$A$5:$AI$5,'DY Def'!$A$6:$AI$6)),"")</f>
        <v/>
      </c>
      <c r="M22" s="665"/>
      <c r="N22" s="177" t="str">
        <f>IF(M22&lt;&gt;"",(LOOKUP(M22,'DY Def'!$A$5:$AI$5,'DY Def'!$A$7:$AI$7)),"")</f>
        <v/>
      </c>
    </row>
    <row r="23" spans="1:14" ht="12.6" customHeight="1" x14ac:dyDescent="0.2">
      <c r="A23" s="222">
        <v>3</v>
      </c>
      <c r="B23" s="659"/>
      <c r="C23" s="658"/>
      <c r="D23" s="658"/>
      <c r="E23" s="664"/>
      <c r="F23" s="664"/>
      <c r="G23" s="664"/>
      <c r="H23" s="664" t="s">
        <v>154</v>
      </c>
      <c r="I23" s="668"/>
      <c r="J23" s="664" t="s">
        <v>154</v>
      </c>
      <c r="K23" s="665"/>
      <c r="L23" s="177" t="str">
        <f>IF(K23&lt;&gt;"",(LOOKUP(K23,'DY Def'!$A$5:$AI$5,'DY Def'!$A$6:$AI$6)),"")</f>
        <v/>
      </c>
      <c r="M23" s="665"/>
      <c r="N23" s="177" t="str">
        <f>IF(M23&lt;&gt;"",(LOOKUP(M23,'DY Def'!$A$5:$AI$5,'DY Def'!$A$7:$AI$7)),"")</f>
        <v/>
      </c>
    </row>
    <row r="24" spans="1:14" ht="12.6" customHeight="1" x14ac:dyDescent="0.2">
      <c r="A24" s="222">
        <v>4</v>
      </c>
      <c r="B24" s="659"/>
      <c r="C24" s="658"/>
      <c r="D24" s="658"/>
      <c r="E24" s="664"/>
      <c r="F24" s="664"/>
      <c r="G24" s="664"/>
      <c r="H24" s="664" t="s">
        <v>154</v>
      </c>
      <c r="I24" s="668"/>
      <c r="J24" s="664" t="s">
        <v>154</v>
      </c>
      <c r="K24" s="665"/>
      <c r="L24" s="177" t="str">
        <f>IF(K24&lt;&gt;"",(LOOKUP(K24,'DY Def'!$A$5:$AI$5,'DY Def'!$A$6:$AI$6)),"")</f>
        <v/>
      </c>
      <c r="M24" s="665"/>
      <c r="N24" s="177" t="str">
        <f>IF(M24&lt;&gt;"",(LOOKUP(M24,'DY Def'!$A$5:$AI$5,'DY Def'!$A$7:$AI$7)),"")</f>
        <v/>
      </c>
    </row>
    <row r="25" spans="1:14" ht="12.6" customHeight="1" x14ac:dyDescent="0.2">
      <c r="A25" s="222">
        <v>5</v>
      </c>
      <c r="B25" s="659"/>
      <c r="C25" s="658"/>
      <c r="D25" s="658"/>
      <c r="E25" s="664"/>
      <c r="F25" s="664"/>
      <c r="G25" s="664"/>
      <c r="H25" s="664" t="s">
        <v>154</v>
      </c>
      <c r="I25" s="668"/>
      <c r="J25" s="664" t="s">
        <v>154</v>
      </c>
      <c r="K25" s="665"/>
      <c r="L25" s="177" t="str">
        <f>IF(K25&lt;&gt;"",(LOOKUP(K25,'DY Def'!$A$5:$AI$5,'DY Def'!$A$6:$AI$6)),"")</f>
        <v/>
      </c>
      <c r="M25" s="665"/>
      <c r="N25" s="177" t="str">
        <f>IF(M25&lt;&gt;"",(LOOKUP(M25,'DY Def'!$A$5:$AI$5,'DY Def'!$A$7:$AI$7)),"")</f>
        <v/>
      </c>
    </row>
    <row r="26" spans="1:14" ht="12.6" customHeight="1" x14ac:dyDescent="0.2">
      <c r="A26" s="222"/>
      <c r="C26" s="658"/>
      <c r="D26" s="658"/>
      <c r="E26" s="664"/>
      <c r="F26" s="664"/>
      <c r="G26" s="664"/>
      <c r="H26" s="176"/>
      <c r="I26" s="668"/>
      <c r="J26" s="176"/>
      <c r="K26" s="665"/>
      <c r="L26" s="177"/>
      <c r="M26" s="665"/>
      <c r="N26" s="177" t="str">
        <f>IF(M26&lt;&gt;"",(LOOKUP(M26,'DY Def'!$A$5:$AI$5,'DY Def'!$A$7:$AI$7)),"")</f>
        <v/>
      </c>
    </row>
    <row r="27" spans="1:14" ht="12.6" customHeight="1" x14ac:dyDescent="0.2">
      <c r="A27" s="222"/>
      <c r="B27" s="657" t="s">
        <v>44</v>
      </c>
      <c r="C27" s="658"/>
      <c r="D27" s="658"/>
      <c r="E27" s="664"/>
      <c r="F27" s="664"/>
      <c r="G27" s="664"/>
      <c r="H27" s="176"/>
      <c r="I27" s="668"/>
      <c r="J27" s="176"/>
      <c r="K27" s="665"/>
      <c r="L27" s="177"/>
      <c r="M27" s="665"/>
      <c r="N27" s="177" t="str">
        <f>IF(M27&lt;&gt;"",(LOOKUP(M27,'DY Def'!$A$5:$AI$5,'DY Def'!$A$7:$AI$7)),"")</f>
        <v/>
      </c>
    </row>
    <row r="28" spans="1:14" ht="12.6" customHeight="1" x14ac:dyDescent="0.2">
      <c r="A28" s="222">
        <v>1</v>
      </c>
      <c r="B28" s="659"/>
      <c r="C28" s="660"/>
      <c r="D28" s="660"/>
      <c r="E28" s="664"/>
      <c r="F28" s="664"/>
      <c r="G28" s="664"/>
      <c r="H28" s="664" t="s">
        <v>154</v>
      </c>
      <c r="I28" s="668"/>
      <c r="J28" s="664" t="s">
        <v>154</v>
      </c>
      <c r="K28" s="665"/>
      <c r="L28" s="177" t="str">
        <f>IF(K28&lt;&gt;"",(LOOKUP(K28,'DY Def'!$A$5:$AI$5,'DY Def'!$A$6:$AI$6)),"")</f>
        <v/>
      </c>
      <c r="M28" s="665"/>
      <c r="N28" s="177" t="str">
        <f>IF(M28&lt;&gt;"",(LOOKUP(M28,'DY Def'!$A$5:$AI$5,'DY Def'!$A$7:$AI$7)),"")</f>
        <v/>
      </c>
    </row>
    <row r="29" spans="1:14" ht="12.6" customHeight="1" x14ac:dyDescent="0.2">
      <c r="A29" s="222">
        <v>2</v>
      </c>
      <c r="B29" s="659"/>
      <c r="C29" s="660"/>
      <c r="D29" s="660"/>
      <c r="E29" s="664"/>
      <c r="F29" s="664"/>
      <c r="G29" s="664"/>
      <c r="H29" s="664" t="s">
        <v>154</v>
      </c>
      <c r="I29" s="668"/>
      <c r="J29" s="664" t="s">
        <v>154</v>
      </c>
      <c r="K29" s="665"/>
      <c r="L29" s="177" t="str">
        <f>IF(K29&lt;&gt;"",(LOOKUP(K29,'DY Def'!$A$5:$AI$5,'DY Def'!$A$6:$AI$6)),"")</f>
        <v/>
      </c>
      <c r="M29" s="665"/>
      <c r="N29" s="177" t="str">
        <f>IF(M29&lt;&gt;"",(LOOKUP(M29,'DY Def'!$A$5:$AI$5,'DY Def'!$A$7:$AI$7)),"")</f>
        <v/>
      </c>
    </row>
    <row r="30" spans="1:14" ht="12.6" customHeight="1" x14ac:dyDescent="0.2">
      <c r="A30" s="222">
        <v>3</v>
      </c>
      <c r="B30" s="659"/>
      <c r="C30" s="658"/>
      <c r="D30" s="658"/>
      <c r="E30" s="664"/>
      <c r="F30" s="664"/>
      <c r="G30" s="664"/>
      <c r="H30" s="664" t="s">
        <v>154</v>
      </c>
      <c r="I30" s="668"/>
      <c r="J30" s="664" t="s">
        <v>154</v>
      </c>
      <c r="K30" s="665"/>
      <c r="L30" s="177" t="str">
        <f>IF(K30&lt;&gt;"",(LOOKUP(K30,'DY Def'!$A$5:$AI$5,'DY Def'!$A$6:$AI$6)),"")</f>
        <v/>
      </c>
      <c r="M30" s="665"/>
      <c r="N30" s="177" t="str">
        <f>IF(M30&lt;&gt;"",(LOOKUP(M30,'DY Def'!$A$5:$AI$5,'DY Def'!$A$7:$AI$7)),"")</f>
        <v/>
      </c>
    </row>
    <row r="31" spans="1:14" ht="12.6" customHeight="1" x14ac:dyDescent="0.2">
      <c r="A31" s="222">
        <v>4</v>
      </c>
      <c r="B31" s="659"/>
      <c r="C31" s="658"/>
      <c r="D31" s="658"/>
      <c r="E31" s="664"/>
      <c r="F31" s="664"/>
      <c r="G31" s="664"/>
      <c r="H31" s="664" t="s">
        <v>154</v>
      </c>
      <c r="I31" s="668"/>
      <c r="J31" s="664" t="s">
        <v>154</v>
      </c>
      <c r="K31" s="665"/>
      <c r="L31" s="177" t="str">
        <f>IF(K31&lt;&gt;"",(LOOKUP(K31,'DY Def'!$A$5:$AI$5,'DY Def'!$A$6:$AI$6)),"")</f>
        <v/>
      </c>
      <c r="M31" s="665"/>
      <c r="N31" s="177" t="str">
        <f>IF(M31&lt;&gt;"",(LOOKUP(M31,'DY Def'!$A$5:$AI$5,'DY Def'!$A$7:$AI$7)),"")</f>
        <v/>
      </c>
    </row>
    <row r="32" spans="1:14" ht="12.6" customHeight="1" x14ac:dyDescent="0.2">
      <c r="A32" s="222">
        <v>5</v>
      </c>
      <c r="B32" s="659"/>
      <c r="C32" s="658"/>
      <c r="D32" s="658"/>
      <c r="E32" s="664"/>
      <c r="F32" s="664"/>
      <c r="G32" s="664"/>
      <c r="H32" s="664" t="s">
        <v>154</v>
      </c>
      <c r="I32" s="668"/>
      <c r="J32" s="664" t="s">
        <v>154</v>
      </c>
      <c r="K32" s="665"/>
      <c r="L32" s="177" t="str">
        <f>IF(K32&lt;&gt;"",(LOOKUP(K32,'DY Def'!$A$5:$AI$5,'DY Def'!$A$6:$AI$6)),"")</f>
        <v/>
      </c>
      <c r="M32" s="665"/>
      <c r="N32" s="177" t="str">
        <f>IF(M32&lt;&gt;"",(LOOKUP(M32,'DY Def'!$A$5:$AI$5,'DY Def'!$A$7:$AI$7)),"")</f>
        <v/>
      </c>
    </row>
    <row r="33" spans="1:14" ht="12.6" customHeight="1" x14ac:dyDescent="0.2">
      <c r="A33" s="222"/>
      <c r="C33" s="658"/>
      <c r="D33" s="658"/>
      <c r="E33" s="664"/>
      <c r="F33" s="664"/>
      <c r="G33" s="664"/>
      <c r="H33" s="176"/>
      <c r="I33" s="668"/>
      <c r="J33" s="176"/>
      <c r="K33" s="665"/>
      <c r="L33" s="177"/>
      <c r="M33" s="665"/>
      <c r="N33" s="177" t="str">
        <f>IF(M33&lt;&gt;"",(LOOKUP(M33,'DY Def'!$A$5:$AI$5,'DY Def'!$A$7:$AI$7)),"")</f>
        <v/>
      </c>
    </row>
    <row r="34" spans="1:14" ht="12.6" customHeight="1" x14ac:dyDescent="0.2">
      <c r="A34" s="222"/>
      <c r="B34" s="657" t="s">
        <v>43</v>
      </c>
      <c r="C34" s="641"/>
      <c r="D34" s="641"/>
      <c r="E34" s="664"/>
      <c r="F34" s="664"/>
      <c r="G34" s="664"/>
      <c r="H34" s="622"/>
      <c r="I34" s="668"/>
      <c r="J34" s="622"/>
      <c r="K34" s="665"/>
      <c r="L34" s="177"/>
      <c r="M34" s="665"/>
      <c r="N34" s="177" t="str">
        <f>IF(M34&lt;&gt;"",(LOOKUP(M34,'DY Def'!$A$5:$AI$5,'DY Def'!$A$7:$AI$7)),"")</f>
        <v/>
      </c>
    </row>
    <row r="35" spans="1:14" x14ac:dyDescent="0.2">
      <c r="A35" s="222">
        <v>1</v>
      </c>
      <c r="B35" s="659"/>
      <c r="C35" s="658"/>
      <c r="D35" s="658"/>
      <c r="E35" s="664"/>
      <c r="F35" s="664"/>
      <c r="G35" s="664"/>
      <c r="H35" s="664" t="s">
        <v>154</v>
      </c>
      <c r="I35" s="668"/>
      <c r="J35" s="664" t="s">
        <v>154</v>
      </c>
      <c r="K35" s="665"/>
      <c r="L35" s="177" t="str">
        <f>IF(K35&lt;&gt;"",(LOOKUP(K35,'DY Def'!$A$5:$AI$5,'DY Def'!$A$6:$AI$6)),"")</f>
        <v/>
      </c>
      <c r="M35" s="665"/>
      <c r="N35" s="177" t="str">
        <f>IF(M35&lt;&gt;"",(LOOKUP(M35,'DY Def'!$A$5:$AI$5,'DY Def'!$A$7:$AI$7)),"")</f>
        <v/>
      </c>
    </row>
    <row r="36" spans="1:14" x14ac:dyDescent="0.2">
      <c r="A36" s="222">
        <v>2</v>
      </c>
      <c r="B36" s="659"/>
      <c r="C36" s="658"/>
      <c r="D36" s="658"/>
      <c r="E36" s="664"/>
      <c r="F36" s="664"/>
      <c r="G36" s="664"/>
      <c r="H36" s="664" t="s">
        <v>154</v>
      </c>
      <c r="I36" s="668"/>
      <c r="J36" s="664" t="s">
        <v>154</v>
      </c>
      <c r="K36" s="665"/>
      <c r="L36" s="177" t="str">
        <f>IF(K36&lt;&gt;"",(LOOKUP(K36,'DY Def'!$A$5:$AI$5,'DY Def'!$A$6:$AI$6)),"")</f>
        <v/>
      </c>
      <c r="M36" s="665"/>
      <c r="N36" s="177" t="str">
        <f>IF(M36&lt;&gt;"",(LOOKUP(M36,'DY Def'!$A$5:$AI$5,'DY Def'!$A$7:$AI$7)),"")</f>
        <v/>
      </c>
    </row>
    <row r="37" spans="1:14" x14ac:dyDescent="0.2">
      <c r="A37" s="222">
        <v>3</v>
      </c>
      <c r="B37" s="659"/>
      <c r="C37" s="658"/>
      <c r="D37" s="658"/>
      <c r="E37" s="664"/>
      <c r="F37" s="664"/>
      <c r="G37" s="664"/>
      <c r="H37" s="664" t="s">
        <v>154</v>
      </c>
      <c r="I37" s="668"/>
      <c r="J37" s="664" t="s">
        <v>154</v>
      </c>
      <c r="K37" s="665"/>
      <c r="L37" s="177" t="str">
        <f>IF(K37&lt;&gt;"",(LOOKUP(K37,'DY Def'!$A$5:$AI$5,'DY Def'!$A$6:$AI$6)),"")</f>
        <v/>
      </c>
      <c r="M37" s="665"/>
      <c r="N37" s="177" t="str">
        <f>IF(M37&lt;&gt;"",(LOOKUP(M37,'DY Def'!$A$5:$AI$5,'DY Def'!$A$7:$AI$7)),"")</f>
        <v/>
      </c>
    </row>
    <row r="38" spans="1:14" x14ac:dyDescent="0.2">
      <c r="A38" s="222">
        <v>4</v>
      </c>
      <c r="B38" s="659"/>
      <c r="C38" s="658"/>
      <c r="D38" s="658"/>
      <c r="E38" s="664"/>
      <c r="F38" s="664"/>
      <c r="G38" s="664"/>
      <c r="H38" s="664" t="s">
        <v>154</v>
      </c>
      <c r="I38" s="668"/>
      <c r="J38" s="664" t="s">
        <v>154</v>
      </c>
      <c r="K38" s="665"/>
      <c r="L38" s="177" t="str">
        <f>IF(K38&lt;&gt;"",(LOOKUP(K38,'DY Def'!$A$5:$AI$5,'DY Def'!$A$6:$AI$6)),"")</f>
        <v/>
      </c>
      <c r="M38" s="665"/>
      <c r="N38" s="177" t="str">
        <f>IF(M38&lt;&gt;"",(LOOKUP(M38,'DY Def'!$A$5:$AI$5,'DY Def'!$A$7:$AI$7)),"")</f>
        <v/>
      </c>
    </row>
    <row r="39" spans="1:14" x14ac:dyDescent="0.2">
      <c r="A39" s="222">
        <v>5</v>
      </c>
      <c r="B39" s="659"/>
      <c r="C39" s="658"/>
      <c r="D39" s="658"/>
      <c r="E39" s="664"/>
      <c r="F39" s="664"/>
      <c r="G39" s="664"/>
      <c r="H39" s="664" t="s">
        <v>154</v>
      </c>
      <c r="I39" s="668"/>
      <c r="J39" s="664" t="s">
        <v>154</v>
      </c>
      <c r="K39" s="665"/>
      <c r="L39" s="177" t="str">
        <f>IF(K39&lt;&gt;"",(LOOKUP(K39,'DY Def'!$A$5:$AI$5,'DY Def'!$A$6:$AI$6)),"")</f>
        <v/>
      </c>
      <c r="M39" s="665"/>
      <c r="N39" s="177" t="str">
        <f>IF(M39&lt;&gt;"",(LOOKUP(M39,'DY Def'!$A$5:$AI$5,'DY Def'!$A$7:$AI$7)),"")</f>
        <v/>
      </c>
    </row>
    <row r="40" spans="1:14" x14ac:dyDescent="0.2">
      <c r="A40" s="222"/>
      <c r="B40" s="667"/>
      <c r="C40" s="641"/>
      <c r="D40" s="641"/>
      <c r="E40" s="664"/>
      <c r="F40" s="664"/>
      <c r="G40" s="664"/>
      <c r="H40" s="622"/>
      <c r="I40" s="668"/>
      <c r="J40" s="622"/>
      <c r="K40" s="665"/>
      <c r="L40" s="177"/>
      <c r="M40" s="665"/>
      <c r="N40" s="177" t="str">
        <f>IF(M40&lt;&gt;"",(LOOKUP(M40,'DY Def'!$A$5:$AI$5,'DY Def'!$A$7:$AI$7)),"")</f>
        <v/>
      </c>
    </row>
    <row r="41" spans="1:14" x14ac:dyDescent="0.2">
      <c r="A41" s="656"/>
      <c r="B41" s="657" t="s">
        <v>42</v>
      </c>
      <c r="C41" s="641"/>
      <c r="D41" s="641"/>
      <c r="E41" s="664"/>
      <c r="F41" s="664"/>
      <c r="G41" s="664"/>
      <c r="H41" s="622"/>
      <c r="I41" s="668"/>
      <c r="J41" s="669" t="s">
        <v>93</v>
      </c>
      <c r="K41" s="665"/>
      <c r="L41" s="177"/>
      <c r="M41" s="665"/>
      <c r="N41" s="177" t="str">
        <f>IF(M41&lt;&gt;"",(LOOKUP(M41,'DY Def'!$A$5:$AI$5,'DY Def'!$A$7:$AI$7)),"")</f>
        <v/>
      </c>
    </row>
    <row r="42" spans="1:14" x14ac:dyDescent="0.2">
      <c r="A42" s="222">
        <v>1</v>
      </c>
      <c r="B42" s="659"/>
      <c r="C42" s="660"/>
      <c r="D42" s="660"/>
      <c r="E42" s="661"/>
      <c r="F42" s="661"/>
      <c r="G42" s="661"/>
      <c r="H42" s="664" t="s">
        <v>154</v>
      </c>
      <c r="I42" s="668"/>
      <c r="J42" s="622" t="s">
        <v>37</v>
      </c>
      <c r="K42" s="665"/>
      <c r="L42" s="177" t="str">
        <f>IF(K42&lt;&gt;"",(LOOKUP(K42,'DY Def'!$A$5:$AI$5,'DY Def'!$A$6:$AI$6)),"")</f>
        <v/>
      </c>
      <c r="M42" s="665"/>
      <c r="N42" s="177" t="str">
        <f>IF(M42&lt;&gt;"",(LOOKUP(M42,'DY Def'!$A$5:$AI$5,'DY Def'!$A$7:$AI$7)),"")</f>
        <v/>
      </c>
    </row>
    <row r="43" spans="1:14" x14ac:dyDescent="0.2">
      <c r="A43" s="222">
        <v>2</v>
      </c>
      <c r="B43" s="659"/>
      <c r="C43" s="658"/>
      <c r="D43" s="658"/>
      <c r="E43" s="664"/>
      <c r="F43" s="664"/>
      <c r="G43" s="664"/>
      <c r="H43" s="664" t="s">
        <v>154</v>
      </c>
      <c r="I43" s="668"/>
      <c r="J43" s="622"/>
      <c r="K43" s="665"/>
      <c r="L43" s="177" t="str">
        <f>IF(K43&lt;&gt;"",(LOOKUP(K43,'DY Def'!$A$5:$AI$5,'DY Def'!$A$6:$AI$6)),"")</f>
        <v/>
      </c>
      <c r="M43" s="665"/>
      <c r="N43" s="177" t="str">
        <f>IF(M43&lt;&gt;"",(LOOKUP(M43,'DY Def'!$A$5:$AI$5,'DY Def'!$A$7:$AI$7)),"")</f>
        <v/>
      </c>
    </row>
    <row r="44" spans="1:14" x14ac:dyDescent="0.2">
      <c r="A44" s="222">
        <v>3</v>
      </c>
      <c r="B44" s="659"/>
      <c r="C44" s="658"/>
      <c r="D44" s="658"/>
      <c r="E44" s="664"/>
      <c r="F44" s="664"/>
      <c r="G44" s="664"/>
      <c r="H44" s="664" t="s">
        <v>154</v>
      </c>
      <c r="I44" s="668"/>
      <c r="J44" s="622"/>
      <c r="K44" s="665"/>
      <c r="L44" s="177" t="str">
        <f>IF(K44&lt;&gt;"",(LOOKUP(K44,'DY Def'!$A$5:$AI$5,'DY Def'!$A$6:$AI$6)),"")</f>
        <v/>
      </c>
      <c r="M44" s="665"/>
      <c r="N44" s="177" t="str">
        <f>IF(M44&lt;&gt;"",(LOOKUP(M44,'DY Def'!$A$5:$AI$5,'DY Def'!$A$7:$AI$7)),"")</f>
        <v/>
      </c>
    </row>
    <row r="45" spans="1:14" x14ac:dyDescent="0.2">
      <c r="A45" s="222"/>
      <c r="B45" s="670"/>
      <c r="C45" s="645"/>
      <c r="D45" s="645"/>
      <c r="E45" s="664"/>
      <c r="F45" s="664"/>
      <c r="G45" s="664"/>
      <c r="H45" s="664"/>
      <c r="I45" s="668"/>
      <c r="J45" s="622"/>
      <c r="K45" s="665"/>
      <c r="L45" s="177"/>
      <c r="M45" s="665"/>
      <c r="N45" s="177"/>
    </row>
    <row r="46" spans="1:14" x14ac:dyDescent="0.2">
      <c r="B46" s="657" t="s">
        <v>41</v>
      </c>
      <c r="C46" s="671"/>
      <c r="D46" s="671"/>
      <c r="E46" s="664"/>
      <c r="F46" s="664"/>
      <c r="G46" s="664"/>
      <c r="H46" s="27"/>
      <c r="I46" s="668"/>
      <c r="J46" s="622"/>
      <c r="K46" s="665"/>
      <c r="L46" s="177"/>
      <c r="M46" s="665"/>
      <c r="N46" s="177" t="str">
        <f>IF(M46&lt;&gt;"",(LOOKUP(M46,'DY Def'!$A$5:$AI$5,'DY Def'!$A$7:$AI$7)),"")</f>
        <v/>
      </c>
    </row>
    <row r="47" spans="1:14" x14ac:dyDescent="0.2">
      <c r="A47" s="222">
        <v>1</v>
      </c>
      <c r="B47" s="659"/>
      <c r="C47" s="660"/>
      <c r="D47" s="660"/>
      <c r="E47" s="661"/>
      <c r="F47" s="661"/>
      <c r="G47" s="661"/>
      <c r="H47" s="664" t="s">
        <v>154</v>
      </c>
      <c r="I47" s="668"/>
      <c r="J47" s="622"/>
      <c r="K47" s="665"/>
      <c r="L47" s="177" t="str">
        <f>IF(K47&lt;&gt;"",(LOOKUP(K47,'DY Def'!$A$5:$AI$5,'DY Def'!$A$6:$AI$6)),"")</f>
        <v/>
      </c>
      <c r="M47" s="665"/>
      <c r="N47" s="177" t="str">
        <f>IF(M47&lt;&gt;"",(LOOKUP(M47,'DY Def'!$A$5:$AI$5,'DY Def'!$A$7:$AI$7)),"")</f>
        <v/>
      </c>
    </row>
    <row r="48" spans="1:14" x14ac:dyDescent="0.2">
      <c r="A48" s="222">
        <v>2</v>
      </c>
      <c r="B48" s="659"/>
      <c r="C48" s="658"/>
      <c r="D48" s="658"/>
      <c r="E48" s="664"/>
      <c r="F48" s="664"/>
      <c r="G48" s="664"/>
      <c r="H48" s="664" t="s">
        <v>154</v>
      </c>
      <c r="I48" s="668"/>
      <c r="J48" s="622"/>
      <c r="K48" s="665"/>
      <c r="L48" s="177" t="str">
        <f>IF(K48&lt;&gt;"",(LOOKUP(K48,'DY Def'!$A$5:$AI$5,'DY Def'!$A$6:$AI$6)),"")</f>
        <v/>
      </c>
      <c r="M48" s="665"/>
      <c r="N48" s="177" t="str">
        <f>IF(M48&lt;&gt;"",(LOOKUP(M48,'DY Def'!$A$5:$AI$5,'DY Def'!$A$7:$AI$7)),"")</f>
        <v/>
      </c>
    </row>
    <row r="49" spans="1:14" x14ac:dyDescent="0.2">
      <c r="A49" s="222">
        <v>3</v>
      </c>
      <c r="B49" s="659"/>
      <c r="C49" s="658"/>
      <c r="D49" s="658"/>
      <c r="E49" s="664"/>
      <c r="F49" s="664"/>
      <c r="G49" s="664"/>
      <c r="H49" s="664" t="s">
        <v>154</v>
      </c>
      <c r="I49" s="668"/>
      <c r="J49" s="622"/>
      <c r="K49" s="665"/>
      <c r="L49" s="177" t="str">
        <f>IF(K49&lt;&gt;"",(LOOKUP(K49,'DY Def'!$A$5:$AI$5,'DY Def'!$A$6:$AI$6)),"")</f>
        <v/>
      </c>
      <c r="M49" s="665"/>
      <c r="N49" s="177" t="str">
        <f>IF(M49&lt;&gt;"",(LOOKUP(M49,'DY Def'!$A$5:$AI$5,'DY Def'!$A$7:$AI$7)),"")</f>
        <v/>
      </c>
    </row>
    <row r="50" spans="1:14" x14ac:dyDescent="0.2">
      <c r="A50" s="222"/>
      <c r="B50" s="667"/>
      <c r="C50" s="671"/>
      <c r="D50" s="671"/>
      <c r="E50" s="664"/>
      <c r="F50" s="664"/>
      <c r="G50" s="664"/>
      <c r="H50" s="622"/>
      <c r="I50" s="668"/>
      <c r="J50" s="622"/>
      <c r="K50" s="665"/>
      <c r="L50" s="177"/>
      <c r="M50" s="665"/>
      <c r="N50" s="177" t="str">
        <f>IF(M50&lt;&gt;"",(LOOKUP(M50,'DY Def'!$A$5:$AI$5,'DY Def'!$A$7:$AI$7)),"")</f>
        <v/>
      </c>
    </row>
    <row r="51" spans="1:14" x14ac:dyDescent="0.2">
      <c r="B51" s="657" t="s">
        <v>78</v>
      </c>
      <c r="C51" s="671"/>
      <c r="D51" s="671"/>
      <c r="E51" s="664"/>
      <c r="F51" s="664"/>
      <c r="G51" s="664"/>
      <c r="H51" s="27"/>
      <c r="I51" s="668"/>
      <c r="J51" s="669" t="s">
        <v>94</v>
      </c>
      <c r="K51" s="665"/>
      <c r="L51" s="177"/>
      <c r="M51" s="665"/>
      <c r="N51" s="177" t="str">
        <f>IF(M51&lt;&gt;"",(LOOKUP(M51,'DY Def'!$A$5:$AI$5,'DY Def'!$A$7:$AI$7)),"")</f>
        <v/>
      </c>
    </row>
    <row r="52" spans="1:14" x14ac:dyDescent="0.2">
      <c r="A52" s="652">
        <v>1</v>
      </c>
      <c r="B52" s="659"/>
      <c r="C52" s="658"/>
      <c r="D52" s="658"/>
      <c r="E52" s="664"/>
      <c r="F52" s="664"/>
      <c r="G52" s="664"/>
      <c r="H52" s="664" t="s">
        <v>154</v>
      </c>
      <c r="I52" s="668"/>
      <c r="J52" s="622" t="s">
        <v>37</v>
      </c>
      <c r="K52" s="665"/>
      <c r="L52" s="177" t="str">
        <f>IF(K52&lt;&gt;"",(LOOKUP(K52,'DY Def'!$A$5:$AI$5,'DY Def'!$A$6:$AI$6)),"")</f>
        <v/>
      </c>
      <c r="M52" s="665"/>
      <c r="N52" s="177" t="str">
        <f>IF(M52&lt;&gt;"",(LOOKUP(M52,'DY Def'!$A$5:$AI$5,'DY Def'!$A$7:$AI$7)),"")</f>
        <v/>
      </c>
    </row>
    <row r="53" spans="1:14" x14ac:dyDescent="0.2">
      <c r="A53" s="652">
        <v>2</v>
      </c>
      <c r="B53" s="659"/>
      <c r="C53" s="658"/>
      <c r="D53" s="658"/>
      <c r="E53" s="664"/>
      <c r="F53" s="664"/>
      <c r="G53" s="664"/>
      <c r="H53" s="664" t="s">
        <v>154</v>
      </c>
      <c r="I53" s="668"/>
      <c r="J53" s="622"/>
      <c r="K53" s="665"/>
      <c r="L53" s="177" t="str">
        <f>IF(K53&lt;&gt;"",(LOOKUP(K53,'DY Def'!$A$5:$AI$5,'DY Def'!$A$6:$AI$6)),"")</f>
        <v/>
      </c>
      <c r="M53" s="665"/>
      <c r="N53" s="177" t="str">
        <f>IF(M53&lt;&gt;"",(LOOKUP(M53,'DY Def'!$A$5:$AI$5,'DY Def'!$A$7:$AI$7)),"")</f>
        <v/>
      </c>
    </row>
    <row r="54" spans="1:14" x14ac:dyDescent="0.2">
      <c r="A54" s="652">
        <v>3</v>
      </c>
      <c r="B54" s="659"/>
      <c r="C54" s="658"/>
      <c r="D54" s="658"/>
      <c r="E54" s="664"/>
      <c r="F54" s="664"/>
      <c r="G54" s="664"/>
      <c r="H54" s="664" t="s">
        <v>154</v>
      </c>
      <c r="I54" s="668"/>
      <c r="J54" s="622"/>
      <c r="K54" s="665"/>
      <c r="L54" s="177" t="str">
        <f>IF(K54&lt;&gt;"",(LOOKUP(K54,'DY Def'!$A$5:$AI$5,'DY Def'!$A$6:$AI$6)),"")</f>
        <v/>
      </c>
      <c r="M54" s="665"/>
      <c r="N54" s="177" t="str">
        <f>IF(M54&lt;&gt;"",(LOOKUP(M54,'DY Def'!$A$5:$AI$5,'DY Def'!$A$7:$AI$7)),"")</f>
        <v/>
      </c>
    </row>
    <row r="55" spans="1:14" x14ac:dyDescent="0.2">
      <c r="C55" s="671"/>
      <c r="D55" s="671"/>
      <c r="E55" s="664"/>
      <c r="F55" s="664"/>
      <c r="G55" s="664"/>
      <c r="H55" s="27"/>
      <c r="I55" s="668"/>
      <c r="J55" s="622"/>
      <c r="K55" s="665"/>
      <c r="L55" s="177"/>
      <c r="M55" s="665"/>
      <c r="N55" s="177" t="str">
        <f>IF(M55&lt;&gt;"",(LOOKUP(M55,'DY Def'!$A$5:$AI$5,'DY Def'!$A$7:$AI$7)),"")</f>
        <v/>
      </c>
    </row>
    <row r="56" spans="1:14" x14ac:dyDescent="0.2">
      <c r="A56" s="222"/>
      <c r="B56" s="657" t="s">
        <v>79</v>
      </c>
      <c r="H56" s="27"/>
      <c r="I56" s="668"/>
      <c r="J56" s="622"/>
      <c r="K56" s="665"/>
      <c r="L56" s="177"/>
      <c r="M56" s="665"/>
      <c r="N56" s="177" t="str">
        <f>IF(M56&lt;&gt;"",(LOOKUP(M56,'DY Def'!$A$5:$AI$5,'DY Def'!$A$7:$AI$7)),"")</f>
        <v/>
      </c>
    </row>
    <row r="57" spans="1:14" x14ac:dyDescent="0.2">
      <c r="A57" s="222">
        <v>1</v>
      </c>
      <c r="B57" s="659"/>
      <c r="C57" s="660"/>
      <c r="D57" s="660"/>
      <c r="E57" s="661"/>
      <c r="F57" s="661"/>
      <c r="G57" s="661"/>
      <c r="H57" s="664" t="s">
        <v>154</v>
      </c>
      <c r="I57" s="668"/>
      <c r="J57" s="622"/>
      <c r="K57" s="665"/>
      <c r="L57" s="177" t="str">
        <f>IF(K57&lt;&gt;"",(LOOKUP(K57,'DY Def'!$A$5:$AI$5,'DY Def'!$A$6:$AI$6)),"")</f>
        <v/>
      </c>
      <c r="M57" s="665"/>
      <c r="N57" s="177" t="str">
        <f>IF(M57&lt;&gt;"",(LOOKUP(M57,'DY Def'!$A$5:$AI$5,'DY Def'!$A$7:$AI$7)),"")</f>
        <v/>
      </c>
    </row>
    <row r="58" spans="1:14" x14ac:dyDescent="0.2">
      <c r="A58" s="222">
        <v>2</v>
      </c>
      <c r="B58" s="659"/>
      <c r="C58" s="658"/>
      <c r="D58" s="658"/>
      <c r="E58" s="664"/>
      <c r="F58" s="664"/>
      <c r="G58" s="664"/>
      <c r="H58" s="664" t="s">
        <v>154</v>
      </c>
      <c r="I58" s="668"/>
      <c r="J58" s="622"/>
      <c r="K58" s="665"/>
      <c r="L58" s="177" t="str">
        <f>IF(K58&lt;&gt;"",(LOOKUP(K58,'DY Def'!$A$5:$AI$5,'DY Def'!$A$6:$AI$6)),"")</f>
        <v/>
      </c>
      <c r="M58" s="665"/>
      <c r="N58" s="177" t="str">
        <f>IF(M58&lt;&gt;"",(LOOKUP(M58,'DY Def'!$A$5:$AI$5,'DY Def'!$A$7:$AI$7)),"")</f>
        <v/>
      </c>
    </row>
    <row r="59" spans="1:14" x14ac:dyDescent="0.2">
      <c r="A59" s="222">
        <v>3</v>
      </c>
      <c r="B59" s="659"/>
      <c r="C59" s="658"/>
      <c r="D59" s="658"/>
      <c r="E59" s="664"/>
      <c r="F59" s="664"/>
      <c r="G59" s="664"/>
      <c r="H59" s="664" t="s">
        <v>154</v>
      </c>
      <c r="I59" s="668"/>
      <c r="J59" s="622"/>
      <c r="K59" s="665"/>
      <c r="L59" s="177" t="str">
        <f>IF(K59&lt;&gt;"",(LOOKUP(K59,'DY Def'!$A$5:$AI$5,'DY Def'!$A$6:$AI$6)),"")</f>
        <v/>
      </c>
      <c r="M59" s="665"/>
      <c r="N59" s="177" t="str">
        <f>IF(M59&lt;&gt;"",(LOOKUP(M59,'DY Def'!$A$5:$AI$5,'DY Def'!$A$7:$AI$7)),"")</f>
        <v/>
      </c>
    </row>
    <row r="60" spans="1:14" x14ac:dyDescent="0.2">
      <c r="A60" s="222"/>
      <c r="C60" s="671"/>
      <c r="D60" s="671"/>
      <c r="E60" s="664"/>
      <c r="F60" s="664"/>
      <c r="G60" s="664"/>
      <c r="H60" s="27"/>
      <c r="I60" s="668"/>
      <c r="J60" s="622"/>
      <c r="K60" s="665"/>
      <c r="L60" s="177"/>
      <c r="M60" s="665"/>
      <c r="N60" s="177" t="str">
        <f>IF(M60&lt;&gt;"",(LOOKUP(M60,'DY Def'!$A$5:$AI$5,'DY Def'!$A$7:$AI$7)),"")</f>
        <v/>
      </c>
    </row>
    <row r="61" spans="1:14" x14ac:dyDescent="0.2">
      <c r="B61" s="657" t="s">
        <v>74</v>
      </c>
      <c r="E61" s="664"/>
      <c r="F61" s="664"/>
      <c r="G61" s="664"/>
      <c r="I61" s="668"/>
      <c r="J61" s="622"/>
      <c r="K61" s="665"/>
      <c r="L61" s="177"/>
      <c r="M61" s="665"/>
      <c r="N61" s="177" t="str">
        <f>IF(M61&lt;&gt;"",(LOOKUP(M61,'DY Def'!$A$5:$AI$5,'DY Def'!$A$7:$AI$7)),"")</f>
        <v/>
      </c>
    </row>
    <row r="62" spans="1:14" x14ac:dyDescent="0.2">
      <c r="A62" s="652">
        <v>1</v>
      </c>
      <c r="E62" s="664"/>
      <c r="F62" s="664"/>
      <c r="G62" s="653"/>
      <c r="H62" s="664"/>
      <c r="I62" s="668"/>
      <c r="K62" s="665"/>
      <c r="L62" s="177" t="str">
        <f>IF(K62&lt;&gt;"",(LOOKUP(K62,'DY Def'!$A$5:$AI$5,'DY Def'!$A$6:$AI$6)),"")</f>
        <v/>
      </c>
      <c r="M62" s="665"/>
      <c r="N62" s="177" t="str">
        <f>IF(M62&lt;&gt;"",(LOOKUP(M62,'DY Def'!$A$5:$AI$5,'DY Def'!$A$7:$AI$7)),"")</f>
        <v/>
      </c>
    </row>
    <row r="63" spans="1:14" x14ac:dyDescent="0.2">
      <c r="A63" s="652">
        <v>2</v>
      </c>
      <c r="E63" s="664"/>
      <c r="F63" s="664"/>
      <c r="I63" s="663"/>
      <c r="K63" s="665"/>
      <c r="L63" s="177" t="str">
        <f>IF(K63&lt;&gt;"",(LOOKUP(K63,'DY Def'!$A$5:$AI$5,'DY Def'!$A$6:$AI$6)),"")</f>
        <v/>
      </c>
      <c r="M63" s="665"/>
      <c r="N63" s="177" t="str">
        <f>IF(M63&lt;&gt;"",(LOOKUP(M63,'DY Def'!$A$5:$AI$5,'DY Def'!$A$7:$AI$7)),"")</f>
        <v/>
      </c>
    </row>
    <row r="64" spans="1:14" x14ac:dyDescent="0.2">
      <c r="A64" s="652">
        <v>3</v>
      </c>
      <c r="E64" s="664"/>
      <c r="F64" s="664"/>
      <c r="K64" s="665"/>
      <c r="L64" s="177" t="str">
        <f>IF(K64&lt;&gt;"",(LOOKUP(K64,'DY Def'!$A$5:$AI$5,'DY Def'!$A$6:$AI$6)),"")</f>
        <v/>
      </c>
      <c r="M64" s="665"/>
      <c r="N64" s="177" t="str">
        <f>IF(M64&lt;&gt;"",(LOOKUP(M64,'DY Def'!$A$5:$AI$5,'DY Def'!$A$7:$AI$7)),"")</f>
        <v/>
      </c>
    </row>
    <row r="65" spans="11:14" x14ac:dyDescent="0.2">
      <c r="K65" s="665"/>
      <c r="L65" s="177"/>
      <c r="M65" s="665"/>
      <c r="N65" s="177" t="str">
        <f>IF(M65&lt;&gt;"",(LOOKUP(M65,'DY Def'!$A$5:$AI$5,'DY Def'!$A$7:$AI$7)),"")</f>
        <v/>
      </c>
    </row>
    <row r="66" spans="11:14" x14ac:dyDescent="0.2">
      <c r="K66" s="665"/>
      <c r="L66" s="177" t="str">
        <f>IF(K66&lt;&gt;"",(LOOKUP(K66,'DY Def'!$A$5:$AI$5,'DY Def'!$A$6:$AI$6)),"")</f>
        <v/>
      </c>
      <c r="M66" s="665"/>
      <c r="N66" s="177" t="str">
        <f>IF(M66&lt;&gt;"",(LOOKUP(M66,'DY Def'!$A$5:$AI$5,'DY Def'!$A$7:$AI$7)),"")</f>
        <v/>
      </c>
    </row>
    <row r="67" spans="11:14" x14ac:dyDescent="0.2">
      <c r="K67" s="665"/>
      <c r="L67" s="177" t="str">
        <f>IF(K67&lt;&gt;"",(LOOKUP(K67,'DY Def'!$A$5:$AI$5,'DY Def'!$A$6:$AI$6)),"")</f>
        <v/>
      </c>
      <c r="M67" s="665"/>
      <c r="N67" s="177" t="str">
        <f>IF(M67&lt;&gt;"",(LOOKUP(M67,'DY Def'!$A$5:$AI$5,'DY Def'!$A$7:$AI$7)),"")</f>
        <v/>
      </c>
    </row>
    <row r="68" spans="11:14" x14ac:dyDescent="0.2">
      <c r="K68" s="665"/>
      <c r="L68" s="177" t="str">
        <f>IF(K68&lt;&gt;"",(LOOKUP(K68,'DY Def'!$A$5:$AI$5,'DY Def'!$A$6:$AI$6)),"")</f>
        <v/>
      </c>
      <c r="M68" s="665"/>
      <c r="N68" s="177" t="str">
        <f>IF(M68&lt;&gt;"",(LOOKUP(M68,'DY Def'!$A$5:$AI$5,'DY Def'!$A$7:$AI$7)),"")</f>
        <v/>
      </c>
    </row>
    <row r="69" spans="11:14" x14ac:dyDescent="0.2">
      <c r="K69" s="665"/>
      <c r="L69" s="177" t="str">
        <f>IF(K69&lt;&gt;"",(LOOKUP(K69,'DY Def'!$A$5:$AI$5,'DY Def'!$A$6:$AI$6)),"")</f>
        <v/>
      </c>
      <c r="M69" s="665"/>
      <c r="N69" s="177" t="str">
        <f>IF(M69&lt;&gt;"",(LOOKUP(M69,'DY Def'!$A$5:$AI$5,'DY Def'!$A$7:$AI$7)),"")</f>
        <v/>
      </c>
    </row>
    <row r="70" spans="11:14" x14ac:dyDescent="0.2">
      <c r="K70" s="665"/>
      <c r="L70" s="177" t="str">
        <f>IF(K70&lt;&gt;"",(LOOKUP(K70,'DY Def'!$A$5:$AI$5,'DY Def'!$A$6:$AI$6)),"")</f>
        <v/>
      </c>
      <c r="M70" s="665"/>
      <c r="N70" s="177" t="str">
        <f>IF(M70&lt;&gt;"",(LOOKUP(M70,'DY Def'!$A$5:$AI$5,'DY Def'!$A$7:$AI$7)),"")</f>
        <v/>
      </c>
    </row>
    <row r="71" spans="11:14" x14ac:dyDescent="0.2">
      <c r="K71" s="665"/>
      <c r="L71" s="177" t="str">
        <f>IF(K71&lt;&gt;"",(LOOKUP(K71,'DY Def'!$A$5:$AI$5,'DY Def'!$A$6:$AI$6)),"")</f>
        <v/>
      </c>
      <c r="M71" s="665"/>
      <c r="N71" s="177" t="str">
        <f>IF(M71&lt;&gt;"",(LOOKUP(M71,'DY Def'!$A$5:$AI$5,'DY Def'!$A$7:$AI$7)),"")</f>
        <v/>
      </c>
    </row>
    <row r="72" spans="11:14" x14ac:dyDescent="0.2">
      <c r="K72" s="665"/>
      <c r="L72" s="177" t="str">
        <f>IF(K72&lt;&gt;"",(LOOKUP(K72,'DY Def'!$A$5:$AI$5,'DY Def'!$A$6:$AI$6)),"")</f>
        <v/>
      </c>
      <c r="M72" s="665"/>
      <c r="N72" s="177" t="str">
        <f>IF(M72&lt;&gt;"",(LOOKUP(M72,'DY Def'!$A$5:$AI$5,'DY Def'!$A$7:$AI$7)),"")</f>
        <v/>
      </c>
    </row>
    <row r="73" spans="11:14" x14ac:dyDescent="0.2">
      <c r="K73" s="665"/>
      <c r="L73" s="177" t="str">
        <f>IF(K73&lt;&gt;"",(LOOKUP(K73,'DY Def'!$A$5:$AI$5,'DY Def'!$A$6:$AI$6)),"")</f>
        <v/>
      </c>
      <c r="M73" s="665"/>
      <c r="N73" s="177" t="str">
        <f>IF(M73&lt;&gt;"",(LOOKUP(M73,'DY Def'!$A$5:$AI$5,'DY Def'!$A$7:$AI$7)),"")</f>
        <v/>
      </c>
    </row>
    <row r="74" spans="11:14" x14ac:dyDescent="0.2">
      <c r="K74" s="665"/>
      <c r="L74" s="177" t="str">
        <f>IF(K74&lt;&gt;"",(LOOKUP(K74,'DY Def'!$A$5:$AI$5,'DY Def'!$A$6:$AI$6)),"")</f>
        <v/>
      </c>
      <c r="M74" s="665"/>
      <c r="N74" s="177" t="str">
        <f>IF(M74&lt;&gt;"",(LOOKUP(M74,'DY Def'!$A$5:$AI$5,'DY Def'!$A$7:$AI$7)),"")</f>
        <v/>
      </c>
    </row>
    <row r="75" spans="11:14" x14ac:dyDescent="0.2">
      <c r="K75" s="665"/>
      <c r="L75" s="177" t="str">
        <f>IF(K75&lt;&gt;"",(LOOKUP(K75,'DY Def'!$A$5:$AI$5,'DY Def'!$A$6:$AI$6)),"")</f>
        <v/>
      </c>
      <c r="M75" s="665"/>
      <c r="N75" s="177" t="str">
        <f>IF(M75&lt;&gt;"",(LOOKUP(M75,'DY Def'!$A$5:$AI$5,'DY Def'!$A$7:$AI$7)),"")</f>
        <v/>
      </c>
    </row>
    <row r="76" spans="11:14" x14ac:dyDescent="0.2">
      <c r="K76" s="665"/>
      <c r="L76" s="177" t="str">
        <f>IF(K76&lt;&gt;"",(LOOKUP(K76,'DY Def'!$A$5:$AI$5,'DY Def'!$A$6:$AI$6)),"")</f>
        <v/>
      </c>
      <c r="M76" s="665"/>
      <c r="N76" s="177" t="str">
        <f>IF(M76&lt;&gt;"",(LOOKUP(M76,'DY Def'!$A$5:$AI$5,'DY Def'!$A$7:$AI$7)),"")</f>
        <v/>
      </c>
    </row>
    <row r="77" spans="11:14" x14ac:dyDescent="0.2">
      <c r="K77" s="665"/>
      <c r="L77" s="177" t="str">
        <f>IF(K77&lt;&gt;"",(LOOKUP(K77,'DY Def'!$A$5:$AI$5,'DY Def'!$A$6:$AI$6)),"")</f>
        <v/>
      </c>
      <c r="M77" s="665"/>
      <c r="N77" s="177" t="str">
        <f>IF(M77&lt;&gt;"",(LOOKUP(M77,'DY Def'!$A$5:$AI$5,'DY Def'!$A$7:$AI$7)),"")</f>
        <v/>
      </c>
    </row>
    <row r="78" spans="11:14" x14ac:dyDescent="0.2">
      <c r="K78" s="665"/>
      <c r="L78" s="177" t="str">
        <f>IF(K78&lt;&gt;"",(LOOKUP(K78,'DY Def'!$A$5:$AI$5,'DY Def'!$A$6:$AI$6)),"")</f>
        <v/>
      </c>
      <c r="M78" s="665"/>
      <c r="N78" s="177" t="str">
        <f>IF(M78&lt;&gt;"",(LOOKUP(M78,'DY Def'!$A$5:$AI$5,'DY Def'!$A$7:$AI$7)),"")</f>
        <v/>
      </c>
    </row>
    <row r="79" spans="11:14" x14ac:dyDescent="0.2">
      <c r="K79" s="665"/>
      <c r="L79" s="177" t="str">
        <f>IF(K79&lt;&gt;"",(LOOKUP(K79,'DY Def'!$A$5:$AI$5,'DY Def'!$A$6:$AI$6)),"")</f>
        <v/>
      </c>
      <c r="M79" s="665"/>
      <c r="N79" s="177" t="str">
        <f>IF(M79&lt;&gt;"",(LOOKUP(M79,'DY Def'!$A$5:$AI$5,'DY Def'!$A$7:$AI$7)),"")</f>
        <v/>
      </c>
    </row>
    <row r="80" spans="11:14" x14ac:dyDescent="0.2">
      <c r="K80" s="665"/>
      <c r="L80" s="177" t="str">
        <f>IF(K80&lt;&gt;"",(LOOKUP(K80,'DY Def'!$A$5:$AI$5,'DY Def'!$A$6:$AI$6)),"")</f>
        <v/>
      </c>
      <c r="M80" s="665"/>
      <c r="N80" s="177" t="str">
        <f>IF(M80&lt;&gt;"",(LOOKUP(M80,'DY Def'!$A$5:$AI$5,'DY Def'!$A$7:$AI$7)),"")</f>
        <v/>
      </c>
    </row>
    <row r="81" spans="11:14" x14ac:dyDescent="0.2">
      <c r="K81" s="665"/>
      <c r="L81" s="177" t="str">
        <f>IF(K81&lt;&gt;"",(LOOKUP(K81,'DY Def'!$A$5:$AI$5,'DY Def'!$A$6:$AI$6)),"")</f>
        <v/>
      </c>
      <c r="M81" s="665"/>
      <c r="N81" s="177" t="str">
        <f>IF(M81&lt;&gt;"",(LOOKUP(M81,'DY Def'!$A$5:$AI$5,'DY Def'!$A$7:$AI$7)),"")</f>
        <v/>
      </c>
    </row>
    <row r="82" spans="11:14" x14ac:dyDescent="0.2">
      <c r="L82" s="177" t="str">
        <f>IF(K82&lt;&gt;"",(LOOKUP(K82,'DY Def'!$A$5:$AI$5,'DY Def'!$A$6:$AI$6)),"")</f>
        <v/>
      </c>
      <c r="M82" s="665"/>
      <c r="N82" s="177" t="str">
        <f>IF(M82&lt;&gt;"",(LOOKUP(M82,'DY Def'!$A$5:$AI$5,'DY Def'!$A$7:$AI$7)),"")</f>
        <v/>
      </c>
    </row>
    <row r="83" spans="11:14" x14ac:dyDescent="0.2">
      <c r="L83" s="177" t="str">
        <f>IF(K83&lt;&gt;"",(LOOKUP(K83,'DY Def'!$A$5:$AI$5,'DY Def'!$A$6:$AI$6)),"")</f>
        <v/>
      </c>
      <c r="M83" s="665"/>
      <c r="N83" s="177" t="str">
        <f>IF(M83&lt;&gt;"",(LOOKUP(M83,'DY Def'!$A$5:$AI$5,'DY Def'!$A$7:$AI$7)),"")</f>
        <v/>
      </c>
    </row>
    <row r="84" spans="11:14" x14ac:dyDescent="0.2">
      <c r="L84" s="177" t="str">
        <f>IF(K84&lt;&gt;"",(LOOKUP(K84,'DY Def'!$A$5:$AI$5,'DY Def'!$A$6:$AI$6)),"")</f>
        <v/>
      </c>
      <c r="M84" s="665"/>
      <c r="N84" s="177" t="str">
        <f>IF(M84&lt;&gt;"",(LOOKUP(M84,'DY Def'!$A$5:$AI$5,'DY Def'!$A$7:$AI$7)),"")</f>
        <v/>
      </c>
    </row>
    <row r="85" spans="11:14" x14ac:dyDescent="0.2">
      <c r="L85" s="177" t="str">
        <f>IF(K85&lt;&gt;"",(LOOKUP(K85,'DY Def'!$A$5:$AI$5,'DY Def'!$A$6:$AI$6)),"")</f>
        <v/>
      </c>
      <c r="M85" s="665"/>
      <c r="N85" s="177" t="str">
        <f>IF(M85&lt;&gt;"",(LOOKUP(M85,'DY Def'!$A$5:$AI$5,'DY Def'!$A$7:$AI$7)),"")</f>
        <v/>
      </c>
    </row>
    <row r="86" spans="11:14" x14ac:dyDescent="0.2">
      <c r="L86" s="177" t="str">
        <f>IF(K86&lt;&gt;"",(LOOKUP(K86,'DY Def'!$A$5:$AI$5,'DY Def'!$A$6:$AI$6)),"")</f>
        <v/>
      </c>
      <c r="M86" s="665"/>
      <c r="N86" s="177" t="str">
        <f>IF(M86&lt;&gt;"",(LOOKUP(M86,'DY Def'!$A$5:$AI$5,'DY Def'!$A$7:$AI$7)),"")</f>
        <v/>
      </c>
    </row>
    <row r="87" spans="11:14" x14ac:dyDescent="0.2">
      <c r="L87" s="177" t="str">
        <f>IF(K87&lt;&gt;"",(LOOKUP(K87,'DY Def'!$A$5:$AI$5,'DY Def'!$A$6:$AI$6)),"")</f>
        <v/>
      </c>
      <c r="M87" s="665"/>
      <c r="N87" s="177" t="str">
        <f>IF(M87&lt;&gt;"",(LOOKUP(M87,'DY Def'!$A$5:$AI$5,'DY Def'!$A$7:$AI$7)),"")</f>
        <v/>
      </c>
    </row>
    <row r="88" spans="11:14" x14ac:dyDescent="0.2">
      <c r="L88" s="177" t="str">
        <f>IF(K88&lt;&gt;"",(LOOKUP(K88,'DY Def'!$A$5:$AI$5,'DY Def'!$A$6:$AI$6)),"")</f>
        <v/>
      </c>
      <c r="M88" s="665"/>
      <c r="N88" s="177" t="str">
        <f>IF(M88&lt;&gt;"",(LOOKUP(M88,'DY Def'!$A$5:$AI$5,'DY Def'!$A$7:$AI$7)),"")</f>
        <v/>
      </c>
    </row>
    <row r="89" spans="11:14" x14ac:dyDescent="0.2">
      <c r="L89" s="177" t="str">
        <f>IF(K89&lt;&gt;"",(LOOKUP(K89,'DY Def'!$A$5:$AI$5,'DY Def'!$A$6:$AI$6)),"")</f>
        <v/>
      </c>
      <c r="M89" s="665"/>
      <c r="N89" s="177" t="str">
        <f>IF(M89&lt;&gt;"",(LOOKUP(M89,'DY Def'!$A$5:$AI$5,'DY Def'!$A$7:$AI$7)),"")</f>
        <v/>
      </c>
    </row>
    <row r="90" spans="11:14" x14ac:dyDescent="0.2">
      <c r="L90" s="177" t="str">
        <f>IF(K90&lt;&gt;"",(LOOKUP(K90,'DY Def'!$A$5:$AI$5,'DY Def'!$A$6:$AI$6)),"")</f>
        <v/>
      </c>
      <c r="M90" s="665"/>
      <c r="N90" s="177" t="str">
        <f>IF(M90&lt;&gt;"",(LOOKUP(M90,'DY Def'!$A$5:$AI$5,'DY Def'!$A$7:$AI$7)),"")</f>
        <v/>
      </c>
    </row>
    <row r="91" spans="11:14" x14ac:dyDescent="0.2">
      <c r="L91" s="177" t="str">
        <f>IF(K91&lt;&gt;"",(LOOKUP(K91,'DY Def'!$A$5:$AI$5,'DY Def'!$A$6:$AI$6)),"")</f>
        <v/>
      </c>
      <c r="M91" s="665"/>
      <c r="N91" s="177" t="str">
        <f>IF(M91&lt;&gt;"",(LOOKUP(M91,'DY Def'!$A$5:$AI$5,'DY Def'!$A$7:$AI$7)),"")</f>
        <v/>
      </c>
    </row>
    <row r="92" spans="11:14" x14ac:dyDescent="0.2">
      <c r="L92" s="177" t="str">
        <f>IF(K92&lt;&gt;"",(LOOKUP(K92,'DY Def'!$A$5:$AI$5,'DY Def'!$A$6:$AI$6)),"")</f>
        <v/>
      </c>
      <c r="M92" s="665"/>
      <c r="N92" s="177" t="str">
        <f>IF(M92&lt;&gt;"",(LOOKUP(M92,'DY Def'!$A$5:$AI$5,'DY Def'!$A$7:$AI$7)),"")</f>
        <v/>
      </c>
    </row>
    <row r="93" spans="11:14" x14ac:dyDescent="0.2">
      <c r="L93" s="177" t="str">
        <f>IF(K93&lt;&gt;"",(LOOKUP(K93,'DY Def'!$A$5:$AI$5,'DY Def'!$A$6:$AI$6)),"")</f>
        <v/>
      </c>
      <c r="M93" s="665"/>
      <c r="N93" s="177" t="str">
        <f>IF(M93&lt;&gt;"",(LOOKUP(M93,'DY Def'!$A$5:$AI$5,'DY Def'!$A$7:$AI$7)),"")</f>
        <v/>
      </c>
    </row>
    <row r="94" spans="11:14" x14ac:dyDescent="0.2">
      <c r="L94" s="177" t="str">
        <f>IF(K94&lt;&gt;"",(LOOKUP(K94,'DY Def'!$A$5:$AI$5,'DY Def'!$A$6:$AI$6)),"")</f>
        <v/>
      </c>
      <c r="M94" s="665"/>
      <c r="N94" s="177" t="str">
        <f>IF(M94&lt;&gt;"",(LOOKUP(M94,'DY Def'!$A$5:$AI$5,'DY Def'!$A$7:$AI$7)),"")</f>
        <v/>
      </c>
    </row>
    <row r="95" spans="11:14" x14ac:dyDescent="0.2">
      <c r="L95" s="177" t="str">
        <f>IF(K95&lt;&gt;"",(LOOKUP(K95,'DY Def'!$A$5:$AI$5,'DY Def'!$A$6:$AI$6)),"")</f>
        <v/>
      </c>
      <c r="M95" s="665"/>
      <c r="N95" s="177" t="str">
        <f>IF(M95&lt;&gt;"",(LOOKUP(M95,'DY Def'!$A$5:$AI$5,'DY Def'!$A$7:$AI$7)),"")</f>
        <v/>
      </c>
    </row>
    <row r="96" spans="11:14" x14ac:dyDescent="0.2">
      <c r="L96" s="177" t="str">
        <f>IF(K96&lt;&gt;"",(LOOKUP(K96,'DY Def'!$A$5:$AI$5,'DY Def'!$A$6:$AI$6)),"")</f>
        <v/>
      </c>
      <c r="M96" s="665"/>
      <c r="N96" s="177" t="str">
        <f>IF(M96&lt;&gt;"",(LOOKUP(M96,'DY Def'!$A$5:$AI$5,'DY Def'!$A$7:$AI$7)),"")</f>
        <v/>
      </c>
    </row>
    <row r="97" spans="12:14" x14ac:dyDescent="0.2">
      <c r="L97" s="177" t="str">
        <f>IF(K97&lt;&gt;"",(LOOKUP(K97,'DY Def'!$A$5:$AI$5,'DY Def'!$A$6:$AI$6)),"")</f>
        <v/>
      </c>
      <c r="M97" s="665"/>
      <c r="N97" s="177" t="str">
        <f>IF(M97&lt;&gt;"",(LOOKUP(M97,'DY Def'!$A$5:$AI$5,'DY Def'!$A$7:$AI$7)),"")</f>
        <v/>
      </c>
    </row>
    <row r="98" spans="12:14" x14ac:dyDescent="0.2">
      <c r="L98" s="177" t="str">
        <f>IF(K98&lt;&gt;"",(LOOKUP(K98,'DY Def'!$A$5:$AI$5,'DY Def'!$A$6:$AI$6)),"")</f>
        <v/>
      </c>
      <c r="M98" s="665"/>
    </row>
    <row r="99" spans="12:14" x14ac:dyDescent="0.2">
      <c r="L99" s="177" t="str">
        <f>IF(K99&lt;&gt;"",(LOOKUP(K99,'DY Def'!$A$5:$AI$5,'DY Def'!$A$6:$AI$6)),"")</f>
        <v/>
      </c>
      <c r="M99" s="665"/>
    </row>
    <row r="100" spans="12:14" x14ac:dyDescent="0.2">
      <c r="L100" s="177" t="str">
        <f>IF(K100&lt;&gt;"",(LOOKUP(K100,'DY Def'!$A$5:$AI$5,'DY Def'!$A$6:$AI$6)),"")</f>
        <v/>
      </c>
      <c r="M100" s="665"/>
    </row>
    <row r="101" spans="12:14" x14ac:dyDescent="0.2">
      <c r="L101" s="177" t="str">
        <f>IF(K101&lt;&gt;"",(LOOKUP(K101,'DY Def'!$A$5:$AI$5,'DY Def'!$A$6:$AI$6)),"")</f>
        <v/>
      </c>
      <c r="M101" s="665"/>
    </row>
  </sheetData>
  <dataValidations count="6">
    <dataValidation type="list" allowBlank="1" showInputMessage="1" showErrorMessage="1" sqref="H7:H11">
      <formula1>Savings_Phase_Down</formula1>
    </dataValidation>
    <dataValidation type="list" allowBlank="1" showInputMessage="1" showErrorMessage="1" sqref="J34 J40 J43:J50 J53:J61">
      <formula1>Yes_No</formula1>
    </dataValidation>
    <dataValidation type="list" allowBlank="1" showInputMessage="1" showErrorMessage="1" sqref="K65:K81 M65:M101">
      <formula1>DYList1</formula1>
    </dataValidation>
    <dataValidation type="list" allowBlank="1" showInputMessage="1" showErrorMessage="1" sqref="I7:I63 E57:F64 E7:F55 J42 J52">
      <formula1>Yes__No</formula1>
    </dataValidation>
    <dataValidation type="list" allowBlank="1" showInputMessage="1" showErrorMessage="1" sqref="G57:G61 G7:G55">
      <formula1>Per_Capita_Aggregate</formula1>
    </dataValidation>
    <dataValidation type="list" allowBlank="1" showInputMessage="1" showErrorMessage="1" sqref="K7:K64 M7:M64">
      <formula1>DY_Range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pageSetUpPr fitToPage="1"/>
  </sheetPr>
  <dimension ref="A1:AB65"/>
  <sheetViews>
    <sheetView showZeros="0" zoomScaleNormal="100" workbookViewId="0">
      <selection activeCell="F18" sqref="F18"/>
    </sheetView>
  </sheetViews>
  <sheetFormatPr defaultColWidth="8.7109375" defaultRowHeight="12.75" x14ac:dyDescent="0.2"/>
  <cols>
    <col min="1" max="1" width="8.7109375" style="503"/>
    <col min="2" max="2" width="42.7109375" style="22" customWidth="1"/>
    <col min="3" max="3" width="4.5703125" style="6" customWidth="1"/>
    <col min="4" max="28" width="15.5703125" style="503" customWidth="1"/>
    <col min="29" max="16384" width="8.7109375" style="503"/>
  </cols>
  <sheetData>
    <row r="1" spans="1:28" s="127" customFormat="1" ht="28.5" customHeight="1" x14ac:dyDescent="0.2">
      <c r="A1" s="79"/>
      <c r="B1" s="79"/>
      <c r="C1" s="79"/>
    </row>
    <row r="3" spans="1:28" x14ac:dyDescent="0.2">
      <c r="B3" s="507" t="s">
        <v>47</v>
      </c>
    </row>
    <row r="5" spans="1:28" ht="13.5" thickBot="1" x14ac:dyDescent="0.25">
      <c r="B5" s="507"/>
      <c r="C5" s="5"/>
    </row>
    <row r="6" spans="1:28" x14ac:dyDescent="0.2">
      <c r="B6" s="32"/>
      <c r="C6" s="40"/>
      <c r="D6" s="137" t="s">
        <v>0</v>
      </c>
      <c r="E6" s="146"/>
      <c r="F6" s="146"/>
      <c r="G6" s="146"/>
      <c r="H6" s="146"/>
      <c r="I6" s="139"/>
      <c r="J6" s="139"/>
      <c r="K6" s="139"/>
      <c r="L6" s="139"/>
      <c r="M6" s="139"/>
      <c r="N6" s="139"/>
      <c r="O6" s="139"/>
      <c r="P6" s="139"/>
      <c r="Q6" s="139"/>
      <c r="R6" s="139"/>
      <c r="S6" s="139"/>
      <c r="T6" s="139"/>
      <c r="U6" s="139"/>
      <c r="V6" s="139"/>
      <c r="W6" s="139"/>
      <c r="X6" s="139"/>
      <c r="Y6" s="139"/>
      <c r="Z6" s="139"/>
      <c r="AA6" s="139"/>
      <c r="AB6" s="138"/>
    </row>
    <row r="7" spans="1:28" ht="13.5" thickBot="1" x14ac:dyDescent="0.25">
      <c r="B7" s="37"/>
      <c r="C7" s="141"/>
      <c r="D7" s="145">
        <f>'DY Def'!B$5</f>
        <v>1</v>
      </c>
      <c r="E7" s="160">
        <f>'DY Def'!C$5</f>
        <v>2</v>
      </c>
      <c r="F7" s="160">
        <f>'DY Def'!D$5</f>
        <v>3</v>
      </c>
      <c r="G7" s="160">
        <f>'DY Def'!E$5</f>
        <v>4</v>
      </c>
      <c r="H7" s="160">
        <f>'DY Def'!F$5</f>
        <v>5</v>
      </c>
      <c r="I7" s="160">
        <f>'DY Def'!G$5</f>
        <v>6</v>
      </c>
      <c r="J7" s="160">
        <f>'DY Def'!H$5</f>
        <v>7</v>
      </c>
      <c r="K7" s="160">
        <f>'DY Def'!I$5</f>
        <v>8</v>
      </c>
      <c r="L7" s="160">
        <f>'DY Def'!J$5</f>
        <v>9</v>
      </c>
      <c r="M7" s="160">
        <f>'DY Def'!K$5</f>
        <v>10</v>
      </c>
      <c r="N7" s="160">
        <f>'DY Def'!L$5</f>
        <v>11</v>
      </c>
      <c r="O7" s="160">
        <f>'DY Def'!M$5</f>
        <v>12</v>
      </c>
      <c r="P7" s="160">
        <f>'DY Def'!N$5</f>
        <v>13</v>
      </c>
      <c r="Q7" s="160">
        <f>'DY Def'!O$5</f>
        <v>14</v>
      </c>
      <c r="R7" s="160">
        <f>'DY Def'!P$5</f>
        <v>15</v>
      </c>
      <c r="S7" s="160">
        <f>'DY Def'!Q$5</f>
        <v>16</v>
      </c>
      <c r="T7" s="160">
        <f>'DY Def'!R$5</f>
        <v>17</v>
      </c>
      <c r="U7" s="160">
        <f>'DY Def'!S$5</f>
        <v>18</v>
      </c>
      <c r="V7" s="160">
        <f>'DY Def'!T$5</f>
        <v>19</v>
      </c>
      <c r="W7" s="160">
        <f>'DY Def'!U$5</f>
        <v>20</v>
      </c>
      <c r="X7" s="160">
        <f>'DY Def'!V$5</f>
        <v>21</v>
      </c>
      <c r="Y7" s="160">
        <f>'DY Def'!W$5</f>
        <v>22</v>
      </c>
      <c r="Z7" s="160">
        <f>'DY Def'!X$5</f>
        <v>23</v>
      </c>
      <c r="AA7" s="160">
        <f>'DY Def'!Y$5</f>
        <v>24</v>
      </c>
      <c r="AB7" s="161">
        <f>'DY Def'!Z$5</f>
        <v>25</v>
      </c>
    </row>
    <row r="8" spans="1:28" x14ac:dyDescent="0.2">
      <c r="B8" s="37"/>
      <c r="C8" s="141"/>
      <c r="D8" s="515"/>
      <c r="E8" s="516"/>
      <c r="F8" s="516"/>
      <c r="G8" s="516"/>
      <c r="H8" s="516"/>
      <c r="I8" s="517"/>
      <c r="J8" s="517"/>
      <c r="K8" s="517"/>
      <c r="L8" s="517"/>
      <c r="M8" s="517"/>
      <c r="N8" s="517"/>
      <c r="O8" s="517"/>
      <c r="P8" s="517"/>
      <c r="Q8" s="517"/>
      <c r="R8" s="517"/>
      <c r="S8" s="517"/>
      <c r="T8" s="517"/>
      <c r="U8" s="517"/>
      <c r="V8" s="517"/>
      <c r="W8" s="517"/>
      <c r="X8" s="517"/>
      <c r="Y8" s="517"/>
      <c r="Z8" s="517"/>
      <c r="AA8" s="517"/>
      <c r="AB8" s="518"/>
    </row>
    <row r="9" spans="1:28" x14ac:dyDescent="0.2">
      <c r="B9" s="37" t="s">
        <v>83</v>
      </c>
      <c r="C9" s="141"/>
      <c r="D9" s="519"/>
      <c r="E9" s="520"/>
      <c r="F9" s="520"/>
      <c r="G9" s="520"/>
      <c r="H9" s="521"/>
      <c r="I9" s="522"/>
      <c r="J9" s="522"/>
      <c r="K9" s="522"/>
      <c r="L9" s="522"/>
      <c r="M9" s="522"/>
      <c r="N9" s="522"/>
      <c r="O9" s="522"/>
      <c r="P9" s="522"/>
      <c r="Q9" s="522"/>
      <c r="R9" s="522"/>
      <c r="S9" s="522"/>
      <c r="T9" s="522"/>
      <c r="U9" s="522"/>
      <c r="V9" s="522"/>
      <c r="W9" s="522"/>
      <c r="X9" s="522"/>
      <c r="Y9" s="522"/>
      <c r="Z9" s="522"/>
      <c r="AA9" s="522"/>
      <c r="AB9" s="523"/>
    </row>
    <row r="10" spans="1:28" ht="12.6" customHeight="1" x14ac:dyDescent="0.2">
      <c r="B10" s="132" t="str">
        <f>IFERROR(VLOOKUP(C10,'MEG Def'!$A$7:$B$12,2),"")</f>
        <v/>
      </c>
      <c r="C10" s="140"/>
      <c r="D10" s="165"/>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7"/>
    </row>
    <row r="11" spans="1:28" ht="12.6" customHeight="1" x14ac:dyDescent="0.2">
      <c r="B11" s="132" t="str">
        <f>IFERROR(VLOOKUP(C11,'MEG Def'!$A$7:$B$12,2),"")</f>
        <v/>
      </c>
      <c r="C11" s="140"/>
      <c r="D11" s="165"/>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7"/>
    </row>
    <row r="12" spans="1:28" ht="12.6" customHeight="1" x14ac:dyDescent="0.2">
      <c r="B12" s="132" t="str">
        <f>IFERROR(VLOOKUP(C12,'MEG Def'!$A$7:$B$12,2),"")</f>
        <v/>
      </c>
      <c r="C12" s="140"/>
      <c r="D12" s="165"/>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7"/>
    </row>
    <row r="13" spans="1:28" ht="12.6" customHeight="1" x14ac:dyDescent="0.2">
      <c r="B13" s="132" t="str">
        <f>IFERROR(VLOOKUP(C13,'MEG Def'!$A$7:$B$12,2),"")</f>
        <v/>
      </c>
      <c r="C13" s="140"/>
      <c r="D13" s="165"/>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7"/>
    </row>
    <row r="14" spans="1:28" ht="12.6" customHeight="1" x14ac:dyDescent="0.2">
      <c r="B14" s="132" t="str">
        <f>IFERROR(VLOOKUP(C14,'MEG Def'!$A$7:$B$12,2),"")</f>
        <v/>
      </c>
      <c r="C14" s="140"/>
      <c r="D14" s="165"/>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7"/>
    </row>
    <row r="15" spans="1:28" ht="12.6" customHeight="1" x14ac:dyDescent="0.2">
      <c r="B15" s="132"/>
      <c r="C15" s="140"/>
      <c r="D15" s="165"/>
      <c r="E15" s="166"/>
      <c r="F15" s="166"/>
      <c r="G15" s="166"/>
      <c r="H15" s="166"/>
      <c r="I15" s="522"/>
      <c r="J15" s="522"/>
      <c r="K15" s="522"/>
      <c r="L15" s="522"/>
      <c r="M15" s="522"/>
      <c r="N15" s="522"/>
      <c r="O15" s="522"/>
      <c r="P15" s="522"/>
      <c r="Q15" s="522"/>
      <c r="R15" s="522"/>
      <c r="S15" s="522"/>
      <c r="T15" s="522"/>
      <c r="U15" s="522"/>
      <c r="V15" s="522"/>
      <c r="W15" s="522"/>
      <c r="X15" s="522"/>
      <c r="Y15" s="522"/>
      <c r="Z15" s="522"/>
      <c r="AA15" s="522"/>
      <c r="AB15" s="523"/>
    </row>
    <row r="16" spans="1:28" ht="12.6" customHeight="1" x14ac:dyDescent="0.2">
      <c r="B16" s="2" t="s">
        <v>45</v>
      </c>
      <c r="C16" s="140"/>
      <c r="D16" s="524"/>
      <c r="E16" s="525"/>
      <c r="F16" s="525"/>
      <c r="G16" s="525"/>
      <c r="H16" s="526"/>
      <c r="I16" s="522"/>
      <c r="J16" s="522"/>
      <c r="K16" s="522"/>
      <c r="L16" s="522"/>
      <c r="M16" s="522"/>
      <c r="N16" s="522"/>
      <c r="O16" s="522"/>
      <c r="P16" s="522"/>
      <c r="Q16" s="522"/>
      <c r="R16" s="522"/>
      <c r="S16" s="522"/>
      <c r="T16" s="522"/>
      <c r="U16" s="522"/>
      <c r="V16" s="522"/>
      <c r="W16" s="522"/>
      <c r="X16" s="522"/>
      <c r="Y16" s="522"/>
      <c r="Z16" s="522"/>
      <c r="AA16" s="522"/>
      <c r="AB16" s="523"/>
    </row>
    <row r="17" spans="2:28" x14ac:dyDescent="0.2">
      <c r="B17" s="133">
        <f>IFERROR(VLOOKUP(C17,'MEG Def'!$A$14:$B$19,2),0)</f>
        <v>0</v>
      </c>
      <c r="C17" s="140"/>
      <c r="D17" s="165"/>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7"/>
    </row>
    <row r="18" spans="2:28" x14ac:dyDescent="0.2">
      <c r="B18" s="133">
        <f>IFERROR(VLOOKUP(C18,'MEG Def'!$A$14:$B$19,2),0)</f>
        <v>0</v>
      </c>
      <c r="C18" s="140"/>
      <c r="D18" s="165"/>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7"/>
    </row>
    <row r="19" spans="2:28" x14ac:dyDescent="0.2">
      <c r="B19" s="133">
        <f>IFERROR(VLOOKUP(C19,'MEG Def'!$A$14:$B$19,2),0)</f>
        <v>0</v>
      </c>
      <c r="C19" s="140"/>
      <c r="D19" s="165"/>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7"/>
    </row>
    <row r="20" spans="2:28" x14ac:dyDescent="0.2">
      <c r="B20" s="133">
        <f>IFERROR(VLOOKUP(C20,'MEG Def'!$A$14:$B$19,2),0)</f>
        <v>0</v>
      </c>
      <c r="C20" s="140"/>
      <c r="D20" s="165"/>
      <c r="E20" s="166"/>
      <c r="F20" s="166"/>
      <c r="G20" s="166"/>
      <c r="H20" s="166"/>
      <c r="I20" s="166"/>
      <c r="J20" s="166"/>
      <c r="K20" s="166"/>
      <c r="L20" s="166"/>
      <c r="M20" s="166"/>
      <c r="N20" s="166"/>
      <c r="O20" s="166"/>
      <c r="P20" s="166"/>
      <c r="Q20" s="166"/>
      <c r="R20" s="166"/>
      <c r="S20" s="166"/>
      <c r="T20" s="166"/>
      <c r="U20" s="166"/>
      <c r="V20" s="166"/>
      <c r="W20" s="166"/>
      <c r="X20" s="166"/>
      <c r="Y20" s="166"/>
      <c r="Z20" s="166"/>
      <c r="AA20" s="166"/>
      <c r="AB20" s="167"/>
    </row>
    <row r="21" spans="2:28" x14ac:dyDescent="0.2">
      <c r="B21" s="133">
        <f>IFERROR(VLOOKUP(C21,'MEG Def'!$A$14:$B$19,2),0)</f>
        <v>0</v>
      </c>
      <c r="C21" s="140"/>
      <c r="D21" s="165"/>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7"/>
    </row>
    <row r="22" spans="2:28" x14ac:dyDescent="0.2">
      <c r="B22" s="133"/>
      <c r="C22" s="140"/>
      <c r="D22" s="165"/>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7"/>
    </row>
    <row r="23" spans="2:28" x14ac:dyDescent="0.2">
      <c r="B23" s="2" t="s">
        <v>85</v>
      </c>
      <c r="C23" s="140"/>
      <c r="D23" s="536"/>
      <c r="E23" s="537"/>
      <c r="F23" s="537"/>
      <c r="G23" s="537"/>
      <c r="H23" s="538"/>
      <c r="I23" s="531"/>
      <c r="J23" s="531"/>
      <c r="K23" s="531"/>
      <c r="L23" s="531"/>
      <c r="M23" s="531"/>
      <c r="N23" s="531"/>
      <c r="O23" s="531"/>
      <c r="P23" s="531"/>
      <c r="Q23" s="531"/>
      <c r="R23" s="531"/>
      <c r="S23" s="531"/>
      <c r="T23" s="531"/>
      <c r="U23" s="531"/>
      <c r="V23" s="531"/>
      <c r="W23" s="531"/>
      <c r="X23" s="531"/>
      <c r="Y23" s="531"/>
      <c r="Z23" s="531"/>
      <c r="AA23" s="531"/>
      <c r="AB23" s="532"/>
    </row>
    <row r="24" spans="2:28" x14ac:dyDescent="0.2">
      <c r="B24" s="133" t="str">
        <f>IFERROR(VLOOKUP(C24,'MEG Def'!$A$21:$B$26,2),"")</f>
        <v/>
      </c>
      <c r="C24" s="140"/>
      <c r="D24" s="533"/>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5"/>
    </row>
    <row r="25" spans="2:28" x14ac:dyDescent="0.2">
      <c r="B25" s="133" t="str">
        <f>IFERROR(VLOOKUP(C25,'MEG Def'!$A$21:$B$26,2),"")</f>
        <v/>
      </c>
      <c r="C25" s="140"/>
      <c r="D25" s="533"/>
      <c r="E25" s="534"/>
      <c r="F25" s="534"/>
      <c r="G25" s="534"/>
      <c r="H25" s="534"/>
      <c r="I25" s="534"/>
      <c r="J25" s="534"/>
      <c r="K25" s="534"/>
      <c r="L25" s="534"/>
      <c r="M25" s="534"/>
      <c r="N25" s="534"/>
      <c r="O25" s="534"/>
      <c r="P25" s="534"/>
      <c r="Q25" s="534"/>
      <c r="R25" s="534"/>
      <c r="S25" s="534"/>
      <c r="T25" s="534"/>
      <c r="U25" s="534"/>
      <c r="V25" s="534"/>
      <c r="W25" s="534"/>
      <c r="X25" s="534"/>
      <c r="Y25" s="534"/>
      <c r="Z25" s="534"/>
      <c r="AA25" s="534"/>
      <c r="AB25" s="535"/>
    </row>
    <row r="26" spans="2:28" x14ac:dyDescent="0.2">
      <c r="B26" s="133" t="str">
        <f>IFERROR(VLOOKUP(C26,'MEG Def'!$A$21:$B$26,2),"")</f>
        <v/>
      </c>
      <c r="C26" s="140"/>
      <c r="D26" s="533"/>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5"/>
    </row>
    <row r="27" spans="2:28" x14ac:dyDescent="0.2">
      <c r="B27" s="133" t="str">
        <f>IFERROR(VLOOKUP(C27,'MEG Def'!$A$21:$B$26,2),"")</f>
        <v/>
      </c>
      <c r="C27" s="140"/>
      <c r="D27" s="533"/>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5"/>
    </row>
    <row r="28" spans="2:28" x14ac:dyDescent="0.2">
      <c r="B28" s="133" t="str">
        <f>IFERROR(VLOOKUP(C28,'MEG Def'!$A$21:$B$26,2),"")</f>
        <v/>
      </c>
      <c r="C28" s="140"/>
      <c r="D28" s="533"/>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5"/>
    </row>
    <row r="29" spans="2:28" x14ac:dyDescent="0.2">
      <c r="B29" s="133"/>
      <c r="C29" s="140"/>
      <c r="D29" s="536"/>
      <c r="E29" s="537"/>
      <c r="F29" s="537"/>
      <c r="G29" s="537"/>
      <c r="H29" s="538"/>
      <c r="I29" s="531"/>
      <c r="J29" s="531"/>
      <c r="K29" s="531"/>
      <c r="L29" s="531"/>
      <c r="M29" s="531"/>
      <c r="N29" s="531"/>
      <c r="O29" s="531"/>
      <c r="P29" s="531"/>
      <c r="Q29" s="531"/>
      <c r="R29" s="531"/>
      <c r="S29" s="531"/>
      <c r="T29" s="531"/>
      <c r="U29" s="531"/>
      <c r="V29" s="531"/>
      <c r="W29" s="531"/>
      <c r="X29" s="531"/>
      <c r="Y29" s="531"/>
      <c r="Z29" s="531"/>
      <c r="AA29" s="531"/>
      <c r="AB29" s="532"/>
    </row>
    <row r="30" spans="2:28" x14ac:dyDescent="0.2">
      <c r="B30" s="2" t="s">
        <v>44</v>
      </c>
      <c r="C30" s="140"/>
      <c r="D30" s="536"/>
      <c r="E30" s="537"/>
      <c r="F30" s="537"/>
      <c r="G30" s="537"/>
      <c r="H30" s="538"/>
      <c r="I30" s="531"/>
      <c r="J30" s="531"/>
      <c r="K30" s="531"/>
      <c r="L30" s="531"/>
      <c r="M30" s="531"/>
      <c r="N30" s="531"/>
      <c r="O30" s="531"/>
      <c r="P30" s="531"/>
      <c r="Q30" s="531"/>
      <c r="R30" s="531"/>
      <c r="S30" s="531"/>
      <c r="T30" s="531"/>
      <c r="U30" s="531"/>
      <c r="V30" s="531"/>
      <c r="W30" s="531"/>
      <c r="X30" s="531"/>
      <c r="Y30" s="531"/>
      <c r="Z30" s="531"/>
      <c r="AA30" s="531"/>
      <c r="AB30" s="532"/>
    </row>
    <row r="31" spans="2:28" x14ac:dyDescent="0.2">
      <c r="B31" s="132">
        <f>IFERROR(VLOOKUP(C31,'MEG Def'!$A$28:$B$33,2),0)</f>
        <v>0</v>
      </c>
      <c r="C31" s="140"/>
      <c r="D31" s="533"/>
      <c r="E31" s="534"/>
      <c r="F31" s="534"/>
      <c r="G31" s="534"/>
      <c r="H31" s="534"/>
      <c r="I31" s="534"/>
      <c r="J31" s="534"/>
      <c r="K31" s="534"/>
      <c r="L31" s="534"/>
      <c r="M31" s="534"/>
      <c r="N31" s="534"/>
      <c r="O31" s="534"/>
      <c r="P31" s="534"/>
      <c r="Q31" s="534"/>
      <c r="R31" s="534"/>
      <c r="S31" s="534"/>
      <c r="T31" s="534"/>
      <c r="U31" s="534"/>
      <c r="V31" s="534"/>
      <c r="W31" s="534"/>
      <c r="X31" s="534"/>
      <c r="Y31" s="534"/>
      <c r="Z31" s="534"/>
      <c r="AA31" s="534"/>
      <c r="AB31" s="535"/>
    </row>
    <row r="32" spans="2:28" x14ac:dyDescent="0.2">
      <c r="B32" s="132">
        <f>IFERROR(VLOOKUP(C32,'MEG Def'!$A$28:$B$33,2),0)</f>
        <v>0</v>
      </c>
      <c r="C32" s="140"/>
      <c r="D32" s="533"/>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5"/>
    </row>
    <row r="33" spans="2:28" x14ac:dyDescent="0.2">
      <c r="B33" s="132">
        <f>IFERROR(VLOOKUP(C33,'MEG Def'!$A$28:$B$33,2),0)</f>
        <v>0</v>
      </c>
      <c r="C33" s="140"/>
      <c r="D33" s="533"/>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5"/>
    </row>
    <row r="34" spans="2:28" x14ac:dyDescent="0.2">
      <c r="B34" s="132">
        <f>IFERROR(VLOOKUP(C34,'MEG Def'!$A$28:$B$33,2),0)</f>
        <v>0</v>
      </c>
      <c r="C34" s="140"/>
      <c r="D34" s="533"/>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5"/>
    </row>
    <row r="35" spans="2:28" x14ac:dyDescent="0.2">
      <c r="B35" s="132">
        <f>IFERROR(VLOOKUP(C35,'MEG Def'!$A$28:$B$33,2),0)</f>
        <v>0</v>
      </c>
      <c r="C35" s="140"/>
      <c r="D35" s="533"/>
      <c r="E35" s="534"/>
      <c r="F35" s="534"/>
      <c r="G35" s="534"/>
      <c r="H35" s="534"/>
      <c r="I35" s="534"/>
      <c r="J35" s="534"/>
      <c r="K35" s="534"/>
      <c r="L35" s="534"/>
      <c r="M35" s="534"/>
      <c r="N35" s="534"/>
      <c r="O35" s="534"/>
      <c r="P35" s="534"/>
      <c r="Q35" s="534"/>
      <c r="R35" s="534"/>
      <c r="S35" s="534"/>
      <c r="T35" s="534"/>
      <c r="U35" s="534"/>
      <c r="V35" s="534"/>
      <c r="W35" s="534"/>
      <c r="X35" s="534"/>
      <c r="Y35" s="534"/>
      <c r="Z35" s="534"/>
      <c r="AA35" s="534"/>
      <c r="AB35" s="535"/>
    </row>
    <row r="36" spans="2:28" ht="13.5" thickBot="1" x14ac:dyDescent="0.25">
      <c r="B36" s="31"/>
      <c r="C36" s="131"/>
      <c r="D36" s="539"/>
      <c r="E36" s="540"/>
      <c r="F36" s="540"/>
      <c r="G36" s="540"/>
      <c r="H36" s="541"/>
      <c r="I36" s="542"/>
      <c r="J36" s="542"/>
      <c r="K36" s="542"/>
      <c r="L36" s="542"/>
      <c r="M36" s="542"/>
      <c r="N36" s="542"/>
      <c r="O36" s="542"/>
      <c r="P36" s="542"/>
      <c r="Q36" s="542"/>
      <c r="R36" s="542"/>
      <c r="S36" s="542"/>
      <c r="T36" s="542"/>
      <c r="U36" s="542"/>
      <c r="V36" s="542"/>
      <c r="W36" s="542"/>
      <c r="X36" s="542"/>
      <c r="Y36" s="542"/>
      <c r="Z36" s="542"/>
      <c r="AA36" s="542"/>
      <c r="AB36" s="543"/>
    </row>
    <row r="37" spans="2:28" ht="13.5" thickBot="1" x14ac:dyDescent="0.25">
      <c r="D37" s="34"/>
      <c r="E37" s="34"/>
      <c r="F37" s="34"/>
      <c r="G37" s="34"/>
      <c r="H37" s="34"/>
    </row>
    <row r="38" spans="2:28" x14ac:dyDescent="0.2">
      <c r="B38" s="91"/>
      <c r="C38" s="40"/>
      <c r="D38" s="137" t="s">
        <v>0</v>
      </c>
      <c r="E38" s="146"/>
      <c r="F38" s="146"/>
      <c r="G38" s="146"/>
      <c r="H38" s="146"/>
      <c r="I38" s="139"/>
      <c r="J38" s="139"/>
      <c r="K38" s="139"/>
      <c r="L38" s="139"/>
      <c r="M38" s="139"/>
      <c r="N38" s="139"/>
      <c r="O38" s="139"/>
      <c r="P38" s="139"/>
      <c r="Q38" s="139"/>
      <c r="R38" s="139"/>
      <c r="S38" s="139"/>
      <c r="T38" s="139"/>
      <c r="U38" s="139"/>
      <c r="V38" s="139"/>
      <c r="W38" s="139"/>
      <c r="X38" s="139"/>
      <c r="Y38" s="139"/>
      <c r="Z38" s="139"/>
      <c r="AA38" s="139"/>
      <c r="AB38" s="138"/>
    </row>
    <row r="39" spans="2:28" x14ac:dyDescent="0.2">
      <c r="B39" s="39"/>
      <c r="C39" s="141"/>
      <c r="D39" s="145">
        <f>'DY Def'!B$5</f>
        <v>1</v>
      </c>
      <c r="E39" s="160">
        <f>'DY Def'!C$5</f>
        <v>2</v>
      </c>
      <c r="F39" s="160">
        <f>'DY Def'!D$5</f>
        <v>3</v>
      </c>
      <c r="G39" s="160">
        <f>'DY Def'!E$5</f>
        <v>4</v>
      </c>
      <c r="H39" s="160">
        <f>'DY Def'!F$5</f>
        <v>5</v>
      </c>
      <c r="I39" s="160">
        <f>'DY Def'!G$5</f>
        <v>6</v>
      </c>
      <c r="J39" s="160">
        <f>'DY Def'!H$5</f>
        <v>7</v>
      </c>
      <c r="K39" s="160">
        <f>'DY Def'!I$5</f>
        <v>8</v>
      </c>
      <c r="L39" s="160">
        <f>'DY Def'!J$5</f>
        <v>9</v>
      </c>
      <c r="M39" s="160">
        <f>'DY Def'!K$5</f>
        <v>10</v>
      </c>
      <c r="N39" s="160">
        <f>'DY Def'!L$5</f>
        <v>11</v>
      </c>
      <c r="O39" s="160">
        <f>'DY Def'!M$5</f>
        <v>12</v>
      </c>
      <c r="P39" s="160">
        <f>'DY Def'!N$5</f>
        <v>13</v>
      </c>
      <c r="Q39" s="160">
        <f>'DY Def'!O$5</f>
        <v>14</v>
      </c>
      <c r="R39" s="160">
        <f>'DY Def'!P$5</f>
        <v>15</v>
      </c>
      <c r="S39" s="160">
        <f>'DY Def'!Q$5</f>
        <v>16</v>
      </c>
      <c r="T39" s="160">
        <f>'DY Def'!R$5</f>
        <v>17</v>
      </c>
      <c r="U39" s="160">
        <f>'DY Def'!S$5</f>
        <v>18</v>
      </c>
      <c r="V39" s="160">
        <f>'DY Def'!T$5</f>
        <v>19</v>
      </c>
      <c r="W39" s="160">
        <f>'DY Def'!U$5</f>
        <v>20</v>
      </c>
      <c r="X39" s="160">
        <f>'DY Def'!V$5</f>
        <v>21</v>
      </c>
      <c r="Y39" s="160">
        <f>'DY Def'!W$5</f>
        <v>22</v>
      </c>
      <c r="Z39" s="160">
        <f>'DY Def'!X$5</f>
        <v>23</v>
      </c>
      <c r="AA39" s="160">
        <f>'DY Def'!Y$5</f>
        <v>24</v>
      </c>
      <c r="AB39" s="161">
        <f>'DY Def'!Z$5</f>
        <v>25</v>
      </c>
    </row>
    <row r="40" spans="2:28" x14ac:dyDescent="0.2">
      <c r="B40" s="39"/>
      <c r="C40" s="141"/>
      <c r="D40" s="544"/>
      <c r="E40" s="545"/>
      <c r="F40" s="545"/>
      <c r="G40" s="545"/>
      <c r="H40" s="545"/>
      <c r="I40" s="531"/>
      <c r="J40" s="531"/>
      <c r="K40" s="531"/>
      <c r="L40" s="531"/>
      <c r="M40" s="531"/>
      <c r="N40" s="531"/>
      <c r="O40" s="531"/>
      <c r="P40" s="531"/>
      <c r="Q40" s="531"/>
      <c r="R40" s="531"/>
      <c r="S40" s="531"/>
      <c r="T40" s="531"/>
      <c r="U40" s="531"/>
      <c r="V40" s="531"/>
      <c r="W40" s="531"/>
      <c r="X40" s="531"/>
      <c r="Y40" s="531"/>
      <c r="Z40" s="531"/>
      <c r="AA40" s="531"/>
      <c r="AB40" s="532"/>
    </row>
    <row r="41" spans="2:28" x14ac:dyDescent="0.2">
      <c r="B41" s="39" t="s">
        <v>42</v>
      </c>
      <c r="C41" s="141"/>
      <c r="D41" s="546"/>
      <c r="E41" s="547"/>
      <c r="F41" s="547"/>
      <c r="G41" s="547"/>
      <c r="H41" s="547"/>
      <c r="I41" s="531"/>
      <c r="J41" s="531"/>
      <c r="K41" s="531"/>
      <c r="L41" s="531"/>
      <c r="M41" s="531"/>
      <c r="N41" s="531"/>
      <c r="O41" s="531"/>
      <c r="P41" s="531"/>
      <c r="Q41" s="531"/>
      <c r="R41" s="531"/>
      <c r="S41" s="531"/>
      <c r="T41" s="531"/>
      <c r="U41" s="531"/>
      <c r="V41" s="531"/>
      <c r="W41" s="531"/>
      <c r="X41" s="531"/>
      <c r="Y41" s="531"/>
      <c r="Z41" s="531"/>
      <c r="AA41" s="531"/>
      <c r="AB41" s="532"/>
    </row>
    <row r="42" spans="2:28" x14ac:dyDescent="0.2">
      <c r="B42" s="132">
        <f>IFERROR(VLOOKUP(C42,'MEG Def'!$A$42:$B$45,2),0)</f>
        <v>0</v>
      </c>
      <c r="C42" s="140"/>
      <c r="D42" s="165"/>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7"/>
    </row>
    <row r="43" spans="2:28" x14ac:dyDescent="0.2">
      <c r="B43" s="132">
        <f>IFERROR(VLOOKUP(C43,'MEG Def'!$A$42:$B$45,2),0)</f>
        <v>0</v>
      </c>
      <c r="C43" s="140"/>
      <c r="D43" s="165"/>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7"/>
    </row>
    <row r="44" spans="2:28" x14ac:dyDescent="0.2">
      <c r="B44" s="132">
        <f>IFERROR(VLOOKUP(C44,'MEG Def'!$A$42:$B$45,2),0)</f>
        <v>0</v>
      </c>
      <c r="C44" s="140"/>
      <c r="D44" s="165"/>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7"/>
    </row>
    <row r="45" spans="2:28" x14ac:dyDescent="0.2">
      <c r="B45" s="142"/>
      <c r="C45" s="141"/>
      <c r="D45" s="165"/>
      <c r="E45" s="166"/>
      <c r="F45" s="166"/>
      <c r="G45" s="166"/>
      <c r="H45" s="166"/>
      <c r="I45" s="522"/>
      <c r="J45" s="522"/>
      <c r="K45" s="522"/>
      <c r="L45" s="522"/>
      <c r="M45" s="522"/>
      <c r="N45" s="522"/>
      <c r="O45" s="522"/>
      <c r="P45" s="522"/>
      <c r="Q45" s="522"/>
      <c r="R45" s="522"/>
      <c r="S45" s="522"/>
      <c r="T45" s="522"/>
      <c r="U45" s="522"/>
      <c r="V45" s="522"/>
      <c r="W45" s="522"/>
      <c r="X45" s="522"/>
      <c r="Y45" s="522"/>
      <c r="Z45" s="522"/>
      <c r="AA45" s="522"/>
      <c r="AB45" s="523"/>
    </row>
    <row r="46" spans="2:28" x14ac:dyDescent="0.2">
      <c r="B46" s="92" t="s">
        <v>41</v>
      </c>
      <c r="C46" s="140"/>
      <c r="D46" s="165"/>
      <c r="E46" s="166"/>
      <c r="F46" s="166"/>
      <c r="G46" s="166"/>
      <c r="H46" s="166"/>
      <c r="I46" s="522"/>
      <c r="J46" s="522"/>
      <c r="K46" s="522"/>
      <c r="L46" s="522"/>
      <c r="M46" s="522"/>
      <c r="N46" s="522"/>
      <c r="O46" s="522"/>
      <c r="P46" s="522"/>
      <c r="Q46" s="522"/>
      <c r="R46" s="522"/>
      <c r="S46" s="522"/>
      <c r="T46" s="522"/>
      <c r="U46" s="522"/>
      <c r="V46" s="522"/>
      <c r="W46" s="522"/>
      <c r="X46" s="522"/>
      <c r="Y46" s="522"/>
      <c r="Z46" s="522"/>
      <c r="AA46" s="522"/>
      <c r="AB46" s="523"/>
    </row>
    <row r="47" spans="2:28" x14ac:dyDescent="0.2">
      <c r="B47" s="132">
        <f>IFERROR(VLOOKUP(C47,'MEG Def'!$A$47:$B$50,2),0)</f>
        <v>0</v>
      </c>
      <c r="C47" s="140"/>
      <c r="D47" s="533"/>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5"/>
    </row>
    <row r="48" spans="2:28" x14ac:dyDescent="0.2">
      <c r="B48" s="132">
        <f>IFERROR(VLOOKUP(C48,'MEG Def'!$A$47:$B$50,2),0)</f>
        <v>0</v>
      </c>
      <c r="C48" s="140"/>
      <c r="D48" s="533"/>
      <c r="E48" s="534"/>
      <c r="F48" s="534"/>
      <c r="G48" s="534"/>
      <c r="H48" s="534"/>
      <c r="I48" s="534"/>
      <c r="J48" s="534"/>
      <c r="K48" s="534"/>
      <c r="L48" s="534"/>
      <c r="M48" s="534"/>
      <c r="N48" s="534"/>
      <c r="O48" s="534"/>
      <c r="P48" s="534"/>
      <c r="Q48" s="534"/>
      <c r="R48" s="534"/>
      <c r="S48" s="534"/>
      <c r="T48" s="534"/>
      <c r="U48" s="534"/>
      <c r="V48" s="534"/>
      <c r="W48" s="534"/>
      <c r="X48" s="534"/>
      <c r="Y48" s="534"/>
      <c r="Z48" s="534"/>
      <c r="AA48" s="534"/>
      <c r="AB48" s="535"/>
    </row>
    <row r="49" spans="2:28" x14ac:dyDescent="0.2">
      <c r="B49" s="132">
        <f>IFERROR(VLOOKUP(C49,'MEG Def'!$A$47:$B$50,2),0)</f>
        <v>0</v>
      </c>
      <c r="C49" s="140"/>
      <c r="D49" s="533"/>
      <c r="E49" s="534"/>
      <c r="F49" s="534"/>
      <c r="G49" s="534"/>
      <c r="H49" s="534"/>
      <c r="I49" s="534"/>
      <c r="J49" s="534"/>
      <c r="K49" s="534"/>
      <c r="L49" s="534"/>
      <c r="M49" s="534"/>
      <c r="N49" s="534"/>
      <c r="O49" s="534"/>
      <c r="P49" s="534"/>
      <c r="Q49" s="534"/>
      <c r="R49" s="534"/>
      <c r="S49" s="534"/>
      <c r="T49" s="534"/>
      <c r="U49" s="534"/>
      <c r="V49" s="534"/>
      <c r="W49" s="534"/>
      <c r="X49" s="534"/>
      <c r="Y49" s="534"/>
      <c r="Z49" s="534"/>
      <c r="AA49" s="534"/>
      <c r="AB49" s="535"/>
    </row>
    <row r="50" spans="2:28" ht="13.5" thickBot="1" x14ac:dyDescent="0.25">
      <c r="B50" s="93"/>
      <c r="C50" s="131"/>
      <c r="D50" s="548"/>
      <c r="E50" s="549"/>
      <c r="F50" s="549"/>
      <c r="G50" s="549"/>
      <c r="H50" s="549"/>
      <c r="I50" s="542"/>
      <c r="J50" s="542"/>
      <c r="K50" s="542"/>
      <c r="L50" s="542"/>
      <c r="M50" s="542"/>
      <c r="N50" s="542"/>
      <c r="O50" s="542"/>
      <c r="P50" s="542"/>
      <c r="Q50" s="542"/>
      <c r="R50" s="542"/>
      <c r="S50" s="542"/>
      <c r="T50" s="542"/>
      <c r="U50" s="542"/>
      <c r="V50" s="542"/>
      <c r="W50" s="542"/>
      <c r="X50" s="542"/>
      <c r="Y50" s="542"/>
      <c r="Z50" s="542"/>
      <c r="AA50" s="542"/>
      <c r="AB50" s="543"/>
    </row>
    <row r="51" spans="2:28" ht="13.5" thickBot="1" x14ac:dyDescent="0.25">
      <c r="B51" s="33"/>
      <c r="C51" s="129"/>
      <c r="D51" s="530"/>
      <c r="E51" s="530"/>
      <c r="F51" s="530"/>
      <c r="G51" s="530"/>
      <c r="H51" s="530"/>
      <c r="I51" s="531"/>
      <c r="J51" s="550"/>
      <c r="K51" s="550"/>
      <c r="L51" s="550"/>
      <c r="M51" s="550"/>
      <c r="N51" s="550"/>
      <c r="O51" s="550"/>
      <c r="P51" s="550"/>
      <c r="Q51" s="550"/>
      <c r="R51" s="550"/>
      <c r="S51" s="550"/>
      <c r="T51" s="550"/>
      <c r="U51" s="550"/>
      <c r="V51" s="550"/>
      <c r="W51" s="550"/>
      <c r="X51" s="550"/>
      <c r="Y51" s="550"/>
      <c r="Z51" s="550"/>
      <c r="AA51" s="550"/>
      <c r="AB51" s="550"/>
    </row>
    <row r="52" spans="2:28" x14ac:dyDescent="0.2">
      <c r="B52" s="91"/>
      <c r="C52" s="40"/>
      <c r="D52" s="551" t="s">
        <v>0</v>
      </c>
      <c r="E52" s="527"/>
      <c r="F52" s="527"/>
      <c r="G52" s="527"/>
      <c r="H52" s="527"/>
      <c r="I52" s="528"/>
      <c r="J52" s="528"/>
      <c r="K52" s="528"/>
      <c r="L52" s="528"/>
      <c r="M52" s="528"/>
      <c r="N52" s="528"/>
      <c r="O52" s="528"/>
      <c r="P52" s="528"/>
      <c r="Q52" s="528"/>
      <c r="R52" s="528"/>
      <c r="S52" s="528"/>
      <c r="T52" s="528"/>
      <c r="U52" s="528"/>
      <c r="V52" s="528"/>
      <c r="W52" s="528"/>
      <c r="X52" s="528"/>
      <c r="Y52" s="528"/>
      <c r="Z52" s="528"/>
      <c r="AA52" s="528"/>
      <c r="AB52" s="529"/>
    </row>
    <row r="53" spans="2:28" ht="13.5" thickBot="1" x14ac:dyDescent="0.25">
      <c r="B53" s="39"/>
      <c r="C53" s="141"/>
      <c r="D53" s="648">
        <f>'DY Def'!B$5</f>
        <v>1</v>
      </c>
      <c r="E53" s="649">
        <f>'DY Def'!C$5</f>
        <v>2</v>
      </c>
      <c r="F53" s="649">
        <f>'DY Def'!D$5</f>
        <v>3</v>
      </c>
      <c r="G53" s="649">
        <f>'DY Def'!E$5</f>
        <v>4</v>
      </c>
      <c r="H53" s="649">
        <f>'DY Def'!F$5</f>
        <v>5</v>
      </c>
      <c r="I53" s="649">
        <f>'DY Def'!G$5</f>
        <v>6</v>
      </c>
      <c r="J53" s="649">
        <f>'DY Def'!H$5</f>
        <v>7</v>
      </c>
      <c r="K53" s="649">
        <f>'DY Def'!I$5</f>
        <v>8</v>
      </c>
      <c r="L53" s="649">
        <f>'DY Def'!J$5</f>
        <v>9</v>
      </c>
      <c r="M53" s="649">
        <f>'DY Def'!K$5</f>
        <v>10</v>
      </c>
      <c r="N53" s="649">
        <f>'DY Def'!L$5</f>
        <v>11</v>
      </c>
      <c r="O53" s="649">
        <f>'DY Def'!M$5</f>
        <v>12</v>
      </c>
      <c r="P53" s="649">
        <f>'DY Def'!N$5</f>
        <v>13</v>
      </c>
      <c r="Q53" s="649">
        <f>'DY Def'!O$5</f>
        <v>14</v>
      </c>
      <c r="R53" s="649">
        <f>'DY Def'!P$5</f>
        <v>15</v>
      </c>
      <c r="S53" s="649">
        <f>'DY Def'!Q$5</f>
        <v>16</v>
      </c>
      <c r="T53" s="649">
        <f>'DY Def'!R$5</f>
        <v>17</v>
      </c>
      <c r="U53" s="649">
        <f>'DY Def'!S$5</f>
        <v>18</v>
      </c>
      <c r="V53" s="649">
        <f>'DY Def'!T$5</f>
        <v>19</v>
      </c>
      <c r="W53" s="649">
        <f>'DY Def'!U$5</f>
        <v>20</v>
      </c>
      <c r="X53" s="649">
        <f>'DY Def'!V$5</f>
        <v>21</v>
      </c>
      <c r="Y53" s="649">
        <f>'DY Def'!W$5</f>
        <v>22</v>
      </c>
      <c r="Z53" s="649">
        <f>'DY Def'!X$5</f>
        <v>23</v>
      </c>
      <c r="AA53" s="649">
        <f>'DY Def'!Y$5</f>
        <v>24</v>
      </c>
      <c r="AB53" s="650">
        <f>'DY Def'!Z$5</f>
        <v>25</v>
      </c>
    </row>
    <row r="54" spans="2:28" x14ac:dyDescent="0.2">
      <c r="B54" s="39"/>
      <c r="C54" s="141"/>
      <c r="D54" s="552"/>
      <c r="E54" s="553"/>
      <c r="F54" s="553"/>
      <c r="G54" s="553"/>
      <c r="H54" s="553"/>
      <c r="I54" s="528"/>
      <c r="J54" s="528"/>
      <c r="K54" s="528"/>
      <c r="L54" s="528"/>
      <c r="M54" s="528"/>
      <c r="N54" s="528"/>
      <c r="O54" s="528"/>
      <c r="P54" s="528"/>
      <c r="Q54" s="528"/>
      <c r="R54" s="528"/>
      <c r="S54" s="528"/>
      <c r="T54" s="528"/>
      <c r="U54" s="528"/>
      <c r="V54" s="528"/>
      <c r="W54" s="528"/>
      <c r="X54" s="528"/>
      <c r="Y54" s="528"/>
      <c r="Z54" s="528"/>
      <c r="AA54" s="528"/>
      <c r="AB54" s="529"/>
    </row>
    <row r="55" spans="2:28" x14ac:dyDescent="0.2">
      <c r="B55" s="39" t="s">
        <v>78</v>
      </c>
      <c r="C55" s="141"/>
      <c r="D55" s="556"/>
      <c r="E55" s="522"/>
      <c r="F55" s="522"/>
      <c r="G55" s="522"/>
      <c r="H55" s="522"/>
      <c r="I55" s="522"/>
      <c r="J55" s="522"/>
      <c r="K55" s="522"/>
      <c r="L55" s="522"/>
      <c r="M55" s="522"/>
      <c r="N55" s="522"/>
      <c r="O55" s="522"/>
      <c r="P55" s="522"/>
      <c r="Q55" s="522"/>
      <c r="R55" s="522"/>
      <c r="S55" s="522"/>
      <c r="T55" s="522"/>
      <c r="U55" s="522"/>
      <c r="V55" s="522"/>
      <c r="W55" s="522"/>
      <c r="X55" s="522"/>
      <c r="Y55" s="522"/>
      <c r="Z55" s="522"/>
      <c r="AA55" s="522"/>
      <c r="AB55" s="523"/>
    </row>
    <row r="56" spans="2:28" x14ac:dyDescent="0.2">
      <c r="B56" s="132">
        <f>IFERROR(VLOOKUP(C56,'MEG Def'!$A$52:$B$55,2),0)</f>
        <v>0</v>
      </c>
      <c r="C56" s="141"/>
      <c r="D56" s="165"/>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7"/>
    </row>
    <row r="57" spans="2:28" x14ac:dyDescent="0.2">
      <c r="B57" s="132">
        <f>IFERROR(VLOOKUP(C57,'MEG Def'!$A$52:$B$55,2),0)</f>
        <v>0</v>
      </c>
      <c r="C57" s="141"/>
      <c r="D57" s="165"/>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7"/>
    </row>
    <row r="58" spans="2:28" x14ac:dyDescent="0.2">
      <c r="B58" s="132">
        <f>IFERROR(VLOOKUP(C58,'MEG Def'!$A$52:$B$55,2),0)</f>
        <v>0</v>
      </c>
      <c r="C58" s="140"/>
      <c r="D58" s="165"/>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7"/>
    </row>
    <row r="59" spans="2:28" x14ac:dyDescent="0.2">
      <c r="B59" s="142"/>
      <c r="C59" s="141"/>
      <c r="D59" s="165"/>
      <c r="E59" s="166"/>
      <c r="F59" s="166"/>
      <c r="G59" s="166"/>
      <c r="H59" s="166"/>
      <c r="I59" s="522"/>
      <c r="J59" s="522"/>
      <c r="K59" s="522"/>
      <c r="L59" s="522"/>
      <c r="M59" s="522"/>
      <c r="N59" s="522"/>
      <c r="O59" s="522"/>
      <c r="P59" s="522"/>
      <c r="Q59" s="522"/>
      <c r="R59" s="522"/>
      <c r="S59" s="522"/>
      <c r="T59" s="522"/>
      <c r="U59" s="522"/>
      <c r="V59" s="522"/>
      <c r="W59" s="522"/>
      <c r="X59" s="522"/>
      <c r="Y59" s="522"/>
      <c r="Z59" s="522"/>
      <c r="AA59" s="522"/>
      <c r="AB59" s="523"/>
    </row>
    <row r="60" spans="2:28" x14ac:dyDescent="0.2">
      <c r="B60" s="92" t="s">
        <v>79</v>
      </c>
      <c r="C60" s="140"/>
      <c r="D60" s="556"/>
      <c r="E60" s="522"/>
      <c r="F60" s="522"/>
      <c r="G60" s="522"/>
      <c r="H60" s="522"/>
      <c r="I60" s="522"/>
      <c r="J60" s="522"/>
      <c r="K60" s="522"/>
      <c r="L60" s="522"/>
      <c r="M60" s="522"/>
      <c r="N60" s="522"/>
      <c r="O60" s="522"/>
      <c r="P60" s="522"/>
      <c r="Q60" s="522"/>
      <c r="R60" s="522"/>
      <c r="S60" s="522"/>
      <c r="T60" s="522"/>
      <c r="U60" s="522"/>
      <c r="V60" s="522"/>
      <c r="W60" s="522"/>
      <c r="X60" s="522"/>
      <c r="Y60" s="522"/>
      <c r="Z60" s="522"/>
      <c r="AA60" s="522"/>
      <c r="AB60" s="523"/>
    </row>
    <row r="61" spans="2:28" x14ac:dyDescent="0.2">
      <c r="B61" s="132">
        <f>IFERROR(VLOOKUP(C61,'MEG Def'!$A$57:$B$60,2),0)</f>
        <v>0</v>
      </c>
      <c r="C61" s="140"/>
      <c r="D61" s="533"/>
      <c r="E61" s="534"/>
      <c r="F61" s="534"/>
      <c r="G61" s="534"/>
      <c r="H61" s="534"/>
      <c r="I61" s="534"/>
      <c r="J61" s="534"/>
      <c r="K61" s="534"/>
      <c r="L61" s="534"/>
      <c r="M61" s="534"/>
      <c r="N61" s="534"/>
      <c r="O61" s="534"/>
      <c r="P61" s="534"/>
      <c r="Q61" s="534"/>
      <c r="R61" s="534"/>
      <c r="S61" s="534"/>
      <c r="T61" s="534"/>
      <c r="U61" s="534"/>
      <c r="V61" s="534"/>
      <c r="W61" s="534"/>
      <c r="X61" s="534"/>
      <c r="Y61" s="534"/>
      <c r="Z61" s="534"/>
      <c r="AA61" s="534"/>
      <c r="AB61" s="535"/>
    </row>
    <row r="62" spans="2:28" x14ac:dyDescent="0.2">
      <c r="B62" s="132">
        <f>IFERROR(VLOOKUP(C62,'MEG Def'!$A$57:$B$60,2),0)</f>
        <v>0</v>
      </c>
      <c r="C62" s="140"/>
      <c r="D62" s="533"/>
      <c r="E62" s="534"/>
      <c r="F62" s="534"/>
      <c r="G62" s="534"/>
      <c r="H62" s="534"/>
      <c r="I62" s="534"/>
      <c r="J62" s="534"/>
      <c r="K62" s="534"/>
      <c r="L62" s="534"/>
      <c r="M62" s="534"/>
      <c r="N62" s="534"/>
      <c r="O62" s="534"/>
      <c r="P62" s="534"/>
      <c r="Q62" s="534"/>
      <c r="R62" s="534"/>
      <c r="S62" s="534"/>
      <c r="T62" s="534"/>
      <c r="U62" s="534"/>
      <c r="V62" s="534"/>
      <c r="W62" s="534"/>
      <c r="X62" s="534"/>
      <c r="Y62" s="534"/>
      <c r="Z62" s="534"/>
      <c r="AA62" s="534"/>
      <c r="AB62" s="535"/>
    </row>
    <row r="63" spans="2:28" x14ac:dyDescent="0.2">
      <c r="B63" s="132">
        <f>IFERROR(VLOOKUP(C63,'MEG Def'!$A$57:$B$60,2),0)</f>
        <v>0</v>
      </c>
      <c r="C63" s="140"/>
      <c r="D63" s="533"/>
      <c r="E63" s="534"/>
      <c r="F63" s="534"/>
      <c r="G63" s="534"/>
      <c r="H63" s="534"/>
      <c r="I63" s="534"/>
      <c r="J63" s="534"/>
      <c r="K63" s="534"/>
      <c r="L63" s="534"/>
      <c r="M63" s="534"/>
      <c r="N63" s="534"/>
      <c r="O63" s="534"/>
      <c r="P63" s="534"/>
      <c r="Q63" s="534"/>
      <c r="R63" s="534"/>
      <c r="S63" s="534"/>
      <c r="T63" s="534"/>
      <c r="U63" s="534"/>
      <c r="V63" s="534"/>
      <c r="W63" s="534"/>
      <c r="X63" s="534"/>
      <c r="Y63" s="534"/>
      <c r="Z63" s="534"/>
      <c r="AA63" s="534"/>
      <c r="AB63" s="535"/>
    </row>
    <row r="64" spans="2:28" ht="13.5" thickBot="1" x14ac:dyDescent="0.25">
      <c r="B64" s="4"/>
      <c r="C64" s="4"/>
      <c r="D64" s="554"/>
      <c r="E64" s="555"/>
      <c r="F64" s="555"/>
      <c r="G64" s="555"/>
      <c r="H64" s="555"/>
      <c r="I64" s="542"/>
      <c r="J64" s="542"/>
      <c r="K64" s="542"/>
      <c r="L64" s="542"/>
      <c r="M64" s="542"/>
      <c r="N64" s="542"/>
      <c r="O64" s="542"/>
      <c r="P64" s="542"/>
      <c r="Q64" s="542"/>
      <c r="R64" s="542"/>
      <c r="S64" s="542"/>
      <c r="T64" s="542"/>
      <c r="U64" s="542"/>
      <c r="V64" s="542"/>
      <c r="W64" s="542"/>
      <c r="X64" s="542"/>
      <c r="Y64" s="542"/>
      <c r="Z64" s="542"/>
      <c r="AA64" s="542"/>
      <c r="AB64" s="543"/>
    </row>
    <row r="65" spans="2:9" x14ac:dyDescent="0.2">
      <c r="B65" s="33"/>
      <c r="C65" s="129"/>
      <c r="D65" s="26"/>
      <c r="E65" s="26"/>
      <c r="F65" s="25"/>
      <c r="G65" s="25"/>
      <c r="H65" s="36"/>
      <c r="I65" s="36"/>
    </row>
  </sheetData>
  <sheetProtection password="CD94" sheet="1" objects="1" scenarios="1"/>
  <pageMargins left="0.75" right="0.75" top="1" bottom="1" header="0.5" footer="0.5"/>
  <pageSetup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pageSetUpPr fitToPage="1"/>
  </sheetPr>
  <dimension ref="A1:AS15"/>
  <sheetViews>
    <sheetView showZeros="0" zoomScaleNormal="100" workbookViewId="0">
      <selection activeCell="C24" sqref="C24"/>
    </sheetView>
  </sheetViews>
  <sheetFormatPr defaultColWidth="8.7109375" defaultRowHeight="12.75" x14ac:dyDescent="0.2"/>
  <cols>
    <col min="1" max="1" width="8.7109375" style="50"/>
    <col min="2" max="2" width="43.42578125" style="50" customWidth="1"/>
    <col min="3" max="3" width="18.140625" style="50" customWidth="1"/>
    <col min="4" max="27" width="15.140625" style="50" customWidth="1"/>
    <col min="28" max="28" width="17.140625" style="50" customWidth="1"/>
    <col min="29" max="29" width="8.7109375" style="50"/>
    <col min="30" max="30" width="28.5703125" style="50" customWidth="1"/>
    <col min="31" max="40" width="0" style="50" hidden="1" customWidth="1"/>
    <col min="41" max="45" width="19.42578125" style="50" customWidth="1"/>
    <col min="46" max="16384" width="8.7109375" style="50"/>
  </cols>
  <sheetData>
    <row r="1" spans="1:45" ht="27.95" customHeight="1" x14ac:dyDescent="0.2">
      <c r="A1" s="71"/>
      <c r="B1" s="71"/>
      <c r="C1" s="71"/>
    </row>
    <row r="3" spans="1:45" x14ac:dyDescent="0.2">
      <c r="B3" s="49" t="s">
        <v>95</v>
      </c>
    </row>
    <row r="5" spans="1:45" ht="13.5" thickBot="1" x14ac:dyDescent="0.25">
      <c r="B5" s="53"/>
      <c r="C5" s="176"/>
    </row>
    <row r="6" spans="1:45" ht="27.95" customHeight="1" thickBot="1" x14ac:dyDescent="0.25">
      <c r="B6" s="628"/>
      <c r="C6" s="67" t="s">
        <v>88</v>
      </c>
      <c r="D6" s="68"/>
      <c r="E6" s="72"/>
      <c r="F6" s="68"/>
      <c r="G6" s="68"/>
      <c r="H6" s="68"/>
      <c r="I6" s="68"/>
      <c r="J6" s="68"/>
      <c r="K6" s="68"/>
      <c r="L6" s="68"/>
      <c r="M6" s="68"/>
      <c r="N6" s="68"/>
      <c r="O6" s="68"/>
      <c r="P6" s="68"/>
      <c r="Q6" s="68"/>
      <c r="R6" s="68"/>
      <c r="S6" s="68"/>
      <c r="T6" s="68"/>
      <c r="U6" s="68"/>
      <c r="V6" s="68"/>
      <c r="W6" s="68"/>
      <c r="X6" s="68"/>
      <c r="Y6" s="68"/>
      <c r="Z6" s="68"/>
      <c r="AA6" s="69"/>
      <c r="AB6" s="280" t="s">
        <v>1</v>
      </c>
      <c r="AD6" s="622"/>
      <c r="AE6" s="629"/>
      <c r="AF6" s="629"/>
      <c r="AG6" s="629"/>
      <c r="AH6" s="629"/>
      <c r="AI6" s="629"/>
      <c r="AJ6" s="629"/>
      <c r="AK6" s="629"/>
      <c r="AL6" s="629"/>
      <c r="AM6" s="629"/>
      <c r="AN6" s="629"/>
      <c r="AO6" s="622"/>
      <c r="AP6" s="629"/>
      <c r="AQ6" s="629"/>
      <c r="AR6" s="629"/>
      <c r="AS6" s="629"/>
    </row>
    <row r="7" spans="1:45" ht="24.6" customHeight="1" thickBot="1" x14ac:dyDescent="0.25">
      <c r="B7" s="630" t="s">
        <v>89</v>
      </c>
      <c r="C7" s="365">
        <f>'DY Def'!B$5</f>
        <v>1</v>
      </c>
      <c r="D7" s="366">
        <f>'DY Def'!C$5</f>
        <v>2</v>
      </c>
      <c r="E7" s="366">
        <f>'DY Def'!D$5</f>
        <v>3</v>
      </c>
      <c r="F7" s="366">
        <f>'DY Def'!E$5</f>
        <v>4</v>
      </c>
      <c r="G7" s="366">
        <f>'DY Def'!F$5</f>
        <v>5</v>
      </c>
      <c r="H7" s="366">
        <f>'DY Def'!G$5</f>
        <v>6</v>
      </c>
      <c r="I7" s="366">
        <f>'DY Def'!H$5</f>
        <v>7</v>
      </c>
      <c r="J7" s="366">
        <f>'DY Def'!I$5</f>
        <v>8</v>
      </c>
      <c r="K7" s="366">
        <f>'DY Def'!J$5</f>
        <v>9</v>
      </c>
      <c r="L7" s="366">
        <f>'DY Def'!K$5</f>
        <v>10</v>
      </c>
      <c r="M7" s="366">
        <f>'DY Def'!L$5</f>
        <v>11</v>
      </c>
      <c r="N7" s="366">
        <f>'DY Def'!M$5</f>
        <v>12</v>
      </c>
      <c r="O7" s="366">
        <f>'DY Def'!N$5</f>
        <v>13</v>
      </c>
      <c r="P7" s="366">
        <f>'DY Def'!O$5</f>
        <v>14</v>
      </c>
      <c r="Q7" s="366">
        <f>'DY Def'!P$5</f>
        <v>15</v>
      </c>
      <c r="R7" s="366">
        <f>'DY Def'!Q$5</f>
        <v>16</v>
      </c>
      <c r="S7" s="366">
        <f>'DY Def'!R$5</f>
        <v>17</v>
      </c>
      <c r="T7" s="366">
        <f>'DY Def'!S$5</f>
        <v>18</v>
      </c>
      <c r="U7" s="366">
        <f>'DY Def'!T$5</f>
        <v>19</v>
      </c>
      <c r="V7" s="366">
        <f>'DY Def'!U$5</f>
        <v>20</v>
      </c>
      <c r="W7" s="366">
        <f>'DY Def'!V$5</f>
        <v>21</v>
      </c>
      <c r="X7" s="366">
        <f>'DY Def'!W$5</f>
        <v>22</v>
      </c>
      <c r="Y7" s="366">
        <f>'DY Def'!X$5</f>
        <v>23</v>
      </c>
      <c r="Z7" s="366">
        <f>'DY Def'!Y$5</f>
        <v>24</v>
      </c>
      <c r="AA7" s="367">
        <f>'DY Def'!Z$5</f>
        <v>25</v>
      </c>
      <c r="AB7" s="357"/>
      <c r="AD7" s="622"/>
      <c r="AE7" s="631"/>
      <c r="AF7" s="631"/>
      <c r="AG7" s="631"/>
      <c r="AH7" s="631"/>
      <c r="AI7" s="631"/>
      <c r="AJ7" s="631"/>
      <c r="AK7" s="631"/>
      <c r="AL7" s="631"/>
      <c r="AM7" s="631"/>
      <c r="AN7" s="631"/>
      <c r="AO7" s="631"/>
      <c r="AP7" s="631"/>
      <c r="AQ7" s="631"/>
      <c r="AR7" s="631"/>
      <c r="AS7" s="631"/>
    </row>
    <row r="8" spans="1:45" x14ac:dyDescent="0.2">
      <c r="B8" s="632" t="s">
        <v>90</v>
      </c>
      <c r="C8" s="633"/>
      <c r="D8" s="634"/>
      <c r="E8" s="634"/>
      <c r="F8" s="634"/>
      <c r="G8" s="634"/>
      <c r="H8" s="634"/>
      <c r="I8" s="634"/>
      <c r="J8" s="634"/>
      <c r="K8" s="634"/>
      <c r="L8" s="634"/>
      <c r="M8" s="634"/>
      <c r="N8" s="634"/>
      <c r="O8" s="634"/>
      <c r="P8" s="634"/>
      <c r="Q8" s="634"/>
      <c r="R8" s="634"/>
      <c r="S8" s="634"/>
      <c r="T8" s="634"/>
      <c r="U8" s="634"/>
      <c r="V8" s="634"/>
      <c r="W8" s="634"/>
      <c r="X8" s="634"/>
      <c r="Y8" s="634"/>
      <c r="Z8" s="634"/>
      <c r="AA8" s="635"/>
      <c r="AB8" s="636"/>
      <c r="AD8" s="637"/>
      <c r="AE8" s="638"/>
      <c r="AF8" s="638"/>
      <c r="AG8" s="638"/>
      <c r="AH8" s="638"/>
      <c r="AI8" s="638"/>
      <c r="AJ8" s="638"/>
      <c r="AK8" s="638"/>
      <c r="AL8" s="638"/>
      <c r="AM8" s="638"/>
      <c r="AN8" s="638"/>
      <c r="AO8" s="639"/>
      <c r="AP8" s="639"/>
      <c r="AQ8" s="639"/>
      <c r="AR8" s="639"/>
      <c r="AS8" s="639"/>
    </row>
    <row r="9" spans="1:45" x14ac:dyDescent="0.2">
      <c r="B9" s="640"/>
      <c r="C9" s="415"/>
      <c r="D9" s="424"/>
      <c r="E9" s="424"/>
      <c r="F9" s="424"/>
      <c r="G9" s="424"/>
      <c r="H9" s="404"/>
      <c r="I9" s="404"/>
      <c r="J9" s="404"/>
      <c r="K9" s="404"/>
      <c r="L9" s="404"/>
      <c r="M9" s="404"/>
      <c r="N9" s="404"/>
      <c r="O9" s="404"/>
      <c r="P9" s="404"/>
      <c r="Q9" s="404"/>
      <c r="R9" s="404"/>
      <c r="S9" s="404"/>
      <c r="T9" s="404"/>
      <c r="U9" s="404"/>
      <c r="V9" s="404"/>
      <c r="W9" s="404"/>
      <c r="X9" s="404"/>
      <c r="Y9" s="404"/>
      <c r="Z9" s="404"/>
      <c r="AA9" s="411"/>
      <c r="AB9" s="355">
        <f>SUM(C9:AA9)</f>
        <v>0</v>
      </c>
      <c r="AD9" s="641"/>
      <c r="AE9" s="638"/>
      <c r="AF9" s="638"/>
      <c r="AG9" s="638"/>
      <c r="AH9" s="638"/>
      <c r="AI9" s="638"/>
      <c r="AJ9" s="638"/>
      <c r="AK9" s="638"/>
      <c r="AL9" s="638"/>
      <c r="AM9" s="638"/>
      <c r="AN9" s="638"/>
      <c r="AO9" s="639"/>
      <c r="AP9" s="639"/>
      <c r="AQ9" s="639"/>
      <c r="AR9" s="639"/>
      <c r="AS9" s="639"/>
    </row>
    <row r="10" spans="1:45" x14ac:dyDescent="0.2">
      <c r="B10" s="632" t="s">
        <v>27</v>
      </c>
      <c r="C10" s="476"/>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8"/>
      <c r="AB10" s="478"/>
      <c r="AD10" s="642"/>
      <c r="AE10" s="638"/>
      <c r="AF10" s="638"/>
      <c r="AG10" s="638"/>
      <c r="AH10" s="638"/>
      <c r="AI10" s="638"/>
      <c r="AJ10" s="638"/>
      <c r="AK10" s="638"/>
      <c r="AL10" s="638"/>
      <c r="AM10" s="638"/>
      <c r="AN10" s="638"/>
      <c r="AO10" s="643"/>
      <c r="AP10" s="643"/>
      <c r="AQ10" s="643"/>
      <c r="AR10" s="643"/>
      <c r="AS10" s="643"/>
    </row>
    <row r="11" spans="1:45" x14ac:dyDescent="0.2">
      <c r="B11" s="644"/>
      <c r="C11" s="476">
        <f>SUMIF('WW Spending Actual'!$B$10:$B$49,'Program Spending Limits'!$B11,'WW Spending Actual'!D$10:D$49)</f>
        <v>0</v>
      </c>
      <c r="D11" s="477">
        <f>SUMIF('WW Spending Actual'!$B$10:$B$49,'Program Spending Limits'!$B11,'WW Spending Actual'!E$10:E$49)</f>
        <v>0</v>
      </c>
      <c r="E11" s="477">
        <f>SUMIF('WW Spending Actual'!$B$10:$B$49,'Program Spending Limits'!$B11,'WW Spending Actual'!F$10:F$49)</f>
        <v>0</v>
      </c>
      <c r="F11" s="477">
        <f>SUMIF('WW Spending Actual'!$B$10:$B$49,'Program Spending Limits'!$B11,'WW Spending Actual'!G$10:G$49)</f>
        <v>0</v>
      </c>
      <c r="G11" s="477">
        <f>SUMIF('WW Spending Actual'!$B$10:$B$49,'Program Spending Limits'!$B11,'WW Spending Actual'!H$10:H$49)</f>
        <v>0</v>
      </c>
      <c r="H11" s="477">
        <f>SUMIF('WW Spending Actual'!$B$10:$B$49,'Program Spending Limits'!$B11,'WW Spending Actual'!I$10:I$49)</f>
        <v>0</v>
      </c>
      <c r="I11" s="477">
        <f>SUMIF('WW Spending Actual'!$B$10:$B$49,'Program Spending Limits'!$B11,'WW Spending Actual'!J$10:J$49)</f>
        <v>0</v>
      </c>
      <c r="J11" s="477">
        <f>SUMIF('WW Spending Actual'!$B$10:$B$49,'Program Spending Limits'!$B11,'WW Spending Actual'!K$10:K$49)</f>
        <v>0</v>
      </c>
      <c r="K11" s="477">
        <f>SUMIF('WW Spending Actual'!$B$10:$B$49,'Program Spending Limits'!$B11,'WW Spending Actual'!L$10:L$49)</f>
        <v>0</v>
      </c>
      <c r="L11" s="477">
        <f>SUMIF('WW Spending Actual'!$B$10:$B$49,'Program Spending Limits'!$B11,'WW Spending Actual'!M$10:M$49)</f>
        <v>0</v>
      </c>
      <c r="M11" s="477">
        <f>SUMIF('WW Spending Actual'!$B$10:$B$49,'Program Spending Limits'!$B11,'WW Spending Actual'!N$10:N$49)</f>
        <v>0</v>
      </c>
      <c r="N11" s="477">
        <f>SUMIF('WW Spending Actual'!$B$10:$B$49,'Program Spending Limits'!$B11,'WW Spending Actual'!O$10:O$49)</f>
        <v>0</v>
      </c>
      <c r="O11" s="477">
        <f>SUMIF('WW Spending Actual'!$B$10:$B$49,'Program Spending Limits'!$B11,'WW Spending Actual'!P$10:P$49)</f>
        <v>0</v>
      </c>
      <c r="P11" s="477">
        <f>SUMIF('WW Spending Actual'!$B$10:$B$49,'Program Spending Limits'!$B11,'WW Spending Actual'!Q$10:Q$49)</f>
        <v>0</v>
      </c>
      <c r="Q11" s="477">
        <f>SUMIF('WW Spending Actual'!$B$10:$B$49,'Program Spending Limits'!$B11,'WW Spending Actual'!R$10:R$49)</f>
        <v>0</v>
      </c>
      <c r="R11" s="477">
        <f>SUMIF('WW Spending Actual'!$B$10:$B$49,'Program Spending Limits'!$B11,'WW Spending Actual'!S$10:S$49)</f>
        <v>0</v>
      </c>
      <c r="S11" s="477">
        <f>SUMIF('WW Spending Actual'!$B$10:$B$49,'Program Spending Limits'!$B11,'WW Spending Actual'!T$10:T$49)</f>
        <v>0</v>
      </c>
      <c r="T11" s="477">
        <f>SUMIF('WW Spending Actual'!$B$10:$B$49,'Program Spending Limits'!$B11,'WW Spending Actual'!U$10:U$49)</f>
        <v>0</v>
      </c>
      <c r="U11" s="477">
        <f>SUMIF('WW Spending Actual'!$B$10:$B$49,'Program Spending Limits'!$B11,'WW Spending Actual'!V$10:V$49)</f>
        <v>0</v>
      </c>
      <c r="V11" s="477">
        <f>SUMIF('WW Spending Actual'!$B$10:$B$49,'Program Spending Limits'!$B11,'WW Spending Actual'!W$10:W$49)</f>
        <v>0</v>
      </c>
      <c r="W11" s="477">
        <f>SUMIF('WW Spending Actual'!$B$10:$B$49,'Program Spending Limits'!$B11,'WW Spending Actual'!X$10:X$49)</f>
        <v>0</v>
      </c>
      <c r="X11" s="477">
        <f>SUMIF('WW Spending Actual'!$B$10:$B$49,'Program Spending Limits'!$B11,'WW Spending Actual'!Y$10:Y$49)</f>
        <v>0</v>
      </c>
      <c r="Y11" s="477">
        <f>SUMIF('WW Spending Actual'!$B$10:$B$49,'Program Spending Limits'!$B11,'WW Spending Actual'!Z$10:Z$49)</f>
        <v>0</v>
      </c>
      <c r="Z11" s="477">
        <f>SUMIF('WW Spending Actual'!$B$10:$B$49,'Program Spending Limits'!$B11,'WW Spending Actual'!AA$10:AA$49)</f>
        <v>0</v>
      </c>
      <c r="AA11" s="478">
        <f>SUMIF('WW Spending Actual'!$B$10:$B$49,'Program Spending Limits'!$B11,'WW Spending Actual'!AB$10:AB$49)</f>
        <v>0</v>
      </c>
      <c r="AB11" s="478"/>
      <c r="AD11" s="645"/>
      <c r="AE11" s="638"/>
      <c r="AF11" s="638"/>
      <c r="AG11" s="638"/>
      <c r="AH11" s="638"/>
      <c r="AI11" s="638"/>
      <c r="AJ11" s="638"/>
      <c r="AK11" s="638"/>
      <c r="AL11" s="638"/>
      <c r="AM11" s="638"/>
      <c r="AN11" s="638"/>
      <c r="AO11" s="639"/>
      <c r="AP11" s="639"/>
      <c r="AQ11" s="639"/>
      <c r="AR11" s="639"/>
      <c r="AS11" s="639"/>
    </row>
    <row r="12" spans="1:45" x14ac:dyDescent="0.2">
      <c r="B12" s="644"/>
      <c r="C12" s="476">
        <f>SUMIF('WW Spending Actual'!$B$10:$B$49,'Program Spending Limits'!$B12,'WW Spending Actual'!D$10:D$49)</f>
        <v>0</v>
      </c>
      <c r="D12" s="477">
        <f>SUMIF('WW Spending Actual'!$B$10:$B$49,'Program Spending Limits'!$B12,'WW Spending Actual'!E$10:E$49)</f>
        <v>0</v>
      </c>
      <c r="E12" s="477">
        <f>SUMIF('WW Spending Actual'!$B$10:$B$49,'Program Spending Limits'!$B12,'WW Spending Actual'!F$10:F$49)</f>
        <v>0</v>
      </c>
      <c r="F12" s="477">
        <f>SUMIF('WW Spending Actual'!$B$10:$B$49,'Program Spending Limits'!$B12,'WW Spending Actual'!G$10:G$49)</f>
        <v>0</v>
      </c>
      <c r="G12" s="477">
        <f>SUMIF('WW Spending Actual'!$B$10:$B$49,'Program Spending Limits'!$B12,'WW Spending Actual'!H$10:H$49)</f>
        <v>0</v>
      </c>
      <c r="H12" s="477">
        <f>SUMIF('WW Spending Actual'!$B$10:$B$49,'Program Spending Limits'!$B12,'WW Spending Actual'!I$10:I$49)</f>
        <v>0</v>
      </c>
      <c r="I12" s="477">
        <f>SUMIF('WW Spending Actual'!$B$10:$B$49,'Program Spending Limits'!$B12,'WW Spending Actual'!J$10:J$49)</f>
        <v>0</v>
      </c>
      <c r="J12" s="477">
        <f>SUMIF('WW Spending Actual'!$B$10:$B$49,'Program Spending Limits'!$B12,'WW Spending Actual'!K$10:K$49)</f>
        <v>0</v>
      </c>
      <c r="K12" s="477">
        <f>SUMIF('WW Spending Actual'!$B$10:$B$49,'Program Spending Limits'!$B12,'WW Spending Actual'!L$10:L$49)</f>
        <v>0</v>
      </c>
      <c r="L12" s="477">
        <f>SUMIF('WW Spending Actual'!$B$10:$B$49,'Program Spending Limits'!$B12,'WW Spending Actual'!M$10:M$49)</f>
        <v>0</v>
      </c>
      <c r="M12" s="477">
        <f>SUMIF('WW Spending Actual'!$B$10:$B$49,'Program Spending Limits'!$B12,'WW Spending Actual'!N$10:N$49)</f>
        <v>0</v>
      </c>
      <c r="N12" s="477">
        <f>SUMIF('WW Spending Actual'!$B$10:$B$49,'Program Spending Limits'!$B12,'WW Spending Actual'!O$10:O$49)</f>
        <v>0</v>
      </c>
      <c r="O12" s="477">
        <f>SUMIF('WW Spending Actual'!$B$10:$B$49,'Program Spending Limits'!$B12,'WW Spending Actual'!P$10:P$49)</f>
        <v>0</v>
      </c>
      <c r="P12" s="477">
        <f>SUMIF('WW Spending Actual'!$B$10:$B$49,'Program Spending Limits'!$B12,'WW Spending Actual'!Q$10:Q$49)</f>
        <v>0</v>
      </c>
      <c r="Q12" s="477">
        <f>SUMIF('WW Spending Actual'!$B$10:$B$49,'Program Spending Limits'!$B12,'WW Spending Actual'!R$10:R$49)</f>
        <v>0</v>
      </c>
      <c r="R12" s="477">
        <f>SUMIF('WW Spending Actual'!$B$10:$B$49,'Program Spending Limits'!$B12,'WW Spending Actual'!S$10:S$49)</f>
        <v>0</v>
      </c>
      <c r="S12" s="477">
        <f>SUMIF('WW Spending Actual'!$B$10:$B$49,'Program Spending Limits'!$B12,'WW Spending Actual'!T$10:T$49)</f>
        <v>0</v>
      </c>
      <c r="T12" s="477">
        <f>SUMIF('WW Spending Actual'!$B$10:$B$49,'Program Spending Limits'!$B12,'WW Spending Actual'!U$10:U$49)</f>
        <v>0</v>
      </c>
      <c r="U12" s="477">
        <f>SUMIF('WW Spending Actual'!$B$10:$B$49,'Program Spending Limits'!$B12,'WW Spending Actual'!V$10:V$49)</f>
        <v>0</v>
      </c>
      <c r="V12" s="477">
        <f>SUMIF('WW Spending Actual'!$B$10:$B$49,'Program Spending Limits'!$B12,'WW Spending Actual'!W$10:W$49)</f>
        <v>0</v>
      </c>
      <c r="W12" s="477">
        <f>SUMIF('WW Spending Actual'!$B$10:$B$49,'Program Spending Limits'!$B12,'WW Spending Actual'!X$10:X$49)</f>
        <v>0</v>
      </c>
      <c r="X12" s="477">
        <f>SUMIF('WW Spending Actual'!$B$10:$B$49,'Program Spending Limits'!$B12,'WW Spending Actual'!Y$10:Y$49)</f>
        <v>0</v>
      </c>
      <c r="Y12" s="477">
        <f>SUMIF('WW Spending Actual'!$B$10:$B$49,'Program Spending Limits'!$B12,'WW Spending Actual'!Z$10:Z$49)</f>
        <v>0</v>
      </c>
      <c r="Z12" s="477">
        <f>SUMIF('WW Spending Actual'!$B$10:$B$49,'Program Spending Limits'!$B12,'WW Spending Actual'!AA$10:AA$49)</f>
        <v>0</v>
      </c>
      <c r="AA12" s="478">
        <f>SUMIF('WW Spending Actual'!$B$10:$B$49,'Program Spending Limits'!$B12,'WW Spending Actual'!AB$10:AB$49)</f>
        <v>0</v>
      </c>
      <c r="AB12" s="478"/>
      <c r="AD12" s="645"/>
      <c r="AE12" s="638"/>
      <c r="AF12" s="638"/>
      <c r="AG12" s="638"/>
      <c r="AH12" s="638"/>
      <c r="AI12" s="638"/>
      <c r="AJ12" s="638"/>
      <c r="AK12" s="638"/>
      <c r="AL12" s="638"/>
      <c r="AM12" s="638"/>
      <c r="AN12" s="638"/>
      <c r="AO12" s="639"/>
      <c r="AP12" s="639"/>
      <c r="AQ12" s="639"/>
      <c r="AR12" s="639"/>
      <c r="AS12" s="639"/>
    </row>
    <row r="13" spans="1:45" x14ac:dyDescent="0.2">
      <c r="B13" s="646" t="s">
        <v>28</v>
      </c>
      <c r="C13" s="353">
        <f>C9-C11</f>
        <v>0</v>
      </c>
      <c r="D13" s="354">
        <f t="shared" ref="D13:AA13" si="0">D9-D11</f>
        <v>0</v>
      </c>
      <c r="E13" s="354">
        <f t="shared" si="0"/>
        <v>0</v>
      </c>
      <c r="F13" s="354">
        <f t="shared" si="0"/>
        <v>0</v>
      </c>
      <c r="G13" s="354">
        <f t="shared" si="0"/>
        <v>0</v>
      </c>
      <c r="H13" s="354">
        <f t="shared" si="0"/>
        <v>0</v>
      </c>
      <c r="I13" s="354">
        <f t="shared" si="0"/>
        <v>0</v>
      </c>
      <c r="J13" s="354">
        <f t="shared" si="0"/>
        <v>0</v>
      </c>
      <c r="K13" s="354">
        <f t="shared" si="0"/>
        <v>0</v>
      </c>
      <c r="L13" s="354">
        <f t="shared" si="0"/>
        <v>0</v>
      </c>
      <c r="M13" s="354">
        <f t="shared" si="0"/>
        <v>0</v>
      </c>
      <c r="N13" s="354">
        <f t="shared" si="0"/>
        <v>0</v>
      </c>
      <c r="O13" s="354">
        <f t="shared" si="0"/>
        <v>0</v>
      </c>
      <c r="P13" s="354">
        <f t="shared" si="0"/>
        <v>0</v>
      </c>
      <c r="Q13" s="354">
        <f t="shared" si="0"/>
        <v>0</v>
      </c>
      <c r="R13" s="354">
        <f t="shared" si="0"/>
        <v>0</v>
      </c>
      <c r="S13" s="354">
        <f t="shared" si="0"/>
        <v>0</v>
      </c>
      <c r="T13" s="354">
        <f t="shared" si="0"/>
        <v>0</v>
      </c>
      <c r="U13" s="354">
        <f t="shared" si="0"/>
        <v>0</v>
      </c>
      <c r="V13" s="354">
        <f t="shared" si="0"/>
        <v>0</v>
      </c>
      <c r="W13" s="354">
        <f t="shared" si="0"/>
        <v>0</v>
      </c>
      <c r="X13" s="354">
        <f t="shared" si="0"/>
        <v>0</v>
      </c>
      <c r="Y13" s="354">
        <f t="shared" si="0"/>
        <v>0</v>
      </c>
      <c r="Z13" s="354">
        <f t="shared" si="0"/>
        <v>0</v>
      </c>
      <c r="AA13" s="355">
        <f t="shared" si="0"/>
        <v>0</v>
      </c>
      <c r="AB13" s="478">
        <f>SUM(C13:AA13)</f>
        <v>0</v>
      </c>
    </row>
    <row r="14" spans="1:45" ht="13.5" thickBot="1" x14ac:dyDescent="0.25">
      <c r="B14" s="646" t="s">
        <v>29</v>
      </c>
      <c r="C14" s="557" t="str">
        <f t="shared" ref="C14:AA14" si="1">IF(C13&lt;0,"Over",".")</f>
        <v>.</v>
      </c>
      <c r="D14" s="558" t="str">
        <f t="shared" si="1"/>
        <v>.</v>
      </c>
      <c r="E14" s="558" t="str">
        <f t="shared" si="1"/>
        <v>.</v>
      </c>
      <c r="F14" s="558" t="str">
        <f t="shared" si="1"/>
        <v>.</v>
      </c>
      <c r="G14" s="558" t="str">
        <f t="shared" si="1"/>
        <v>.</v>
      </c>
      <c r="H14" s="558" t="str">
        <f t="shared" si="1"/>
        <v>.</v>
      </c>
      <c r="I14" s="558" t="str">
        <f t="shared" si="1"/>
        <v>.</v>
      </c>
      <c r="J14" s="558" t="str">
        <f t="shared" si="1"/>
        <v>.</v>
      </c>
      <c r="K14" s="558" t="str">
        <f t="shared" si="1"/>
        <v>.</v>
      </c>
      <c r="L14" s="558" t="str">
        <f t="shared" si="1"/>
        <v>.</v>
      </c>
      <c r="M14" s="558" t="str">
        <f t="shared" si="1"/>
        <v>.</v>
      </c>
      <c r="N14" s="558" t="str">
        <f t="shared" si="1"/>
        <v>.</v>
      </c>
      <c r="O14" s="558" t="str">
        <f t="shared" si="1"/>
        <v>.</v>
      </c>
      <c r="P14" s="558" t="str">
        <f t="shared" si="1"/>
        <v>.</v>
      </c>
      <c r="Q14" s="558" t="str">
        <f t="shared" si="1"/>
        <v>.</v>
      </c>
      <c r="R14" s="558" t="str">
        <f t="shared" si="1"/>
        <v>.</v>
      </c>
      <c r="S14" s="558" t="str">
        <f t="shared" si="1"/>
        <v>.</v>
      </c>
      <c r="T14" s="558" t="str">
        <f t="shared" si="1"/>
        <v>.</v>
      </c>
      <c r="U14" s="558" t="str">
        <f t="shared" si="1"/>
        <v>.</v>
      </c>
      <c r="V14" s="558" t="str">
        <f t="shared" si="1"/>
        <v>.</v>
      </c>
      <c r="W14" s="558" t="str">
        <f t="shared" si="1"/>
        <v>.</v>
      </c>
      <c r="X14" s="558" t="str">
        <f t="shared" si="1"/>
        <v>.</v>
      </c>
      <c r="Y14" s="558" t="str">
        <f t="shared" si="1"/>
        <v>.</v>
      </c>
      <c r="Z14" s="558" t="str">
        <f t="shared" si="1"/>
        <v>.</v>
      </c>
      <c r="AA14" s="559" t="str">
        <f t="shared" si="1"/>
        <v>.</v>
      </c>
      <c r="AB14" s="559" t="str">
        <f>IF(AB13&lt;0,"Over",".")</f>
        <v>.</v>
      </c>
    </row>
    <row r="15" spans="1:45" s="176" customFormat="1" x14ac:dyDescent="0.2">
      <c r="B15" s="72"/>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row>
  </sheetData>
  <sheetProtection password="CD94" sheet="1" objects="1" scenarios="1"/>
  <pageMargins left="0.75" right="0.75" top="1" bottom="1" header="0.5" footer="0.5"/>
  <pageSetup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1:AC404"/>
  <sheetViews>
    <sheetView zoomScaleNormal="100" workbookViewId="0">
      <selection activeCell="H12" sqref="H12"/>
    </sheetView>
  </sheetViews>
  <sheetFormatPr defaultColWidth="8.7109375" defaultRowHeight="12.75" x14ac:dyDescent="0.2"/>
  <cols>
    <col min="1" max="1" width="26.140625" style="51" customWidth="1"/>
    <col min="2" max="29" width="13" style="51" customWidth="1"/>
    <col min="30" max="16384" width="8.7109375" style="51"/>
  </cols>
  <sheetData>
    <row r="1" spans="1:11" ht="27.6" customHeight="1" x14ac:dyDescent="0.2">
      <c r="A1" s="71"/>
      <c r="B1" s="71"/>
      <c r="C1" s="71"/>
      <c r="D1" s="71"/>
      <c r="E1" s="50"/>
      <c r="F1" s="50"/>
      <c r="G1" s="50"/>
      <c r="H1" s="50"/>
    </row>
    <row r="2" spans="1:11" x14ac:dyDescent="0.2">
      <c r="A2" s="50"/>
      <c r="B2" s="50"/>
      <c r="C2" s="50"/>
      <c r="D2" s="50"/>
      <c r="E2" s="52" t="s">
        <v>58</v>
      </c>
      <c r="F2" s="464"/>
      <c r="G2" s="467" t="s">
        <v>59</v>
      </c>
      <c r="H2" s="465"/>
      <c r="J2" s="479" t="s">
        <v>192</v>
      </c>
      <c r="K2" s="475"/>
    </row>
    <row r="3" spans="1:11" x14ac:dyDescent="0.2">
      <c r="A3" s="53"/>
      <c r="B3" s="50"/>
      <c r="C3" s="50"/>
      <c r="D3" s="50"/>
      <c r="E3" s="52" t="s">
        <v>60</v>
      </c>
      <c r="F3" s="466"/>
      <c r="G3" s="467" t="s">
        <v>61</v>
      </c>
      <c r="H3" s="465"/>
      <c r="J3" s="479" t="s">
        <v>193</v>
      </c>
      <c r="K3" s="475"/>
    </row>
    <row r="4" spans="1:11" x14ac:dyDescent="0.2">
      <c r="A4" s="53"/>
      <c r="B4" s="50"/>
      <c r="C4" s="50"/>
      <c r="D4" s="50"/>
      <c r="E4" s="50"/>
      <c r="F4" s="50"/>
      <c r="G4" s="52"/>
      <c r="H4" s="50"/>
    </row>
    <row r="5" spans="1:11" s="186" customFormat="1" ht="15" x14ac:dyDescent="0.2">
      <c r="A5" s="109" t="s">
        <v>129</v>
      </c>
      <c r="B5" s="48"/>
      <c r="C5" s="48"/>
      <c r="D5" s="48"/>
      <c r="E5" s="48"/>
      <c r="F5" s="48"/>
      <c r="G5" s="54"/>
      <c r="H5" s="54"/>
    </row>
    <row r="6" spans="1:11" s="186" customFormat="1" ht="15" x14ac:dyDescent="0.2">
      <c r="A6" s="109" t="s">
        <v>130</v>
      </c>
      <c r="B6" s="48"/>
      <c r="C6" s="48"/>
      <c r="D6" s="48"/>
      <c r="E6" s="54"/>
      <c r="F6" s="54"/>
      <c r="G6" s="54"/>
      <c r="H6" s="54"/>
    </row>
    <row r="7" spans="1:11" s="186" customFormat="1" ht="14.25" x14ac:dyDescent="0.2">
      <c r="A7" s="109" t="s">
        <v>131</v>
      </c>
      <c r="B7" s="54"/>
      <c r="C7" s="54"/>
      <c r="D7" s="54"/>
      <c r="E7" s="54"/>
      <c r="F7" s="54"/>
      <c r="G7" s="54"/>
      <c r="H7" s="54"/>
    </row>
    <row r="8" spans="1:11" s="186" customFormat="1" ht="14.25" x14ac:dyDescent="0.2">
      <c r="A8" s="187" t="s">
        <v>132</v>
      </c>
      <c r="B8" s="54"/>
      <c r="C8" s="54"/>
      <c r="D8" s="54"/>
      <c r="E8" s="54"/>
      <c r="F8" s="54"/>
      <c r="G8" s="54"/>
      <c r="H8" s="54"/>
    </row>
    <row r="9" spans="1:11" s="186" customFormat="1" ht="14.25" x14ac:dyDescent="0.2">
      <c r="A9" s="109" t="s">
        <v>133</v>
      </c>
      <c r="B9" s="54"/>
      <c r="C9" s="54"/>
      <c r="D9" s="54"/>
      <c r="E9" s="54"/>
      <c r="F9" s="54"/>
      <c r="G9" s="54"/>
      <c r="H9" s="54"/>
    </row>
    <row r="10" spans="1:11" s="110" customFormat="1" ht="14.25" x14ac:dyDescent="0.2">
      <c r="A10" s="109" t="s">
        <v>134</v>
      </c>
      <c r="B10" s="188"/>
      <c r="C10" s="189"/>
      <c r="D10" s="189"/>
      <c r="E10" s="189"/>
      <c r="F10" s="189"/>
      <c r="G10" s="189"/>
      <c r="H10" s="189"/>
    </row>
    <row r="11" spans="1:11" s="110" customFormat="1" ht="14.25" x14ac:dyDescent="0.2">
      <c r="A11" s="109" t="s">
        <v>135</v>
      </c>
      <c r="B11" s="188"/>
      <c r="C11" s="189"/>
      <c r="D11" s="189"/>
      <c r="E11" s="189"/>
      <c r="F11" s="189"/>
      <c r="G11" s="189"/>
      <c r="H11" s="189"/>
    </row>
    <row r="12" spans="1:11" s="110" customFormat="1" ht="14.25" x14ac:dyDescent="0.2">
      <c r="A12" s="187" t="s">
        <v>136</v>
      </c>
      <c r="B12" s="188"/>
      <c r="C12" s="189"/>
      <c r="D12" s="189"/>
      <c r="E12" s="189"/>
      <c r="F12" s="189"/>
      <c r="G12" s="189"/>
      <c r="H12" s="189"/>
    </row>
    <row r="13" spans="1:11" s="110" customFormat="1" ht="14.25" x14ac:dyDescent="0.2">
      <c r="A13" s="187" t="s">
        <v>137</v>
      </c>
      <c r="B13" s="188"/>
      <c r="C13" s="189"/>
      <c r="D13" s="189"/>
      <c r="E13" s="189"/>
      <c r="F13" s="189"/>
      <c r="G13" s="189"/>
      <c r="H13" s="189"/>
    </row>
    <row r="14" spans="1:11" s="75" customFormat="1" x14ac:dyDescent="0.2">
      <c r="A14" s="190"/>
      <c r="B14" s="191"/>
      <c r="C14" s="192"/>
      <c r="D14" s="192"/>
      <c r="E14" s="27"/>
      <c r="F14" s="27"/>
      <c r="G14" s="27"/>
      <c r="H14" s="27"/>
    </row>
    <row r="15" spans="1:11" ht="13.5" thickBot="1" x14ac:dyDescent="0.25">
      <c r="A15" s="55"/>
      <c r="B15" s="50"/>
      <c r="C15" s="50"/>
      <c r="D15" s="50"/>
      <c r="E15" s="50"/>
      <c r="F15" s="50"/>
      <c r="G15" s="50"/>
      <c r="H15" s="50"/>
    </row>
    <row r="16" spans="1:11" s="75" customFormat="1" ht="14.45" hidden="1" customHeight="1" x14ac:dyDescent="0.25">
      <c r="A16" s="84"/>
      <c r="B16" s="84"/>
    </row>
    <row r="17" spans="1:2" s="75" customFormat="1" ht="14.45" hidden="1" customHeight="1" x14ac:dyDescent="0.25">
      <c r="A17" s="84"/>
      <c r="B17" s="84"/>
    </row>
    <row r="18" spans="1:2" s="75" customFormat="1" ht="14.45" hidden="1" customHeight="1" x14ac:dyDescent="0.25">
      <c r="A18" s="84"/>
      <c r="B18" s="84"/>
    </row>
    <row r="19" spans="1:2" s="75" customFormat="1" ht="14.45" hidden="1" customHeight="1" x14ac:dyDescent="0.25">
      <c r="A19" s="84"/>
      <c r="B19" s="84"/>
    </row>
    <row r="20" spans="1:2" s="75" customFormat="1" ht="14.45" hidden="1" customHeight="1" x14ac:dyDescent="0.25">
      <c r="A20" s="84"/>
      <c r="B20" s="84"/>
    </row>
    <row r="21" spans="1:2" s="75" customFormat="1" ht="14.45" hidden="1" customHeight="1" x14ac:dyDescent="0.25">
      <c r="A21" s="84"/>
      <c r="B21" s="84"/>
    </row>
    <row r="22" spans="1:2" s="75" customFormat="1" ht="14.45" hidden="1" customHeight="1" x14ac:dyDescent="0.25">
      <c r="A22" s="84"/>
      <c r="B22" s="84"/>
    </row>
    <row r="23" spans="1:2" s="75" customFormat="1" ht="14.45" hidden="1" customHeight="1" x14ac:dyDescent="0.25">
      <c r="A23" s="84"/>
      <c r="B23" s="84"/>
    </row>
    <row r="24" spans="1:2" s="75" customFormat="1" ht="14.45" hidden="1" customHeight="1" x14ac:dyDescent="0.25">
      <c r="A24" s="84"/>
      <c r="B24" s="84"/>
    </row>
    <row r="25" spans="1:2" s="75" customFormat="1" ht="14.45" hidden="1" customHeight="1" x14ac:dyDescent="0.25">
      <c r="A25" s="84"/>
      <c r="B25" s="84"/>
    </row>
    <row r="26" spans="1:2" s="75" customFormat="1" ht="14.45" hidden="1" customHeight="1" x14ac:dyDescent="0.25">
      <c r="A26" s="84"/>
      <c r="B26" s="84"/>
    </row>
    <row r="27" spans="1:2" s="75" customFormat="1" ht="14.45" hidden="1" customHeight="1" x14ac:dyDescent="0.25">
      <c r="A27" s="84"/>
      <c r="B27" s="84"/>
    </row>
    <row r="28" spans="1:2" s="75" customFormat="1" ht="14.45" hidden="1" customHeight="1" x14ac:dyDescent="0.25">
      <c r="A28" s="84"/>
      <c r="B28" s="84"/>
    </row>
    <row r="29" spans="1:2" s="75" customFormat="1" ht="14.45" hidden="1" customHeight="1" x14ac:dyDescent="0.25">
      <c r="A29" s="84"/>
      <c r="B29" s="84"/>
    </row>
    <row r="30" spans="1:2" s="75" customFormat="1" ht="14.45" hidden="1" customHeight="1" x14ac:dyDescent="0.25">
      <c r="A30" s="84"/>
      <c r="B30" s="84"/>
    </row>
    <row r="31" spans="1:2" s="75" customFormat="1" ht="14.45" hidden="1" customHeight="1" x14ac:dyDescent="0.25">
      <c r="A31" s="84"/>
      <c r="B31" s="84"/>
    </row>
    <row r="32" spans="1:2" s="75" customFormat="1" ht="14.45" hidden="1" customHeight="1" x14ac:dyDescent="0.25">
      <c r="A32" s="84"/>
      <c r="B32" s="84"/>
    </row>
    <row r="33" spans="1:2" s="75" customFormat="1" ht="14.45" hidden="1" customHeight="1" x14ac:dyDescent="0.25">
      <c r="A33" s="84"/>
      <c r="B33" s="84"/>
    </row>
    <row r="34" spans="1:2" s="75" customFormat="1" ht="14.45" hidden="1" customHeight="1" x14ac:dyDescent="0.25">
      <c r="A34" s="84"/>
      <c r="B34" s="84"/>
    </row>
    <row r="35" spans="1:2" s="75" customFormat="1" ht="14.45" hidden="1" customHeight="1" x14ac:dyDescent="0.25">
      <c r="A35" s="84"/>
      <c r="B35" s="84"/>
    </row>
    <row r="36" spans="1:2" s="75" customFormat="1" ht="14.45" hidden="1" customHeight="1" x14ac:dyDescent="0.25">
      <c r="A36" s="84"/>
      <c r="B36" s="84"/>
    </row>
    <row r="37" spans="1:2" s="75" customFormat="1" ht="14.45" hidden="1" customHeight="1" x14ac:dyDescent="0.25">
      <c r="A37" s="84"/>
      <c r="B37" s="84"/>
    </row>
    <row r="38" spans="1:2" s="75" customFormat="1" ht="14.45" hidden="1" customHeight="1" x14ac:dyDescent="0.25">
      <c r="A38" s="84"/>
      <c r="B38" s="84"/>
    </row>
    <row r="39" spans="1:2" s="75" customFormat="1" ht="14.45" hidden="1" customHeight="1" x14ac:dyDescent="0.25">
      <c r="A39" s="84"/>
      <c r="B39" s="84"/>
    </row>
    <row r="40" spans="1:2" s="75" customFormat="1" ht="14.45" hidden="1" customHeight="1" x14ac:dyDescent="0.25">
      <c r="A40" s="84"/>
      <c r="B40" s="84"/>
    </row>
    <row r="41" spans="1:2" s="75" customFormat="1" ht="14.45" hidden="1" customHeight="1" x14ac:dyDescent="0.25">
      <c r="A41" s="84"/>
      <c r="B41" s="84"/>
    </row>
    <row r="42" spans="1:2" s="75" customFormat="1" ht="14.45" hidden="1" customHeight="1" x14ac:dyDescent="0.25">
      <c r="A42" s="84"/>
      <c r="B42" s="84"/>
    </row>
    <row r="43" spans="1:2" s="75" customFormat="1" ht="14.45" hidden="1" customHeight="1" x14ac:dyDescent="0.25">
      <c r="A43" s="84"/>
      <c r="B43" s="84"/>
    </row>
    <row r="44" spans="1:2" s="75" customFormat="1" ht="14.45" hidden="1" customHeight="1" x14ac:dyDescent="0.25">
      <c r="A44" s="84"/>
      <c r="B44" s="84"/>
    </row>
    <row r="45" spans="1:2" s="75" customFormat="1" ht="14.45" hidden="1" customHeight="1" x14ac:dyDescent="0.25">
      <c r="A45" s="84"/>
      <c r="B45" s="84"/>
    </row>
    <row r="46" spans="1:2" s="75" customFormat="1" ht="14.45" hidden="1" customHeight="1" x14ac:dyDescent="0.25">
      <c r="A46" s="84"/>
      <c r="B46" s="84"/>
    </row>
    <row r="47" spans="1:2" s="75" customFormat="1" ht="14.45" hidden="1" customHeight="1" x14ac:dyDescent="0.25">
      <c r="A47" s="84"/>
      <c r="B47" s="84"/>
    </row>
    <row r="48" spans="1:2" s="75" customFormat="1" ht="14.45" hidden="1" customHeight="1" x14ac:dyDescent="0.25">
      <c r="A48" s="84"/>
      <c r="B48" s="84"/>
    </row>
    <row r="49" spans="1:2" s="75" customFormat="1" ht="14.45" hidden="1" customHeight="1" x14ac:dyDescent="0.25">
      <c r="A49" s="84"/>
      <c r="B49" s="84"/>
    </row>
    <row r="50" spans="1:2" s="75" customFormat="1" ht="14.45" hidden="1" customHeight="1" x14ac:dyDescent="0.25">
      <c r="A50" s="84"/>
      <c r="B50" s="84"/>
    </row>
    <row r="51" spans="1:2" s="75" customFormat="1" ht="14.45" hidden="1" customHeight="1" x14ac:dyDescent="0.25">
      <c r="A51" s="84"/>
      <c r="B51" s="84"/>
    </row>
    <row r="52" spans="1:2" s="75" customFormat="1" ht="14.45" hidden="1" customHeight="1" x14ac:dyDescent="0.25">
      <c r="A52" s="84"/>
      <c r="B52" s="84"/>
    </row>
    <row r="53" spans="1:2" s="75" customFormat="1" ht="14.45" hidden="1" customHeight="1" x14ac:dyDescent="0.25">
      <c r="A53" s="84"/>
      <c r="B53" s="84"/>
    </row>
    <row r="54" spans="1:2" s="75" customFormat="1" ht="14.45" hidden="1" customHeight="1" x14ac:dyDescent="0.25">
      <c r="A54" s="84"/>
      <c r="B54" s="84"/>
    </row>
    <row r="55" spans="1:2" s="75" customFormat="1" ht="14.45" hidden="1" customHeight="1" x14ac:dyDescent="0.25">
      <c r="A55" s="84"/>
      <c r="B55" s="84"/>
    </row>
    <row r="56" spans="1:2" s="75" customFormat="1" ht="14.45" hidden="1" customHeight="1" x14ac:dyDescent="0.25">
      <c r="A56" s="84"/>
      <c r="B56" s="84"/>
    </row>
    <row r="57" spans="1:2" s="75" customFormat="1" ht="14.45" hidden="1" customHeight="1" x14ac:dyDescent="0.25">
      <c r="A57" s="84"/>
      <c r="B57" s="84"/>
    </row>
    <row r="58" spans="1:2" s="75" customFormat="1" ht="14.45" hidden="1" customHeight="1" x14ac:dyDescent="0.25">
      <c r="A58" s="84"/>
      <c r="B58" s="84"/>
    </row>
    <row r="59" spans="1:2" s="75" customFormat="1" ht="14.45" hidden="1" customHeight="1" x14ac:dyDescent="0.25">
      <c r="A59" s="84"/>
      <c r="B59" s="84"/>
    </row>
    <row r="60" spans="1:2" s="75" customFormat="1" ht="14.45" hidden="1" customHeight="1" x14ac:dyDescent="0.25">
      <c r="A60" s="84"/>
      <c r="B60" s="84"/>
    </row>
    <row r="61" spans="1:2" s="75" customFormat="1" ht="14.45" hidden="1" customHeight="1" x14ac:dyDescent="0.25">
      <c r="A61" s="84"/>
      <c r="B61" s="84"/>
    </row>
    <row r="62" spans="1:2" s="75" customFormat="1" ht="14.45" hidden="1" customHeight="1" x14ac:dyDescent="0.25">
      <c r="A62" s="84"/>
      <c r="B62" s="84"/>
    </row>
    <row r="63" spans="1:2" s="75" customFormat="1" ht="14.45" hidden="1" customHeight="1" x14ac:dyDescent="0.25">
      <c r="A63" s="84"/>
      <c r="B63" s="84"/>
    </row>
    <row r="64" spans="1:2" s="75" customFormat="1" ht="14.45" hidden="1" customHeight="1" x14ac:dyDescent="0.25">
      <c r="A64" s="84"/>
      <c r="B64" s="84"/>
    </row>
    <row r="65" spans="1:2" s="75" customFormat="1" ht="14.45" hidden="1" customHeight="1" x14ac:dyDescent="0.25">
      <c r="A65" s="84"/>
      <c r="B65" s="84"/>
    </row>
    <row r="66" spans="1:2" s="75" customFormat="1" ht="14.45" hidden="1" customHeight="1" x14ac:dyDescent="0.25">
      <c r="A66" s="84"/>
      <c r="B66" s="84"/>
    </row>
    <row r="67" spans="1:2" s="75" customFormat="1" ht="14.45" hidden="1" customHeight="1" x14ac:dyDescent="0.25">
      <c r="A67" s="84"/>
      <c r="B67" s="84"/>
    </row>
    <row r="68" spans="1:2" s="75" customFormat="1" ht="14.45" hidden="1" customHeight="1" x14ac:dyDescent="0.25">
      <c r="A68" s="84"/>
      <c r="B68" s="84"/>
    </row>
    <row r="69" spans="1:2" s="75" customFormat="1" ht="14.45" hidden="1" customHeight="1" x14ac:dyDescent="0.25">
      <c r="A69" s="84"/>
      <c r="B69" s="84"/>
    </row>
    <row r="70" spans="1:2" s="75" customFormat="1" ht="14.45" hidden="1" customHeight="1" x14ac:dyDescent="0.25">
      <c r="A70" s="84"/>
      <c r="B70" s="84"/>
    </row>
    <row r="71" spans="1:2" s="75" customFormat="1" ht="14.45" hidden="1" customHeight="1" x14ac:dyDescent="0.25">
      <c r="A71" s="84"/>
      <c r="B71" s="84"/>
    </row>
    <row r="72" spans="1:2" s="75" customFormat="1" ht="14.45" hidden="1" customHeight="1" x14ac:dyDescent="0.25">
      <c r="A72" s="84"/>
      <c r="B72" s="84"/>
    </row>
    <row r="73" spans="1:2" s="75" customFormat="1" ht="14.45" hidden="1" customHeight="1" x14ac:dyDescent="0.25">
      <c r="A73" s="84"/>
      <c r="B73" s="84"/>
    </row>
    <row r="74" spans="1:2" s="75" customFormat="1" ht="14.45" hidden="1" customHeight="1" x14ac:dyDescent="0.25">
      <c r="A74" s="84"/>
      <c r="B74" s="84"/>
    </row>
    <row r="75" spans="1:2" s="75" customFormat="1" ht="14.45" hidden="1" customHeight="1" x14ac:dyDescent="0.25">
      <c r="A75" s="84"/>
      <c r="B75" s="84"/>
    </row>
    <row r="76" spans="1:2" s="75" customFormat="1" ht="14.45" hidden="1" customHeight="1" x14ac:dyDescent="0.25">
      <c r="A76" s="84"/>
      <c r="B76" s="84"/>
    </row>
    <row r="77" spans="1:2" s="75" customFormat="1" ht="14.45" hidden="1" customHeight="1" x14ac:dyDescent="0.25">
      <c r="A77" s="84"/>
      <c r="B77" s="84"/>
    </row>
    <row r="78" spans="1:2" s="75" customFormat="1" ht="14.45" hidden="1" customHeight="1" x14ac:dyDescent="0.25">
      <c r="A78" s="84"/>
      <c r="B78" s="84"/>
    </row>
    <row r="79" spans="1:2" s="75" customFormat="1" ht="14.45" hidden="1" customHeight="1" x14ac:dyDescent="0.25">
      <c r="A79" s="84"/>
      <c r="B79" s="84"/>
    </row>
    <row r="80" spans="1:2" s="75" customFormat="1" ht="14.45" hidden="1" customHeight="1" x14ac:dyDescent="0.25">
      <c r="A80" s="84"/>
      <c r="B80" s="84"/>
    </row>
    <row r="81" spans="1:2" s="75" customFormat="1" ht="14.45" hidden="1" customHeight="1" x14ac:dyDescent="0.25">
      <c r="A81" s="84"/>
      <c r="B81" s="84"/>
    </row>
    <row r="82" spans="1:2" s="75" customFormat="1" ht="14.45" hidden="1" customHeight="1" x14ac:dyDescent="0.25">
      <c r="A82" s="84"/>
      <c r="B82" s="84"/>
    </row>
    <row r="83" spans="1:2" s="75" customFormat="1" ht="14.45" hidden="1" customHeight="1" x14ac:dyDescent="0.25">
      <c r="A83" s="84"/>
      <c r="B83" s="84"/>
    </row>
    <row r="84" spans="1:2" s="75" customFormat="1" ht="14.45" hidden="1" customHeight="1" x14ac:dyDescent="0.25">
      <c r="A84" s="84"/>
      <c r="B84" s="84"/>
    </row>
    <row r="85" spans="1:2" s="75" customFormat="1" ht="14.45" hidden="1" customHeight="1" x14ac:dyDescent="0.25">
      <c r="A85" s="84"/>
      <c r="B85" s="84"/>
    </row>
    <row r="86" spans="1:2" s="75" customFormat="1" ht="14.45" hidden="1" customHeight="1" x14ac:dyDescent="0.25">
      <c r="A86" s="84"/>
      <c r="B86" s="84"/>
    </row>
    <row r="87" spans="1:2" s="75" customFormat="1" ht="14.45" hidden="1" customHeight="1" x14ac:dyDescent="0.25">
      <c r="A87" s="84"/>
      <c r="B87" s="84"/>
    </row>
    <row r="88" spans="1:2" s="75" customFormat="1" ht="14.45" hidden="1" customHeight="1" x14ac:dyDescent="0.25">
      <c r="A88" s="84"/>
      <c r="B88" s="84"/>
    </row>
    <row r="89" spans="1:2" s="75" customFormat="1" ht="14.45" hidden="1" customHeight="1" x14ac:dyDescent="0.25">
      <c r="A89" s="84"/>
      <c r="B89" s="84"/>
    </row>
    <row r="90" spans="1:2" s="75" customFormat="1" ht="14.45" hidden="1" customHeight="1" x14ac:dyDescent="0.25">
      <c r="A90" s="84"/>
      <c r="B90" s="84"/>
    </row>
    <row r="91" spans="1:2" s="75" customFormat="1" ht="14.45" hidden="1" customHeight="1" x14ac:dyDescent="0.25">
      <c r="A91" s="84"/>
      <c r="B91" s="84"/>
    </row>
    <row r="92" spans="1:2" s="75" customFormat="1" ht="14.45" hidden="1" customHeight="1" x14ac:dyDescent="0.25">
      <c r="A92" s="84"/>
      <c r="B92" s="84"/>
    </row>
    <row r="93" spans="1:2" s="75" customFormat="1" ht="14.45" hidden="1" customHeight="1" x14ac:dyDescent="0.25">
      <c r="A93" s="84"/>
      <c r="B93" s="84"/>
    </row>
    <row r="94" spans="1:2" s="75" customFormat="1" ht="14.45" hidden="1" customHeight="1" x14ac:dyDescent="0.25">
      <c r="A94" s="84"/>
      <c r="B94" s="84"/>
    </row>
    <row r="95" spans="1:2" s="75" customFormat="1" ht="14.45" hidden="1" customHeight="1" x14ac:dyDescent="0.25">
      <c r="A95" s="84"/>
      <c r="B95" s="84"/>
    </row>
    <row r="96" spans="1:2" s="75" customFormat="1" ht="15" hidden="1" customHeight="1" thickBot="1" x14ac:dyDescent="0.3">
      <c r="B96" s="84"/>
    </row>
    <row r="97" spans="1:29" s="75" customFormat="1" ht="15.75" thickBot="1" x14ac:dyDescent="0.3">
      <c r="A97" s="86" t="s">
        <v>87</v>
      </c>
    </row>
    <row r="98" spans="1:29" s="75" customFormat="1" ht="15" x14ac:dyDescent="0.25">
      <c r="A98" s="85"/>
    </row>
    <row r="99" spans="1:29" s="75" customFormat="1" ht="15" x14ac:dyDescent="0.25">
      <c r="A99" s="111" t="s">
        <v>15</v>
      </c>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row>
    <row r="100" spans="1:29" s="103" customFormat="1" ht="29.45" customHeight="1" x14ac:dyDescent="0.25">
      <c r="A100" s="436" t="s">
        <v>155</v>
      </c>
      <c r="B100" s="432" t="s">
        <v>158</v>
      </c>
      <c r="C100" s="431">
        <v>1</v>
      </c>
      <c r="D100" s="431">
        <v>2</v>
      </c>
      <c r="E100" s="431">
        <v>3</v>
      </c>
      <c r="F100" s="431">
        <v>4</v>
      </c>
      <c r="G100" s="431">
        <v>5</v>
      </c>
      <c r="H100" s="431">
        <v>6</v>
      </c>
      <c r="I100" s="431">
        <v>7</v>
      </c>
      <c r="J100" s="431">
        <v>8</v>
      </c>
      <c r="K100" s="431">
        <v>9</v>
      </c>
      <c r="L100" s="431">
        <v>10</v>
      </c>
      <c r="M100" s="431">
        <v>11</v>
      </c>
      <c r="N100" s="431">
        <v>12</v>
      </c>
      <c r="O100" s="431">
        <v>13</v>
      </c>
      <c r="P100" s="431">
        <v>14</v>
      </c>
      <c r="Q100" s="431">
        <v>15</v>
      </c>
      <c r="R100" s="431">
        <v>16</v>
      </c>
      <c r="S100" s="431">
        <v>17</v>
      </c>
      <c r="T100" s="431">
        <v>18</v>
      </c>
      <c r="U100" s="431">
        <v>19</v>
      </c>
      <c r="V100" s="431">
        <v>20</v>
      </c>
      <c r="W100" s="431">
        <v>21</v>
      </c>
      <c r="X100" s="431">
        <v>22</v>
      </c>
      <c r="Y100" s="431">
        <v>23</v>
      </c>
      <c r="Z100" s="431">
        <v>24</v>
      </c>
      <c r="AA100" s="431">
        <v>25</v>
      </c>
      <c r="AB100" s="432" t="s">
        <v>19</v>
      </c>
      <c r="AC100" s="432" t="s">
        <v>159</v>
      </c>
    </row>
    <row r="101" spans="1:29" s="104" customFormat="1" ht="11.25" x14ac:dyDescent="0.2">
      <c r="A101" s="427" t="s">
        <v>96</v>
      </c>
      <c r="B101" s="433">
        <v>0</v>
      </c>
      <c r="C101" s="433">
        <v>0</v>
      </c>
      <c r="D101" s="433">
        <v>0</v>
      </c>
      <c r="E101" s="433">
        <v>0</v>
      </c>
      <c r="F101" s="433">
        <v>0</v>
      </c>
      <c r="G101" s="433">
        <v>0</v>
      </c>
      <c r="H101" s="433">
        <v>0</v>
      </c>
      <c r="I101" s="433">
        <v>0</v>
      </c>
      <c r="J101" s="433">
        <v>0</v>
      </c>
      <c r="K101" s="433">
        <v>0</v>
      </c>
      <c r="L101" s="433">
        <v>0</v>
      </c>
      <c r="M101" s="433">
        <v>0</v>
      </c>
      <c r="N101" s="433">
        <v>0</v>
      </c>
      <c r="O101" s="433">
        <v>0</v>
      </c>
      <c r="P101" s="433">
        <v>0</v>
      </c>
      <c r="Q101" s="433">
        <v>0</v>
      </c>
      <c r="R101" s="433">
        <v>0</v>
      </c>
      <c r="S101" s="433">
        <v>0</v>
      </c>
      <c r="T101" s="433">
        <v>0</v>
      </c>
      <c r="U101" s="433">
        <v>0</v>
      </c>
      <c r="V101" s="433">
        <v>0</v>
      </c>
      <c r="W101" s="433">
        <v>0</v>
      </c>
      <c r="X101" s="433">
        <v>0</v>
      </c>
      <c r="Y101" s="433">
        <v>0</v>
      </c>
      <c r="Z101" s="433">
        <v>0</v>
      </c>
      <c r="AA101" s="433">
        <v>0</v>
      </c>
      <c r="AB101" s="433">
        <v>0</v>
      </c>
      <c r="AC101" s="433">
        <v>0</v>
      </c>
    </row>
    <row r="102" spans="1:29" s="104" customFormat="1" ht="11.25" x14ac:dyDescent="0.2">
      <c r="A102" s="427" t="s">
        <v>97</v>
      </c>
      <c r="B102" s="433">
        <v>0</v>
      </c>
      <c r="C102" s="433">
        <v>0</v>
      </c>
      <c r="D102" s="433">
        <v>0</v>
      </c>
      <c r="E102" s="433">
        <v>0</v>
      </c>
      <c r="F102" s="433">
        <v>0</v>
      </c>
      <c r="G102" s="433">
        <v>0</v>
      </c>
      <c r="H102" s="433">
        <v>0</v>
      </c>
      <c r="I102" s="433">
        <v>0</v>
      </c>
      <c r="J102" s="433">
        <v>0</v>
      </c>
      <c r="K102" s="433">
        <v>0</v>
      </c>
      <c r="L102" s="433">
        <v>0</v>
      </c>
      <c r="M102" s="433">
        <v>0</v>
      </c>
      <c r="N102" s="433">
        <v>0</v>
      </c>
      <c r="O102" s="433">
        <v>0</v>
      </c>
      <c r="P102" s="433">
        <v>0</v>
      </c>
      <c r="Q102" s="433">
        <v>0</v>
      </c>
      <c r="R102" s="433">
        <v>0</v>
      </c>
      <c r="S102" s="433">
        <v>0</v>
      </c>
      <c r="T102" s="433">
        <v>0</v>
      </c>
      <c r="U102" s="433">
        <v>0</v>
      </c>
      <c r="V102" s="433">
        <v>0</v>
      </c>
      <c r="W102" s="433">
        <v>0</v>
      </c>
      <c r="X102" s="433">
        <v>0</v>
      </c>
      <c r="Y102" s="433">
        <v>0</v>
      </c>
      <c r="Z102" s="433">
        <v>0</v>
      </c>
      <c r="AA102" s="433">
        <v>0</v>
      </c>
      <c r="AB102" s="433">
        <v>0</v>
      </c>
      <c r="AC102" s="433">
        <v>0</v>
      </c>
    </row>
    <row r="103" spans="1:29" s="104" customFormat="1" ht="11.25" x14ac:dyDescent="0.2">
      <c r="A103" s="427" t="s">
        <v>98</v>
      </c>
      <c r="B103" s="433">
        <v>0</v>
      </c>
      <c r="C103" s="433">
        <v>0</v>
      </c>
      <c r="D103" s="433">
        <v>0</v>
      </c>
      <c r="E103" s="433">
        <v>0</v>
      </c>
      <c r="F103" s="433">
        <v>0</v>
      </c>
      <c r="G103" s="433">
        <v>0</v>
      </c>
      <c r="H103" s="433">
        <v>0</v>
      </c>
      <c r="I103" s="433">
        <v>0</v>
      </c>
      <c r="J103" s="433">
        <v>0</v>
      </c>
      <c r="K103" s="433">
        <v>0</v>
      </c>
      <c r="L103" s="433">
        <v>0</v>
      </c>
      <c r="M103" s="433">
        <v>0</v>
      </c>
      <c r="N103" s="433">
        <v>0</v>
      </c>
      <c r="O103" s="433">
        <v>0</v>
      </c>
      <c r="P103" s="433">
        <v>0</v>
      </c>
      <c r="Q103" s="433">
        <v>0</v>
      </c>
      <c r="R103" s="433">
        <v>0</v>
      </c>
      <c r="S103" s="433">
        <v>0</v>
      </c>
      <c r="T103" s="433">
        <v>0</v>
      </c>
      <c r="U103" s="433">
        <v>0</v>
      </c>
      <c r="V103" s="433">
        <v>0</v>
      </c>
      <c r="W103" s="433">
        <v>0</v>
      </c>
      <c r="X103" s="433">
        <v>0</v>
      </c>
      <c r="Y103" s="433">
        <v>0</v>
      </c>
      <c r="Z103" s="433">
        <v>0</v>
      </c>
      <c r="AA103" s="433">
        <v>0</v>
      </c>
      <c r="AB103" s="433">
        <v>0</v>
      </c>
      <c r="AC103" s="433">
        <v>0</v>
      </c>
    </row>
    <row r="104" spans="1:29" s="104" customFormat="1" ht="11.25" x14ac:dyDescent="0.2">
      <c r="A104" s="427" t="s">
        <v>99</v>
      </c>
      <c r="B104" s="433">
        <v>0</v>
      </c>
      <c r="C104" s="433">
        <v>0</v>
      </c>
      <c r="D104" s="433">
        <v>0</v>
      </c>
      <c r="E104" s="433">
        <v>0</v>
      </c>
      <c r="F104" s="433">
        <v>0</v>
      </c>
      <c r="G104" s="433">
        <v>0</v>
      </c>
      <c r="H104" s="433">
        <v>0</v>
      </c>
      <c r="I104" s="433">
        <v>0</v>
      </c>
      <c r="J104" s="433">
        <v>0</v>
      </c>
      <c r="K104" s="433">
        <v>0</v>
      </c>
      <c r="L104" s="433">
        <v>0</v>
      </c>
      <c r="M104" s="433">
        <v>0</v>
      </c>
      <c r="N104" s="433">
        <v>0</v>
      </c>
      <c r="O104" s="433">
        <v>0</v>
      </c>
      <c r="P104" s="433">
        <v>0</v>
      </c>
      <c r="Q104" s="433">
        <v>0</v>
      </c>
      <c r="R104" s="433">
        <v>0</v>
      </c>
      <c r="S104" s="433">
        <v>0</v>
      </c>
      <c r="T104" s="433">
        <v>0</v>
      </c>
      <c r="U104" s="433">
        <v>0</v>
      </c>
      <c r="V104" s="433">
        <v>0</v>
      </c>
      <c r="W104" s="433">
        <v>0</v>
      </c>
      <c r="X104" s="433">
        <v>0</v>
      </c>
      <c r="Y104" s="433">
        <v>0</v>
      </c>
      <c r="Z104" s="433">
        <v>0</v>
      </c>
      <c r="AA104" s="433">
        <v>0</v>
      </c>
      <c r="AB104" s="433">
        <v>0</v>
      </c>
      <c r="AC104" s="433">
        <v>0</v>
      </c>
    </row>
    <row r="105" spans="1:29" s="104" customFormat="1" ht="11.25" x14ac:dyDescent="0.2">
      <c r="A105" s="427" t="s">
        <v>100</v>
      </c>
      <c r="B105" s="433">
        <v>0</v>
      </c>
      <c r="C105" s="433">
        <v>0</v>
      </c>
      <c r="D105" s="433">
        <v>0</v>
      </c>
      <c r="E105" s="433">
        <v>0</v>
      </c>
      <c r="F105" s="433">
        <v>0</v>
      </c>
      <c r="G105" s="433">
        <v>0</v>
      </c>
      <c r="H105" s="433">
        <v>0</v>
      </c>
      <c r="I105" s="433">
        <v>0</v>
      </c>
      <c r="J105" s="433">
        <v>0</v>
      </c>
      <c r="K105" s="433">
        <v>0</v>
      </c>
      <c r="L105" s="433">
        <v>0</v>
      </c>
      <c r="M105" s="433">
        <v>0</v>
      </c>
      <c r="N105" s="433">
        <v>0</v>
      </c>
      <c r="O105" s="433">
        <v>0</v>
      </c>
      <c r="P105" s="433">
        <v>0</v>
      </c>
      <c r="Q105" s="433">
        <v>0</v>
      </c>
      <c r="R105" s="433">
        <v>0</v>
      </c>
      <c r="S105" s="433">
        <v>0</v>
      </c>
      <c r="T105" s="433">
        <v>0</v>
      </c>
      <c r="U105" s="433">
        <v>0</v>
      </c>
      <c r="V105" s="433">
        <v>0</v>
      </c>
      <c r="W105" s="433">
        <v>0</v>
      </c>
      <c r="X105" s="433">
        <v>0</v>
      </c>
      <c r="Y105" s="433">
        <v>0</v>
      </c>
      <c r="Z105" s="433">
        <v>0</v>
      </c>
      <c r="AA105" s="433">
        <v>0</v>
      </c>
      <c r="AB105" s="433">
        <v>0</v>
      </c>
      <c r="AC105" s="433">
        <v>0</v>
      </c>
    </row>
    <row r="106" spans="1:29" s="104" customFormat="1" ht="11.25" x14ac:dyDescent="0.2">
      <c r="A106" s="427" t="s">
        <v>101</v>
      </c>
      <c r="B106" s="433">
        <v>0</v>
      </c>
      <c r="C106" s="433">
        <v>0</v>
      </c>
      <c r="D106" s="433">
        <v>0</v>
      </c>
      <c r="E106" s="433">
        <v>0</v>
      </c>
      <c r="F106" s="433">
        <v>0</v>
      </c>
      <c r="G106" s="433">
        <v>0</v>
      </c>
      <c r="H106" s="433">
        <v>0</v>
      </c>
      <c r="I106" s="433">
        <v>0</v>
      </c>
      <c r="J106" s="433">
        <v>0</v>
      </c>
      <c r="K106" s="433">
        <v>0</v>
      </c>
      <c r="L106" s="433">
        <v>0</v>
      </c>
      <c r="M106" s="433">
        <v>0</v>
      </c>
      <c r="N106" s="433">
        <v>0</v>
      </c>
      <c r="O106" s="433">
        <v>0</v>
      </c>
      <c r="P106" s="433">
        <v>0</v>
      </c>
      <c r="Q106" s="433">
        <v>0</v>
      </c>
      <c r="R106" s="433">
        <v>0</v>
      </c>
      <c r="S106" s="433">
        <v>0</v>
      </c>
      <c r="T106" s="433">
        <v>0</v>
      </c>
      <c r="U106" s="433">
        <v>0</v>
      </c>
      <c r="V106" s="433">
        <v>0</v>
      </c>
      <c r="W106" s="433">
        <v>0</v>
      </c>
      <c r="X106" s="433">
        <v>0</v>
      </c>
      <c r="Y106" s="433">
        <v>0</v>
      </c>
      <c r="Z106" s="433">
        <v>0</v>
      </c>
      <c r="AA106" s="433">
        <v>0</v>
      </c>
      <c r="AB106" s="433">
        <v>0</v>
      </c>
      <c r="AC106" s="433">
        <v>0</v>
      </c>
    </row>
    <row r="107" spans="1:29" s="104" customFormat="1" ht="11.25" x14ac:dyDescent="0.2">
      <c r="A107" s="427" t="s">
        <v>102</v>
      </c>
      <c r="B107" s="433">
        <v>0</v>
      </c>
      <c r="C107" s="433">
        <v>0</v>
      </c>
      <c r="D107" s="433">
        <v>0</v>
      </c>
      <c r="E107" s="433">
        <v>0</v>
      </c>
      <c r="F107" s="433">
        <v>0</v>
      </c>
      <c r="G107" s="433">
        <v>0</v>
      </c>
      <c r="H107" s="433">
        <v>0</v>
      </c>
      <c r="I107" s="433">
        <v>0</v>
      </c>
      <c r="J107" s="433">
        <v>0</v>
      </c>
      <c r="K107" s="433">
        <v>0</v>
      </c>
      <c r="L107" s="433">
        <v>0</v>
      </c>
      <c r="M107" s="433">
        <v>0</v>
      </c>
      <c r="N107" s="433">
        <v>0</v>
      </c>
      <c r="O107" s="433">
        <v>0</v>
      </c>
      <c r="P107" s="433">
        <v>0</v>
      </c>
      <c r="Q107" s="433">
        <v>0</v>
      </c>
      <c r="R107" s="433">
        <v>0</v>
      </c>
      <c r="S107" s="433">
        <v>0</v>
      </c>
      <c r="T107" s="433">
        <v>0</v>
      </c>
      <c r="U107" s="433">
        <v>0</v>
      </c>
      <c r="V107" s="433">
        <v>0</v>
      </c>
      <c r="W107" s="433">
        <v>0</v>
      </c>
      <c r="X107" s="433">
        <v>0</v>
      </c>
      <c r="Y107" s="433">
        <v>0</v>
      </c>
      <c r="Z107" s="433">
        <v>0</v>
      </c>
      <c r="AA107" s="433">
        <v>0</v>
      </c>
      <c r="AB107" s="433">
        <v>0</v>
      </c>
      <c r="AC107" s="433">
        <v>0</v>
      </c>
    </row>
    <row r="108" spans="1:29" s="104" customFormat="1" ht="11.25" x14ac:dyDescent="0.2">
      <c r="A108" s="427" t="s">
        <v>103</v>
      </c>
      <c r="B108" s="433">
        <v>0</v>
      </c>
      <c r="C108" s="433">
        <v>0</v>
      </c>
      <c r="D108" s="433">
        <v>0</v>
      </c>
      <c r="E108" s="433">
        <v>0</v>
      </c>
      <c r="F108" s="433">
        <v>0</v>
      </c>
      <c r="G108" s="433">
        <v>0</v>
      </c>
      <c r="H108" s="433">
        <v>0</v>
      </c>
      <c r="I108" s="433">
        <v>0</v>
      </c>
      <c r="J108" s="433">
        <v>0</v>
      </c>
      <c r="K108" s="433">
        <v>0</v>
      </c>
      <c r="L108" s="433">
        <v>0</v>
      </c>
      <c r="M108" s="433">
        <v>0</v>
      </c>
      <c r="N108" s="433">
        <v>0</v>
      </c>
      <c r="O108" s="433">
        <v>0</v>
      </c>
      <c r="P108" s="433">
        <v>0</v>
      </c>
      <c r="Q108" s="433">
        <v>0</v>
      </c>
      <c r="R108" s="433">
        <v>0</v>
      </c>
      <c r="S108" s="433">
        <v>0</v>
      </c>
      <c r="T108" s="433">
        <v>0</v>
      </c>
      <c r="U108" s="433">
        <v>0</v>
      </c>
      <c r="V108" s="433">
        <v>0</v>
      </c>
      <c r="W108" s="433">
        <v>0</v>
      </c>
      <c r="X108" s="433">
        <v>0</v>
      </c>
      <c r="Y108" s="433">
        <v>0</v>
      </c>
      <c r="Z108" s="433">
        <v>0</v>
      </c>
      <c r="AA108" s="433">
        <v>0</v>
      </c>
      <c r="AB108" s="433">
        <v>0</v>
      </c>
      <c r="AC108" s="433">
        <v>0</v>
      </c>
    </row>
    <row r="109" spans="1:29" s="104" customFormat="1" ht="11.25" x14ac:dyDescent="0.2">
      <c r="A109" s="427" t="s">
        <v>104</v>
      </c>
      <c r="B109" s="433">
        <v>0</v>
      </c>
      <c r="C109" s="433">
        <v>0</v>
      </c>
      <c r="D109" s="433">
        <v>0</v>
      </c>
      <c r="E109" s="433">
        <v>0</v>
      </c>
      <c r="F109" s="433">
        <v>0</v>
      </c>
      <c r="G109" s="433">
        <v>0</v>
      </c>
      <c r="H109" s="433">
        <v>0</v>
      </c>
      <c r="I109" s="433">
        <v>0</v>
      </c>
      <c r="J109" s="433">
        <v>0</v>
      </c>
      <c r="K109" s="433">
        <v>0</v>
      </c>
      <c r="L109" s="433">
        <v>0</v>
      </c>
      <c r="M109" s="433">
        <v>0</v>
      </c>
      <c r="N109" s="433">
        <v>0</v>
      </c>
      <c r="O109" s="433">
        <v>0</v>
      </c>
      <c r="P109" s="433">
        <v>0</v>
      </c>
      <c r="Q109" s="433">
        <v>0</v>
      </c>
      <c r="R109" s="433">
        <v>0</v>
      </c>
      <c r="S109" s="433">
        <v>0</v>
      </c>
      <c r="T109" s="433">
        <v>0</v>
      </c>
      <c r="U109" s="433">
        <v>0</v>
      </c>
      <c r="V109" s="433">
        <v>0</v>
      </c>
      <c r="W109" s="433">
        <v>0</v>
      </c>
      <c r="X109" s="433">
        <v>0</v>
      </c>
      <c r="Y109" s="433">
        <v>0</v>
      </c>
      <c r="Z109" s="433">
        <v>0</v>
      </c>
      <c r="AA109" s="433">
        <v>0</v>
      </c>
      <c r="AB109" s="433">
        <v>0</v>
      </c>
      <c r="AC109" s="433">
        <v>0</v>
      </c>
    </row>
    <row r="110" spans="1:29" s="104" customFormat="1" ht="11.25" x14ac:dyDescent="0.2">
      <c r="A110" s="427" t="s">
        <v>105</v>
      </c>
      <c r="B110" s="433">
        <v>0</v>
      </c>
      <c r="C110" s="433">
        <v>0</v>
      </c>
      <c r="D110" s="433">
        <v>0</v>
      </c>
      <c r="E110" s="433">
        <v>0</v>
      </c>
      <c r="F110" s="433">
        <v>0</v>
      </c>
      <c r="G110" s="433">
        <v>0</v>
      </c>
      <c r="H110" s="433">
        <v>0</v>
      </c>
      <c r="I110" s="433">
        <v>0</v>
      </c>
      <c r="J110" s="433">
        <v>0</v>
      </c>
      <c r="K110" s="433">
        <v>0</v>
      </c>
      <c r="L110" s="433">
        <v>0</v>
      </c>
      <c r="M110" s="433">
        <v>0</v>
      </c>
      <c r="N110" s="433">
        <v>0</v>
      </c>
      <c r="O110" s="433">
        <v>0</v>
      </c>
      <c r="P110" s="433">
        <v>0</v>
      </c>
      <c r="Q110" s="433">
        <v>0</v>
      </c>
      <c r="R110" s="433">
        <v>0</v>
      </c>
      <c r="S110" s="433">
        <v>0</v>
      </c>
      <c r="T110" s="433">
        <v>0</v>
      </c>
      <c r="U110" s="433">
        <v>0</v>
      </c>
      <c r="V110" s="433">
        <v>0</v>
      </c>
      <c r="W110" s="433">
        <v>0</v>
      </c>
      <c r="X110" s="433">
        <v>0</v>
      </c>
      <c r="Y110" s="433">
        <v>0</v>
      </c>
      <c r="Z110" s="433">
        <v>0</v>
      </c>
      <c r="AA110" s="433">
        <v>0</v>
      </c>
      <c r="AB110" s="433">
        <v>0</v>
      </c>
      <c r="AC110" s="433">
        <v>0</v>
      </c>
    </row>
    <row r="111" spans="1:29" s="103" customFormat="1" x14ac:dyDescent="0.2">
      <c r="A111" s="434" t="s">
        <v>19</v>
      </c>
      <c r="B111" s="435">
        <v>0</v>
      </c>
      <c r="C111" s="435">
        <f>SUM(C101:C110)</f>
        <v>0</v>
      </c>
      <c r="D111" s="435">
        <f t="shared" ref="D111:AC111" si="0">SUM(D101:D110)</f>
        <v>0</v>
      </c>
      <c r="E111" s="435">
        <f t="shared" si="0"/>
        <v>0</v>
      </c>
      <c r="F111" s="435">
        <f t="shared" si="0"/>
        <v>0</v>
      </c>
      <c r="G111" s="435">
        <f t="shared" si="0"/>
        <v>0</v>
      </c>
      <c r="H111" s="435">
        <f t="shared" si="0"/>
        <v>0</v>
      </c>
      <c r="I111" s="435">
        <f t="shared" si="0"/>
        <v>0</v>
      </c>
      <c r="J111" s="435">
        <f t="shared" si="0"/>
        <v>0</v>
      </c>
      <c r="K111" s="435">
        <f t="shared" si="0"/>
        <v>0</v>
      </c>
      <c r="L111" s="435">
        <f t="shared" si="0"/>
        <v>0</v>
      </c>
      <c r="M111" s="435">
        <f t="shared" si="0"/>
        <v>0</v>
      </c>
      <c r="N111" s="435">
        <f t="shared" si="0"/>
        <v>0</v>
      </c>
      <c r="O111" s="435">
        <f t="shared" si="0"/>
        <v>0</v>
      </c>
      <c r="P111" s="435">
        <f t="shared" si="0"/>
        <v>0</v>
      </c>
      <c r="Q111" s="435">
        <f t="shared" si="0"/>
        <v>0</v>
      </c>
      <c r="R111" s="435">
        <f t="shared" si="0"/>
        <v>0</v>
      </c>
      <c r="S111" s="435">
        <f t="shared" si="0"/>
        <v>0</v>
      </c>
      <c r="T111" s="435">
        <f t="shared" si="0"/>
        <v>0</v>
      </c>
      <c r="U111" s="435">
        <f t="shared" si="0"/>
        <v>0</v>
      </c>
      <c r="V111" s="435">
        <f t="shared" si="0"/>
        <v>0</v>
      </c>
      <c r="W111" s="435">
        <f t="shared" si="0"/>
        <v>0</v>
      </c>
      <c r="X111" s="435">
        <f t="shared" si="0"/>
        <v>0</v>
      </c>
      <c r="Y111" s="435">
        <f>SUM(Y101:Y110)</f>
        <v>0</v>
      </c>
      <c r="Z111" s="435">
        <f t="shared" si="0"/>
        <v>0</v>
      </c>
      <c r="AA111" s="435">
        <f t="shared" si="0"/>
        <v>0</v>
      </c>
      <c r="AB111" s="435">
        <f t="shared" si="0"/>
        <v>0</v>
      </c>
      <c r="AC111" s="435">
        <f t="shared" si="0"/>
        <v>0</v>
      </c>
    </row>
    <row r="112" spans="1:29" s="103" customFormat="1" x14ac:dyDescent="0.2">
      <c r="A112" s="428"/>
      <c r="B112" s="428"/>
      <c r="C112" s="428"/>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row>
    <row r="113" s="103" customFormat="1" x14ac:dyDescent="0.2"/>
    <row r="114" s="103" customFormat="1" x14ac:dyDescent="0.2"/>
    <row r="115" s="103" customFormat="1" hidden="1" x14ac:dyDescent="0.2"/>
    <row r="116" s="103" customFormat="1" hidden="1" x14ac:dyDescent="0.2"/>
    <row r="117" s="103" customFormat="1" hidden="1" x14ac:dyDescent="0.2"/>
    <row r="118" s="103" customFormat="1" hidden="1" x14ac:dyDescent="0.2"/>
    <row r="119" s="103" customFormat="1" hidden="1" x14ac:dyDescent="0.2"/>
    <row r="120" s="103" customFormat="1" hidden="1" x14ac:dyDescent="0.2"/>
    <row r="121" s="103" customFormat="1" hidden="1" x14ac:dyDescent="0.2"/>
    <row r="122" s="103" customFormat="1" hidden="1" x14ac:dyDescent="0.2"/>
    <row r="123" s="103" customFormat="1" hidden="1" x14ac:dyDescent="0.2"/>
    <row r="124" s="103" customFormat="1" hidden="1" x14ac:dyDescent="0.2"/>
    <row r="125" s="103" customFormat="1" hidden="1" x14ac:dyDescent="0.2"/>
    <row r="126" s="103" customFormat="1" hidden="1" x14ac:dyDescent="0.2"/>
    <row r="127" s="103" customFormat="1" hidden="1" x14ac:dyDescent="0.2"/>
    <row r="128" s="103" customFormat="1" hidden="1" x14ac:dyDescent="0.2"/>
    <row r="129" s="103" customFormat="1" hidden="1" x14ac:dyDescent="0.2"/>
    <row r="130" s="103" customFormat="1" hidden="1" x14ac:dyDescent="0.2"/>
    <row r="131" s="103" customFormat="1" hidden="1" x14ac:dyDescent="0.2"/>
    <row r="132" s="103" customFormat="1" hidden="1" x14ac:dyDescent="0.2"/>
    <row r="133" s="103" customFormat="1" hidden="1" x14ac:dyDescent="0.2"/>
    <row r="134" s="103" customFormat="1" hidden="1" x14ac:dyDescent="0.2"/>
    <row r="135" s="103" customFormat="1" hidden="1" x14ac:dyDescent="0.2"/>
    <row r="136" s="103" customFormat="1" hidden="1" x14ac:dyDescent="0.2"/>
    <row r="137" s="103" customFormat="1" hidden="1" x14ac:dyDescent="0.2"/>
    <row r="138" s="103" customFormat="1" hidden="1" x14ac:dyDescent="0.2"/>
    <row r="139" s="103" customFormat="1" hidden="1" x14ac:dyDescent="0.2"/>
    <row r="140" s="103" customFormat="1" hidden="1" x14ac:dyDescent="0.2"/>
    <row r="141" s="103" customFormat="1" hidden="1" x14ac:dyDescent="0.2"/>
    <row r="142" s="103" customFormat="1" hidden="1" x14ac:dyDescent="0.2"/>
    <row r="143" s="103" customFormat="1" hidden="1" x14ac:dyDescent="0.2"/>
    <row r="144" s="103" customFormat="1" hidden="1" x14ac:dyDescent="0.2"/>
    <row r="145" s="103" customFormat="1" hidden="1" x14ac:dyDescent="0.2"/>
    <row r="146" s="103" customFormat="1" hidden="1" x14ac:dyDescent="0.2"/>
    <row r="147" s="103" customFormat="1" hidden="1" x14ac:dyDescent="0.2"/>
    <row r="148" s="103" customFormat="1" hidden="1" x14ac:dyDescent="0.2"/>
    <row r="149" s="103" customFormat="1" hidden="1" x14ac:dyDescent="0.2"/>
    <row r="150" s="103" customFormat="1" hidden="1" x14ac:dyDescent="0.2"/>
    <row r="151" s="103" customFormat="1" hidden="1" x14ac:dyDescent="0.2"/>
    <row r="152" s="103" customFormat="1" hidden="1" x14ac:dyDescent="0.2"/>
    <row r="153" s="103" customFormat="1" hidden="1" x14ac:dyDescent="0.2"/>
    <row r="154" s="103" customFormat="1" hidden="1" x14ac:dyDescent="0.2"/>
    <row r="155" s="103" customFormat="1" hidden="1" x14ac:dyDescent="0.2"/>
    <row r="156" s="103" customFormat="1" hidden="1" x14ac:dyDescent="0.2"/>
    <row r="157" s="103" customFormat="1" hidden="1" x14ac:dyDescent="0.2"/>
    <row r="158" s="103" customFormat="1" hidden="1" x14ac:dyDescent="0.2"/>
    <row r="159" s="103" customFormat="1" hidden="1" x14ac:dyDescent="0.2"/>
    <row r="160" s="103" customFormat="1" hidden="1" x14ac:dyDescent="0.2"/>
    <row r="161" s="103" customFormat="1" hidden="1" x14ac:dyDescent="0.2"/>
    <row r="162" s="103" customFormat="1" hidden="1" x14ac:dyDescent="0.2"/>
    <row r="163" s="103" customFormat="1" hidden="1" x14ac:dyDescent="0.2"/>
    <row r="164" s="103" customFormat="1" hidden="1" x14ac:dyDescent="0.2"/>
    <row r="165" s="103" customFormat="1" hidden="1" x14ac:dyDescent="0.2"/>
    <row r="166" s="103" customFormat="1" hidden="1" x14ac:dyDescent="0.2"/>
    <row r="167" s="103" customFormat="1" hidden="1" x14ac:dyDescent="0.2"/>
    <row r="168" s="103" customFormat="1" hidden="1" x14ac:dyDescent="0.2"/>
    <row r="169" s="103" customFormat="1" hidden="1" x14ac:dyDescent="0.2"/>
    <row r="170" s="103" customFormat="1" hidden="1" x14ac:dyDescent="0.2"/>
    <row r="171" s="103" customFormat="1" hidden="1" x14ac:dyDescent="0.2"/>
    <row r="172" s="103" customFormat="1" hidden="1" x14ac:dyDescent="0.2"/>
    <row r="173" s="103" customFormat="1" hidden="1" x14ac:dyDescent="0.2"/>
    <row r="174" s="103" customFormat="1" hidden="1" x14ac:dyDescent="0.2"/>
    <row r="175" s="103" customFormat="1" hidden="1" x14ac:dyDescent="0.2"/>
    <row r="176" s="103" customFormat="1" hidden="1" x14ac:dyDescent="0.2"/>
    <row r="177" s="103" customFormat="1" hidden="1" x14ac:dyDescent="0.2"/>
    <row r="178" s="103" customFormat="1" hidden="1" x14ac:dyDescent="0.2"/>
    <row r="179" s="103" customFormat="1" hidden="1" x14ac:dyDescent="0.2"/>
    <row r="180" s="103" customFormat="1" hidden="1" x14ac:dyDescent="0.2"/>
    <row r="181" s="103" customFormat="1" hidden="1" x14ac:dyDescent="0.2"/>
    <row r="182" s="103" customFormat="1" hidden="1" x14ac:dyDescent="0.2"/>
    <row r="183" s="103" customFormat="1" hidden="1" x14ac:dyDescent="0.2"/>
    <row r="184" s="103" customFormat="1" hidden="1" x14ac:dyDescent="0.2"/>
    <row r="185" s="103" customFormat="1" hidden="1" x14ac:dyDescent="0.2"/>
    <row r="186" s="103" customFormat="1" hidden="1" x14ac:dyDescent="0.2"/>
    <row r="187" s="103" customFormat="1" hidden="1" x14ac:dyDescent="0.2"/>
    <row r="188" s="103" customFormat="1" hidden="1" x14ac:dyDescent="0.2"/>
    <row r="189" s="103" customFormat="1" hidden="1" x14ac:dyDescent="0.2"/>
    <row r="190" s="103" customFormat="1" hidden="1" x14ac:dyDescent="0.2"/>
    <row r="191" s="103" customFormat="1" hidden="1" x14ac:dyDescent="0.2"/>
    <row r="192" s="103" customFormat="1" hidden="1" x14ac:dyDescent="0.2"/>
    <row r="193" spans="1:29" s="103" customFormat="1" hidden="1" x14ac:dyDescent="0.2">
      <c r="A193" s="428"/>
      <c r="B193" s="428"/>
      <c r="C193" s="428"/>
      <c r="D193" s="428"/>
      <c r="E193" s="428"/>
      <c r="F193" s="428"/>
      <c r="G193" s="428"/>
      <c r="H193" s="428"/>
      <c r="I193" s="428"/>
      <c r="J193" s="428"/>
      <c r="K193" s="428"/>
      <c r="L193" s="428"/>
      <c r="M193" s="428"/>
      <c r="N193" s="428"/>
      <c r="O193" s="428"/>
      <c r="P193" s="428"/>
      <c r="Q193" s="428"/>
      <c r="R193" s="428"/>
      <c r="S193" s="428"/>
      <c r="T193" s="428"/>
      <c r="U193" s="428"/>
      <c r="V193" s="428"/>
      <c r="W193" s="428"/>
      <c r="X193" s="428"/>
      <c r="Y193" s="428"/>
      <c r="Z193" s="428"/>
      <c r="AA193" s="428"/>
      <c r="AB193" s="428"/>
      <c r="AC193" s="428"/>
    </row>
    <row r="194" spans="1:29" s="103" customFormat="1" hidden="1" x14ac:dyDescent="0.2">
      <c r="A194" s="428"/>
      <c r="B194" s="428"/>
      <c r="C194" s="428"/>
      <c r="D194" s="428"/>
      <c r="E194" s="428"/>
      <c r="F194" s="428"/>
      <c r="G194" s="428"/>
      <c r="H194" s="428"/>
      <c r="I194" s="428"/>
      <c r="J194" s="428"/>
      <c r="K194" s="428"/>
      <c r="L194" s="428"/>
      <c r="M194" s="428"/>
      <c r="N194" s="428"/>
      <c r="O194" s="428"/>
      <c r="P194" s="428"/>
      <c r="Q194" s="428"/>
      <c r="R194" s="428"/>
      <c r="S194" s="428"/>
      <c r="T194" s="428"/>
      <c r="U194" s="428"/>
      <c r="V194" s="428"/>
      <c r="W194" s="428"/>
      <c r="X194" s="428"/>
      <c r="Y194" s="428"/>
      <c r="Z194" s="428"/>
      <c r="AA194" s="428"/>
      <c r="AB194" s="428"/>
      <c r="AC194" s="428"/>
    </row>
    <row r="195" spans="1:29" s="103" customFormat="1" hidden="1" x14ac:dyDescent="0.2">
      <c r="A195" s="428"/>
      <c r="B195" s="428"/>
      <c r="C195" s="428"/>
      <c r="D195" s="428"/>
      <c r="E195" s="428"/>
      <c r="F195" s="428"/>
      <c r="G195" s="428"/>
      <c r="H195" s="428"/>
      <c r="I195" s="428"/>
      <c r="J195" s="428"/>
      <c r="K195" s="428"/>
      <c r="L195" s="428"/>
      <c r="M195" s="428"/>
      <c r="N195" s="428"/>
      <c r="O195" s="428"/>
      <c r="P195" s="428"/>
      <c r="Q195" s="428"/>
      <c r="R195" s="428"/>
      <c r="S195" s="428"/>
      <c r="T195" s="428"/>
      <c r="U195" s="428"/>
      <c r="V195" s="428"/>
      <c r="W195" s="428"/>
      <c r="X195" s="428"/>
      <c r="Y195" s="428"/>
      <c r="Z195" s="428"/>
      <c r="AA195" s="428"/>
      <c r="AB195" s="428"/>
      <c r="AC195" s="428"/>
    </row>
    <row r="196" spans="1:29" s="103" customFormat="1" hidden="1" x14ac:dyDescent="0.2">
      <c r="A196" s="428"/>
      <c r="B196" s="428"/>
      <c r="C196" s="428"/>
      <c r="D196" s="428"/>
      <c r="E196" s="428"/>
      <c r="F196" s="428"/>
      <c r="G196" s="428"/>
      <c r="H196" s="428"/>
      <c r="I196" s="428"/>
      <c r="J196" s="428"/>
      <c r="K196" s="428"/>
      <c r="L196" s="428"/>
      <c r="M196" s="428"/>
      <c r="N196" s="428"/>
      <c r="O196" s="428"/>
      <c r="P196" s="428"/>
      <c r="Q196" s="428"/>
      <c r="R196" s="428"/>
      <c r="S196" s="428"/>
      <c r="T196" s="428"/>
      <c r="U196" s="428"/>
      <c r="V196" s="428"/>
      <c r="W196" s="428"/>
      <c r="X196" s="428"/>
      <c r="Y196" s="428"/>
      <c r="Z196" s="428"/>
      <c r="AA196" s="428"/>
      <c r="AB196" s="428"/>
      <c r="AC196" s="428"/>
    </row>
    <row r="197" spans="1:29" s="103" customFormat="1" hidden="1" x14ac:dyDescent="0.2">
      <c r="A197" s="428"/>
      <c r="B197" s="428"/>
      <c r="C197" s="428"/>
      <c r="D197" s="428"/>
      <c r="E197" s="428"/>
      <c r="F197" s="428"/>
      <c r="G197" s="428"/>
      <c r="H197" s="428"/>
      <c r="I197" s="428"/>
      <c r="J197" s="428"/>
      <c r="K197" s="428"/>
      <c r="L197" s="428"/>
      <c r="M197" s="428"/>
      <c r="N197" s="428"/>
      <c r="O197" s="428"/>
      <c r="P197" s="428"/>
      <c r="Q197" s="428"/>
      <c r="R197" s="428"/>
      <c r="S197" s="428"/>
      <c r="T197" s="428"/>
      <c r="U197" s="428"/>
      <c r="V197" s="428"/>
      <c r="W197" s="428"/>
      <c r="X197" s="428"/>
      <c r="Y197" s="428"/>
      <c r="Z197" s="428"/>
      <c r="AA197" s="428"/>
      <c r="AB197" s="428"/>
      <c r="AC197" s="428"/>
    </row>
    <row r="198" spans="1:29" s="103" customFormat="1" hidden="1" x14ac:dyDescent="0.2">
      <c r="A198" s="428"/>
      <c r="B198" s="428"/>
      <c r="C198" s="428"/>
      <c r="D198" s="428"/>
      <c r="E198" s="428"/>
      <c r="F198" s="428"/>
      <c r="G198" s="428"/>
      <c r="H198" s="428"/>
      <c r="I198" s="428"/>
      <c r="J198" s="428"/>
      <c r="K198" s="428"/>
      <c r="L198" s="428"/>
      <c r="M198" s="428"/>
      <c r="N198" s="428"/>
      <c r="O198" s="428"/>
      <c r="P198" s="428"/>
      <c r="Q198" s="428"/>
      <c r="R198" s="428"/>
      <c r="S198" s="428"/>
      <c r="T198" s="428"/>
      <c r="U198" s="428"/>
      <c r="V198" s="428"/>
      <c r="W198" s="428"/>
      <c r="X198" s="428"/>
      <c r="Y198" s="428"/>
      <c r="Z198" s="428"/>
      <c r="AA198" s="428"/>
      <c r="AB198" s="428"/>
      <c r="AC198" s="428"/>
    </row>
    <row r="199" spans="1:29" s="103" customFormat="1" ht="15" x14ac:dyDescent="0.25">
      <c r="A199" s="430" t="s">
        <v>16</v>
      </c>
      <c r="B199" s="429"/>
      <c r="C199" s="429"/>
      <c r="D199" s="429"/>
      <c r="E199" s="429"/>
      <c r="F199" s="429"/>
      <c r="G199" s="429"/>
      <c r="H199" s="429"/>
      <c r="I199" s="429"/>
      <c r="J199" s="429"/>
      <c r="K199" s="429"/>
      <c r="L199" s="429"/>
      <c r="M199" s="429"/>
      <c r="N199" s="429"/>
      <c r="O199" s="429"/>
      <c r="P199" s="429"/>
      <c r="Q199" s="429"/>
      <c r="R199" s="429"/>
      <c r="S199" s="429"/>
      <c r="T199" s="429"/>
      <c r="U199" s="429"/>
      <c r="V199" s="429"/>
      <c r="W199" s="429"/>
      <c r="X199" s="429"/>
      <c r="Y199" s="429"/>
      <c r="Z199" s="429"/>
      <c r="AA199" s="429"/>
      <c r="AB199" s="429"/>
      <c r="AC199" s="429"/>
    </row>
    <row r="200" spans="1:29" s="103" customFormat="1" ht="35.1" customHeight="1" x14ac:dyDescent="0.25">
      <c r="A200" s="443" t="s">
        <v>155</v>
      </c>
      <c r="B200" s="438" t="s">
        <v>158</v>
      </c>
      <c r="C200" s="438" t="s">
        <v>160</v>
      </c>
      <c r="D200" s="438" t="s">
        <v>161</v>
      </c>
      <c r="E200" s="438" t="s">
        <v>162</v>
      </c>
      <c r="F200" s="438" t="s">
        <v>163</v>
      </c>
      <c r="G200" s="438" t="s">
        <v>164</v>
      </c>
      <c r="H200" s="438" t="s">
        <v>165</v>
      </c>
      <c r="I200" s="438" t="s">
        <v>166</v>
      </c>
      <c r="J200" s="438" t="s">
        <v>167</v>
      </c>
      <c r="K200" s="438" t="s">
        <v>168</v>
      </c>
      <c r="L200" s="438" t="s">
        <v>169</v>
      </c>
      <c r="M200" s="438" t="s">
        <v>170</v>
      </c>
      <c r="N200" s="438" t="s">
        <v>171</v>
      </c>
      <c r="O200" s="438" t="s">
        <v>172</v>
      </c>
      <c r="P200" s="438" t="s">
        <v>173</v>
      </c>
      <c r="Q200" s="438" t="s">
        <v>174</v>
      </c>
      <c r="R200" s="438" t="s">
        <v>175</v>
      </c>
      <c r="S200" s="438" t="s">
        <v>176</v>
      </c>
      <c r="T200" s="438" t="s">
        <v>177</v>
      </c>
      <c r="U200" s="438" t="s">
        <v>178</v>
      </c>
      <c r="V200" s="438" t="s">
        <v>179</v>
      </c>
      <c r="W200" s="438" t="s">
        <v>180</v>
      </c>
      <c r="X200" s="438" t="s">
        <v>181</v>
      </c>
      <c r="Y200" s="438" t="s">
        <v>182</v>
      </c>
      <c r="Z200" s="438" t="s">
        <v>183</v>
      </c>
      <c r="AA200" s="438" t="s">
        <v>184</v>
      </c>
      <c r="AB200" s="438" t="s">
        <v>19</v>
      </c>
      <c r="AC200" s="438" t="s">
        <v>159</v>
      </c>
    </row>
    <row r="201" spans="1:29" s="104" customFormat="1" ht="11.25" x14ac:dyDescent="0.2">
      <c r="A201" s="439" t="s">
        <v>96</v>
      </c>
      <c r="B201" s="440">
        <v>0</v>
      </c>
      <c r="C201" s="440">
        <v>0</v>
      </c>
      <c r="D201" s="440">
        <v>0</v>
      </c>
      <c r="E201" s="440">
        <v>0</v>
      </c>
      <c r="F201" s="440">
        <v>0</v>
      </c>
      <c r="G201" s="440">
        <v>0</v>
      </c>
      <c r="H201" s="440">
        <v>0</v>
      </c>
      <c r="I201" s="440">
        <v>0</v>
      </c>
      <c r="J201" s="440">
        <v>0</v>
      </c>
      <c r="K201" s="440">
        <v>0</v>
      </c>
      <c r="L201" s="440">
        <v>0</v>
      </c>
      <c r="M201" s="440">
        <v>0</v>
      </c>
      <c r="N201" s="440">
        <v>0</v>
      </c>
      <c r="O201" s="440">
        <v>0</v>
      </c>
      <c r="P201" s="440">
        <v>0</v>
      </c>
      <c r="Q201" s="440">
        <v>0</v>
      </c>
      <c r="R201" s="440">
        <v>0</v>
      </c>
      <c r="S201" s="440">
        <v>0</v>
      </c>
      <c r="T201" s="440">
        <v>0</v>
      </c>
      <c r="U201" s="440">
        <v>0</v>
      </c>
      <c r="V201" s="440">
        <v>0</v>
      </c>
      <c r="W201" s="440">
        <v>0</v>
      </c>
      <c r="X201" s="440">
        <v>0</v>
      </c>
      <c r="Y201" s="440">
        <v>0</v>
      </c>
      <c r="Z201" s="440">
        <v>0</v>
      </c>
      <c r="AA201" s="440">
        <v>0</v>
      </c>
      <c r="AB201" s="440">
        <v>0</v>
      </c>
      <c r="AC201" s="440">
        <v>0</v>
      </c>
    </row>
    <row r="202" spans="1:29" s="104" customFormat="1" ht="11.25" x14ac:dyDescent="0.2">
      <c r="A202" s="439" t="s">
        <v>97</v>
      </c>
      <c r="B202" s="440">
        <v>0</v>
      </c>
      <c r="C202" s="440">
        <v>0</v>
      </c>
      <c r="D202" s="440">
        <v>0</v>
      </c>
      <c r="E202" s="440">
        <v>0</v>
      </c>
      <c r="F202" s="440">
        <v>0</v>
      </c>
      <c r="G202" s="440">
        <v>0</v>
      </c>
      <c r="H202" s="440">
        <v>0</v>
      </c>
      <c r="I202" s="440">
        <v>0</v>
      </c>
      <c r="J202" s="440">
        <v>0</v>
      </c>
      <c r="K202" s="440">
        <v>0</v>
      </c>
      <c r="L202" s="440">
        <v>0</v>
      </c>
      <c r="M202" s="440">
        <v>0</v>
      </c>
      <c r="N202" s="440">
        <v>0</v>
      </c>
      <c r="O202" s="440">
        <v>0</v>
      </c>
      <c r="P202" s="440">
        <v>0</v>
      </c>
      <c r="Q202" s="440">
        <v>0</v>
      </c>
      <c r="R202" s="440">
        <v>0</v>
      </c>
      <c r="S202" s="440">
        <v>0</v>
      </c>
      <c r="T202" s="440">
        <v>0</v>
      </c>
      <c r="U202" s="440">
        <v>0</v>
      </c>
      <c r="V202" s="440">
        <v>0</v>
      </c>
      <c r="W202" s="440">
        <v>0</v>
      </c>
      <c r="X202" s="440">
        <v>0</v>
      </c>
      <c r="Y202" s="440">
        <v>0</v>
      </c>
      <c r="Z202" s="440">
        <v>0</v>
      </c>
      <c r="AA202" s="440">
        <v>0</v>
      </c>
      <c r="AB202" s="440">
        <v>0</v>
      </c>
      <c r="AC202" s="440">
        <v>0</v>
      </c>
    </row>
    <row r="203" spans="1:29" s="104" customFormat="1" ht="11.25" x14ac:dyDescent="0.2">
      <c r="A203" s="439" t="s">
        <v>98</v>
      </c>
      <c r="B203" s="440">
        <v>0</v>
      </c>
      <c r="C203" s="440">
        <v>0</v>
      </c>
      <c r="D203" s="440">
        <v>0</v>
      </c>
      <c r="E203" s="440">
        <v>0</v>
      </c>
      <c r="F203" s="440">
        <v>0</v>
      </c>
      <c r="G203" s="440">
        <v>0</v>
      </c>
      <c r="H203" s="440">
        <v>0</v>
      </c>
      <c r="I203" s="440">
        <v>0</v>
      </c>
      <c r="J203" s="440">
        <v>0</v>
      </c>
      <c r="K203" s="440">
        <v>0</v>
      </c>
      <c r="L203" s="440">
        <v>0</v>
      </c>
      <c r="M203" s="440">
        <v>0</v>
      </c>
      <c r="N203" s="440">
        <v>0</v>
      </c>
      <c r="O203" s="440">
        <v>0</v>
      </c>
      <c r="P203" s="440">
        <v>0</v>
      </c>
      <c r="Q203" s="440">
        <v>0</v>
      </c>
      <c r="R203" s="440">
        <v>0</v>
      </c>
      <c r="S203" s="440">
        <v>0</v>
      </c>
      <c r="T203" s="440">
        <v>0</v>
      </c>
      <c r="U203" s="440">
        <v>0</v>
      </c>
      <c r="V203" s="440">
        <v>0</v>
      </c>
      <c r="W203" s="440">
        <v>0</v>
      </c>
      <c r="X203" s="440">
        <v>0</v>
      </c>
      <c r="Y203" s="440">
        <v>0</v>
      </c>
      <c r="Z203" s="440">
        <v>0</v>
      </c>
      <c r="AA203" s="440">
        <v>0</v>
      </c>
      <c r="AB203" s="440">
        <v>0</v>
      </c>
      <c r="AC203" s="440">
        <v>0</v>
      </c>
    </row>
    <row r="204" spans="1:29" s="104" customFormat="1" ht="11.25" x14ac:dyDescent="0.2">
      <c r="A204" s="439" t="s">
        <v>99</v>
      </c>
      <c r="B204" s="440">
        <v>0</v>
      </c>
      <c r="C204" s="440">
        <v>0</v>
      </c>
      <c r="D204" s="440">
        <v>0</v>
      </c>
      <c r="E204" s="440">
        <v>0</v>
      </c>
      <c r="F204" s="440">
        <v>0</v>
      </c>
      <c r="G204" s="440">
        <v>0</v>
      </c>
      <c r="H204" s="440">
        <v>0</v>
      </c>
      <c r="I204" s="440">
        <v>0</v>
      </c>
      <c r="J204" s="440">
        <v>0</v>
      </c>
      <c r="K204" s="440">
        <v>0</v>
      </c>
      <c r="L204" s="440">
        <v>0</v>
      </c>
      <c r="M204" s="440">
        <v>0</v>
      </c>
      <c r="N204" s="440">
        <v>0</v>
      </c>
      <c r="O204" s="440">
        <v>0</v>
      </c>
      <c r="P204" s="440">
        <v>0</v>
      </c>
      <c r="Q204" s="440">
        <v>0</v>
      </c>
      <c r="R204" s="440">
        <v>0</v>
      </c>
      <c r="S204" s="440">
        <v>0</v>
      </c>
      <c r="T204" s="440">
        <v>0</v>
      </c>
      <c r="U204" s="440">
        <v>0</v>
      </c>
      <c r="V204" s="440">
        <v>0</v>
      </c>
      <c r="W204" s="440">
        <v>0</v>
      </c>
      <c r="X204" s="440">
        <v>0</v>
      </c>
      <c r="Y204" s="440">
        <v>0</v>
      </c>
      <c r="Z204" s="440">
        <v>0</v>
      </c>
      <c r="AA204" s="440">
        <v>0</v>
      </c>
      <c r="AB204" s="440">
        <v>0</v>
      </c>
      <c r="AC204" s="440">
        <v>0</v>
      </c>
    </row>
    <row r="205" spans="1:29" s="104" customFormat="1" ht="11.25" x14ac:dyDescent="0.2">
      <c r="A205" s="439" t="s">
        <v>100</v>
      </c>
      <c r="B205" s="440">
        <v>0</v>
      </c>
      <c r="C205" s="440">
        <v>0</v>
      </c>
      <c r="D205" s="440">
        <v>0</v>
      </c>
      <c r="E205" s="440">
        <v>0</v>
      </c>
      <c r="F205" s="440">
        <v>0</v>
      </c>
      <c r="G205" s="440">
        <v>0</v>
      </c>
      <c r="H205" s="440">
        <v>0</v>
      </c>
      <c r="I205" s="440">
        <v>0</v>
      </c>
      <c r="J205" s="440">
        <v>0</v>
      </c>
      <c r="K205" s="440">
        <v>0</v>
      </c>
      <c r="L205" s="440">
        <v>0</v>
      </c>
      <c r="M205" s="440">
        <v>0</v>
      </c>
      <c r="N205" s="440">
        <v>0</v>
      </c>
      <c r="O205" s="440">
        <v>0</v>
      </c>
      <c r="P205" s="440">
        <v>0</v>
      </c>
      <c r="Q205" s="440">
        <v>0</v>
      </c>
      <c r="R205" s="440">
        <v>0</v>
      </c>
      <c r="S205" s="440">
        <v>0</v>
      </c>
      <c r="T205" s="440">
        <v>0</v>
      </c>
      <c r="U205" s="440">
        <v>0</v>
      </c>
      <c r="V205" s="440">
        <v>0</v>
      </c>
      <c r="W205" s="440">
        <v>0</v>
      </c>
      <c r="X205" s="440">
        <v>0</v>
      </c>
      <c r="Y205" s="440">
        <v>0</v>
      </c>
      <c r="Z205" s="440">
        <v>0</v>
      </c>
      <c r="AA205" s="440">
        <v>0</v>
      </c>
      <c r="AB205" s="440">
        <v>0</v>
      </c>
      <c r="AC205" s="440">
        <v>0</v>
      </c>
    </row>
    <row r="206" spans="1:29" s="104" customFormat="1" ht="11.25" x14ac:dyDescent="0.2">
      <c r="A206" s="439" t="s">
        <v>101</v>
      </c>
      <c r="B206" s="440">
        <v>0</v>
      </c>
      <c r="C206" s="440">
        <v>0</v>
      </c>
      <c r="D206" s="440">
        <v>0</v>
      </c>
      <c r="E206" s="440">
        <v>0</v>
      </c>
      <c r="F206" s="440">
        <v>0</v>
      </c>
      <c r="G206" s="440">
        <v>0</v>
      </c>
      <c r="H206" s="440">
        <v>0</v>
      </c>
      <c r="I206" s="440">
        <v>0</v>
      </c>
      <c r="J206" s="440">
        <v>0</v>
      </c>
      <c r="K206" s="440">
        <v>0</v>
      </c>
      <c r="L206" s="440">
        <v>0</v>
      </c>
      <c r="M206" s="440">
        <v>0</v>
      </c>
      <c r="N206" s="440">
        <v>0</v>
      </c>
      <c r="O206" s="440">
        <v>0</v>
      </c>
      <c r="P206" s="440">
        <v>0</v>
      </c>
      <c r="Q206" s="440">
        <v>0</v>
      </c>
      <c r="R206" s="440">
        <v>0</v>
      </c>
      <c r="S206" s="440">
        <v>0</v>
      </c>
      <c r="T206" s="440">
        <v>0</v>
      </c>
      <c r="U206" s="440">
        <v>0</v>
      </c>
      <c r="V206" s="440">
        <v>0</v>
      </c>
      <c r="W206" s="440">
        <v>0</v>
      </c>
      <c r="X206" s="440">
        <v>0</v>
      </c>
      <c r="Y206" s="440">
        <v>0</v>
      </c>
      <c r="Z206" s="440">
        <v>0</v>
      </c>
      <c r="AA206" s="440">
        <v>0</v>
      </c>
      <c r="AB206" s="440">
        <v>0</v>
      </c>
      <c r="AC206" s="440">
        <v>0</v>
      </c>
    </row>
    <row r="207" spans="1:29" s="104" customFormat="1" ht="11.25" x14ac:dyDescent="0.2">
      <c r="A207" s="439" t="s">
        <v>102</v>
      </c>
      <c r="B207" s="440">
        <v>0</v>
      </c>
      <c r="C207" s="440">
        <v>0</v>
      </c>
      <c r="D207" s="440">
        <v>0</v>
      </c>
      <c r="E207" s="440">
        <v>0</v>
      </c>
      <c r="F207" s="440">
        <v>0</v>
      </c>
      <c r="G207" s="440">
        <v>0</v>
      </c>
      <c r="H207" s="440">
        <v>0</v>
      </c>
      <c r="I207" s="440">
        <v>0</v>
      </c>
      <c r="J207" s="440">
        <v>0</v>
      </c>
      <c r="K207" s="440">
        <v>0</v>
      </c>
      <c r="L207" s="440">
        <v>0</v>
      </c>
      <c r="M207" s="440">
        <v>0</v>
      </c>
      <c r="N207" s="440">
        <v>0</v>
      </c>
      <c r="O207" s="440">
        <v>0</v>
      </c>
      <c r="P207" s="440">
        <v>0</v>
      </c>
      <c r="Q207" s="440">
        <v>0</v>
      </c>
      <c r="R207" s="440">
        <v>0</v>
      </c>
      <c r="S207" s="440">
        <v>0</v>
      </c>
      <c r="T207" s="440">
        <v>0</v>
      </c>
      <c r="U207" s="440">
        <v>0</v>
      </c>
      <c r="V207" s="440">
        <v>0</v>
      </c>
      <c r="W207" s="440">
        <v>0</v>
      </c>
      <c r="X207" s="440">
        <v>0</v>
      </c>
      <c r="Y207" s="440">
        <v>0</v>
      </c>
      <c r="Z207" s="440">
        <v>0</v>
      </c>
      <c r="AA207" s="440">
        <v>0</v>
      </c>
      <c r="AB207" s="440">
        <v>0</v>
      </c>
      <c r="AC207" s="440">
        <v>0</v>
      </c>
    </row>
    <row r="208" spans="1:29" s="104" customFormat="1" ht="11.25" x14ac:dyDescent="0.2">
      <c r="A208" s="439" t="s">
        <v>103</v>
      </c>
      <c r="B208" s="440">
        <v>0</v>
      </c>
      <c r="C208" s="440">
        <v>0</v>
      </c>
      <c r="D208" s="440">
        <v>0</v>
      </c>
      <c r="E208" s="440">
        <v>0</v>
      </c>
      <c r="F208" s="440">
        <v>0</v>
      </c>
      <c r="G208" s="440">
        <v>0</v>
      </c>
      <c r="H208" s="440">
        <v>0</v>
      </c>
      <c r="I208" s="440">
        <v>0</v>
      </c>
      <c r="J208" s="440">
        <v>0</v>
      </c>
      <c r="K208" s="440">
        <v>0</v>
      </c>
      <c r="L208" s="440">
        <v>0</v>
      </c>
      <c r="M208" s="440">
        <v>0</v>
      </c>
      <c r="N208" s="440">
        <v>0</v>
      </c>
      <c r="O208" s="440">
        <v>0</v>
      </c>
      <c r="P208" s="440">
        <v>0</v>
      </c>
      <c r="Q208" s="440">
        <v>0</v>
      </c>
      <c r="R208" s="440">
        <v>0</v>
      </c>
      <c r="S208" s="440">
        <v>0</v>
      </c>
      <c r="T208" s="440">
        <v>0</v>
      </c>
      <c r="U208" s="440">
        <v>0</v>
      </c>
      <c r="V208" s="440">
        <v>0</v>
      </c>
      <c r="W208" s="440">
        <v>0</v>
      </c>
      <c r="X208" s="440">
        <v>0</v>
      </c>
      <c r="Y208" s="440">
        <v>0</v>
      </c>
      <c r="Z208" s="440">
        <v>0</v>
      </c>
      <c r="AA208" s="440">
        <v>0</v>
      </c>
      <c r="AB208" s="440">
        <v>0</v>
      </c>
      <c r="AC208" s="440">
        <v>0</v>
      </c>
    </row>
    <row r="209" spans="1:29" s="104" customFormat="1" ht="11.25" x14ac:dyDescent="0.2">
      <c r="A209" s="439" t="s">
        <v>104</v>
      </c>
      <c r="B209" s="440">
        <v>0</v>
      </c>
      <c r="C209" s="440">
        <v>0</v>
      </c>
      <c r="D209" s="440">
        <v>0</v>
      </c>
      <c r="E209" s="440">
        <v>0</v>
      </c>
      <c r="F209" s="440">
        <v>0</v>
      </c>
      <c r="G209" s="440">
        <v>0</v>
      </c>
      <c r="H209" s="440">
        <v>0</v>
      </c>
      <c r="I209" s="440">
        <v>0</v>
      </c>
      <c r="J209" s="440">
        <v>0</v>
      </c>
      <c r="K209" s="440">
        <v>0</v>
      </c>
      <c r="L209" s="440">
        <v>0</v>
      </c>
      <c r="M209" s="440">
        <v>0</v>
      </c>
      <c r="N209" s="440">
        <v>0</v>
      </c>
      <c r="O209" s="440">
        <v>0</v>
      </c>
      <c r="P209" s="440">
        <v>0</v>
      </c>
      <c r="Q209" s="440">
        <v>0</v>
      </c>
      <c r="R209" s="440">
        <v>0</v>
      </c>
      <c r="S209" s="440">
        <v>0</v>
      </c>
      <c r="T209" s="440">
        <v>0</v>
      </c>
      <c r="U209" s="440">
        <v>0</v>
      </c>
      <c r="V209" s="440">
        <v>0</v>
      </c>
      <c r="W209" s="440">
        <v>0</v>
      </c>
      <c r="X209" s="440">
        <v>0</v>
      </c>
      <c r="Y209" s="440">
        <v>0</v>
      </c>
      <c r="Z209" s="440">
        <v>0</v>
      </c>
      <c r="AA209" s="440">
        <v>0</v>
      </c>
      <c r="AB209" s="440">
        <v>0</v>
      </c>
      <c r="AC209" s="440">
        <v>0</v>
      </c>
    </row>
    <row r="210" spans="1:29" s="104" customFormat="1" ht="11.25" x14ac:dyDescent="0.2">
      <c r="A210" s="439" t="s">
        <v>105</v>
      </c>
      <c r="B210" s="440">
        <v>0</v>
      </c>
      <c r="C210" s="440">
        <v>0</v>
      </c>
      <c r="D210" s="440">
        <v>0</v>
      </c>
      <c r="E210" s="440">
        <v>0</v>
      </c>
      <c r="F210" s="440">
        <v>0</v>
      </c>
      <c r="G210" s="440">
        <v>0</v>
      </c>
      <c r="H210" s="440">
        <v>0</v>
      </c>
      <c r="I210" s="440">
        <v>0</v>
      </c>
      <c r="J210" s="440">
        <v>0</v>
      </c>
      <c r="K210" s="440">
        <v>0</v>
      </c>
      <c r="L210" s="440">
        <v>0</v>
      </c>
      <c r="M210" s="440">
        <v>0</v>
      </c>
      <c r="N210" s="440">
        <v>0</v>
      </c>
      <c r="O210" s="440">
        <v>0</v>
      </c>
      <c r="P210" s="440">
        <v>0</v>
      </c>
      <c r="Q210" s="440">
        <v>0</v>
      </c>
      <c r="R210" s="440">
        <v>0</v>
      </c>
      <c r="S210" s="440">
        <v>0</v>
      </c>
      <c r="T210" s="440">
        <v>0</v>
      </c>
      <c r="U210" s="440">
        <v>0</v>
      </c>
      <c r="V210" s="440">
        <v>0</v>
      </c>
      <c r="W210" s="440">
        <v>0</v>
      </c>
      <c r="X210" s="440">
        <v>0</v>
      </c>
      <c r="Y210" s="440">
        <v>0</v>
      </c>
      <c r="Z210" s="440">
        <v>0</v>
      </c>
      <c r="AA210" s="440">
        <v>0</v>
      </c>
      <c r="AB210" s="440">
        <v>0</v>
      </c>
      <c r="AC210" s="440">
        <v>0</v>
      </c>
    </row>
    <row r="211" spans="1:29" s="103" customFormat="1" x14ac:dyDescent="0.2">
      <c r="A211" s="441" t="s">
        <v>19</v>
      </c>
      <c r="B211" s="442">
        <v>0</v>
      </c>
      <c r="C211" s="437">
        <f>SUM(C201:C210)</f>
        <v>0</v>
      </c>
      <c r="D211" s="437">
        <f t="shared" ref="D211:AC211" si="1">SUM(D201:D210)</f>
        <v>0</v>
      </c>
      <c r="E211" s="437">
        <f t="shared" si="1"/>
        <v>0</v>
      </c>
      <c r="F211" s="437">
        <f t="shared" si="1"/>
        <v>0</v>
      </c>
      <c r="G211" s="437">
        <f t="shared" si="1"/>
        <v>0</v>
      </c>
      <c r="H211" s="437">
        <f t="shared" si="1"/>
        <v>0</v>
      </c>
      <c r="I211" s="437">
        <f t="shared" si="1"/>
        <v>0</v>
      </c>
      <c r="J211" s="437">
        <f t="shared" si="1"/>
        <v>0</v>
      </c>
      <c r="K211" s="437">
        <f t="shared" si="1"/>
        <v>0</v>
      </c>
      <c r="L211" s="437">
        <f t="shared" si="1"/>
        <v>0</v>
      </c>
      <c r="M211" s="437">
        <f t="shared" si="1"/>
        <v>0</v>
      </c>
      <c r="N211" s="437">
        <f t="shared" si="1"/>
        <v>0</v>
      </c>
      <c r="O211" s="437">
        <f t="shared" si="1"/>
        <v>0</v>
      </c>
      <c r="P211" s="437">
        <f t="shared" si="1"/>
        <v>0</v>
      </c>
      <c r="Q211" s="437">
        <f t="shared" si="1"/>
        <v>0</v>
      </c>
      <c r="R211" s="437">
        <f t="shared" si="1"/>
        <v>0</v>
      </c>
      <c r="S211" s="437">
        <f t="shared" si="1"/>
        <v>0</v>
      </c>
      <c r="T211" s="437">
        <f t="shared" si="1"/>
        <v>0</v>
      </c>
      <c r="U211" s="437">
        <f t="shared" si="1"/>
        <v>0</v>
      </c>
      <c r="V211" s="437">
        <f t="shared" si="1"/>
        <v>0</v>
      </c>
      <c r="W211" s="437">
        <f t="shared" si="1"/>
        <v>0</v>
      </c>
      <c r="X211" s="437">
        <f t="shared" si="1"/>
        <v>0</v>
      </c>
      <c r="Y211" s="437">
        <f t="shared" si="1"/>
        <v>0</v>
      </c>
      <c r="Z211" s="437">
        <f t="shared" si="1"/>
        <v>0</v>
      </c>
      <c r="AA211" s="437">
        <f t="shared" si="1"/>
        <v>0</v>
      </c>
      <c r="AB211" s="437">
        <f t="shared" si="1"/>
        <v>0</v>
      </c>
      <c r="AC211" s="437">
        <f t="shared" si="1"/>
        <v>0</v>
      </c>
    </row>
    <row r="212" spans="1:29" s="103" customFormat="1" x14ac:dyDescent="0.2"/>
    <row r="213" spans="1:29" s="103" customFormat="1" x14ac:dyDescent="0.2"/>
    <row r="214" spans="1:29" s="103" customFormat="1" ht="15.75" thickBot="1" x14ac:dyDescent="0.3">
      <c r="A214" s="84"/>
      <c r="B214" s="84"/>
    </row>
    <row r="215" spans="1:29" s="103" customFormat="1" hidden="1" x14ac:dyDescent="0.2"/>
    <row r="216" spans="1:29" s="103" customFormat="1" hidden="1" x14ac:dyDescent="0.2"/>
    <row r="217" spans="1:29" s="103" customFormat="1" hidden="1" x14ac:dyDescent="0.2"/>
    <row r="218" spans="1:29" s="103" customFormat="1" hidden="1" x14ac:dyDescent="0.2"/>
    <row r="219" spans="1:29" s="103" customFormat="1" hidden="1" x14ac:dyDescent="0.2"/>
    <row r="220" spans="1:29" s="103" customFormat="1" hidden="1" x14ac:dyDescent="0.2"/>
    <row r="221" spans="1:29" s="103" customFormat="1" hidden="1" x14ac:dyDescent="0.2"/>
    <row r="222" spans="1:29" s="103" customFormat="1" hidden="1" x14ac:dyDescent="0.2"/>
    <row r="223" spans="1:29" s="103" customFormat="1" hidden="1" x14ac:dyDescent="0.2"/>
    <row r="224" spans="1:29" s="103" customFormat="1" hidden="1" x14ac:dyDescent="0.2"/>
    <row r="225" s="103" customFormat="1" hidden="1" x14ac:dyDescent="0.2"/>
    <row r="226" s="103" customFormat="1" hidden="1" x14ac:dyDescent="0.2"/>
    <row r="227" s="103" customFormat="1" hidden="1" x14ac:dyDescent="0.2"/>
    <row r="228" s="103" customFormat="1" hidden="1" x14ac:dyDescent="0.2"/>
    <row r="229" s="103" customFormat="1" hidden="1" x14ac:dyDescent="0.2"/>
    <row r="230" s="103" customFormat="1" hidden="1" x14ac:dyDescent="0.2"/>
    <row r="231" s="103" customFormat="1" hidden="1" x14ac:dyDescent="0.2"/>
    <row r="232" s="103" customFormat="1" hidden="1" x14ac:dyDescent="0.2"/>
    <row r="233" s="103" customFormat="1" hidden="1" x14ac:dyDescent="0.2"/>
    <row r="234" s="103" customFormat="1" hidden="1" x14ac:dyDescent="0.2"/>
    <row r="235" s="103" customFormat="1" hidden="1" x14ac:dyDescent="0.2"/>
    <row r="236" s="103" customFormat="1" hidden="1" x14ac:dyDescent="0.2"/>
    <row r="237" s="103" customFormat="1" hidden="1" x14ac:dyDescent="0.2"/>
    <row r="238" s="103" customFormat="1" hidden="1" x14ac:dyDescent="0.2"/>
    <row r="239" s="103" customFormat="1" hidden="1" x14ac:dyDescent="0.2"/>
    <row r="240" s="103" customFormat="1" hidden="1" x14ac:dyDescent="0.2"/>
    <row r="241" s="103" customFormat="1" hidden="1" x14ac:dyDescent="0.2"/>
    <row r="242" s="103" customFormat="1" hidden="1" x14ac:dyDescent="0.2"/>
    <row r="243" s="103" customFormat="1" hidden="1" x14ac:dyDescent="0.2"/>
    <row r="244" s="103" customFormat="1" hidden="1" x14ac:dyDescent="0.2"/>
    <row r="245" s="103" customFormat="1" hidden="1" x14ac:dyDescent="0.2"/>
    <row r="246" s="103" customFormat="1" hidden="1" x14ac:dyDescent="0.2"/>
    <row r="247" s="103" customFormat="1" hidden="1" x14ac:dyDescent="0.2"/>
    <row r="248" s="103" customFormat="1" hidden="1" x14ac:dyDescent="0.2"/>
    <row r="249" s="103" customFormat="1" hidden="1" x14ac:dyDescent="0.2"/>
    <row r="250" s="103" customFormat="1" hidden="1" x14ac:dyDescent="0.2"/>
    <row r="251" s="103" customFormat="1" hidden="1" x14ac:dyDescent="0.2"/>
    <row r="252" s="103" customFormat="1" hidden="1" x14ac:dyDescent="0.2"/>
    <row r="253" s="103" customFormat="1" hidden="1" x14ac:dyDescent="0.2"/>
    <row r="254" s="103" customFormat="1" hidden="1" x14ac:dyDescent="0.2"/>
    <row r="255" s="103" customFormat="1" hidden="1" x14ac:dyDescent="0.2"/>
    <row r="256" s="103" customFormat="1" hidden="1" x14ac:dyDescent="0.2"/>
    <row r="257" s="103" customFormat="1" hidden="1" x14ac:dyDescent="0.2"/>
    <row r="258" s="103" customFormat="1" hidden="1" x14ac:dyDescent="0.2"/>
    <row r="259" s="103" customFormat="1" hidden="1" x14ac:dyDescent="0.2"/>
    <row r="260" s="103" customFormat="1" hidden="1" x14ac:dyDescent="0.2"/>
    <row r="261" s="103" customFormat="1" hidden="1" x14ac:dyDescent="0.2"/>
    <row r="262" s="103" customFormat="1" hidden="1" x14ac:dyDescent="0.2"/>
    <row r="263" s="103" customFormat="1" hidden="1" x14ac:dyDescent="0.2"/>
    <row r="264" s="103" customFormat="1" hidden="1" x14ac:dyDescent="0.2"/>
    <row r="265" s="103" customFormat="1" hidden="1" x14ac:dyDescent="0.2"/>
    <row r="266" s="103" customFormat="1" hidden="1" x14ac:dyDescent="0.2"/>
    <row r="267" s="103" customFormat="1" hidden="1" x14ac:dyDescent="0.2"/>
    <row r="268" s="103" customFormat="1" hidden="1" x14ac:dyDescent="0.2"/>
    <row r="269" s="103" customFormat="1" hidden="1" x14ac:dyDescent="0.2"/>
    <row r="270" s="103" customFormat="1" hidden="1" x14ac:dyDescent="0.2"/>
    <row r="271" s="103" customFormat="1" hidden="1" x14ac:dyDescent="0.2"/>
    <row r="272" s="103" customFormat="1" hidden="1" x14ac:dyDescent="0.2"/>
    <row r="273" s="103" customFormat="1" hidden="1" x14ac:dyDescent="0.2"/>
    <row r="274" s="103" customFormat="1" hidden="1" x14ac:dyDescent="0.2"/>
    <row r="275" s="103" customFormat="1" hidden="1" x14ac:dyDescent="0.2"/>
    <row r="276" s="103" customFormat="1" hidden="1" x14ac:dyDescent="0.2"/>
    <row r="277" s="103" customFormat="1" hidden="1" x14ac:dyDescent="0.2"/>
    <row r="278" s="103" customFormat="1" hidden="1" x14ac:dyDescent="0.2"/>
    <row r="279" s="103" customFormat="1" hidden="1" x14ac:dyDescent="0.2"/>
    <row r="280" s="103" customFormat="1" hidden="1" x14ac:dyDescent="0.2"/>
    <row r="281" s="103" customFormat="1" hidden="1" x14ac:dyDescent="0.2"/>
    <row r="282" s="103" customFormat="1" hidden="1" x14ac:dyDescent="0.2"/>
    <row r="283" s="103" customFormat="1" hidden="1" x14ac:dyDescent="0.2"/>
    <row r="284" s="103" customFormat="1" hidden="1" x14ac:dyDescent="0.2"/>
    <row r="285" s="103" customFormat="1" hidden="1" x14ac:dyDescent="0.2"/>
    <row r="286" s="103" customFormat="1" hidden="1" x14ac:dyDescent="0.2"/>
    <row r="287" s="103" customFormat="1" hidden="1" x14ac:dyDescent="0.2"/>
    <row r="288" s="103" customFormat="1" hidden="1" x14ac:dyDescent="0.2"/>
    <row r="289" spans="1:29" s="103" customFormat="1" hidden="1" x14ac:dyDescent="0.2"/>
    <row r="290" spans="1:29" s="103" customFormat="1" hidden="1" x14ac:dyDescent="0.2"/>
    <row r="291" spans="1:29" s="103" customFormat="1" hidden="1" x14ac:dyDescent="0.2"/>
    <row r="292" spans="1:29" s="103" customFormat="1" hidden="1" x14ac:dyDescent="0.2"/>
    <row r="293" spans="1:29" s="103" customFormat="1" hidden="1" x14ac:dyDescent="0.2"/>
    <row r="294" spans="1:29" s="103" customFormat="1" hidden="1" x14ac:dyDescent="0.2"/>
    <row r="295" spans="1:29" s="103" customFormat="1" hidden="1" x14ac:dyDescent="0.2"/>
    <row r="296" spans="1:29" s="103" customFormat="1" hidden="1" x14ac:dyDescent="0.2"/>
    <row r="297" spans="1:29" s="103" customFormat="1" ht="15.75" thickBot="1" x14ac:dyDescent="0.3">
      <c r="A297" s="86" t="s">
        <v>153</v>
      </c>
    </row>
    <row r="298" spans="1:29" s="103" customFormat="1" x14ac:dyDescent="0.2"/>
    <row r="299" spans="1:29" s="103" customFormat="1" ht="15" x14ac:dyDescent="0.25">
      <c r="A299" s="111" t="s">
        <v>15</v>
      </c>
      <c r="B299" s="105"/>
      <c r="C299" s="105"/>
      <c r="D299" s="105"/>
      <c r="E299" s="105"/>
      <c r="F299" s="105"/>
      <c r="G299" s="105"/>
      <c r="H299" s="105"/>
      <c r="I299" s="105"/>
      <c r="J299" s="105"/>
      <c r="K299" s="105"/>
      <c r="L299" s="105"/>
      <c r="M299" s="105"/>
      <c r="N299" s="105"/>
      <c r="O299" s="105"/>
      <c r="P299" s="105"/>
      <c r="Q299" s="105"/>
      <c r="R299" s="105"/>
      <c r="S299" s="105"/>
      <c r="T299" s="105"/>
      <c r="U299" s="105"/>
      <c r="V299" s="105"/>
      <c r="W299" s="105"/>
      <c r="X299" s="105"/>
      <c r="Y299" s="105"/>
      <c r="Z299" s="105"/>
      <c r="AA299" s="105"/>
      <c r="AB299" s="105"/>
      <c r="AC299" s="105"/>
    </row>
    <row r="300" spans="1:29" s="103" customFormat="1" ht="33.6" customHeight="1" x14ac:dyDescent="0.25">
      <c r="A300" s="449" t="s">
        <v>155</v>
      </c>
      <c r="B300" s="445" t="s">
        <v>158</v>
      </c>
      <c r="C300" s="445" t="s">
        <v>160</v>
      </c>
      <c r="D300" s="445" t="s">
        <v>161</v>
      </c>
      <c r="E300" s="445" t="s">
        <v>162</v>
      </c>
      <c r="F300" s="445" t="s">
        <v>163</v>
      </c>
      <c r="G300" s="445" t="s">
        <v>164</v>
      </c>
      <c r="H300" s="445" t="s">
        <v>165</v>
      </c>
      <c r="I300" s="445" t="s">
        <v>166</v>
      </c>
      <c r="J300" s="445" t="s">
        <v>167</v>
      </c>
      <c r="K300" s="445" t="s">
        <v>168</v>
      </c>
      <c r="L300" s="445" t="s">
        <v>169</v>
      </c>
      <c r="M300" s="445" t="s">
        <v>170</v>
      </c>
      <c r="N300" s="445" t="s">
        <v>171</v>
      </c>
      <c r="O300" s="445" t="s">
        <v>172</v>
      </c>
      <c r="P300" s="445" t="s">
        <v>173</v>
      </c>
      <c r="Q300" s="445" t="s">
        <v>174</v>
      </c>
      <c r="R300" s="445" t="s">
        <v>175</v>
      </c>
      <c r="S300" s="445" t="s">
        <v>176</v>
      </c>
      <c r="T300" s="445" t="s">
        <v>177</v>
      </c>
      <c r="U300" s="445" t="s">
        <v>178</v>
      </c>
      <c r="V300" s="445" t="s">
        <v>179</v>
      </c>
      <c r="W300" s="445" t="s">
        <v>180</v>
      </c>
      <c r="X300" s="445" t="s">
        <v>181</v>
      </c>
      <c r="Y300" s="445" t="s">
        <v>182</v>
      </c>
      <c r="Z300" s="445" t="s">
        <v>183</v>
      </c>
      <c r="AA300" s="445" t="s">
        <v>184</v>
      </c>
      <c r="AB300" s="445" t="s">
        <v>19</v>
      </c>
      <c r="AC300" s="445" t="s">
        <v>159</v>
      </c>
    </row>
    <row r="301" spans="1:29" s="104" customFormat="1" ht="11.25" x14ac:dyDescent="0.2">
      <c r="A301" s="444" t="s">
        <v>80</v>
      </c>
      <c r="B301" s="448">
        <v>0</v>
      </c>
      <c r="C301" s="454">
        <v>0</v>
      </c>
      <c r="D301" s="454">
        <v>0</v>
      </c>
      <c r="E301" s="448">
        <v>0</v>
      </c>
      <c r="F301" s="448">
        <v>0</v>
      </c>
      <c r="G301" s="448">
        <v>0</v>
      </c>
      <c r="H301" s="448">
        <v>0</v>
      </c>
      <c r="I301" s="448">
        <v>0</v>
      </c>
      <c r="J301" s="448">
        <v>0</v>
      </c>
      <c r="K301" s="448">
        <v>0</v>
      </c>
      <c r="L301" s="448">
        <v>0</v>
      </c>
      <c r="M301" s="448">
        <v>0</v>
      </c>
      <c r="N301" s="448">
        <v>0</v>
      </c>
      <c r="O301" s="448">
        <v>0</v>
      </c>
      <c r="P301" s="448">
        <v>0</v>
      </c>
      <c r="Q301" s="448">
        <v>0</v>
      </c>
      <c r="R301" s="448">
        <v>0</v>
      </c>
      <c r="S301" s="448">
        <v>0</v>
      </c>
      <c r="T301" s="448">
        <v>0</v>
      </c>
      <c r="U301" s="448">
        <v>0</v>
      </c>
      <c r="V301" s="448">
        <v>0</v>
      </c>
      <c r="W301" s="448">
        <v>0</v>
      </c>
      <c r="X301" s="448">
        <v>0</v>
      </c>
      <c r="Y301" s="448">
        <v>0</v>
      </c>
      <c r="Z301" s="448">
        <v>0</v>
      </c>
      <c r="AA301" s="448">
        <v>0</v>
      </c>
      <c r="AB301" s="448">
        <v>0</v>
      </c>
      <c r="AC301" s="448">
        <v>0</v>
      </c>
    </row>
    <row r="302" spans="1:29" s="103" customFormat="1" x14ac:dyDescent="0.2">
      <c r="A302" s="447" t="s">
        <v>19</v>
      </c>
      <c r="B302" s="446">
        <v>0</v>
      </c>
      <c r="C302" s="446">
        <f>SUM(C301)</f>
        <v>0</v>
      </c>
      <c r="D302" s="446">
        <f t="shared" ref="D302:AC302" si="2">SUM(D301)</f>
        <v>0</v>
      </c>
      <c r="E302" s="446">
        <f t="shared" si="2"/>
        <v>0</v>
      </c>
      <c r="F302" s="446">
        <f t="shared" si="2"/>
        <v>0</v>
      </c>
      <c r="G302" s="446">
        <f t="shared" si="2"/>
        <v>0</v>
      </c>
      <c r="H302" s="446">
        <f t="shared" si="2"/>
        <v>0</v>
      </c>
      <c r="I302" s="446">
        <f t="shared" si="2"/>
        <v>0</v>
      </c>
      <c r="J302" s="446">
        <f t="shared" si="2"/>
        <v>0</v>
      </c>
      <c r="K302" s="446">
        <f t="shared" si="2"/>
        <v>0</v>
      </c>
      <c r="L302" s="446">
        <f t="shared" si="2"/>
        <v>0</v>
      </c>
      <c r="M302" s="446">
        <f t="shared" si="2"/>
        <v>0</v>
      </c>
      <c r="N302" s="446">
        <f t="shared" si="2"/>
        <v>0</v>
      </c>
      <c r="O302" s="446">
        <f t="shared" si="2"/>
        <v>0</v>
      </c>
      <c r="P302" s="446">
        <f t="shared" si="2"/>
        <v>0</v>
      </c>
      <c r="Q302" s="446">
        <f t="shared" si="2"/>
        <v>0</v>
      </c>
      <c r="R302" s="446">
        <f t="shared" si="2"/>
        <v>0</v>
      </c>
      <c r="S302" s="446">
        <f t="shared" si="2"/>
        <v>0</v>
      </c>
      <c r="T302" s="446">
        <f t="shared" si="2"/>
        <v>0</v>
      </c>
      <c r="U302" s="446">
        <f t="shared" si="2"/>
        <v>0</v>
      </c>
      <c r="V302" s="446">
        <f t="shared" si="2"/>
        <v>0</v>
      </c>
      <c r="W302" s="446">
        <f t="shared" si="2"/>
        <v>0</v>
      </c>
      <c r="X302" s="446">
        <f t="shared" si="2"/>
        <v>0</v>
      </c>
      <c r="Y302" s="446">
        <f t="shared" si="2"/>
        <v>0</v>
      </c>
      <c r="Z302" s="446">
        <f t="shared" si="2"/>
        <v>0</v>
      </c>
      <c r="AA302" s="446">
        <f t="shared" si="2"/>
        <v>0</v>
      </c>
      <c r="AB302" s="446">
        <f t="shared" si="2"/>
        <v>0</v>
      </c>
      <c r="AC302" s="446">
        <f t="shared" si="2"/>
        <v>0</v>
      </c>
    </row>
    <row r="303" spans="1:29" s="103" customFormat="1" x14ac:dyDescent="0.2"/>
    <row r="304" spans="1:29" s="103" customFormat="1" x14ac:dyDescent="0.2"/>
    <row r="305" s="103" customFormat="1" hidden="1" x14ac:dyDescent="0.2"/>
    <row r="306" s="103" customFormat="1" hidden="1" x14ac:dyDescent="0.2"/>
    <row r="307" s="103" customFormat="1" hidden="1" x14ac:dyDescent="0.2"/>
    <row r="308" s="103" customFormat="1" hidden="1" x14ac:dyDescent="0.2"/>
    <row r="309" s="103" customFormat="1" hidden="1" x14ac:dyDescent="0.2"/>
    <row r="310" s="103" customFormat="1" hidden="1" x14ac:dyDescent="0.2"/>
    <row r="311" s="103" customFormat="1" hidden="1" x14ac:dyDescent="0.2"/>
    <row r="312" s="103" customFormat="1" hidden="1" x14ac:dyDescent="0.2"/>
    <row r="313" s="103" customFormat="1" hidden="1" x14ac:dyDescent="0.2"/>
    <row r="314" s="103" customFormat="1" hidden="1" x14ac:dyDescent="0.2"/>
    <row r="315" s="103" customFormat="1" hidden="1" x14ac:dyDescent="0.2"/>
    <row r="316" s="103" customFormat="1" hidden="1" x14ac:dyDescent="0.2"/>
    <row r="317" s="103" customFormat="1" hidden="1" x14ac:dyDescent="0.2"/>
    <row r="318" s="103" customFormat="1" hidden="1" x14ac:dyDescent="0.2"/>
    <row r="319" s="103" customFormat="1" hidden="1" x14ac:dyDescent="0.2"/>
    <row r="320" s="103" customFormat="1" hidden="1" x14ac:dyDescent="0.2"/>
    <row r="321" s="103" customFormat="1" hidden="1" x14ac:dyDescent="0.2"/>
    <row r="322" s="103" customFormat="1" hidden="1" x14ac:dyDescent="0.2"/>
    <row r="323" s="103" customFormat="1" hidden="1" x14ac:dyDescent="0.2"/>
    <row r="324" s="103" customFormat="1" hidden="1" x14ac:dyDescent="0.2"/>
    <row r="325" s="103" customFormat="1" hidden="1" x14ac:dyDescent="0.2"/>
    <row r="326" s="103" customFormat="1" hidden="1" x14ac:dyDescent="0.2"/>
    <row r="327" s="103" customFormat="1" hidden="1" x14ac:dyDescent="0.2"/>
    <row r="328" s="103" customFormat="1" hidden="1" x14ac:dyDescent="0.2"/>
    <row r="329" s="103" customFormat="1" hidden="1" x14ac:dyDescent="0.2"/>
    <row r="330" s="103" customFormat="1" hidden="1" x14ac:dyDescent="0.2"/>
    <row r="331" s="103" customFormat="1" hidden="1" x14ac:dyDescent="0.2"/>
    <row r="332" s="103" customFormat="1" hidden="1" x14ac:dyDescent="0.2"/>
    <row r="333" s="103" customFormat="1" hidden="1" x14ac:dyDescent="0.2"/>
    <row r="334" s="103" customFormat="1" hidden="1" x14ac:dyDescent="0.2"/>
    <row r="335" s="103" customFormat="1" hidden="1" x14ac:dyDescent="0.2"/>
    <row r="336" s="103" customFormat="1" hidden="1" x14ac:dyDescent="0.2"/>
    <row r="337" s="103" customFormat="1" hidden="1" x14ac:dyDescent="0.2"/>
    <row r="338" s="103" customFormat="1" hidden="1" x14ac:dyDescent="0.2"/>
    <row r="339" s="103" customFormat="1" hidden="1" x14ac:dyDescent="0.2"/>
    <row r="340" s="103" customFormat="1" hidden="1" x14ac:dyDescent="0.2"/>
    <row r="341" s="103" customFormat="1" hidden="1" x14ac:dyDescent="0.2"/>
    <row r="342" s="103" customFormat="1" hidden="1" x14ac:dyDescent="0.2"/>
    <row r="343" s="103" customFormat="1" hidden="1" x14ac:dyDescent="0.2"/>
    <row r="344" s="103" customFormat="1" hidden="1" x14ac:dyDescent="0.2"/>
    <row r="345" s="103" customFormat="1" hidden="1" x14ac:dyDescent="0.2"/>
    <row r="346" s="103" customFormat="1" hidden="1" x14ac:dyDescent="0.2"/>
    <row r="347" s="103" customFormat="1" hidden="1" x14ac:dyDescent="0.2"/>
    <row r="348" s="103" customFormat="1" hidden="1" x14ac:dyDescent="0.2"/>
    <row r="349" s="103" customFormat="1" hidden="1" x14ac:dyDescent="0.2"/>
    <row r="350" s="103" customFormat="1" hidden="1" x14ac:dyDescent="0.2"/>
    <row r="351" s="103" customFormat="1" hidden="1" x14ac:dyDescent="0.2"/>
    <row r="352" s="103" customFormat="1" hidden="1" x14ac:dyDescent="0.2"/>
    <row r="353" s="103" customFormat="1" hidden="1" x14ac:dyDescent="0.2"/>
    <row r="354" s="103" customFormat="1" hidden="1" x14ac:dyDescent="0.2"/>
    <row r="355" s="103" customFormat="1" hidden="1" x14ac:dyDescent="0.2"/>
    <row r="356" s="103" customFormat="1" hidden="1" x14ac:dyDescent="0.2"/>
    <row r="357" s="103" customFormat="1" hidden="1" x14ac:dyDescent="0.2"/>
    <row r="358" s="103" customFormat="1" hidden="1" x14ac:dyDescent="0.2"/>
    <row r="359" s="103" customFormat="1" hidden="1" x14ac:dyDescent="0.2"/>
    <row r="360" s="103" customFormat="1" hidden="1" x14ac:dyDescent="0.2"/>
    <row r="361" s="103" customFormat="1" hidden="1" x14ac:dyDescent="0.2"/>
    <row r="362" s="103" customFormat="1" hidden="1" x14ac:dyDescent="0.2"/>
    <row r="363" s="103" customFormat="1" hidden="1" x14ac:dyDescent="0.2"/>
    <row r="364" s="103" customFormat="1" hidden="1" x14ac:dyDescent="0.2"/>
    <row r="365" s="103" customFormat="1" hidden="1" x14ac:dyDescent="0.2"/>
    <row r="366" s="103" customFormat="1" hidden="1" x14ac:dyDescent="0.2"/>
    <row r="367" s="103" customFormat="1" hidden="1" x14ac:dyDescent="0.2"/>
    <row r="368" s="103" customFormat="1" hidden="1" x14ac:dyDescent="0.2"/>
    <row r="369" s="103" customFormat="1" hidden="1" x14ac:dyDescent="0.2"/>
    <row r="370" s="103" customFormat="1" hidden="1" x14ac:dyDescent="0.2"/>
    <row r="371" s="103" customFormat="1" hidden="1" x14ac:dyDescent="0.2"/>
    <row r="372" s="103" customFormat="1" hidden="1" x14ac:dyDescent="0.2"/>
    <row r="373" s="103" customFormat="1" hidden="1" x14ac:dyDescent="0.2"/>
    <row r="374" s="103" customFormat="1" hidden="1" x14ac:dyDescent="0.2"/>
    <row r="375" s="103" customFormat="1" hidden="1" x14ac:dyDescent="0.2"/>
    <row r="376" s="103" customFormat="1" hidden="1" x14ac:dyDescent="0.2"/>
    <row r="377" s="103" customFormat="1" hidden="1" x14ac:dyDescent="0.2"/>
    <row r="378" s="103" customFormat="1" hidden="1" x14ac:dyDescent="0.2"/>
    <row r="379" s="103" customFormat="1" hidden="1" x14ac:dyDescent="0.2"/>
    <row r="380" s="103" customFormat="1" hidden="1" x14ac:dyDescent="0.2"/>
    <row r="381" s="103" customFormat="1" hidden="1" x14ac:dyDescent="0.2"/>
    <row r="382" s="103" customFormat="1" hidden="1" x14ac:dyDescent="0.2"/>
    <row r="383" s="103" customFormat="1" hidden="1" x14ac:dyDescent="0.2"/>
    <row r="384" s="103" customFormat="1" hidden="1" x14ac:dyDescent="0.2"/>
    <row r="385" spans="1:29" s="103" customFormat="1" hidden="1" x14ac:dyDescent="0.2"/>
    <row r="386" spans="1:29" s="103" customFormat="1" hidden="1" x14ac:dyDescent="0.2"/>
    <row r="387" spans="1:29" s="103" customFormat="1" hidden="1" x14ac:dyDescent="0.2"/>
    <row r="388" spans="1:29" s="103" customFormat="1" hidden="1" x14ac:dyDescent="0.2"/>
    <row r="389" spans="1:29" s="103" customFormat="1" hidden="1" x14ac:dyDescent="0.2"/>
    <row r="390" spans="1:29" s="103" customFormat="1" hidden="1" x14ac:dyDescent="0.2"/>
    <row r="391" spans="1:29" s="103" customFormat="1" hidden="1" x14ac:dyDescent="0.2"/>
    <row r="392" spans="1:29" s="103" customFormat="1" hidden="1" x14ac:dyDescent="0.2"/>
    <row r="393" spans="1:29" s="103" customFormat="1" hidden="1" x14ac:dyDescent="0.2"/>
    <row r="394" spans="1:29" s="103" customFormat="1" hidden="1" x14ac:dyDescent="0.2"/>
    <row r="395" spans="1:29" s="103" customFormat="1" hidden="1" x14ac:dyDescent="0.2"/>
    <row r="396" spans="1:29" s="103" customFormat="1" hidden="1" x14ac:dyDescent="0.2"/>
    <row r="397" spans="1:29" s="103" customFormat="1" hidden="1" x14ac:dyDescent="0.2"/>
    <row r="398" spans="1:29" s="103" customFormat="1" hidden="1" x14ac:dyDescent="0.2"/>
    <row r="399" spans="1:29" s="103" customFormat="1" ht="15" x14ac:dyDescent="0.25">
      <c r="A399" s="112" t="s">
        <v>16</v>
      </c>
      <c r="B399" s="105"/>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row>
    <row r="400" spans="1:29" s="103" customFormat="1" ht="33.6" customHeight="1" x14ac:dyDescent="0.25">
      <c r="A400" s="455" t="s">
        <v>155</v>
      </c>
      <c r="B400" s="451" t="s">
        <v>158</v>
      </c>
      <c r="C400" s="451" t="s">
        <v>160</v>
      </c>
      <c r="D400" s="451" t="s">
        <v>161</v>
      </c>
      <c r="E400" s="451" t="s">
        <v>162</v>
      </c>
      <c r="F400" s="451" t="s">
        <v>163</v>
      </c>
      <c r="G400" s="451" t="s">
        <v>164</v>
      </c>
      <c r="H400" s="451" t="s">
        <v>165</v>
      </c>
      <c r="I400" s="451" t="s">
        <v>166</v>
      </c>
      <c r="J400" s="451" t="s">
        <v>167</v>
      </c>
      <c r="K400" s="451" t="s">
        <v>168</v>
      </c>
      <c r="L400" s="451" t="s">
        <v>169</v>
      </c>
      <c r="M400" s="451" t="s">
        <v>170</v>
      </c>
      <c r="N400" s="451" t="s">
        <v>171</v>
      </c>
      <c r="O400" s="451" t="s">
        <v>172</v>
      </c>
      <c r="P400" s="451" t="s">
        <v>173</v>
      </c>
      <c r="Q400" s="451" t="s">
        <v>174</v>
      </c>
      <c r="R400" s="451" t="s">
        <v>175</v>
      </c>
      <c r="S400" s="451" t="s">
        <v>176</v>
      </c>
      <c r="T400" s="451" t="s">
        <v>177</v>
      </c>
      <c r="U400" s="451" t="s">
        <v>178</v>
      </c>
      <c r="V400" s="451" t="s">
        <v>179</v>
      </c>
      <c r="W400" s="451" t="s">
        <v>180</v>
      </c>
      <c r="X400" s="451" t="s">
        <v>181</v>
      </c>
      <c r="Y400" s="451" t="s">
        <v>182</v>
      </c>
      <c r="Z400" s="451" t="s">
        <v>183</v>
      </c>
      <c r="AA400" s="451" t="s">
        <v>184</v>
      </c>
      <c r="AB400" s="451" t="s">
        <v>19</v>
      </c>
      <c r="AC400" s="451" t="s">
        <v>159</v>
      </c>
    </row>
    <row r="401" spans="1:29" s="104" customFormat="1" ht="11.25" x14ac:dyDescent="0.2">
      <c r="A401" s="450" t="s">
        <v>80</v>
      </c>
      <c r="B401" s="454">
        <v>0</v>
      </c>
      <c r="C401" s="454">
        <v>0</v>
      </c>
      <c r="D401" s="454">
        <v>0</v>
      </c>
      <c r="E401" s="454">
        <v>0</v>
      </c>
      <c r="F401" s="454">
        <v>0</v>
      </c>
      <c r="G401" s="454">
        <v>0</v>
      </c>
      <c r="H401" s="454">
        <v>0</v>
      </c>
      <c r="I401" s="454">
        <v>0</v>
      </c>
      <c r="J401" s="454">
        <v>0</v>
      </c>
      <c r="K401" s="454">
        <v>0</v>
      </c>
      <c r="L401" s="454">
        <v>0</v>
      </c>
      <c r="M401" s="454">
        <v>0</v>
      </c>
      <c r="N401" s="454">
        <v>0</v>
      </c>
      <c r="O401" s="454">
        <v>0</v>
      </c>
      <c r="P401" s="454">
        <v>0</v>
      </c>
      <c r="Q401" s="454">
        <v>0</v>
      </c>
      <c r="R401" s="454">
        <v>0</v>
      </c>
      <c r="S401" s="454">
        <v>0</v>
      </c>
      <c r="T401" s="454">
        <v>0</v>
      </c>
      <c r="U401" s="454">
        <v>0</v>
      </c>
      <c r="V401" s="454">
        <v>0</v>
      </c>
      <c r="W401" s="454">
        <v>0</v>
      </c>
      <c r="X401" s="454">
        <v>0</v>
      </c>
      <c r="Y401" s="454">
        <v>0</v>
      </c>
      <c r="Z401" s="454">
        <v>0</v>
      </c>
      <c r="AA401" s="454">
        <v>0</v>
      </c>
      <c r="AB401" s="454">
        <v>0</v>
      </c>
      <c r="AC401" s="454">
        <v>0</v>
      </c>
    </row>
    <row r="402" spans="1:29" s="103" customFormat="1" x14ac:dyDescent="0.2">
      <c r="A402" s="453" t="s">
        <v>19</v>
      </c>
      <c r="B402" s="452">
        <v>0</v>
      </c>
      <c r="C402" s="452">
        <f>SUM(C401)</f>
        <v>0</v>
      </c>
      <c r="D402" s="452">
        <f t="shared" ref="D402:AC402" si="3">SUM(D401)</f>
        <v>0</v>
      </c>
      <c r="E402" s="452">
        <f t="shared" si="3"/>
        <v>0</v>
      </c>
      <c r="F402" s="452">
        <f t="shared" si="3"/>
        <v>0</v>
      </c>
      <c r="G402" s="452">
        <f t="shared" si="3"/>
        <v>0</v>
      </c>
      <c r="H402" s="452">
        <f t="shared" si="3"/>
        <v>0</v>
      </c>
      <c r="I402" s="452">
        <f t="shared" si="3"/>
        <v>0</v>
      </c>
      <c r="J402" s="452">
        <f t="shared" si="3"/>
        <v>0</v>
      </c>
      <c r="K402" s="452">
        <f t="shared" si="3"/>
        <v>0</v>
      </c>
      <c r="L402" s="452">
        <f t="shared" si="3"/>
        <v>0</v>
      </c>
      <c r="M402" s="452">
        <f t="shared" si="3"/>
        <v>0</v>
      </c>
      <c r="N402" s="452">
        <f t="shared" si="3"/>
        <v>0</v>
      </c>
      <c r="O402" s="452">
        <f t="shared" si="3"/>
        <v>0</v>
      </c>
      <c r="P402" s="452">
        <f t="shared" si="3"/>
        <v>0</v>
      </c>
      <c r="Q402" s="452">
        <f t="shared" si="3"/>
        <v>0</v>
      </c>
      <c r="R402" s="452">
        <f t="shared" si="3"/>
        <v>0</v>
      </c>
      <c r="S402" s="452">
        <f t="shared" si="3"/>
        <v>0</v>
      </c>
      <c r="T402" s="452">
        <f t="shared" si="3"/>
        <v>0</v>
      </c>
      <c r="U402" s="452">
        <f t="shared" si="3"/>
        <v>0</v>
      </c>
      <c r="V402" s="452">
        <f t="shared" si="3"/>
        <v>0</v>
      </c>
      <c r="W402" s="452">
        <f t="shared" si="3"/>
        <v>0</v>
      </c>
      <c r="X402" s="452">
        <f t="shared" si="3"/>
        <v>0</v>
      </c>
      <c r="Y402" s="452">
        <f t="shared" si="3"/>
        <v>0</v>
      </c>
      <c r="Z402" s="452">
        <f t="shared" si="3"/>
        <v>0</v>
      </c>
      <c r="AA402" s="452">
        <f t="shared" si="3"/>
        <v>0</v>
      </c>
      <c r="AB402" s="452">
        <f t="shared" si="3"/>
        <v>0</v>
      </c>
      <c r="AC402" s="452">
        <f t="shared" si="3"/>
        <v>0</v>
      </c>
    </row>
    <row r="403" spans="1:29" s="106" customFormat="1" x14ac:dyDescent="0.2"/>
    <row r="404" spans="1:29" s="106" customFormat="1" x14ac:dyDescent="0.2"/>
  </sheetData>
  <sheetProtection password="CD94" sheet="1" objects="1" scenarios="1"/>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6" tint="-0.249977111117893"/>
    <pageSetUpPr fitToPage="1"/>
  </sheetPr>
  <dimension ref="A1:AC98"/>
  <sheetViews>
    <sheetView showZeros="0" zoomScaleNormal="100" workbookViewId="0"/>
  </sheetViews>
  <sheetFormatPr defaultColWidth="8.7109375" defaultRowHeight="12.75" x14ac:dyDescent="0.2"/>
  <cols>
    <col min="1" max="1" width="8.7109375" style="50"/>
    <col min="2" max="2" width="42.85546875" style="50" customWidth="1"/>
    <col min="3" max="3" width="4.42578125" style="56" customWidth="1"/>
    <col min="4" max="4" width="34.140625" style="614" customWidth="1"/>
    <col min="5" max="29" width="15.140625" style="50" customWidth="1"/>
    <col min="30" max="16384" width="8.7109375" style="50"/>
  </cols>
  <sheetData>
    <row r="1" spans="1:29" s="27" customFormat="1" ht="27.6" customHeight="1" x14ac:dyDescent="0.2">
      <c r="A1" s="71"/>
      <c r="B1" s="71"/>
      <c r="C1" s="71"/>
      <c r="D1" s="71"/>
    </row>
    <row r="3" spans="1:29" x14ac:dyDescent="0.2">
      <c r="B3" s="49" t="s">
        <v>50</v>
      </c>
    </row>
    <row r="4" spans="1:29" x14ac:dyDescent="0.2">
      <c r="D4" s="615" t="s">
        <v>91</v>
      </c>
    </row>
    <row r="5" spans="1:29" ht="13.5" thickBot="1" x14ac:dyDescent="0.25">
      <c r="B5" s="53" t="s">
        <v>15</v>
      </c>
      <c r="C5" s="57"/>
      <c r="D5" s="616"/>
    </row>
    <row r="6" spans="1:29" x14ac:dyDescent="0.2">
      <c r="B6" s="391" t="s">
        <v>51</v>
      </c>
      <c r="C6" s="113"/>
      <c r="D6" s="617" t="s">
        <v>52</v>
      </c>
      <c r="E6" s="122" t="s">
        <v>0</v>
      </c>
      <c r="F6" s="68"/>
      <c r="G6" s="68"/>
      <c r="H6" s="68"/>
      <c r="I6" s="68"/>
      <c r="J6" s="68"/>
      <c r="K6" s="68"/>
      <c r="L6" s="68"/>
      <c r="M6" s="68"/>
      <c r="N6" s="68"/>
      <c r="O6" s="68"/>
      <c r="P6" s="68"/>
      <c r="Q6" s="68"/>
      <c r="R6" s="68"/>
      <c r="S6" s="68"/>
      <c r="T6" s="68"/>
      <c r="U6" s="68"/>
      <c r="V6" s="68"/>
      <c r="W6" s="68"/>
      <c r="X6" s="68"/>
      <c r="Y6" s="68"/>
      <c r="Z6" s="68"/>
      <c r="AA6" s="68"/>
      <c r="AB6" s="68"/>
      <c r="AC6" s="69"/>
    </row>
    <row r="7" spans="1:29" ht="13.5" thickBot="1" x14ac:dyDescent="0.25">
      <c r="B7" s="60"/>
      <c r="C7" s="114"/>
      <c r="D7" s="618"/>
      <c r="E7" s="207">
        <f>'DY Def'!B$5</f>
        <v>1</v>
      </c>
      <c r="F7" s="207">
        <f>'DY Def'!C$5</f>
        <v>2</v>
      </c>
      <c r="G7" s="207">
        <f>'DY Def'!D$5</f>
        <v>3</v>
      </c>
      <c r="H7" s="207">
        <f>'DY Def'!E$5</f>
        <v>4</v>
      </c>
      <c r="I7" s="207">
        <f>'DY Def'!F$5</f>
        <v>5</v>
      </c>
      <c r="J7" s="207">
        <f>'DY Def'!G$5</f>
        <v>6</v>
      </c>
      <c r="K7" s="207">
        <f>'DY Def'!H$5</f>
        <v>7</v>
      </c>
      <c r="L7" s="207">
        <f>'DY Def'!I$5</f>
        <v>8</v>
      </c>
      <c r="M7" s="207">
        <f>'DY Def'!J$5</f>
        <v>9</v>
      </c>
      <c r="N7" s="207">
        <f>'DY Def'!K$5</f>
        <v>10</v>
      </c>
      <c r="O7" s="207">
        <f>'DY Def'!L$5</f>
        <v>11</v>
      </c>
      <c r="P7" s="207">
        <f>'DY Def'!M$5</f>
        <v>12</v>
      </c>
      <c r="Q7" s="207">
        <f>'DY Def'!N$5</f>
        <v>13</v>
      </c>
      <c r="R7" s="207">
        <f>'DY Def'!O$5</f>
        <v>14</v>
      </c>
      <c r="S7" s="207">
        <f>'DY Def'!P$5</f>
        <v>15</v>
      </c>
      <c r="T7" s="207">
        <f>'DY Def'!Q$5</f>
        <v>16</v>
      </c>
      <c r="U7" s="207">
        <f>'DY Def'!R$5</f>
        <v>17</v>
      </c>
      <c r="V7" s="207">
        <f>'DY Def'!S$5</f>
        <v>18</v>
      </c>
      <c r="W7" s="207">
        <f>'DY Def'!T$5</f>
        <v>19</v>
      </c>
      <c r="X7" s="207">
        <f>'DY Def'!U$5</f>
        <v>20</v>
      </c>
      <c r="Y7" s="207">
        <f>'DY Def'!V$5</f>
        <v>21</v>
      </c>
      <c r="Z7" s="207">
        <f>'DY Def'!W$5</f>
        <v>22</v>
      </c>
      <c r="AA7" s="207">
        <f>'DY Def'!X$5</f>
        <v>23</v>
      </c>
      <c r="AB7" s="207">
        <f>'DY Def'!Y$5</f>
        <v>24</v>
      </c>
      <c r="AC7" s="208">
        <f>'DY Def'!Z$5</f>
        <v>25</v>
      </c>
    </row>
    <row r="8" spans="1:29" x14ac:dyDescent="0.2">
      <c r="B8" s="62" t="s">
        <v>83</v>
      </c>
      <c r="C8" s="114"/>
      <c r="D8" s="693"/>
      <c r="E8" s="301"/>
      <c r="F8" s="301"/>
      <c r="G8" s="301"/>
      <c r="H8" s="301"/>
      <c r="I8" s="301"/>
      <c r="J8" s="301"/>
      <c r="K8" s="301"/>
      <c r="L8" s="301"/>
      <c r="M8" s="301"/>
      <c r="N8" s="301"/>
      <c r="O8" s="301"/>
      <c r="P8" s="301"/>
      <c r="Q8" s="301"/>
      <c r="R8" s="301"/>
      <c r="S8" s="301"/>
      <c r="T8" s="301"/>
      <c r="U8" s="301"/>
      <c r="V8" s="301"/>
      <c r="W8" s="301"/>
      <c r="X8" s="301"/>
      <c r="Y8" s="301"/>
      <c r="Z8" s="301"/>
      <c r="AA8" s="301"/>
      <c r="AB8" s="301"/>
      <c r="AC8" s="302"/>
    </row>
    <row r="9" spans="1:29" x14ac:dyDescent="0.2">
      <c r="B9" s="456" t="str">
        <f>IFERROR(VLOOKUP(C9,'MEG Def'!$A$7:$B$12,2),"")</f>
        <v/>
      </c>
      <c r="C9" s="114"/>
      <c r="D9" s="693"/>
      <c r="E9" s="304">
        <f>IF($D$4="MAP+ADM Waivers",SUMIF('C Report'!$A$99:$A$198,'C Report Grouper'!$D9,'C Report'!C$99:C$198)+SUMIF('C Report'!$A$299:$A$398,'C Report Grouper'!$D9,'C Report'!C$299:C$398),SUMIF('C Report'!$A$99:$A$198,'C Report Grouper'!$D9,'C Report'!C$99:C$198))</f>
        <v>0</v>
      </c>
      <c r="F9" s="304">
        <f>IF($D$4="MAP+ADM Waivers",SUMIF('C Report'!$A$99:$A$198,'C Report Grouper'!$D9,'C Report'!D$99:D$198)+SUMIF('C Report'!$A$299:$A$398,'C Report Grouper'!$D9,'C Report'!D$299:D$398),SUMIF('C Report'!$A$99:$A$198,'C Report Grouper'!$D9,'C Report'!D$99:D$198))</f>
        <v>0</v>
      </c>
      <c r="G9" s="304">
        <f>IF($D$4="MAP+ADM Waivers",SUMIF('C Report'!$A$99:$A$198,'C Report Grouper'!$D9,'C Report'!E$99:E$198)+SUMIF('C Report'!$A$299:$A$398,'C Report Grouper'!$D9,'C Report'!E$299:E$398),SUMIF('C Report'!$A$99:$A$198,'C Report Grouper'!$D9,'C Report'!E$99:E$198))</f>
        <v>0</v>
      </c>
      <c r="H9" s="304">
        <f>IF($D$4="MAP+ADM Waivers",SUMIF('C Report'!$A$99:$A$198,'C Report Grouper'!$D9,'C Report'!F$99:F$198)+SUMIF('C Report'!$A$299:$A$398,'C Report Grouper'!$D9,'C Report'!F$299:F$398),SUMIF('C Report'!$A$99:$A$198,'C Report Grouper'!$D9,'C Report'!F$99:F$198))</f>
        <v>0</v>
      </c>
      <c r="I9" s="304">
        <f>IF($D$4="MAP+ADM Waivers",SUMIF('C Report'!$A$99:$A$198,'C Report Grouper'!$D9,'C Report'!G$99:G$198)+SUMIF('C Report'!$A$299:$A$398,'C Report Grouper'!$D9,'C Report'!G$299:G$398),SUMIF('C Report'!$A$99:$A$198,'C Report Grouper'!$D9,'C Report'!G$99:G$198))</f>
        <v>0</v>
      </c>
      <c r="J9" s="304">
        <f>IF($D$4="MAP+ADM Waivers",SUMIF('C Report'!$A$99:$A$198,'C Report Grouper'!$D9,'C Report'!H$99:H$198)+SUMIF('C Report'!$A$299:$A$398,'C Report Grouper'!$D9,'C Report'!H$299:H$398),SUMIF('C Report'!$A$99:$A$198,'C Report Grouper'!$D9,'C Report'!H$99:H$198))</f>
        <v>0</v>
      </c>
      <c r="K9" s="304">
        <f>IF($D$4="MAP+ADM Waivers",SUMIF('C Report'!$A$99:$A$198,'C Report Grouper'!$D9,'C Report'!I$99:I$198)+SUMIF('C Report'!$A$299:$A$398,'C Report Grouper'!$D9,'C Report'!I$299:I$398),SUMIF('C Report'!$A$99:$A$198,'C Report Grouper'!$D9,'C Report'!I$99:I$198))</f>
        <v>0</v>
      </c>
      <c r="L9" s="304">
        <f>IF($D$4="MAP+ADM Waivers",SUMIF('C Report'!$A$99:$A$198,'C Report Grouper'!$D9,'C Report'!J$99:J$198)+SUMIF('C Report'!$A$299:$A$398,'C Report Grouper'!$D9,'C Report'!J$299:J$398),SUMIF('C Report'!$A$99:$A$198,'C Report Grouper'!$D9,'C Report'!J$99:J$198))</f>
        <v>0</v>
      </c>
      <c r="M9" s="304">
        <f>IF($D$4="MAP+ADM Waivers",SUMIF('C Report'!$A$99:$A$198,'C Report Grouper'!$D9,'C Report'!K$99:K$198)+SUMIF('C Report'!$A$299:$A$398,'C Report Grouper'!$D9,'C Report'!K$299:K$398),SUMIF('C Report'!$A$99:$A$198,'C Report Grouper'!$D9,'C Report'!K$99:K$198))</f>
        <v>0</v>
      </c>
      <c r="N9" s="304">
        <f>IF($D$4="MAP+ADM Waivers",SUMIF('C Report'!$A$99:$A$198,'C Report Grouper'!$D9,'C Report'!L$99:L$198)+SUMIF('C Report'!$A$299:$A$398,'C Report Grouper'!$D9,'C Report'!L$299:L$398),SUMIF('C Report'!$A$99:$A$198,'C Report Grouper'!$D9,'C Report'!L$99:L$198))</f>
        <v>0</v>
      </c>
      <c r="O9" s="304">
        <f>IF($D$4="MAP+ADM Waivers",SUMIF('C Report'!$A$99:$A$198,'C Report Grouper'!$D9,'C Report'!M$99:M$198)+SUMIF('C Report'!$A$299:$A$398,'C Report Grouper'!$D9,'C Report'!M$299:M$398),SUMIF('C Report'!$A$99:$A$198,'C Report Grouper'!$D9,'C Report'!M$99:M$198))</f>
        <v>0</v>
      </c>
      <c r="P9" s="304">
        <f>IF($D$4="MAP+ADM Waivers",SUMIF('C Report'!$A$99:$A$198,'C Report Grouper'!$D9,'C Report'!N$99:N$198)+SUMIF('C Report'!$A$299:$A$398,'C Report Grouper'!$D9,'C Report'!N$299:N$398),SUMIF('C Report'!$A$99:$A$198,'C Report Grouper'!$D9,'C Report'!N$99:N$198))</f>
        <v>0</v>
      </c>
      <c r="Q9" s="304">
        <f>IF($D$4="MAP+ADM Waivers",SUMIF('C Report'!$A$99:$A$198,'C Report Grouper'!$D9,'C Report'!O$99:O$198)+SUMIF('C Report'!$A$299:$A$398,'C Report Grouper'!$D9,'C Report'!O$299:O$398),SUMIF('C Report'!$A$99:$A$198,'C Report Grouper'!$D9,'C Report'!O$99:O$198))</f>
        <v>0</v>
      </c>
      <c r="R9" s="304">
        <f>IF($D$4="MAP+ADM Waivers",SUMIF('C Report'!$A$99:$A$198,'C Report Grouper'!$D9,'C Report'!P$99:P$198)+SUMIF('C Report'!$A$299:$A$398,'C Report Grouper'!$D9,'C Report'!P$299:P$398),SUMIF('C Report'!$A$99:$A$198,'C Report Grouper'!$D9,'C Report'!P$99:P$198))</f>
        <v>0</v>
      </c>
      <c r="S9" s="304">
        <f>IF($D$4="MAP+ADM Waivers",SUMIF('C Report'!$A$99:$A$198,'C Report Grouper'!$D9,'C Report'!Q$99:Q$198)+SUMIF('C Report'!$A$299:$A$398,'C Report Grouper'!$D9,'C Report'!Q$299:Q$398),SUMIF('C Report'!$A$99:$A$198,'C Report Grouper'!$D9,'C Report'!Q$99:Q$198))</f>
        <v>0</v>
      </c>
      <c r="T9" s="304">
        <f>IF($D$4="MAP+ADM Waivers",SUMIF('C Report'!$A$99:$A$198,'C Report Grouper'!$D9,'C Report'!R$99:R$198)+SUMIF('C Report'!$A$299:$A$398,'C Report Grouper'!$D9,'C Report'!R$299:R$398),SUMIF('C Report'!$A$99:$A$198,'C Report Grouper'!$D9,'C Report'!R$99:R$198))</f>
        <v>0</v>
      </c>
      <c r="U9" s="304">
        <f>IF($D$4="MAP+ADM Waivers",SUMIF('C Report'!$A$99:$A$198,'C Report Grouper'!$D9,'C Report'!S$99:S$198)+SUMIF('C Report'!$A$299:$A$398,'C Report Grouper'!$D9,'C Report'!S$299:S$398),SUMIF('C Report'!$A$99:$A$198,'C Report Grouper'!$D9,'C Report'!S$99:S$198))</f>
        <v>0</v>
      </c>
      <c r="V9" s="304">
        <f>IF($D$4="MAP+ADM Waivers",SUMIF('C Report'!$A$99:$A$198,'C Report Grouper'!$D9,'C Report'!T$99:T$198)+SUMIF('C Report'!$A$299:$A$398,'C Report Grouper'!$D9,'C Report'!T$299:T$398),SUMIF('C Report'!$A$99:$A$198,'C Report Grouper'!$D9,'C Report'!T$99:T$198))</f>
        <v>0</v>
      </c>
      <c r="W9" s="304">
        <f>IF($D$4="MAP+ADM Waivers",SUMIF('C Report'!$A$99:$A$198,'C Report Grouper'!$D9,'C Report'!U$99:U$198)+SUMIF('C Report'!$A$299:$A$398,'C Report Grouper'!$D9,'C Report'!U$299:U$398),SUMIF('C Report'!$A$99:$A$198,'C Report Grouper'!$D9,'C Report'!U$99:U$198))</f>
        <v>0</v>
      </c>
      <c r="X9" s="304">
        <f>IF($D$4="MAP+ADM Waivers",SUMIF('C Report'!$A$99:$A$198,'C Report Grouper'!$D9,'C Report'!V$99:V$198)+SUMIF('C Report'!$A$299:$A$398,'C Report Grouper'!$D9,'C Report'!V$299:V$398),SUMIF('C Report'!$A$99:$A$198,'C Report Grouper'!$D9,'C Report'!V$99:V$198))</f>
        <v>0</v>
      </c>
      <c r="Y9" s="304">
        <f>IF($D$4="MAP+ADM Waivers",SUMIF('C Report'!$A$99:$A$198,'C Report Grouper'!$D9,'C Report'!W$99:W$198)+SUMIF('C Report'!$A$299:$A$398,'C Report Grouper'!$D9,'C Report'!W$299:W$398),SUMIF('C Report'!$A$99:$A$198,'C Report Grouper'!$D9,'C Report'!W$99:W$198))</f>
        <v>0</v>
      </c>
      <c r="Z9" s="304">
        <f>IF($D$4="MAP+ADM Waivers",SUMIF('C Report'!$A$99:$A$198,'C Report Grouper'!$D9,'C Report'!X$99:X$198)+SUMIF('C Report'!$A$299:$A$398,'C Report Grouper'!$D9,'C Report'!X$299:X$398),SUMIF('C Report'!$A$99:$A$198,'C Report Grouper'!$D9,'C Report'!X$99:X$198))</f>
        <v>0</v>
      </c>
      <c r="AA9" s="304">
        <f>IF($D$4="MAP+ADM Waivers",SUMIF('C Report'!$A$99:$A$198,'C Report Grouper'!$D9,'C Report'!Y$99:Y$198)+SUMIF('C Report'!$A$299:$A$398,'C Report Grouper'!$D9,'C Report'!Y$299:Y$398),SUMIF('C Report'!$A$99:$A$198,'C Report Grouper'!$D9,'C Report'!Y$99:Y$198))</f>
        <v>0</v>
      </c>
      <c r="AB9" s="304">
        <f>IF($D$4="MAP+ADM Waivers",SUMIF('C Report'!$A$99:$A$198,'C Report Grouper'!$D9,'C Report'!Z$99:Z$198)+SUMIF('C Report'!$A$299:$A$398,'C Report Grouper'!$D9,'C Report'!Z$299:Z$398),SUMIF('C Report'!$A$99:$A$198,'C Report Grouper'!$D9,'C Report'!Z$99:Z$198))</f>
        <v>0</v>
      </c>
      <c r="AC9" s="305">
        <f>IF($D$4="MAP+ADM Waivers",SUMIF('C Report'!$A$99:$A$198,'C Report Grouper'!$D9,'C Report'!AA$99:AA$198)+SUMIF('C Report'!$A$299:$A$398,'C Report Grouper'!$D9,'C Report'!AA$299:AA$398),SUMIF('C Report'!$A$99:$A$198,'C Report Grouper'!$D9,'C Report'!AA$99:AA$198))</f>
        <v>0</v>
      </c>
    </row>
    <row r="10" spans="1:29" x14ac:dyDescent="0.2">
      <c r="B10" s="456" t="str">
        <f>IFERROR(VLOOKUP(C10,'MEG Def'!$A$7:$B$12,2),"")</f>
        <v/>
      </c>
      <c r="C10" s="114"/>
      <c r="D10" s="693"/>
      <c r="E10" s="304">
        <f>IF($D$4="MAP+ADM Waivers",SUMIF('C Report'!$A$99:$A$198,'C Report Grouper'!$D10,'C Report'!C$99:C$198)+SUMIF('C Report'!$A$299:$A$398,'C Report Grouper'!$D10,'C Report'!C$299:C$398),SUMIF('C Report'!$A$99:$A$198,'C Report Grouper'!$D10,'C Report'!C$99:C$198))</f>
        <v>0</v>
      </c>
      <c r="F10" s="304">
        <f>IF($D$4="MAP+ADM Waivers",SUMIF('C Report'!$A$99:$A$198,'C Report Grouper'!$D10,'C Report'!D$99:D$198)+SUMIF('C Report'!$A$299:$A$398,'C Report Grouper'!$D10,'C Report'!D$299:D$398),SUMIF('C Report'!$A$99:$A$198,'C Report Grouper'!$D10,'C Report'!D$99:D$198))</f>
        <v>0</v>
      </c>
      <c r="G10" s="304">
        <f>IF($D$4="MAP+ADM Waivers",SUMIF('C Report'!$A$99:$A$198,'C Report Grouper'!$D10,'C Report'!E$99:E$198)+SUMIF('C Report'!$A$299:$A$398,'C Report Grouper'!$D10,'C Report'!E$299:E$398),SUMIF('C Report'!$A$99:$A$198,'C Report Grouper'!$D10,'C Report'!E$99:E$198))</f>
        <v>0</v>
      </c>
      <c r="H10" s="304">
        <f>IF($D$4="MAP+ADM Waivers",SUMIF('C Report'!$A$99:$A$198,'C Report Grouper'!$D10,'C Report'!F$99:F$198)+SUMIF('C Report'!$A$299:$A$398,'C Report Grouper'!$D10,'C Report'!F$299:F$398),SUMIF('C Report'!$A$99:$A$198,'C Report Grouper'!$D10,'C Report'!F$99:F$198))</f>
        <v>0</v>
      </c>
      <c r="I10" s="304">
        <f>IF($D$4="MAP+ADM Waivers",SUMIF('C Report'!$A$99:$A$198,'C Report Grouper'!$D10,'C Report'!G$99:G$198)+SUMIF('C Report'!$A$299:$A$398,'C Report Grouper'!$D10,'C Report'!G$299:G$398),SUMIF('C Report'!$A$99:$A$198,'C Report Grouper'!$D10,'C Report'!G$99:G$198))</f>
        <v>0</v>
      </c>
      <c r="J10" s="304">
        <f>IF($D$4="MAP+ADM Waivers",SUMIF('C Report'!$A$99:$A$198,'C Report Grouper'!$D10,'C Report'!H$99:H$198)+SUMIF('C Report'!$A$299:$A$398,'C Report Grouper'!$D10,'C Report'!H$299:H$398),SUMIF('C Report'!$A$99:$A$198,'C Report Grouper'!$D10,'C Report'!H$99:H$198))</f>
        <v>0</v>
      </c>
      <c r="K10" s="304">
        <f>IF($D$4="MAP+ADM Waivers",SUMIF('C Report'!$A$99:$A$198,'C Report Grouper'!$D10,'C Report'!I$99:I$198)+SUMIF('C Report'!$A$299:$A$398,'C Report Grouper'!$D10,'C Report'!I$299:I$398),SUMIF('C Report'!$A$99:$A$198,'C Report Grouper'!$D10,'C Report'!I$99:I$198))</f>
        <v>0</v>
      </c>
      <c r="L10" s="304">
        <f>IF($D$4="MAP+ADM Waivers",SUMIF('C Report'!$A$99:$A$198,'C Report Grouper'!$D10,'C Report'!J$99:J$198)+SUMIF('C Report'!$A$299:$A$398,'C Report Grouper'!$D10,'C Report'!J$299:J$398),SUMIF('C Report'!$A$99:$A$198,'C Report Grouper'!$D10,'C Report'!J$99:J$198))</f>
        <v>0</v>
      </c>
      <c r="M10" s="304">
        <f>IF($D$4="MAP+ADM Waivers",SUMIF('C Report'!$A$99:$A$198,'C Report Grouper'!$D10,'C Report'!K$99:K$198)+SUMIF('C Report'!$A$299:$A$398,'C Report Grouper'!$D10,'C Report'!K$299:K$398),SUMIF('C Report'!$A$99:$A$198,'C Report Grouper'!$D10,'C Report'!K$99:K$198))</f>
        <v>0</v>
      </c>
      <c r="N10" s="304">
        <f>IF($D$4="MAP+ADM Waivers",SUMIF('C Report'!$A$99:$A$198,'C Report Grouper'!$D10,'C Report'!L$99:L$198)+SUMIF('C Report'!$A$299:$A$398,'C Report Grouper'!$D10,'C Report'!L$299:L$398),SUMIF('C Report'!$A$99:$A$198,'C Report Grouper'!$D10,'C Report'!L$99:L$198))</f>
        <v>0</v>
      </c>
      <c r="O10" s="304">
        <f>IF($D$4="MAP+ADM Waivers",SUMIF('C Report'!$A$99:$A$198,'C Report Grouper'!$D10,'C Report'!M$99:M$198)+SUMIF('C Report'!$A$299:$A$398,'C Report Grouper'!$D10,'C Report'!M$299:M$398),SUMIF('C Report'!$A$99:$A$198,'C Report Grouper'!$D10,'C Report'!M$99:M$198))</f>
        <v>0</v>
      </c>
      <c r="P10" s="304">
        <f>IF($D$4="MAP+ADM Waivers",SUMIF('C Report'!$A$99:$A$198,'C Report Grouper'!$D10,'C Report'!N$99:N$198)+SUMIF('C Report'!$A$299:$A$398,'C Report Grouper'!$D10,'C Report'!N$299:N$398),SUMIF('C Report'!$A$99:$A$198,'C Report Grouper'!$D10,'C Report'!N$99:N$198))</f>
        <v>0</v>
      </c>
      <c r="Q10" s="304">
        <f>IF($D$4="MAP+ADM Waivers",SUMIF('C Report'!$A$99:$A$198,'C Report Grouper'!$D10,'C Report'!O$99:O$198)+SUMIF('C Report'!$A$299:$A$398,'C Report Grouper'!$D10,'C Report'!O$299:O$398),SUMIF('C Report'!$A$99:$A$198,'C Report Grouper'!$D10,'C Report'!O$99:O$198))</f>
        <v>0</v>
      </c>
      <c r="R10" s="304">
        <f>IF($D$4="MAP+ADM Waivers",SUMIF('C Report'!$A$99:$A$198,'C Report Grouper'!$D10,'C Report'!P$99:P$198)+SUMIF('C Report'!$A$299:$A$398,'C Report Grouper'!$D10,'C Report'!P$299:P$398),SUMIF('C Report'!$A$99:$A$198,'C Report Grouper'!$D10,'C Report'!P$99:P$198))</f>
        <v>0</v>
      </c>
      <c r="S10" s="304">
        <f>IF($D$4="MAP+ADM Waivers",SUMIF('C Report'!$A$99:$A$198,'C Report Grouper'!$D10,'C Report'!Q$99:Q$198)+SUMIF('C Report'!$A$299:$A$398,'C Report Grouper'!$D10,'C Report'!Q$299:Q$398),SUMIF('C Report'!$A$99:$A$198,'C Report Grouper'!$D10,'C Report'!Q$99:Q$198))</f>
        <v>0</v>
      </c>
      <c r="T10" s="304">
        <f>IF($D$4="MAP+ADM Waivers",SUMIF('C Report'!$A$99:$A$198,'C Report Grouper'!$D10,'C Report'!R$99:R$198)+SUMIF('C Report'!$A$299:$A$398,'C Report Grouper'!$D10,'C Report'!R$299:R$398),SUMIF('C Report'!$A$99:$A$198,'C Report Grouper'!$D10,'C Report'!R$99:R$198))</f>
        <v>0</v>
      </c>
      <c r="U10" s="304">
        <f>IF($D$4="MAP+ADM Waivers",SUMIF('C Report'!$A$99:$A$198,'C Report Grouper'!$D10,'C Report'!S$99:S$198)+SUMIF('C Report'!$A$299:$A$398,'C Report Grouper'!$D10,'C Report'!S$299:S$398),SUMIF('C Report'!$A$99:$A$198,'C Report Grouper'!$D10,'C Report'!S$99:S$198))</f>
        <v>0</v>
      </c>
      <c r="V10" s="304">
        <f>IF($D$4="MAP+ADM Waivers",SUMIF('C Report'!$A$99:$A$198,'C Report Grouper'!$D10,'C Report'!T$99:T$198)+SUMIF('C Report'!$A$299:$A$398,'C Report Grouper'!$D10,'C Report'!T$299:T$398),SUMIF('C Report'!$A$99:$A$198,'C Report Grouper'!$D10,'C Report'!T$99:T$198))</f>
        <v>0</v>
      </c>
      <c r="W10" s="304">
        <f>IF($D$4="MAP+ADM Waivers",SUMIF('C Report'!$A$99:$A$198,'C Report Grouper'!$D10,'C Report'!U$99:U$198)+SUMIF('C Report'!$A$299:$A$398,'C Report Grouper'!$D10,'C Report'!U$299:U$398),SUMIF('C Report'!$A$99:$A$198,'C Report Grouper'!$D10,'C Report'!U$99:U$198))</f>
        <v>0</v>
      </c>
      <c r="X10" s="304">
        <f>IF($D$4="MAP+ADM Waivers",SUMIF('C Report'!$A$99:$A$198,'C Report Grouper'!$D10,'C Report'!V$99:V$198)+SUMIF('C Report'!$A$299:$A$398,'C Report Grouper'!$D10,'C Report'!V$299:V$398),SUMIF('C Report'!$A$99:$A$198,'C Report Grouper'!$D10,'C Report'!V$99:V$198))</f>
        <v>0</v>
      </c>
      <c r="Y10" s="304">
        <f>IF($D$4="MAP+ADM Waivers",SUMIF('C Report'!$A$99:$A$198,'C Report Grouper'!$D10,'C Report'!W$99:W$198)+SUMIF('C Report'!$A$299:$A$398,'C Report Grouper'!$D10,'C Report'!W$299:W$398),SUMIF('C Report'!$A$99:$A$198,'C Report Grouper'!$D10,'C Report'!W$99:W$198))</f>
        <v>0</v>
      </c>
      <c r="Z10" s="304">
        <f>IF($D$4="MAP+ADM Waivers",SUMIF('C Report'!$A$99:$A$198,'C Report Grouper'!$D10,'C Report'!X$99:X$198)+SUMIF('C Report'!$A$299:$A$398,'C Report Grouper'!$D10,'C Report'!X$299:X$398),SUMIF('C Report'!$A$99:$A$198,'C Report Grouper'!$D10,'C Report'!X$99:X$198))</f>
        <v>0</v>
      </c>
      <c r="AA10" s="304">
        <f>IF($D$4="MAP+ADM Waivers",SUMIF('C Report'!$A$99:$A$198,'C Report Grouper'!$D10,'C Report'!Y$99:Y$198)+SUMIF('C Report'!$A$299:$A$398,'C Report Grouper'!$D10,'C Report'!Y$299:Y$398),SUMIF('C Report'!$A$99:$A$198,'C Report Grouper'!$D10,'C Report'!Y$99:Y$198))</f>
        <v>0</v>
      </c>
      <c r="AB10" s="304">
        <f>IF($D$4="MAP+ADM Waivers",SUMIF('C Report'!$A$99:$A$198,'C Report Grouper'!$D10,'C Report'!Z$99:Z$198)+SUMIF('C Report'!$A$299:$A$398,'C Report Grouper'!$D10,'C Report'!Z$299:Z$398),SUMIF('C Report'!$A$99:$A$198,'C Report Grouper'!$D10,'C Report'!Z$99:Z$198))</f>
        <v>0</v>
      </c>
      <c r="AC10" s="305">
        <f>IF($D$4="MAP+ADM Waivers",SUMIF('C Report'!$A$99:$A$198,'C Report Grouper'!$D10,'C Report'!AA$99:AA$198)+SUMIF('C Report'!$A$299:$A$398,'C Report Grouper'!$D10,'C Report'!AA$299:AA$398),SUMIF('C Report'!$A$99:$A$198,'C Report Grouper'!$D10,'C Report'!AA$99:AA$198))</f>
        <v>0</v>
      </c>
    </row>
    <row r="11" spans="1:29" x14ac:dyDescent="0.2">
      <c r="B11" s="456" t="str">
        <f>IFERROR(VLOOKUP(C11,'MEG Def'!$A$7:$B$12,2),"")</f>
        <v/>
      </c>
      <c r="C11" s="114"/>
      <c r="D11" s="693"/>
      <c r="E11" s="304">
        <f>IF($D$4="MAP+ADM Waivers",SUMIF('C Report'!$A$99:$A$198,'C Report Grouper'!$D11,'C Report'!C$99:C$198)+SUMIF('C Report'!$A$299:$A$398,'C Report Grouper'!$D11,'C Report'!C$299:C$398),SUMIF('C Report'!$A$99:$A$198,'C Report Grouper'!$D11,'C Report'!C$99:C$198))</f>
        <v>0</v>
      </c>
      <c r="F11" s="304">
        <f>IF($D$4="MAP+ADM Waivers",SUMIF('C Report'!$A$99:$A$198,'C Report Grouper'!$D11,'C Report'!D$99:D$198)+SUMIF('C Report'!$A$299:$A$398,'C Report Grouper'!$D11,'C Report'!D$299:D$398),SUMIF('C Report'!$A$99:$A$198,'C Report Grouper'!$D11,'C Report'!D$99:D$198))</f>
        <v>0</v>
      </c>
      <c r="G11" s="304">
        <f>IF($D$4="MAP+ADM Waivers",SUMIF('C Report'!$A$99:$A$198,'C Report Grouper'!$D11,'C Report'!E$99:E$198)+SUMIF('C Report'!$A$299:$A$398,'C Report Grouper'!$D11,'C Report'!E$299:E$398),SUMIF('C Report'!$A$99:$A$198,'C Report Grouper'!$D11,'C Report'!E$99:E$198))</f>
        <v>0</v>
      </c>
      <c r="H11" s="304">
        <f>IF($D$4="MAP+ADM Waivers",SUMIF('C Report'!$A$99:$A$198,'C Report Grouper'!$D11,'C Report'!F$99:F$198)+SUMIF('C Report'!$A$299:$A$398,'C Report Grouper'!$D11,'C Report'!F$299:F$398),SUMIF('C Report'!$A$99:$A$198,'C Report Grouper'!$D11,'C Report'!F$99:F$198))</f>
        <v>0</v>
      </c>
      <c r="I11" s="304">
        <f>IF($D$4="MAP+ADM Waivers",SUMIF('C Report'!$A$99:$A$198,'C Report Grouper'!$D11,'C Report'!G$99:G$198)+SUMIF('C Report'!$A$299:$A$398,'C Report Grouper'!$D11,'C Report'!G$299:G$398),SUMIF('C Report'!$A$99:$A$198,'C Report Grouper'!$D11,'C Report'!G$99:G$198))</f>
        <v>0</v>
      </c>
      <c r="J11" s="304">
        <f>IF($D$4="MAP+ADM Waivers",SUMIF('C Report'!$A$99:$A$198,'C Report Grouper'!$D11,'C Report'!H$99:H$198)+SUMIF('C Report'!$A$299:$A$398,'C Report Grouper'!$D11,'C Report'!H$299:H$398),SUMIF('C Report'!$A$99:$A$198,'C Report Grouper'!$D11,'C Report'!H$99:H$198))</f>
        <v>0</v>
      </c>
      <c r="K11" s="304">
        <f>IF($D$4="MAP+ADM Waivers",SUMIF('C Report'!$A$99:$A$198,'C Report Grouper'!$D11,'C Report'!I$99:I$198)+SUMIF('C Report'!$A$299:$A$398,'C Report Grouper'!$D11,'C Report'!I$299:I$398),SUMIF('C Report'!$A$99:$A$198,'C Report Grouper'!$D11,'C Report'!I$99:I$198))</f>
        <v>0</v>
      </c>
      <c r="L11" s="304">
        <f>IF($D$4="MAP+ADM Waivers",SUMIF('C Report'!$A$99:$A$198,'C Report Grouper'!$D11,'C Report'!J$99:J$198)+SUMIF('C Report'!$A$299:$A$398,'C Report Grouper'!$D11,'C Report'!J$299:J$398),SUMIF('C Report'!$A$99:$A$198,'C Report Grouper'!$D11,'C Report'!J$99:J$198))</f>
        <v>0</v>
      </c>
      <c r="M11" s="304">
        <f>IF($D$4="MAP+ADM Waivers",SUMIF('C Report'!$A$99:$A$198,'C Report Grouper'!$D11,'C Report'!K$99:K$198)+SUMIF('C Report'!$A$299:$A$398,'C Report Grouper'!$D11,'C Report'!K$299:K$398),SUMIF('C Report'!$A$99:$A$198,'C Report Grouper'!$D11,'C Report'!K$99:K$198))</f>
        <v>0</v>
      </c>
      <c r="N11" s="304">
        <f>IF($D$4="MAP+ADM Waivers",SUMIF('C Report'!$A$99:$A$198,'C Report Grouper'!$D11,'C Report'!L$99:L$198)+SUMIF('C Report'!$A$299:$A$398,'C Report Grouper'!$D11,'C Report'!L$299:L$398),SUMIF('C Report'!$A$99:$A$198,'C Report Grouper'!$D11,'C Report'!L$99:L$198))</f>
        <v>0</v>
      </c>
      <c r="O11" s="304">
        <f>IF($D$4="MAP+ADM Waivers",SUMIF('C Report'!$A$99:$A$198,'C Report Grouper'!$D11,'C Report'!M$99:M$198)+SUMIF('C Report'!$A$299:$A$398,'C Report Grouper'!$D11,'C Report'!M$299:M$398),SUMIF('C Report'!$A$99:$A$198,'C Report Grouper'!$D11,'C Report'!M$99:M$198))</f>
        <v>0</v>
      </c>
      <c r="P11" s="304">
        <f>IF($D$4="MAP+ADM Waivers",SUMIF('C Report'!$A$99:$A$198,'C Report Grouper'!$D11,'C Report'!N$99:N$198)+SUMIF('C Report'!$A$299:$A$398,'C Report Grouper'!$D11,'C Report'!N$299:N$398),SUMIF('C Report'!$A$99:$A$198,'C Report Grouper'!$D11,'C Report'!N$99:N$198))</f>
        <v>0</v>
      </c>
      <c r="Q11" s="304">
        <f>IF($D$4="MAP+ADM Waivers",SUMIF('C Report'!$A$99:$A$198,'C Report Grouper'!$D11,'C Report'!O$99:O$198)+SUMIF('C Report'!$A$299:$A$398,'C Report Grouper'!$D11,'C Report'!O$299:O$398),SUMIF('C Report'!$A$99:$A$198,'C Report Grouper'!$D11,'C Report'!O$99:O$198))</f>
        <v>0</v>
      </c>
      <c r="R11" s="304">
        <f>IF($D$4="MAP+ADM Waivers",SUMIF('C Report'!$A$99:$A$198,'C Report Grouper'!$D11,'C Report'!P$99:P$198)+SUMIF('C Report'!$A$299:$A$398,'C Report Grouper'!$D11,'C Report'!P$299:P$398),SUMIF('C Report'!$A$99:$A$198,'C Report Grouper'!$D11,'C Report'!P$99:P$198))</f>
        <v>0</v>
      </c>
      <c r="S11" s="304">
        <f>IF($D$4="MAP+ADM Waivers",SUMIF('C Report'!$A$99:$A$198,'C Report Grouper'!$D11,'C Report'!Q$99:Q$198)+SUMIF('C Report'!$A$299:$A$398,'C Report Grouper'!$D11,'C Report'!Q$299:Q$398),SUMIF('C Report'!$A$99:$A$198,'C Report Grouper'!$D11,'C Report'!Q$99:Q$198))</f>
        <v>0</v>
      </c>
      <c r="T11" s="304">
        <f>IF($D$4="MAP+ADM Waivers",SUMIF('C Report'!$A$99:$A$198,'C Report Grouper'!$D11,'C Report'!R$99:R$198)+SUMIF('C Report'!$A$299:$A$398,'C Report Grouper'!$D11,'C Report'!R$299:R$398),SUMIF('C Report'!$A$99:$A$198,'C Report Grouper'!$D11,'C Report'!R$99:R$198))</f>
        <v>0</v>
      </c>
      <c r="U11" s="304">
        <f>IF($D$4="MAP+ADM Waivers",SUMIF('C Report'!$A$99:$A$198,'C Report Grouper'!$D11,'C Report'!S$99:S$198)+SUMIF('C Report'!$A$299:$A$398,'C Report Grouper'!$D11,'C Report'!S$299:S$398),SUMIF('C Report'!$A$99:$A$198,'C Report Grouper'!$D11,'C Report'!S$99:S$198))</f>
        <v>0</v>
      </c>
      <c r="V11" s="304">
        <f>IF($D$4="MAP+ADM Waivers",SUMIF('C Report'!$A$99:$A$198,'C Report Grouper'!$D11,'C Report'!T$99:T$198)+SUMIF('C Report'!$A$299:$A$398,'C Report Grouper'!$D11,'C Report'!T$299:T$398),SUMIF('C Report'!$A$99:$A$198,'C Report Grouper'!$D11,'C Report'!T$99:T$198))</f>
        <v>0</v>
      </c>
      <c r="W11" s="304">
        <f>IF($D$4="MAP+ADM Waivers",SUMIF('C Report'!$A$99:$A$198,'C Report Grouper'!$D11,'C Report'!U$99:U$198)+SUMIF('C Report'!$A$299:$A$398,'C Report Grouper'!$D11,'C Report'!U$299:U$398),SUMIF('C Report'!$A$99:$A$198,'C Report Grouper'!$D11,'C Report'!U$99:U$198))</f>
        <v>0</v>
      </c>
      <c r="X11" s="304">
        <f>IF($D$4="MAP+ADM Waivers",SUMIF('C Report'!$A$99:$A$198,'C Report Grouper'!$D11,'C Report'!V$99:V$198)+SUMIF('C Report'!$A$299:$A$398,'C Report Grouper'!$D11,'C Report'!V$299:V$398),SUMIF('C Report'!$A$99:$A$198,'C Report Grouper'!$D11,'C Report'!V$99:V$198))</f>
        <v>0</v>
      </c>
      <c r="Y11" s="304">
        <f>IF($D$4="MAP+ADM Waivers",SUMIF('C Report'!$A$99:$A$198,'C Report Grouper'!$D11,'C Report'!W$99:W$198)+SUMIF('C Report'!$A$299:$A$398,'C Report Grouper'!$D11,'C Report'!W$299:W$398),SUMIF('C Report'!$A$99:$A$198,'C Report Grouper'!$D11,'C Report'!W$99:W$198))</f>
        <v>0</v>
      </c>
      <c r="Z11" s="304">
        <f>IF($D$4="MAP+ADM Waivers",SUMIF('C Report'!$A$99:$A$198,'C Report Grouper'!$D11,'C Report'!X$99:X$198)+SUMIF('C Report'!$A$299:$A$398,'C Report Grouper'!$D11,'C Report'!X$299:X$398),SUMIF('C Report'!$A$99:$A$198,'C Report Grouper'!$D11,'C Report'!X$99:X$198))</f>
        <v>0</v>
      </c>
      <c r="AA11" s="304">
        <f>IF($D$4="MAP+ADM Waivers",SUMIF('C Report'!$A$99:$A$198,'C Report Grouper'!$D11,'C Report'!Y$99:Y$198)+SUMIF('C Report'!$A$299:$A$398,'C Report Grouper'!$D11,'C Report'!Y$299:Y$398),SUMIF('C Report'!$A$99:$A$198,'C Report Grouper'!$D11,'C Report'!Y$99:Y$198))</f>
        <v>0</v>
      </c>
      <c r="AB11" s="304">
        <f>IF($D$4="MAP+ADM Waivers",SUMIF('C Report'!$A$99:$A$198,'C Report Grouper'!$D11,'C Report'!Z$99:Z$198)+SUMIF('C Report'!$A$299:$A$398,'C Report Grouper'!$D11,'C Report'!Z$299:Z$398),SUMIF('C Report'!$A$99:$A$198,'C Report Grouper'!$D11,'C Report'!Z$99:Z$198))</f>
        <v>0</v>
      </c>
      <c r="AC11" s="305">
        <f>IF($D$4="MAP+ADM Waivers",SUMIF('C Report'!$A$99:$A$198,'C Report Grouper'!$D11,'C Report'!AA$99:AA$198)+SUMIF('C Report'!$A$299:$A$398,'C Report Grouper'!$D11,'C Report'!AA$299:AA$398),SUMIF('C Report'!$A$99:$A$198,'C Report Grouper'!$D11,'C Report'!AA$99:AA$198))</f>
        <v>0</v>
      </c>
    </row>
    <row r="12" spans="1:29" x14ac:dyDescent="0.2">
      <c r="B12" s="456" t="str">
        <f>IFERROR(VLOOKUP(C12,'MEG Def'!$A$7:$B$12,2),"")</f>
        <v/>
      </c>
      <c r="C12" s="114"/>
      <c r="D12" s="693"/>
      <c r="E12" s="304">
        <f>IF($D$4="MAP+ADM Waivers",SUMIF('C Report'!$A$99:$A$198,'C Report Grouper'!$D12,'C Report'!C$99:C$198)+SUMIF('C Report'!$A$299:$A$398,'C Report Grouper'!$D12,'C Report'!C$299:C$398),SUMIF('C Report'!$A$99:$A$198,'C Report Grouper'!$D12,'C Report'!C$99:C$198))</f>
        <v>0</v>
      </c>
      <c r="F12" s="304">
        <f>IF($D$4="MAP+ADM Waivers",SUMIF('C Report'!$A$99:$A$198,'C Report Grouper'!$D12,'C Report'!D$99:D$198)+SUMIF('C Report'!$A$299:$A$398,'C Report Grouper'!$D12,'C Report'!D$299:D$398),SUMIF('C Report'!$A$99:$A$198,'C Report Grouper'!$D12,'C Report'!D$99:D$198))</f>
        <v>0</v>
      </c>
      <c r="G12" s="304">
        <f>IF($D$4="MAP+ADM Waivers",SUMIF('C Report'!$A$99:$A$198,'C Report Grouper'!$D12,'C Report'!E$99:E$198)+SUMIF('C Report'!$A$299:$A$398,'C Report Grouper'!$D12,'C Report'!E$299:E$398),SUMIF('C Report'!$A$99:$A$198,'C Report Grouper'!$D12,'C Report'!E$99:E$198))</f>
        <v>0</v>
      </c>
      <c r="H12" s="304">
        <f>IF($D$4="MAP+ADM Waivers",SUMIF('C Report'!$A$99:$A$198,'C Report Grouper'!$D12,'C Report'!F$99:F$198)+SUMIF('C Report'!$A$299:$A$398,'C Report Grouper'!$D12,'C Report'!F$299:F$398),SUMIF('C Report'!$A$99:$A$198,'C Report Grouper'!$D12,'C Report'!F$99:F$198))</f>
        <v>0</v>
      </c>
      <c r="I12" s="304">
        <f>IF($D$4="MAP+ADM Waivers",SUMIF('C Report'!$A$99:$A$198,'C Report Grouper'!$D12,'C Report'!G$99:G$198)+SUMIF('C Report'!$A$299:$A$398,'C Report Grouper'!$D12,'C Report'!G$299:G$398),SUMIF('C Report'!$A$99:$A$198,'C Report Grouper'!$D12,'C Report'!G$99:G$198))</f>
        <v>0</v>
      </c>
      <c r="J12" s="304">
        <f>IF($D$4="MAP+ADM Waivers",SUMIF('C Report'!$A$99:$A$198,'C Report Grouper'!$D12,'C Report'!H$99:H$198)+SUMIF('C Report'!$A$299:$A$398,'C Report Grouper'!$D12,'C Report'!H$299:H$398),SUMIF('C Report'!$A$99:$A$198,'C Report Grouper'!$D12,'C Report'!H$99:H$198))</f>
        <v>0</v>
      </c>
      <c r="K12" s="304">
        <f>IF($D$4="MAP+ADM Waivers",SUMIF('C Report'!$A$99:$A$198,'C Report Grouper'!$D12,'C Report'!I$99:I$198)+SUMIF('C Report'!$A$299:$A$398,'C Report Grouper'!$D12,'C Report'!I$299:I$398),SUMIF('C Report'!$A$99:$A$198,'C Report Grouper'!$D12,'C Report'!I$99:I$198))</f>
        <v>0</v>
      </c>
      <c r="L12" s="304">
        <f>IF($D$4="MAP+ADM Waivers",SUMIF('C Report'!$A$99:$A$198,'C Report Grouper'!$D12,'C Report'!J$99:J$198)+SUMIF('C Report'!$A$299:$A$398,'C Report Grouper'!$D12,'C Report'!J$299:J$398),SUMIF('C Report'!$A$99:$A$198,'C Report Grouper'!$D12,'C Report'!J$99:J$198))</f>
        <v>0</v>
      </c>
      <c r="M12" s="304">
        <f>IF($D$4="MAP+ADM Waivers",SUMIF('C Report'!$A$99:$A$198,'C Report Grouper'!$D12,'C Report'!K$99:K$198)+SUMIF('C Report'!$A$299:$A$398,'C Report Grouper'!$D12,'C Report'!K$299:K$398),SUMIF('C Report'!$A$99:$A$198,'C Report Grouper'!$D12,'C Report'!K$99:K$198))</f>
        <v>0</v>
      </c>
      <c r="N12" s="304">
        <f>IF($D$4="MAP+ADM Waivers",SUMIF('C Report'!$A$99:$A$198,'C Report Grouper'!$D12,'C Report'!L$99:L$198)+SUMIF('C Report'!$A$299:$A$398,'C Report Grouper'!$D12,'C Report'!L$299:L$398),SUMIF('C Report'!$A$99:$A$198,'C Report Grouper'!$D12,'C Report'!L$99:L$198))</f>
        <v>0</v>
      </c>
      <c r="O12" s="304">
        <f>IF($D$4="MAP+ADM Waivers",SUMIF('C Report'!$A$99:$A$198,'C Report Grouper'!$D12,'C Report'!M$99:M$198)+SUMIF('C Report'!$A$299:$A$398,'C Report Grouper'!$D12,'C Report'!M$299:M$398),SUMIF('C Report'!$A$99:$A$198,'C Report Grouper'!$D12,'C Report'!M$99:M$198))</f>
        <v>0</v>
      </c>
      <c r="P12" s="304">
        <f>IF($D$4="MAP+ADM Waivers",SUMIF('C Report'!$A$99:$A$198,'C Report Grouper'!$D12,'C Report'!N$99:N$198)+SUMIF('C Report'!$A$299:$A$398,'C Report Grouper'!$D12,'C Report'!N$299:N$398),SUMIF('C Report'!$A$99:$A$198,'C Report Grouper'!$D12,'C Report'!N$99:N$198))</f>
        <v>0</v>
      </c>
      <c r="Q12" s="304">
        <f>IF($D$4="MAP+ADM Waivers",SUMIF('C Report'!$A$99:$A$198,'C Report Grouper'!$D12,'C Report'!O$99:O$198)+SUMIF('C Report'!$A$299:$A$398,'C Report Grouper'!$D12,'C Report'!O$299:O$398),SUMIF('C Report'!$A$99:$A$198,'C Report Grouper'!$D12,'C Report'!O$99:O$198))</f>
        <v>0</v>
      </c>
      <c r="R12" s="304">
        <f>IF($D$4="MAP+ADM Waivers",SUMIF('C Report'!$A$99:$A$198,'C Report Grouper'!$D12,'C Report'!P$99:P$198)+SUMIF('C Report'!$A$299:$A$398,'C Report Grouper'!$D12,'C Report'!P$299:P$398),SUMIF('C Report'!$A$99:$A$198,'C Report Grouper'!$D12,'C Report'!P$99:P$198))</f>
        <v>0</v>
      </c>
      <c r="S12" s="304">
        <f>IF($D$4="MAP+ADM Waivers",SUMIF('C Report'!$A$99:$A$198,'C Report Grouper'!$D12,'C Report'!Q$99:Q$198)+SUMIF('C Report'!$A$299:$A$398,'C Report Grouper'!$D12,'C Report'!Q$299:Q$398),SUMIF('C Report'!$A$99:$A$198,'C Report Grouper'!$D12,'C Report'!Q$99:Q$198))</f>
        <v>0</v>
      </c>
      <c r="T12" s="304">
        <f>IF($D$4="MAP+ADM Waivers",SUMIF('C Report'!$A$99:$A$198,'C Report Grouper'!$D12,'C Report'!R$99:R$198)+SUMIF('C Report'!$A$299:$A$398,'C Report Grouper'!$D12,'C Report'!R$299:R$398),SUMIF('C Report'!$A$99:$A$198,'C Report Grouper'!$D12,'C Report'!R$99:R$198))</f>
        <v>0</v>
      </c>
      <c r="U12" s="304">
        <f>IF($D$4="MAP+ADM Waivers",SUMIF('C Report'!$A$99:$A$198,'C Report Grouper'!$D12,'C Report'!S$99:S$198)+SUMIF('C Report'!$A$299:$A$398,'C Report Grouper'!$D12,'C Report'!S$299:S$398),SUMIF('C Report'!$A$99:$A$198,'C Report Grouper'!$D12,'C Report'!S$99:S$198))</f>
        <v>0</v>
      </c>
      <c r="V12" s="304">
        <f>IF($D$4="MAP+ADM Waivers",SUMIF('C Report'!$A$99:$A$198,'C Report Grouper'!$D12,'C Report'!T$99:T$198)+SUMIF('C Report'!$A$299:$A$398,'C Report Grouper'!$D12,'C Report'!T$299:T$398),SUMIF('C Report'!$A$99:$A$198,'C Report Grouper'!$D12,'C Report'!T$99:T$198))</f>
        <v>0</v>
      </c>
      <c r="W12" s="304">
        <f>IF($D$4="MAP+ADM Waivers",SUMIF('C Report'!$A$99:$A$198,'C Report Grouper'!$D12,'C Report'!U$99:U$198)+SUMIF('C Report'!$A$299:$A$398,'C Report Grouper'!$D12,'C Report'!U$299:U$398),SUMIF('C Report'!$A$99:$A$198,'C Report Grouper'!$D12,'C Report'!U$99:U$198))</f>
        <v>0</v>
      </c>
      <c r="X12" s="304">
        <f>IF($D$4="MAP+ADM Waivers",SUMIF('C Report'!$A$99:$A$198,'C Report Grouper'!$D12,'C Report'!V$99:V$198)+SUMIF('C Report'!$A$299:$A$398,'C Report Grouper'!$D12,'C Report'!V$299:V$398),SUMIF('C Report'!$A$99:$A$198,'C Report Grouper'!$D12,'C Report'!V$99:V$198))</f>
        <v>0</v>
      </c>
      <c r="Y12" s="304">
        <f>IF($D$4="MAP+ADM Waivers",SUMIF('C Report'!$A$99:$A$198,'C Report Grouper'!$D12,'C Report'!W$99:W$198)+SUMIF('C Report'!$A$299:$A$398,'C Report Grouper'!$D12,'C Report'!W$299:W$398),SUMIF('C Report'!$A$99:$A$198,'C Report Grouper'!$D12,'C Report'!W$99:W$198))</f>
        <v>0</v>
      </c>
      <c r="Z12" s="304">
        <f>IF($D$4="MAP+ADM Waivers",SUMIF('C Report'!$A$99:$A$198,'C Report Grouper'!$D12,'C Report'!X$99:X$198)+SUMIF('C Report'!$A$299:$A$398,'C Report Grouper'!$D12,'C Report'!X$299:X$398),SUMIF('C Report'!$A$99:$A$198,'C Report Grouper'!$D12,'C Report'!X$99:X$198))</f>
        <v>0</v>
      </c>
      <c r="AA12" s="304">
        <f>IF($D$4="MAP+ADM Waivers",SUMIF('C Report'!$A$99:$A$198,'C Report Grouper'!$D12,'C Report'!Y$99:Y$198)+SUMIF('C Report'!$A$299:$A$398,'C Report Grouper'!$D12,'C Report'!Y$299:Y$398),SUMIF('C Report'!$A$99:$A$198,'C Report Grouper'!$D12,'C Report'!Y$99:Y$198))</f>
        <v>0</v>
      </c>
      <c r="AB12" s="304">
        <f>IF($D$4="MAP+ADM Waivers",SUMIF('C Report'!$A$99:$A$198,'C Report Grouper'!$D12,'C Report'!Z$99:Z$198)+SUMIF('C Report'!$A$299:$A$398,'C Report Grouper'!$D12,'C Report'!Z$299:Z$398),SUMIF('C Report'!$A$99:$A$198,'C Report Grouper'!$D12,'C Report'!Z$99:Z$198))</f>
        <v>0</v>
      </c>
      <c r="AC12" s="305">
        <f>IF($D$4="MAP+ADM Waivers",SUMIF('C Report'!$A$99:$A$198,'C Report Grouper'!$D12,'C Report'!AA$99:AA$198)+SUMIF('C Report'!$A$299:$A$398,'C Report Grouper'!$D12,'C Report'!AA$299:AA$398),SUMIF('C Report'!$A$99:$A$198,'C Report Grouper'!$D12,'C Report'!AA$99:AA$198))</f>
        <v>0</v>
      </c>
    </row>
    <row r="13" spans="1:29" x14ac:dyDescent="0.2">
      <c r="B13" s="456" t="str">
        <f>IFERROR(VLOOKUP(C13,'MEG Def'!$A$7:$B$12,2),"")</f>
        <v/>
      </c>
      <c r="C13" s="114"/>
      <c r="D13" s="693"/>
      <c r="E13" s="304">
        <f>IF($D$4="MAP+ADM Waivers",SUMIF('C Report'!$A$99:$A$198,'C Report Grouper'!$D13,'C Report'!C$99:C$198)+SUMIF('C Report'!$A$299:$A$398,'C Report Grouper'!$D13,'C Report'!C$299:C$398),SUMIF('C Report'!$A$99:$A$198,'C Report Grouper'!$D13,'C Report'!C$99:C$198))</f>
        <v>0</v>
      </c>
      <c r="F13" s="304">
        <f>IF($D$4="MAP+ADM Waivers",SUMIF('C Report'!$A$99:$A$198,'C Report Grouper'!$D13,'C Report'!D$99:D$198)+SUMIF('C Report'!$A$299:$A$398,'C Report Grouper'!$D13,'C Report'!D$299:D$398),SUMIF('C Report'!$A$99:$A$198,'C Report Grouper'!$D13,'C Report'!D$99:D$198))</f>
        <v>0</v>
      </c>
      <c r="G13" s="304">
        <f>IF($D$4="MAP+ADM Waivers",SUMIF('C Report'!$A$99:$A$198,'C Report Grouper'!$D13,'C Report'!E$99:E$198)+SUMIF('C Report'!$A$299:$A$398,'C Report Grouper'!$D13,'C Report'!E$299:E$398),SUMIF('C Report'!$A$99:$A$198,'C Report Grouper'!$D13,'C Report'!E$99:E$198))</f>
        <v>0</v>
      </c>
      <c r="H13" s="304">
        <f>IF($D$4="MAP+ADM Waivers",SUMIF('C Report'!$A$99:$A$198,'C Report Grouper'!$D13,'C Report'!F$99:F$198)+SUMIF('C Report'!$A$299:$A$398,'C Report Grouper'!$D13,'C Report'!F$299:F$398),SUMIF('C Report'!$A$99:$A$198,'C Report Grouper'!$D13,'C Report'!F$99:F$198))</f>
        <v>0</v>
      </c>
      <c r="I13" s="304">
        <f>IF($D$4="MAP+ADM Waivers",SUMIF('C Report'!$A$99:$A$198,'C Report Grouper'!$D13,'C Report'!G$99:G$198)+SUMIF('C Report'!$A$299:$A$398,'C Report Grouper'!$D13,'C Report'!G$299:G$398),SUMIF('C Report'!$A$99:$A$198,'C Report Grouper'!$D13,'C Report'!G$99:G$198))</f>
        <v>0</v>
      </c>
      <c r="J13" s="304">
        <f>IF($D$4="MAP+ADM Waivers",SUMIF('C Report'!$A$99:$A$198,'C Report Grouper'!$D13,'C Report'!H$99:H$198)+SUMIF('C Report'!$A$299:$A$398,'C Report Grouper'!$D13,'C Report'!H$299:H$398),SUMIF('C Report'!$A$99:$A$198,'C Report Grouper'!$D13,'C Report'!H$99:H$198))</f>
        <v>0</v>
      </c>
      <c r="K13" s="304">
        <f>IF($D$4="MAP+ADM Waivers",SUMIF('C Report'!$A$99:$A$198,'C Report Grouper'!$D13,'C Report'!I$99:I$198)+SUMIF('C Report'!$A$299:$A$398,'C Report Grouper'!$D13,'C Report'!I$299:I$398),SUMIF('C Report'!$A$99:$A$198,'C Report Grouper'!$D13,'C Report'!I$99:I$198))</f>
        <v>0</v>
      </c>
      <c r="L13" s="304">
        <f>IF($D$4="MAP+ADM Waivers",SUMIF('C Report'!$A$99:$A$198,'C Report Grouper'!$D13,'C Report'!J$99:J$198)+SUMIF('C Report'!$A$299:$A$398,'C Report Grouper'!$D13,'C Report'!J$299:J$398),SUMIF('C Report'!$A$99:$A$198,'C Report Grouper'!$D13,'C Report'!J$99:J$198))</f>
        <v>0</v>
      </c>
      <c r="M13" s="304">
        <f>IF($D$4="MAP+ADM Waivers",SUMIF('C Report'!$A$99:$A$198,'C Report Grouper'!$D13,'C Report'!K$99:K$198)+SUMIF('C Report'!$A$299:$A$398,'C Report Grouper'!$D13,'C Report'!K$299:K$398),SUMIF('C Report'!$A$99:$A$198,'C Report Grouper'!$D13,'C Report'!K$99:K$198))</f>
        <v>0</v>
      </c>
      <c r="N13" s="304">
        <f>IF($D$4="MAP+ADM Waivers",SUMIF('C Report'!$A$99:$A$198,'C Report Grouper'!$D13,'C Report'!L$99:L$198)+SUMIF('C Report'!$A$299:$A$398,'C Report Grouper'!$D13,'C Report'!L$299:L$398),SUMIF('C Report'!$A$99:$A$198,'C Report Grouper'!$D13,'C Report'!L$99:L$198))</f>
        <v>0</v>
      </c>
      <c r="O13" s="304">
        <f>IF($D$4="MAP+ADM Waivers",SUMIF('C Report'!$A$99:$A$198,'C Report Grouper'!$D13,'C Report'!M$99:M$198)+SUMIF('C Report'!$A$299:$A$398,'C Report Grouper'!$D13,'C Report'!M$299:M$398),SUMIF('C Report'!$A$99:$A$198,'C Report Grouper'!$D13,'C Report'!M$99:M$198))</f>
        <v>0</v>
      </c>
      <c r="P13" s="304">
        <f>IF($D$4="MAP+ADM Waivers",SUMIF('C Report'!$A$99:$A$198,'C Report Grouper'!$D13,'C Report'!N$99:N$198)+SUMIF('C Report'!$A$299:$A$398,'C Report Grouper'!$D13,'C Report'!N$299:N$398),SUMIF('C Report'!$A$99:$A$198,'C Report Grouper'!$D13,'C Report'!N$99:N$198))</f>
        <v>0</v>
      </c>
      <c r="Q13" s="304">
        <f>IF($D$4="MAP+ADM Waivers",SUMIF('C Report'!$A$99:$A$198,'C Report Grouper'!$D13,'C Report'!O$99:O$198)+SUMIF('C Report'!$A$299:$A$398,'C Report Grouper'!$D13,'C Report'!O$299:O$398),SUMIF('C Report'!$A$99:$A$198,'C Report Grouper'!$D13,'C Report'!O$99:O$198))</f>
        <v>0</v>
      </c>
      <c r="R13" s="304">
        <f>IF($D$4="MAP+ADM Waivers",SUMIF('C Report'!$A$99:$A$198,'C Report Grouper'!$D13,'C Report'!P$99:P$198)+SUMIF('C Report'!$A$299:$A$398,'C Report Grouper'!$D13,'C Report'!P$299:P$398),SUMIF('C Report'!$A$99:$A$198,'C Report Grouper'!$D13,'C Report'!P$99:P$198))</f>
        <v>0</v>
      </c>
      <c r="S13" s="304">
        <f>IF($D$4="MAP+ADM Waivers",SUMIF('C Report'!$A$99:$A$198,'C Report Grouper'!$D13,'C Report'!Q$99:Q$198)+SUMIF('C Report'!$A$299:$A$398,'C Report Grouper'!$D13,'C Report'!Q$299:Q$398),SUMIF('C Report'!$A$99:$A$198,'C Report Grouper'!$D13,'C Report'!Q$99:Q$198))</f>
        <v>0</v>
      </c>
      <c r="T13" s="304">
        <f>IF($D$4="MAP+ADM Waivers",SUMIF('C Report'!$A$99:$A$198,'C Report Grouper'!$D13,'C Report'!R$99:R$198)+SUMIF('C Report'!$A$299:$A$398,'C Report Grouper'!$D13,'C Report'!R$299:R$398),SUMIF('C Report'!$A$99:$A$198,'C Report Grouper'!$D13,'C Report'!R$99:R$198))</f>
        <v>0</v>
      </c>
      <c r="U13" s="304">
        <f>IF($D$4="MAP+ADM Waivers",SUMIF('C Report'!$A$99:$A$198,'C Report Grouper'!$D13,'C Report'!S$99:S$198)+SUMIF('C Report'!$A$299:$A$398,'C Report Grouper'!$D13,'C Report'!S$299:S$398),SUMIF('C Report'!$A$99:$A$198,'C Report Grouper'!$D13,'C Report'!S$99:S$198))</f>
        <v>0</v>
      </c>
      <c r="V13" s="304">
        <f>IF($D$4="MAP+ADM Waivers",SUMIF('C Report'!$A$99:$A$198,'C Report Grouper'!$D13,'C Report'!T$99:T$198)+SUMIF('C Report'!$A$299:$A$398,'C Report Grouper'!$D13,'C Report'!T$299:T$398),SUMIF('C Report'!$A$99:$A$198,'C Report Grouper'!$D13,'C Report'!T$99:T$198))</f>
        <v>0</v>
      </c>
      <c r="W13" s="304">
        <f>IF($D$4="MAP+ADM Waivers",SUMIF('C Report'!$A$99:$A$198,'C Report Grouper'!$D13,'C Report'!U$99:U$198)+SUMIF('C Report'!$A$299:$A$398,'C Report Grouper'!$D13,'C Report'!U$299:U$398),SUMIF('C Report'!$A$99:$A$198,'C Report Grouper'!$D13,'C Report'!U$99:U$198))</f>
        <v>0</v>
      </c>
      <c r="X13" s="304">
        <f>IF($D$4="MAP+ADM Waivers",SUMIF('C Report'!$A$99:$A$198,'C Report Grouper'!$D13,'C Report'!V$99:V$198)+SUMIF('C Report'!$A$299:$A$398,'C Report Grouper'!$D13,'C Report'!V$299:V$398),SUMIF('C Report'!$A$99:$A$198,'C Report Grouper'!$D13,'C Report'!V$99:V$198))</f>
        <v>0</v>
      </c>
      <c r="Y13" s="304">
        <f>IF($D$4="MAP+ADM Waivers",SUMIF('C Report'!$A$99:$A$198,'C Report Grouper'!$D13,'C Report'!W$99:W$198)+SUMIF('C Report'!$A$299:$A$398,'C Report Grouper'!$D13,'C Report'!W$299:W$398),SUMIF('C Report'!$A$99:$A$198,'C Report Grouper'!$D13,'C Report'!W$99:W$198))</f>
        <v>0</v>
      </c>
      <c r="Z13" s="304">
        <f>IF($D$4="MAP+ADM Waivers",SUMIF('C Report'!$A$99:$A$198,'C Report Grouper'!$D13,'C Report'!X$99:X$198)+SUMIF('C Report'!$A$299:$A$398,'C Report Grouper'!$D13,'C Report'!X$299:X$398),SUMIF('C Report'!$A$99:$A$198,'C Report Grouper'!$D13,'C Report'!X$99:X$198))</f>
        <v>0</v>
      </c>
      <c r="AA13" s="304">
        <f>IF($D$4="MAP+ADM Waivers",SUMIF('C Report'!$A$99:$A$198,'C Report Grouper'!$D13,'C Report'!Y$99:Y$198)+SUMIF('C Report'!$A$299:$A$398,'C Report Grouper'!$D13,'C Report'!Y$299:Y$398),SUMIF('C Report'!$A$99:$A$198,'C Report Grouper'!$D13,'C Report'!Y$99:Y$198))</f>
        <v>0</v>
      </c>
      <c r="AB13" s="304">
        <f>IF($D$4="MAP+ADM Waivers",SUMIF('C Report'!$A$99:$A$198,'C Report Grouper'!$D13,'C Report'!Z$99:Z$198)+SUMIF('C Report'!$A$299:$A$398,'C Report Grouper'!$D13,'C Report'!Z$299:Z$398),SUMIF('C Report'!$A$99:$A$198,'C Report Grouper'!$D13,'C Report'!Z$99:Z$198))</f>
        <v>0</v>
      </c>
      <c r="AC13" s="305">
        <f>IF($D$4="MAP+ADM Waivers",SUMIF('C Report'!$A$99:$A$198,'C Report Grouper'!$D13,'C Report'!AA$99:AA$198)+SUMIF('C Report'!$A$299:$A$398,'C Report Grouper'!$D13,'C Report'!AA$299:AA$398),SUMIF('C Report'!$A$99:$A$198,'C Report Grouper'!$D13,'C Report'!AA$99:AA$198))</f>
        <v>0</v>
      </c>
    </row>
    <row r="14" spans="1:29" x14ac:dyDescent="0.2">
      <c r="B14" s="456"/>
      <c r="C14" s="114"/>
      <c r="D14" s="693"/>
      <c r="E14" s="304">
        <f>IF($D$4="MAP+ADM Waivers",SUMIF('C Report'!$A$99:$A$198,'C Report Grouper'!$D14,'C Report'!C$99:C$198)+SUMIF('C Report'!$A$299:$A$398,'C Report Grouper'!$D14,'C Report'!C$299:C$398),SUMIF('C Report'!$A$99:$A$198,'C Report Grouper'!$D14,'C Report'!C$99:C$198))</f>
        <v>0</v>
      </c>
      <c r="F14" s="304">
        <f>IF($D$4="MAP+ADM Waivers",SUMIF('C Report'!$A$99:$A$198,'C Report Grouper'!$D14,'C Report'!D$99:D$198)+SUMIF('C Report'!$A$299:$A$398,'C Report Grouper'!$D14,'C Report'!D$299:D$398),SUMIF('C Report'!$A$99:$A$198,'C Report Grouper'!$D14,'C Report'!D$99:D$198))</f>
        <v>0</v>
      </c>
      <c r="G14" s="304">
        <f>IF($D$4="MAP+ADM Waivers",SUMIF('C Report'!$A$99:$A$198,'C Report Grouper'!$D14,'C Report'!E$99:E$198)+SUMIF('C Report'!$A$299:$A$398,'C Report Grouper'!$D14,'C Report'!E$299:E$398),SUMIF('C Report'!$A$99:$A$198,'C Report Grouper'!$D14,'C Report'!E$99:E$198))</f>
        <v>0</v>
      </c>
      <c r="H14" s="304">
        <f>IF($D$4="MAP+ADM Waivers",SUMIF('C Report'!$A$99:$A$198,'C Report Grouper'!$D14,'C Report'!F$99:F$198)+SUMIF('C Report'!$A$299:$A$398,'C Report Grouper'!$D14,'C Report'!F$299:F$398),SUMIF('C Report'!$A$99:$A$198,'C Report Grouper'!$D14,'C Report'!F$99:F$198))</f>
        <v>0</v>
      </c>
      <c r="I14" s="304">
        <f>IF($D$4="MAP+ADM Waivers",SUMIF('C Report'!$A$99:$A$198,'C Report Grouper'!$D14,'C Report'!G$99:G$198)+SUMIF('C Report'!$A$299:$A$398,'C Report Grouper'!$D14,'C Report'!G$299:G$398),SUMIF('C Report'!$A$99:$A$198,'C Report Grouper'!$D14,'C Report'!G$99:G$198))</f>
        <v>0</v>
      </c>
      <c r="J14" s="304">
        <f>IF($D$4="MAP+ADM Waivers",SUMIF('C Report'!$A$99:$A$198,'C Report Grouper'!$D14,'C Report'!H$99:H$198)+SUMIF('C Report'!$A$299:$A$398,'C Report Grouper'!$D14,'C Report'!H$299:H$398),SUMIF('C Report'!$A$99:$A$198,'C Report Grouper'!$D14,'C Report'!H$99:H$198))</f>
        <v>0</v>
      </c>
      <c r="K14" s="304">
        <f>IF($D$4="MAP+ADM Waivers",SUMIF('C Report'!$A$99:$A$198,'C Report Grouper'!$D14,'C Report'!I$99:I$198)+SUMIF('C Report'!$A$299:$A$398,'C Report Grouper'!$D14,'C Report'!I$299:I$398),SUMIF('C Report'!$A$99:$A$198,'C Report Grouper'!$D14,'C Report'!I$99:I$198))</f>
        <v>0</v>
      </c>
      <c r="L14" s="304">
        <f>IF($D$4="MAP+ADM Waivers",SUMIF('C Report'!$A$99:$A$198,'C Report Grouper'!$D14,'C Report'!J$99:J$198)+SUMIF('C Report'!$A$299:$A$398,'C Report Grouper'!$D14,'C Report'!J$299:J$398),SUMIF('C Report'!$A$99:$A$198,'C Report Grouper'!$D14,'C Report'!J$99:J$198))</f>
        <v>0</v>
      </c>
      <c r="M14" s="304">
        <f>IF($D$4="MAP+ADM Waivers",SUMIF('C Report'!$A$99:$A$198,'C Report Grouper'!$D14,'C Report'!K$99:K$198)+SUMIF('C Report'!$A$299:$A$398,'C Report Grouper'!$D14,'C Report'!K$299:K$398),SUMIF('C Report'!$A$99:$A$198,'C Report Grouper'!$D14,'C Report'!K$99:K$198))</f>
        <v>0</v>
      </c>
      <c r="N14" s="304">
        <f>IF($D$4="MAP+ADM Waivers",SUMIF('C Report'!$A$99:$A$198,'C Report Grouper'!$D14,'C Report'!L$99:L$198)+SUMIF('C Report'!$A$299:$A$398,'C Report Grouper'!$D14,'C Report'!L$299:L$398),SUMIF('C Report'!$A$99:$A$198,'C Report Grouper'!$D14,'C Report'!L$99:L$198))</f>
        <v>0</v>
      </c>
      <c r="O14" s="304">
        <f>IF($D$4="MAP+ADM Waivers",SUMIF('C Report'!$A$99:$A$198,'C Report Grouper'!$D14,'C Report'!M$99:M$198)+SUMIF('C Report'!$A$299:$A$398,'C Report Grouper'!$D14,'C Report'!M$299:M$398),SUMIF('C Report'!$A$99:$A$198,'C Report Grouper'!$D14,'C Report'!M$99:M$198))</f>
        <v>0</v>
      </c>
      <c r="P14" s="304">
        <f>IF($D$4="MAP+ADM Waivers",SUMIF('C Report'!$A$99:$A$198,'C Report Grouper'!$D14,'C Report'!N$99:N$198)+SUMIF('C Report'!$A$299:$A$398,'C Report Grouper'!$D14,'C Report'!N$299:N$398),SUMIF('C Report'!$A$99:$A$198,'C Report Grouper'!$D14,'C Report'!N$99:N$198))</f>
        <v>0</v>
      </c>
      <c r="Q14" s="304">
        <f>IF($D$4="MAP+ADM Waivers",SUMIF('C Report'!$A$99:$A$198,'C Report Grouper'!$D14,'C Report'!O$99:O$198)+SUMIF('C Report'!$A$299:$A$398,'C Report Grouper'!$D14,'C Report'!O$299:O$398),SUMIF('C Report'!$A$99:$A$198,'C Report Grouper'!$D14,'C Report'!O$99:O$198))</f>
        <v>0</v>
      </c>
      <c r="R14" s="304">
        <f>IF($D$4="MAP+ADM Waivers",SUMIF('C Report'!$A$99:$A$198,'C Report Grouper'!$D14,'C Report'!P$99:P$198)+SUMIF('C Report'!$A$299:$A$398,'C Report Grouper'!$D14,'C Report'!P$299:P$398),SUMIF('C Report'!$A$99:$A$198,'C Report Grouper'!$D14,'C Report'!P$99:P$198))</f>
        <v>0</v>
      </c>
      <c r="S14" s="304">
        <f>IF($D$4="MAP+ADM Waivers",SUMIF('C Report'!$A$99:$A$198,'C Report Grouper'!$D14,'C Report'!Q$99:Q$198)+SUMIF('C Report'!$A$299:$A$398,'C Report Grouper'!$D14,'C Report'!Q$299:Q$398),SUMIF('C Report'!$A$99:$A$198,'C Report Grouper'!$D14,'C Report'!Q$99:Q$198))</f>
        <v>0</v>
      </c>
      <c r="T14" s="304">
        <f>IF($D$4="MAP+ADM Waivers",SUMIF('C Report'!$A$99:$A$198,'C Report Grouper'!$D14,'C Report'!R$99:R$198)+SUMIF('C Report'!$A$299:$A$398,'C Report Grouper'!$D14,'C Report'!R$299:R$398),SUMIF('C Report'!$A$99:$A$198,'C Report Grouper'!$D14,'C Report'!R$99:R$198))</f>
        <v>0</v>
      </c>
      <c r="U14" s="304">
        <f>IF($D$4="MAP+ADM Waivers",SUMIF('C Report'!$A$99:$A$198,'C Report Grouper'!$D14,'C Report'!S$99:S$198)+SUMIF('C Report'!$A$299:$A$398,'C Report Grouper'!$D14,'C Report'!S$299:S$398),SUMIF('C Report'!$A$99:$A$198,'C Report Grouper'!$D14,'C Report'!S$99:S$198))</f>
        <v>0</v>
      </c>
      <c r="V14" s="304">
        <f>IF($D$4="MAP+ADM Waivers",SUMIF('C Report'!$A$99:$A$198,'C Report Grouper'!$D14,'C Report'!T$99:T$198)+SUMIF('C Report'!$A$299:$A$398,'C Report Grouper'!$D14,'C Report'!T$299:T$398),SUMIF('C Report'!$A$99:$A$198,'C Report Grouper'!$D14,'C Report'!T$99:T$198))</f>
        <v>0</v>
      </c>
      <c r="W14" s="304">
        <f>IF($D$4="MAP+ADM Waivers",SUMIF('C Report'!$A$99:$A$198,'C Report Grouper'!$D14,'C Report'!U$99:U$198)+SUMIF('C Report'!$A$299:$A$398,'C Report Grouper'!$D14,'C Report'!U$299:U$398),SUMIF('C Report'!$A$99:$A$198,'C Report Grouper'!$D14,'C Report'!U$99:U$198))</f>
        <v>0</v>
      </c>
      <c r="X14" s="304">
        <f>IF($D$4="MAP+ADM Waivers",SUMIF('C Report'!$A$99:$A$198,'C Report Grouper'!$D14,'C Report'!V$99:V$198)+SUMIF('C Report'!$A$299:$A$398,'C Report Grouper'!$D14,'C Report'!V$299:V$398),SUMIF('C Report'!$A$99:$A$198,'C Report Grouper'!$D14,'C Report'!V$99:V$198))</f>
        <v>0</v>
      </c>
      <c r="Y14" s="304">
        <f>IF($D$4="MAP+ADM Waivers",SUMIF('C Report'!$A$99:$A$198,'C Report Grouper'!$D14,'C Report'!W$99:W$198)+SUMIF('C Report'!$A$299:$A$398,'C Report Grouper'!$D14,'C Report'!W$299:W$398),SUMIF('C Report'!$A$99:$A$198,'C Report Grouper'!$D14,'C Report'!W$99:W$198))</f>
        <v>0</v>
      </c>
      <c r="Z14" s="304">
        <f>IF($D$4="MAP+ADM Waivers",SUMIF('C Report'!$A$99:$A$198,'C Report Grouper'!$D14,'C Report'!X$99:X$198)+SUMIF('C Report'!$A$299:$A$398,'C Report Grouper'!$D14,'C Report'!X$299:X$398),SUMIF('C Report'!$A$99:$A$198,'C Report Grouper'!$D14,'C Report'!X$99:X$198))</f>
        <v>0</v>
      </c>
      <c r="AA14" s="304">
        <f>IF($D$4="MAP+ADM Waivers",SUMIF('C Report'!$A$99:$A$198,'C Report Grouper'!$D14,'C Report'!Y$99:Y$198)+SUMIF('C Report'!$A$299:$A$398,'C Report Grouper'!$D14,'C Report'!Y$299:Y$398),SUMIF('C Report'!$A$99:$A$198,'C Report Grouper'!$D14,'C Report'!Y$99:Y$198))</f>
        <v>0</v>
      </c>
      <c r="AB14" s="304">
        <f>IF($D$4="MAP+ADM Waivers",SUMIF('C Report'!$A$99:$A$198,'C Report Grouper'!$D14,'C Report'!Z$99:Z$198)+SUMIF('C Report'!$A$299:$A$398,'C Report Grouper'!$D14,'C Report'!Z$299:Z$398),SUMIF('C Report'!$A$99:$A$198,'C Report Grouper'!$D14,'C Report'!Z$99:Z$198))</f>
        <v>0</v>
      </c>
      <c r="AC14" s="305">
        <f>IF($D$4="MAP+ADM Waivers",SUMIF('C Report'!$A$99:$A$198,'C Report Grouper'!$D14,'C Report'!AA$99:AA$198)+SUMIF('C Report'!$A$299:$A$398,'C Report Grouper'!$D14,'C Report'!AA$299:AA$398),SUMIF('C Report'!$A$99:$A$198,'C Report Grouper'!$D14,'C Report'!AA$99:AA$198))</f>
        <v>0</v>
      </c>
    </row>
    <row r="15" spans="1:29" ht="12.95" customHeight="1" x14ac:dyDescent="0.2">
      <c r="B15" s="64" t="s">
        <v>85</v>
      </c>
      <c r="C15" s="115"/>
      <c r="D15" s="693"/>
      <c r="E15" s="304">
        <f>IF($D$4="MAP+ADM Waivers",SUMIF('C Report'!$A$99:$A$198,'C Report Grouper'!$D15,'C Report'!C$99:C$198)+SUMIF('C Report'!$A$299:$A$398,'C Report Grouper'!$D15,'C Report'!C$299:C$398),SUMIF('C Report'!$A$99:$A$198,'C Report Grouper'!$D15,'C Report'!C$99:C$198))</f>
        <v>0</v>
      </c>
      <c r="F15" s="304">
        <f>IF($D$4="MAP+ADM Waivers",SUMIF('C Report'!$A$99:$A$198,'C Report Grouper'!$D15,'C Report'!D$99:D$198)+SUMIF('C Report'!$A$299:$A$398,'C Report Grouper'!$D15,'C Report'!D$299:D$398),SUMIF('C Report'!$A$99:$A$198,'C Report Grouper'!$D15,'C Report'!D$99:D$198))</f>
        <v>0</v>
      </c>
      <c r="G15" s="304">
        <f>IF($D$4="MAP+ADM Waivers",SUMIF('C Report'!$A$99:$A$198,'C Report Grouper'!$D15,'C Report'!E$99:E$198)+SUMIF('C Report'!$A$299:$A$398,'C Report Grouper'!$D15,'C Report'!E$299:E$398),SUMIF('C Report'!$A$99:$A$198,'C Report Grouper'!$D15,'C Report'!E$99:E$198))</f>
        <v>0</v>
      </c>
      <c r="H15" s="304">
        <f>IF($D$4="MAP+ADM Waivers",SUMIF('C Report'!$A$99:$A$198,'C Report Grouper'!$D15,'C Report'!F$99:F$198)+SUMIF('C Report'!$A$299:$A$398,'C Report Grouper'!$D15,'C Report'!F$299:F$398),SUMIF('C Report'!$A$99:$A$198,'C Report Grouper'!$D15,'C Report'!F$99:F$198))</f>
        <v>0</v>
      </c>
      <c r="I15" s="304">
        <f>IF($D$4="MAP+ADM Waivers",SUMIF('C Report'!$A$99:$A$198,'C Report Grouper'!$D15,'C Report'!G$99:G$198)+SUMIF('C Report'!$A$299:$A$398,'C Report Grouper'!$D15,'C Report'!G$299:G$398),SUMIF('C Report'!$A$99:$A$198,'C Report Grouper'!$D15,'C Report'!G$99:G$198))</f>
        <v>0</v>
      </c>
      <c r="J15" s="304">
        <f>IF($D$4="MAP+ADM Waivers",SUMIF('C Report'!$A$99:$A$198,'C Report Grouper'!$D15,'C Report'!H$99:H$198)+SUMIF('C Report'!$A$299:$A$398,'C Report Grouper'!$D15,'C Report'!H$299:H$398),SUMIF('C Report'!$A$99:$A$198,'C Report Grouper'!$D15,'C Report'!H$99:H$198))</f>
        <v>0</v>
      </c>
      <c r="K15" s="304">
        <f>IF($D$4="MAP+ADM Waivers",SUMIF('C Report'!$A$99:$A$198,'C Report Grouper'!$D15,'C Report'!I$99:I$198)+SUMIF('C Report'!$A$299:$A$398,'C Report Grouper'!$D15,'C Report'!I$299:I$398),SUMIF('C Report'!$A$99:$A$198,'C Report Grouper'!$D15,'C Report'!I$99:I$198))</f>
        <v>0</v>
      </c>
      <c r="L15" s="304">
        <f>IF($D$4="MAP+ADM Waivers",SUMIF('C Report'!$A$99:$A$198,'C Report Grouper'!$D15,'C Report'!J$99:J$198)+SUMIF('C Report'!$A$299:$A$398,'C Report Grouper'!$D15,'C Report'!J$299:J$398),SUMIF('C Report'!$A$99:$A$198,'C Report Grouper'!$D15,'C Report'!J$99:J$198))</f>
        <v>0</v>
      </c>
      <c r="M15" s="304">
        <f>IF($D$4="MAP+ADM Waivers",SUMIF('C Report'!$A$99:$A$198,'C Report Grouper'!$D15,'C Report'!K$99:K$198)+SUMIF('C Report'!$A$299:$A$398,'C Report Grouper'!$D15,'C Report'!K$299:K$398),SUMIF('C Report'!$A$99:$A$198,'C Report Grouper'!$D15,'C Report'!K$99:K$198))</f>
        <v>0</v>
      </c>
      <c r="N15" s="304">
        <f>IF($D$4="MAP+ADM Waivers",SUMIF('C Report'!$A$99:$A$198,'C Report Grouper'!$D15,'C Report'!L$99:L$198)+SUMIF('C Report'!$A$299:$A$398,'C Report Grouper'!$D15,'C Report'!L$299:L$398),SUMIF('C Report'!$A$99:$A$198,'C Report Grouper'!$D15,'C Report'!L$99:L$198))</f>
        <v>0</v>
      </c>
      <c r="O15" s="304">
        <f>IF($D$4="MAP+ADM Waivers",SUMIF('C Report'!$A$99:$A$198,'C Report Grouper'!$D15,'C Report'!M$99:M$198)+SUMIF('C Report'!$A$299:$A$398,'C Report Grouper'!$D15,'C Report'!M$299:M$398),SUMIF('C Report'!$A$99:$A$198,'C Report Grouper'!$D15,'C Report'!M$99:M$198))</f>
        <v>0</v>
      </c>
      <c r="P15" s="304">
        <f>IF($D$4="MAP+ADM Waivers",SUMIF('C Report'!$A$99:$A$198,'C Report Grouper'!$D15,'C Report'!N$99:N$198)+SUMIF('C Report'!$A$299:$A$398,'C Report Grouper'!$D15,'C Report'!N$299:N$398),SUMIF('C Report'!$A$99:$A$198,'C Report Grouper'!$D15,'C Report'!N$99:N$198))</f>
        <v>0</v>
      </c>
      <c r="Q15" s="304">
        <f>IF($D$4="MAP+ADM Waivers",SUMIF('C Report'!$A$99:$A$198,'C Report Grouper'!$D15,'C Report'!O$99:O$198)+SUMIF('C Report'!$A$299:$A$398,'C Report Grouper'!$D15,'C Report'!O$299:O$398),SUMIF('C Report'!$A$99:$A$198,'C Report Grouper'!$D15,'C Report'!O$99:O$198))</f>
        <v>0</v>
      </c>
      <c r="R15" s="304">
        <f>IF($D$4="MAP+ADM Waivers",SUMIF('C Report'!$A$99:$A$198,'C Report Grouper'!$D15,'C Report'!P$99:P$198)+SUMIF('C Report'!$A$299:$A$398,'C Report Grouper'!$D15,'C Report'!P$299:P$398),SUMIF('C Report'!$A$99:$A$198,'C Report Grouper'!$D15,'C Report'!P$99:P$198))</f>
        <v>0</v>
      </c>
      <c r="S15" s="304">
        <f>IF($D$4="MAP+ADM Waivers",SUMIF('C Report'!$A$99:$A$198,'C Report Grouper'!$D15,'C Report'!Q$99:Q$198)+SUMIF('C Report'!$A$299:$A$398,'C Report Grouper'!$D15,'C Report'!Q$299:Q$398),SUMIF('C Report'!$A$99:$A$198,'C Report Grouper'!$D15,'C Report'!Q$99:Q$198))</f>
        <v>0</v>
      </c>
      <c r="T15" s="304">
        <f>IF($D$4="MAP+ADM Waivers",SUMIF('C Report'!$A$99:$A$198,'C Report Grouper'!$D15,'C Report'!R$99:R$198)+SUMIF('C Report'!$A$299:$A$398,'C Report Grouper'!$D15,'C Report'!R$299:R$398),SUMIF('C Report'!$A$99:$A$198,'C Report Grouper'!$D15,'C Report'!R$99:R$198))</f>
        <v>0</v>
      </c>
      <c r="U15" s="304">
        <f>IF($D$4="MAP+ADM Waivers",SUMIF('C Report'!$A$99:$A$198,'C Report Grouper'!$D15,'C Report'!S$99:S$198)+SUMIF('C Report'!$A$299:$A$398,'C Report Grouper'!$D15,'C Report'!S$299:S$398),SUMIF('C Report'!$A$99:$A$198,'C Report Grouper'!$D15,'C Report'!S$99:S$198))</f>
        <v>0</v>
      </c>
      <c r="V15" s="304">
        <f>IF($D$4="MAP+ADM Waivers",SUMIF('C Report'!$A$99:$A$198,'C Report Grouper'!$D15,'C Report'!T$99:T$198)+SUMIF('C Report'!$A$299:$A$398,'C Report Grouper'!$D15,'C Report'!T$299:T$398),SUMIF('C Report'!$A$99:$A$198,'C Report Grouper'!$D15,'C Report'!T$99:T$198))</f>
        <v>0</v>
      </c>
      <c r="W15" s="304">
        <f>IF($D$4="MAP+ADM Waivers",SUMIF('C Report'!$A$99:$A$198,'C Report Grouper'!$D15,'C Report'!U$99:U$198)+SUMIF('C Report'!$A$299:$A$398,'C Report Grouper'!$D15,'C Report'!U$299:U$398),SUMIF('C Report'!$A$99:$A$198,'C Report Grouper'!$D15,'C Report'!U$99:U$198))</f>
        <v>0</v>
      </c>
      <c r="X15" s="304">
        <f>IF($D$4="MAP+ADM Waivers",SUMIF('C Report'!$A$99:$A$198,'C Report Grouper'!$D15,'C Report'!V$99:V$198)+SUMIF('C Report'!$A$299:$A$398,'C Report Grouper'!$D15,'C Report'!V$299:V$398),SUMIF('C Report'!$A$99:$A$198,'C Report Grouper'!$D15,'C Report'!V$99:V$198))</f>
        <v>0</v>
      </c>
      <c r="Y15" s="304">
        <f>IF($D$4="MAP+ADM Waivers",SUMIF('C Report'!$A$99:$A$198,'C Report Grouper'!$D15,'C Report'!W$99:W$198)+SUMIF('C Report'!$A$299:$A$398,'C Report Grouper'!$D15,'C Report'!W$299:W$398),SUMIF('C Report'!$A$99:$A$198,'C Report Grouper'!$D15,'C Report'!W$99:W$198))</f>
        <v>0</v>
      </c>
      <c r="Z15" s="304">
        <f>IF($D$4="MAP+ADM Waivers",SUMIF('C Report'!$A$99:$A$198,'C Report Grouper'!$D15,'C Report'!X$99:X$198)+SUMIF('C Report'!$A$299:$A$398,'C Report Grouper'!$D15,'C Report'!X$299:X$398),SUMIF('C Report'!$A$99:$A$198,'C Report Grouper'!$D15,'C Report'!X$99:X$198))</f>
        <v>0</v>
      </c>
      <c r="AA15" s="304">
        <f>IF($D$4="MAP+ADM Waivers",SUMIF('C Report'!$A$99:$A$198,'C Report Grouper'!$D15,'C Report'!Y$99:Y$198)+SUMIF('C Report'!$A$299:$A$398,'C Report Grouper'!$D15,'C Report'!Y$299:Y$398),SUMIF('C Report'!$A$99:$A$198,'C Report Grouper'!$D15,'C Report'!Y$99:Y$198))</f>
        <v>0</v>
      </c>
      <c r="AB15" s="304">
        <f>IF($D$4="MAP+ADM Waivers",SUMIF('C Report'!$A$99:$A$198,'C Report Grouper'!$D15,'C Report'!Z$99:Z$198)+SUMIF('C Report'!$A$299:$A$398,'C Report Grouper'!$D15,'C Report'!Z$299:Z$398),SUMIF('C Report'!$A$99:$A$198,'C Report Grouper'!$D15,'C Report'!Z$99:Z$198))</f>
        <v>0</v>
      </c>
      <c r="AC15" s="305">
        <f>IF($D$4="MAP+ADM Waivers",SUMIF('C Report'!$A$99:$A$198,'C Report Grouper'!$D15,'C Report'!AA$99:AA$198)+SUMIF('C Report'!$A$299:$A$398,'C Report Grouper'!$D15,'C Report'!AA$299:AA$398),SUMIF('C Report'!$A$99:$A$198,'C Report Grouper'!$D15,'C Report'!AA$99:AA$198))</f>
        <v>0</v>
      </c>
    </row>
    <row r="16" spans="1:29" ht="12.95" customHeight="1" x14ac:dyDescent="0.2">
      <c r="B16" s="456" t="str">
        <f>IFERROR(VLOOKUP(C16,'MEG Def'!$A$21:$B$26,2),"")</f>
        <v/>
      </c>
      <c r="C16" s="115"/>
      <c r="D16" s="693"/>
      <c r="E16" s="304">
        <f>IF($D$4="MAP+ADM Waivers",SUMIF('C Report'!$A$99:$A$198,'C Report Grouper'!$D16,'C Report'!C$99:C$198)+SUMIF('C Report'!$A$299:$A$398,'C Report Grouper'!$D16,'C Report'!C$299:C$398),SUMIF('C Report'!$A$99:$A$198,'C Report Grouper'!$D16,'C Report'!C$99:C$198))</f>
        <v>0</v>
      </c>
      <c r="F16" s="304">
        <f>IF($D$4="MAP+ADM Waivers",SUMIF('C Report'!$A$99:$A$198,'C Report Grouper'!$D16,'C Report'!D$99:D$198)+SUMIF('C Report'!$A$299:$A$398,'C Report Grouper'!$D16,'C Report'!D$299:D$398),SUMIF('C Report'!$A$99:$A$198,'C Report Grouper'!$D16,'C Report'!D$99:D$198))</f>
        <v>0</v>
      </c>
      <c r="G16" s="304">
        <f>IF($D$4="MAP+ADM Waivers",SUMIF('C Report'!$A$99:$A$198,'C Report Grouper'!$D16,'C Report'!E$99:E$198)+SUMIF('C Report'!$A$299:$A$398,'C Report Grouper'!$D16,'C Report'!E$299:E$398),SUMIF('C Report'!$A$99:$A$198,'C Report Grouper'!$D16,'C Report'!E$99:E$198))</f>
        <v>0</v>
      </c>
      <c r="H16" s="304">
        <f>IF($D$4="MAP+ADM Waivers",SUMIF('C Report'!$A$99:$A$198,'C Report Grouper'!$D16,'C Report'!F$99:F$198)+SUMIF('C Report'!$A$299:$A$398,'C Report Grouper'!$D16,'C Report'!F$299:F$398),SUMIF('C Report'!$A$99:$A$198,'C Report Grouper'!$D16,'C Report'!F$99:F$198))</f>
        <v>0</v>
      </c>
      <c r="I16" s="304">
        <f>IF($D$4="MAP+ADM Waivers",SUMIF('C Report'!$A$99:$A$198,'C Report Grouper'!$D16,'C Report'!G$99:G$198)+SUMIF('C Report'!$A$299:$A$398,'C Report Grouper'!$D16,'C Report'!G$299:G$398),SUMIF('C Report'!$A$99:$A$198,'C Report Grouper'!$D16,'C Report'!G$99:G$198))</f>
        <v>0</v>
      </c>
      <c r="J16" s="304">
        <f>IF($D$4="MAP+ADM Waivers",SUMIF('C Report'!$A$99:$A$198,'C Report Grouper'!$D16,'C Report'!H$99:H$198)+SUMIF('C Report'!$A$299:$A$398,'C Report Grouper'!$D16,'C Report'!H$299:H$398),SUMIF('C Report'!$A$99:$A$198,'C Report Grouper'!$D16,'C Report'!H$99:H$198))</f>
        <v>0</v>
      </c>
      <c r="K16" s="304">
        <f>IF($D$4="MAP+ADM Waivers",SUMIF('C Report'!$A$99:$A$198,'C Report Grouper'!$D16,'C Report'!I$99:I$198)+SUMIF('C Report'!$A$299:$A$398,'C Report Grouper'!$D16,'C Report'!I$299:I$398),SUMIF('C Report'!$A$99:$A$198,'C Report Grouper'!$D16,'C Report'!I$99:I$198))</f>
        <v>0</v>
      </c>
      <c r="L16" s="304">
        <f>IF($D$4="MAP+ADM Waivers",SUMIF('C Report'!$A$99:$A$198,'C Report Grouper'!$D16,'C Report'!J$99:J$198)+SUMIF('C Report'!$A$299:$A$398,'C Report Grouper'!$D16,'C Report'!J$299:J$398),SUMIF('C Report'!$A$99:$A$198,'C Report Grouper'!$D16,'C Report'!J$99:J$198))</f>
        <v>0</v>
      </c>
      <c r="M16" s="304">
        <f>IF($D$4="MAP+ADM Waivers",SUMIF('C Report'!$A$99:$A$198,'C Report Grouper'!$D16,'C Report'!K$99:K$198)+SUMIF('C Report'!$A$299:$A$398,'C Report Grouper'!$D16,'C Report'!K$299:K$398),SUMIF('C Report'!$A$99:$A$198,'C Report Grouper'!$D16,'C Report'!K$99:K$198))</f>
        <v>0</v>
      </c>
      <c r="N16" s="304">
        <f>IF($D$4="MAP+ADM Waivers",SUMIF('C Report'!$A$99:$A$198,'C Report Grouper'!$D16,'C Report'!L$99:L$198)+SUMIF('C Report'!$A$299:$A$398,'C Report Grouper'!$D16,'C Report'!L$299:L$398),SUMIF('C Report'!$A$99:$A$198,'C Report Grouper'!$D16,'C Report'!L$99:L$198))</f>
        <v>0</v>
      </c>
      <c r="O16" s="304">
        <f>IF($D$4="MAP+ADM Waivers",SUMIF('C Report'!$A$99:$A$198,'C Report Grouper'!$D16,'C Report'!M$99:M$198)+SUMIF('C Report'!$A$299:$A$398,'C Report Grouper'!$D16,'C Report'!M$299:M$398),SUMIF('C Report'!$A$99:$A$198,'C Report Grouper'!$D16,'C Report'!M$99:M$198))</f>
        <v>0</v>
      </c>
      <c r="P16" s="304">
        <f>IF($D$4="MAP+ADM Waivers",SUMIF('C Report'!$A$99:$A$198,'C Report Grouper'!$D16,'C Report'!N$99:N$198)+SUMIF('C Report'!$A$299:$A$398,'C Report Grouper'!$D16,'C Report'!N$299:N$398),SUMIF('C Report'!$A$99:$A$198,'C Report Grouper'!$D16,'C Report'!N$99:N$198))</f>
        <v>0</v>
      </c>
      <c r="Q16" s="304">
        <f>IF($D$4="MAP+ADM Waivers",SUMIF('C Report'!$A$99:$A$198,'C Report Grouper'!$D16,'C Report'!O$99:O$198)+SUMIF('C Report'!$A$299:$A$398,'C Report Grouper'!$D16,'C Report'!O$299:O$398),SUMIF('C Report'!$A$99:$A$198,'C Report Grouper'!$D16,'C Report'!O$99:O$198))</f>
        <v>0</v>
      </c>
      <c r="R16" s="304">
        <f>IF($D$4="MAP+ADM Waivers",SUMIF('C Report'!$A$99:$A$198,'C Report Grouper'!$D16,'C Report'!P$99:P$198)+SUMIF('C Report'!$A$299:$A$398,'C Report Grouper'!$D16,'C Report'!P$299:P$398),SUMIF('C Report'!$A$99:$A$198,'C Report Grouper'!$D16,'C Report'!P$99:P$198))</f>
        <v>0</v>
      </c>
      <c r="S16" s="304">
        <f>IF($D$4="MAP+ADM Waivers",SUMIF('C Report'!$A$99:$A$198,'C Report Grouper'!$D16,'C Report'!Q$99:Q$198)+SUMIF('C Report'!$A$299:$A$398,'C Report Grouper'!$D16,'C Report'!Q$299:Q$398),SUMIF('C Report'!$A$99:$A$198,'C Report Grouper'!$D16,'C Report'!Q$99:Q$198))</f>
        <v>0</v>
      </c>
      <c r="T16" s="304">
        <f>IF($D$4="MAP+ADM Waivers",SUMIF('C Report'!$A$99:$A$198,'C Report Grouper'!$D16,'C Report'!R$99:R$198)+SUMIF('C Report'!$A$299:$A$398,'C Report Grouper'!$D16,'C Report'!R$299:R$398),SUMIF('C Report'!$A$99:$A$198,'C Report Grouper'!$D16,'C Report'!R$99:R$198))</f>
        <v>0</v>
      </c>
      <c r="U16" s="304">
        <f>IF($D$4="MAP+ADM Waivers",SUMIF('C Report'!$A$99:$A$198,'C Report Grouper'!$D16,'C Report'!S$99:S$198)+SUMIF('C Report'!$A$299:$A$398,'C Report Grouper'!$D16,'C Report'!S$299:S$398),SUMIF('C Report'!$A$99:$A$198,'C Report Grouper'!$D16,'C Report'!S$99:S$198))</f>
        <v>0</v>
      </c>
      <c r="V16" s="304">
        <f>IF($D$4="MAP+ADM Waivers",SUMIF('C Report'!$A$99:$A$198,'C Report Grouper'!$D16,'C Report'!T$99:T$198)+SUMIF('C Report'!$A$299:$A$398,'C Report Grouper'!$D16,'C Report'!T$299:T$398),SUMIF('C Report'!$A$99:$A$198,'C Report Grouper'!$D16,'C Report'!T$99:T$198))</f>
        <v>0</v>
      </c>
      <c r="W16" s="304">
        <f>IF($D$4="MAP+ADM Waivers",SUMIF('C Report'!$A$99:$A$198,'C Report Grouper'!$D16,'C Report'!U$99:U$198)+SUMIF('C Report'!$A$299:$A$398,'C Report Grouper'!$D16,'C Report'!U$299:U$398),SUMIF('C Report'!$A$99:$A$198,'C Report Grouper'!$D16,'C Report'!U$99:U$198))</f>
        <v>0</v>
      </c>
      <c r="X16" s="304">
        <f>IF($D$4="MAP+ADM Waivers",SUMIF('C Report'!$A$99:$A$198,'C Report Grouper'!$D16,'C Report'!V$99:V$198)+SUMIF('C Report'!$A$299:$A$398,'C Report Grouper'!$D16,'C Report'!V$299:V$398),SUMIF('C Report'!$A$99:$A$198,'C Report Grouper'!$D16,'C Report'!V$99:V$198))</f>
        <v>0</v>
      </c>
      <c r="Y16" s="304">
        <f>IF($D$4="MAP+ADM Waivers",SUMIF('C Report'!$A$99:$A$198,'C Report Grouper'!$D16,'C Report'!W$99:W$198)+SUMIF('C Report'!$A$299:$A$398,'C Report Grouper'!$D16,'C Report'!W$299:W$398),SUMIF('C Report'!$A$99:$A$198,'C Report Grouper'!$D16,'C Report'!W$99:W$198))</f>
        <v>0</v>
      </c>
      <c r="Z16" s="304">
        <f>IF($D$4="MAP+ADM Waivers",SUMIF('C Report'!$A$99:$A$198,'C Report Grouper'!$D16,'C Report'!X$99:X$198)+SUMIF('C Report'!$A$299:$A$398,'C Report Grouper'!$D16,'C Report'!X$299:X$398),SUMIF('C Report'!$A$99:$A$198,'C Report Grouper'!$D16,'C Report'!X$99:X$198))</f>
        <v>0</v>
      </c>
      <c r="AA16" s="304">
        <f>IF($D$4="MAP+ADM Waivers",SUMIF('C Report'!$A$99:$A$198,'C Report Grouper'!$D16,'C Report'!Y$99:Y$198)+SUMIF('C Report'!$A$299:$A$398,'C Report Grouper'!$D16,'C Report'!Y$299:Y$398),SUMIF('C Report'!$A$99:$A$198,'C Report Grouper'!$D16,'C Report'!Y$99:Y$198))</f>
        <v>0</v>
      </c>
      <c r="AB16" s="304">
        <f>IF($D$4="MAP+ADM Waivers",SUMIF('C Report'!$A$99:$A$198,'C Report Grouper'!$D16,'C Report'!Z$99:Z$198)+SUMIF('C Report'!$A$299:$A$398,'C Report Grouper'!$D16,'C Report'!Z$299:Z$398),SUMIF('C Report'!$A$99:$A$198,'C Report Grouper'!$D16,'C Report'!Z$99:Z$198))</f>
        <v>0</v>
      </c>
      <c r="AC16" s="305">
        <f>IF($D$4="MAP+ADM Waivers",SUMIF('C Report'!$A$99:$A$198,'C Report Grouper'!$D16,'C Report'!AA$99:AA$198)+SUMIF('C Report'!$A$299:$A$398,'C Report Grouper'!$D16,'C Report'!AA$299:AA$398),SUMIF('C Report'!$A$99:$A$198,'C Report Grouper'!$D16,'C Report'!AA$99:AA$198))</f>
        <v>0</v>
      </c>
    </row>
    <row r="17" spans="2:29" ht="12.95" customHeight="1" x14ac:dyDescent="0.2">
      <c r="B17" s="456" t="str">
        <f>IFERROR(VLOOKUP(C17,'MEG Def'!$A$21:$B$26,2),"")</f>
        <v/>
      </c>
      <c r="C17" s="115"/>
      <c r="D17" s="693"/>
      <c r="E17" s="304">
        <f>IF($D$4="MAP+ADM Waivers",SUMIF('C Report'!$A$99:$A$198,'C Report Grouper'!$D17,'C Report'!C$99:C$198)+SUMIF('C Report'!$A$299:$A$398,'C Report Grouper'!$D17,'C Report'!C$299:C$398),SUMIF('C Report'!$A$99:$A$198,'C Report Grouper'!$D17,'C Report'!C$99:C$198))</f>
        <v>0</v>
      </c>
      <c r="F17" s="304">
        <f>IF($D$4="MAP+ADM Waivers",SUMIF('C Report'!$A$99:$A$198,'C Report Grouper'!$D17,'C Report'!D$99:D$198)+SUMIF('C Report'!$A$299:$A$398,'C Report Grouper'!$D17,'C Report'!D$299:D$398),SUMIF('C Report'!$A$99:$A$198,'C Report Grouper'!$D17,'C Report'!D$99:D$198))</f>
        <v>0</v>
      </c>
      <c r="G17" s="304">
        <f>IF($D$4="MAP+ADM Waivers",SUMIF('C Report'!$A$99:$A$198,'C Report Grouper'!$D17,'C Report'!E$99:E$198)+SUMIF('C Report'!$A$299:$A$398,'C Report Grouper'!$D17,'C Report'!E$299:E$398),SUMIF('C Report'!$A$99:$A$198,'C Report Grouper'!$D17,'C Report'!E$99:E$198))</f>
        <v>0</v>
      </c>
      <c r="H17" s="304">
        <f>IF($D$4="MAP+ADM Waivers",SUMIF('C Report'!$A$99:$A$198,'C Report Grouper'!$D17,'C Report'!F$99:F$198)+SUMIF('C Report'!$A$299:$A$398,'C Report Grouper'!$D17,'C Report'!F$299:F$398),SUMIF('C Report'!$A$99:$A$198,'C Report Grouper'!$D17,'C Report'!F$99:F$198))</f>
        <v>0</v>
      </c>
      <c r="I17" s="304">
        <f>IF($D$4="MAP+ADM Waivers",SUMIF('C Report'!$A$99:$A$198,'C Report Grouper'!$D17,'C Report'!G$99:G$198)+SUMIF('C Report'!$A$299:$A$398,'C Report Grouper'!$D17,'C Report'!G$299:G$398),SUMIF('C Report'!$A$99:$A$198,'C Report Grouper'!$D17,'C Report'!G$99:G$198))</f>
        <v>0</v>
      </c>
      <c r="J17" s="304">
        <f>IF($D$4="MAP+ADM Waivers",SUMIF('C Report'!$A$99:$A$198,'C Report Grouper'!$D17,'C Report'!H$99:H$198)+SUMIF('C Report'!$A$299:$A$398,'C Report Grouper'!$D17,'C Report'!H$299:H$398),SUMIF('C Report'!$A$99:$A$198,'C Report Grouper'!$D17,'C Report'!H$99:H$198))</f>
        <v>0</v>
      </c>
      <c r="K17" s="304">
        <f>IF($D$4="MAP+ADM Waivers",SUMIF('C Report'!$A$99:$A$198,'C Report Grouper'!$D17,'C Report'!I$99:I$198)+SUMIF('C Report'!$A$299:$A$398,'C Report Grouper'!$D17,'C Report'!I$299:I$398),SUMIF('C Report'!$A$99:$A$198,'C Report Grouper'!$D17,'C Report'!I$99:I$198))</f>
        <v>0</v>
      </c>
      <c r="L17" s="304">
        <f>IF($D$4="MAP+ADM Waivers",SUMIF('C Report'!$A$99:$A$198,'C Report Grouper'!$D17,'C Report'!J$99:J$198)+SUMIF('C Report'!$A$299:$A$398,'C Report Grouper'!$D17,'C Report'!J$299:J$398),SUMIF('C Report'!$A$99:$A$198,'C Report Grouper'!$D17,'C Report'!J$99:J$198))</f>
        <v>0</v>
      </c>
      <c r="M17" s="304">
        <f>IF($D$4="MAP+ADM Waivers",SUMIF('C Report'!$A$99:$A$198,'C Report Grouper'!$D17,'C Report'!K$99:K$198)+SUMIF('C Report'!$A$299:$A$398,'C Report Grouper'!$D17,'C Report'!K$299:K$398),SUMIF('C Report'!$A$99:$A$198,'C Report Grouper'!$D17,'C Report'!K$99:K$198))</f>
        <v>0</v>
      </c>
      <c r="N17" s="304">
        <f>IF($D$4="MAP+ADM Waivers",SUMIF('C Report'!$A$99:$A$198,'C Report Grouper'!$D17,'C Report'!L$99:L$198)+SUMIF('C Report'!$A$299:$A$398,'C Report Grouper'!$D17,'C Report'!L$299:L$398),SUMIF('C Report'!$A$99:$A$198,'C Report Grouper'!$D17,'C Report'!L$99:L$198))</f>
        <v>0</v>
      </c>
      <c r="O17" s="304">
        <f>IF($D$4="MAP+ADM Waivers",SUMIF('C Report'!$A$99:$A$198,'C Report Grouper'!$D17,'C Report'!M$99:M$198)+SUMIF('C Report'!$A$299:$A$398,'C Report Grouper'!$D17,'C Report'!M$299:M$398),SUMIF('C Report'!$A$99:$A$198,'C Report Grouper'!$D17,'C Report'!M$99:M$198))</f>
        <v>0</v>
      </c>
      <c r="P17" s="304">
        <f>IF($D$4="MAP+ADM Waivers",SUMIF('C Report'!$A$99:$A$198,'C Report Grouper'!$D17,'C Report'!N$99:N$198)+SUMIF('C Report'!$A$299:$A$398,'C Report Grouper'!$D17,'C Report'!N$299:N$398),SUMIF('C Report'!$A$99:$A$198,'C Report Grouper'!$D17,'C Report'!N$99:N$198))</f>
        <v>0</v>
      </c>
      <c r="Q17" s="304">
        <f>IF($D$4="MAP+ADM Waivers",SUMIF('C Report'!$A$99:$A$198,'C Report Grouper'!$D17,'C Report'!O$99:O$198)+SUMIF('C Report'!$A$299:$A$398,'C Report Grouper'!$D17,'C Report'!O$299:O$398),SUMIF('C Report'!$A$99:$A$198,'C Report Grouper'!$D17,'C Report'!O$99:O$198))</f>
        <v>0</v>
      </c>
      <c r="R17" s="304">
        <f>IF($D$4="MAP+ADM Waivers",SUMIF('C Report'!$A$99:$A$198,'C Report Grouper'!$D17,'C Report'!P$99:P$198)+SUMIF('C Report'!$A$299:$A$398,'C Report Grouper'!$D17,'C Report'!P$299:P$398),SUMIF('C Report'!$A$99:$A$198,'C Report Grouper'!$D17,'C Report'!P$99:P$198))</f>
        <v>0</v>
      </c>
      <c r="S17" s="304">
        <f>IF($D$4="MAP+ADM Waivers",SUMIF('C Report'!$A$99:$A$198,'C Report Grouper'!$D17,'C Report'!Q$99:Q$198)+SUMIF('C Report'!$A$299:$A$398,'C Report Grouper'!$D17,'C Report'!Q$299:Q$398),SUMIF('C Report'!$A$99:$A$198,'C Report Grouper'!$D17,'C Report'!Q$99:Q$198))</f>
        <v>0</v>
      </c>
      <c r="T17" s="304">
        <f>IF($D$4="MAP+ADM Waivers",SUMIF('C Report'!$A$99:$A$198,'C Report Grouper'!$D17,'C Report'!R$99:R$198)+SUMIF('C Report'!$A$299:$A$398,'C Report Grouper'!$D17,'C Report'!R$299:R$398),SUMIF('C Report'!$A$99:$A$198,'C Report Grouper'!$D17,'C Report'!R$99:R$198))</f>
        <v>0</v>
      </c>
      <c r="U17" s="304">
        <f>IF($D$4="MAP+ADM Waivers",SUMIF('C Report'!$A$99:$A$198,'C Report Grouper'!$D17,'C Report'!S$99:S$198)+SUMIF('C Report'!$A$299:$A$398,'C Report Grouper'!$D17,'C Report'!S$299:S$398),SUMIF('C Report'!$A$99:$A$198,'C Report Grouper'!$D17,'C Report'!S$99:S$198))</f>
        <v>0</v>
      </c>
      <c r="V17" s="304">
        <f>IF($D$4="MAP+ADM Waivers",SUMIF('C Report'!$A$99:$A$198,'C Report Grouper'!$D17,'C Report'!T$99:T$198)+SUMIF('C Report'!$A$299:$A$398,'C Report Grouper'!$D17,'C Report'!T$299:T$398),SUMIF('C Report'!$A$99:$A$198,'C Report Grouper'!$D17,'C Report'!T$99:T$198))</f>
        <v>0</v>
      </c>
      <c r="W17" s="304">
        <f>IF($D$4="MAP+ADM Waivers",SUMIF('C Report'!$A$99:$A$198,'C Report Grouper'!$D17,'C Report'!U$99:U$198)+SUMIF('C Report'!$A$299:$A$398,'C Report Grouper'!$D17,'C Report'!U$299:U$398),SUMIF('C Report'!$A$99:$A$198,'C Report Grouper'!$D17,'C Report'!U$99:U$198))</f>
        <v>0</v>
      </c>
      <c r="X17" s="304">
        <f>IF($D$4="MAP+ADM Waivers",SUMIF('C Report'!$A$99:$A$198,'C Report Grouper'!$D17,'C Report'!V$99:V$198)+SUMIF('C Report'!$A$299:$A$398,'C Report Grouper'!$D17,'C Report'!V$299:V$398),SUMIF('C Report'!$A$99:$A$198,'C Report Grouper'!$D17,'C Report'!V$99:V$198))</f>
        <v>0</v>
      </c>
      <c r="Y17" s="304">
        <f>IF($D$4="MAP+ADM Waivers",SUMIF('C Report'!$A$99:$A$198,'C Report Grouper'!$D17,'C Report'!W$99:W$198)+SUMIF('C Report'!$A$299:$A$398,'C Report Grouper'!$D17,'C Report'!W$299:W$398),SUMIF('C Report'!$A$99:$A$198,'C Report Grouper'!$D17,'C Report'!W$99:W$198))</f>
        <v>0</v>
      </c>
      <c r="Z17" s="304">
        <f>IF($D$4="MAP+ADM Waivers",SUMIF('C Report'!$A$99:$A$198,'C Report Grouper'!$D17,'C Report'!X$99:X$198)+SUMIF('C Report'!$A$299:$A$398,'C Report Grouper'!$D17,'C Report'!X$299:X$398),SUMIF('C Report'!$A$99:$A$198,'C Report Grouper'!$D17,'C Report'!X$99:X$198))</f>
        <v>0</v>
      </c>
      <c r="AA17" s="304">
        <f>IF($D$4="MAP+ADM Waivers",SUMIF('C Report'!$A$99:$A$198,'C Report Grouper'!$D17,'C Report'!Y$99:Y$198)+SUMIF('C Report'!$A$299:$A$398,'C Report Grouper'!$D17,'C Report'!Y$299:Y$398),SUMIF('C Report'!$A$99:$A$198,'C Report Grouper'!$D17,'C Report'!Y$99:Y$198))</f>
        <v>0</v>
      </c>
      <c r="AB17" s="304">
        <f>IF($D$4="MAP+ADM Waivers",SUMIF('C Report'!$A$99:$A$198,'C Report Grouper'!$D17,'C Report'!Z$99:Z$198)+SUMIF('C Report'!$A$299:$A$398,'C Report Grouper'!$D17,'C Report'!Z$299:Z$398),SUMIF('C Report'!$A$99:$A$198,'C Report Grouper'!$D17,'C Report'!Z$99:Z$198))</f>
        <v>0</v>
      </c>
      <c r="AC17" s="305">
        <f>IF($D$4="MAP+ADM Waivers",SUMIF('C Report'!$A$99:$A$198,'C Report Grouper'!$D17,'C Report'!AA$99:AA$198)+SUMIF('C Report'!$A$299:$A$398,'C Report Grouper'!$D17,'C Report'!AA$299:AA$398),SUMIF('C Report'!$A$99:$A$198,'C Report Grouper'!$D17,'C Report'!AA$99:AA$198))</f>
        <v>0</v>
      </c>
    </row>
    <row r="18" spans="2:29" ht="12.95" customHeight="1" x14ac:dyDescent="0.2">
      <c r="B18" s="456" t="str">
        <f>IFERROR(VLOOKUP(C18,'MEG Def'!$A$21:$B$26,2),"")</f>
        <v/>
      </c>
      <c r="C18" s="115"/>
      <c r="D18" s="693"/>
      <c r="E18" s="304">
        <f>IF($D$4="MAP+ADM Waivers",SUMIF('C Report'!$A$99:$A$198,'C Report Grouper'!$D18,'C Report'!C$99:C$198)+SUMIF('C Report'!$A$299:$A$398,'C Report Grouper'!$D18,'C Report'!C$299:C$398),SUMIF('C Report'!$A$99:$A$198,'C Report Grouper'!$D18,'C Report'!C$99:C$198))</f>
        <v>0</v>
      </c>
      <c r="F18" s="304">
        <f>IF($D$4="MAP+ADM Waivers",SUMIF('C Report'!$A$99:$A$198,'C Report Grouper'!$D18,'C Report'!D$99:D$198)+SUMIF('C Report'!$A$299:$A$398,'C Report Grouper'!$D18,'C Report'!D$299:D$398),SUMIF('C Report'!$A$99:$A$198,'C Report Grouper'!$D18,'C Report'!D$99:D$198))</f>
        <v>0</v>
      </c>
      <c r="G18" s="304">
        <f>IF($D$4="MAP+ADM Waivers",SUMIF('C Report'!$A$99:$A$198,'C Report Grouper'!$D18,'C Report'!E$99:E$198)+SUMIF('C Report'!$A$299:$A$398,'C Report Grouper'!$D18,'C Report'!E$299:E$398),SUMIF('C Report'!$A$99:$A$198,'C Report Grouper'!$D18,'C Report'!E$99:E$198))</f>
        <v>0</v>
      </c>
      <c r="H18" s="304">
        <f>IF($D$4="MAP+ADM Waivers",SUMIF('C Report'!$A$99:$A$198,'C Report Grouper'!$D18,'C Report'!F$99:F$198)+SUMIF('C Report'!$A$299:$A$398,'C Report Grouper'!$D18,'C Report'!F$299:F$398),SUMIF('C Report'!$A$99:$A$198,'C Report Grouper'!$D18,'C Report'!F$99:F$198))</f>
        <v>0</v>
      </c>
      <c r="I18" s="304">
        <f>IF($D$4="MAP+ADM Waivers",SUMIF('C Report'!$A$99:$A$198,'C Report Grouper'!$D18,'C Report'!G$99:G$198)+SUMIF('C Report'!$A$299:$A$398,'C Report Grouper'!$D18,'C Report'!G$299:G$398),SUMIF('C Report'!$A$99:$A$198,'C Report Grouper'!$D18,'C Report'!G$99:G$198))</f>
        <v>0</v>
      </c>
      <c r="J18" s="304">
        <f>IF($D$4="MAP+ADM Waivers",SUMIF('C Report'!$A$99:$A$198,'C Report Grouper'!$D18,'C Report'!H$99:H$198)+SUMIF('C Report'!$A$299:$A$398,'C Report Grouper'!$D18,'C Report'!H$299:H$398),SUMIF('C Report'!$A$99:$A$198,'C Report Grouper'!$D18,'C Report'!H$99:H$198))</f>
        <v>0</v>
      </c>
      <c r="K18" s="304">
        <f>IF($D$4="MAP+ADM Waivers",SUMIF('C Report'!$A$99:$A$198,'C Report Grouper'!$D18,'C Report'!I$99:I$198)+SUMIF('C Report'!$A$299:$A$398,'C Report Grouper'!$D18,'C Report'!I$299:I$398),SUMIF('C Report'!$A$99:$A$198,'C Report Grouper'!$D18,'C Report'!I$99:I$198))</f>
        <v>0</v>
      </c>
      <c r="L18" s="304">
        <f>IF($D$4="MAP+ADM Waivers",SUMIF('C Report'!$A$99:$A$198,'C Report Grouper'!$D18,'C Report'!J$99:J$198)+SUMIF('C Report'!$A$299:$A$398,'C Report Grouper'!$D18,'C Report'!J$299:J$398),SUMIF('C Report'!$A$99:$A$198,'C Report Grouper'!$D18,'C Report'!J$99:J$198))</f>
        <v>0</v>
      </c>
      <c r="M18" s="304">
        <f>IF($D$4="MAP+ADM Waivers",SUMIF('C Report'!$A$99:$A$198,'C Report Grouper'!$D18,'C Report'!K$99:K$198)+SUMIF('C Report'!$A$299:$A$398,'C Report Grouper'!$D18,'C Report'!K$299:K$398),SUMIF('C Report'!$A$99:$A$198,'C Report Grouper'!$D18,'C Report'!K$99:K$198))</f>
        <v>0</v>
      </c>
      <c r="N18" s="304">
        <f>IF($D$4="MAP+ADM Waivers",SUMIF('C Report'!$A$99:$A$198,'C Report Grouper'!$D18,'C Report'!L$99:L$198)+SUMIF('C Report'!$A$299:$A$398,'C Report Grouper'!$D18,'C Report'!L$299:L$398),SUMIF('C Report'!$A$99:$A$198,'C Report Grouper'!$D18,'C Report'!L$99:L$198))</f>
        <v>0</v>
      </c>
      <c r="O18" s="304">
        <f>IF($D$4="MAP+ADM Waivers",SUMIF('C Report'!$A$99:$A$198,'C Report Grouper'!$D18,'C Report'!M$99:M$198)+SUMIF('C Report'!$A$299:$A$398,'C Report Grouper'!$D18,'C Report'!M$299:M$398),SUMIF('C Report'!$A$99:$A$198,'C Report Grouper'!$D18,'C Report'!M$99:M$198))</f>
        <v>0</v>
      </c>
      <c r="P18" s="304">
        <f>IF($D$4="MAP+ADM Waivers",SUMIF('C Report'!$A$99:$A$198,'C Report Grouper'!$D18,'C Report'!N$99:N$198)+SUMIF('C Report'!$A$299:$A$398,'C Report Grouper'!$D18,'C Report'!N$299:N$398),SUMIF('C Report'!$A$99:$A$198,'C Report Grouper'!$D18,'C Report'!N$99:N$198))</f>
        <v>0</v>
      </c>
      <c r="Q18" s="304">
        <f>IF($D$4="MAP+ADM Waivers",SUMIF('C Report'!$A$99:$A$198,'C Report Grouper'!$D18,'C Report'!O$99:O$198)+SUMIF('C Report'!$A$299:$A$398,'C Report Grouper'!$D18,'C Report'!O$299:O$398),SUMIF('C Report'!$A$99:$A$198,'C Report Grouper'!$D18,'C Report'!O$99:O$198))</f>
        <v>0</v>
      </c>
      <c r="R18" s="304">
        <f>IF($D$4="MAP+ADM Waivers",SUMIF('C Report'!$A$99:$A$198,'C Report Grouper'!$D18,'C Report'!P$99:P$198)+SUMIF('C Report'!$A$299:$A$398,'C Report Grouper'!$D18,'C Report'!P$299:P$398),SUMIF('C Report'!$A$99:$A$198,'C Report Grouper'!$D18,'C Report'!P$99:P$198))</f>
        <v>0</v>
      </c>
      <c r="S18" s="304">
        <f>IF($D$4="MAP+ADM Waivers",SUMIF('C Report'!$A$99:$A$198,'C Report Grouper'!$D18,'C Report'!Q$99:Q$198)+SUMIF('C Report'!$A$299:$A$398,'C Report Grouper'!$D18,'C Report'!Q$299:Q$398),SUMIF('C Report'!$A$99:$A$198,'C Report Grouper'!$D18,'C Report'!Q$99:Q$198))</f>
        <v>0</v>
      </c>
      <c r="T18" s="304">
        <f>IF($D$4="MAP+ADM Waivers",SUMIF('C Report'!$A$99:$A$198,'C Report Grouper'!$D18,'C Report'!R$99:R$198)+SUMIF('C Report'!$A$299:$A$398,'C Report Grouper'!$D18,'C Report'!R$299:R$398),SUMIF('C Report'!$A$99:$A$198,'C Report Grouper'!$D18,'C Report'!R$99:R$198))</f>
        <v>0</v>
      </c>
      <c r="U18" s="304">
        <f>IF($D$4="MAP+ADM Waivers",SUMIF('C Report'!$A$99:$A$198,'C Report Grouper'!$D18,'C Report'!S$99:S$198)+SUMIF('C Report'!$A$299:$A$398,'C Report Grouper'!$D18,'C Report'!S$299:S$398),SUMIF('C Report'!$A$99:$A$198,'C Report Grouper'!$D18,'C Report'!S$99:S$198))</f>
        <v>0</v>
      </c>
      <c r="V18" s="304">
        <f>IF($D$4="MAP+ADM Waivers",SUMIF('C Report'!$A$99:$A$198,'C Report Grouper'!$D18,'C Report'!T$99:T$198)+SUMIF('C Report'!$A$299:$A$398,'C Report Grouper'!$D18,'C Report'!T$299:T$398),SUMIF('C Report'!$A$99:$A$198,'C Report Grouper'!$D18,'C Report'!T$99:T$198))</f>
        <v>0</v>
      </c>
      <c r="W18" s="304">
        <f>IF($D$4="MAP+ADM Waivers",SUMIF('C Report'!$A$99:$A$198,'C Report Grouper'!$D18,'C Report'!U$99:U$198)+SUMIF('C Report'!$A$299:$A$398,'C Report Grouper'!$D18,'C Report'!U$299:U$398),SUMIF('C Report'!$A$99:$A$198,'C Report Grouper'!$D18,'C Report'!U$99:U$198))</f>
        <v>0</v>
      </c>
      <c r="X18" s="304">
        <f>IF($D$4="MAP+ADM Waivers",SUMIF('C Report'!$A$99:$A$198,'C Report Grouper'!$D18,'C Report'!V$99:V$198)+SUMIF('C Report'!$A$299:$A$398,'C Report Grouper'!$D18,'C Report'!V$299:V$398),SUMIF('C Report'!$A$99:$A$198,'C Report Grouper'!$D18,'C Report'!V$99:V$198))</f>
        <v>0</v>
      </c>
      <c r="Y18" s="304">
        <f>IF($D$4="MAP+ADM Waivers",SUMIF('C Report'!$A$99:$A$198,'C Report Grouper'!$D18,'C Report'!W$99:W$198)+SUMIF('C Report'!$A$299:$A$398,'C Report Grouper'!$D18,'C Report'!W$299:W$398),SUMIF('C Report'!$A$99:$A$198,'C Report Grouper'!$D18,'C Report'!W$99:W$198))</f>
        <v>0</v>
      </c>
      <c r="Z18" s="304">
        <f>IF($D$4="MAP+ADM Waivers",SUMIF('C Report'!$A$99:$A$198,'C Report Grouper'!$D18,'C Report'!X$99:X$198)+SUMIF('C Report'!$A$299:$A$398,'C Report Grouper'!$D18,'C Report'!X$299:X$398),SUMIF('C Report'!$A$99:$A$198,'C Report Grouper'!$D18,'C Report'!X$99:X$198))</f>
        <v>0</v>
      </c>
      <c r="AA18" s="304">
        <f>IF($D$4="MAP+ADM Waivers",SUMIF('C Report'!$A$99:$A$198,'C Report Grouper'!$D18,'C Report'!Y$99:Y$198)+SUMIF('C Report'!$A$299:$A$398,'C Report Grouper'!$D18,'C Report'!Y$299:Y$398),SUMIF('C Report'!$A$99:$A$198,'C Report Grouper'!$D18,'C Report'!Y$99:Y$198))</f>
        <v>0</v>
      </c>
      <c r="AB18" s="304">
        <f>IF($D$4="MAP+ADM Waivers",SUMIF('C Report'!$A$99:$A$198,'C Report Grouper'!$D18,'C Report'!Z$99:Z$198)+SUMIF('C Report'!$A$299:$A$398,'C Report Grouper'!$D18,'C Report'!Z$299:Z$398),SUMIF('C Report'!$A$99:$A$198,'C Report Grouper'!$D18,'C Report'!Z$99:Z$198))</f>
        <v>0</v>
      </c>
      <c r="AC18" s="305">
        <f>IF($D$4="MAP+ADM Waivers",SUMIF('C Report'!$A$99:$A$198,'C Report Grouper'!$D18,'C Report'!AA$99:AA$198)+SUMIF('C Report'!$A$299:$A$398,'C Report Grouper'!$D18,'C Report'!AA$299:AA$398),SUMIF('C Report'!$A$99:$A$198,'C Report Grouper'!$D18,'C Report'!AA$99:AA$198))</f>
        <v>0</v>
      </c>
    </row>
    <row r="19" spans="2:29" ht="12.95" customHeight="1" x14ac:dyDescent="0.2">
      <c r="B19" s="456" t="str">
        <f>IFERROR(VLOOKUP(C19,'MEG Def'!$A$21:$B$26,2),"")</f>
        <v/>
      </c>
      <c r="C19" s="115"/>
      <c r="D19" s="693"/>
      <c r="E19" s="304">
        <f>IF($D$4="MAP+ADM Waivers",SUMIF('C Report'!$A$99:$A$198,'C Report Grouper'!$D19,'C Report'!C$99:C$198)+SUMIF('C Report'!$A$299:$A$398,'C Report Grouper'!$D19,'C Report'!C$299:C$398),SUMIF('C Report'!$A$99:$A$198,'C Report Grouper'!$D19,'C Report'!C$99:C$198))</f>
        <v>0</v>
      </c>
      <c r="F19" s="304">
        <f>IF($D$4="MAP+ADM Waivers",SUMIF('C Report'!$A$99:$A$198,'C Report Grouper'!$D19,'C Report'!D$99:D$198)+SUMIF('C Report'!$A$299:$A$398,'C Report Grouper'!$D19,'C Report'!D$299:D$398),SUMIF('C Report'!$A$99:$A$198,'C Report Grouper'!$D19,'C Report'!D$99:D$198))</f>
        <v>0</v>
      </c>
      <c r="G19" s="304">
        <f>IF($D$4="MAP+ADM Waivers",SUMIF('C Report'!$A$99:$A$198,'C Report Grouper'!$D19,'C Report'!E$99:E$198)+SUMIF('C Report'!$A$299:$A$398,'C Report Grouper'!$D19,'C Report'!E$299:E$398),SUMIF('C Report'!$A$99:$A$198,'C Report Grouper'!$D19,'C Report'!E$99:E$198))</f>
        <v>0</v>
      </c>
      <c r="H19" s="304">
        <f>IF($D$4="MAP+ADM Waivers",SUMIF('C Report'!$A$99:$A$198,'C Report Grouper'!$D19,'C Report'!F$99:F$198)+SUMIF('C Report'!$A$299:$A$398,'C Report Grouper'!$D19,'C Report'!F$299:F$398),SUMIF('C Report'!$A$99:$A$198,'C Report Grouper'!$D19,'C Report'!F$99:F$198))</f>
        <v>0</v>
      </c>
      <c r="I19" s="304">
        <f>IF($D$4="MAP+ADM Waivers",SUMIF('C Report'!$A$99:$A$198,'C Report Grouper'!$D19,'C Report'!G$99:G$198)+SUMIF('C Report'!$A$299:$A$398,'C Report Grouper'!$D19,'C Report'!G$299:G$398),SUMIF('C Report'!$A$99:$A$198,'C Report Grouper'!$D19,'C Report'!G$99:G$198))</f>
        <v>0</v>
      </c>
      <c r="J19" s="304">
        <f>IF($D$4="MAP+ADM Waivers",SUMIF('C Report'!$A$99:$A$198,'C Report Grouper'!$D19,'C Report'!H$99:H$198)+SUMIF('C Report'!$A$299:$A$398,'C Report Grouper'!$D19,'C Report'!H$299:H$398),SUMIF('C Report'!$A$99:$A$198,'C Report Grouper'!$D19,'C Report'!H$99:H$198))</f>
        <v>0</v>
      </c>
      <c r="K19" s="304">
        <f>IF($D$4="MAP+ADM Waivers",SUMIF('C Report'!$A$99:$A$198,'C Report Grouper'!$D19,'C Report'!I$99:I$198)+SUMIF('C Report'!$A$299:$A$398,'C Report Grouper'!$D19,'C Report'!I$299:I$398),SUMIF('C Report'!$A$99:$A$198,'C Report Grouper'!$D19,'C Report'!I$99:I$198))</f>
        <v>0</v>
      </c>
      <c r="L19" s="304">
        <f>IF($D$4="MAP+ADM Waivers",SUMIF('C Report'!$A$99:$A$198,'C Report Grouper'!$D19,'C Report'!J$99:J$198)+SUMIF('C Report'!$A$299:$A$398,'C Report Grouper'!$D19,'C Report'!J$299:J$398),SUMIF('C Report'!$A$99:$A$198,'C Report Grouper'!$D19,'C Report'!J$99:J$198))</f>
        <v>0</v>
      </c>
      <c r="M19" s="304">
        <f>IF($D$4="MAP+ADM Waivers",SUMIF('C Report'!$A$99:$A$198,'C Report Grouper'!$D19,'C Report'!K$99:K$198)+SUMIF('C Report'!$A$299:$A$398,'C Report Grouper'!$D19,'C Report'!K$299:K$398),SUMIF('C Report'!$A$99:$A$198,'C Report Grouper'!$D19,'C Report'!K$99:K$198))</f>
        <v>0</v>
      </c>
      <c r="N19" s="304">
        <f>IF($D$4="MAP+ADM Waivers",SUMIF('C Report'!$A$99:$A$198,'C Report Grouper'!$D19,'C Report'!L$99:L$198)+SUMIF('C Report'!$A$299:$A$398,'C Report Grouper'!$D19,'C Report'!L$299:L$398),SUMIF('C Report'!$A$99:$A$198,'C Report Grouper'!$D19,'C Report'!L$99:L$198))</f>
        <v>0</v>
      </c>
      <c r="O19" s="304">
        <f>IF($D$4="MAP+ADM Waivers",SUMIF('C Report'!$A$99:$A$198,'C Report Grouper'!$D19,'C Report'!M$99:M$198)+SUMIF('C Report'!$A$299:$A$398,'C Report Grouper'!$D19,'C Report'!M$299:M$398),SUMIF('C Report'!$A$99:$A$198,'C Report Grouper'!$D19,'C Report'!M$99:M$198))</f>
        <v>0</v>
      </c>
      <c r="P19" s="304">
        <f>IF($D$4="MAP+ADM Waivers",SUMIF('C Report'!$A$99:$A$198,'C Report Grouper'!$D19,'C Report'!N$99:N$198)+SUMIF('C Report'!$A$299:$A$398,'C Report Grouper'!$D19,'C Report'!N$299:N$398),SUMIF('C Report'!$A$99:$A$198,'C Report Grouper'!$D19,'C Report'!N$99:N$198))</f>
        <v>0</v>
      </c>
      <c r="Q19" s="304">
        <f>IF($D$4="MAP+ADM Waivers",SUMIF('C Report'!$A$99:$A$198,'C Report Grouper'!$D19,'C Report'!O$99:O$198)+SUMIF('C Report'!$A$299:$A$398,'C Report Grouper'!$D19,'C Report'!O$299:O$398),SUMIF('C Report'!$A$99:$A$198,'C Report Grouper'!$D19,'C Report'!O$99:O$198))</f>
        <v>0</v>
      </c>
      <c r="R19" s="304">
        <f>IF($D$4="MAP+ADM Waivers",SUMIF('C Report'!$A$99:$A$198,'C Report Grouper'!$D19,'C Report'!P$99:P$198)+SUMIF('C Report'!$A$299:$A$398,'C Report Grouper'!$D19,'C Report'!P$299:P$398),SUMIF('C Report'!$A$99:$A$198,'C Report Grouper'!$D19,'C Report'!P$99:P$198))</f>
        <v>0</v>
      </c>
      <c r="S19" s="304">
        <f>IF($D$4="MAP+ADM Waivers",SUMIF('C Report'!$A$99:$A$198,'C Report Grouper'!$D19,'C Report'!Q$99:Q$198)+SUMIF('C Report'!$A$299:$A$398,'C Report Grouper'!$D19,'C Report'!Q$299:Q$398),SUMIF('C Report'!$A$99:$A$198,'C Report Grouper'!$D19,'C Report'!Q$99:Q$198))</f>
        <v>0</v>
      </c>
      <c r="T19" s="304">
        <f>IF($D$4="MAP+ADM Waivers",SUMIF('C Report'!$A$99:$A$198,'C Report Grouper'!$D19,'C Report'!R$99:R$198)+SUMIF('C Report'!$A$299:$A$398,'C Report Grouper'!$D19,'C Report'!R$299:R$398),SUMIF('C Report'!$A$99:$A$198,'C Report Grouper'!$D19,'C Report'!R$99:R$198))</f>
        <v>0</v>
      </c>
      <c r="U19" s="304">
        <f>IF($D$4="MAP+ADM Waivers",SUMIF('C Report'!$A$99:$A$198,'C Report Grouper'!$D19,'C Report'!S$99:S$198)+SUMIF('C Report'!$A$299:$A$398,'C Report Grouper'!$D19,'C Report'!S$299:S$398),SUMIF('C Report'!$A$99:$A$198,'C Report Grouper'!$D19,'C Report'!S$99:S$198))</f>
        <v>0</v>
      </c>
      <c r="V19" s="304">
        <f>IF($D$4="MAP+ADM Waivers",SUMIF('C Report'!$A$99:$A$198,'C Report Grouper'!$D19,'C Report'!T$99:T$198)+SUMIF('C Report'!$A$299:$A$398,'C Report Grouper'!$D19,'C Report'!T$299:T$398),SUMIF('C Report'!$A$99:$A$198,'C Report Grouper'!$D19,'C Report'!T$99:T$198))</f>
        <v>0</v>
      </c>
      <c r="W19" s="304">
        <f>IF($D$4="MAP+ADM Waivers",SUMIF('C Report'!$A$99:$A$198,'C Report Grouper'!$D19,'C Report'!U$99:U$198)+SUMIF('C Report'!$A$299:$A$398,'C Report Grouper'!$D19,'C Report'!U$299:U$398),SUMIF('C Report'!$A$99:$A$198,'C Report Grouper'!$D19,'C Report'!U$99:U$198))</f>
        <v>0</v>
      </c>
      <c r="X19" s="304">
        <f>IF($D$4="MAP+ADM Waivers",SUMIF('C Report'!$A$99:$A$198,'C Report Grouper'!$D19,'C Report'!V$99:V$198)+SUMIF('C Report'!$A$299:$A$398,'C Report Grouper'!$D19,'C Report'!V$299:V$398),SUMIF('C Report'!$A$99:$A$198,'C Report Grouper'!$D19,'C Report'!V$99:V$198))</f>
        <v>0</v>
      </c>
      <c r="Y19" s="304">
        <f>IF($D$4="MAP+ADM Waivers",SUMIF('C Report'!$A$99:$A$198,'C Report Grouper'!$D19,'C Report'!W$99:W$198)+SUMIF('C Report'!$A$299:$A$398,'C Report Grouper'!$D19,'C Report'!W$299:W$398),SUMIF('C Report'!$A$99:$A$198,'C Report Grouper'!$D19,'C Report'!W$99:W$198))</f>
        <v>0</v>
      </c>
      <c r="Z19" s="304">
        <f>IF($D$4="MAP+ADM Waivers",SUMIF('C Report'!$A$99:$A$198,'C Report Grouper'!$D19,'C Report'!X$99:X$198)+SUMIF('C Report'!$A$299:$A$398,'C Report Grouper'!$D19,'C Report'!X$299:X$398),SUMIF('C Report'!$A$99:$A$198,'C Report Grouper'!$D19,'C Report'!X$99:X$198))</f>
        <v>0</v>
      </c>
      <c r="AA19" s="304">
        <f>IF($D$4="MAP+ADM Waivers",SUMIF('C Report'!$A$99:$A$198,'C Report Grouper'!$D19,'C Report'!Y$99:Y$198)+SUMIF('C Report'!$A$299:$A$398,'C Report Grouper'!$D19,'C Report'!Y$299:Y$398),SUMIF('C Report'!$A$99:$A$198,'C Report Grouper'!$D19,'C Report'!Y$99:Y$198))</f>
        <v>0</v>
      </c>
      <c r="AB19" s="304">
        <f>IF($D$4="MAP+ADM Waivers",SUMIF('C Report'!$A$99:$A$198,'C Report Grouper'!$D19,'C Report'!Z$99:Z$198)+SUMIF('C Report'!$A$299:$A$398,'C Report Grouper'!$D19,'C Report'!Z$299:Z$398),SUMIF('C Report'!$A$99:$A$198,'C Report Grouper'!$D19,'C Report'!Z$99:Z$198))</f>
        <v>0</v>
      </c>
      <c r="AC19" s="305">
        <f>IF($D$4="MAP+ADM Waivers",SUMIF('C Report'!$A$99:$A$198,'C Report Grouper'!$D19,'C Report'!AA$99:AA$198)+SUMIF('C Report'!$A$299:$A$398,'C Report Grouper'!$D19,'C Report'!AA$299:AA$398),SUMIF('C Report'!$A$99:$A$198,'C Report Grouper'!$D19,'C Report'!AA$99:AA$198))</f>
        <v>0</v>
      </c>
    </row>
    <row r="20" spans="2:29" ht="12.95" customHeight="1" x14ac:dyDescent="0.2">
      <c r="B20" s="456" t="str">
        <f>IFERROR(VLOOKUP(C20,'MEG Def'!$A$21:$B$26,2),"")</f>
        <v/>
      </c>
      <c r="C20" s="115"/>
      <c r="D20" s="693"/>
      <c r="E20" s="304">
        <f>IF($D$4="MAP+ADM Waivers",SUMIF('C Report'!$A$99:$A$198,'C Report Grouper'!$D20,'C Report'!C$99:C$198)+SUMIF('C Report'!$A$299:$A$398,'C Report Grouper'!$D20,'C Report'!C$299:C$398),SUMIF('C Report'!$A$99:$A$198,'C Report Grouper'!$D20,'C Report'!C$99:C$198))</f>
        <v>0</v>
      </c>
      <c r="F20" s="304">
        <f>IF($D$4="MAP+ADM Waivers",SUMIF('C Report'!$A$99:$A$198,'C Report Grouper'!$D20,'C Report'!D$99:D$198)+SUMIF('C Report'!$A$299:$A$398,'C Report Grouper'!$D20,'C Report'!D$299:D$398),SUMIF('C Report'!$A$99:$A$198,'C Report Grouper'!$D20,'C Report'!D$99:D$198))</f>
        <v>0</v>
      </c>
      <c r="G20" s="304">
        <f>IF($D$4="MAP+ADM Waivers",SUMIF('C Report'!$A$99:$A$198,'C Report Grouper'!$D20,'C Report'!E$99:E$198)+SUMIF('C Report'!$A$299:$A$398,'C Report Grouper'!$D20,'C Report'!E$299:E$398),SUMIF('C Report'!$A$99:$A$198,'C Report Grouper'!$D20,'C Report'!E$99:E$198))</f>
        <v>0</v>
      </c>
      <c r="H20" s="304">
        <f>IF($D$4="MAP+ADM Waivers",SUMIF('C Report'!$A$99:$A$198,'C Report Grouper'!$D20,'C Report'!F$99:F$198)+SUMIF('C Report'!$A$299:$A$398,'C Report Grouper'!$D20,'C Report'!F$299:F$398),SUMIF('C Report'!$A$99:$A$198,'C Report Grouper'!$D20,'C Report'!F$99:F$198))</f>
        <v>0</v>
      </c>
      <c r="I20" s="304">
        <f>IF($D$4="MAP+ADM Waivers",SUMIF('C Report'!$A$99:$A$198,'C Report Grouper'!$D20,'C Report'!G$99:G$198)+SUMIF('C Report'!$A$299:$A$398,'C Report Grouper'!$D20,'C Report'!G$299:G$398),SUMIF('C Report'!$A$99:$A$198,'C Report Grouper'!$D20,'C Report'!G$99:G$198))</f>
        <v>0</v>
      </c>
      <c r="J20" s="304">
        <f>IF($D$4="MAP+ADM Waivers",SUMIF('C Report'!$A$99:$A$198,'C Report Grouper'!$D20,'C Report'!H$99:H$198)+SUMIF('C Report'!$A$299:$A$398,'C Report Grouper'!$D20,'C Report'!H$299:H$398),SUMIF('C Report'!$A$99:$A$198,'C Report Grouper'!$D20,'C Report'!H$99:H$198))</f>
        <v>0</v>
      </c>
      <c r="K20" s="304">
        <f>IF($D$4="MAP+ADM Waivers",SUMIF('C Report'!$A$99:$A$198,'C Report Grouper'!$D20,'C Report'!I$99:I$198)+SUMIF('C Report'!$A$299:$A$398,'C Report Grouper'!$D20,'C Report'!I$299:I$398),SUMIF('C Report'!$A$99:$A$198,'C Report Grouper'!$D20,'C Report'!I$99:I$198))</f>
        <v>0</v>
      </c>
      <c r="L20" s="304">
        <f>IF($D$4="MAP+ADM Waivers",SUMIF('C Report'!$A$99:$A$198,'C Report Grouper'!$D20,'C Report'!J$99:J$198)+SUMIF('C Report'!$A$299:$A$398,'C Report Grouper'!$D20,'C Report'!J$299:J$398),SUMIF('C Report'!$A$99:$A$198,'C Report Grouper'!$D20,'C Report'!J$99:J$198))</f>
        <v>0</v>
      </c>
      <c r="M20" s="304">
        <f>IF($D$4="MAP+ADM Waivers",SUMIF('C Report'!$A$99:$A$198,'C Report Grouper'!$D20,'C Report'!K$99:K$198)+SUMIF('C Report'!$A$299:$A$398,'C Report Grouper'!$D20,'C Report'!K$299:K$398),SUMIF('C Report'!$A$99:$A$198,'C Report Grouper'!$D20,'C Report'!K$99:K$198))</f>
        <v>0</v>
      </c>
      <c r="N20" s="304">
        <f>IF($D$4="MAP+ADM Waivers",SUMIF('C Report'!$A$99:$A$198,'C Report Grouper'!$D20,'C Report'!L$99:L$198)+SUMIF('C Report'!$A$299:$A$398,'C Report Grouper'!$D20,'C Report'!L$299:L$398),SUMIF('C Report'!$A$99:$A$198,'C Report Grouper'!$D20,'C Report'!L$99:L$198))</f>
        <v>0</v>
      </c>
      <c r="O20" s="304">
        <f>IF($D$4="MAP+ADM Waivers",SUMIF('C Report'!$A$99:$A$198,'C Report Grouper'!$D20,'C Report'!M$99:M$198)+SUMIF('C Report'!$A$299:$A$398,'C Report Grouper'!$D20,'C Report'!M$299:M$398),SUMIF('C Report'!$A$99:$A$198,'C Report Grouper'!$D20,'C Report'!M$99:M$198))</f>
        <v>0</v>
      </c>
      <c r="P20" s="304">
        <f>IF($D$4="MAP+ADM Waivers",SUMIF('C Report'!$A$99:$A$198,'C Report Grouper'!$D20,'C Report'!N$99:N$198)+SUMIF('C Report'!$A$299:$A$398,'C Report Grouper'!$D20,'C Report'!N$299:N$398),SUMIF('C Report'!$A$99:$A$198,'C Report Grouper'!$D20,'C Report'!N$99:N$198))</f>
        <v>0</v>
      </c>
      <c r="Q20" s="304">
        <f>IF($D$4="MAP+ADM Waivers",SUMIF('C Report'!$A$99:$A$198,'C Report Grouper'!$D20,'C Report'!O$99:O$198)+SUMIF('C Report'!$A$299:$A$398,'C Report Grouper'!$D20,'C Report'!O$299:O$398),SUMIF('C Report'!$A$99:$A$198,'C Report Grouper'!$D20,'C Report'!O$99:O$198))</f>
        <v>0</v>
      </c>
      <c r="R20" s="304">
        <f>IF($D$4="MAP+ADM Waivers",SUMIF('C Report'!$A$99:$A$198,'C Report Grouper'!$D20,'C Report'!P$99:P$198)+SUMIF('C Report'!$A$299:$A$398,'C Report Grouper'!$D20,'C Report'!P$299:P$398),SUMIF('C Report'!$A$99:$A$198,'C Report Grouper'!$D20,'C Report'!P$99:P$198))</f>
        <v>0</v>
      </c>
      <c r="S20" s="304">
        <f>IF($D$4="MAP+ADM Waivers",SUMIF('C Report'!$A$99:$A$198,'C Report Grouper'!$D20,'C Report'!Q$99:Q$198)+SUMIF('C Report'!$A$299:$A$398,'C Report Grouper'!$D20,'C Report'!Q$299:Q$398),SUMIF('C Report'!$A$99:$A$198,'C Report Grouper'!$D20,'C Report'!Q$99:Q$198))</f>
        <v>0</v>
      </c>
      <c r="T20" s="304">
        <f>IF($D$4="MAP+ADM Waivers",SUMIF('C Report'!$A$99:$A$198,'C Report Grouper'!$D20,'C Report'!R$99:R$198)+SUMIF('C Report'!$A$299:$A$398,'C Report Grouper'!$D20,'C Report'!R$299:R$398),SUMIF('C Report'!$A$99:$A$198,'C Report Grouper'!$D20,'C Report'!R$99:R$198))</f>
        <v>0</v>
      </c>
      <c r="U20" s="304">
        <f>IF($D$4="MAP+ADM Waivers",SUMIF('C Report'!$A$99:$A$198,'C Report Grouper'!$D20,'C Report'!S$99:S$198)+SUMIF('C Report'!$A$299:$A$398,'C Report Grouper'!$D20,'C Report'!S$299:S$398),SUMIF('C Report'!$A$99:$A$198,'C Report Grouper'!$D20,'C Report'!S$99:S$198))</f>
        <v>0</v>
      </c>
      <c r="V20" s="304">
        <f>IF($D$4="MAP+ADM Waivers",SUMIF('C Report'!$A$99:$A$198,'C Report Grouper'!$D20,'C Report'!T$99:T$198)+SUMIF('C Report'!$A$299:$A$398,'C Report Grouper'!$D20,'C Report'!T$299:T$398),SUMIF('C Report'!$A$99:$A$198,'C Report Grouper'!$D20,'C Report'!T$99:T$198))</f>
        <v>0</v>
      </c>
      <c r="W20" s="304">
        <f>IF($D$4="MAP+ADM Waivers",SUMIF('C Report'!$A$99:$A$198,'C Report Grouper'!$D20,'C Report'!U$99:U$198)+SUMIF('C Report'!$A$299:$A$398,'C Report Grouper'!$D20,'C Report'!U$299:U$398),SUMIF('C Report'!$A$99:$A$198,'C Report Grouper'!$D20,'C Report'!U$99:U$198))</f>
        <v>0</v>
      </c>
      <c r="X20" s="304">
        <f>IF($D$4="MAP+ADM Waivers",SUMIF('C Report'!$A$99:$A$198,'C Report Grouper'!$D20,'C Report'!V$99:V$198)+SUMIF('C Report'!$A$299:$A$398,'C Report Grouper'!$D20,'C Report'!V$299:V$398),SUMIF('C Report'!$A$99:$A$198,'C Report Grouper'!$D20,'C Report'!V$99:V$198))</f>
        <v>0</v>
      </c>
      <c r="Y20" s="304">
        <f>IF($D$4="MAP+ADM Waivers",SUMIF('C Report'!$A$99:$A$198,'C Report Grouper'!$D20,'C Report'!W$99:W$198)+SUMIF('C Report'!$A$299:$A$398,'C Report Grouper'!$D20,'C Report'!W$299:W$398),SUMIF('C Report'!$A$99:$A$198,'C Report Grouper'!$D20,'C Report'!W$99:W$198))</f>
        <v>0</v>
      </c>
      <c r="Z20" s="304">
        <f>IF($D$4="MAP+ADM Waivers",SUMIF('C Report'!$A$99:$A$198,'C Report Grouper'!$D20,'C Report'!X$99:X$198)+SUMIF('C Report'!$A$299:$A$398,'C Report Grouper'!$D20,'C Report'!X$299:X$398),SUMIF('C Report'!$A$99:$A$198,'C Report Grouper'!$D20,'C Report'!X$99:X$198))</f>
        <v>0</v>
      </c>
      <c r="AA20" s="304">
        <f>IF($D$4="MAP+ADM Waivers",SUMIF('C Report'!$A$99:$A$198,'C Report Grouper'!$D20,'C Report'!Y$99:Y$198)+SUMIF('C Report'!$A$299:$A$398,'C Report Grouper'!$D20,'C Report'!Y$299:Y$398),SUMIF('C Report'!$A$99:$A$198,'C Report Grouper'!$D20,'C Report'!Y$99:Y$198))</f>
        <v>0</v>
      </c>
      <c r="AB20" s="304">
        <f>IF($D$4="MAP+ADM Waivers",SUMIF('C Report'!$A$99:$A$198,'C Report Grouper'!$D20,'C Report'!Z$99:Z$198)+SUMIF('C Report'!$A$299:$A$398,'C Report Grouper'!$D20,'C Report'!Z$299:Z$398),SUMIF('C Report'!$A$99:$A$198,'C Report Grouper'!$D20,'C Report'!Z$99:Z$198))</f>
        <v>0</v>
      </c>
      <c r="AC20" s="305">
        <f>IF($D$4="MAP+ADM Waivers",SUMIF('C Report'!$A$99:$A$198,'C Report Grouper'!$D20,'C Report'!AA$99:AA$198)+SUMIF('C Report'!$A$299:$A$398,'C Report Grouper'!$D20,'C Report'!AA$299:AA$398),SUMIF('C Report'!$A$99:$A$198,'C Report Grouper'!$D20,'C Report'!AA$99:AA$198))</f>
        <v>0</v>
      </c>
    </row>
    <row r="21" spans="2:29" ht="12.95" customHeight="1" x14ac:dyDescent="0.2">
      <c r="B21" s="456"/>
      <c r="C21" s="115"/>
      <c r="D21" s="693"/>
      <c r="E21" s="304">
        <f>IF($D$4="MAP+ADM Waivers",SUMIF('C Report'!$A$99:$A$198,'C Report Grouper'!$D21,'C Report'!C$99:C$198)+SUMIF('C Report'!$A$299:$A$398,'C Report Grouper'!$D21,'C Report'!C$299:C$398),SUMIF('C Report'!$A$99:$A$198,'C Report Grouper'!$D21,'C Report'!C$99:C$198))</f>
        <v>0</v>
      </c>
      <c r="F21" s="304">
        <f>IF($D$4="MAP+ADM Waivers",SUMIF('C Report'!$A$99:$A$198,'C Report Grouper'!$D21,'C Report'!D$99:D$198)+SUMIF('C Report'!$A$299:$A$398,'C Report Grouper'!$D21,'C Report'!D$299:D$398),SUMIF('C Report'!$A$99:$A$198,'C Report Grouper'!$D21,'C Report'!D$99:D$198))</f>
        <v>0</v>
      </c>
      <c r="G21" s="304">
        <f>IF($D$4="MAP+ADM Waivers",SUMIF('C Report'!$A$99:$A$198,'C Report Grouper'!$D21,'C Report'!E$99:E$198)+SUMIF('C Report'!$A$299:$A$398,'C Report Grouper'!$D21,'C Report'!E$299:E$398),SUMIF('C Report'!$A$99:$A$198,'C Report Grouper'!$D21,'C Report'!E$99:E$198))</f>
        <v>0</v>
      </c>
      <c r="H21" s="304">
        <f>IF($D$4="MAP+ADM Waivers",SUMIF('C Report'!$A$99:$A$198,'C Report Grouper'!$D21,'C Report'!F$99:F$198)+SUMIF('C Report'!$A$299:$A$398,'C Report Grouper'!$D21,'C Report'!F$299:F$398),SUMIF('C Report'!$A$99:$A$198,'C Report Grouper'!$D21,'C Report'!F$99:F$198))</f>
        <v>0</v>
      </c>
      <c r="I21" s="304">
        <f>IF($D$4="MAP+ADM Waivers",SUMIF('C Report'!$A$99:$A$198,'C Report Grouper'!$D21,'C Report'!G$99:G$198)+SUMIF('C Report'!$A$299:$A$398,'C Report Grouper'!$D21,'C Report'!G$299:G$398),SUMIF('C Report'!$A$99:$A$198,'C Report Grouper'!$D21,'C Report'!G$99:G$198))</f>
        <v>0</v>
      </c>
      <c r="J21" s="304">
        <f>IF($D$4="MAP+ADM Waivers",SUMIF('C Report'!$A$99:$A$198,'C Report Grouper'!$D21,'C Report'!H$99:H$198)+SUMIF('C Report'!$A$299:$A$398,'C Report Grouper'!$D21,'C Report'!H$299:H$398),SUMIF('C Report'!$A$99:$A$198,'C Report Grouper'!$D21,'C Report'!H$99:H$198))</f>
        <v>0</v>
      </c>
      <c r="K21" s="304">
        <f>IF($D$4="MAP+ADM Waivers",SUMIF('C Report'!$A$99:$A$198,'C Report Grouper'!$D21,'C Report'!I$99:I$198)+SUMIF('C Report'!$A$299:$A$398,'C Report Grouper'!$D21,'C Report'!I$299:I$398),SUMIF('C Report'!$A$99:$A$198,'C Report Grouper'!$D21,'C Report'!I$99:I$198))</f>
        <v>0</v>
      </c>
      <c r="L21" s="304">
        <f>IF($D$4="MAP+ADM Waivers",SUMIF('C Report'!$A$99:$A$198,'C Report Grouper'!$D21,'C Report'!J$99:J$198)+SUMIF('C Report'!$A$299:$A$398,'C Report Grouper'!$D21,'C Report'!J$299:J$398),SUMIF('C Report'!$A$99:$A$198,'C Report Grouper'!$D21,'C Report'!J$99:J$198))</f>
        <v>0</v>
      </c>
      <c r="M21" s="304">
        <f>IF($D$4="MAP+ADM Waivers",SUMIF('C Report'!$A$99:$A$198,'C Report Grouper'!$D21,'C Report'!K$99:K$198)+SUMIF('C Report'!$A$299:$A$398,'C Report Grouper'!$D21,'C Report'!K$299:K$398),SUMIF('C Report'!$A$99:$A$198,'C Report Grouper'!$D21,'C Report'!K$99:K$198))</f>
        <v>0</v>
      </c>
      <c r="N21" s="304">
        <f>IF($D$4="MAP+ADM Waivers",SUMIF('C Report'!$A$99:$A$198,'C Report Grouper'!$D21,'C Report'!L$99:L$198)+SUMIF('C Report'!$A$299:$A$398,'C Report Grouper'!$D21,'C Report'!L$299:L$398),SUMIF('C Report'!$A$99:$A$198,'C Report Grouper'!$D21,'C Report'!L$99:L$198))</f>
        <v>0</v>
      </c>
      <c r="O21" s="304">
        <f>IF($D$4="MAP+ADM Waivers",SUMIF('C Report'!$A$99:$A$198,'C Report Grouper'!$D21,'C Report'!M$99:M$198)+SUMIF('C Report'!$A$299:$A$398,'C Report Grouper'!$D21,'C Report'!M$299:M$398),SUMIF('C Report'!$A$99:$A$198,'C Report Grouper'!$D21,'C Report'!M$99:M$198))</f>
        <v>0</v>
      </c>
      <c r="P21" s="304">
        <f>IF($D$4="MAP+ADM Waivers",SUMIF('C Report'!$A$99:$A$198,'C Report Grouper'!$D21,'C Report'!N$99:N$198)+SUMIF('C Report'!$A$299:$A$398,'C Report Grouper'!$D21,'C Report'!N$299:N$398),SUMIF('C Report'!$A$99:$A$198,'C Report Grouper'!$D21,'C Report'!N$99:N$198))</f>
        <v>0</v>
      </c>
      <c r="Q21" s="304">
        <f>IF($D$4="MAP+ADM Waivers",SUMIF('C Report'!$A$99:$A$198,'C Report Grouper'!$D21,'C Report'!O$99:O$198)+SUMIF('C Report'!$A$299:$A$398,'C Report Grouper'!$D21,'C Report'!O$299:O$398),SUMIF('C Report'!$A$99:$A$198,'C Report Grouper'!$D21,'C Report'!O$99:O$198))</f>
        <v>0</v>
      </c>
      <c r="R21" s="304">
        <f>IF($D$4="MAP+ADM Waivers",SUMIF('C Report'!$A$99:$A$198,'C Report Grouper'!$D21,'C Report'!P$99:P$198)+SUMIF('C Report'!$A$299:$A$398,'C Report Grouper'!$D21,'C Report'!P$299:P$398),SUMIF('C Report'!$A$99:$A$198,'C Report Grouper'!$D21,'C Report'!P$99:P$198))</f>
        <v>0</v>
      </c>
      <c r="S21" s="304">
        <f>IF($D$4="MAP+ADM Waivers",SUMIF('C Report'!$A$99:$A$198,'C Report Grouper'!$D21,'C Report'!Q$99:Q$198)+SUMIF('C Report'!$A$299:$A$398,'C Report Grouper'!$D21,'C Report'!Q$299:Q$398),SUMIF('C Report'!$A$99:$A$198,'C Report Grouper'!$D21,'C Report'!Q$99:Q$198))</f>
        <v>0</v>
      </c>
      <c r="T21" s="304">
        <f>IF($D$4="MAP+ADM Waivers",SUMIF('C Report'!$A$99:$A$198,'C Report Grouper'!$D21,'C Report'!R$99:R$198)+SUMIF('C Report'!$A$299:$A$398,'C Report Grouper'!$D21,'C Report'!R$299:R$398),SUMIF('C Report'!$A$99:$A$198,'C Report Grouper'!$D21,'C Report'!R$99:R$198))</f>
        <v>0</v>
      </c>
      <c r="U21" s="304">
        <f>IF($D$4="MAP+ADM Waivers",SUMIF('C Report'!$A$99:$A$198,'C Report Grouper'!$D21,'C Report'!S$99:S$198)+SUMIF('C Report'!$A$299:$A$398,'C Report Grouper'!$D21,'C Report'!S$299:S$398),SUMIF('C Report'!$A$99:$A$198,'C Report Grouper'!$D21,'C Report'!S$99:S$198))</f>
        <v>0</v>
      </c>
      <c r="V21" s="304">
        <f>IF($D$4="MAP+ADM Waivers",SUMIF('C Report'!$A$99:$A$198,'C Report Grouper'!$D21,'C Report'!T$99:T$198)+SUMIF('C Report'!$A$299:$A$398,'C Report Grouper'!$D21,'C Report'!T$299:T$398),SUMIF('C Report'!$A$99:$A$198,'C Report Grouper'!$D21,'C Report'!T$99:T$198))</f>
        <v>0</v>
      </c>
      <c r="W21" s="304">
        <f>IF($D$4="MAP+ADM Waivers",SUMIF('C Report'!$A$99:$A$198,'C Report Grouper'!$D21,'C Report'!U$99:U$198)+SUMIF('C Report'!$A$299:$A$398,'C Report Grouper'!$D21,'C Report'!U$299:U$398),SUMIF('C Report'!$A$99:$A$198,'C Report Grouper'!$D21,'C Report'!U$99:U$198))</f>
        <v>0</v>
      </c>
      <c r="X21" s="304">
        <f>IF($D$4="MAP+ADM Waivers",SUMIF('C Report'!$A$99:$A$198,'C Report Grouper'!$D21,'C Report'!V$99:V$198)+SUMIF('C Report'!$A$299:$A$398,'C Report Grouper'!$D21,'C Report'!V$299:V$398),SUMIF('C Report'!$A$99:$A$198,'C Report Grouper'!$D21,'C Report'!V$99:V$198))</f>
        <v>0</v>
      </c>
      <c r="Y21" s="304">
        <f>IF($D$4="MAP+ADM Waivers",SUMIF('C Report'!$A$99:$A$198,'C Report Grouper'!$D21,'C Report'!W$99:W$198)+SUMIF('C Report'!$A$299:$A$398,'C Report Grouper'!$D21,'C Report'!W$299:W$398),SUMIF('C Report'!$A$99:$A$198,'C Report Grouper'!$D21,'C Report'!W$99:W$198))</f>
        <v>0</v>
      </c>
      <c r="Z21" s="304">
        <f>IF($D$4="MAP+ADM Waivers",SUMIF('C Report'!$A$99:$A$198,'C Report Grouper'!$D21,'C Report'!X$99:X$198)+SUMIF('C Report'!$A$299:$A$398,'C Report Grouper'!$D21,'C Report'!X$299:X$398),SUMIF('C Report'!$A$99:$A$198,'C Report Grouper'!$D21,'C Report'!X$99:X$198))</f>
        <v>0</v>
      </c>
      <c r="AA21" s="304">
        <f>IF($D$4="MAP+ADM Waivers",SUMIF('C Report'!$A$99:$A$198,'C Report Grouper'!$D21,'C Report'!Y$99:Y$198)+SUMIF('C Report'!$A$299:$A$398,'C Report Grouper'!$D21,'C Report'!Y$299:Y$398),SUMIF('C Report'!$A$99:$A$198,'C Report Grouper'!$D21,'C Report'!Y$99:Y$198))</f>
        <v>0</v>
      </c>
      <c r="AB21" s="304">
        <f>IF($D$4="MAP+ADM Waivers",SUMIF('C Report'!$A$99:$A$198,'C Report Grouper'!$D21,'C Report'!Z$99:Z$198)+SUMIF('C Report'!$A$299:$A$398,'C Report Grouper'!$D21,'C Report'!Z$299:Z$398),SUMIF('C Report'!$A$99:$A$198,'C Report Grouper'!$D21,'C Report'!Z$99:Z$198))</f>
        <v>0</v>
      </c>
      <c r="AC21" s="305">
        <f>IF($D$4="MAP+ADM Waivers",SUMIF('C Report'!$A$99:$A$198,'C Report Grouper'!$D21,'C Report'!AA$99:AA$198)+SUMIF('C Report'!$A$299:$A$398,'C Report Grouper'!$D21,'C Report'!AA$299:AA$398),SUMIF('C Report'!$A$99:$A$198,'C Report Grouper'!$D21,'C Report'!AA$99:AA$198))</f>
        <v>0</v>
      </c>
    </row>
    <row r="22" spans="2:29" ht="12.95" customHeight="1" x14ac:dyDescent="0.2">
      <c r="B22" s="64" t="s">
        <v>43</v>
      </c>
      <c r="C22" s="115"/>
      <c r="D22" s="693"/>
      <c r="E22" s="304">
        <f>IF($D$4="MAP+ADM Waivers",SUMIF('C Report'!$A$99:$A$198,'C Report Grouper'!$D22,'C Report'!C$99:C$198)+SUMIF('C Report'!$A$299:$A$398,'C Report Grouper'!$D22,'C Report'!C$299:C$398),SUMIF('C Report'!$A$99:$A$198,'C Report Grouper'!$D22,'C Report'!C$99:C$198))</f>
        <v>0</v>
      </c>
      <c r="F22" s="304">
        <f>IF($D$4="MAP+ADM Waivers",SUMIF('C Report'!$A$99:$A$198,'C Report Grouper'!$D22,'C Report'!D$99:D$198)+SUMIF('C Report'!$A$299:$A$398,'C Report Grouper'!$D22,'C Report'!D$299:D$398),SUMIF('C Report'!$A$99:$A$198,'C Report Grouper'!$D22,'C Report'!D$99:D$198))</f>
        <v>0</v>
      </c>
      <c r="G22" s="304">
        <f>IF($D$4="MAP+ADM Waivers",SUMIF('C Report'!$A$99:$A$198,'C Report Grouper'!$D22,'C Report'!E$99:E$198)+SUMIF('C Report'!$A$299:$A$398,'C Report Grouper'!$D22,'C Report'!E$299:E$398),SUMIF('C Report'!$A$99:$A$198,'C Report Grouper'!$D22,'C Report'!E$99:E$198))</f>
        <v>0</v>
      </c>
      <c r="H22" s="304">
        <f>IF($D$4="MAP+ADM Waivers",SUMIF('C Report'!$A$99:$A$198,'C Report Grouper'!$D22,'C Report'!F$99:F$198)+SUMIF('C Report'!$A$299:$A$398,'C Report Grouper'!$D22,'C Report'!F$299:F$398),SUMIF('C Report'!$A$99:$A$198,'C Report Grouper'!$D22,'C Report'!F$99:F$198))</f>
        <v>0</v>
      </c>
      <c r="I22" s="304">
        <f>IF($D$4="MAP+ADM Waivers",SUMIF('C Report'!$A$99:$A$198,'C Report Grouper'!$D22,'C Report'!G$99:G$198)+SUMIF('C Report'!$A$299:$A$398,'C Report Grouper'!$D22,'C Report'!G$299:G$398),SUMIF('C Report'!$A$99:$A$198,'C Report Grouper'!$D22,'C Report'!G$99:G$198))</f>
        <v>0</v>
      </c>
      <c r="J22" s="304">
        <f>IF($D$4="MAP+ADM Waivers",SUMIF('C Report'!$A$99:$A$198,'C Report Grouper'!$D22,'C Report'!H$99:H$198)+SUMIF('C Report'!$A$299:$A$398,'C Report Grouper'!$D22,'C Report'!H$299:H$398),SUMIF('C Report'!$A$99:$A$198,'C Report Grouper'!$D22,'C Report'!H$99:H$198))</f>
        <v>0</v>
      </c>
      <c r="K22" s="304">
        <f>IF($D$4="MAP+ADM Waivers",SUMIF('C Report'!$A$99:$A$198,'C Report Grouper'!$D22,'C Report'!I$99:I$198)+SUMIF('C Report'!$A$299:$A$398,'C Report Grouper'!$D22,'C Report'!I$299:I$398),SUMIF('C Report'!$A$99:$A$198,'C Report Grouper'!$D22,'C Report'!I$99:I$198))</f>
        <v>0</v>
      </c>
      <c r="L22" s="304">
        <f>IF($D$4="MAP+ADM Waivers",SUMIF('C Report'!$A$99:$A$198,'C Report Grouper'!$D22,'C Report'!J$99:J$198)+SUMIF('C Report'!$A$299:$A$398,'C Report Grouper'!$D22,'C Report'!J$299:J$398),SUMIF('C Report'!$A$99:$A$198,'C Report Grouper'!$D22,'C Report'!J$99:J$198))</f>
        <v>0</v>
      </c>
      <c r="M22" s="304">
        <f>IF($D$4="MAP+ADM Waivers",SUMIF('C Report'!$A$99:$A$198,'C Report Grouper'!$D22,'C Report'!K$99:K$198)+SUMIF('C Report'!$A$299:$A$398,'C Report Grouper'!$D22,'C Report'!K$299:K$398),SUMIF('C Report'!$A$99:$A$198,'C Report Grouper'!$D22,'C Report'!K$99:K$198))</f>
        <v>0</v>
      </c>
      <c r="N22" s="304">
        <f>IF($D$4="MAP+ADM Waivers",SUMIF('C Report'!$A$99:$A$198,'C Report Grouper'!$D22,'C Report'!L$99:L$198)+SUMIF('C Report'!$A$299:$A$398,'C Report Grouper'!$D22,'C Report'!L$299:L$398),SUMIF('C Report'!$A$99:$A$198,'C Report Grouper'!$D22,'C Report'!L$99:L$198))</f>
        <v>0</v>
      </c>
      <c r="O22" s="304">
        <f>IF($D$4="MAP+ADM Waivers",SUMIF('C Report'!$A$99:$A$198,'C Report Grouper'!$D22,'C Report'!M$99:M$198)+SUMIF('C Report'!$A$299:$A$398,'C Report Grouper'!$D22,'C Report'!M$299:M$398),SUMIF('C Report'!$A$99:$A$198,'C Report Grouper'!$D22,'C Report'!M$99:M$198))</f>
        <v>0</v>
      </c>
      <c r="P22" s="304">
        <f>IF($D$4="MAP+ADM Waivers",SUMIF('C Report'!$A$99:$A$198,'C Report Grouper'!$D22,'C Report'!N$99:N$198)+SUMIF('C Report'!$A$299:$A$398,'C Report Grouper'!$D22,'C Report'!N$299:N$398),SUMIF('C Report'!$A$99:$A$198,'C Report Grouper'!$D22,'C Report'!N$99:N$198))</f>
        <v>0</v>
      </c>
      <c r="Q22" s="304">
        <f>IF($D$4="MAP+ADM Waivers",SUMIF('C Report'!$A$99:$A$198,'C Report Grouper'!$D22,'C Report'!O$99:O$198)+SUMIF('C Report'!$A$299:$A$398,'C Report Grouper'!$D22,'C Report'!O$299:O$398),SUMIF('C Report'!$A$99:$A$198,'C Report Grouper'!$D22,'C Report'!O$99:O$198))</f>
        <v>0</v>
      </c>
      <c r="R22" s="304">
        <f>IF($D$4="MAP+ADM Waivers",SUMIF('C Report'!$A$99:$A$198,'C Report Grouper'!$D22,'C Report'!P$99:P$198)+SUMIF('C Report'!$A$299:$A$398,'C Report Grouper'!$D22,'C Report'!P$299:P$398),SUMIF('C Report'!$A$99:$A$198,'C Report Grouper'!$D22,'C Report'!P$99:P$198))</f>
        <v>0</v>
      </c>
      <c r="S22" s="304">
        <f>IF($D$4="MAP+ADM Waivers",SUMIF('C Report'!$A$99:$A$198,'C Report Grouper'!$D22,'C Report'!Q$99:Q$198)+SUMIF('C Report'!$A$299:$A$398,'C Report Grouper'!$D22,'C Report'!Q$299:Q$398),SUMIF('C Report'!$A$99:$A$198,'C Report Grouper'!$D22,'C Report'!Q$99:Q$198))</f>
        <v>0</v>
      </c>
      <c r="T22" s="304">
        <f>IF($D$4="MAP+ADM Waivers",SUMIF('C Report'!$A$99:$A$198,'C Report Grouper'!$D22,'C Report'!R$99:R$198)+SUMIF('C Report'!$A$299:$A$398,'C Report Grouper'!$D22,'C Report'!R$299:R$398),SUMIF('C Report'!$A$99:$A$198,'C Report Grouper'!$D22,'C Report'!R$99:R$198))</f>
        <v>0</v>
      </c>
      <c r="U22" s="304">
        <f>IF($D$4="MAP+ADM Waivers",SUMIF('C Report'!$A$99:$A$198,'C Report Grouper'!$D22,'C Report'!S$99:S$198)+SUMIF('C Report'!$A$299:$A$398,'C Report Grouper'!$D22,'C Report'!S$299:S$398),SUMIF('C Report'!$A$99:$A$198,'C Report Grouper'!$D22,'C Report'!S$99:S$198))</f>
        <v>0</v>
      </c>
      <c r="V22" s="304">
        <f>IF($D$4="MAP+ADM Waivers",SUMIF('C Report'!$A$99:$A$198,'C Report Grouper'!$D22,'C Report'!T$99:T$198)+SUMIF('C Report'!$A$299:$A$398,'C Report Grouper'!$D22,'C Report'!T$299:T$398),SUMIF('C Report'!$A$99:$A$198,'C Report Grouper'!$D22,'C Report'!T$99:T$198))</f>
        <v>0</v>
      </c>
      <c r="W22" s="304">
        <f>IF($D$4="MAP+ADM Waivers",SUMIF('C Report'!$A$99:$A$198,'C Report Grouper'!$D22,'C Report'!U$99:U$198)+SUMIF('C Report'!$A$299:$A$398,'C Report Grouper'!$D22,'C Report'!U$299:U$398),SUMIF('C Report'!$A$99:$A$198,'C Report Grouper'!$D22,'C Report'!U$99:U$198))</f>
        <v>0</v>
      </c>
      <c r="X22" s="304">
        <f>IF($D$4="MAP+ADM Waivers",SUMIF('C Report'!$A$99:$A$198,'C Report Grouper'!$D22,'C Report'!V$99:V$198)+SUMIF('C Report'!$A$299:$A$398,'C Report Grouper'!$D22,'C Report'!V$299:V$398),SUMIF('C Report'!$A$99:$A$198,'C Report Grouper'!$D22,'C Report'!V$99:V$198))</f>
        <v>0</v>
      </c>
      <c r="Y22" s="304">
        <f>IF($D$4="MAP+ADM Waivers",SUMIF('C Report'!$A$99:$A$198,'C Report Grouper'!$D22,'C Report'!W$99:W$198)+SUMIF('C Report'!$A$299:$A$398,'C Report Grouper'!$D22,'C Report'!W$299:W$398),SUMIF('C Report'!$A$99:$A$198,'C Report Grouper'!$D22,'C Report'!W$99:W$198))</f>
        <v>0</v>
      </c>
      <c r="Z22" s="304">
        <f>IF($D$4="MAP+ADM Waivers",SUMIF('C Report'!$A$99:$A$198,'C Report Grouper'!$D22,'C Report'!X$99:X$198)+SUMIF('C Report'!$A$299:$A$398,'C Report Grouper'!$D22,'C Report'!X$299:X$398),SUMIF('C Report'!$A$99:$A$198,'C Report Grouper'!$D22,'C Report'!X$99:X$198))</f>
        <v>0</v>
      </c>
      <c r="AA22" s="304">
        <f>IF($D$4="MAP+ADM Waivers",SUMIF('C Report'!$A$99:$A$198,'C Report Grouper'!$D22,'C Report'!Y$99:Y$198)+SUMIF('C Report'!$A$299:$A$398,'C Report Grouper'!$D22,'C Report'!Y$299:Y$398),SUMIF('C Report'!$A$99:$A$198,'C Report Grouper'!$D22,'C Report'!Y$99:Y$198))</f>
        <v>0</v>
      </c>
      <c r="AB22" s="304">
        <f>IF($D$4="MAP+ADM Waivers",SUMIF('C Report'!$A$99:$A$198,'C Report Grouper'!$D22,'C Report'!Z$99:Z$198)+SUMIF('C Report'!$A$299:$A$398,'C Report Grouper'!$D22,'C Report'!Z$299:Z$398),SUMIF('C Report'!$A$99:$A$198,'C Report Grouper'!$D22,'C Report'!Z$99:Z$198))</f>
        <v>0</v>
      </c>
      <c r="AC22" s="305">
        <f>IF($D$4="MAP+ADM Waivers",SUMIF('C Report'!$A$99:$A$198,'C Report Grouper'!$D22,'C Report'!AA$99:AA$198)+SUMIF('C Report'!$A$299:$A$398,'C Report Grouper'!$D22,'C Report'!AA$299:AA$398),SUMIF('C Report'!$A$99:$A$198,'C Report Grouper'!$D22,'C Report'!AA$99:AA$198))</f>
        <v>0</v>
      </c>
    </row>
    <row r="23" spans="2:29" ht="12.95" customHeight="1" x14ac:dyDescent="0.2">
      <c r="B23" s="456" t="str">
        <f>IFERROR(VLOOKUP(C23,'MEG Def'!$A$35:$B$40,2),"")</f>
        <v/>
      </c>
      <c r="C23" s="115"/>
      <c r="D23" s="693"/>
      <c r="E23" s="304">
        <f>IF($D$4="MAP+ADM Waivers",SUMIF('C Report'!$A$99:$A$198,'C Report Grouper'!$D23,'C Report'!C$99:C$198)+SUMIF('C Report'!$A$299:$A$398,'C Report Grouper'!$D23,'C Report'!C$299:C$398),SUMIF('C Report'!$A$99:$A$198,'C Report Grouper'!$D23,'C Report'!C$99:C$198))</f>
        <v>0</v>
      </c>
      <c r="F23" s="304">
        <f>IF($D$4="MAP+ADM Waivers",SUMIF('C Report'!$A$99:$A$198,'C Report Grouper'!$D23,'C Report'!D$99:D$198)+SUMIF('C Report'!$A$299:$A$398,'C Report Grouper'!$D23,'C Report'!D$299:D$398),SUMIF('C Report'!$A$99:$A$198,'C Report Grouper'!$D23,'C Report'!D$99:D$198))</f>
        <v>0</v>
      </c>
      <c r="G23" s="304">
        <f>IF($D$4="MAP+ADM Waivers",SUMIF('C Report'!$A$99:$A$198,'C Report Grouper'!$D23,'C Report'!E$99:E$198)+SUMIF('C Report'!$A$299:$A$398,'C Report Grouper'!$D23,'C Report'!E$299:E$398),SUMIF('C Report'!$A$99:$A$198,'C Report Grouper'!$D23,'C Report'!E$99:E$198))</f>
        <v>0</v>
      </c>
      <c r="H23" s="304">
        <f>IF($D$4="MAP+ADM Waivers",SUMIF('C Report'!$A$99:$A$198,'C Report Grouper'!$D23,'C Report'!F$99:F$198)+SUMIF('C Report'!$A$299:$A$398,'C Report Grouper'!$D23,'C Report'!F$299:F$398),SUMIF('C Report'!$A$99:$A$198,'C Report Grouper'!$D23,'C Report'!F$99:F$198))</f>
        <v>0</v>
      </c>
      <c r="I23" s="304">
        <f>IF($D$4="MAP+ADM Waivers",SUMIF('C Report'!$A$99:$A$198,'C Report Grouper'!$D23,'C Report'!G$99:G$198)+SUMIF('C Report'!$A$299:$A$398,'C Report Grouper'!$D23,'C Report'!G$299:G$398),SUMIF('C Report'!$A$99:$A$198,'C Report Grouper'!$D23,'C Report'!G$99:G$198))</f>
        <v>0</v>
      </c>
      <c r="J23" s="304">
        <f>IF($D$4="MAP+ADM Waivers",SUMIF('C Report'!$A$99:$A$198,'C Report Grouper'!$D23,'C Report'!H$99:H$198)+SUMIF('C Report'!$A$299:$A$398,'C Report Grouper'!$D23,'C Report'!H$299:H$398),SUMIF('C Report'!$A$99:$A$198,'C Report Grouper'!$D23,'C Report'!H$99:H$198))</f>
        <v>0</v>
      </c>
      <c r="K23" s="304">
        <f>IF($D$4="MAP+ADM Waivers",SUMIF('C Report'!$A$99:$A$198,'C Report Grouper'!$D23,'C Report'!I$99:I$198)+SUMIF('C Report'!$A$299:$A$398,'C Report Grouper'!$D23,'C Report'!I$299:I$398),SUMIF('C Report'!$A$99:$A$198,'C Report Grouper'!$D23,'C Report'!I$99:I$198))</f>
        <v>0</v>
      </c>
      <c r="L23" s="304">
        <f>IF($D$4="MAP+ADM Waivers",SUMIF('C Report'!$A$99:$A$198,'C Report Grouper'!$D23,'C Report'!J$99:J$198)+SUMIF('C Report'!$A$299:$A$398,'C Report Grouper'!$D23,'C Report'!J$299:J$398),SUMIF('C Report'!$A$99:$A$198,'C Report Grouper'!$D23,'C Report'!J$99:J$198))</f>
        <v>0</v>
      </c>
      <c r="M23" s="304">
        <f>IF($D$4="MAP+ADM Waivers",SUMIF('C Report'!$A$99:$A$198,'C Report Grouper'!$D23,'C Report'!K$99:K$198)+SUMIF('C Report'!$A$299:$A$398,'C Report Grouper'!$D23,'C Report'!K$299:K$398),SUMIF('C Report'!$A$99:$A$198,'C Report Grouper'!$D23,'C Report'!K$99:K$198))</f>
        <v>0</v>
      </c>
      <c r="N23" s="304">
        <f>IF($D$4="MAP+ADM Waivers",SUMIF('C Report'!$A$99:$A$198,'C Report Grouper'!$D23,'C Report'!L$99:L$198)+SUMIF('C Report'!$A$299:$A$398,'C Report Grouper'!$D23,'C Report'!L$299:L$398),SUMIF('C Report'!$A$99:$A$198,'C Report Grouper'!$D23,'C Report'!L$99:L$198))</f>
        <v>0</v>
      </c>
      <c r="O23" s="304">
        <f>IF($D$4="MAP+ADM Waivers",SUMIF('C Report'!$A$99:$A$198,'C Report Grouper'!$D23,'C Report'!M$99:M$198)+SUMIF('C Report'!$A$299:$A$398,'C Report Grouper'!$D23,'C Report'!M$299:M$398),SUMIF('C Report'!$A$99:$A$198,'C Report Grouper'!$D23,'C Report'!M$99:M$198))</f>
        <v>0</v>
      </c>
      <c r="P23" s="304">
        <f>IF($D$4="MAP+ADM Waivers",SUMIF('C Report'!$A$99:$A$198,'C Report Grouper'!$D23,'C Report'!N$99:N$198)+SUMIF('C Report'!$A$299:$A$398,'C Report Grouper'!$D23,'C Report'!N$299:N$398),SUMIF('C Report'!$A$99:$A$198,'C Report Grouper'!$D23,'C Report'!N$99:N$198))</f>
        <v>0</v>
      </c>
      <c r="Q23" s="304">
        <f>IF($D$4="MAP+ADM Waivers",SUMIF('C Report'!$A$99:$A$198,'C Report Grouper'!$D23,'C Report'!O$99:O$198)+SUMIF('C Report'!$A$299:$A$398,'C Report Grouper'!$D23,'C Report'!O$299:O$398),SUMIF('C Report'!$A$99:$A$198,'C Report Grouper'!$D23,'C Report'!O$99:O$198))</f>
        <v>0</v>
      </c>
      <c r="R23" s="304">
        <f>IF($D$4="MAP+ADM Waivers",SUMIF('C Report'!$A$99:$A$198,'C Report Grouper'!$D23,'C Report'!P$99:P$198)+SUMIF('C Report'!$A$299:$A$398,'C Report Grouper'!$D23,'C Report'!P$299:P$398),SUMIF('C Report'!$A$99:$A$198,'C Report Grouper'!$D23,'C Report'!P$99:P$198))</f>
        <v>0</v>
      </c>
      <c r="S23" s="304">
        <f>IF($D$4="MAP+ADM Waivers",SUMIF('C Report'!$A$99:$A$198,'C Report Grouper'!$D23,'C Report'!Q$99:Q$198)+SUMIF('C Report'!$A$299:$A$398,'C Report Grouper'!$D23,'C Report'!Q$299:Q$398),SUMIF('C Report'!$A$99:$A$198,'C Report Grouper'!$D23,'C Report'!Q$99:Q$198))</f>
        <v>0</v>
      </c>
      <c r="T23" s="304">
        <f>IF($D$4="MAP+ADM Waivers",SUMIF('C Report'!$A$99:$A$198,'C Report Grouper'!$D23,'C Report'!R$99:R$198)+SUMIF('C Report'!$A$299:$A$398,'C Report Grouper'!$D23,'C Report'!R$299:R$398),SUMIF('C Report'!$A$99:$A$198,'C Report Grouper'!$D23,'C Report'!R$99:R$198))</f>
        <v>0</v>
      </c>
      <c r="U23" s="304">
        <f>IF($D$4="MAP+ADM Waivers",SUMIF('C Report'!$A$99:$A$198,'C Report Grouper'!$D23,'C Report'!S$99:S$198)+SUMIF('C Report'!$A$299:$A$398,'C Report Grouper'!$D23,'C Report'!S$299:S$398),SUMIF('C Report'!$A$99:$A$198,'C Report Grouper'!$D23,'C Report'!S$99:S$198))</f>
        <v>0</v>
      </c>
      <c r="V23" s="304">
        <f>IF($D$4="MAP+ADM Waivers",SUMIF('C Report'!$A$99:$A$198,'C Report Grouper'!$D23,'C Report'!T$99:T$198)+SUMIF('C Report'!$A$299:$A$398,'C Report Grouper'!$D23,'C Report'!T$299:T$398),SUMIF('C Report'!$A$99:$A$198,'C Report Grouper'!$D23,'C Report'!T$99:T$198))</f>
        <v>0</v>
      </c>
      <c r="W23" s="304">
        <f>IF($D$4="MAP+ADM Waivers",SUMIF('C Report'!$A$99:$A$198,'C Report Grouper'!$D23,'C Report'!U$99:U$198)+SUMIF('C Report'!$A$299:$A$398,'C Report Grouper'!$D23,'C Report'!U$299:U$398),SUMIF('C Report'!$A$99:$A$198,'C Report Grouper'!$D23,'C Report'!U$99:U$198))</f>
        <v>0</v>
      </c>
      <c r="X23" s="304">
        <f>IF($D$4="MAP+ADM Waivers",SUMIF('C Report'!$A$99:$A$198,'C Report Grouper'!$D23,'C Report'!V$99:V$198)+SUMIF('C Report'!$A$299:$A$398,'C Report Grouper'!$D23,'C Report'!V$299:V$398),SUMIF('C Report'!$A$99:$A$198,'C Report Grouper'!$D23,'C Report'!V$99:V$198))</f>
        <v>0</v>
      </c>
      <c r="Y23" s="304">
        <f>IF($D$4="MAP+ADM Waivers",SUMIF('C Report'!$A$99:$A$198,'C Report Grouper'!$D23,'C Report'!W$99:W$198)+SUMIF('C Report'!$A$299:$A$398,'C Report Grouper'!$D23,'C Report'!W$299:W$398),SUMIF('C Report'!$A$99:$A$198,'C Report Grouper'!$D23,'C Report'!W$99:W$198))</f>
        <v>0</v>
      </c>
      <c r="Z23" s="304">
        <f>IF($D$4="MAP+ADM Waivers",SUMIF('C Report'!$A$99:$A$198,'C Report Grouper'!$D23,'C Report'!X$99:X$198)+SUMIF('C Report'!$A$299:$A$398,'C Report Grouper'!$D23,'C Report'!X$299:X$398),SUMIF('C Report'!$A$99:$A$198,'C Report Grouper'!$D23,'C Report'!X$99:X$198))</f>
        <v>0</v>
      </c>
      <c r="AA23" s="304">
        <f>IF($D$4="MAP+ADM Waivers",SUMIF('C Report'!$A$99:$A$198,'C Report Grouper'!$D23,'C Report'!Y$99:Y$198)+SUMIF('C Report'!$A$299:$A$398,'C Report Grouper'!$D23,'C Report'!Y$299:Y$398),SUMIF('C Report'!$A$99:$A$198,'C Report Grouper'!$D23,'C Report'!Y$99:Y$198))</f>
        <v>0</v>
      </c>
      <c r="AB23" s="304">
        <f>IF($D$4="MAP+ADM Waivers",SUMIF('C Report'!$A$99:$A$198,'C Report Grouper'!$D23,'C Report'!Z$99:Z$198)+SUMIF('C Report'!$A$299:$A$398,'C Report Grouper'!$D23,'C Report'!Z$299:Z$398),SUMIF('C Report'!$A$99:$A$198,'C Report Grouper'!$D23,'C Report'!Z$99:Z$198))</f>
        <v>0</v>
      </c>
      <c r="AC23" s="305">
        <f>IF($D$4="MAP+ADM Waivers",SUMIF('C Report'!$A$99:$A$198,'C Report Grouper'!$D23,'C Report'!AA$99:AA$198)+SUMIF('C Report'!$A$299:$A$398,'C Report Grouper'!$D23,'C Report'!AA$299:AA$398),SUMIF('C Report'!$A$99:$A$198,'C Report Grouper'!$D23,'C Report'!AA$99:AA$198))</f>
        <v>0</v>
      </c>
    </row>
    <row r="24" spans="2:29" ht="12.95" customHeight="1" x14ac:dyDescent="0.2">
      <c r="B24" s="456" t="str">
        <f>IFERROR(VLOOKUP(C24,'MEG Def'!$A$35:$B$40,2),"")</f>
        <v/>
      </c>
      <c r="C24" s="115"/>
      <c r="D24" s="693"/>
      <c r="E24" s="304">
        <f>IF($D$4="MAP+ADM Waivers",SUMIF('C Report'!$A$99:$A$198,'C Report Grouper'!$D24,'C Report'!C$99:C$198)+SUMIF('C Report'!$A$299:$A$398,'C Report Grouper'!$D24,'C Report'!C$299:C$398),SUMIF('C Report'!$A$99:$A$198,'C Report Grouper'!$D24,'C Report'!C$99:C$198))</f>
        <v>0</v>
      </c>
      <c r="F24" s="304">
        <f>IF($D$4="MAP+ADM Waivers",SUMIF('C Report'!$A$99:$A$198,'C Report Grouper'!$D24,'C Report'!D$99:D$198)+SUMIF('C Report'!$A$299:$A$398,'C Report Grouper'!$D24,'C Report'!D$299:D$398),SUMIF('C Report'!$A$99:$A$198,'C Report Grouper'!$D24,'C Report'!D$99:D$198))</f>
        <v>0</v>
      </c>
      <c r="G24" s="304">
        <f>IF($D$4="MAP+ADM Waivers",SUMIF('C Report'!$A$99:$A$198,'C Report Grouper'!$D24,'C Report'!E$99:E$198)+SUMIF('C Report'!$A$299:$A$398,'C Report Grouper'!$D24,'C Report'!E$299:E$398),SUMIF('C Report'!$A$99:$A$198,'C Report Grouper'!$D24,'C Report'!E$99:E$198))</f>
        <v>0</v>
      </c>
      <c r="H24" s="304">
        <f>IF($D$4="MAP+ADM Waivers",SUMIF('C Report'!$A$99:$A$198,'C Report Grouper'!$D24,'C Report'!F$99:F$198)+SUMIF('C Report'!$A$299:$A$398,'C Report Grouper'!$D24,'C Report'!F$299:F$398),SUMIF('C Report'!$A$99:$A$198,'C Report Grouper'!$D24,'C Report'!F$99:F$198))</f>
        <v>0</v>
      </c>
      <c r="I24" s="304">
        <f>IF($D$4="MAP+ADM Waivers",SUMIF('C Report'!$A$99:$A$198,'C Report Grouper'!$D24,'C Report'!G$99:G$198)+SUMIF('C Report'!$A$299:$A$398,'C Report Grouper'!$D24,'C Report'!G$299:G$398),SUMIF('C Report'!$A$99:$A$198,'C Report Grouper'!$D24,'C Report'!G$99:G$198))</f>
        <v>0</v>
      </c>
      <c r="J24" s="304">
        <f>IF($D$4="MAP+ADM Waivers",SUMIF('C Report'!$A$99:$A$198,'C Report Grouper'!$D24,'C Report'!H$99:H$198)+SUMIF('C Report'!$A$299:$A$398,'C Report Grouper'!$D24,'C Report'!H$299:H$398),SUMIF('C Report'!$A$99:$A$198,'C Report Grouper'!$D24,'C Report'!H$99:H$198))</f>
        <v>0</v>
      </c>
      <c r="K24" s="304">
        <f>IF($D$4="MAP+ADM Waivers",SUMIF('C Report'!$A$99:$A$198,'C Report Grouper'!$D24,'C Report'!I$99:I$198)+SUMIF('C Report'!$A$299:$A$398,'C Report Grouper'!$D24,'C Report'!I$299:I$398),SUMIF('C Report'!$A$99:$A$198,'C Report Grouper'!$D24,'C Report'!I$99:I$198))</f>
        <v>0</v>
      </c>
      <c r="L24" s="304">
        <f>IF($D$4="MAP+ADM Waivers",SUMIF('C Report'!$A$99:$A$198,'C Report Grouper'!$D24,'C Report'!J$99:J$198)+SUMIF('C Report'!$A$299:$A$398,'C Report Grouper'!$D24,'C Report'!J$299:J$398),SUMIF('C Report'!$A$99:$A$198,'C Report Grouper'!$D24,'C Report'!J$99:J$198))</f>
        <v>0</v>
      </c>
      <c r="M24" s="304">
        <f>IF($D$4="MAP+ADM Waivers",SUMIF('C Report'!$A$99:$A$198,'C Report Grouper'!$D24,'C Report'!K$99:K$198)+SUMIF('C Report'!$A$299:$A$398,'C Report Grouper'!$D24,'C Report'!K$299:K$398),SUMIF('C Report'!$A$99:$A$198,'C Report Grouper'!$D24,'C Report'!K$99:K$198))</f>
        <v>0</v>
      </c>
      <c r="N24" s="304">
        <f>IF($D$4="MAP+ADM Waivers",SUMIF('C Report'!$A$99:$A$198,'C Report Grouper'!$D24,'C Report'!L$99:L$198)+SUMIF('C Report'!$A$299:$A$398,'C Report Grouper'!$D24,'C Report'!L$299:L$398),SUMIF('C Report'!$A$99:$A$198,'C Report Grouper'!$D24,'C Report'!L$99:L$198))</f>
        <v>0</v>
      </c>
      <c r="O24" s="304">
        <f>IF($D$4="MAP+ADM Waivers",SUMIF('C Report'!$A$99:$A$198,'C Report Grouper'!$D24,'C Report'!M$99:M$198)+SUMIF('C Report'!$A$299:$A$398,'C Report Grouper'!$D24,'C Report'!M$299:M$398),SUMIF('C Report'!$A$99:$A$198,'C Report Grouper'!$D24,'C Report'!M$99:M$198))</f>
        <v>0</v>
      </c>
      <c r="P24" s="304">
        <f>IF($D$4="MAP+ADM Waivers",SUMIF('C Report'!$A$99:$A$198,'C Report Grouper'!$D24,'C Report'!N$99:N$198)+SUMIF('C Report'!$A$299:$A$398,'C Report Grouper'!$D24,'C Report'!N$299:N$398),SUMIF('C Report'!$A$99:$A$198,'C Report Grouper'!$D24,'C Report'!N$99:N$198))</f>
        <v>0</v>
      </c>
      <c r="Q24" s="304">
        <f>IF($D$4="MAP+ADM Waivers",SUMIF('C Report'!$A$99:$A$198,'C Report Grouper'!$D24,'C Report'!O$99:O$198)+SUMIF('C Report'!$A$299:$A$398,'C Report Grouper'!$D24,'C Report'!O$299:O$398),SUMIF('C Report'!$A$99:$A$198,'C Report Grouper'!$D24,'C Report'!O$99:O$198))</f>
        <v>0</v>
      </c>
      <c r="R24" s="304">
        <f>IF($D$4="MAP+ADM Waivers",SUMIF('C Report'!$A$99:$A$198,'C Report Grouper'!$D24,'C Report'!P$99:P$198)+SUMIF('C Report'!$A$299:$A$398,'C Report Grouper'!$D24,'C Report'!P$299:P$398),SUMIF('C Report'!$A$99:$A$198,'C Report Grouper'!$D24,'C Report'!P$99:P$198))</f>
        <v>0</v>
      </c>
      <c r="S24" s="304">
        <f>IF($D$4="MAP+ADM Waivers",SUMIF('C Report'!$A$99:$A$198,'C Report Grouper'!$D24,'C Report'!Q$99:Q$198)+SUMIF('C Report'!$A$299:$A$398,'C Report Grouper'!$D24,'C Report'!Q$299:Q$398),SUMIF('C Report'!$A$99:$A$198,'C Report Grouper'!$D24,'C Report'!Q$99:Q$198))</f>
        <v>0</v>
      </c>
      <c r="T24" s="304">
        <f>IF($D$4="MAP+ADM Waivers",SUMIF('C Report'!$A$99:$A$198,'C Report Grouper'!$D24,'C Report'!R$99:R$198)+SUMIF('C Report'!$A$299:$A$398,'C Report Grouper'!$D24,'C Report'!R$299:R$398),SUMIF('C Report'!$A$99:$A$198,'C Report Grouper'!$D24,'C Report'!R$99:R$198))</f>
        <v>0</v>
      </c>
      <c r="U24" s="304">
        <f>IF($D$4="MAP+ADM Waivers",SUMIF('C Report'!$A$99:$A$198,'C Report Grouper'!$D24,'C Report'!S$99:S$198)+SUMIF('C Report'!$A$299:$A$398,'C Report Grouper'!$D24,'C Report'!S$299:S$398),SUMIF('C Report'!$A$99:$A$198,'C Report Grouper'!$D24,'C Report'!S$99:S$198))</f>
        <v>0</v>
      </c>
      <c r="V24" s="304">
        <f>IF($D$4="MAP+ADM Waivers",SUMIF('C Report'!$A$99:$A$198,'C Report Grouper'!$D24,'C Report'!T$99:T$198)+SUMIF('C Report'!$A$299:$A$398,'C Report Grouper'!$D24,'C Report'!T$299:T$398),SUMIF('C Report'!$A$99:$A$198,'C Report Grouper'!$D24,'C Report'!T$99:T$198))</f>
        <v>0</v>
      </c>
      <c r="W24" s="304">
        <f>IF($D$4="MAP+ADM Waivers",SUMIF('C Report'!$A$99:$A$198,'C Report Grouper'!$D24,'C Report'!U$99:U$198)+SUMIF('C Report'!$A$299:$A$398,'C Report Grouper'!$D24,'C Report'!U$299:U$398),SUMIF('C Report'!$A$99:$A$198,'C Report Grouper'!$D24,'C Report'!U$99:U$198))</f>
        <v>0</v>
      </c>
      <c r="X24" s="304">
        <f>IF($D$4="MAP+ADM Waivers",SUMIF('C Report'!$A$99:$A$198,'C Report Grouper'!$D24,'C Report'!V$99:V$198)+SUMIF('C Report'!$A$299:$A$398,'C Report Grouper'!$D24,'C Report'!V$299:V$398),SUMIF('C Report'!$A$99:$A$198,'C Report Grouper'!$D24,'C Report'!V$99:V$198))</f>
        <v>0</v>
      </c>
      <c r="Y24" s="304">
        <f>IF($D$4="MAP+ADM Waivers",SUMIF('C Report'!$A$99:$A$198,'C Report Grouper'!$D24,'C Report'!W$99:W$198)+SUMIF('C Report'!$A$299:$A$398,'C Report Grouper'!$D24,'C Report'!W$299:W$398),SUMIF('C Report'!$A$99:$A$198,'C Report Grouper'!$D24,'C Report'!W$99:W$198))</f>
        <v>0</v>
      </c>
      <c r="Z24" s="304">
        <f>IF($D$4="MAP+ADM Waivers",SUMIF('C Report'!$A$99:$A$198,'C Report Grouper'!$D24,'C Report'!X$99:X$198)+SUMIF('C Report'!$A$299:$A$398,'C Report Grouper'!$D24,'C Report'!X$299:X$398),SUMIF('C Report'!$A$99:$A$198,'C Report Grouper'!$D24,'C Report'!X$99:X$198))</f>
        <v>0</v>
      </c>
      <c r="AA24" s="304">
        <f>IF($D$4="MAP+ADM Waivers",SUMIF('C Report'!$A$99:$A$198,'C Report Grouper'!$D24,'C Report'!Y$99:Y$198)+SUMIF('C Report'!$A$299:$A$398,'C Report Grouper'!$D24,'C Report'!Y$299:Y$398),SUMIF('C Report'!$A$99:$A$198,'C Report Grouper'!$D24,'C Report'!Y$99:Y$198))</f>
        <v>0</v>
      </c>
      <c r="AB24" s="304">
        <f>IF($D$4="MAP+ADM Waivers",SUMIF('C Report'!$A$99:$A$198,'C Report Grouper'!$D24,'C Report'!Z$99:Z$198)+SUMIF('C Report'!$A$299:$A$398,'C Report Grouper'!$D24,'C Report'!Z$299:Z$398),SUMIF('C Report'!$A$99:$A$198,'C Report Grouper'!$D24,'C Report'!Z$99:Z$198))</f>
        <v>0</v>
      </c>
      <c r="AC24" s="305">
        <f>IF($D$4="MAP+ADM Waivers",SUMIF('C Report'!$A$99:$A$198,'C Report Grouper'!$D24,'C Report'!AA$99:AA$198)+SUMIF('C Report'!$A$299:$A$398,'C Report Grouper'!$D24,'C Report'!AA$299:AA$398),SUMIF('C Report'!$A$99:$A$198,'C Report Grouper'!$D24,'C Report'!AA$99:AA$198))</f>
        <v>0</v>
      </c>
    </row>
    <row r="25" spans="2:29" ht="12.95" customHeight="1" x14ac:dyDescent="0.2">
      <c r="B25" s="456" t="str">
        <f>IFERROR(VLOOKUP(C25,'MEG Def'!$A$35:$B$40,2),"")</f>
        <v/>
      </c>
      <c r="C25" s="115"/>
      <c r="D25" s="693"/>
      <c r="E25" s="304">
        <f>IF($D$4="MAP+ADM Waivers",SUMIF('C Report'!$A$99:$A$198,'C Report Grouper'!$D25,'C Report'!C$99:C$198)+SUMIF('C Report'!$A$299:$A$398,'C Report Grouper'!$D25,'C Report'!C$299:C$398),SUMIF('C Report'!$A$99:$A$198,'C Report Grouper'!$D25,'C Report'!C$99:C$198))</f>
        <v>0</v>
      </c>
      <c r="F25" s="304">
        <f>IF($D$4="MAP+ADM Waivers",SUMIF('C Report'!$A$99:$A$198,'C Report Grouper'!$D25,'C Report'!D$99:D$198)+SUMIF('C Report'!$A$299:$A$398,'C Report Grouper'!$D25,'C Report'!D$299:D$398),SUMIF('C Report'!$A$99:$A$198,'C Report Grouper'!$D25,'C Report'!D$99:D$198))</f>
        <v>0</v>
      </c>
      <c r="G25" s="304">
        <f>IF($D$4="MAP+ADM Waivers",SUMIF('C Report'!$A$99:$A$198,'C Report Grouper'!$D25,'C Report'!E$99:E$198)+SUMIF('C Report'!$A$299:$A$398,'C Report Grouper'!$D25,'C Report'!E$299:E$398),SUMIF('C Report'!$A$99:$A$198,'C Report Grouper'!$D25,'C Report'!E$99:E$198))</f>
        <v>0</v>
      </c>
      <c r="H25" s="304">
        <f>IF($D$4="MAP+ADM Waivers",SUMIF('C Report'!$A$99:$A$198,'C Report Grouper'!$D25,'C Report'!F$99:F$198)+SUMIF('C Report'!$A$299:$A$398,'C Report Grouper'!$D25,'C Report'!F$299:F$398),SUMIF('C Report'!$A$99:$A$198,'C Report Grouper'!$D25,'C Report'!F$99:F$198))</f>
        <v>0</v>
      </c>
      <c r="I25" s="304">
        <f>IF($D$4="MAP+ADM Waivers",SUMIF('C Report'!$A$99:$A$198,'C Report Grouper'!$D25,'C Report'!G$99:G$198)+SUMIF('C Report'!$A$299:$A$398,'C Report Grouper'!$D25,'C Report'!G$299:G$398),SUMIF('C Report'!$A$99:$A$198,'C Report Grouper'!$D25,'C Report'!G$99:G$198))</f>
        <v>0</v>
      </c>
      <c r="J25" s="304">
        <f>IF($D$4="MAP+ADM Waivers",SUMIF('C Report'!$A$99:$A$198,'C Report Grouper'!$D25,'C Report'!H$99:H$198)+SUMIF('C Report'!$A$299:$A$398,'C Report Grouper'!$D25,'C Report'!H$299:H$398),SUMIF('C Report'!$A$99:$A$198,'C Report Grouper'!$D25,'C Report'!H$99:H$198))</f>
        <v>0</v>
      </c>
      <c r="K25" s="304">
        <f>IF($D$4="MAP+ADM Waivers",SUMIF('C Report'!$A$99:$A$198,'C Report Grouper'!$D25,'C Report'!I$99:I$198)+SUMIF('C Report'!$A$299:$A$398,'C Report Grouper'!$D25,'C Report'!I$299:I$398),SUMIF('C Report'!$A$99:$A$198,'C Report Grouper'!$D25,'C Report'!I$99:I$198))</f>
        <v>0</v>
      </c>
      <c r="L25" s="304">
        <f>IF($D$4="MAP+ADM Waivers",SUMIF('C Report'!$A$99:$A$198,'C Report Grouper'!$D25,'C Report'!J$99:J$198)+SUMIF('C Report'!$A$299:$A$398,'C Report Grouper'!$D25,'C Report'!J$299:J$398),SUMIF('C Report'!$A$99:$A$198,'C Report Grouper'!$D25,'C Report'!J$99:J$198))</f>
        <v>0</v>
      </c>
      <c r="M25" s="304">
        <f>IF($D$4="MAP+ADM Waivers",SUMIF('C Report'!$A$99:$A$198,'C Report Grouper'!$D25,'C Report'!K$99:K$198)+SUMIF('C Report'!$A$299:$A$398,'C Report Grouper'!$D25,'C Report'!K$299:K$398),SUMIF('C Report'!$A$99:$A$198,'C Report Grouper'!$D25,'C Report'!K$99:K$198))</f>
        <v>0</v>
      </c>
      <c r="N25" s="304">
        <f>IF($D$4="MAP+ADM Waivers",SUMIF('C Report'!$A$99:$A$198,'C Report Grouper'!$D25,'C Report'!L$99:L$198)+SUMIF('C Report'!$A$299:$A$398,'C Report Grouper'!$D25,'C Report'!L$299:L$398),SUMIF('C Report'!$A$99:$A$198,'C Report Grouper'!$D25,'C Report'!L$99:L$198))</f>
        <v>0</v>
      </c>
      <c r="O25" s="304">
        <f>IF($D$4="MAP+ADM Waivers",SUMIF('C Report'!$A$99:$A$198,'C Report Grouper'!$D25,'C Report'!M$99:M$198)+SUMIF('C Report'!$A$299:$A$398,'C Report Grouper'!$D25,'C Report'!M$299:M$398),SUMIF('C Report'!$A$99:$A$198,'C Report Grouper'!$D25,'C Report'!M$99:M$198))</f>
        <v>0</v>
      </c>
      <c r="P25" s="304">
        <f>IF($D$4="MAP+ADM Waivers",SUMIF('C Report'!$A$99:$A$198,'C Report Grouper'!$D25,'C Report'!N$99:N$198)+SUMIF('C Report'!$A$299:$A$398,'C Report Grouper'!$D25,'C Report'!N$299:N$398),SUMIF('C Report'!$A$99:$A$198,'C Report Grouper'!$D25,'C Report'!N$99:N$198))</f>
        <v>0</v>
      </c>
      <c r="Q25" s="304">
        <f>IF($D$4="MAP+ADM Waivers",SUMIF('C Report'!$A$99:$A$198,'C Report Grouper'!$D25,'C Report'!O$99:O$198)+SUMIF('C Report'!$A$299:$A$398,'C Report Grouper'!$D25,'C Report'!O$299:O$398),SUMIF('C Report'!$A$99:$A$198,'C Report Grouper'!$D25,'C Report'!O$99:O$198))</f>
        <v>0</v>
      </c>
      <c r="R25" s="304">
        <f>IF($D$4="MAP+ADM Waivers",SUMIF('C Report'!$A$99:$A$198,'C Report Grouper'!$D25,'C Report'!P$99:P$198)+SUMIF('C Report'!$A$299:$A$398,'C Report Grouper'!$D25,'C Report'!P$299:P$398),SUMIF('C Report'!$A$99:$A$198,'C Report Grouper'!$D25,'C Report'!P$99:P$198))</f>
        <v>0</v>
      </c>
      <c r="S25" s="304">
        <f>IF($D$4="MAP+ADM Waivers",SUMIF('C Report'!$A$99:$A$198,'C Report Grouper'!$D25,'C Report'!Q$99:Q$198)+SUMIF('C Report'!$A$299:$A$398,'C Report Grouper'!$D25,'C Report'!Q$299:Q$398),SUMIF('C Report'!$A$99:$A$198,'C Report Grouper'!$D25,'C Report'!Q$99:Q$198))</f>
        <v>0</v>
      </c>
      <c r="T25" s="304">
        <f>IF($D$4="MAP+ADM Waivers",SUMIF('C Report'!$A$99:$A$198,'C Report Grouper'!$D25,'C Report'!R$99:R$198)+SUMIF('C Report'!$A$299:$A$398,'C Report Grouper'!$D25,'C Report'!R$299:R$398),SUMIF('C Report'!$A$99:$A$198,'C Report Grouper'!$D25,'C Report'!R$99:R$198))</f>
        <v>0</v>
      </c>
      <c r="U25" s="304">
        <f>IF($D$4="MAP+ADM Waivers",SUMIF('C Report'!$A$99:$A$198,'C Report Grouper'!$D25,'C Report'!S$99:S$198)+SUMIF('C Report'!$A$299:$A$398,'C Report Grouper'!$D25,'C Report'!S$299:S$398),SUMIF('C Report'!$A$99:$A$198,'C Report Grouper'!$D25,'C Report'!S$99:S$198))</f>
        <v>0</v>
      </c>
      <c r="V25" s="304">
        <f>IF($D$4="MAP+ADM Waivers",SUMIF('C Report'!$A$99:$A$198,'C Report Grouper'!$D25,'C Report'!T$99:T$198)+SUMIF('C Report'!$A$299:$A$398,'C Report Grouper'!$D25,'C Report'!T$299:T$398),SUMIF('C Report'!$A$99:$A$198,'C Report Grouper'!$D25,'C Report'!T$99:T$198))</f>
        <v>0</v>
      </c>
      <c r="W25" s="304">
        <f>IF($D$4="MAP+ADM Waivers",SUMIF('C Report'!$A$99:$A$198,'C Report Grouper'!$D25,'C Report'!U$99:U$198)+SUMIF('C Report'!$A$299:$A$398,'C Report Grouper'!$D25,'C Report'!U$299:U$398),SUMIF('C Report'!$A$99:$A$198,'C Report Grouper'!$D25,'C Report'!U$99:U$198))</f>
        <v>0</v>
      </c>
      <c r="X25" s="304">
        <f>IF($D$4="MAP+ADM Waivers",SUMIF('C Report'!$A$99:$A$198,'C Report Grouper'!$D25,'C Report'!V$99:V$198)+SUMIF('C Report'!$A$299:$A$398,'C Report Grouper'!$D25,'C Report'!V$299:V$398),SUMIF('C Report'!$A$99:$A$198,'C Report Grouper'!$D25,'C Report'!V$99:V$198))</f>
        <v>0</v>
      </c>
      <c r="Y25" s="304">
        <f>IF($D$4="MAP+ADM Waivers",SUMIF('C Report'!$A$99:$A$198,'C Report Grouper'!$D25,'C Report'!W$99:W$198)+SUMIF('C Report'!$A$299:$A$398,'C Report Grouper'!$D25,'C Report'!W$299:W$398),SUMIF('C Report'!$A$99:$A$198,'C Report Grouper'!$D25,'C Report'!W$99:W$198))</f>
        <v>0</v>
      </c>
      <c r="Z25" s="304">
        <f>IF($D$4="MAP+ADM Waivers",SUMIF('C Report'!$A$99:$A$198,'C Report Grouper'!$D25,'C Report'!X$99:X$198)+SUMIF('C Report'!$A$299:$A$398,'C Report Grouper'!$D25,'C Report'!X$299:X$398),SUMIF('C Report'!$A$99:$A$198,'C Report Grouper'!$D25,'C Report'!X$99:X$198))</f>
        <v>0</v>
      </c>
      <c r="AA25" s="304">
        <f>IF($D$4="MAP+ADM Waivers",SUMIF('C Report'!$A$99:$A$198,'C Report Grouper'!$D25,'C Report'!Y$99:Y$198)+SUMIF('C Report'!$A$299:$A$398,'C Report Grouper'!$D25,'C Report'!Y$299:Y$398),SUMIF('C Report'!$A$99:$A$198,'C Report Grouper'!$D25,'C Report'!Y$99:Y$198))</f>
        <v>0</v>
      </c>
      <c r="AB25" s="304">
        <f>IF($D$4="MAP+ADM Waivers",SUMIF('C Report'!$A$99:$A$198,'C Report Grouper'!$D25,'C Report'!Z$99:Z$198)+SUMIF('C Report'!$A$299:$A$398,'C Report Grouper'!$D25,'C Report'!Z$299:Z$398),SUMIF('C Report'!$A$99:$A$198,'C Report Grouper'!$D25,'C Report'!Z$99:Z$198))</f>
        <v>0</v>
      </c>
      <c r="AC25" s="305">
        <f>IF($D$4="MAP+ADM Waivers",SUMIF('C Report'!$A$99:$A$198,'C Report Grouper'!$D25,'C Report'!AA$99:AA$198)+SUMIF('C Report'!$A$299:$A$398,'C Report Grouper'!$D25,'C Report'!AA$299:AA$398),SUMIF('C Report'!$A$99:$A$198,'C Report Grouper'!$D25,'C Report'!AA$99:AA$198))</f>
        <v>0</v>
      </c>
    </row>
    <row r="26" spans="2:29" ht="12.95" customHeight="1" x14ac:dyDescent="0.2">
      <c r="B26" s="456" t="str">
        <f>IFERROR(VLOOKUP(C26,'MEG Def'!$A$35:$B$40,2),"")</f>
        <v/>
      </c>
      <c r="C26" s="115"/>
      <c r="D26" s="693"/>
      <c r="E26" s="304">
        <f>IF($D$4="MAP+ADM Waivers",SUMIF('C Report'!$A$99:$A$198,'C Report Grouper'!$D26,'C Report'!C$99:C$198)+SUMIF('C Report'!$A$299:$A$398,'C Report Grouper'!$D26,'C Report'!C$299:C$398),SUMIF('C Report'!$A$99:$A$198,'C Report Grouper'!$D26,'C Report'!C$99:C$198))</f>
        <v>0</v>
      </c>
      <c r="F26" s="304">
        <f>IF($D$4="MAP+ADM Waivers",SUMIF('C Report'!$A$99:$A$198,'C Report Grouper'!$D26,'C Report'!D$99:D$198)+SUMIF('C Report'!$A$299:$A$398,'C Report Grouper'!$D26,'C Report'!D$299:D$398),SUMIF('C Report'!$A$99:$A$198,'C Report Grouper'!$D26,'C Report'!D$99:D$198))</f>
        <v>0</v>
      </c>
      <c r="G26" s="304">
        <f>IF($D$4="MAP+ADM Waivers",SUMIF('C Report'!$A$99:$A$198,'C Report Grouper'!$D26,'C Report'!E$99:E$198)+SUMIF('C Report'!$A$299:$A$398,'C Report Grouper'!$D26,'C Report'!E$299:E$398),SUMIF('C Report'!$A$99:$A$198,'C Report Grouper'!$D26,'C Report'!E$99:E$198))</f>
        <v>0</v>
      </c>
      <c r="H26" s="304">
        <f>IF($D$4="MAP+ADM Waivers",SUMIF('C Report'!$A$99:$A$198,'C Report Grouper'!$D26,'C Report'!F$99:F$198)+SUMIF('C Report'!$A$299:$A$398,'C Report Grouper'!$D26,'C Report'!F$299:F$398),SUMIF('C Report'!$A$99:$A$198,'C Report Grouper'!$D26,'C Report'!F$99:F$198))</f>
        <v>0</v>
      </c>
      <c r="I26" s="304">
        <f>IF($D$4="MAP+ADM Waivers",SUMIF('C Report'!$A$99:$A$198,'C Report Grouper'!$D26,'C Report'!G$99:G$198)+SUMIF('C Report'!$A$299:$A$398,'C Report Grouper'!$D26,'C Report'!G$299:G$398),SUMIF('C Report'!$A$99:$A$198,'C Report Grouper'!$D26,'C Report'!G$99:G$198))</f>
        <v>0</v>
      </c>
      <c r="J26" s="304">
        <f>IF($D$4="MAP+ADM Waivers",SUMIF('C Report'!$A$99:$A$198,'C Report Grouper'!$D26,'C Report'!H$99:H$198)+SUMIF('C Report'!$A$299:$A$398,'C Report Grouper'!$D26,'C Report'!H$299:H$398),SUMIF('C Report'!$A$99:$A$198,'C Report Grouper'!$D26,'C Report'!H$99:H$198))</f>
        <v>0</v>
      </c>
      <c r="K26" s="304">
        <f>IF($D$4="MAP+ADM Waivers",SUMIF('C Report'!$A$99:$A$198,'C Report Grouper'!$D26,'C Report'!I$99:I$198)+SUMIF('C Report'!$A$299:$A$398,'C Report Grouper'!$D26,'C Report'!I$299:I$398),SUMIF('C Report'!$A$99:$A$198,'C Report Grouper'!$D26,'C Report'!I$99:I$198))</f>
        <v>0</v>
      </c>
      <c r="L26" s="304">
        <f>IF($D$4="MAP+ADM Waivers",SUMIF('C Report'!$A$99:$A$198,'C Report Grouper'!$D26,'C Report'!J$99:J$198)+SUMIF('C Report'!$A$299:$A$398,'C Report Grouper'!$D26,'C Report'!J$299:J$398),SUMIF('C Report'!$A$99:$A$198,'C Report Grouper'!$D26,'C Report'!J$99:J$198))</f>
        <v>0</v>
      </c>
      <c r="M26" s="304">
        <f>IF($D$4="MAP+ADM Waivers",SUMIF('C Report'!$A$99:$A$198,'C Report Grouper'!$D26,'C Report'!K$99:K$198)+SUMIF('C Report'!$A$299:$A$398,'C Report Grouper'!$D26,'C Report'!K$299:K$398),SUMIF('C Report'!$A$99:$A$198,'C Report Grouper'!$D26,'C Report'!K$99:K$198))</f>
        <v>0</v>
      </c>
      <c r="N26" s="304">
        <f>IF($D$4="MAP+ADM Waivers",SUMIF('C Report'!$A$99:$A$198,'C Report Grouper'!$D26,'C Report'!L$99:L$198)+SUMIF('C Report'!$A$299:$A$398,'C Report Grouper'!$D26,'C Report'!L$299:L$398),SUMIF('C Report'!$A$99:$A$198,'C Report Grouper'!$D26,'C Report'!L$99:L$198))</f>
        <v>0</v>
      </c>
      <c r="O26" s="304">
        <f>IF($D$4="MAP+ADM Waivers",SUMIF('C Report'!$A$99:$A$198,'C Report Grouper'!$D26,'C Report'!M$99:M$198)+SUMIF('C Report'!$A$299:$A$398,'C Report Grouper'!$D26,'C Report'!M$299:M$398),SUMIF('C Report'!$A$99:$A$198,'C Report Grouper'!$D26,'C Report'!M$99:M$198))</f>
        <v>0</v>
      </c>
      <c r="P26" s="304">
        <f>IF($D$4="MAP+ADM Waivers",SUMIF('C Report'!$A$99:$A$198,'C Report Grouper'!$D26,'C Report'!N$99:N$198)+SUMIF('C Report'!$A$299:$A$398,'C Report Grouper'!$D26,'C Report'!N$299:N$398),SUMIF('C Report'!$A$99:$A$198,'C Report Grouper'!$D26,'C Report'!N$99:N$198))</f>
        <v>0</v>
      </c>
      <c r="Q26" s="304">
        <f>IF($D$4="MAP+ADM Waivers",SUMIF('C Report'!$A$99:$A$198,'C Report Grouper'!$D26,'C Report'!O$99:O$198)+SUMIF('C Report'!$A$299:$A$398,'C Report Grouper'!$D26,'C Report'!O$299:O$398),SUMIF('C Report'!$A$99:$A$198,'C Report Grouper'!$D26,'C Report'!O$99:O$198))</f>
        <v>0</v>
      </c>
      <c r="R26" s="304">
        <f>IF($D$4="MAP+ADM Waivers",SUMIF('C Report'!$A$99:$A$198,'C Report Grouper'!$D26,'C Report'!P$99:P$198)+SUMIF('C Report'!$A$299:$A$398,'C Report Grouper'!$D26,'C Report'!P$299:P$398),SUMIF('C Report'!$A$99:$A$198,'C Report Grouper'!$D26,'C Report'!P$99:P$198))</f>
        <v>0</v>
      </c>
      <c r="S26" s="304">
        <f>IF($D$4="MAP+ADM Waivers",SUMIF('C Report'!$A$99:$A$198,'C Report Grouper'!$D26,'C Report'!Q$99:Q$198)+SUMIF('C Report'!$A$299:$A$398,'C Report Grouper'!$D26,'C Report'!Q$299:Q$398),SUMIF('C Report'!$A$99:$A$198,'C Report Grouper'!$D26,'C Report'!Q$99:Q$198))</f>
        <v>0</v>
      </c>
      <c r="T26" s="304">
        <f>IF($D$4="MAP+ADM Waivers",SUMIF('C Report'!$A$99:$A$198,'C Report Grouper'!$D26,'C Report'!R$99:R$198)+SUMIF('C Report'!$A$299:$A$398,'C Report Grouper'!$D26,'C Report'!R$299:R$398),SUMIF('C Report'!$A$99:$A$198,'C Report Grouper'!$D26,'C Report'!R$99:R$198))</f>
        <v>0</v>
      </c>
      <c r="U26" s="304">
        <f>IF($D$4="MAP+ADM Waivers",SUMIF('C Report'!$A$99:$A$198,'C Report Grouper'!$D26,'C Report'!S$99:S$198)+SUMIF('C Report'!$A$299:$A$398,'C Report Grouper'!$D26,'C Report'!S$299:S$398),SUMIF('C Report'!$A$99:$A$198,'C Report Grouper'!$D26,'C Report'!S$99:S$198))</f>
        <v>0</v>
      </c>
      <c r="V26" s="304">
        <f>IF($D$4="MAP+ADM Waivers",SUMIF('C Report'!$A$99:$A$198,'C Report Grouper'!$D26,'C Report'!T$99:T$198)+SUMIF('C Report'!$A$299:$A$398,'C Report Grouper'!$D26,'C Report'!T$299:T$398),SUMIF('C Report'!$A$99:$A$198,'C Report Grouper'!$D26,'C Report'!T$99:T$198))</f>
        <v>0</v>
      </c>
      <c r="W26" s="304">
        <f>IF($D$4="MAP+ADM Waivers",SUMIF('C Report'!$A$99:$A$198,'C Report Grouper'!$D26,'C Report'!U$99:U$198)+SUMIF('C Report'!$A$299:$A$398,'C Report Grouper'!$D26,'C Report'!U$299:U$398),SUMIF('C Report'!$A$99:$A$198,'C Report Grouper'!$D26,'C Report'!U$99:U$198))</f>
        <v>0</v>
      </c>
      <c r="X26" s="304">
        <f>IF($D$4="MAP+ADM Waivers",SUMIF('C Report'!$A$99:$A$198,'C Report Grouper'!$D26,'C Report'!V$99:V$198)+SUMIF('C Report'!$A$299:$A$398,'C Report Grouper'!$D26,'C Report'!V$299:V$398),SUMIF('C Report'!$A$99:$A$198,'C Report Grouper'!$D26,'C Report'!V$99:V$198))</f>
        <v>0</v>
      </c>
      <c r="Y26" s="304">
        <f>IF($D$4="MAP+ADM Waivers",SUMIF('C Report'!$A$99:$A$198,'C Report Grouper'!$D26,'C Report'!W$99:W$198)+SUMIF('C Report'!$A$299:$A$398,'C Report Grouper'!$D26,'C Report'!W$299:W$398),SUMIF('C Report'!$A$99:$A$198,'C Report Grouper'!$D26,'C Report'!W$99:W$198))</f>
        <v>0</v>
      </c>
      <c r="Z26" s="304">
        <f>IF($D$4="MAP+ADM Waivers",SUMIF('C Report'!$A$99:$A$198,'C Report Grouper'!$D26,'C Report'!X$99:X$198)+SUMIF('C Report'!$A$299:$A$398,'C Report Grouper'!$D26,'C Report'!X$299:X$398),SUMIF('C Report'!$A$99:$A$198,'C Report Grouper'!$D26,'C Report'!X$99:X$198))</f>
        <v>0</v>
      </c>
      <c r="AA26" s="304">
        <f>IF($D$4="MAP+ADM Waivers",SUMIF('C Report'!$A$99:$A$198,'C Report Grouper'!$D26,'C Report'!Y$99:Y$198)+SUMIF('C Report'!$A$299:$A$398,'C Report Grouper'!$D26,'C Report'!Y$299:Y$398),SUMIF('C Report'!$A$99:$A$198,'C Report Grouper'!$D26,'C Report'!Y$99:Y$198))</f>
        <v>0</v>
      </c>
      <c r="AB26" s="304">
        <f>IF($D$4="MAP+ADM Waivers",SUMIF('C Report'!$A$99:$A$198,'C Report Grouper'!$D26,'C Report'!Z$99:Z$198)+SUMIF('C Report'!$A$299:$A$398,'C Report Grouper'!$D26,'C Report'!Z$299:Z$398),SUMIF('C Report'!$A$99:$A$198,'C Report Grouper'!$D26,'C Report'!Z$99:Z$198))</f>
        <v>0</v>
      </c>
      <c r="AC26" s="305">
        <f>IF($D$4="MAP+ADM Waivers",SUMIF('C Report'!$A$99:$A$198,'C Report Grouper'!$D26,'C Report'!AA$99:AA$198)+SUMIF('C Report'!$A$299:$A$398,'C Report Grouper'!$D26,'C Report'!AA$299:AA$398),SUMIF('C Report'!$A$99:$A$198,'C Report Grouper'!$D26,'C Report'!AA$99:AA$198))</f>
        <v>0</v>
      </c>
    </row>
    <row r="27" spans="2:29" ht="12.95" customHeight="1" x14ac:dyDescent="0.2">
      <c r="B27" s="456" t="str">
        <f>IFERROR(VLOOKUP(C27,'MEG Def'!$A$35:$B$40,2),"")</f>
        <v/>
      </c>
      <c r="C27" s="115"/>
      <c r="D27" s="693"/>
      <c r="E27" s="304">
        <f>IF($D$4="MAP+ADM Waivers",SUMIF('C Report'!$A$99:$A$198,'C Report Grouper'!$D27,'C Report'!C$99:C$198)+SUMIF('C Report'!$A$299:$A$398,'C Report Grouper'!$D27,'C Report'!C$299:C$398),SUMIF('C Report'!$A$99:$A$198,'C Report Grouper'!$D27,'C Report'!C$99:C$198))</f>
        <v>0</v>
      </c>
      <c r="F27" s="304">
        <f>IF($D$4="MAP+ADM Waivers",SUMIF('C Report'!$A$99:$A$198,'C Report Grouper'!$D27,'C Report'!D$99:D$198)+SUMIF('C Report'!$A$299:$A$398,'C Report Grouper'!$D27,'C Report'!D$299:D$398),SUMIF('C Report'!$A$99:$A$198,'C Report Grouper'!$D27,'C Report'!D$99:D$198))</f>
        <v>0</v>
      </c>
      <c r="G27" s="304">
        <f>IF($D$4="MAP+ADM Waivers",SUMIF('C Report'!$A$99:$A$198,'C Report Grouper'!$D27,'C Report'!E$99:E$198)+SUMIF('C Report'!$A$299:$A$398,'C Report Grouper'!$D27,'C Report'!E$299:E$398),SUMIF('C Report'!$A$99:$A$198,'C Report Grouper'!$D27,'C Report'!E$99:E$198))</f>
        <v>0</v>
      </c>
      <c r="H27" s="304">
        <f>IF($D$4="MAP+ADM Waivers",SUMIF('C Report'!$A$99:$A$198,'C Report Grouper'!$D27,'C Report'!F$99:F$198)+SUMIF('C Report'!$A$299:$A$398,'C Report Grouper'!$D27,'C Report'!F$299:F$398),SUMIF('C Report'!$A$99:$A$198,'C Report Grouper'!$D27,'C Report'!F$99:F$198))</f>
        <v>0</v>
      </c>
      <c r="I27" s="304">
        <f>IF($D$4="MAP+ADM Waivers",SUMIF('C Report'!$A$99:$A$198,'C Report Grouper'!$D27,'C Report'!G$99:G$198)+SUMIF('C Report'!$A$299:$A$398,'C Report Grouper'!$D27,'C Report'!G$299:G$398),SUMIF('C Report'!$A$99:$A$198,'C Report Grouper'!$D27,'C Report'!G$99:G$198))</f>
        <v>0</v>
      </c>
      <c r="J27" s="304">
        <f>IF($D$4="MAP+ADM Waivers",SUMIF('C Report'!$A$99:$A$198,'C Report Grouper'!$D27,'C Report'!H$99:H$198)+SUMIF('C Report'!$A$299:$A$398,'C Report Grouper'!$D27,'C Report'!H$299:H$398),SUMIF('C Report'!$A$99:$A$198,'C Report Grouper'!$D27,'C Report'!H$99:H$198))</f>
        <v>0</v>
      </c>
      <c r="K27" s="304">
        <f>IF($D$4="MAP+ADM Waivers",SUMIF('C Report'!$A$99:$A$198,'C Report Grouper'!$D27,'C Report'!I$99:I$198)+SUMIF('C Report'!$A$299:$A$398,'C Report Grouper'!$D27,'C Report'!I$299:I$398),SUMIF('C Report'!$A$99:$A$198,'C Report Grouper'!$D27,'C Report'!I$99:I$198))</f>
        <v>0</v>
      </c>
      <c r="L27" s="304">
        <f>IF($D$4="MAP+ADM Waivers",SUMIF('C Report'!$A$99:$A$198,'C Report Grouper'!$D27,'C Report'!J$99:J$198)+SUMIF('C Report'!$A$299:$A$398,'C Report Grouper'!$D27,'C Report'!J$299:J$398),SUMIF('C Report'!$A$99:$A$198,'C Report Grouper'!$D27,'C Report'!J$99:J$198))</f>
        <v>0</v>
      </c>
      <c r="M27" s="304">
        <f>IF($D$4="MAP+ADM Waivers",SUMIF('C Report'!$A$99:$A$198,'C Report Grouper'!$D27,'C Report'!K$99:K$198)+SUMIF('C Report'!$A$299:$A$398,'C Report Grouper'!$D27,'C Report'!K$299:K$398),SUMIF('C Report'!$A$99:$A$198,'C Report Grouper'!$D27,'C Report'!K$99:K$198))</f>
        <v>0</v>
      </c>
      <c r="N27" s="304">
        <f>IF($D$4="MAP+ADM Waivers",SUMIF('C Report'!$A$99:$A$198,'C Report Grouper'!$D27,'C Report'!L$99:L$198)+SUMIF('C Report'!$A$299:$A$398,'C Report Grouper'!$D27,'C Report'!L$299:L$398),SUMIF('C Report'!$A$99:$A$198,'C Report Grouper'!$D27,'C Report'!L$99:L$198))</f>
        <v>0</v>
      </c>
      <c r="O27" s="304">
        <f>IF($D$4="MAP+ADM Waivers",SUMIF('C Report'!$A$99:$A$198,'C Report Grouper'!$D27,'C Report'!M$99:M$198)+SUMIF('C Report'!$A$299:$A$398,'C Report Grouper'!$D27,'C Report'!M$299:M$398),SUMIF('C Report'!$A$99:$A$198,'C Report Grouper'!$D27,'C Report'!M$99:M$198))</f>
        <v>0</v>
      </c>
      <c r="P27" s="304">
        <f>IF($D$4="MAP+ADM Waivers",SUMIF('C Report'!$A$99:$A$198,'C Report Grouper'!$D27,'C Report'!N$99:N$198)+SUMIF('C Report'!$A$299:$A$398,'C Report Grouper'!$D27,'C Report'!N$299:N$398),SUMIF('C Report'!$A$99:$A$198,'C Report Grouper'!$D27,'C Report'!N$99:N$198))</f>
        <v>0</v>
      </c>
      <c r="Q27" s="304">
        <f>IF($D$4="MAP+ADM Waivers",SUMIF('C Report'!$A$99:$A$198,'C Report Grouper'!$D27,'C Report'!O$99:O$198)+SUMIF('C Report'!$A$299:$A$398,'C Report Grouper'!$D27,'C Report'!O$299:O$398),SUMIF('C Report'!$A$99:$A$198,'C Report Grouper'!$D27,'C Report'!O$99:O$198))</f>
        <v>0</v>
      </c>
      <c r="R27" s="304">
        <f>IF($D$4="MAP+ADM Waivers",SUMIF('C Report'!$A$99:$A$198,'C Report Grouper'!$D27,'C Report'!P$99:P$198)+SUMIF('C Report'!$A$299:$A$398,'C Report Grouper'!$D27,'C Report'!P$299:P$398),SUMIF('C Report'!$A$99:$A$198,'C Report Grouper'!$D27,'C Report'!P$99:P$198))</f>
        <v>0</v>
      </c>
      <c r="S27" s="304">
        <f>IF($D$4="MAP+ADM Waivers",SUMIF('C Report'!$A$99:$A$198,'C Report Grouper'!$D27,'C Report'!Q$99:Q$198)+SUMIF('C Report'!$A$299:$A$398,'C Report Grouper'!$D27,'C Report'!Q$299:Q$398),SUMIF('C Report'!$A$99:$A$198,'C Report Grouper'!$D27,'C Report'!Q$99:Q$198))</f>
        <v>0</v>
      </c>
      <c r="T27" s="304">
        <f>IF($D$4="MAP+ADM Waivers",SUMIF('C Report'!$A$99:$A$198,'C Report Grouper'!$D27,'C Report'!R$99:R$198)+SUMIF('C Report'!$A$299:$A$398,'C Report Grouper'!$D27,'C Report'!R$299:R$398),SUMIF('C Report'!$A$99:$A$198,'C Report Grouper'!$D27,'C Report'!R$99:R$198))</f>
        <v>0</v>
      </c>
      <c r="U27" s="304">
        <f>IF($D$4="MAP+ADM Waivers",SUMIF('C Report'!$A$99:$A$198,'C Report Grouper'!$D27,'C Report'!S$99:S$198)+SUMIF('C Report'!$A$299:$A$398,'C Report Grouper'!$D27,'C Report'!S$299:S$398),SUMIF('C Report'!$A$99:$A$198,'C Report Grouper'!$D27,'C Report'!S$99:S$198))</f>
        <v>0</v>
      </c>
      <c r="V27" s="304">
        <f>IF($D$4="MAP+ADM Waivers",SUMIF('C Report'!$A$99:$A$198,'C Report Grouper'!$D27,'C Report'!T$99:T$198)+SUMIF('C Report'!$A$299:$A$398,'C Report Grouper'!$D27,'C Report'!T$299:T$398),SUMIF('C Report'!$A$99:$A$198,'C Report Grouper'!$D27,'C Report'!T$99:T$198))</f>
        <v>0</v>
      </c>
      <c r="W27" s="304">
        <f>IF($D$4="MAP+ADM Waivers",SUMIF('C Report'!$A$99:$A$198,'C Report Grouper'!$D27,'C Report'!U$99:U$198)+SUMIF('C Report'!$A$299:$A$398,'C Report Grouper'!$D27,'C Report'!U$299:U$398),SUMIF('C Report'!$A$99:$A$198,'C Report Grouper'!$D27,'C Report'!U$99:U$198))</f>
        <v>0</v>
      </c>
      <c r="X27" s="304">
        <f>IF($D$4="MAP+ADM Waivers",SUMIF('C Report'!$A$99:$A$198,'C Report Grouper'!$D27,'C Report'!V$99:V$198)+SUMIF('C Report'!$A$299:$A$398,'C Report Grouper'!$D27,'C Report'!V$299:V$398),SUMIF('C Report'!$A$99:$A$198,'C Report Grouper'!$D27,'C Report'!V$99:V$198))</f>
        <v>0</v>
      </c>
      <c r="Y27" s="304">
        <f>IF($D$4="MAP+ADM Waivers",SUMIF('C Report'!$A$99:$A$198,'C Report Grouper'!$D27,'C Report'!W$99:W$198)+SUMIF('C Report'!$A$299:$A$398,'C Report Grouper'!$D27,'C Report'!W$299:W$398),SUMIF('C Report'!$A$99:$A$198,'C Report Grouper'!$D27,'C Report'!W$99:W$198))</f>
        <v>0</v>
      </c>
      <c r="Z27" s="304">
        <f>IF($D$4="MAP+ADM Waivers",SUMIF('C Report'!$A$99:$A$198,'C Report Grouper'!$D27,'C Report'!X$99:X$198)+SUMIF('C Report'!$A$299:$A$398,'C Report Grouper'!$D27,'C Report'!X$299:X$398),SUMIF('C Report'!$A$99:$A$198,'C Report Grouper'!$D27,'C Report'!X$99:X$198))</f>
        <v>0</v>
      </c>
      <c r="AA27" s="304">
        <f>IF($D$4="MAP+ADM Waivers",SUMIF('C Report'!$A$99:$A$198,'C Report Grouper'!$D27,'C Report'!Y$99:Y$198)+SUMIF('C Report'!$A$299:$A$398,'C Report Grouper'!$D27,'C Report'!Y$299:Y$398),SUMIF('C Report'!$A$99:$A$198,'C Report Grouper'!$D27,'C Report'!Y$99:Y$198))</f>
        <v>0</v>
      </c>
      <c r="AB27" s="304">
        <f>IF($D$4="MAP+ADM Waivers",SUMIF('C Report'!$A$99:$A$198,'C Report Grouper'!$D27,'C Report'!Z$99:Z$198)+SUMIF('C Report'!$A$299:$A$398,'C Report Grouper'!$D27,'C Report'!Z$299:Z$398),SUMIF('C Report'!$A$99:$A$198,'C Report Grouper'!$D27,'C Report'!Z$99:Z$198))</f>
        <v>0</v>
      </c>
      <c r="AC27" s="305">
        <f>IF($D$4="MAP+ADM Waivers",SUMIF('C Report'!$A$99:$A$198,'C Report Grouper'!$D27,'C Report'!AA$99:AA$198)+SUMIF('C Report'!$A$299:$A$398,'C Report Grouper'!$D27,'C Report'!AA$299:AA$398),SUMIF('C Report'!$A$99:$A$198,'C Report Grouper'!$D27,'C Report'!AA$99:AA$198))</f>
        <v>0</v>
      </c>
    </row>
    <row r="28" spans="2:29" ht="12.95" customHeight="1" x14ac:dyDescent="0.2">
      <c r="B28" s="456"/>
      <c r="C28" s="115"/>
      <c r="D28" s="693"/>
      <c r="E28" s="304">
        <f>IF($D$4="MAP+ADM Waivers",SUMIF('C Report'!$A$99:$A$198,'C Report Grouper'!$D28,'C Report'!C$99:C$198)+SUMIF('C Report'!$A$299:$A$398,'C Report Grouper'!$D28,'C Report'!C$299:C$398),SUMIF('C Report'!$A$99:$A$198,'C Report Grouper'!$D28,'C Report'!C$99:C$198))</f>
        <v>0</v>
      </c>
      <c r="F28" s="304">
        <f>IF($D$4="MAP+ADM Waivers",SUMIF('C Report'!$A$99:$A$198,'C Report Grouper'!$D28,'C Report'!D$99:D$198)+SUMIF('C Report'!$A$299:$A$398,'C Report Grouper'!$D28,'C Report'!D$299:D$398),SUMIF('C Report'!$A$99:$A$198,'C Report Grouper'!$D28,'C Report'!D$99:D$198))</f>
        <v>0</v>
      </c>
      <c r="G28" s="304">
        <f>IF($D$4="MAP+ADM Waivers",SUMIF('C Report'!$A$99:$A$198,'C Report Grouper'!$D28,'C Report'!E$99:E$198)+SUMIF('C Report'!$A$299:$A$398,'C Report Grouper'!$D28,'C Report'!E$299:E$398),SUMIF('C Report'!$A$99:$A$198,'C Report Grouper'!$D28,'C Report'!E$99:E$198))</f>
        <v>0</v>
      </c>
      <c r="H28" s="304">
        <f>IF($D$4="MAP+ADM Waivers",SUMIF('C Report'!$A$99:$A$198,'C Report Grouper'!$D28,'C Report'!F$99:F$198)+SUMIF('C Report'!$A$299:$A$398,'C Report Grouper'!$D28,'C Report'!F$299:F$398),SUMIF('C Report'!$A$99:$A$198,'C Report Grouper'!$D28,'C Report'!F$99:F$198))</f>
        <v>0</v>
      </c>
      <c r="I28" s="304">
        <f>IF($D$4="MAP+ADM Waivers",SUMIF('C Report'!$A$99:$A$198,'C Report Grouper'!$D28,'C Report'!G$99:G$198)+SUMIF('C Report'!$A$299:$A$398,'C Report Grouper'!$D28,'C Report'!G$299:G$398),SUMIF('C Report'!$A$99:$A$198,'C Report Grouper'!$D28,'C Report'!G$99:G$198))</f>
        <v>0</v>
      </c>
      <c r="J28" s="304">
        <f>IF($D$4="MAP+ADM Waivers",SUMIF('C Report'!$A$99:$A$198,'C Report Grouper'!$D28,'C Report'!H$99:H$198)+SUMIF('C Report'!$A$299:$A$398,'C Report Grouper'!$D28,'C Report'!H$299:H$398),SUMIF('C Report'!$A$99:$A$198,'C Report Grouper'!$D28,'C Report'!H$99:H$198))</f>
        <v>0</v>
      </c>
      <c r="K28" s="304">
        <f>IF($D$4="MAP+ADM Waivers",SUMIF('C Report'!$A$99:$A$198,'C Report Grouper'!$D28,'C Report'!I$99:I$198)+SUMIF('C Report'!$A$299:$A$398,'C Report Grouper'!$D28,'C Report'!I$299:I$398),SUMIF('C Report'!$A$99:$A$198,'C Report Grouper'!$D28,'C Report'!I$99:I$198))</f>
        <v>0</v>
      </c>
      <c r="L28" s="304">
        <f>IF($D$4="MAP+ADM Waivers",SUMIF('C Report'!$A$99:$A$198,'C Report Grouper'!$D28,'C Report'!J$99:J$198)+SUMIF('C Report'!$A$299:$A$398,'C Report Grouper'!$D28,'C Report'!J$299:J$398),SUMIF('C Report'!$A$99:$A$198,'C Report Grouper'!$D28,'C Report'!J$99:J$198))</f>
        <v>0</v>
      </c>
      <c r="M28" s="304">
        <f>IF($D$4="MAP+ADM Waivers",SUMIF('C Report'!$A$99:$A$198,'C Report Grouper'!$D28,'C Report'!K$99:K$198)+SUMIF('C Report'!$A$299:$A$398,'C Report Grouper'!$D28,'C Report'!K$299:K$398),SUMIF('C Report'!$A$99:$A$198,'C Report Grouper'!$D28,'C Report'!K$99:K$198))</f>
        <v>0</v>
      </c>
      <c r="N28" s="304">
        <f>IF($D$4="MAP+ADM Waivers",SUMIF('C Report'!$A$99:$A$198,'C Report Grouper'!$D28,'C Report'!L$99:L$198)+SUMIF('C Report'!$A$299:$A$398,'C Report Grouper'!$D28,'C Report'!L$299:L$398),SUMIF('C Report'!$A$99:$A$198,'C Report Grouper'!$D28,'C Report'!L$99:L$198))</f>
        <v>0</v>
      </c>
      <c r="O28" s="304">
        <f>IF($D$4="MAP+ADM Waivers",SUMIF('C Report'!$A$99:$A$198,'C Report Grouper'!$D28,'C Report'!M$99:M$198)+SUMIF('C Report'!$A$299:$A$398,'C Report Grouper'!$D28,'C Report'!M$299:M$398),SUMIF('C Report'!$A$99:$A$198,'C Report Grouper'!$D28,'C Report'!M$99:M$198))</f>
        <v>0</v>
      </c>
      <c r="P28" s="304">
        <f>IF($D$4="MAP+ADM Waivers",SUMIF('C Report'!$A$99:$A$198,'C Report Grouper'!$D28,'C Report'!N$99:N$198)+SUMIF('C Report'!$A$299:$A$398,'C Report Grouper'!$D28,'C Report'!N$299:N$398),SUMIF('C Report'!$A$99:$A$198,'C Report Grouper'!$D28,'C Report'!N$99:N$198))</f>
        <v>0</v>
      </c>
      <c r="Q28" s="304">
        <f>IF($D$4="MAP+ADM Waivers",SUMIF('C Report'!$A$99:$A$198,'C Report Grouper'!$D28,'C Report'!O$99:O$198)+SUMIF('C Report'!$A$299:$A$398,'C Report Grouper'!$D28,'C Report'!O$299:O$398),SUMIF('C Report'!$A$99:$A$198,'C Report Grouper'!$D28,'C Report'!O$99:O$198))</f>
        <v>0</v>
      </c>
      <c r="R28" s="304">
        <f>IF($D$4="MAP+ADM Waivers",SUMIF('C Report'!$A$99:$A$198,'C Report Grouper'!$D28,'C Report'!P$99:P$198)+SUMIF('C Report'!$A$299:$A$398,'C Report Grouper'!$D28,'C Report'!P$299:P$398),SUMIF('C Report'!$A$99:$A$198,'C Report Grouper'!$D28,'C Report'!P$99:P$198))</f>
        <v>0</v>
      </c>
      <c r="S28" s="304">
        <f>IF($D$4="MAP+ADM Waivers",SUMIF('C Report'!$A$99:$A$198,'C Report Grouper'!$D28,'C Report'!Q$99:Q$198)+SUMIF('C Report'!$A$299:$A$398,'C Report Grouper'!$D28,'C Report'!Q$299:Q$398),SUMIF('C Report'!$A$99:$A$198,'C Report Grouper'!$D28,'C Report'!Q$99:Q$198))</f>
        <v>0</v>
      </c>
      <c r="T28" s="304">
        <f>IF($D$4="MAP+ADM Waivers",SUMIF('C Report'!$A$99:$A$198,'C Report Grouper'!$D28,'C Report'!R$99:R$198)+SUMIF('C Report'!$A$299:$A$398,'C Report Grouper'!$D28,'C Report'!R$299:R$398),SUMIF('C Report'!$A$99:$A$198,'C Report Grouper'!$D28,'C Report'!R$99:R$198))</f>
        <v>0</v>
      </c>
      <c r="U28" s="304">
        <f>IF($D$4="MAP+ADM Waivers",SUMIF('C Report'!$A$99:$A$198,'C Report Grouper'!$D28,'C Report'!S$99:S$198)+SUMIF('C Report'!$A$299:$A$398,'C Report Grouper'!$D28,'C Report'!S$299:S$398),SUMIF('C Report'!$A$99:$A$198,'C Report Grouper'!$D28,'C Report'!S$99:S$198))</f>
        <v>0</v>
      </c>
      <c r="V28" s="304">
        <f>IF($D$4="MAP+ADM Waivers",SUMIF('C Report'!$A$99:$A$198,'C Report Grouper'!$D28,'C Report'!T$99:T$198)+SUMIF('C Report'!$A$299:$A$398,'C Report Grouper'!$D28,'C Report'!T$299:T$398),SUMIF('C Report'!$A$99:$A$198,'C Report Grouper'!$D28,'C Report'!T$99:T$198))</f>
        <v>0</v>
      </c>
      <c r="W28" s="304">
        <f>IF($D$4="MAP+ADM Waivers",SUMIF('C Report'!$A$99:$A$198,'C Report Grouper'!$D28,'C Report'!U$99:U$198)+SUMIF('C Report'!$A$299:$A$398,'C Report Grouper'!$D28,'C Report'!U$299:U$398),SUMIF('C Report'!$A$99:$A$198,'C Report Grouper'!$D28,'C Report'!U$99:U$198))</f>
        <v>0</v>
      </c>
      <c r="X28" s="304">
        <f>IF($D$4="MAP+ADM Waivers",SUMIF('C Report'!$A$99:$A$198,'C Report Grouper'!$D28,'C Report'!V$99:V$198)+SUMIF('C Report'!$A$299:$A$398,'C Report Grouper'!$D28,'C Report'!V$299:V$398),SUMIF('C Report'!$A$99:$A$198,'C Report Grouper'!$D28,'C Report'!V$99:V$198))</f>
        <v>0</v>
      </c>
      <c r="Y28" s="304">
        <f>IF($D$4="MAP+ADM Waivers",SUMIF('C Report'!$A$99:$A$198,'C Report Grouper'!$D28,'C Report'!W$99:W$198)+SUMIF('C Report'!$A$299:$A$398,'C Report Grouper'!$D28,'C Report'!W$299:W$398),SUMIF('C Report'!$A$99:$A$198,'C Report Grouper'!$D28,'C Report'!W$99:W$198))</f>
        <v>0</v>
      </c>
      <c r="Z28" s="304">
        <f>IF($D$4="MAP+ADM Waivers",SUMIF('C Report'!$A$99:$A$198,'C Report Grouper'!$D28,'C Report'!X$99:X$198)+SUMIF('C Report'!$A$299:$A$398,'C Report Grouper'!$D28,'C Report'!X$299:X$398),SUMIF('C Report'!$A$99:$A$198,'C Report Grouper'!$D28,'C Report'!X$99:X$198))</f>
        <v>0</v>
      </c>
      <c r="AA28" s="304">
        <f>IF($D$4="MAP+ADM Waivers",SUMIF('C Report'!$A$99:$A$198,'C Report Grouper'!$D28,'C Report'!Y$99:Y$198)+SUMIF('C Report'!$A$299:$A$398,'C Report Grouper'!$D28,'C Report'!Y$299:Y$398),SUMIF('C Report'!$A$99:$A$198,'C Report Grouper'!$D28,'C Report'!Y$99:Y$198))</f>
        <v>0</v>
      </c>
      <c r="AB28" s="304">
        <f>IF($D$4="MAP+ADM Waivers",SUMIF('C Report'!$A$99:$A$198,'C Report Grouper'!$D28,'C Report'!Z$99:Z$198)+SUMIF('C Report'!$A$299:$A$398,'C Report Grouper'!$D28,'C Report'!Z$299:Z$398),SUMIF('C Report'!$A$99:$A$198,'C Report Grouper'!$D28,'C Report'!Z$99:Z$198))</f>
        <v>0</v>
      </c>
      <c r="AC28" s="305">
        <f>IF($D$4="MAP+ADM Waivers",SUMIF('C Report'!$A$99:$A$198,'C Report Grouper'!$D28,'C Report'!AA$99:AA$198)+SUMIF('C Report'!$A$299:$A$398,'C Report Grouper'!$D28,'C Report'!AA$299:AA$398),SUMIF('C Report'!$A$99:$A$198,'C Report Grouper'!$D28,'C Report'!AA$99:AA$198))</f>
        <v>0</v>
      </c>
    </row>
    <row r="29" spans="2:29" x14ac:dyDescent="0.2">
      <c r="B29" s="214" t="s">
        <v>42</v>
      </c>
      <c r="C29" s="115"/>
      <c r="D29" s="693"/>
      <c r="E29" s="304">
        <f>IF($D$4="MAP+ADM Waivers",SUMIF('C Report'!$A$99:$A$198,'C Report Grouper'!$D29,'C Report'!C$99:C$198)+SUMIF('C Report'!$A$299:$A$398,'C Report Grouper'!$D29,'C Report'!C$299:C$398),SUMIF('C Report'!$A$99:$A$198,'C Report Grouper'!$D29,'C Report'!C$99:C$198))</f>
        <v>0</v>
      </c>
      <c r="F29" s="304">
        <f>IF($D$4="MAP+ADM Waivers",SUMIF('C Report'!$A$99:$A$198,'C Report Grouper'!$D29,'C Report'!D$99:D$198)+SUMIF('C Report'!$A$299:$A$398,'C Report Grouper'!$D29,'C Report'!D$299:D$398),SUMIF('C Report'!$A$99:$A$198,'C Report Grouper'!$D29,'C Report'!D$99:D$198))</f>
        <v>0</v>
      </c>
      <c r="G29" s="304">
        <f>IF($D$4="MAP+ADM Waivers",SUMIF('C Report'!$A$99:$A$198,'C Report Grouper'!$D29,'C Report'!E$99:E$198)+SUMIF('C Report'!$A$299:$A$398,'C Report Grouper'!$D29,'C Report'!E$299:E$398),SUMIF('C Report'!$A$99:$A$198,'C Report Grouper'!$D29,'C Report'!E$99:E$198))</f>
        <v>0</v>
      </c>
      <c r="H29" s="304">
        <f>IF($D$4="MAP+ADM Waivers",SUMIF('C Report'!$A$99:$A$198,'C Report Grouper'!$D29,'C Report'!F$99:F$198)+SUMIF('C Report'!$A$299:$A$398,'C Report Grouper'!$D29,'C Report'!F$299:F$398),SUMIF('C Report'!$A$99:$A$198,'C Report Grouper'!$D29,'C Report'!F$99:F$198))</f>
        <v>0</v>
      </c>
      <c r="I29" s="304">
        <f>IF($D$4="MAP+ADM Waivers",SUMIF('C Report'!$A$99:$A$198,'C Report Grouper'!$D29,'C Report'!G$99:G$198)+SUMIF('C Report'!$A$299:$A$398,'C Report Grouper'!$D29,'C Report'!G$299:G$398),SUMIF('C Report'!$A$99:$A$198,'C Report Grouper'!$D29,'C Report'!G$99:G$198))</f>
        <v>0</v>
      </c>
      <c r="J29" s="304">
        <f>IF($D$4="MAP+ADM Waivers",SUMIF('C Report'!$A$99:$A$198,'C Report Grouper'!$D29,'C Report'!H$99:H$198)+SUMIF('C Report'!$A$299:$A$398,'C Report Grouper'!$D29,'C Report'!H$299:H$398),SUMIF('C Report'!$A$99:$A$198,'C Report Grouper'!$D29,'C Report'!H$99:H$198))</f>
        <v>0</v>
      </c>
      <c r="K29" s="304">
        <f>IF($D$4="MAP+ADM Waivers",SUMIF('C Report'!$A$99:$A$198,'C Report Grouper'!$D29,'C Report'!I$99:I$198)+SUMIF('C Report'!$A$299:$A$398,'C Report Grouper'!$D29,'C Report'!I$299:I$398),SUMIF('C Report'!$A$99:$A$198,'C Report Grouper'!$D29,'C Report'!I$99:I$198))</f>
        <v>0</v>
      </c>
      <c r="L29" s="304">
        <f>IF($D$4="MAP+ADM Waivers",SUMIF('C Report'!$A$99:$A$198,'C Report Grouper'!$D29,'C Report'!J$99:J$198)+SUMIF('C Report'!$A$299:$A$398,'C Report Grouper'!$D29,'C Report'!J$299:J$398),SUMIF('C Report'!$A$99:$A$198,'C Report Grouper'!$D29,'C Report'!J$99:J$198))</f>
        <v>0</v>
      </c>
      <c r="M29" s="304">
        <f>IF($D$4="MAP+ADM Waivers",SUMIF('C Report'!$A$99:$A$198,'C Report Grouper'!$D29,'C Report'!K$99:K$198)+SUMIF('C Report'!$A$299:$A$398,'C Report Grouper'!$D29,'C Report'!K$299:K$398),SUMIF('C Report'!$A$99:$A$198,'C Report Grouper'!$D29,'C Report'!K$99:K$198))</f>
        <v>0</v>
      </c>
      <c r="N29" s="304">
        <f>IF($D$4="MAP+ADM Waivers",SUMIF('C Report'!$A$99:$A$198,'C Report Grouper'!$D29,'C Report'!L$99:L$198)+SUMIF('C Report'!$A$299:$A$398,'C Report Grouper'!$D29,'C Report'!L$299:L$398),SUMIF('C Report'!$A$99:$A$198,'C Report Grouper'!$D29,'C Report'!L$99:L$198))</f>
        <v>0</v>
      </c>
      <c r="O29" s="304">
        <f>IF($D$4="MAP+ADM Waivers",SUMIF('C Report'!$A$99:$A$198,'C Report Grouper'!$D29,'C Report'!M$99:M$198)+SUMIF('C Report'!$A$299:$A$398,'C Report Grouper'!$D29,'C Report'!M$299:M$398),SUMIF('C Report'!$A$99:$A$198,'C Report Grouper'!$D29,'C Report'!M$99:M$198))</f>
        <v>0</v>
      </c>
      <c r="P29" s="304">
        <f>IF($D$4="MAP+ADM Waivers",SUMIF('C Report'!$A$99:$A$198,'C Report Grouper'!$D29,'C Report'!N$99:N$198)+SUMIF('C Report'!$A$299:$A$398,'C Report Grouper'!$D29,'C Report'!N$299:N$398),SUMIF('C Report'!$A$99:$A$198,'C Report Grouper'!$D29,'C Report'!N$99:N$198))</f>
        <v>0</v>
      </c>
      <c r="Q29" s="304">
        <f>IF($D$4="MAP+ADM Waivers",SUMIF('C Report'!$A$99:$A$198,'C Report Grouper'!$D29,'C Report'!O$99:O$198)+SUMIF('C Report'!$A$299:$A$398,'C Report Grouper'!$D29,'C Report'!O$299:O$398),SUMIF('C Report'!$A$99:$A$198,'C Report Grouper'!$D29,'C Report'!O$99:O$198))</f>
        <v>0</v>
      </c>
      <c r="R29" s="304">
        <f>IF($D$4="MAP+ADM Waivers",SUMIF('C Report'!$A$99:$A$198,'C Report Grouper'!$D29,'C Report'!P$99:P$198)+SUMIF('C Report'!$A$299:$A$398,'C Report Grouper'!$D29,'C Report'!P$299:P$398),SUMIF('C Report'!$A$99:$A$198,'C Report Grouper'!$D29,'C Report'!P$99:P$198))</f>
        <v>0</v>
      </c>
      <c r="S29" s="304">
        <f>IF($D$4="MAP+ADM Waivers",SUMIF('C Report'!$A$99:$A$198,'C Report Grouper'!$D29,'C Report'!Q$99:Q$198)+SUMIF('C Report'!$A$299:$A$398,'C Report Grouper'!$D29,'C Report'!Q$299:Q$398),SUMIF('C Report'!$A$99:$A$198,'C Report Grouper'!$D29,'C Report'!Q$99:Q$198))</f>
        <v>0</v>
      </c>
      <c r="T29" s="304">
        <f>IF($D$4="MAP+ADM Waivers",SUMIF('C Report'!$A$99:$A$198,'C Report Grouper'!$D29,'C Report'!R$99:R$198)+SUMIF('C Report'!$A$299:$A$398,'C Report Grouper'!$D29,'C Report'!R$299:R$398),SUMIF('C Report'!$A$99:$A$198,'C Report Grouper'!$D29,'C Report'!R$99:R$198))</f>
        <v>0</v>
      </c>
      <c r="U29" s="304">
        <f>IF($D$4="MAP+ADM Waivers",SUMIF('C Report'!$A$99:$A$198,'C Report Grouper'!$D29,'C Report'!S$99:S$198)+SUMIF('C Report'!$A$299:$A$398,'C Report Grouper'!$D29,'C Report'!S$299:S$398),SUMIF('C Report'!$A$99:$A$198,'C Report Grouper'!$D29,'C Report'!S$99:S$198))</f>
        <v>0</v>
      </c>
      <c r="V29" s="304">
        <f>IF($D$4="MAP+ADM Waivers",SUMIF('C Report'!$A$99:$A$198,'C Report Grouper'!$D29,'C Report'!T$99:T$198)+SUMIF('C Report'!$A$299:$A$398,'C Report Grouper'!$D29,'C Report'!T$299:T$398),SUMIF('C Report'!$A$99:$A$198,'C Report Grouper'!$D29,'C Report'!T$99:T$198))</f>
        <v>0</v>
      </c>
      <c r="W29" s="304">
        <f>IF($D$4="MAP+ADM Waivers",SUMIF('C Report'!$A$99:$A$198,'C Report Grouper'!$D29,'C Report'!U$99:U$198)+SUMIF('C Report'!$A$299:$A$398,'C Report Grouper'!$D29,'C Report'!U$299:U$398),SUMIF('C Report'!$A$99:$A$198,'C Report Grouper'!$D29,'C Report'!U$99:U$198))</f>
        <v>0</v>
      </c>
      <c r="X29" s="304">
        <f>IF($D$4="MAP+ADM Waivers",SUMIF('C Report'!$A$99:$A$198,'C Report Grouper'!$D29,'C Report'!V$99:V$198)+SUMIF('C Report'!$A$299:$A$398,'C Report Grouper'!$D29,'C Report'!V$299:V$398),SUMIF('C Report'!$A$99:$A$198,'C Report Grouper'!$D29,'C Report'!V$99:V$198))</f>
        <v>0</v>
      </c>
      <c r="Y29" s="304">
        <f>IF($D$4="MAP+ADM Waivers",SUMIF('C Report'!$A$99:$A$198,'C Report Grouper'!$D29,'C Report'!W$99:W$198)+SUMIF('C Report'!$A$299:$A$398,'C Report Grouper'!$D29,'C Report'!W$299:W$398),SUMIF('C Report'!$A$99:$A$198,'C Report Grouper'!$D29,'C Report'!W$99:W$198))</f>
        <v>0</v>
      </c>
      <c r="Z29" s="304">
        <f>IF($D$4="MAP+ADM Waivers",SUMIF('C Report'!$A$99:$A$198,'C Report Grouper'!$D29,'C Report'!X$99:X$198)+SUMIF('C Report'!$A$299:$A$398,'C Report Grouper'!$D29,'C Report'!X$299:X$398),SUMIF('C Report'!$A$99:$A$198,'C Report Grouper'!$D29,'C Report'!X$99:X$198))</f>
        <v>0</v>
      </c>
      <c r="AA29" s="304">
        <f>IF($D$4="MAP+ADM Waivers",SUMIF('C Report'!$A$99:$A$198,'C Report Grouper'!$D29,'C Report'!Y$99:Y$198)+SUMIF('C Report'!$A$299:$A$398,'C Report Grouper'!$D29,'C Report'!Y$299:Y$398),SUMIF('C Report'!$A$99:$A$198,'C Report Grouper'!$D29,'C Report'!Y$99:Y$198))</f>
        <v>0</v>
      </c>
      <c r="AB29" s="304">
        <f>IF($D$4="MAP+ADM Waivers",SUMIF('C Report'!$A$99:$A$198,'C Report Grouper'!$D29,'C Report'!Z$99:Z$198)+SUMIF('C Report'!$A$299:$A$398,'C Report Grouper'!$D29,'C Report'!Z$299:Z$398),SUMIF('C Report'!$A$99:$A$198,'C Report Grouper'!$D29,'C Report'!Z$99:Z$198))</f>
        <v>0</v>
      </c>
      <c r="AC29" s="305">
        <f>IF($D$4="MAP+ADM Waivers",SUMIF('C Report'!$A$99:$A$198,'C Report Grouper'!$D29,'C Report'!AA$99:AA$198)+SUMIF('C Report'!$A$299:$A$398,'C Report Grouper'!$D29,'C Report'!AA$299:AA$398),SUMIF('C Report'!$A$99:$A$198,'C Report Grouper'!$D29,'C Report'!AA$99:AA$198))</f>
        <v>0</v>
      </c>
    </row>
    <row r="30" spans="2:29" x14ac:dyDescent="0.2">
      <c r="B30" s="456" t="str">
        <f>IFERROR(VLOOKUP(C30,'MEG Def'!$A$42:$B$45,2),"")</f>
        <v/>
      </c>
      <c r="C30" s="115"/>
      <c r="D30" s="693"/>
      <c r="E30" s="304">
        <f>IF($D$4="MAP+ADM Waivers",SUMIF('C Report'!$A$99:$A$198,'C Report Grouper'!$D30,'C Report'!C$99:C$198)+SUMIF('C Report'!$A$299:$A$398,'C Report Grouper'!$D30,'C Report'!C$299:C$398),SUMIF('C Report'!$A$99:$A$198,'C Report Grouper'!$D30,'C Report'!C$99:C$198))</f>
        <v>0</v>
      </c>
      <c r="F30" s="304">
        <f>IF($D$4="MAP+ADM Waivers",SUMIF('C Report'!$A$99:$A$198,'C Report Grouper'!$D30,'C Report'!D$99:D$198)+SUMIF('C Report'!$A$299:$A$398,'C Report Grouper'!$D30,'C Report'!D$299:D$398),SUMIF('C Report'!$A$99:$A$198,'C Report Grouper'!$D30,'C Report'!D$99:D$198))</f>
        <v>0</v>
      </c>
      <c r="G30" s="304">
        <f>IF($D$4="MAP+ADM Waivers",SUMIF('C Report'!$A$99:$A$198,'C Report Grouper'!$D30,'C Report'!E$99:E$198)+SUMIF('C Report'!$A$299:$A$398,'C Report Grouper'!$D30,'C Report'!E$299:E$398),SUMIF('C Report'!$A$99:$A$198,'C Report Grouper'!$D30,'C Report'!E$99:E$198))</f>
        <v>0</v>
      </c>
      <c r="H30" s="304">
        <f>IF($D$4="MAP+ADM Waivers",SUMIF('C Report'!$A$99:$A$198,'C Report Grouper'!$D30,'C Report'!F$99:F$198)+SUMIF('C Report'!$A$299:$A$398,'C Report Grouper'!$D30,'C Report'!F$299:F$398),SUMIF('C Report'!$A$99:$A$198,'C Report Grouper'!$D30,'C Report'!F$99:F$198))</f>
        <v>0</v>
      </c>
      <c r="I30" s="304">
        <f>IF($D$4="MAP+ADM Waivers",SUMIF('C Report'!$A$99:$A$198,'C Report Grouper'!$D30,'C Report'!G$99:G$198)+SUMIF('C Report'!$A$299:$A$398,'C Report Grouper'!$D30,'C Report'!G$299:G$398),SUMIF('C Report'!$A$99:$A$198,'C Report Grouper'!$D30,'C Report'!G$99:G$198))</f>
        <v>0</v>
      </c>
      <c r="J30" s="304">
        <f>IF($D$4="MAP+ADM Waivers",SUMIF('C Report'!$A$99:$A$198,'C Report Grouper'!$D30,'C Report'!H$99:H$198)+SUMIF('C Report'!$A$299:$A$398,'C Report Grouper'!$D30,'C Report'!H$299:H$398),SUMIF('C Report'!$A$99:$A$198,'C Report Grouper'!$D30,'C Report'!H$99:H$198))</f>
        <v>0</v>
      </c>
      <c r="K30" s="304">
        <f>IF($D$4="MAP+ADM Waivers",SUMIF('C Report'!$A$99:$A$198,'C Report Grouper'!$D30,'C Report'!I$99:I$198)+SUMIF('C Report'!$A$299:$A$398,'C Report Grouper'!$D30,'C Report'!I$299:I$398),SUMIF('C Report'!$A$99:$A$198,'C Report Grouper'!$D30,'C Report'!I$99:I$198))</f>
        <v>0</v>
      </c>
      <c r="L30" s="304">
        <f>IF($D$4="MAP+ADM Waivers",SUMIF('C Report'!$A$99:$A$198,'C Report Grouper'!$D30,'C Report'!J$99:J$198)+SUMIF('C Report'!$A$299:$A$398,'C Report Grouper'!$D30,'C Report'!J$299:J$398),SUMIF('C Report'!$A$99:$A$198,'C Report Grouper'!$D30,'C Report'!J$99:J$198))</f>
        <v>0</v>
      </c>
      <c r="M30" s="304">
        <f>IF($D$4="MAP+ADM Waivers",SUMIF('C Report'!$A$99:$A$198,'C Report Grouper'!$D30,'C Report'!K$99:K$198)+SUMIF('C Report'!$A$299:$A$398,'C Report Grouper'!$D30,'C Report'!K$299:K$398),SUMIF('C Report'!$A$99:$A$198,'C Report Grouper'!$D30,'C Report'!K$99:K$198))</f>
        <v>0</v>
      </c>
      <c r="N30" s="304">
        <f>IF($D$4="MAP+ADM Waivers",SUMIF('C Report'!$A$99:$A$198,'C Report Grouper'!$D30,'C Report'!L$99:L$198)+SUMIF('C Report'!$A$299:$A$398,'C Report Grouper'!$D30,'C Report'!L$299:L$398),SUMIF('C Report'!$A$99:$A$198,'C Report Grouper'!$D30,'C Report'!L$99:L$198))</f>
        <v>0</v>
      </c>
      <c r="O30" s="304">
        <f>IF($D$4="MAP+ADM Waivers",SUMIF('C Report'!$A$99:$A$198,'C Report Grouper'!$D30,'C Report'!M$99:M$198)+SUMIF('C Report'!$A$299:$A$398,'C Report Grouper'!$D30,'C Report'!M$299:M$398),SUMIF('C Report'!$A$99:$A$198,'C Report Grouper'!$D30,'C Report'!M$99:M$198))</f>
        <v>0</v>
      </c>
      <c r="P30" s="304">
        <f>IF($D$4="MAP+ADM Waivers",SUMIF('C Report'!$A$99:$A$198,'C Report Grouper'!$D30,'C Report'!N$99:N$198)+SUMIF('C Report'!$A$299:$A$398,'C Report Grouper'!$D30,'C Report'!N$299:N$398),SUMIF('C Report'!$A$99:$A$198,'C Report Grouper'!$D30,'C Report'!N$99:N$198))</f>
        <v>0</v>
      </c>
      <c r="Q30" s="304">
        <f>IF($D$4="MAP+ADM Waivers",SUMIF('C Report'!$A$99:$A$198,'C Report Grouper'!$D30,'C Report'!O$99:O$198)+SUMIF('C Report'!$A$299:$A$398,'C Report Grouper'!$D30,'C Report'!O$299:O$398),SUMIF('C Report'!$A$99:$A$198,'C Report Grouper'!$D30,'C Report'!O$99:O$198))</f>
        <v>0</v>
      </c>
      <c r="R30" s="304">
        <f>IF($D$4="MAP+ADM Waivers",SUMIF('C Report'!$A$99:$A$198,'C Report Grouper'!$D30,'C Report'!P$99:P$198)+SUMIF('C Report'!$A$299:$A$398,'C Report Grouper'!$D30,'C Report'!P$299:P$398),SUMIF('C Report'!$A$99:$A$198,'C Report Grouper'!$D30,'C Report'!P$99:P$198))</f>
        <v>0</v>
      </c>
      <c r="S30" s="304">
        <f>IF($D$4="MAP+ADM Waivers",SUMIF('C Report'!$A$99:$A$198,'C Report Grouper'!$D30,'C Report'!Q$99:Q$198)+SUMIF('C Report'!$A$299:$A$398,'C Report Grouper'!$D30,'C Report'!Q$299:Q$398),SUMIF('C Report'!$A$99:$A$198,'C Report Grouper'!$D30,'C Report'!Q$99:Q$198))</f>
        <v>0</v>
      </c>
      <c r="T30" s="304">
        <f>IF($D$4="MAP+ADM Waivers",SUMIF('C Report'!$A$99:$A$198,'C Report Grouper'!$D30,'C Report'!R$99:R$198)+SUMIF('C Report'!$A$299:$A$398,'C Report Grouper'!$D30,'C Report'!R$299:R$398),SUMIF('C Report'!$A$99:$A$198,'C Report Grouper'!$D30,'C Report'!R$99:R$198))</f>
        <v>0</v>
      </c>
      <c r="U30" s="304">
        <f>IF($D$4="MAP+ADM Waivers",SUMIF('C Report'!$A$99:$A$198,'C Report Grouper'!$D30,'C Report'!S$99:S$198)+SUMIF('C Report'!$A$299:$A$398,'C Report Grouper'!$D30,'C Report'!S$299:S$398),SUMIF('C Report'!$A$99:$A$198,'C Report Grouper'!$D30,'C Report'!S$99:S$198))</f>
        <v>0</v>
      </c>
      <c r="V30" s="304">
        <f>IF($D$4="MAP+ADM Waivers",SUMIF('C Report'!$A$99:$A$198,'C Report Grouper'!$D30,'C Report'!T$99:T$198)+SUMIF('C Report'!$A$299:$A$398,'C Report Grouper'!$D30,'C Report'!T$299:T$398),SUMIF('C Report'!$A$99:$A$198,'C Report Grouper'!$D30,'C Report'!T$99:T$198))</f>
        <v>0</v>
      </c>
      <c r="W30" s="304">
        <f>IF($D$4="MAP+ADM Waivers",SUMIF('C Report'!$A$99:$A$198,'C Report Grouper'!$D30,'C Report'!U$99:U$198)+SUMIF('C Report'!$A$299:$A$398,'C Report Grouper'!$D30,'C Report'!U$299:U$398),SUMIF('C Report'!$A$99:$A$198,'C Report Grouper'!$D30,'C Report'!U$99:U$198))</f>
        <v>0</v>
      </c>
      <c r="X30" s="304">
        <f>IF($D$4="MAP+ADM Waivers",SUMIF('C Report'!$A$99:$A$198,'C Report Grouper'!$D30,'C Report'!V$99:V$198)+SUMIF('C Report'!$A$299:$A$398,'C Report Grouper'!$D30,'C Report'!V$299:V$398),SUMIF('C Report'!$A$99:$A$198,'C Report Grouper'!$D30,'C Report'!V$99:V$198))</f>
        <v>0</v>
      </c>
      <c r="Y30" s="304">
        <f>IF($D$4="MAP+ADM Waivers",SUMIF('C Report'!$A$99:$A$198,'C Report Grouper'!$D30,'C Report'!W$99:W$198)+SUMIF('C Report'!$A$299:$A$398,'C Report Grouper'!$D30,'C Report'!W$299:W$398),SUMIF('C Report'!$A$99:$A$198,'C Report Grouper'!$D30,'C Report'!W$99:W$198))</f>
        <v>0</v>
      </c>
      <c r="Z30" s="304">
        <f>IF($D$4="MAP+ADM Waivers",SUMIF('C Report'!$A$99:$A$198,'C Report Grouper'!$D30,'C Report'!X$99:X$198)+SUMIF('C Report'!$A$299:$A$398,'C Report Grouper'!$D30,'C Report'!X$299:X$398),SUMIF('C Report'!$A$99:$A$198,'C Report Grouper'!$D30,'C Report'!X$99:X$198))</f>
        <v>0</v>
      </c>
      <c r="AA30" s="304">
        <f>IF($D$4="MAP+ADM Waivers",SUMIF('C Report'!$A$99:$A$198,'C Report Grouper'!$D30,'C Report'!Y$99:Y$198)+SUMIF('C Report'!$A$299:$A$398,'C Report Grouper'!$D30,'C Report'!Y$299:Y$398),SUMIF('C Report'!$A$99:$A$198,'C Report Grouper'!$D30,'C Report'!Y$99:Y$198))</f>
        <v>0</v>
      </c>
      <c r="AB30" s="304">
        <f>IF($D$4="MAP+ADM Waivers",SUMIF('C Report'!$A$99:$A$198,'C Report Grouper'!$D30,'C Report'!Z$99:Z$198)+SUMIF('C Report'!$A$299:$A$398,'C Report Grouper'!$D30,'C Report'!Z$299:Z$398),SUMIF('C Report'!$A$99:$A$198,'C Report Grouper'!$D30,'C Report'!Z$99:Z$198))</f>
        <v>0</v>
      </c>
      <c r="AC30" s="305">
        <f>IF($D$4="MAP+ADM Waivers",SUMIF('C Report'!$A$99:$A$198,'C Report Grouper'!$D30,'C Report'!AA$99:AA$198)+SUMIF('C Report'!$A$299:$A$398,'C Report Grouper'!$D30,'C Report'!AA$299:AA$398),SUMIF('C Report'!$A$99:$A$198,'C Report Grouper'!$D30,'C Report'!AA$99:AA$198))</f>
        <v>0</v>
      </c>
    </row>
    <row r="31" spans="2:29" x14ac:dyDescent="0.2">
      <c r="B31" s="456" t="str">
        <f>IFERROR(VLOOKUP(C31,'MEG Def'!$A$42:$B$45,2),"")</f>
        <v/>
      </c>
      <c r="C31" s="115"/>
      <c r="D31" s="693"/>
      <c r="E31" s="304">
        <f>IF($D$4="MAP+ADM Waivers",SUMIF('C Report'!$A$99:$A$198,'C Report Grouper'!$D31,'C Report'!C$99:C$198)+SUMIF('C Report'!$A$299:$A$398,'C Report Grouper'!$D31,'C Report'!C$299:C$398),SUMIF('C Report'!$A$99:$A$198,'C Report Grouper'!$D31,'C Report'!C$99:C$198))</f>
        <v>0</v>
      </c>
      <c r="F31" s="304">
        <f>IF($D$4="MAP+ADM Waivers",SUMIF('C Report'!$A$99:$A$198,'C Report Grouper'!$D31,'C Report'!D$99:D$198)+SUMIF('C Report'!$A$299:$A$398,'C Report Grouper'!$D31,'C Report'!D$299:D$398),SUMIF('C Report'!$A$99:$A$198,'C Report Grouper'!$D31,'C Report'!D$99:D$198))</f>
        <v>0</v>
      </c>
      <c r="G31" s="304">
        <f>IF($D$4="MAP+ADM Waivers",SUMIF('C Report'!$A$99:$A$198,'C Report Grouper'!$D31,'C Report'!E$99:E$198)+SUMIF('C Report'!$A$299:$A$398,'C Report Grouper'!$D31,'C Report'!E$299:E$398),SUMIF('C Report'!$A$99:$A$198,'C Report Grouper'!$D31,'C Report'!E$99:E$198))</f>
        <v>0</v>
      </c>
      <c r="H31" s="304">
        <f>IF($D$4="MAP+ADM Waivers",SUMIF('C Report'!$A$99:$A$198,'C Report Grouper'!$D31,'C Report'!F$99:F$198)+SUMIF('C Report'!$A$299:$A$398,'C Report Grouper'!$D31,'C Report'!F$299:F$398),SUMIF('C Report'!$A$99:$A$198,'C Report Grouper'!$D31,'C Report'!F$99:F$198))</f>
        <v>0</v>
      </c>
      <c r="I31" s="304">
        <f>IF($D$4="MAP+ADM Waivers",SUMIF('C Report'!$A$99:$A$198,'C Report Grouper'!$D31,'C Report'!G$99:G$198)+SUMIF('C Report'!$A$299:$A$398,'C Report Grouper'!$D31,'C Report'!G$299:G$398),SUMIF('C Report'!$A$99:$A$198,'C Report Grouper'!$D31,'C Report'!G$99:G$198))</f>
        <v>0</v>
      </c>
      <c r="J31" s="304">
        <f>IF($D$4="MAP+ADM Waivers",SUMIF('C Report'!$A$99:$A$198,'C Report Grouper'!$D31,'C Report'!H$99:H$198)+SUMIF('C Report'!$A$299:$A$398,'C Report Grouper'!$D31,'C Report'!H$299:H$398),SUMIF('C Report'!$A$99:$A$198,'C Report Grouper'!$D31,'C Report'!H$99:H$198))</f>
        <v>0</v>
      </c>
      <c r="K31" s="304">
        <f>IF($D$4="MAP+ADM Waivers",SUMIF('C Report'!$A$99:$A$198,'C Report Grouper'!$D31,'C Report'!I$99:I$198)+SUMIF('C Report'!$A$299:$A$398,'C Report Grouper'!$D31,'C Report'!I$299:I$398),SUMIF('C Report'!$A$99:$A$198,'C Report Grouper'!$D31,'C Report'!I$99:I$198))</f>
        <v>0</v>
      </c>
      <c r="L31" s="304">
        <f>IF($D$4="MAP+ADM Waivers",SUMIF('C Report'!$A$99:$A$198,'C Report Grouper'!$D31,'C Report'!J$99:J$198)+SUMIF('C Report'!$A$299:$A$398,'C Report Grouper'!$D31,'C Report'!J$299:J$398),SUMIF('C Report'!$A$99:$A$198,'C Report Grouper'!$D31,'C Report'!J$99:J$198))</f>
        <v>0</v>
      </c>
      <c r="M31" s="304">
        <f>IF($D$4="MAP+ADM Waivers",SUMIF('C Report'!$A$99:$A$198,'C Report Grouper'!$D31,'C Report'!K$99:K$198)+SUMIF('C Report'!$A$299:$A$398,'C Report Grouper'!$D31,'C Report'!K$299:K$398),SUMIF('C Report'!$A$99:$A$198,'C Report Grouper'!$D31,'C Report'!K$99:K$198))</f>
        <v>0</v>
      </c>
      <c r="N31" s="304">
        <f>IF($D$4="MAP+ADM Waivers",SUMIF('C Report'!$A$99:$A$198,'C Report Grouper'!$D31,'C Report'!L$99:L$198)+SUMIF('C Report'!$A$299:$A$398,'C Report Grouper'!$D31,'C Report'!L$299:L$398),SUMIF('C Report'!$A$99:$A$198,'C Report Grouper'!$D31,'C Report'!L$99:L$198))</f>
        <v>0</v>
      </c>
      <c r="O31" s="304">
        <f>IF($D$4="MAP+ADM Waivers",SUMIF('C Report'!$A$99:$A$198,'C Report Grouper'!$D31,'C Report'!M$99:M$198)+SUMIF('C Report'!$A$299:$A$398,'C Report Grouper'!$D31,'C Report'!M$299:M$398),SUMIF('C Report'!$A$99:$A$198,'C Report Grouper'!$D31,'C Report'!M$99:M$198))</f>
        <v>0</v>
      </c>
      <c r="P31" s="304">
        <f>IF($D$4="MAP+ADM Waivers",SUMIF('C Report'!$A$99:$A$198,'C Report Grouper'!$D31,'C Report'!N$99:N$198)+SUMIF('C Report'!$A$299:$A$398,'C Report Grouper'!$D31,'C Report'!N$299:N$398),SUMIF('C Report'!$A$99:$A$198,'C Report Grouper'!$D31,'C Report'!N$99:N$198))</f>
        <v>0</v>
      </c>
      <c r="Q31" s="304">
        <f>IF($D$4="MAP+ADM Waivers",SUMIF('C Report'!$A$99:$A$198,'C Report Grouper'!$D31,'C Report'!O$99:O$198)+SUMIF('C Report'!$A$299:$A$398,'C Report Grouper'!$D31,'C Report'!O$299:O$398),SUMIF('C Report'!$A$99:$A$198,'C Report Grouper'!$D31,'C Report'!O$99:O$198))</f>
        <v>0</v>
      </c>
      <c r="R31" s="304">
        <f>IF($D$4="MAP+ADM Waivers",SUMIF('C Report'!$A$99:$A$198,'C Report Grouper'!$D31,'C Report'!P$99:P$198)+SUMIF('C Report'!$A$299:$A$398,'C Report Grouper'!$D31,'C Report'!P$299:P$398),SUMIF('C Report'!$A$99:$A$198,'C Report Grouper'!$D31,'C Report'!P$99:P$198))</f>
        <v>0</v>
      </c>
      <c r="S31" s="304">
        <f>IF($D$4="MAP+ADM Waivers",SUMIF('C Report'!$A$99:$A$198,'C Report Grouper'!$D31,'C Report'!Q$99:Q$198)+SUMIF('C Report'!$A$299:$A$398,'C Report Grouper'!$D31,'C Report'!Q$299:Q$398),SUMIF('C Report'!$A$99:$A$198,'C Report Grouper'!$D31,'C Report'!Q$99:Q$198))</f>
        <v>0</v>
      </c>
      <c r="T31" s="304">
        <f>IF($D$4="MAP+ADM Waivers",SUMIF('C Report'!$A$99:$A$198,'C Report Grouper'!$D31,'C Report'!R$99:R$198)+SUMIF('C Report'!$A$299:$A$398,'C Report Grouper'!$D31,'C Report'!R$299:R$398),SUMIF('C Report'!$A$99:$A$198,'C Report Grouper'!$D31,'C Report'!R$99:R$198))</f>
        <v>0</v>
      </c>
      <c r="U31" s="304">
        <f>IF($D$4="MAP+ADM Waivers",SUMIF('C Report'!$A$99:$A$198,'C Report Grouper'!$D31,'C Report'!S$99:S$198)+SUMIF('C Report'!$A$299:$A$398,'C Report Grouper'!$D31,'C Report'!S$299:S$398),SUMIF('C Report'!$A$99:$A$198,'C Report Grouper'!$D31,'C Report'!S$99:S$198))</f>
        <v>0</v>
      </c>
      <c r="V31" s="304">
        <f>IF($D$4="MAP+ADM Waivers",SUMIF('C Report'!$A$99:$A$198,'C Report Grouper'!$D31,'C Report'!T$99:T$198)+SUMIF('C Report'!$A$299:$A$398,'C Report Grouper'!$D31,'C Report'!T$299:T$398),SUMIF('C Report'!$A$99:$A$198,'C Report Grouper'!$D31,'C Report'!T$99:T$198))</f>
        <v>0</v>
      </c>
      <c r="W31" s="304">
        <f>IF($D$4="MAP+ADM Waivers",SUMIF('C Report'!$A$99:$A$198,'C Report Grouper'!$D31,'C Report'!U$99:U$198)+SUMIF('C Report'!$A$299:$A$398,'C Report Grouper'!$D31,'C Report'!U$299:U$398),SUMIF('C Report'!$A$99:$A$198,'C Report Grouper'!$D31,'C Report'!U$99:U$198))</f>
        <v>0</v>
      </c>
      <c r="X31" s="304">
        <f>IF($D$4="MAP+ADM Waivers",SUMIF('C Report'!$A$99:$A$198,'C Report Grouper'!$D31,'C Report'!V$99:V$198)+SUMIF('C Report'!$A$299:$A$398,'C Report Grouper'!$D31,'C Report'!V$299:V$398),SUMIF('C Report'!$A$99:$A$198,'C Report Grouper'!$D31,'C Report'!V$99:V$198))</f>
        <v>0</v>
      </c>
      <c r="Y31" s="304">
        <f>IF($D$4="MAP+ADM Waivers",SUMIF('C Report'!$A$99:$A$198,'C Report Grouper'!$D31,'C Report'!W$99:W$198)+SUMIF('C Report'!$A$299:$A$398,'C Report Grouper'!$D31,'C Report'!W$299:W$398),SUMIF('C Report'!$A$99:$A$198,'C Report Grouper'!$D31,'C Report'!W$99:W$198))</f>
        <v>0</v>
      </c>
      <c r="Z31" s="304">
        <f>IF($D$4="MAP+ADM Waivers",SUMIF('C Report'!$A$99:$A$198,'C Report Grouper'!$D31,'C Report'!X$99:X$198)+SUMIF('C Report'!$A$299:$A$398,'C Report Grouper'!$D31,'C Report'!X$299:X$398),SUMIF('C Report'!$A$99:$A$198,'C Report Grouper'!$D31,'C Report'!X$99:X$198))</f>
        <v>0</v>
      </c>
      <c r="AA31" s="304">
        <f>IF($D$4="MAP+ADM Waivers",SUMIF('C Report'!$A$99:$A$198,'C Report Grouper'!$D31,'C Report'!Y$99:Y$198)+SUMIF('C Report'!$A$299:$A$398,'C Report Grouper'!$D31,'C Report'!Y$299:Y$398),SUMIF('C Report'!$A$99:$A$198,'C Report Grouper'!$D31,'C Report'!Y$99:Y$198))</f>
        <v>0</v>
      </c>
      <c r="AB31" s="304">
        <f>IF($D$4="MAP+ADM Waivers",SUMIF('C Report'!$A$99:$A$198,'C Report Grouper'!$D31,'C Report'!Z$99:Z$198)+SUMIF('C Report'!$A$299:$A$398,'C Report Grouper'!$D31,'C Report'!Z$299:Z$398),SUMIF('C Report'!$A$99:$A$198,'C Report Grouper'!$D31,'C Report'!Z$99:Z$198))</f>
        <v>0</v>
      </c>
      <c r="AC31" s="305">
        <f>IF($D$4="MAP+ADM Waivers",SUMIF('C Report'!$A$99:$A$198,'C Report Grouper'!$D31,'C Report'!AA$99:AA$198)+SUMIF('C Report'!$A$299:$A$398,'C Report Grouper'!$D31,'C Report'!AA$299:AA$398),SUMIF('C Report'!$A$99:$A$198,'C Report Grouper'!$D31,'C Report'!AA$99:AA$198))</f>
        <v>0</v>
      </c>
    </row>
    <row r="32" spans="2:29" x14ac:dyDescent="0.2">
      <c r="B32" s="456" t="str">
        <f>IFERROR(VLOOKUP(C32,'MEG Def'!$A$42:$B$45,2),"")</f>
        <v/>
      </c>
      <c r="C32" s="115"/>
      <c r="D32" s="693"/>
      <c r="E32" s="304">
        <f>IF($D$4="MAP+ADM Waivers",SUMIF('C Report'!$A$99:$A$198,'C Report Grouper'!$D32,'C Report'!C$99:C$198)+SUMIF('C Report'!$A$299:$A$398,'C Report Grouper'!$D32,'C Report'!C$299:C$398),SUMIF('C Report'!$A$99:$A$198,'C Report Grouper'!$D32,'C Report'!C$99:C$198))</f>
        <v>0</v>
      </c>
      <c r="F32" s="304">
        <f>IF($D$4="MAP+ADM Waivers",SUMIF('C Report'!$A$99:$A$198,'C Report Grouper'!$D32,'C Report'!D$99:D$198)+SUMIF('C Report'!$A$299:$A$398,'C Report Grouper'!$D32,'C Report'!D$299:D$398),SUMIF('C Report'!$A$99:$A$198,'C Report Grouper'!$D32,'C Report'!D$99:D$198))</f>
        <v>0</v>
      </c>
      <c r="G32" s="304">
        <f>IF($D$4="MAP+ADM Waivers",SUMIF('C Report'!$A$99:$A$198,'C Report Grouper'!$D32,'C Report'!E$99:E$198)+SUMIF('C Report'!$A$299:$A$398,'C Report Grouper'!$D32,'C Report'!E$299:E$398),SUMIF('C Report'!$A$99:$A$198,'C Report Grouper'!$D32,'C Report'!E$99:E$198))</f>
        <v>0</v>
      </c>
      <c r="H32" s="304">
        <f>IF($D$4="MAP+ADM Waivers",SUMIF('C Report'!$A$99:$A$198,'C Report Grouper'!$D32,'C Report'!F$99:F$198)+SUMIF('C Report'!$A$299:$A$398,'C Report Grouper'!$D32,'C Report'!F$299:F$398),SUMIF('C Report'!$A$99:$A$198,'C Report Grouper'!$D32,'C Report'!F$99:F$198))</f>
        <v>0</v>
      </c>
      <c r="I32" s="304">
        <f>IF($D$4="MAP+ADM Waivers",SUMIF('C Report'!$A$99:$A$198,'C Report Grouper'!$D32,'C Report'!G$99:G$198)+SUMIF('C Report'!$A$299:$A$398,'C Report Grouper'!$D32,'C Report'!G$299:G$398),SUMIF('C Report'!$A$99:$A$198,'C Report Grouper'!$D32,'C Report'!G$99:G$198))</f>
        <v>0</v>
      </c>
      <c r="J32" s="304">
        <f>IF($D$4="MAP+ADM Waivers",SUMIF('C Report'!$A$99:$A$198,'C Report Grouper'!$D32,'C Report'!H$99:H$198)+SUMIF('C Report'!$A$299:$A$398,'C Report Grouper'!$D32,'C Report'!H$299:H$398),SUMIF('C Report'!$A$99:$A$198,'C Report Grouper'!$D32,'C Report'!H$99:H$198))</f>
        <v>0</v>
      </c>
      <c r="K32" s="304">
        <f>IF($D$4="MAP+ADM Waivers",SUMIF('C Report'!$A$99:$A$198,'C Report Grouper'!$D32,'C Report'!I$99:I$198)+SUMIF('C Report'!$A$299:$A$398,'C Report Grouper'!$D32,'C Report'!I$299:I$398),SUMIF('C Report'!$A$99:$A$198,'C Report Grouper'!$D32,'C Report'!I$99:I$198))</f>
        <v>0</v>
      </c>
      <c r="L32" s="304">
        <f>IF($D$4="MAP+ADM Waivers",SUMIF('C Report'!$A$99:$A$198,'C Report Grouper'!$D32,'C Report'!J$99:J$198)+SUMIF('C Report'!$A$299:$A$398,'C Report Grouper'!$D32,'C Report'!J$299:J$398),SUMIF('C Report'!$A$99:$A$198,'C Report Grouper'!$D32,'C Report'!J$99:J$198))</f>
        <v>0</v>
      </c>
      <c r="M32" s="304">
        <f>IF($D$4="MAP+ADM Waivers",SUMIF('C Report'!$A$99:$A$198,'C Report Grouper'!$D32,'C Report'!K$99:K$198)+SUMIF('C Report'!$A$299:$A$398,'C Report Grouper'!$D32,'C Report'!K$299:K$398),SUMIF('C Report'!$A$99:$A$198,'C Report Grouper'!$D32,'C Report'!K$99:K$198))</f>
        <v>0</v>
      </c>
      <c r="N32" s="304">
        <f>IF($D$4="MAP+ADM Waivers",SUMIF('C Report'!$A$99:$A$198,'C Report Grouper'!$D32,'C Report'!L$99:L$198)+SUMIF('C Report'!$A$299:$A$398,'C Report Grouper'!$D32,'C Report'!L$299:L$398),SUMIF('C Report'!$A$99:$A$198,'C Report Grouper'!$D32,'C Report'!L$99:L$198))</f>
        <v>0</v>
      </c>
      <c r="O32" s="304">
        <f>IF($D$4="MAP+ADM Waivers",SUMIF('C Report'!$A$99:$A$198,'C Report Grouper'!$D32,'C Report'!M$99:M$198)+SUMIF('C Report'!$A$299:$A$398,'C Report Grouper'!$D32,'C Report'!M$299:M$398),SUMIF('C Report'!$A$99:$A$198,'C Report Grouper'!$D32,'C Report'!M$99:M$198))</f>
        <v>0</v>
      </c>
      <c r="P32" s="304">
        <f>IF($D$4="MAP+ADM Waivers",SUMIF('C Report'!$A$99:$A$198,'C Report Grouper'!$D32,'C Report'!N$99:N$198)+SUMIF('C Report'!$A$299:$A$398,'C Report Grouper'!$D32,'C Report'!N$299:N$398),SUMIF('C Report'!$A$99:$A$198,'C Report Grouper'!$D32,'C Report'!N$99:N$198))</f>
        <v>0</v>
      </c>
      <c r="Q32" s="304">
        <f>IF($D$4="MAP+ADM Waivers",SUMIF('C Report'!$A$99:$A$198,'C Report Grouper'!$D32,'C Report'!O$99:O$198)+SUMIF('C Report'!$A$299:$A$398,'C Report Grouper'!$D32,'C Report'!O$299:O$398),SUMIF('C Report'!$A$99:$A$198,'C Report Grouper'!$D32,'C Report'!O$99:O$198))</f>
        <v>0</v>
      </c>
      <c r="R32" s="304">
        <f>IF($D$4="MAP+ADM Waivers",SUMIF('C Report'!$A$99:$A$198,'C Report Grouper'!$D32,'C Report'!P$99:P$198)+SUMIF('C Report'!$A$299:$A$398,'C Report Grouper'!$D32,'C Report'!P$299:P$398),SUMIF('C Report'!$A$99:$A$198,'C Report Grouper'!$D32,'C Report'!P$99:P$198))</f>
        <v>0</v>
      </c>
      <c r="S32" s="304">
        <f>IF($D$4="MAP+ADM Waivers",SUMIF('C Report'!$A$99:$A$198,'C Report Grouper'!$D32,'C Report'!Q$99:Q$198)+SUMIF('C Report'!$A$299:$A$398,'C Report Grouper'!$D32,'C Report'!Q$299:Q$398),SUMIF('C Report'!$A$99:$A$198,'C Report Grouper'!$D32,'C Report'!Q$99:Q$198))</f>
        <v>0</v>
      </c>
      <c r="T32" s="304">
        <f>IF($D$4="MAP+ADM Waivers",SUMIF('C Report'!$A$99:$A$198,'C Report Grouper'!$D32,'C Report'!R$99:R$198)+SUMIF('C Report'!$A$299:$A$398,'C Report Grouper'!$D32,'C Report'!R$299:R$398),SUMIF('C Report'!$A$99:$A$198,'C Report Grouper'!$D32,'C Report'!R$99:R$198))</f>
        <v>0</v>
      </c>
      <c r="U32" s="304">
        <f>IF($D$4="MAP+ADM Waivers",SUMIF('C Report'!$A$99:$A$198,'C Report Grouper'!$D32,'C Report'!S$99:S$198)+SUMIF('C Report'!$A$299:$A$398,'C Report Grouper'!$D32,'C Report'!S$299:S$398),SUMIF('C Report'!$A$99:$A$198,'C Report Grouper'!$D32,'C Report'!S$99:S$198))</f>
        <v>0</v>
      </c>
      <c r="V32" s="304">
        <f>IF($D$4="MAP+ADM Waivers",SUMIF('C Report'!$A$99:$A$198,'C Report Grouper'!$D32,'C Report'!T$99:T$198)+SUMIF('C Report'!$A$299:$A$398,'C Report Grouper'!$D32,'C Report'!T$299:T$398),SUMIF('C Report'!$A$99:$A$198,'C Report Grouper'!$D32,'C Report'!T$99:T$198))</f>
        <v>0</v>
      </c>
      <c r="W32" s="304">
        <f>IF($D$4="MAP+ADM Waivers",SUMIF('C Report'!$A$99:$A$198,'C Report Grouper'!$D32,'C Report'!U$99:U$198)+SUMIF('C Report'!$A$299:$A$398,'C Report Grouper'!$D32,'C Report'!U$299:U$398),SUMIF('C Report'!$A$99:$A$198,'C Report Grouper'!$D32,'C Report'!U$99:U$198))</f>
        <v>0</v>
      </c>
      <c r="X32" s="304">
        <f>IF($D$4="MAP+ADM Waivers",SUMIF('C Report'!$A$99:$A$198,'C Report Grouper'!$D32,'C Report'!V$99:V$198)+SUMIF('C Report'!$A$299:$A$398,'C Report Grouper'!$D32,'C Report'!V$299:V$398),SUMIF('C Report'!$A$99:$A$198,'C Report Grouper'!$D32,'C Report'!V$99:V$198))</f>
        <v>0</v>
      </c>
      <c r="Y32" s="304">
        <f>IF($D$4="MAP+ADM Waivers",SUMIF('C Report'!$A$99:$A$198,'C Report Grouper'!$D32,'C Report'!W$99:W$198)+SUMIF('C Report'!$A$299:$A$398,'C Report Grouper'!$D32,'C Report'!W$299:W$398),SUMIF('C Report'!$A$99:$A$198,'C Report Grouper'!$D32,'C Report'!W$99:W$198))</f>
        <v>0</v>
      </c>
      <c r="Z32" s="304">
        <f>IF($D$4="MAP+ADM Waivers",SUMIF('C Report'!$A$99:$A$198,'C Report Grouper'!$D32,'C Report'!X$99:X$198)+SUMIF('C Report'!$A$299:$A$398,'C Report Grouper'!$D32,'C Report'!X$299:X$398),SUMIF('C Report'!$A$99:$A$198,'C Report Grouper'!$D32,'C Report'!X$99:X$198))</f>
        <v>0</v>
      </c>
      <c r="AA32" s="304">
        <f>IF($D$4="MAP+ADM Waivers",SUMIF('C Report'!$A$99:$A$198,'C Report Grouper'!$D32,'C Report'!Y$99:Y$198)+SUMIF('C Report'!$A$299:$A$398,'C Report Grouper'!$D32,'C Report'!Y$299:Y$398),SUMIF('C Report'!$A$99:$A$198,'C Report Grouper'!$D32,'C Report'!Y$99:Y$198))</f>
        <v>0</v>
      </c>
      <c r="AB32" s="304">
        <f>IF($D$4="MAP+ADM Waivers",SUMIF('C Report'!$A$99:$A$198,'C Report Grouper'!$D32,'C Report'!Z$99:Z$198)+SUMIF('C Report'!$A$299:$A$398,'C Report Grouper'!$D32,'C Report'!Z$299:Z$398),SUMIF('C Report'!$A$99:$A$198,'C Report Grouper'!$D32,'C Report'!Z$99:Z$198))</f>
        <v>0</v>
      </c>
      <c r="AC32" s="305">
        <f>IF($D$4="MAP+ADM Waivers",SUMIF('C Report'!$A$99:$A$198,'C Report Grouper'!$D32,'C Report'!AA$99:AA$198)+SUMIF('C Report'!$A$299:$A$398,'C Report Grouper'!$D32,'C Report'!AA$299:AA$398),SUMIF('C Report'!$A$99:$A$198,'C Report Grouper'!$D32,'C Report'!AA$99:AA$198))</f>
        <v>0</v>
      </c>
    </row>
    <row r="33" spans="2:29" x14ac:dyDescent="0.2">
      <c r="B33" s="215"/>
      <c r="C33" s="115"/>
      <c r="D33" s="693"/>
      <c r="E33" s="304">
        <f>IF($D$4="MAP+ADM Waivers",SUMIF('C Report'!$A$99:$A$198,'C Report Grouper'!$D33,'C Report'!C$99:C$198)+SUMIF('C Report'!$A$299:$A$398,'C Report Grouper'!$D33,'C Report'!C$299:C$398),SUMIF('C Report'!$A$99:$A$198,'C Report Grouper'!$D33,'C Report'!C$99:C$198))</f>
        <v>0</v>
      </c>
      <c r="F33" s="304">
        <f>IF($D$4="MAP+ADM Waivers",SUMIF('C Report'!$A$99:$A$198,'C Report Grouper'!$D33,'C Report'!D$99:D$198)+SUMIF('C Report'!$A$299:$A$398,'C Report Grouper'!$D33,'C Report'!D$299:D$398),SUMIF('C Report'!$A$99:$A$198,'C Report Grouper'!$D33,'C Report'!D$99:D$198))</f>
        <v>0</v>
      </c>
      <c r="G33" s="304">
        <f>IF($D$4="MAP+ADM Waivers",SUMIF('C Report'!$A$99:$A$198,'C Report Grouper'!$D33,'C Report'!E$99:E$198)+SUMIF('C Report'!$A$299:$A$398,'C Report Grouper'!$D33,'C Report'!E$299:E$398),SUMIF('C Report'!$A$99:$A$198,'C Report Grouper'!$D33,'C Report'!E$99:E$198))</f>
        <v>0</v>
      </c>
      <c r="H33" s="304">
        <f>IF($D$4="MAP+ADM Waivers",SUMIF('C Report'!$A$99:$A$198,'C Report Grouper'!$D33,'C Report'!F$99:F$198)+SUMIF('C Report'!$A$299:$A$398,'C Report Grouper'!$D33,'C Report'!F$299:F$398),SUMIF('C Report'!$A$99:$A$198,'C Report Grouper'!$D33,'C Report'!F$99:F$198))</f>
        <v>0</v>
      </c>
      <c r="I33" s="304">
        <f>IF($D$4="MAP+ADM Waivers",SUMIF('C Report'!$A$99:$A$198,'C Report Grouper'!$D33,'C Report'!G$99:G$198)+SUMIF('C Report'!$A$299:$A$398,'C Report Grouper'!$D33,'C Report'!G$299:G$398),SUMIF('C Report'!$A$99:$A$198,'C Report Grouper'!$D33,'C Report'!G$99:G$198))</f>
        <v>0</v>
      </c>
      <c r="J33" s="304">
        <f>IF($D$4="MAP+ADM Waivers",SUMIF('C Report'!$A$99:$A$198,'C Report Grouper'!$D33,'C Report'!H$99:H$198)+SUMIF('C Report'!$A$299:$A$398,'C Report Grouper'!$D33,'C Report'!H$299:H$398),SUMIF('C Report'!$A$99:$A$198,'C Report Grouper'!$D33,'C Report'!H$99:H$198))</f>
        <v>0</v>
      </c>
      <c r="K33" s="304">
        <f>IF($D$4="MAP+ADM Waivers",SUMIF('C Report'!$A$99:$A$198,'C Report Grouper'!$D33,'C Report'!I$99:I$198)+SUMIF('C Report'!$A$299:$A$398,'C Report Grouper'!$D33,'C Report'!I$299:I$398),SUMIF('C Report'!$A$99:$A$198,'C Report Grouper'!$D33,'C Report'!I$99:I$198))</f>
        <v>0</v>
      </c>
      <c r="L33" s="304">
        <f>IF($D$4="MAP+ADM Waivers",SUMIF('C Report'!$A$99:$A$198,'C Report Grouper'!$D33,'C Report'!J$99:J$198)+SUMIF('C Report'!$A$299:$A$398,'C Report Grouper'!$D33,'C Report'!J$299:J$398),SUMIF('C Report'!$A$99:$A$198,'C Report Grouper'!$D33,'C Report'!J$99:J$198))</f>
        <v>0</v>
      </c>
      <c r="M33" s="304">
        <f>IF($D$4="MAP+ADM Waivers",SUMIF('C Report'!$A$99:$A$198,'C Report Grouper'!$D33,'C Report'!K$99:K$198)+SUMIF('C Report'!$A$299:$A$398,'C Report Grouper'!$D33,'C Report'!K$299:K$398),SUMIF('C Report'!$A$99:$A$198,'C Report Grouper'!$D33,'C Report'!K$99:K$198))</f>
        <v>0</v>
      </c>
      <c r="N33" s="304">
        <f>IF($D$4="MAP+ADM Waivers",SUMIF('C Report'!$A$99:$A$198,'C Report Grouper'!$D33,'C Report'!L$99:L$198)+SUMIF('C Report'!$A$299:$A$398,'C Report Grouper'!$D33,'C Report'!L$299:L$398),SUMIF('C Report'!$A$99:$A$198,'C Report Grouper'!$D33,'C Report'!L$99:L$198))</f>
        <v>0</v>
      </c>
      <c r="O33" s="304">
        <f>IF($D$4="MAP+ADM Waivers",SUMIF('C Report'!$A$99:$A$198,'C Report Grouper'!$D33,'C Report'!M$99:M$198)+SUMIF('C Report'!$A$299:$A$398,'C Report Grouper'!$D33,'C Report'!M$299:M$398),SUMIF('C Report'!$A$99:$A$198,'C Report Grouper'!$D33,'C Report'!M$99:M$198))</f>
        <v>0</v>
      </c>
      <c r="P33" s="304">
        <f>IF($D$4="MAP+ADM Waivers",SUMIF('C Report'!$A$99:$A$198,'C Report Grouper'!$D33,'C Report'!N$99:N$198)+SUMIF('C Report'!$A$299:$A$398,'C Report Grouper'!$D33,'C Report'!N$299:N$398),SUMIF('C Report'!$A$99:$A$198,'C Report Grouper'!$D33,'C Report'!N$99:N$198))</f>
        <v>0</v>
      </c>
      <c r="Q33" s="304">
        <f>IF($D$4="MAP+ADM Waivers",SUMIF('C Report'!$A$99:$A$198,'C Report Grouper'!$D33,'C Report'!O$99:O$198)+SUMIF('C Report'!$A$299:$A$398,'C Report Grouper'!$D33,'C Report'!O$299:O$398),SUMIF('C Report'!$A$99:$A$198,'C Report Grouper'!$D33,'C Report'!O$99:O$198))</f>
        <v>0</v>
      </c>
      <c r="R33" s="304">
        <f>IF($D$4="MAP+ADM Waivers",SUMIF('C Report'!$A$99:$A$198,'C Report Grouper'!$D33,'C Report'!P$99:P$198)+SUMIF('C Report'!$A$299:$A$398,'C Report Grouper'!$D33,'C Report'!P$299:P$398),SUMIF('C Report'!$A$99:$A$198,'C Report Grouper'!$D33,'C Report'!P$99:P$198))</f>
        <v>0</v>
      </c>
      <c r="S33" s="304">
        <f>IF($D$4="MAP+ADM Waivers",SUMIF('C Report'!$A$99:$A$198,'C Report Grouper'!$D33,'C Report'!Q$99:Q$198)+SUMIF('C Report'!$A$299:$A$398,'C Report Grouper'!$D33,'C Report'!Q$299:Q$398),SUMIF('C Report'!$A$99:$A$198,'C Report Grouper'!$D33,'C Report'!Q$99:Q$198))</f>
        <v>0</v>
      </c>
      <c r="T33" s="304">
        <f>IF($D$4="MAP+ADM Waivers",SUMIF('C Report'!$A$99:$A$198,'C Report Grouper'!$D33,'C Report'!R$99:R$198)+SUMIF('C Report'!$A$299:$A$398,'C Report Grouper'!$D33,'C Report'!R$299:R$398),SUMIF('C Report'!$A$99:$A$198,'C Report Grouper'!$D33,'C Report'!R$99:R$198))</f>
        <v>0</v>
      </c>
      <c r="U33" s="304">
        <f>IF($D$4="MAP+ADM Waivers",SUMIF('C Report'!$A$99:$A$198,'C Report Grouper'!$D33,'C Report'!S$99:S$198)+SUMIF('C Report'!$A$299:$A$398,'C Report Grouper'!$D33,'C Report'!S$299:S$398),SUMIF('C Report'!$A$99:$A$198,'C Report Grouper'!$D33,'C Report'!S$99:S$198))</f>
        <v>0</v>
      </c>
      <c r="V33" s="304">
        <f>IF($D$4="MAP+ADM Waivers",SUMIF('C Report'!$A$99:$A$198,'C Report Grouper'!$D33,'C Report'!T$99:T$198)+SUMIF('C Report'!$A$299:$A$398,'C Report Grouper'!$D33,'C Report'!T$299:T$398),SUMIF('C Report'!$A$99:$A$198,'C Report Grouper'!$D33,'C Report'!T$99:T$198))</f>
        <v>0</v>
      </c>
      <c r="W33" s="304">
        <f>IF($D$4="MAP+ADM Waivers",SUMIF('C Report'!$A$99:$A$198,'C Report Grouper'!$D33,'C Report'!U$99:U$198)+SUMIF('C Report'!$A$299:$A$398,'C Report Grouper'!$D33,'C Report'!U$299:U$398),SUMIF('C Report'!$A$99:$A$198,'C Report Grouper'!$D33,'C Report'!U$99:U$198))</f>
        <v>0</v>
      </c>
      <c r="X33" s="304">
        <f>IF($D$4="MAP+ADM Waivers",SUMIF('C Report'!$A$99:$A$198,'C Report Grouper'!$D33,'C Report'!V$99:V$198)+SUMIF('C Report'!$A$299:$A$398,'C Report Grouper'!$D33,'C Report'!V$299:V$398),SUMIF('C Report'!$A$99:$A$198,'C Report Grouper'!$D33,'C Report'!V$99:V$198))</f>
        <v>0</v>
      </c>
      <c r="Y33" s="304">
        <f>IF($D$4="MAP+ADM Waivers",SUMIF('C Report'!$A$99:$A$198,'C Report Grouper'!$D33,'C Report'!W$99:W$198)+SUMIF('C Report'!$A$299:$A$398,'C Report Grouper'!$D33,'C Report'!W$299:W$398),SUMIF('C Report'!$A$99:$A$198,'C Report Grouper'!$D33,'C Report'!W$99:W$198))</f>
        <v>0</v>
      </c>
      <c r="Z33" s="304">
        <f>IF($D$4="MAP+ADM Waivers",SUMIF('C Report'!$A$99:$A$198,'C Report Grouper'!$D33,'C Report'!X$99:X$198)+SUMIF('C Report'!$A$299:$A$398,'C Report Grouper'!$D33,'C Report'!X$299:X$398),SUMIF('C Report'!$A$99:$A$198,'C Report Grouper'!$D33,'C Report'!X$99:X$198))</f>
        <v>0</v>
      </c>
      <c r="AA33" s="304">
        <f>IF($D$4="MAP+ADM Waivers",SUMIF('C Report'!$A$99:$A$198,'C Report Grouper'!$D33,'C Report'!Y$99:Y$198)+SUMIF('C Report'!$A$299:$A$398,'C Report Grouper'!$D33,'C Report'!Y$299:Y$398),SUMIF('C Report'!$A$99:$A$198,'C Report Grouper'!$D33,'C Report'!Y$99:Y$198))</f>
        <v>0</v>
      </c>
      <c r="AB33" s="304">
        <f>IF($D$4="MAP+ADM Waivers",SUMIF('C Report'!$A$99:$A$198,'C Report Grouper'!$D33,'C Report'!Z$99:Z$198)+SUMIF('C Report'!$A$299:$A$398,'C Report Grouper'!$D33,'C Report'!Z$299:Z$398),SUMIF('C Report'!$A$99:$A$198,'C Report Grouper'!$D33,'C Report'!Z$99:Z$198))</f>
        <v>0</v>
      </c>
      <c r="AC33" s="305">
        <f>IF($D$4="MAP+ADM Waivers",SUMIF('C Report'!$A$99:$A$198,'C Report Grouper'!$D33,'C Report'!AA$99:AA$198)+SUMIF('C Report'!$A$299:$A$398,'C Report Grouper'!$D33,'C Report'!AA$299:AA$398),SUMIF('C Report'!$A$99:$A$198,'C Report Grouper'!$D33,'C Report'!AA$99:AA$198))</f>
        <v>0</v>
      </c>
    </row>
    <row r="34" spans="2:29" x14ac:dyDescent="0.2">
      <c r="B34" s="216" t="s">
        <v>41</v>
      </c>
      <c r="C34" s="115"/>
      <c r="D34" s="693"/>
      <c r="E34" s="304">
        <f>IF($D$4="MAP+ADM Waivers",SUMIF('C Report'!$A$99:$A$198,'C Report Grouper'!$D34,'C Report'!C$99:C$198)+SUMIF('C Report'!$A$299:$A$398,'C Report Grouper'!$D34,'C Report'!C$299:C$398),SUMIF('C Report'!$A$99:$A$198,'C Report Grouper'!$D34,'C Report'!C$99:C$198))</f>
        <v>0</v>
      </c>
      <c r="F34" s="304">
        <f>IF($D$4="MAP+ADM Waivers",SUMIF('C Report'!$A$99:$A$198,'C Report Grouper'!$D34,'C Report'!D$99:D$198)+SUMIF('C Report'!$A$299:$A$398,'C Report Grouper'!$D34,'C Report'!D$299:D$398),SUMIF('C Report'!$A$99:$A$198,'C Report Grouper'!$D34,'C Report'!D$99:D$198))</f>
        <v>0</v>
      </c>
      <c r="G34" s="304">
        <f>IF($D$4="MAP+ADM Waivers",SUMIF('C Report'!$A$99:$A$198,'C Report Grouper'!$D34,'C Report'!E$99:E$198)+SUMIF('C Report'!$A$299:$A$398,'C Report Grouper'!$D34,'C Report'!E$299:E$398),SUMIF('C Report'!$A$99:$A$198,'C Report Grouper'!$D34,'C Report'!E$99:E$198))</f>
        <v>0</v>
      </c>
      <c r="H34" s="304">
        <f>IF($D$4="MAP+ADM Waivers",SUMIF('C Report'!$A$99:$A$198,'C Report Grouper'!$D34,'C Report'!F$99:F$198)+SUMIF('C Report'!$A$299:$A$398,'C Report Grouper'!$D34,'C Report'!F$299:F$398),SUMIF('C Report'!$A$99:$A$198,'C Report Grouper'!$D34,'C Report'!F$99:F$198))</f>
        <v>0</v>
      </c>
      <c r="I34" s="304">
        <f>IF($D$4="MAP+ADM Waivers",SUMIF('C Report'!$A$99:$A$198,'C Report Grouper'!$D34,'C Report'!G$99:G$198)+SUMIF('C Report'!$A$299:$A$398,'C Report Grouper'!$D34,'C Report'!G$299:G$398),SUMIF('C Report'!$A$99:$A$198,'C Report Grouper'!$D34,'C Report'!G$99:G$198))</f>
        <v>0</v>
      </c>
      <c r="J34" s="304">
        <f>IF($D$4="MAP+ADM Waivers",SUMIF('C Report'!$A$99:$A$198,'C Report Grouper'!$D34,'C Report'!H$99:H$198)+SUMIF('C Report'!$A$299:$A$398,'C Report Grouper'!$D34,'C Report'!H$299:H$398),SUMIF('C Report'!$A$99:$A$198,'C Report Grouper'!$D34,'C Report'!H$99:H$198))</f>
        <v>0</v>
      </c>
      <c r="K34" s="304">
        <f>IF($D$4="MAP+ADM Waivers",SUMIF('C Report'!$A$99:$A$198,'C Report Grouper'!$D34,'C Report'!I$99:I$198)+SUMIF('C Report'!$A$299:$A$398,'C Report Grouper'!$D34,'C Report'!I$299:I$398),SUMIF('C Report'!$A$99:$A$198,'C Report Grouper'!$D34,'C Report'!I$99:I$198))</f>
        <v>0</v>
      </c>
      <c r="L34" s="304">
        <f>IF($D$4="MAP+ADM Waivers",SUMIF('C Report'!$A$99:$A$198,'C Report Grouper'!$D34,'C Report'!J$99:J$198)+SUMIF('C Report'!$A$299:$A$398,'C Report Grouper'!$D34,'C Report'!J$299:J$398),SUMIF('C Report'!$A$99:$A$198,'C Report Grouper'!$D34,'C Report'!J$99:J$198))</f>
        <v>0</v>
      </c>
      <c r="M34" s="304">
        <f>IF($D$4="MAP+ADM Waivers",SUMIF('C Report'!$A$99:$A$198,'C Report Grouper'!$D34,'C Report'!K$99:K$198)+SUMIF('C Report'!$A$299:$A$398,'C Report Grouper'!$D34,'C Report'!K$299:K$398),SUMIF('C Report'!$A$99:$A$198,'C Report Grouper'!$D34,'C Report'!K$99:K$198))</f>
        <v>0</v>
      </c>
      <c r="N34" s="304">
        <f>IF($D$4="MAP+ADM Waivers",SUMIF('C Report'!$A$99:$A$198,'C Report Grouper'!$D34,'C Report'!L$99:L$198)+SUMIF('C Report'!$A$299:$A$398,'C Report Grouper'!$D34,'C Report'!L$299:L$398),SUMIF('C Report'!$A$99:$A$198,'C Report Grouper'!$D34,'C Report'!L$99:L$198))</f>
        <v>0</v>
      </c>
      <c r="O34" s="304">
        <f>IF($D$4="MAP+ADM Waivers",SUMIF('C Report'!$A$99:$A$198,'C Report Grouper'!$D34,'C Report'!M$99:M$198)+SUMIF('C Report'!$A$299:$A$398,'C Report Grouper'!$D34,'C Report'!M$299:M$398),SUMIF('C Report'!$A$99:$A$198,'C Report Grouper'!$D34,'C Report'!M$99:M$198))</f>
        <v>0</v>
      </c>
      <c r="P34" s="304">
        <f>IF($D$4="MAP+ADM Waivers",SUMIF('C Report'!$A$99:$A$198,'C Report Grouper'!$D34,'C Report'!N$99:N$198)+SUMIF('C Report'!$A$299:$A$398,'C Report Grouper'!$D34,'C Report'!N$299:N$398),SUMIF('C Report'!$A$99:$A$198,'C Report Grouper'!$D34,'C Report'!N$99:N$198))</f>
        <v>0</v>
      </c>
      <c r="Q34" s="304">
        <f>IF($D$4="MAP+ADM Waivers",SUMIF('C Report'!$A$99:$A$198,'C Report Grouper'!$D34,'C Report'!O$99:O$198)+SUMIF('C Report'!$A$299:$A$398,'C Report Grouper'!$D34,'C Report'!O$299:O$398),SUMIF('C Report'!$A$99:$A$198,'C Report Grouper'!$D34,'C Report'!O$99:O$198))</f>
        <v>0</v>
      </c>
      <c r="R34" s="304">
        <f>IF($D$4="MAP+ADM Waivers",SUMIF('C Report'!$A$99:$A$198,'C Report Grouper'!$D34,'C Report'!P$99:P$198)+SUMIF('C Report'!$A$299:$A$398,'C Report Grouper'!$D34,'C Report'!P$299:P$398),SUMIF('C Report'!$A$99:$A$198,'C Report Grouper'!$D34,'C Report'!P$99:P$198))</f>
        <v>0</v>
      </c>
      <c r="S34" s="304">
        <f>IF($D$4="MAP+ADM Waivers",SUMIF('C Report'!$A$99:$A$198,'C Report Grouper'!$D34,'C Report'!Q$99:Q$198)+SUMIF('C Report'!$A$299:$A$398,'C Report Grouper'!$D34,'C Report'!Q$299:Q$398),SUMIF('C Report'!$A$99:$A$198,'C Report Grouper'!$D34,'C Report'!Q$99:Q$198))</f>
        <v>0</v>
      </c>
      <c r="T34" s="304">
        <f>IF($D$4="MAP+ADM Waivers",SUMIF('C Report'!$A$99:$A$198,'C Report Grouper'!$D34,'C Report'!R$99:R$198)+SUMIF('C Report'!$A$299:$A$398,'C Report Grouper'!$D34,'C Report'!R$299:R$398),SUMIF('C Report'!$A$99:$A$198,'C Report Grouper'!$D34,'C Report'!R$99:R$198))</f>
        <v>0</v>
      </c>
      <c r="U34" s="304">
        <f>IF($D$4="MAP+ADM Waivers",SUMIF('C Report'!$A$99:$A$198,'C Report Grouper'!$D34,'C Report'!S$99:S$198)+SUMIF('C Report'!$A$299:$A$398,'C Report Grouper'!$D34,'C Report'!S$299:S$398),SUMIF('C Report'!$A$99:$A$198,'C Report Grouper'!$D34,'C Report'!S$99:S$198))</f>
        <v>0</v>
      </c>
      <c r="V34" s="304">
        <f>IF($D$4="MAP+ADM Waivers",SUMIF('C Report'!$A$99:$A$198,'C Report Grouper'!$D34,'C Report'!T$99:T$198)+SUMIF('C Report'!$A$299:$A$398,'C Report Grouper'!$D34,'C Report'!T$299:T$398),SUMIF('C Report'!$A$99:$A$198,'C Report Grouper'!$D34,'C Report'!T$99:T$198))</f>
        <v>0</v>
      </c>
      <c r="W34" s="304">
        <f>IF($D$4="MAP+ADM Waivers",SUMIF('C Report'!$A$99:$A$198,'C Report Grouper'!$D34,'C Report'!U$99:U$198)+SUMIF('C Report'!$A$299:$A$398,'C Report Grouper'!$D34,'C Report'!U$299:U$398),SUMIF('C Report'!$A$99:$A$198,'C Report Grouper'!$D34,'C Report'!U$99:U$198))</f>
        <v>0</v>
      </c>
      <c r="X34" s="304">
        <f>IF($D$4="MAP+ADM Waivers",SUMIF('C Report'!$A$99:$A$198,'C Report Grouper'!$D34,'C Report'!V$99:V$198)+SUMIF('C Report'!$A$299:$A$398,'C Report Grouper'!$D34,'C Report'!V$299:V$398),SUMIF('C Report'!$A$99:$A$198,'C Report Grouper'!$D34,'C Report'!V$99:V$198))</f>
        <v>0</v>
      </c>
      <c r="Y34" s="304">
        <f>IF($D$4="MAP+ADM Waivers",SUMIF('C Report'!$A$99:$A$198,'C Report Grouper'!$D34,'C Report'!W$99:W$198)+SUMIF('C Report'!$A$299:$A$398,'C Report Grouper'!$D34,'C Report'!W$299:W$398),SUMIF('C Report'!$A$99:$A$198,'C Report Grouper'!$D34,'C Report'!W$99:W$198))</f>
        <v>0</v>
      </c>
      <c r="Z34" s="304">
        <f>IF($D$4="MAP+ADM Waivers",SUMIF('C Report'!$A$99:$A$198,'C Report Grouper'!$D34,'C Report'!X$99:X$198)+SUMIF('C Report'!$A$299:$A$398,'C Report Grouper'!$D34,'C Report'!X$299:X$398),SUMIF('C Report'!$A$99:$A$198,'C Report Grouper'!$D34,'C Report'!X$99:X$198))</f>
        <v>0</v>
      </c>
      <c r="AA34" s="304">
        <f>IF($D$4="MAP+ADM Waivers",SUMIF('C Report'!$A$99:$A$198,'C Report Grouper'!$D34,'C Report'!Y$99:Y$198)+SUMIF('C Report'!$A$299:$A$398,'C Report Grouper'!$D34,'C Report'!Y$299:Y$398),SUMIF('C Report'!$A$99:$A$198,'C Report Grouper'!$D34,'C Report'!Y$99:Y$198))</f>
        <v>0</v>
      </c>
      <c r="AB34" s="304">
        <f>IF($D$4="MAP+ADM Waivers",SUMIF('C Report'!$A$99:$A$198,'C Report Grouper'!$D34,'C Report'!Z$99:Z$198)+SUMIF('C Report'!$A$299:$A$398,'C Report Grouper'!$D34,'C Report'!Z$299:Z$398),SUMIF('C Report'!$A$99:$A$198,'C Report Grouper'!$D34,'C Report'!Z$99:Z$198))</f>
        <v>0</v>
      </c>
      <c r="AC34" s="305">
        <f>IF($D$4="MAP+ADM Waivers",SUMIF('C Report'!$A$99:$A$198,'C Report Grouper'!$D34,'C Report'!AA$99:AA$198)+SUMIF('C Report'!$A$299:$A$398,'C Report Grouper'!$D34,'C Report'!AA$299:AA$398),SUMIF('C Report'!$A$99:$A$198,'C Report Grouper'!$D34,'C Report'!AA$99:AA$198))</f>
        <v>0</v>
      </c>
    </row>
    <row r="35" spans="2:29" s="49" customFormat="1" x14ac:dyDescent="0.2">
      <c r="B35" s="456" t="str">
        <f>IFERROR(VLOOKUP(C35,'MEG Def'!$A$47:$B$50,2),"")</f>
        <v/>
      </c>
      <c r="C35" s="115"/>
      <c r="D35" s="693"/>
      <c r="E35" s="304">
        <f>IF($D$4="MAP+ADM Waivers",SUMIF('C Report'!$A$99:$A$198,'C Report Grouper'!$D35,'C Report'!C$99:C$198)+SUMIF('C Report'!$A$299:$A$398,'C Report Grouper'!$D35,'C Report'!C$299:C$398),SUMIF('C Report'!$A$99:$A$198,'C Report Grouper'!$D35,'C Report'!C$99:C$198))</f>
        <v>0</v>
      </c>
      <c r="F35" s="304">
        <f>IF($D$4="MAP+ADM Waivers",SUMIF('C Report'!$A$99:$A$198,'C Report Grouper'!$D35,'C Report'!D$99:D$198)+SUMIF('C Report'!$A$299:$A$398,'C Report Grouper'!$D35,'C Report'!D$299:D$398),SUMIF('C Report'!$A$99:$A$198,'C Report Grouper'!$D35,'C Report'!D$99:D$198))</f>
        <v>0</v>
      </c>
      <c r="G35" s="304">
        <f>IF($D$4="MAP+ADM Waivers",SUMIF('C Report'!$A$99:$A$198,'C Report Grouper'!$D35,'C Report'!E$99:E$198)+SUMIF('C Report'!$A$299:$A$398,'C Report Grouper'!$D35,'C Report'!E$299:E$398),SUMIF('C Report'!$A$99:$A$198,'C Report Grouper'!$D35,'C Report'!E$99:E$198))</f>
        <v>0</v>
      </c>
      <c r="H35" s="304">
        <f>IF($D$4="MAP+ADM Waivers",SUMIF('C Report'!$A$99:$A$198,'C Report Grouper'!$D35,'C Report'!F$99:F$198)+SUMIF('C Report'!$A$299:$A$398,'C Report Grouper'!$D35,'C Report'!F$299:F$398),SUMIF('C Report'!$A$99:$A$198,'C Report Grouper'!$D35,'C Report'!F$99:F$198))</f>
        <v>0</v>
      </c>
      <c r="I35" s="304">
        <f>IF($D$4="MAP+ADM Waivers",SUMIF('C Report'!$A$99:$A$198,'C Report Grouper'!$D35,'C Report'!G$99:G$198)+SUMIF('C Report'!$A$299:$A$398,'C Report Grouper'!$D35,'C Report'!G$299:G$398),SUMIF('C Report'!$A$99:$A$198,'C Report Grouper'!$D35,'C Report'!G$99:G$198))</f>
        <v>0</v>
      </c>
      <c r="J35" s="304">
        <f>IF($D$4="MAP+ADM Waivers",SUMIF('C Report'!$A$99:$A$198,'C Report Grouper'!$D35,'C Report'!H$99:H$198)+SUMIF('C Report'!$A$299:$A$398,'C Report Grouper'!$D35,'C Report'!H$299:H$398),SUMIF('C Report'!$A$99:$A$198,'C Report Grouper'!$D35,'C Report'!H$99:H$198))</f>
        <v>0</v>
      </c>
      <c r="K35" s="304">
        <f>IF($D$4="MAP+ADM Waivers",SUMIF('C Report'!$A$99:$A$198,'C Report Grouper'!$D35,'C Report'!I$99:I$198)+SUMIF('C Report'!$A$299:$A$398,'C Report Grouper'!$D35,'C Report'!I$299:I$398),SUMIF('C Report'!$A$99:$A$198,'C Report Grouper'!$D35,'C Report'!I$99:I$198))</f>
        <v>0</v>
      </c>
      <c r="L35" s="304">
        <f>IF($D$4="MAP+ADM Waivers",SUMIF('C Report'!$A$99:$A$198,'C Report Grouper'!$D35,'C Report'!J$99:J$198)+SUMIF('C Report'!$A$299:$A$398,'C Report Grouper'!$D35,'C Report'!J$299:J$398),SUMIF('C Report'!$A$99:$A$198,'C Report Grouper'!$D35,'C Report'!J$99:J$198))</f>
        <v>0</v>
      </c>
      <c r="M35" s="304">
        <f>IF($D$4="MAP+ADM Waivers",SUMIF('C Report'!$A$99:$A$198,'C Report Grouper'!$D35,'C Report'!K$99:K$198)+SUMIF('C Report'!$A$299:$A$398,'C Report Grouper'!$D35,'C Report'!K$299:K$398),SUMIF('C Report'!$A$99:$A$198,'C Report Grouper'!$D35,'C Report'!K$99:K$198))</f>
        <v>0</v>
      </c>
      <c r="N35" s="304">
        <f>IF($D$4="MAP+ADM Waivers",SUMIF('C Report'!$A$99:$A$198,'C Report Grouper'!$D35,'C Report'!L$99:L$198)+SUMIF('C Report'!$A$299:$A$398,'C Report Grouper'!$D35,'C Report'!L$299:L$398),SUMIF('C Report'!$A$99:$A$198,'C Report Grouper'!$D35,'C Report'!L$99:L$198))</f>
        <v>0</v>
      </c>
      <c r="O35" s="304">
        <f>IF($D$4="MAP+ADM Waivers",SUMIF('C Report'!$A$99:$A$198,'C Report Grouper'!$D35,'C Report'!M$99:M$198)+SUMIF('C Report'!$A$299:$A$398,'C Report Grouper'!$D35,'C Report'!M$299:M$398),SUMIF('C Report'!$A$99:$A$198,'C Report Grouper'!$D35,'C Report'!M$99:M$198))</f>
        <v>0</v>
      </c>
      <c r="P35" s="304">
        <f>IF($D$4="MAP+ADM Waivers",SUMIF('C Report'!$A$99:$A$198,'C Report Grouper'!$D35,'C Report'!N$99:N$198)+SUMIF('C Report'!$A$299:$A$398,'C Report Grouper'!$D35,'C Report'!N$299:N$398),SUMIF('C Report'!$A$99:$A$198,'C Report Grouper'!$D35,'C Report'!N$99:N$198))</f>
        <v>0</v>
      </c>
      <c r="Q35" s="304">
        <f>IF($D$4="MAP+ADM Waivers",SUMIF('C Report'!$A$99:$A$198,'C Report Grouper'!$D35,'C Report'!O$99:O$198)+SUMIF('C Report'!$A$299:$A$398,'C Report Grouper'!$D35,'C Report'!O$299:O$398),SUMIF('C Report'!$A$99:$A$198,'C Report Grouper'!$D35,'C Report'!O$99:O$198))</f>
        <v>0</v>
      </c>
      <c r="R35" s="304">
        <f>IF($D$4="MAP+ADM Waivers",SUMIF('C Report'!$A$99:$A$198,'C Report Grouper'!$D35,'C Report'!P$99:P$198)+SUMIF('C Report'!$A$299:$A$398,'C Report Grouper'!$D35,'C Report'!P$299:P$398),SUMIF('C Report'!$A$99:$A$198,'C Report Grouper'!$D35,'C Report'!P$99:P$198))</f>
        <v>0</v>
      </c>
      <c r="S35" s="304">
        <f>IF($D$4="MAP+ADM Waivers",SUMIF('C Report'!$A$99:$A$198,'C Report Grouper'!$D35,'C Report'!Q$99:Q$198)+SUMIF('C Report'!$A$299:$A$398,'C Report Grouper'!$D35,'C Report'!Q$299:Q$398),SUMIF('C Report'!$A$99:$A$198,'C Report Grouper'!$D35,'C Report'!Q$99:Q$198))</f>
        <v>0</v>
      </c>
      <c r="T35" s="304">
        <f>IF($D$4="MAP+ADM Waivers",SUMIF('C Report'!$A$99:$A$198,'C Report Grouper'!$D35,'C Report'!R$99:R$198)+SUMIF('C Report'!$A$299:$A$398,'C Report Grouper'!$D35,'C Report'!R$299:R$398),SUMIF('C Report'!$A$99:$A$198,'C Report Grouper'!$D35,'C Report'!R$99:R$198))</f>
        <v>0</v>
      </c>
      <c r="U35" s="304">
        <f>IF($D$4="MAP+ADM Waivers",SUMIF('C Report'!$A$99:$A$198,'C Report Grouper'!$D35,'C Report'!S$99:S$198)+SUMIF('C Report'!$A$299:$A$398,'C Report Grouper'!$D35,'C Report'!S$299:S$398),SUMIF('C Report'!$A$99:$A$198,'C Report Grouper'!$D35,'C Report'!S$99:S$198))</f>
        <v>0</v>
      </c>
      <c r="V35" s="304">
        <f>IF($D$4="MAP+ADM Waivers",SUMIF('C Report'!$A$99:$A$198,'C Report Grouper'!$D35,'C Report'!T$99:T$198)+SUMIF('C Report'!$A$299:$A$398,'C Report Grouper'!$D35,'C Report'!T$299:T$398),SUMIF('C Report'!$A$99:$A$198,'C Report Grouper'!$D35,'C Report'!T$99:T$198))</f>
        <v>0</v>
      </c>
      <c r="W35" s="304">
        <f>IF($D$4="MAP+ADM Waivers",SUMIF('C Report'!$A$99:$A$198,'C Report Grouper'!$D35,'C Report'!U$99:U$198)+SUMIF('C Report'!$A$299:$A$398,'C Report Grouper'!$D35,'C Report'!U$299:U$398),SUMIF('C Report'!$A$99:$A$198,'C Report Grouper'!$D35,'C Report'!U$99:U$198))</f>
        <v>0</v>
      </c>
      <c r="X35" s="304">
        <f>IF($D$4="MAP+ADM Waivers",SUMIF('C Report'!$A$99:$A$198,'C Report Grouper'!$D35,'C Report'!V$99:V$198)+SUMIF('C Report'!$A$299:$A$398,'C Report Grouper'!$D35,'C Report'!V$299:V$398),SUMIF('C Report'!$A$99:$A$198,'C Report Grouper'!$D35,'C Report'!V$99:V$198))</f>
        <v>0</v>
      </c>
      <c r="Y35" s="304">
        <f>IF($D$4="MAP+ADM Waivers",SUMIF('C Report'!$A$99:$A$198,'C Report Grouper'!$D35,'C Report'!W$99:W$198)+SUMIF('C Report'!$A$299:$A$398,'C Report Grouper'!$D35,'C Report'!W$299:W$398),SUMIF('C Report'!$A$99:$A$198,'C Report Grouper'!$D35,'C Report'!W$99:W$198))</f>
        <v>0</v>
      </c>
      <c r="Z35" s="304">
        <f>IF($D$4="MAP+ADM Waivers",SUMIF('C Report'!$A$99:$A$198,'C Report Grouper'!$D35,'C Report'!X$99:X$198)+SUMIF('C Report'!$A$299:$A$398,'C Report Grouper'!$D35,'C Report'!X$299:X$398),SUMIF('C Report'!$A$99:$A$198,'C Report Grouper'!$D35,'C Report'!X$99:X$198))</f>
        <v>0</v>
      </c>
      <c r="AA35" s="304">
        <f>IF($D$4="MAP+ADM Waivers",SUMIF('C Report'!$A$99:$A$198,'C Report Grouper'!$D35,'C Report'!Y$99:Y$198)+SUMIF('C Report'!$A$299:$A$398,'C Report Grouper'!$D35,'C Report'!Y$299:Y$398),SUMIF('C Report'!$A$99:$A$198,'C Report Grouper'!$D35,'C Report'!Y$99:Y$198))</f>
        <v>0</v>
      </c>
      <c r="AB35" s="304">
        <f>IF($D$4="MAP+ADM Waivers",SUMIF('C Report'!$A$99:$A$198,'C Report Grouper'!$D35,'C Report'!Z$99:Z$198)+SUMIF('C Report'!$A$299:$A$398,'C Report Grouper'!$D35,'C Report'!Z$299:Z$398),SUMIF('C Report'!$A$99:$A$198,'C Report Grouper'!$D35,'C Report'!Z$99:Z$198))</f>
        <v>0</v>
      </c>
      <c r="AC35" s="305">
        <f>IF($D$4="MAP+ADM Waivers",SUMIF('C Report'!$A$99:$A$198,'C Report Grouper'!$D35,'C Report'!AA$99:AA$198)+SUMIF('C Report'!$A$299:$A$398,'C Report Grouper'!$D35,'C Report'!AA$299:AA$398),SUMIF('C Report'!$A$99:$A$198,'C Report Grouper'!$D35,'C Report'!AA$99:AA$198))</f>
        <v>0</v>
      </c>
    </row>
    <row r="36" spans="2:29" s="49" customFormat="1" x14ac:dyDescent="0.2">
      <c r="B36" s="456" t="str">
        <f>IFERROR(VLOOKUP(C36,'MEG Def'!$A$47:$B$50,2),"")</f>
        <v/>
      </c>
      <c r="C36" s="259"/>
      <c r="D36" s="693"/>
      <c r="E36" s="304">
        <f>IF($D$4="MAP+ADM Waivers",SUMIF('C Report'!$A$99:$A$198,'C Report Grouper'!$D36,'C Report'!C$99:C$198)+SUMIF('C Report'!$A$299:$A$398,'C Report Grouper'!$D36,'C Report'!C$299:C$398),SUMIF('C Report'!$A$99:$A$198,'C Report Grouper'!$D36,'C Report'!C$99:C$198))</f>
        <v>0</v>
      </c>
      <c r="F36" s="304">
        <f>IF($D$4="MAP+ADM Waivers",SUMIF('C Report'!$A$99:$A$198,'C Report Grouper'!$D36,'C Report'!D$99:D$198)+SUMIF('C Report'!$A$299:$A$398,'C Report Grouper'!$D36,'C Report'!D$299:D$398),SUMIF('C Report'!$A$99:$A$198,'C Report Grouper'!$D36,'C Report'!D$99:D$198))</f>
        <v>0</v>
      </c>
      <c r="G36" s="304">
        <f>IF($D$4="MAP+ADM Waivers",SUMIF('C Report'!$A$99:$A$198,'C Report Grouper'!$D36,'C Report'!E$99:E$198)+SUMIF('C Report'!$A$299:$A$398,'C Report Grouper'!$D36,'C Report'!E$299:E$398),SUMIF('C Report'!$A$99:$A$198,'C Report Grouper'!$D36,'C Report'!E$99:E$198))</f>
        <v>0</v>
      </c>
      <c r="H36" s="304">
        <f>IF($D$4="MAP+ADM Waivers",SUMIF('C Report'!$A$99:$A$198,'C Report Grouper'!$D36,'C Report'!F$99:F$198)+SUMIF('C Report'!$A$299:$A$398,'C Report Grouper'!$D36,'C Report'!F$299:F$398),SUMIF('C Report'!$A$99:$A$198,'C Report Grouper'!$D36,'C Report'!F$99:F$198))</f>
        <v>0</v>
      </c>
      <c r="I36" s="304">
        <f>IF($D$4="MAP+ADM Waivers",SUMIF('C Report'!$A$99:$A$198,'C Report Grouper'!$D36,'C Report'!G$99:G$198)+SUMIF('C Report'!$A$299:$A$398,'C Report Grouper'!$D36,'C Report'!G$299:G$398),SUMIF('C Report'!$A$99:$A$198,'C Report Grouper'!$D36,'C Report'!G$99:G$198))</f>
        <v>0</v>
      </c>
      <c r="J36" s="304">
        <f>IF($D$4="MAP+ADM Waivers",SUMIF('C Report'!$A$99:$A$198,'C Report Grouper'!$D36,'C Report'!H$99:H$198)+SUMIF('C Report'!$A$299:$A$398,'C Report Grouper'!$D36,'C Report'!H$299:H$398),SUMIF('C Report'!$A$99:$A$198,'C Report Grouper'!$D36,'C Report'!H$99:H$198))</f>
        <v>0</v>
      </c>
      <c r="K36" s="304">
        <f>IF($D$4="MAP+ADM Waivers",SUMIF('C Report'!$A$99:$A$198,'C Report Grouper'!$D36,'C Report'!I$99:I$198)+SUMIF('C Report'!$A$299:$A$398,'C Report Grouper'!$D36,'C Report'!I$299:I$398),SUMIF('C Report'!$A$99:$A$198,'C Report Grouper'!$D36,'C Report'!I$99:I$198))</f>
        <v>0</v>
      </c>
      <c r="L36" s="304">
        <f>IF($D$4="MAP+ADM Waivers",SUMIF('C Report'!$A$99:$A$198,'C Report Grouper'!$D36,'C Report'!J$99:J$198)+SUMIF('C Report'!$A$299:$A$398,'C Report Grouper'!$D36,'C Report'!J$299:J$398),SUMIF('C Report'!$A$99:$A$198,'C Report Grouper'!$D36,'C Report'!J$99:J$198))</f>
        <v>0</v>
      </c>
      <c r="M36" s="304">
        <f>IF($D$4="MAP+ADM Waivers",SUMIF('C Report'!$A$99:$A$198,'C Report Grouper'!$D36,'C Report'!K$99:K$198)+SUMIF('C Report'!$A$299:$A$398,'C Report Grouper'!$D36,'C Report'!K$299:K$398),SUMIF('C Report'!$A$99:$A$198,'C Report Grouper'!$D36,'C Report'!K$99:K$198))</f>
        <v>0</v>
      </c>
      <c r="N36" s="304">
        <f>IF($D$4="MAP+ADM Waivers",SUMIF('C Report'!$A$99:$A$198,'C Report Grouper'!$D36,'C Report'!L$99:L$198)+SUMIF('C Report'!$A$299:$A$398,'C Report Grouper'!$D36,'C Report'!L$299:L$398),SUMIF('C Report'!$A$99:$A$198,'C Report Grouper'!$D36,'C Report'!L$99:L$198))</f>
        <v>0</v>
      </c>
      <c r="O36" s="304">
        <f>IF($D$4="MAP+ADM Waivers",SUMIF('C Report'!$A$99:$A$198,'C Report Grouper'!$D36,'C Report'!M$99:M$198)+SUMIF('C Report'!$A$299:$A$398,'C Report Grouper'!$D36,'C Report'!M$299:M$398),SUMIF('C Report'!$A$99:$A$198,'C Report Grouper'!$D36,'C Report'!M$99:M$198))</f>
        <v>0</v>
      </c>
      <c r="P36" s="304">
        <f>IF($D$4="MAP+ADM Waivers",SUMIF('C Report'!$A$99:$A$198,'C Report Grouper'!$D36,'C Report'!N$99:N$198)+SUMIF('C Report'!$A$299:$A$398,'C Report Grouper'!$D36,'C Report'!N$299:N$398),SUMIF('C Report'!$A$99:$A$198,'C Report Grouper'!$D36,'C Report'!N$99:N$198))</f>
        <v>0</v>
      </c>
      <c r="Q36" s="304">
        <f>IF($D$4="MAP+ADM Waivers",SUMIF('C Report'!$A$99:$A$198,'C Report Grouper'!$D36,'C Report'!O$99:O$198)+SUMIF('C Report'!$A$299:$A$398,'C Report Grouper'!$D36,'C Report'!O$299:O$398),SUMIF('C Report'!$A$99:$A$198,'C Report Grouper'!$D36,'C Report'!O$99:O$198))</f>
        <v>0</v>
      </c>
      <c r="R36" s="304">
        <f>IF($D$4="MAP+ADM Waivers",SUMIF('C Report'!$A$99:$A$198,'C Report Grouper'!$D36,'C Report'!P$99:P$198)+SUMIF('C Report'!$A$299:$A$398,'C Report Grouper'!$D36,'C Report'!P$299:P$398),SUMIF('C Report'!$A$99:$A$198,'C Report Grouper'!$D36,'C Report'!P$99:P$198))</f>
        <v>0</v>
      </c>
      <c r="S36" s="304">
        <f>IF($D$4="MAP+ADM Waivers",SUMIF('C Report'!$A$99:$A$198,'C Report Grouper'!$D36,'C Report'!Q$99:Q$198)+SUMIF('C Report'!$A$299:$A$398,'C Report Grouper'!$D36,'C Report'!Q$299:Q$398),SUMIF('C Report'!$A$99:$A$198,'C Report Grouper'!$D36,'C Report'!Q$99:Q$198))</f>
        <v>0</v>
      </c>
      <c r="T36" s="304">
        <f>IF($D$4="MAP+ADM Waivers",SUMIF('C Report'!$A$99:$A$198,'C Report Grouper'!$D36,'C Report'!R$99:R$198)+SUMIF('C Report'!$A$299:$A$398,'C Report Grouper'!$D36,'C Report'!R$299:R$398),SUMIF('C Report'!$A$99:$A$198,'C Report Grouper'!$D36,'C Report'!R$99:R$198))</f>
        <v>0</v>
      </c>
      <c r="U36" s="304">
        <f>IF($D$4="MAP+ADM Waivers",SUMIF('C Report'!$A$99:$A$198,'C Report Grouper'!$D36,'C Report'!S$99:S$198)+SUMIF('C Report'!$A$299:$A$398,'C Report Grouper'!$D36,'C Report'!S$299:S$398),SUMIF('C Report'!$A$99:$A$198,'C Report Grouper'!$D36,'C Report'!S$99:S$198))</f>
        <v>0</v>
      </c>
      <c r="V36" s="304">
        <f>IF($D$4="MAP+ADM Waivers",SUMIF('C Report'!$A$99:$A$198,'C Report Grouper'!$D36,'C Report'!T$99:T$198)+SUMIF('C Report'!$A$299:$A$398,'C Report Grouper'!$D36,'C Report'!T$299:T$398),SUMIF('C Report'!$A$99:$A$198,'C Report Grouper'!$D36,'C Report'!T$99:T$198))</f>
        <v>0</v>
      </c>
      <c r="W36" s="304">
        <f>IF($D$4="MAP+ADM Waivers",SUMIF('C Report'!$A$99:$A$198,'C Report Grouper'!$D36,'C Report'!U$99:U$198)+SUMIF('C Report'!$A$299:$A$398,'C Report Grouper'!$D36,'C Report'!U$299:U$398),SUMIF('C Report'!$A$99:$A$198,'C Report Grouper'!$D36,'C Report'!U$99:U$198))</f>
        <v>0</v>
      </c>
      <c r="X36" s="304">
        <f>IF($D$4="MAP+ADM Waivers",SUMIF('C Report'!$A$99:$A$198,'C Report Grouper'!$D36,'C Report'!V$99:V$198)+SUMIF('C Report'!$A$299:$A$398,'C Report Grouper'!$D36,'C Report'!V$299:V$398),SUMIF('C Report'!$A$99:$A$198,'C Report Grouper'!$D36,'C Report'!V$99:V$198))</f>
        <v>0</v>
      </c>
      <c r="Y36" s="304">
        <f>IF($D$4="MAP+ADM Waivers",SUMIF('C Report'!$A$99:$A$198,'C Report Grouper'!$D36,'C Report'!W$99:W$198)+SUMIF('C Report'!$A$299:$A$398,'C Report Grouper'!$D36,'C Report'!W$299:W$398),SUMIF('C Report'!$A$99:$A$198,'C Report Grouper'!$D36,'C Report'!W$99:W$198))</f>
        <v>0</v>
      </c>
      <c r="Z36" s="304">
        <f>IF($D$4="MAP+ADM Waivers",SUMIF('C Report'!$A$99:$A$198,'C Report Grouper'!$D36,'C Report'!X$99:X$198)+SUMIF('C Report'!$A$299:$A$398,'C Report Grouper'!$D36,'C Report'!X$299:X$398),SUMIF('C Report'!$A$99:$A$198,'C Report Grouper'!$D36,'C Report'!X$99:X$198))</f>
        <v>0</v>
      </c>
      <c r="AA36" s="304">
        <f>IF($D$4="MAP+ADM Waivers",SUMIF('C Report'!$A$99:$A$198,'C Report Grouper'!$D36,'C Report'!Y$99:Y$198)+SUMIF('C Report'!$A$299:$A$398,'C Report Grouper'!$D36,'C Report'!Y$299:Y$398),SUMIF('C Report'!$A$99:$A$198,'C Report Grouper'!$D36,'C Report'!Y$99:Y$198))</f>
        <v>0</v>
      </c>
      <c r="AB36" s="304">
        <f>IF($D$4="MAP+ADM Waivers",SUMIF('C Report'!$A$99:$A$198,'C Report Grouper'!$D36,'C Report'!Z$99:Z$198)+SUMIF('C Report'!$A$299:$A$398,'C Report Grouper'!$D36,'C Report'!Z$299:Z$398),SUMIF('C Report'!$A$99:$A$198,'C Report Grouper'!$D36,'C Report'!Z$99:Z$198))</f>
        <v>0</v>
      </c>
      <c r="AC36" s="305">
        <f>IF($D$4="MAP+ADM Waivers",SUMIF('C Report'!$A$99:$A$198,'C Report Grouper'!$D36,'C Report'!AA$99:AA$198)+SUMIF('C Report'!$A$299:$A$398,'C Report Grouper'!$D36,'C Report'!AA$299:AA$398),SUMIF('C Report'!$A$99:$A$198,'C Report Grouper'!$D36,'C Report'!AA$99:AA$198))</f>
        <v>0</v>
      </c>
    </row>
    <row r="37" spans="2:29" x14ac:dyDescent="0.2">
      <c r="B37" s="456" t="str">
        <f>IFERROR(VLOOKUP(C37,'MEG Def'!$A$47:$B$50,2),"")</f>
        <v/>
      </c>
      <c r="C37" s="115"/>
      <c r="D37" s="693"/>
      <c r="E37" s="304">
        <f>IF($D$4="MAP+ADM Waivers",SUMIF('C Report'!$A$99:$A$198,'C Report Grouper'!$D37,'C Report'!C$99:C$198)+SUMIF('C Report'!$A$299:$A$398,'C Report Grouper'!$D37,'C Report'!C$299:C$398),SUMIF('C Report'!$A$99:$A$198,'C Report Grouper'!$D37,'C Report'!C$99:C$198))</f>
        <v>0</v>
      </c>
      <c r="F37" s="304">
        <f>IF($D$4="MAP+ADM Waivers",SUMIF('C Report'!$A$99:$A$198,'C Report Grouper'!$D37,'C Report'!D$99:D$198)+SUMIF('C Report'!$A$299:$A$398,'C Report Grouper'!$D37,'C Report'!D$299:D$398),SUMIF('C Report'!$A$99:$A$198,'C Report Grouper'!$D37,'C Report'!D$99:D$198))</f>
        <v>0</v>
      </c>
      <c r="G37" s="304">
        <f>IF($D$4="MAP+ADM Waivers",SUMIF('C Report'!$A$99:$A$198,'C Report Grouper'!$D37,'C Report'!E$99:E$198)+SUMIF('C Report'!$A$299:$A$398,'C Report Grouper'!$D37,'C Report'!E$299:E$398),SUMIF('C Report'!$A$99:$A$198,'C Report Grouper'!$D37,'C Report'!E$99:E$198))</f>
        <v>0</v>
      </c>
      <c r="H37" s="304">
        <f>IF($D$4="MAP+ADM Waivers",SUMIF('C Report'!$A$99:$A$198,'C Report Grouper'!$D37,'C Report'!F$99:F$198)+SUMIF('C Report'!$A$299:$A$398,'C Report Grouper'!$D37,'C Report'!F$299:F$398),SUMIF('C Report'!$A$99:$A$198,'C Report Grouper'!$D37,'C Report'!F$99:F$198))</f>
        <v>0</v>
      </c>
      <c r="I37" s="304">
        <f>IF($D$4="MAP+ADM Waivers",SUMIF('C Report'!$A$99:$A$198,'C Report Grouper'!$D37,'C Report'!G$99:G$198)+SUMIF('C Report'!$A$299:$A$398,'C Report Grouper'!$D37,'C Report'!G$299:G$398),SUMIF('C Report'!$A$99:$A$198,'C Report Grouper'!$D37,'C Report'!G$99:G$198))</f>
        <v>0</v>
      </c>
      <c r="J37" s="304">
        <f>IF($D$4="MAP+ADM Waivers",SUMIF('C Report'!$A$99:$A$198,'C Report Grouper'!$D37,'C Report'!H$99:H$198)+SUMIF('C Report'!$A$299:$A$398,'C Report Grouper'!$D37,'C Report'!H$299:H$398),SUMIF('C Report'!$A$99:$A$198,'C Report Grouper'!$D37,'C Report'!H$99:H$198))</f>
        <v>0</v>
      </c>
      <c r="K37" s="304">
        <f>IF($D$4="MAP+ADM Waivers",SUMIF('C Report'!$A$99:$A$198,'C Report Grouper'!$D37,'C Report'!I$99:I$198)+SUMIF('C Report'!$A$299:$A$398,'C Report Grouper'!$D37,'C Report'!I$299:I$398),SUMIF('C Report'!$A$99:$A$198,'C Report Grouper'!$D37,'C Report'!I$99:I$198))</f>
        <v>0</v>
      </c>
      <c r="L37" s="304">
        <f>IF($D$4="MAP+ADM Waivers",SUMIF('C Report'!$A$99:$A$198,'C Report Grouper'!$D37,'C Report'!J$99:J$198)+SUMIF('C Report'!$A$299:$A$398,'C Report Grouper'!$D37,'C Report'!J$299:J$398),SUMIF('C Report'!$A$99:$A$198,'C Report Grouper'!$D37,'C Report'!J$99:J$198))</f>
        <v>0</v>
      </c>
      <c r="M37" s="304">
        <f>IF($D$4="MAP+ADM Waivers",SUMIF('C Report'!$A$99:$A$198,'C Report Grouper'!$D37,'C Report'!K$99:K$198)+SUMIF('C Report'!$A$299:$A$398,'C Report Grouper'!$D37,'C Report'!K$299:K$398),SUMIF('C Report'!$A$99:$A$198,'C Report Grouper'!$D37,'C Report'!K$99:K$198))</f>
        <v>0</v>
      </c>
      <c r="N37" s="304">
        <f>IF($D$4="MAP+ADM Waivers",SUMIF('C Report'!$A$99:$A$198,'C Report Grouper'!$D37,'C Report'!L$99:L$198)+SUMIF('C Report'!$A$299:$A$398,'C Report Grouper'!$D37,'C Report'!L$299:L$398),SUMIF('C Report'!$A$99:$A$198,'C Report Grouper'!$D37,'C Report'!L$99:L$198))</f>
        <v>0</v>
      </c>
      <c r="O37" s="304">
        <f>IF($D$4="MAP+ADM Waivers",SUMIF('C Report'!$A$99:$A$198,'C Report Grouper'!$D37,'C Report'!M$99:M$198)+SUMIF('C Report'!$A$299:$A$398,'C Report Grouper'!$D37,'C Report'!M$299:M$398),SUMIF('C Report'!$A$99:$A$198,'C Report Grouper'!$D37,'C Report'!M$99:M$198))</f>
        <v>0</v>
      </c>
      <c r="P37" s="304">
        <f>IF($D$4="MAP+ADM Waivers",SUMIF('C Report'!$A$99:$A$198,'C Report Grouper'!$D37,'C Report'!N$99:N$198)+SUMIF('C Report'!$A$299:$A$398,'C Report Grouper'!$D37,'C Report'!N$299:N$398),SUMIF('C Report'!$A$99:$A$198,'C Report Grouper'!$D37,'C Report'!N$99:N$198))</f>
        <v>0</v>
      </c>
      <c r="Q37" s="304">
        <f>IF($D$4="MAP+ADM Waivers",SUMIF('C Report'!$A$99:$A$198,'C Report Grouper'!$D37,'C Report'!O$99:O$198)+SUMIF('C Report'!$A$299:$A$398,'C Report Grouper'!$D37,'C Report'!O$299:O$398),SUMIF('C Report'!$A$99:$A$198,'C Report Grouper'!$D37,'C Report'!O$99:O$198))</f>
        <v>0</v>
      </c>
      <c r="R37" s="304">
        <f>IF($D$4="MAP+ADM Waivers",SUMIF('C Report'!$A$99:$A$198,'C Report Grouper'!$D37,'C Report'!P$99:P$198)+SUMIF('C Report'!$A$299:$A$398,'C Report Grouper'!$D37,'C Report'!P$299:P$398),SUMIF('C Report'!$A$99:$A$198,'C Report Grouper'!$D37,'C Report'!P$99:P$198))</f>
        <v>0</v>
      </c>
      <c r="S37" s="304">
        <f>IF($D$4="MAP+ADM Waivers",SUMIF('C Report'!$A$99:$A$198,'C Report Grouper'!$D37,'C Report'!Q$99:Q$198)+SUMIF('C Report'!$A$299:$A$398,'C Report Grouper'!$D37,'C Report'!Q$299:Q$398),SUMIF('C Report'!$A$99:$A$198,'C Report Grouper'!$D37,'C Report'!Q$99:Q$198))</f>
        <v>0</v>
      </c>
      <c r="T37" s="304">
        <f>IF($D$4="MAP+ADM Waivers",SUMIF('C Report'!$A$99:$A$198,'C Report Grouper'!$D37,'C Report'!R$99:R$198)+SUMIF('C Report'!$A$299:$A$398,'C Report Grouper'!$D37,'C Report'!R$299:R$398),SUMIF('C Report'!$A$99:$A$198,'C Report Grouper'!$D37,'C Report'!R$99:R$198))</f>
        <v>0</v>
      </c>
      <c r="U37" s="304">
        <f>IF($D$4="MAP+ADM Waivers",SUMIF('C Report'!$A$99:$A$198,'C Report Grouper'!$D37,'C Report'!S$99:S$198)+SUMIF('C Report'!$A$299:$A$398,'C Report Grouper'!$D37,'C Report'!S$299:S$398),SUMIF('C Report'!$A$99:$A$198,'C Report Grouper'!$D37,'C Report'!S$99:S$198))</f>
        <v>0</v>
      </c>
      <c r="V37" s="304">
        <f>IF($D$4="MAP+ADM Waivers",SUMIF('C Report'!$A$99:$A$198,'C Report Grouper'!$D37,'C Report'!T$99:T$198)+SUMIF('C Report'!$A$299:$A$398,'C Report Grouper'!$D37,'C Report'!T$299:T$398),SUMIF('C Report'!$A$99:$A$198,'C Report Grouper'!$D37,'C Report'!T$99:T$198))</f>
        <v>0</v>
      </c>
      <c r="W37" s="304">
        <f>IF($D$4="MAP+ADM Waivers",SUMIF('C Report'!$A$99:$A$198,'C Report Grouper'!$D37,'C Report'!U$99:U$198)+SUMIF('C Report'!$A$299:$A$398,'C Report Grouper'!$D37,'C Report'!U$299:U$398),SUMIF('C Report'!$A$99:$A$198,'C Report Grouper'!$D37,'C Report'!U$99:U$198))</f>
        <v>0</v>
      </c>
      <c r="X37" s="304">
        <f>IF($D$4="MAP+ADM Waivers",SUMIF('C Report'!$A$99:$A$198,'C Report Grouper'!$D37,'C Report'!V$99:V$198)+SUMIF('C Report'!$A$299:$A$398,'C Report Grouper'!$D37,'C Report'!V$299:V$398),SUMIF('C Report'!$A$99:$A$198,'C Report Grouper'!$D37,'C Report'!V$99:V$198))</f>
        <v>0</v>
      </c>
      <c r="Y37" s="304">
        <f>IF($D$4="MAP+ADM Waivers",SUMIF('C Report'!$A$99:$A$198,'C Report Grouper'!$D37,'C Report'!W$99:W$198)+SUMIF('C Report'!$A$299:$A$398,'C Report Grouper'!$D37,'C Report'!W$299:W$398),SUMIF('C Report'!$A$99:$A$198,'C Report Grouper'!$D37,'C Report'!W$99:W$198))</f>
        <v>0</v>
      </c>
      <c r="Z37" s="304">
        <f>IF($D$4="MAP+ADM Waivers",SUMIF('C Report'!$A$99:$A$198,'C Report Grouper'!$D37,'C Report'!X$99:X$198)+SUMIF('C Report'!$A$299:$A$398,'C Report Grouper'!$D37,'C Report'!X$299:X$398),SUMIF('C Report'!$A$99:$A$198,'C Report Grouper'!$D37,'C Report'!X$99:X$198))</f>
        <v>0</v>
      </c>
      <c r="AA37" s="304">
        <f>IF($D$4="MAP+ADM Waivers",SUMIF('C Report'!$A$99:$A$198,'C Report Grouper'!$D37,'C Report'!Y$99:Y$198)+SUMIF('C Report'!$A$299:$A$398,'C Report Grouper'!$D37,'C Report'!Y$299:Y$398),SUMIF('C Report'!$A$99:$A$198,'C Report Grouper'!$D37,'C Report'!Y$99:Y$198))</f>
        <v>0</v>
      </c>
      <c r="AB37" s="304">
        <f>IF($D$4="MAP+ADM Waivers",SUMIF('C Report'!$A$99:$A$198,'C Report Grouper'!$D37,'C Report'!Z$99:Z$198)+SUMIF('C Report'!$A$299:$A$398,'C Report Grouper'!$D37,'C Report'!Z$299:Z$398),SUMIF('C Report'!$A$99:$A$198,'C Report Grouper'!$D37,'C Report'!Z$99:Z$198))</f>
        <v>0</v>
      </c>
      <c r="AC37" s="305">
        <f>IF($D$4="MAP+ADM Waivers",SUMIF('C Report'!$A$99:$A$198,'C Report Grouper'!$D37,'C Report'!AA$99:AA$198)+SUMIF('C Report'!$A$299:$A$398,'C Report Grouper'!$D37,'C Report'!AA$299:AA$398),SUMIF('C Report'!$A$99:$A$198,'C Report Grouper'!$D37,'C Report'!AA$99:AA$198))</f>
        <v>0</v>
      </c>
    </row>
    <row r="38" spans="2:29" x14ac:dyDescent="0.2">
      <c r="B38" s="217"/>
      <c r="C38" s="115"/>
      <c r="D38" s="693"/>
      <c r="E38" s="304">
        <f>IF($D$4="MAP+ADM Waivers",SUMIF('C Report'!$A$99:$A$198,'C Report Grouper'!$D38,'C Report'!C$99:C$198)+SUMIF('C Report'!$A$299:$A$398,'C Report Grouper'!$D38,'C Report'!C$299:C$398),SUMIF('C Report'!$A$99:$A$198,'C Report Grouper'!$D38,'C Report'!C$99:C$198))</f>
        <v>0</v>
      </c>
      <c r="F38" s="304">
        <f>IF($D$4="MAP+ADM Waivers",SUMIF('C Report'!$A$99:$A$198,'C Report Grouper'!$D38,'C Report'!D$99:D$198)+SUMIF('C Report'!$A$299:$A$398,'C Report Grouper'!$D38,'C Report'!D$299:D$398),SUMIF('C Report'!$A$99:$A$198,'C Report Grouper'!$D38,'C Report'!D$99:D$198))</f>
        <v>0</v>
      </c>
      <c r="G38" s="304">
        <f>IF($D$4="MAP+ADM Waivers",SUMIF('C Report'!$A$99:$A$198,'C Report Grouper'!$D38,'C Report'!E$99:E$198)+SUMIF('C Report'!$A$299:$A$398,'C Report Grouper'!$D38,'C Report'!E$299:E$398),SUMIF('C Report'!$A$99:$A$198,'C Report Grouper'!$D38,'C Report'!E$99:E$198))</f>
        <v>0</v>
      </c>
      <c r="H38" s="304">
        <f>IF($D$4="MAP+ADM Waivers",SUMIF('C Report'!$A$99:$A$198,'C Report Grouper'!$D38,'C Report'!F$99:F$198)+SUMIF('C Report'!$A$299:$A$398,'C Report Grouper'!$D38,'C Report'!F$299:F$398),SUMIF('C Report'!$A$99:$A$198,'C Report Grouper'!$D38,'C Report'!F$99:F$198))</f>
        <v>0</v>
      </c>
      <c r="I38" s="304">
        <f>IF($D$4="MAP+ADM Waivers",SUMIF('C Report'!$A$99:$A$198,'C Report Grouper'!$D38,'C Report'!G$99:G$198)+SUMIF('C Report'!$A$299:$A$398,'C Report Grouper'!$D38,'C Report'!G$299:G$398),SUMIF('C Report'!$A$99:$A$198,'C Report Grouper'!$D38,'C Report'!G$99:G$198))</f>
        <v>0</v>
      </c>
      <c r="J38" s="304">
        <f>IF($D$4="MAP+ADM Waivers",SUMIF('C Report'!$A$99:$A$198,'C Report Grouper'!$D38,'C Report'!H$99:H$198)+SUMIF('C Report'!$A$299:$A$398,'C Report Grouper'!$D38,'C Report'!H$299:H$398),SUMIF('C Report'!$A$99:$A$198,'C Report Grouper'!$D38,'C Report'!H$99:H$198))</f>
        <v>0</v>
      </c>
      <c r="K38" s="304">
        <f>IF($D$4="MAP+ADM Waivers",SUMIF('C Report'!$A$99:$A$198,'C Report Grouper'!$D38,'C Report'!I$99:I$198)+SUMIF('C Report'!$A$299:$A$398,'C Report Grouper'!$D38,'C Report'!I$299:I$398),SUMIF('C Report'!$A$99:$A$198,'C Report Grouper'!$D38,'C Report'!I$99:I$198))</f>
        <v>0</v>
      </c>
      <c r="L38" s="304">
        <f>IF($D$4="MAP+ADM Waivers",SUMIF('C Report'!$A$99:$A$198,'C Report Grouper'!$D38,'C Report'!J$99:J$198)+SUMIF('C Report'!$A$299:$A$398,'C Report Grouper'!$D38,'C Report'!J$299:J$398),SUMIF('C Report'!$A$99:$A$198,'C Report Grouper'!$D38,'C Report'!J$99:J$198))</f>
        <v>0</v>
      </c>
      <c r="M38" s="304">
        <f>IF($D$4="MAP+ADM Waivers",SUMIF('C Report'!$A$99:$A$198,'C Report Grouper'!$D38,'C Report'!K$99:K$198)+SUMIF('C Report'!$A$299:$A$398,'C Report Grouper'!$D38,'C Report'!K$299:K$398),SUMIF('C Report'!$A$99:$A$198,'C Report Grouper'!$D38,'C Report'!K$99:K$198))</f>
        <v>0</v>
      </c>
      <c r="N38" s="304">
        <f>IF($D$4="MAP+ADM Waivers",SUMIF('C Report'!$A$99:$A$198,'C Report Grouper'!$D38,'C Report'!L$99:L$198)+SUMIF('C Report'!$A$299:$A$398,'C Report Grouper'!$D38,'C Report'!L$299:L$398),SUMIF('C Report'!$A$99:$A$198,'C Report Grouper'!$D38,'C Report'!L$99:L$198))</f>
        <v>0</v>
      </c>
      <c r="O38" s="304">
        <f>IF($D$4="MAP+ADM Waivers",SUMIF('C Report'!$A$99:$A$198,'C Report Grouper'!$D38,'C Report'!M$99:M$198)+SUMIF('C Report'!$A$299:$A$398,'C Report Grouper'!$D38,'C Report'!M$299:M$398),SUMIF('C Report'!$A$99:$A$198,'C Report Grouper'!$D38,'C Report'!M$99:M$198))</f>
        <v>0</v>
      </c>
      <c r="P38" s="304">
        <f>IF($D$4="MAP+ADM Waivers",SUMIF('C Report'!$A$99:$A$198,'C Report Grouper'!$D38,'C Report'!N$99:N$198)+SUMIF('C Report'!$A$299:$A$398,'C Report Grouper'!$D38,'C Report'!N$299:N$398),SUMIF('C Report'!$A$99:$A$198,'C Report Grouper'!$D38,'C Report'!N$99:N$198))</f>
        <v>0</v>
      </c>
      <c r="Q38" s="304">
        <f>IF($D$4="MAP+ADM Waivers",SUMIF('C Report'!$A$99:$A$198,'C Report Grouper'!$D38,'C Report'!O$99:O$198)+SUMIF('C Report'!$A$299:$A$398,'C Report Grouper'!$D38,'C Report'!O$299:O$398),SUMIF('C Report'!$A$99:$A$198,'C Report Grouper'!$D38,'C Report'!O$99:O$198))</f>
        <v>0</v>
      </c>
      <c r="R38" s="304">
        <f>IF($D$4="MAP+ADM Waivers",SUMIF('C Report'!$A$99:$A$198,'C Report Grouper'!$D38,'C Report'!P$99:P$198)+SUMIF('C Report'!$A$299:$A$398,'C Report Grouper'!$D38,'C Report'!P$299:P$398),SUMIF('C Report'!$A$99:$A$198,'C Report Grouper'!$D38,'C Report'!P$99:P$198))</f>
        <v>0</v>
      </c>
      <c r="S38" s="304">
        <f>IF($D$4="MAP+ADM Waivers",SUMIF('C Report'!$A$99:$A$198,'C Report Grouper'!$D38,'C Report'!Q$99:Q$198)+SUMIF('C Report'!$A$299:$A$398,'C Report Grouper'!$D38,'C Report'!Q$299:Q$398),SUMIF('C Report'!$A$99:$A$198,'C Report Grouper'!$D38,'C Report'!Q$99:Q$198))</f>
        <v>0</v>
      </c>
      <c r="T38" s="304">
        <f>IF($D$4="MAP+ADM Waivers",SUMIF('C Report'!$A$99:$A$198,'C Report Grouper'!$D38,'C Report'!R$99:R$198)+SUMIF('C Report'!$A$299:$A$398,'C Report Grouper'!$D38,'C Report'!R$299:R$398),SUMIF('C Report'!$A$99:$A$198,'C Report Grouper'!$D38,'C Report'!R$99:R$198))</f>
        <v>0</v>
      </c>
      <c r="U38" s="304">
        <f>IF($D$4="MAP+ADM Waivers",SUMIF('C Report'!$A$99:$A$198,'C Report Grouper'!$D38,'C Report'!S$99:S$198)+SUMIF('C Report'!$A$299:$A$398,'C Report Grouper'!$D38,'C Report'!S$299:S$398),SUMIF('C Report'!$A$99:$A$198,'C Report Grouper'!$D38,'C Report'!S$99:S$198))</f>
        <v>0</v>
      </c>
      <c r="V38" s="304">
        <f>IF($D$4="MAP+ADM Waivers",SUMIF('C Report'!$A$99:$A$198,'C Report Grouper'!$D38,'C Report'!T$99:T$198)+SUMIF('C Report'!$A$299:$A$398,'C Report Grouper'!$D38,'C Report'!T$299:T$398),SUMIF('C Report'!$A$99:$A$198,'C Report Grouper'!$D38,'C Report'!T$99:T$198))</f>
        <v>0</v>
      </c>
      <c r="W38" s="304">
        <f>IF($D$4="MAP+ADM Waivers",SUMIF('C Report'!$A$99:$A$198,'C Report Grouper'!$D38,'C Report'!U$99:U$198)+SUMIF('C Report'!$A$299:$A$398,'C Report Grouper'!$D38,'C Report'!U$299:U$398),SUMIF('C Report'!$A$99:$A$198,'C Report Grouper'!$D38,'C Report'!U$99:U$198))</f>
        <v>0</v>
      </c>
      <c r="X38" s="304">
        <f>IF($D$4="MAP+ADM Waivers",SUMIF('C Report'!$A$99:$A$198,'C Report Grouper'!$D38,'C Report'!V$99:V$198)+SUMIF('C Report'!$A$299:$A$398,'C Report Grouper'!$D38,'C Report'!V$299:V$398),SUMIF('C Report'!$A$99:$A$198,'C Report Grouper'!$D38,'C Report'!V$99:V$198))</f>
        <v>0</v>
      </c>
      <c r="Y38" s="304">
        <f>IF($D$4="MAP+ADM Waivers",SUMIF('C Report'!$A$99:$A$198,'C Report Grouper'!$D38,'C Report'!W$99:W$198)+SUMIF('C Report'!$A$299:$A$398,'C Report Grouper'!$D38,'C Report'!W$299:W$398),SUMIF('C Report'!$A$99:$A$198,'C Report Grouper'!$D38,'C Report'!W$99:W$198))</f>
        <v>0</v>
      </c>
      <c r="Z38" s="304">
        <f>IF($D$4="MAP+ADM Waivers",SUMIF('C Report'!$A$99:$A$198,'C Report Grouper'!$D38,'C Report'!X$99:X$198)+SUMIF('C Report'!$A$299:$A$398,'C Report Grouper'!$D38,'C Report'!X$299:X$398),SUMIF('C Report'!$A$99:$A$198,'C Report Grouper'!$D38,'C Report'!X$99:X$198))</f>
        <v>0</v>
      </c>
      <c r="AA38" s="304">
        <f>IF($D$4="MAP+ADM Waivers",SUMIF('C Report'!$A$99:$A$198,'C Report Grouper'!$D38,'C Report'!Y$99:Y$198)+SUMIF('C Report'!$A$299:$A$398,'C Report Grouper'!$D38,'C Report'!Y$299:Y$398),SUMIF('C Report'!$A$99:$A$198,'C Report Grouper'!$D38,'C Report'!Y$99:Y$198))</f>
        <v>0</v>
      </c>
      <c r="AB38" s="304">
        <f>IF($D$4="MAP+ADM Waivers",SUMIF('C Report'!$A$99:$A$198,'C Report Grouper'!$D38,'C Report'!Z$99:Z$198)+SUMIF('C Report'!$A$299:$A$398,'C Report Grouper'!$D38,'C Report'!Z$299:Z$398),SUMIF('C Report'!$A$99:$A$198,'C Report Grouper'!$D38,'C Report'!Z$99:Z$198))</f>
        <v>0</v>
      </c>
      <c r="AC38" s="305">
        <f>IF($D$4="MAP+ADM Waivers",SUMIF('C Report'!$A$99:$A$198,'C Report Grouper'!$D38,'C Report'!AA$99:AA$198)+SUMIF('C Report'!$A$299:$A$398,'C Report Grouper'!$D38,'C Report'!AA$299:AA$398),SUMIF('C Report'!$A$99:$A$198,'C Report Grouper'!$D38,'C Report'!AA$99:AA$198))</f>
        <v>0</v>
      </c>
    </row>
    <row r="39" spans="2:29" x14ac:dyDescent="0.2">
      <c r="B39" s="214" t="s">
        <v>78</v>
      </c>
      <c r="C39" s="115"/>
      <c r="D39" s="693"/>
      <c r="E39" s="304">
        <f>IF($D$4="MAP+ADM Waivers",SUMIF('C Report'!$A$99:$A$198,'C Report Grouper'!$D39,'C Report'!C$99:C$198)+SUMIF('C Report'!$A$299:$A$398,'C Report Grouper'!$D39,'C Report'!C$299:C$398),SUMIF('C Report'!$A$99:$A$198,'C Report Grouper'!$D39,'C Report'!C$99:C$198))</f>
        <v>0</v>
      </c>
      <c r="F39" s="304">
        <f>IF($D$4="MAP+ADM Waivers",SUMIF('C Report'!$A$99:$A$198,'C Report Grouper'!$D39,'C Report'!D$99:D$198)+SUMIF('C Report'!$A$299:$A$398,'C Report Grouper'!$D39,'C Report'!D$299:D$398),SUMIF('C Report'!$A$99:$A$198,'C Report Grouper'!$D39,'C Report'!D$99:D$198))</f>
        <v>0</v>
      </c>
      <c r="G39" s="304">
        <f>IF($D$4="MAP+ADM Waivers",SUMIF('C Report'!$A$99:$A$198,'C Report Grouper'!$D39,'C Report'!E$99:E$198)+SUMIF('C Report'!$A$299:$A$398,'C Report Grouper'!$D39,'C Report'!E$299:E$398),SUMIF('C Report'!$A$99:$A$198,'C Report Grouper'!$D39,'C Report'!E$99:E$198))</f>
        <v>0</v>
      </c>
      <c r="H39" s="304">
        <f>IF($D$4="MAP+ADM Waivers",SUMIF('C Report'!$A$99:$A$198,'C Report Grouper'!$D39,'C Report'!F$99:F$198)+SUMIF('C Report'!$A$299:$A$398,'C Report Grouper'!$D39,'C Report'!F$299:F$398),SUMIF('C Report'!$A$99:$A$198,'C Report Grouper'!$D39,'C Report'!F$99:F$198))</f>
        <v>0</v>
      </c>
      <c r="I39" s="304">
        <f>IF($D$4="MAP+ADM Waivers",SUMIF('C Report'!$A$99:$A$198,'C Report Grouper'!$D39,'C Report'!G$99:G$198)+SUMIF('C Report'!$A$299:$A$398,'C Report Grouper'!$D39,'C Report'!G$299:G$398),SUMIF('C Report'!$A$99:$A$198,'C Report Grouper'!$D39,'C Report'!G$99:G$198))</f>
        <v>0</v>
      </c>
      <c r="J39" s="304">
        <f>IF($D$4="MAP+ADM Waivers",SUMIF('C Report'!$A$99:$A$198,'C Report Grouper'!$D39,'C Report'!H$99:H$198)+SUMIF('C Report'!$A$299:$A$398,'C Report Grouper'!$D39,'C Report'!H$299:H$398),SUMIF('C Report'!$A$99:$A$198,'C Report Grouper'!$D39,'C Report'!H$99:H$198))</f>
        <v>0</v>
      </c>
      <c r="K39" s="304">
        <f>IF($D$4="MAP+ADM Waivers",SUMIF('C Report'!$A$99:$A$198,'C Report Grouper'!$D39,'C Report'!I$99:I$198)+SUMIF('C Report'!$A$299:$A$398,'C Report Grouper'!$D39,'C Report'!I$299:I$398),SUMIF('C Report'!$A$99:$A$198,'C Report Grouper'!$D39,'C Report'!I$99:I$198))</f>
        <v>0</v>
      </c>
      <c r="L39" s="304">
        <f>IF($D$4="MAP+ADM Waivers",SUMIF('C Report'!$A$99:$A$198,'C Report Grouper'!$D39,'C Report'!J$99:J$198)+SUMIF('C Report'!$A$299:$A$398,'C Report Grouper'!$D39,'C Report'!J$299:J$398),SUMIF('C Report'!$A$99:$A$198,'C Report Grouper'!$D39,'C Report'!J$99:J$198))</f>
        <v>0</v>
      </c>
      <c r="M39" s="304">
        <f>IF($D$4="MAP+ADM Waivers",SUMIF('C Report'!$A$99:$A$198,'C Report Grouper'!$D39,'C Report'!K$99:K$198)+SUMIF('C Report'!$A$299:$A$398,'C Report Grouper'!$D39,'C Report'!K$299:K$398),SUMIF('C Report'!$A$99:$A$198,'C Report Grouper'!$D39,'C Report'!K$99:K$198))</f>
        <v>0</v>
      </c>
      <c r="N39" s="304">
        <f>IF($D$4="MAP+ADM Waivers",SUMIF('C Report'!$A$99:$A$198,'C Report Grouper'!$D39,'C Report'!L$99:L$198)+SUMIF('C Report'!$A$299:$A$398,'C Report Grouper'!$D39,'C Report'!L$299:L$398),SUMIF('C Report'!$A$99:$A$198,'C Report Grouper'!$D39,'C Report'!L$99:L$198))</f>
        <v>0</v>
      </c>
      <c r="O39" s="304">
        <f>IF($D$4="MAP+ADM Waivers",SUMIF('C Report'!$A$99:$A$198,'C Report Grouper'!$D39,'C Report'!M$99:M$198)+SUMIF('C Report'!$A$299:$A$398,'C Report Grouper'!$D39,'C Report'!M$299:M$398),SUMIF('C Report'!$A$99:$A$198,'C Report Grouper'!$D39,'C Report'!M$99:M$198))</f>
        <v>0</v>
      </c>
      <c r="P39" s="304">
        <f>IF($D$4="MAP+ADM Waivers",SUMIF('C Report'!$A$99:$A$198,'C Report Grouper'!$D39,'C Report'!N$99:N$198)+SUMIF('C Report'!$A$299:$A$398,'C Report Grouper'!$D39,'C Report'!N$299:N$398),SUMIF('C Report'!$A$99:$A$198,'C Report Grouper'!$D39,'C Report'!N$99:N$198))</f>
        <v>0</v>
      </c>
      <c r="Q39" s="304">
        <f>IF($D$4="MAP+ADM Waivers",SUMIF('C Report'!$A$99:$A$198,'C Report Grouper'!$D39,'C Report'!O$99:O$198)+SUMIF('C Report'!$A$299:$A$398,'C Report Grouper'!$D39,'C Report'!O$299:O$398),SUMIF('C Report'!$A$99:$A$198,'C Report Grouper'!$D39,'C Report'!O$99:O$198))</f>
        <v>0</v>
      </c>
      <c r="R39" s="304">
        <f>IF($D$4="MAP+ADM Waivers",SUMIF('C Report'!$A$99:$A$198,'C Report Grouper'!$D39,'C Report'!P$99:P$198)+SUMIF('C Report'!$A$299:$A$398,'C Report Grouper'!$D39,'C Report'!P$299:P$398),SUMIF('C Report'!$A$99:$A$198,'C Report Grouper'!$D39,'C Report'!P$99:P$198))</f>
        <v>0</v>
      </c>
      <c r="S39" s="304">
        <f>IF($D$4="MAP+ADM Waivers",SUMIF('C Report'!$A$99:$A$198,'C Report Grouper'!$D39,'C Report'!Q$99:Q$198)+SUMIF('C Report'!$A$299:$A$398,'C Report Grouper'!$D39,'C Report'!Q$299:Q$398),SUMIF('C Report'!$A$99:$A$198,'C Report Grouper'!$D39,'C Report'!Q$99:Q$198))</f>
        <v>0</v>
      </c>
      <c r="T39" s="304">
        <f>IF($D$4="MAP+ADM Waivers",SUMIF('C Report'!$A$99:$A$198,'C Report Grouper'!$D39,'C Report'!R$99:R$198)+SUMIF('C Report'!$A$299:$A$398,'C Report Grouper'!$D39,'C Report'!R$299:R$398),SUMIF('C Report'!$A$99:$A$198,'C Report Grouper'!$D39,'C Report'!R$99:R$198))</f>
        <v>0</v>
      </c>
      <c r="U39" s="304">
        <f>IF($D$4="MAP+ADM Waivers",SUMIF('C Report'!$A$99:$A$198,'C Report Grouper'!$D39,'C Report'!S$99:S$198)+SUMIF('C Report'!$A$299:$A$398,'C Report Grouper'!$D39,'C Report'!S$299:S$398),SUMIF('C Report'!$A$99:$A$198,'C Report Grouper'!$D39,'C Report'!S$99:S$198))</f>
        <v>0</v>
      </c>
      <c r="V39" s="304">
        <f>IF($D$4="MAP+ADM Waivers",SUMIF('C Report'!$A$99:$A$198,'C Report Grouper'!$D39,'C Report'!T$99:T$198)+SUMIF('C Report'!$A$299:$A$398,'C Report Grouper'!$D39,'C Report'!T$299:T$398),SUMIF('C Report'!$A$99:$A$198,'C Report Grouper'!$D39,'C Report'!T$99:T$198))</f>
        <v>0</v>
      </c>
      <c r="W39" s="304">
        <f>IF($D$4="MAP+ADM Waivers",SUMIF('C Report'!$A$99:$A$198,'C Report Grouper'!$D39,'C Report'!U$99:U$198)+SUMIF('C Report'!$A$299:$A$398,'C Report Grouper'!$D39,'C Report'!U$299:U$398),SUMIF('C Report'!$A$99:$A$198,'C Report Grouper'!$D39,'C Report'!U$99:U$198))</f>
        <v>0</v>
      </c>
      <c r="X39" s="304">
        <f>IF($D$4="MAP+ADM Waivers",SUMIF('C Report'!$A$99:$A$198,'C Report Grouper'!$D39,'C Report'!V$99:V$198)+SUMIF('C Report'!$A$299:$A$398,'C Report Grouper'!$D39,'C Report'!V$299:V$398),SUMIF('C Report'!$A$99:$A$198,'C Report Grouper'!$D39,'C Report'!V$99:V$198))</f>
        <v>0</v>
      </c>
      <c r="Y39" s="304">
        <f>IF($D$4="MAP+ADM Waivers",SUMIF('C Report'!$A$99:$A$198,'C Report Grouper'!$D39,'C Report'!W$99:W$198)+SUMIF('C Report'!$A$299:$A$398,'C Report Grouper'!$D39,'C Report'!W$299:W$398),SUMIF('C Report'!$A$99:$A$198,'C Report Grouper'!$D39,'C Report'!W$99:W$198))</f>
        <v>0</v>
      </c>
      <c r="Z39" s="304">
        <f>IF($D$4="MAP+ADM Waivers",SUMIF('C Report'!$A$99:$A$198,'C Report Grouper'!$D39,'C Report'!X$99:X$198)+SUMIF('C Report'!$A$299:$A$398,'C Report Grouper'!$D39,'C Report'!X$299:X$398),SUMIF('C Report'!$A$99:$A$198,'C Report Grouper'!$D39,'C Report'!X$99:X$198))</f>
        <v>0</v>
      </c>
      <c r="AA39" s="304">
        <f>IF($D$4="MAP+ADM Waivers",SUMIF('C Report'!$A$99:$A$198,'C Report Grouper'!$D39,'C Report'!Y$99:Y$198)+SUMIF('C Report'!$A$299:$A$398,'C Report Grouper'!$D39,'C Report'!Y$299:Y$398),SUMIF('C Report'!$A$99:$A$198,'C Report Grouper'!$D39,'C Report'!Y$99:Y$198))</f>
        <v>0</v>
      </c>
      <c r="AB39" s="304">
        <f>IF($D$4="MAP+ADM Waivers",SUMIF('C Report'!$A$99:$A$198,'C Report Grouper'!$D39,'C Report'!Z$99:Z$198)+SUMIF('C Report'!$A$299:$A$398,'C Report Grouper'!$D39,'C Report'!Z$299:Z$398),SUMIF('C Report'!$A$99:$A$198,'C Report Grouper'!$D39,'C Report'!Z$99:Z$198))</f>
        <v>0</v>
      </c>
      <c r="AC39" s="305">
        <f>IF($D$4="MAP+ADM Waivers",SUMIF('C Report'!$A$99:$A$198,'C Report Grouper'!$D39,'C Report'!AA$99:AA$198)+SUMIF('C Report'!$A$299:$A$398,'C Report Grouper'!$D39,'C Report'!AA$299:AA$398),SUMIF('C Report'!$A$99:$A$198,'C Report Grouper'!$D39,'C Report'!AA$99:AA$198))</f>
        <v>0</v>
      </c>
    </row>
    <row r="40" spans="2:29" x14ac:dyDescent="0.2">
      <c r="B40" s="456" t="str">
        <f>IFERROR(VLOOKUP(C40,'MEG Def'!$A$52:$B$55,2),"")</f>
        <v/>
      </c>
      <c r="C40" s="115"/>
      <c r="D40" s="693"/>
      <c r="E40" s="304">
        <f>IF($D$4="MAP+ADM Waivers",SUMIF('C Report'!$A$99:$A$198,'C Report Grouper'!$D40,'C Report'!C$99:C$198)+SUMIF('C Report'!$A$299:$A$398,'C Report Grouper'!$D40,'C Report'!C$299:C$398),SUMIF('C Report'!$A$99:$A$198,'C Report Grouper'!$D40,'C Report'!C$99:C$198))</f>
        <v>0</v>
      </c>
      <c r="F40" s="304">
        <f>IF($D$4="MAP+ADM Waivers",SUMIF('C Report'!$A$99:$A$198,'C Report Grouper'!$D40,'C Report'!D$99:D$198)+SUMIF('C Report'!$A$299:$A$398,'C Report Grouper'!$D40,'C Report'!D$299:D$398),SUMIF('C Report'!$A$99:$A$198,'C Report Grouper'!$D40,'C Report'!D$99:D$198))</f>
        <v>0</v>
      </c>
      <c r="G40" s="304">
        <f>IF($D$4="MAP+ADM Waivers",SUMIF('C Report'!$A$99:$A$198,'C Report Grouper'!$D40,'C Report'!E$99:E$198)+SUMIF('C Report'!$A$299:$A$398,'C Report Grouper'!$D40,'C Report'!E$299:E$398),SUMIF('C Report'!$A$99:$A$198,'C Report Grouper'!$D40,'C Report'!E$99:E$198))</f>
        <v>0</v>
      </c>
      <c r="H40" s="304">
        <f>IF($D$4="MAP+ADM Waivers",SUMIF('C Report'!$A$99:$A$198,'C Report Grouper'!$D40,'C Report'!F$99:F$198)+SUMIF('C Report'!$A$299:$A$398,'C Report Grouper'!$D40,'C Report'!F$299:F$398),SUMIF('C Report'!$A$99:$A$198,'C Report Grouper'!$D40,'C Report'!F$99:F$198))</f>
        <v>0</v>
      </c>
      <c r="I40" s="304">
        <f>IF($D$4="MAP+ADM Waivers",SUMIF('C Report'!$A$99:$A$198,'C Report Grouper'!$D40,'C Report'!G$99:G$198)+SUMIF('C Report'!$A$299:$A$398,'C Report Grouper'!$D40,'C Report'!G$299:G$398),SUMIF('C Report'!$A$99:$A$198,'C Report Grouper'!$D40,'C Report'!G$99:G$198))</f>
        <v>0</v>
      </c>
      <c r="J40" s="304">
        <f>IF($D$4="MAP+ADM Waivers",SUMIF('C Report'!$A$99:$A$198,'C Report Grouper'!$D40,'C Report'!H$99:H$198)+SUMIF('C Report'!$A$299:$A$398,'C Report Grouper'!$D40,'C Report'!H$299:H$398),SUMIF('C Report'!$A$99:$A$198,'C Report Grouper'!$D40,'C Report'!H$99:H$198))</f>
        <v>0</v>
      </c>
      <c r="K40" s="304">
        <f>IF($D$4="MAP+ADM Waivers",SUMIF('C Report'!$A$99:$A$198,'C Report Grouper'!$D40,'C Report'!I$99:I$198)+SUMIF('C Report'!$A$299:$A$398,'C Report Grouper'!$D40,'C Report'!I$299:I$398),SUMIF('C Report'!$A$99:$A$198,'C Report Grouper'!$D40,'C Report'!I$99:I$198))</f>
        <v>0</v>
      </c>
      <c r="L40" s="304">
        <f>IF($D$4="MAP+ADM Waivers",SUMIF('C Report'!$A$99:$A$198,'C Report Grouper'!$D40,'C Report'!J$99:J$198)+SUMIF('C Report'!$A$299:$A$398,'C Report Grouper'!$D40,'C Report'!J$299:J$398),SUMIF('C Report'!$A$99:$A$198,'C Report Grouper'!$D40,'C Report'!J$99:J$198))</f>
        <v>0</v>
      </c>
      <c r="M40" s="304">
        <f>IF($D$4="MAP+ADM Waivers",SUMIF('C Report'!$A$99:$A$198,'C Report Grouper'!$D40,'C Report'!K$99:K$198)+SUMIF('C Report'!$A$299:$A$398,'C Report Grouper'!$D40,'C Report'!K$299:K$398),SUMIF('C Report'!$A$99:$A$198,'C Report Grouper'!$D40,'C Report'!K$99:K$198))</f>
        <v>0</v>
      </c>
      <c r="N40" s="304">
        <f>IF($D$4="MAP+ADM Waivers",SUMIF('C Report'!$A$99:$A$198,'C Report Grouper'!$D40,'C Report'!L$99:L$198)+SUMIF('C Report'!$A$299:$A$398,'C Report Grouper'!$D40,'C Report'!L$299:L$398),SUMIF('C Report'!$A$99:$A$198,'C Report Grouper'!$D40,'C Report'!L$99:L$198))</f>
        <v>0</v>
      </c>
      <c r="O40" s="304">
        <f>IF($D$4="MAP+ADM Waivers",SUMIF('C Report'!$A$99:$A$198,'C Report Grouper'!$D40,'C Report'!M$99:M$198)+SUMIF('C Report'!$A$299:$A$398,'C Report Grouper'!$D40,'C Report'!M$299:M$398),SUMIF('C Report'!$A$99:$A$198,'C Report Grouper'!$D40,'C Report'!M$99:M$198))</f>
        <v>0</v>
      </c>
      <c r="P40" s="304">
        <f>IF($D$4="MAP+ADM Waivers",SUMIF('C Report'!$A$99:$A$198,'C Report Grouper'!$D40,'C Report'!N$99:N$198)+SUMIF('C Report'!$A$299:$A$398,'C Report Grouper'!$D40,'C Report'!N$299:N$398),SUMIF('C Report'!$A$99:$A$198,'C Report Grouper'!$D40,'C Report'!N$99:N$198))</f>
        <v>0</v>
      </c>
      <c r="Q40" s="304">
        <f>IF($D$4="MAP+ADM Waivers",SUMIF('C Report'!$A$99:$A$198,'C Report Grouper'!$D40,'C Report'!O$99:O$198)+SUMIF('C Report'!$A$299:$A$398,'C Report Grouper'!$D40,'C Report'!O$299:O$398),SUMIF('C Report'!$A$99:$A$198,'C Report Grouper'!$D40,'C Report'!O$99:O$198))</f>
        <v>0</v>
      </c>
      <c r="R40" s="304">
        <f>IF($D$4="MAP+ADM Waivers",SUMIF('C Report'!$A$99:$A$198,'C Report Grouper'!$D40,'C Report'!P$99:P$198)+SUMIF('C Report'!$A$299:$A$398,'C Report Grouper'!$D40,'C Report'!P$299:P$398),SUMIF('C Report'!$A$99:$A$198,'C Report Grouper'!$D40,'C Report'!P$99:P$198))</f>
        <v>0</v>
      </c>
      <c r="S40" s="304">
        <f>IF($D$4="MAP+ADM Waivers",SUMIF('C Report'!$A$99:$A$198,'C Report Grouper'!$D40,'C Report'!Q$99:Q$198)+SUMIF('C Report'!$A$299:$A$398,'C Report Grouper'!$D40,'C Report'!Q$299:Q$398),SUMIF('C Report'!$A$99:$A$198,'C Report Grouper'!$D40,'C Report'!Q$99:Q$198))</f>
        <v>0</v>
      </c>
      <c r="T40" s="304">
        <f>IF($D$4="MAP+ADM Waivers",SUMIF('C Report'!$A$99:$A$198,'C Report Grouper'!$D40,'C Report'!R$99:R$198)+SUMIF('C Report'!$A$299:$A$398,'C Report Grouper'!$D40,'C Report'!R$299:R$398),SUMIF('C Report'!$A$99:$A$198,'C Report Grouper'!$D40,'C Report'!R$99:R$198))</f>
        <v>0</v>
      </c>
      <c r="U40" s="304">
        <f>IF($D$4="MAP+ADM Waivers",SUMIF('C Report'!$A$99:$A$198,'C Report Grouper'!$D40,'C Report'!S$99:S$198)+SUMIF('C Report'!$A$299:$A$398,'C Report Grouper'!$D40,'C Report'!S$299:S$398),SUMIF('C Report'!$A$99:$A$198,'C Report Grouper'!$D40,'C Report'!S$99:S$198))</f>
        <v>0</v>
      </c>
      <c r="V40" s="304">
        <f>IF($D$4="MAP+ADM Waivers",SUMIF('C Report'!$A$99:$A$198,'C Report Grouper'!$D40,'C Report'!T$99:T$198)+SUMIF('C Report'!$A$299:$A$398,'C Report Grouper'!$D40,'C Report'!T$299:T$398),SUMIF('C Report'!$A$99:$A$198,'C Report Grouper'!$D40,'C Report'!T$99:T$198))</f>
        <v>0</v>
      </c>
      <c r="W40" s="304">
        <f>IF($D$4="MAP+ADM Waivers",SUMIF('C Report'!$A$99:$A$198,'C Report Grouper'!$D40,'C Report'!U$99:U$198)+SUMIF('C Report'!$A$299:$A$398,'C Report Grouper'!$D40,'C Report'!U$299:U$398),SUMIF('C Report'!$A$99:$A$198,'C Report Grouper'!$D40,'C Report'!U$99:U$198))</f>
        <v>0</v>
      </c>
      <c r="X40" s="304">
        <f>IF($D$4="MAP+ADM Waivers",SUMIF('C Report'!$A$99:$A$198,'C Report Grouper'!$D40,'C Report'!V$99:V$198)+SUMIF('C Report'!$A$299:$A$398,'C Report Grouper'!$D40,'C Report'!V$299:V$398),SUMIF('C Report'!$A$99:$A$198,'C Report Grouper'!$D40,'C Report'!V$99:V$198))</f>
        <v>0</v>
      </c>
      <c r="Y40" s="304">
        <f>IF($D$4="MAP+ADM Waivers",SUMIF('C Report'!$A$99:$A$198,'C Report Grouper'!$D40,'C Report'!W$99:W$198)+SUMIF('C Report'!$A$299:$A$398,'C Report Grouper'!$D40,'C Report'!W$299:W$398),SUMIF('C Report'!$A$99:$A$198,'C Report Grouper'!$D40,'C Report'!W$99:W$198))</f>
        <v>0</v>
      </c>
      <c r="Z40" s="304">
        <f>IF($D$4="MAP+ADM Waivers",SUMIF('C Report'!$A$99:$A$198,'C Report Grouper'!$D40,'C Report'!X$99:X$198)+SUMIF('C Report'!$A$299:$A$398,'C Report Grouper'!$D40,'C Report'!X$299:X$398),SUMIF('C Report'!$A$99:$A$198,'C Report Grouper'!$D40,'C Report'!X$99:X$198))</f>
        <v>0</v>
      </c>
      <c r="AA40" s="304">
        <f>IF($D$4="MAP+ADM Waivers",SUMIF('C Report'!$A$99:$A$198,'C Report Grouper'!$D40,'C Report'!Y$99:Y$198)+SUMIF('C Report'!$A$299:$A$398,'C Report Grouper'!$D40,'C Report'!Y$299:Y$398),SUMIF('C Report'!$A$99:$A$198,'C Report Grouper'!$D40,'C Report'!Y$99:Y$198))</f>
        <v>0</v>
      </c>
      <c r="AB40" s="304">
        <f>IF($D$4="MAP+ADM Waivers",SUMIF('C Report'!$A$99:$A$198,'C Report Grouper'!$D40,'C Report'!Z$99:Z$198)+SUMIF('C Report'!$A$299:$A$398,'C Report Grouper'!$D40,'C Report'!Z$299:Z$398),SUMIF('C Report'!$A$99:$A$198,'C Report Grouper'!$D40,'C Report'!Z$99:Z$198))</f>
        <v>0</v>
      </c>
      <c r="AC40" s="305">
        <f>IF($D$4="MAP+ADM Waivers",SUMIF('C Report'!$A$99:$A$198,'C Report Grouper'!$D40,'C Report'!AA$99:AA$198)+SUMIF('C Report'!$A$299:$A$398,'C Report Grouper'!$D40,'C Report'!AA$299:AA$398),SUMIF('C Report'!$A$99:$A$198,'C Report Grouper'!$D40,'C Report'!AA$99:AA$198))</f>
        <v>0</v>
      </c>
    </row>
    <row r="41" spans="2:29" x14ac:dyDescent="0.2">
      <c r="B41" s="456" t="str">
        <f>IFERROR(VLOOKUP(C41,'MEG Def'!$A$52:$B$55,2),"")</f>
        <v/>
      </c>
      <c r="C41" s="115"/>
      <c r="D41" s="693"/>
      <c r="E41" s="304">
        <f>IF($D$4="MAP+ADM Waivers",SUMIF('C Report'!$A$99:$A$198,'C Report Grouper'!$D41,'C Report'!C$99:C$198)+SUMIF('C Report'!$A$299:$A$398,'C Report Grouper'!$D41,'C Report'!C$299:C$398),SUMIF('C Report'!$A$99:$A$198,'C Report Grouper'!$D41,'C Report'!C$99:C$198))</f>
        <v>0</v>
      </c>
      <c r="F41" s="304">
        <f>IF($D$4="MAP+ADM Waivers",SUMIF('C Report'!$A$99:$A$198,'C Report Grouper'!$D41,'C Report'!D$99:D$198)+SUMIF('C Report'!$A$299:$A$398,'C Report Grouper'!$D41,'C Report'!D$299:D$398),SUMIF('C Report'!$A$99:$A$198,'C Report Grouper'!$D41,'C Report'!D$99:D$198))</f>
        <v>0</v>
      </c>
      <c r="G41" s="304">
        <f>IF($D$4="MAP+ADM Waivers",SUMIF('C Report'!$A$99:$A$198,'C Report Grouper'!$D41,'C Report'!E$99:E$198)+SUMIF('C Report'!$A$299:$A$398,'C Report Grouper'!$D41,'C Report'!E$299:E$398),SUMIF('C Report'!$A$99:$A$198,'C Report Grouper'!$D41,'C Report'!E$99:E$198))</f>
        <v>0</v>
      </c>
      <c r="H41" s="304">
        <f>IF($D$4="MAP+ADM Waivers",SUMIF('C Report'!$A$99:$A$198,'C Report Grouper'!$D41,'C Report'!F$99:F$198)+SUMIF('C Report'!$A$299:$A$398,'C Report Grouper'!$D41,'C Report'!F$299:F$398),SUMIF('C Report'!$A$99:$A$198,'C Report Grouper'!$D41,'C Report'!F$99:F$198))</f>
        <v>0</v>
      </c>
      <c r="I41" s="304">
        <f>IF($D$4="MAP+ADM Waivers",SUMIF('C Report'!$A$99:$A$198,'C Report Grouper'!$D41,'C Report'!G$99:G$198)+SUMIF('C Report'!$A$299:$A$398,'C Report Grouper'!$D41,'C Report'!G$299:G$398),SUMIF('C Report'!$A$99:$A$198,'C Report Grouper'!$D41,'C Report'!G$99:G$198))</f>
        <v>0</v>
      </c>
      <c r="J41" s="304">
        <f>IF($D$4="MAP+ADM Waivers",SUMIF('C Report'!$A$99:$A$198,'C Report Grouper'!$D41,'C Report'!H$99:H$198)+SUMIF('C Report'!$A$299:$A$398,'C Report Grouper'!$D41,'C Report'!H$299:H$398),SUMIF('C Report'!$A$99:$A$198,'C Report Grouper'!$D41,'C Report'!H$99:H$198))</f>
        <v>0</v>
      </c>
      <c r="K41" s="304">
        <f>IF($D$4="MAP+ADM Waivers",SUMIF('C Report'!$A$99:$A$198,'C Report Grouper'!$D41,'C Report'!I$99:I$198)+SUMIF('C Report'!$A$299:$A$398,'C Report Grouper'!$D41,'C Report'!I$299:I$398),SUMIF('C Report'!$A$99:$A$198,'C Report Grouper'!$D41,'C Report'!I$99:I$198))</f>
        <v>0</v>
      </c>
      <c r="L41" s="304">
        <f>IF($D$4="MAP+ADM Waivers",SUMIF('C Report'!$A$99:$A$198,'C Report Grouper'!$D41,'C Report'!J$99:J$198)+SUMIF('C Report'!$A$299:$A$398,'C Report Grouper'!$D41,'C Report'!J$299:J$398),SUMIF('C Report'!$A$99:$A$198,'C Report Grouper'!$D41,'C Report'!J$99:J$198))</f>
        <v>0</v>
      </c>
      <c r="M41" s="304">
        <f>IF($D$4="MAP+ADM Waivers",SUMIF('C Report'!$A$99:$A$198,'C Report Grouper'!$D41,'C Report'!K$99:K$198)+SUMIF('C Report'!$A$299:$A$398,'C Report Grouper'!$D41,'C Report'!K$299:K$398),SUMIF('C Report'!$A$99:$A$198,'C Report Grouper'!$D41,'C Report'!K$99:K$198))</f>
        <v>0</v>
      </c>
      <c r="N41" s="304">
        <f>IF($D$4="MAP+ADM Waivers",SUMIF('C Report'!$A$99:$A$198,'C Report Grouper'!$D41,'C Report'!L$99:L$198)+SUMIF('C Report'!$A$299:$A$398,'C Report Grouper'!$D41,'C Report'!L$299:L$398),SUMIF('C Report'!$A$99:$A$198,'C Report Grouper'!$D41,'C Report'!L$99:L$198))</f>
        <v>0</v>
      </c>
      <c r="O41" s="304">
        <f>IF($D$4="MAP+ADM Waivers",SUMIF('C Report'!$A$99:$A$198,'C Report Grouper'!$D41,'C Report'!M$99:M$198)+SUMIF('C Report'!$A$299:$A$398,'C Report Grouper'!$D41,'C Report'!M$299:M$398),SUMIF('C Report'!$A$99:$A$198,'C Report Grouper'!$D41,'C Report'!M$99:M$198))</f>
        <v>0</v>
      </c>
      <c r="P41" s="304">
        <f>IF($D$4="MAP+ADM Waivers",SUMIF('C Report'!$A$99:$A$198,'C Report Grouper'!$D41,'C Report'!N$99:N$198)+SUMIF('C Report'!$A$299:$A$398,'C Report Grouper'!$D41,'C Report'!N$299:N$398),SUMIF('C Report'!$A$99:$A$198,'C Report Grouper'!$D41,'C Report'!N$99:N$198))</f>
        <v>0</v>
      </c>
      <c r="Q41" s="304">
        <f>IF($D$4="MAP+ADM Waivers",SUMIF('C Report'!$A$99:$A$198,'C Report Grouper'!$D41,'C Report'!O$99:O$198)+SUMIF('C Report'!$A$299:$A$398,'C Report Grouper'!$D41,'C Report'!O$299:O$398),SUMIF('C Report'!$A$99:$A$198,'C Report Grouper'!$D41,'C Report'!O$99:O$198))</f>
        <v>0</v>
      </c>
      <c r="R41" s="304">
        <f>IF($D$4="MAP+ADM Waivers",SUMIF('C Report'!$A$99:$A$198,'C Report Grouper'!$D41,'C Report'!P$99:P$198)+SUMIF('C Report'!$A$299:$A$398,'C Report Grouper'!$D41,'C Report'!P$299:P$398),SUMIF('C Report'!$A$99:$A$198,'C Report Grouper'!$D41,'C Report'!P$99:P$198))</f>
        <v>0</v>
      </c>
      <c r="S41" s="304">
        <f>IF($D$4="MAP+ADM Waivers",SUMIF('C Report'!$A$99:$A$198,'C Report Grouper'!$D41,'C Report'!Q$99:Q$198)+SUMIF('C Report'!$A$299:$A$398,'C Report Grouper'!$D41,'C Report'!Q$299:Q$398),SUMIF('C Report'!$A$99:$A$198,'C Report Grouper'!$D41,'C Report'!Q$99:Q$198))</f>
        <v>0</v>
      </c>
      <c r="T41" s="304">
        <f>IF($D$4="MAP+ADM Waivers",SUMIF('C Report'!$A$99:$A$198,'C Report Grouper'!$D41,'C Report'!R$99:R$198)+SUMIF('C Report'!$A$299:$A$398,'C Report Grouper'!$D41,'C Report'!R$299:R$398),SUMIF('C Report'!$A$99:$A$198,'C Report Grouper'!$D41,'C Report'!R$99:R$198))</f>
        <v>0</v>
      </c>
      <c r="U41" s="304">
        <f>IF($D$4="MAP+ADM Waivers",SUMIF('C Report'!$A$99:$A$198,'C Report Grouper'!$D41,'C Report'!S$99:S$198)+SUMIF('C Report'!$A$299:$A$398,'C Report Grouper'!$D41,'C Report'!S$299:S$398),SUMIF('C Report'!$A$99:$A$198,'C Report Grouper'!$D41,'C Report'!S$99:S$198))</f>
        <v>0</v>
      </c>
      <c r="V41" s="304">
        <f>IF($D$4="MAP+ADM Waivers",SUMIF('C Report'!$A$99:$A$198,'C Report Grouper'!$D41,'C Report'!T$99:T$198)+SUMIF('C Report'!$A$299:$A$398,'C Report Grouper'!$D41,'C Report'!T$299:T$398),SUMIF('C Report'!$A$99:$A$198,'C Report Grouper'!$D41,'C Report'!T$99:T$198))</f>
        <v>0</v>
      </c>
      <c r="W41" s="304">
        <f>IF($D$4="MAP+ADM Waivers",SUMIF('C Report'!$A$99:$A$198,'C Report Grouper'!$D41,'C Report'!U$99:U$198)+SUMIF('C Report'!$A$299:$A$398,'C Report Grouper'!$D41,'C Report'!U$299:U$398),SUMIF('C Report'!$A$99:$A$198,'C Report Grouper'!$D41,'C Report'!U$99:U$198))</f>
        <v>0</v>
      </c>
      <c r="X41" s="304">
        <f>IF($D$4="MAP+ADM Waivers",SUMIF('C Report'!$A$99:$A$198,'C Report Grouper'!$D41,'C Report'!V$99:V$198)+SUMIF('C Report'!$A$299:$A$398,'C Report Grouper'!$D41,'C Report'!V$299:V$398),SUMIF('C Report'!$A$99:$A$198,'C Report Grouper'!$D41,'C Report'!V$99:V$198))</f>
        <v>0</v>
      </c>
      <c r="Y41" s="304">
        <f>IF($D$4="MAP+ADM Waivers",SUMIF('C Report'!$A$99:$A$198,'C Report Grouper'!$D41,'C Report'!W$99:W$198)+SUMIF('C Report'!$A$299:$A$398,'C Report Grouper'!$D41,'C Report'!W$299:W$398),SUMIF('C Report'!$A$99:$A$198,'C Report Grouper'!$D41,'C Report'!W$99:W$198))</f>
        <v>0</v>
      </c>
      <c r="Z41" s="304">
        <f>IF($D$4="MAP+ADM Waivers",SUMIF('C Report'!$A$99:$A$198,'C Report Grouper'!$D41,'C Report'!X$99:X$198)+SUMIF('C Report'!$A$299:$A$398,'C Report Grouper'!$D41,'C Report'!X$299:X$398),SUMIF('C Report'!$A$99:$A$198,'C Report Grouper'!$D41,'C Report'!X$99:X$198))</f>
        <v>0</v>
      </c>
      <c r="AA41" s="304">
        <f>IF($D$4="MAP+ADM Waivers",SUMIF('C Report'!$A$99:$A$198,'C Report Grouper'!$D41,'C Report'!Y$99:Y$198)+SUMIF('C Report'!$A$299:$A$398,'C Report Grouper'!$D41,'C Report'!Y$299:Y$398),SUMIF('C Report'!$A$99:$A$198,'C Report Grouper'!$D41,'C Report'!Y$99:Y$198))</f>
        <v>0</v>
      </c>
      <c r="AB41" s="304">
        <f>IF($D$4="MAP+ADM Waivers",SUMIF('C Report'!$A$99:$A$198,'C Report Grouper'!$D41,'C Report'!Z$99:Z$198)+SUMIF('C Report'!$A$299:$A$398,'C Report Grouper'!$D41,'C Report'!Z$299:Z$398),SUMIF('C Report'!$A$99:$A$198,'C Report Grouper'!$D41,'C Report'!Z$99:Z$198))</f>
        <v>0</v>
      </c>
      <c r="AC41" s="305">
        <f>IF($D$4="MAP+ADM Waivers",SUMIF('C Report'!$A$99:$A$198,'C Report Grouper'!$D41,'C Report'!AA$99:AA$198)+SUMIF('C Report'!$A$299:$A$398,'C Report Grouper'!$D41,'C Report'!AA$299:AA$398),SUMIF('C Report'!$A$99:$A$198,'C Report Grouper'!$D41,'C Report'!AA$99:AA$198))</f>
        <v>0</v>
      </c>
    </row>
    <row r="42" spans="2:29" x14ac:dyDescent="0.2">
      <c r="B42" s="456" t="str">
        <f>IFERROR(VLOOKUP(C42,'MEG Def'!$A$52:$B$55,2),"")</f>
        <v/>
      </c>
      <c r="C42" s="115"/>
      <c r="D42" s="693"/>
      <c r="E42" s="304">
        <f>IF($D$4="MAP+ADM Waivers",SUMIF('C Report'!$A$99:$A$198,'C Report Grouper'!$D42,'C Report'!C$99:C$198)+SUMIF('C Report'!$A$299:$A$398,'C Report Grouper'!$D42,'C Report'!C$299:C$398),SUMIF('C Report'!$A$99:$A$198,'C Report Grouper'!$D42,'C Report'!C$99:C$198))</f>
        <v>0</v>
      </c>
      <c r="F42" s="304">
        <f>IF($D$4="MAP+ADM Waivers",SUMIF('C Report'!$A$99:$A$198,'C Report Grouper'!$D42,'C Report'!D$99:D$198)+SUMIF('C Report'!$A$299:$A$398,'C Report Grouper'!$D42,'C Report'!D$299:D$398),SUMIF('C Report'!$A$99:$A$198,'C Report Grouper'!$D42,'C Report'!D$99:D$198))</f>
        <v>0</v>
      </c>
      <c r="G42" s="304">
        <f>IF($D$4="MAP+ADM Waivers",SUMIF('C Report'!$A$99:$A$198,'C Report Grouper'!$D42,'C Report'!E$99:E$198)+SUMIF('C Report'!$A$299:$A$398,'C Report Grouper'!$D42,'C Report'!E$299:E$398),SUMIF('C Report'!$A$99:$A$198,'C Report Grouper'!$D42,'C Report'!E$99:E$198))</f>
        <v>0</v>
      </c>
      <c r="H42" s="304">
        <f>IF($D$4="MAP+ADM Waivers",SUMIF('C Report'!$A$99:$A$198,'C Report Grouper'!$D42,'C Report'!F$99:F$198)+SUMIF('C Report'!$A$299:$A$398,'C Report Grouper'!$D42,'C Report'!F$299:F$398),SUMIF('C Report'!$A$99:$A$198,'C Report Grouper'!$D42,'C Report'!F$99:F$198))</f>
        <v>0</v>
      </c>
      <c r="I42" s="304">
        <f>IF($D$4="MAP+ADM Waivers",SUMIF('C Report'!$A$99:$A$198,'C Report Grouper'!$D42,'C Report'!G$99:G$198)+SUMIF('C Report'!$A$299:$A$398,'C Report Grouper'!$D42,'C Report'!G$299:G$398),SUMIF('C Report'!$A$99:$A$198,'C Report Grouper'!$D42,'C Report'!G$99:G$198))</f>
        <v>0</v>
      </c>
      <c r="J42" s="304">
        <f>IF($D$4="MAP+ADM Waivers",SUMIF('C Report'!$A$99:$A$198,'C Report Grouper'!$D42,'C Report'!H$99:H$198)+SUMIF('C Report'!$A$299:$A$398,'C Report Grouper'!$D42,'C Report'!H$299:H$398),SUMIF('C Report'!$A$99:$A$198,'C Report Grouper'!$D42,'C Report'!H$99:H$198))</f>
        <v>0</v>
      </c>
      <c r="K42" s="304">
        <f>IF($D$4="MAP+ADM Waivers",SUMIF('C Report'!$A$99:$A$198,'C Report Grouper'!$D42,'C Report'!I$99:I$198)+SUMIF('C Report'!$A$299:$A$398,'C Report Grouper'!$D42,'C Report'!I$299:I$398),SUMIF('C Report'!$A$99:$A$198,'C Report Grouper'!$D42,'C Report'!I$99:I$198))</f>
        <v>0</v>
      </c>
      <c r="L42" s="304">
        <f>IF($D$4="MAP+ADM Waivers",SUMIF('C Report'!$A$99:$A$198,'C Report Grouper'!$D42,'C Report'!J$99:J$198)+SUMIF('C Report'!$A$299:$A$398,'C Report Grouper'!$D42,'C Report'!J$299:J$398),SUMIF('C Report'!$A$99:$A$198,'C Report Grouper'!$D42,'C Report'!J$99:J$198))</f>
        <v>0</v>
      </c>
      <c r="M42" s="304">
        <f>IF($D$4="MAP+ADM Waivers",SUMIF('C Report'!$A$99:$A$198,'C Report Grouper'!$D42,'C Report'!K$99:K$198)+SUMIF('C Report'!$A$299:$A$398,'C Report Grouper'!$D42,'C Report'!K$299:K$398),SUMIF('C Report'!$A$99:$A$198,'C Report Grouper'!$D42,'C Report'!K$99:K$198))</f>
        <v>0</v>
      </c>
      <c r="N42" s="304">
        <f>IF($D$4="MAP+ADM Waivers",SUMIF('C Report'!$A$99:$A$198,'C Report Grouper'!$D42,'C Report'!L$99:L$198)+SUMIF('C Report'!$A$299:$A$398,'C Report Grouper'!$D42,'C Report'!L$299:L$398),SUMIF('C Report'!$A$99:$A$198,'C Report Grouper'!$D42,'C Report'!L$99:L$198))</f>
        <v>0</v>
      </c>
      <c r="O42" s="304">
        <f>IF($D$4="MAP+ADM Waivers",SUMIF('C Report'!$A$99:$A$198,'C Report Grouper'!$D42,'C Report'!M$99:M$198)+SUMIF('C Report'!$A$299:$A$398,'C Report Grouper'!$D42,'C Report'!M$299:M$398),SUMIF('C Report'!$A$99:$A$198,'C Report Grouper'!$D42,'C Report'!M$99:M$198))</f>
        <v>0</v>
      </c>
      <c r="P42" s="304">
        <f>IF($D$4="MAP+ADM Waivers",SUMIF('C Report'!$A$99:$A$198,'C Report Grouper'!$D42,'C Report'!N$99:N$198)+SUMIF('C Report'!$A$299:$A$398,'C Report Grouper'!$D42,'C Report'!N$299:N$398),SUMIF('C Report'!$A$99:$A$198,'C Report Grouper'!$D42,'C Report'!N$99:N$198))</f>
        <v>0</v>
      </c>
      <c r="Q42" s="304">
        <f>IF($D$4="MAP+ADM Waivers",SUMIF('C Report'!$A$99:$A$198,'C Report Grouper'!$D42,'C Report'!O$99:O$198)+SUMIF('C Report'!$A$299:$A$398,'C Report Grouper'!$D42,'C Report'!O$299:O$398),SUMIF('C Report'!$A$99:$A$198,'C Report Grouper'!$D42,'C Report'!O$99:O$198))</f>
        <v>0</v>
      </c>
      <c r="R42" s="304">
        <f>IF($D$4="MAP+ADM Waivers",SUMIF('C Report'!$A$99:$A$198,'C Report Grouper'!$D42,'C Report'!P$99:P$198)+SUMIF('C Report'!$A$299:$A$398,'C Report Grouper'!$D42,'C Report'!P$299:P$398),SUMIF('C Report'!$A$99:$A$198,'C Report Grouper'!$D42,'C Report'!P$99:P$198))</f>
        <v>0</v>
      </c>
      <c r="S42" s="304">
        <f>IF($D$4="MAP+ADM Waivers",SUMIF('C Report'!$A$99:$A$198,'C Report Grouper'!$D42,'C Report'!Q$99:Q$198)+SUMIF('C Report'!$A$299:$A$398,'C Report Grouper'!$D42,'C Report'!Q$299:Q$398),SUMIF('C Report'!$A$99:$A$198,'C Report Grouper'!$D42,'C Report'!Q$99:Q$198))</f>
        <v>0</v>
      </c>
      <c r="T42" s="304">
        <f>IF($D$4="MAP+ADM Waivers",SUMIF('C Report'!$A$99:$A$198,'C Report Grouper'!$D42,'C Report'!R$99:R$198)+SUMIF('C Report'!$A$299:$A$398,'C Report Grouper'!$D42,'C Report'!R$299:R$398),SUMIF('C Report'!$A$99:$A$198,'C Report Grouper'!$D42,'C Report'!R$99:R$198))</f>
        <v>0</v>
      </c>
      <c r="U42" s="304">
        <f>IF($D$4="MAP+ADM Waivers",SUMIF('C Report'!$A$99:$A$198,'C Report Grouper'!$D42,'C Report'!S$99:S$198)+SUMIF('C Report'!$A$299:$A$398,'C Report Grouper'!$D42,'C Report'!S$299:S$398),SUMIF('C Report'!$A$99:$A$198,'C Report Grouper'!$D42,'C Report'!S$99:S$198))</f>
        <v>0</v>
      </c>
      <c r="V42" s="304">
        <f>IF($D$4="MAP+ADM Waivers",SUMIF('C Report'!$A$99:$A$198,'C Report Grouper'!$D42,'C Report'!T$99:T$198)+SUMIF('C Report'!$A$299:$A$398,'C Report Grouper'!$D42,'C Report'!T$299:T$398),SUMIF('C Report'!$A$99:$A$198,'C Report Grouper'!$D42,'C Report'!T$99:T$198))</f>
        <v>0</v>
      </c>
      <c r="W42" s="304">
        <f>IF($D$4="MAP+ADM Waivers",SUMIF('C Report'!$A$99:$A$198,'C Report Grouper'!$D42,'C Report'!U$99:U$198)+SUMIF('C Report'!$A$299:$A$398,'C Report Grouper'!$D42,'C Report'!U$299:U$398),SUMIF('C Report'!$A$99:$A$198,'C Report Grouper'!$D42,'C Report'!U$99:U$198))</f>
        <v>0</v>
      </c>
      <c r="X42" s="304">
        <f>IF($D$4="MAP+ADM Waivers",SUMIF('C Report'!$A$99:$A$198,'C Report Grouper'!$D42,'C Report'!V$99:V$198)+SUMIF('C Report'!$A$299:$A$398,'C Report Grouper'!$D42,'C Report'!V$299:V$398),SUMIF('C Report'!$A$99:$A$198,'C Report Grouper'!$D42,'C Report'!V$99:V$198))</f>
        <v>0</v>
      </c>
      <c r="Y42" s="304">
        <f>IF($D$4="MAP+ADM Waivers",SUMIF('C Report'!$A$99:$A$198,'C Report Grouper'!$D42,'C Report'!W$99:W$198)+SUMIF('C Report'!$A$299:$A$398,'C Report Grouper'!$D42,'C Report'!W$299:W$398),SUMIF('C Report'!$A$99:$A$198,'C Report Grouper'!$D42,'C Report'!W$99:W$198))</f>
        <v>0</v>
      </c>
      <c r="Z42" s="304">
        <f>IF($D$4="MAP+ADM Waivers",SUMIF('C Report'!$A$99:$A$198,'C Report Grouper'!$D42,'C Report'!X$99:X$198)+SUMIF('C Report'!$A$299:$A$398,'C Report Grouper'!$D42,'C Report'!X$299:X$398),SUMIF('C Report'!$A$99:$A$198,'C Report Grouper'!$D42,'C Report'!X$99:X$198))</f>
        <v>0</v>
      </c>
      <c r="AA42" s="304">
        <f>IF($D$4="MAP+ADM Waivers",SUMIF('C Report'!$A$99:$A$198,'C Report Grouper'!$D42,'C Report'!Y$99:Y$198)+SUMIF('C Report'!$A$299:$A$398,'C Report Grouper'!$D42,'C Report'!Y$299:Y$398),SUMIF('C Report'!$A$99:$A$198,'C Report Grouper'!$D42,'C Report'!Y$99:Y$198))</f>
        <v>0</v>
      </c>
      <c r="AB42" s="304">
        <f>IF($D$4="MAP+ADM Waivers",SUMIF('C Report'!$A$99:$A$198,'C Report Grouper'!$D42,'C Report'!Z$99:Z$198)+SUMIF('C Report'!$A$299:$A$398,'C Report Grouper'!$D42,'C Report'!Z$299:Z$398),SUMIF('C Report'!$A$99:$A$198,'C Report Grouper'!$D42,'C Report'!Z$99:Z$198))</f>
        <v>0</v>
      </c>
      <c r="AC42" s="305">
        <f>IF($D$4="MAP+ADM Waivers",SUMIF('C Report'!$A$99:$A$198,'C Report Grouper'!$D42,'C Report'!AA$99:AA$198)+SUMIF('C Report'!$A$299:$A$398,'C Report Grouper'!$D42,'C Report'!AA$299:AA$398),SUMIF('C Report'!$A$99:$A$198,'C Report Grouper'!$D42,'C Report'!AA$99:AA$198))</f>
        <v>0</v>
      </c>
    </row>
    <row r="43" spans="2:29" x14ac:dyDescent="0.2">
      <c r="B43" s="217"/>
      <c r="C43" s="115"/>
      <c r="D43" s="693"/>
      <c r="E43" s="304">
        <f>IF($D$4="MAP+ADM Waivers",SUMIF('C Report'!$A$99:$A$198,'C Report Grouper'!$D43,'C Report'!C$99:C$198)+SUMIF('C Report'!$A$299:$A$398,'C Report Grouper'!$D43,'C Report'!C$299:C$398),SUMIF('C Report'!$A$99:$A$198,'C Report Grouper'!$D43,'C Report'!C$99:C$198))</f>
        <v>0</v>
      </c>
      <c r="F43" s="304">
        <f>IF($D$4="MAP+ADM Waivers",SUMIF('C Report'!$A$99:$A$198,'C Report Grouper'!$D43,'C Report'!D$99:D$198)+SUMIF('C Report'!$A$299:$A$398,'C Report Grouper'!$D43,'C Report'!D$299:D$398),SUMIF('C Report'!$A$99:$A$198,'C Report Grouper'!$D43,'C Report'!D$99:D$198))</f>
        <v>0</v>
      </c>
      <c r="G43" s="304">
        <f>IF($D$4="MAP+ADM Waivers",SUMIF('C Report'!$A$99:$A$198,'C Report Grouper'!$D43,'C Report'!E$99:E$198)+SUMIF('C Report'!$A$299:$A$398,'C Report Grouper'!$D43,'C Report'!E$299:E$398),SUMIF('C Report'!$A$99:$A$198,'C Report Grouper'!$D43,'C Report'!E$99:E$198))</f>
        <v>0</v>
      </c>
      <c r="H43" s="304">
        <f>IF($D$4="MAP+ADM Waivers",SUMIF('C Report'!$A$99:$A$198,'C Report Grouper'!$D43,'C Report'!F$99:F$198)+SUMIF('C Report'!$A$299:$A$398,'C Report Grouper'!$D43,'C Report'!F$299:F$398),SUMIF('C Report'!$A$99:$A$198,'C Report Grouper'!$D43,'C Report'!F$99:F$198))</f>
        <v>0</v>
      </c>
      <c r="I43" s="304">
        <f>IF($D$4="MAP+ADM Waivers",SUMIF('C Report'!$A$99:$A$198,'C Report Grouper'!$D43,'C Report'!G$99:G$198)+SUMIF('C Report'!$A$299:$A$398,'C Report Grouper'!$D43,'C Report'!G$299:G$398),SUMIF('C Report'!$A$99:$A$198,'C Report Grouper'!$D43,'C Report'!G$99:G$198))</f>
        <v>0</v>
      </c>
      <c r="J43" s="304">
        <f>IF($D$4="MAP+ADM Waivers",SUMIF('C Report'!$A$99:$A$198,'C Report Grouper'!$D43,'C Report'!H$99:H$198)+SUMIF('C Report'!$A$299:$A$398,'C Report Grouper'!$D43,'C Report'!H$299:H$398),SUMIF('C Report'!$A$99:$A$198,'C Report Grouper'!$D43,'C Report'!H$99:H$198))</f>
        <v>0</v>
      </c>
      <c r="K43" s="304">
        <f>IF($D$4="MAP+ADM Waivers",SUMIF('C Report'!$A$99:$A$198,'C Report Grouper'!$D43,'C Report'!I$99:I$198)+SUMIF('C Report'!$A$299:$A$398,'C Report Grouper'!$D43,'C Report'!I$299:I$398),SUMIF('C Report'!$A$99:$A$198,'C Report Grouper'!$D43,'C Report'!I$99:I$198))</f>
        <v>0</v>
      </c>
      <c r="L43" s="304">
        <f>IF($D$4="MAP+ADM Waivers",SUMIF('C Report'!$A$99:$A$198,'C Report Grouper'!$D43,'C Report'!J$99:J$198)+SUMIF('C Report'!$A$299:$A$398,'C Report Grouper'!$D43,'C Report'!J$299:J$398),SUMIF('C Report'!$A$99:$A$198,'C Report Grouper'!$D43,'C Report'!J$99:J$198))</f>
        <v>0</v>
      </c>
      <c r="M43" s="304">
        <f>IF($D$4="MAP+ADM Waivers",SUMIF('C Report'!$A$99:$A$198,'C Report Grouper'!$D43,'C Report'!K$99:K$198)+SUMIF('C Report'!$A$299:$A$398,'C Report Grouper'!$D43,'C Report'!K$299:K$398),SUMIF('C Report'!$A$99:$A$198,'C Report Grouper'!$D43,'C Report'!K$99:K$198))</f>
        <v>0</v>
      </c>
      <c r="N43" s="304">
        <f>IF($D$4="MAP+ADM Waivers",SUMIF('C Report'!$A$99:$A$198,'C Report Grouper'!$D43,'C Report'!L$99:L$198)+SUMIF('C Report'!$A$299:$A$398,'C Report Grouper'!$D43,'C Report'!L$299:L$398),SUMIF('C Report'!$A$99:$A$198,'C Report Grouper'!$D43,'C Report'!L$99:L$198))</f>
        <v>0</v>
      </c>
      <c r="O43" s="304">
        <f>IF($D$4="MAP+ADM Waivers",SUMIF('C Report'!$A$99:$A$198,'C Report Grouper'!$D43,'C Report'!M$99:M$198)+SUMIF('C Report'!$A$299:$A$398,'C Report Grouper'!$D43,'C Report'!M$299:M$398),SUMIF('C Report'!$A$99:$A$198,'C Report Grouper'!$D43,'C Report'!M$99:M$198))</f>
        <v>0</v>
      </c>
      <c r="P43" s="304">
        <f>IF($D$4="MAP+ADM Waivers",SUMIF('C Report'!$A$99:$A$198,'C Report Grouper'!$D43,'C Report'!N$99:N$198)+SUMIF('C Report'!$A$299:$A$398,'C Report Grouper'!$D43,'C Report'!N$299:N$398),SUMIF('C Report'!$A$99:$A$198,'C Report Grouper'!$D43,'C Report'!N$99:N$198))</f>
        <v>0</v>
      </c>
      <c r="Q43" s="304">
        <f>IF($D$4="MAP+ADM Waivers",SUMIF('C Report'!$A$99:$A$198,'C Report Grouper'!$D43,'C Report'!O$99:O$198)+SUMIF('C Report'!$A$299:$A$398,'C Report Grouper'!$D43,'C Report'!O$299:O$398),SUMIF('C Report'!$A$99:$A$198,'C Report Grouper'!$D43,'C Report'!O$99:O$198))</f>
        <v>0</v>
      </c>
      <c r="R43" s="304">
        <f>IF($D$4="MAP+ADM Waivers",SUMIF('C Report'!$A$99:$A$198,'C Report Grouper'!$D43,'C Report'!P$99:P$198)+SUMIF('C Report'!$A$299:$A$398,'C Report Grouper'!$D43,'C Report'!P$299:P$398),SUMIF('C Report'!$A$99:$A$198,'C Report Grouper'!$D43,'C Report'!P$99:P$198))</f>
        <v>0</v>
      </c>
      <c r="S43" s="304">
        <f>IF($D$4="MAP+ADM Waivers",SUMIF('C Report'!$A$99:$A$198,'C Report Grouper'!$D43,'C Report'!Q$99:Q$198)+SUMIF('C Report'!$A$299:$A$398,'C Report Grouper'!$D43,'C Report'!Q$299:Q$398),SUMIF('C Report'!$A$99:$A$198,'C Report Grouper'!$D43,'C Report'!Q$99:Q$198))</f>
        <v>0</v>
      </c>
      <c r="T43" s="304">
        <f>IF($D$4="MAP+ADM Waivers",SUMIF('C Report'!$A$99:$A$198,'C Report Grouper'!$D43,'C Report'!R$99:R$198)+SUMIF('C Report'!$A$299:$A$398,'C Report Grouper'!$D43,'C Report'!R$299:R$398),SUMIF('C Report'!$A$99:$A$198,'C Report Grouper'!$D43,'C Report'!R$99:R$198))</f>
        <v>0</v>
      </c>
      <c r="U43" s="304">
        <f>IF($D$4="MAP+ADM Waivers",SUMIF('C Report'!$A$99:$A$198,'C Report Grouper'!$D43,'C Report'!S$99:S$198)+SUMIF('C Report'!$A$299:$A$398,'C Report Grouper'!$D43,'C Report'!S$299:S$398),SUMIF('C Report'!$A$99:$A$198,'C Report Grouper'!$D43,'C Report'!S$99:S$198))</f>
        <v>0</v>
      </c>
      <c r="V43" s="304">
        <f>IF($D$4="MAP+ADM Waivers",SUMIF('C Report'!$A$99:$A$198,'C Report Grouper'!$D43,'C Report'!T$99:T$198)+SUMIF('C Report'!$A$299:$A$398,'C Report Grouper'!$D43,'C Report'!T$299:T$398),SUMIF('C Report'!$A$99:$A$198,'C Report Grouper'!$D43,'C Report'!T$99:T$198))</f>
        <v>0</v>
      </c>
      <c r="W43" s="304">
        <f>IF($D$4="MAP+ADM Waivers",SUMIF('C Report'!$A$99:$A$198,'C Report Grouper'!$D43,'C Report'!U$99:U$198)+SUMIF('C Report'!$A$299:$A$398,'C Report Grouper'!$D43,'C Report'!U$299:U$398),SUMIF('C Report'!$A$99:$A$198,'C Report Grouper'!$D43,'C Report'!U$99:U$198))</f>
        <v>0</v>
      </c>
      <c r="X43" s="304">
        <f>IF($D$4="MAP+ADM Waivers",SUMIF('C Report'!$A$99:$A$198,'C Report Grouper'!$D43,'C Report'!V$99:V$198)+SUMIF('C Report'!$A$299:$A$398,'C Report Grouper'!$D43,'C Report'!V$299:V$398),SUMIF('C Report'!$A$99:$A$198,'C Report Grouper'!$D43,'C Report'!V$99:V$198))</f>
        <v>0</v>
      </c>
      <c r="Y43" s="304">
        <f>IF($D$4="MAP+ADM Waivers",SUMIF('C Report'!$A$99:$A$198,'C Report Grouper'!$D43,'C Report'!W$99:W$198)+SUMIF('C Report'!$A$299:$A$398,'C Report Grouper'!$D43,'C Report'!W$299:W$398),SUMIF('C Report'!$A$99:$A$198,'C Report Grouper'!$D43,'C Report'!W$99:W$198))</f>
        <v>0</v>
      </c>
      <c r="Z43" s="304">
        <f>IF($D$4="MAP+ADM Waivers",SUMIF('C Report'!$A$99:$A$198,'C Report Grouper'!$D43,'C Report'!X$99:X$198)+SUMIF('C Report'!$A$299:$A$398,'C Report Grouper'!$D43,'C Report'!X$299:X$398),SUMIF('C Report'!$A$99:$A$198,'C Report Grouper'!$D43,'C Report'!X$99:X$198))</f>
        <v>0</v>
      </c>
      <c r="AA43" s="304">
        <f>IF($D$4="MAP+ADM Waivers",SUMIF('C Report'!$A$99:$A$198,'C Report Grouper'!$D43,'C Report'!Y$99:Y$198)+SUMIF('C Report'!$A$299:$A$398,'C Report Grouper'!$D43,'C Report'!Y$299:Y$398),SUMIF('C Report'!$A$99:$A$198,'C Report Grouper'!$D43,'C Report'!Y$99:Y$198))</f>
        <v>0</v>
      </c>
      <c r="AB43" s="304">
        <f>IF($D$4="MAP+ADM Waivers",SUMIF('C Report'!$A$99:$A$198,'C Report Grouper'!$D43,'C Report'!Z$99:Z$198)+SUMIF('C Report'!$A$299:$A$398,'C Report Grouper'!$D43,'C Report'!Z$299:Z$398),SUMIF('C Report'!$A$99:$A$198,'C Report Grouper'!$D43,'C Report'!Z$99:Z$198))</f>
        <v>0</v>
      </c>
      <c r="AC43" s="305">
        <f>IF($D$4="MAP+ADM Waivers",SUMIF('C Report'!$A$99:$A$198,'C Report Grouper'!$D43,'C Report'!AA$99:AA$198)+SUMIF('C Report'!$A$299:$A$398,'C Report Grouper'!$D43,'C Report'!AA$299:AA$398),SUMIF('C Report'!$A$99:$A$198,'C Report Grouper'!$D43,'C Report'!AA$99:AA$198))</f>
        <v>0</v>
      </c>
    </row>
    <row r="44" spans="2:29" x14ac:dyDescent="0.2">
      <c r="B44" s="216" t="s">
        <v>79</v>
      </c>
      <c r="C44" s="115"/>
      <c r="D44" s="693"/>
      <c r="E44" s="304">
        <f>IF($D$4="MAP+ADM Waivers",SUMIF('C Report'!$A$99:$A$198,'C Report Grouper'!$D44,'C Report'!C$99:C$198)+SUMIF('C Report'!$A$299:$A$398,'C Report Grouper'!$D44,'C Report'!C$299:C$398),SUMIF('C Report'!$A$99:$A$198,'C Report Grouper'!$D44,'C Report'!C$99:C$198))</f>
        <v>0</v>
      </c>
      <c r="F44" s="304">
        <f>IF($D$4="MAP+ADM Waivers",SUMIF('C Report'!$A$99:$A$198,'C Report Grouper'!$D44,'C Report'!D$99:D$198)+SUMIF('C Report'!$A$299:$A$398,'C Report Grouper'!$D44,'C Report'!D$299:D$398),SUMIF('C Report'!$A$99:$A$198,'C Report Grouper'!$D44,'C Report'!D$99:D$198))</f>
        <v>0</v>
      </c>
      <c r="G44" s="304">
        <f>IF($D$4="MAP+ADM Waivers",SUMIF('C Report'!$A$99:$A$198,'C Report Grouper'!$D44,'C Report'!E$99:E$198)+SUMIF('C Report'!$A$299:$A$398,'C Report Grouper'!$D44,'C Report'!E$299:E$398),SUMIF('C Report'!$A$99:$A$198,'C Report Grouper'!$D44,'C Report'!E$99:E$198))</f>
        <v>0</v>
      </c>
      <c r="H44" s="304">
        <f>IF($D$4="MAP+ADM Waivers",SUMIF('C Report'!$A$99:$A$198,'C Report Grouper'!$D44,'C Report'!F$99:F$198)+SUMIF('C Report'!$A$299:$A$398,'C Report Grouper'!$D44,'C Report'!F$299:F$398),SUMIF('C Report'!$A$99:$A$198,'C Report Grouper'!$D44,'C Report'!F$99:F$198))</f>
        <v>0</v>
      </c>
      <c r="I44" s="304">
        <f>IF($D$4="MAP+ADM Waivers",SUMIF('C Report'!$A$99:$A$198,'C Report Grouper'!$D44,'C Report'!G$99:G$198)+SUMIF('C Report'!$A$299:$A$398,'C Report Grouper'!$D44,'C Report'!G$299:G$398),SUMIF('C Report'!$A$99:$A$198,'C Report Grouper'!$D44,'C Report'!G$99:G$198))</f>
        <v>0</v>
      </c>
      <c r="J44" s="304">
        <f>IF($D$4="MAP+ADM Waivers",SUMIF('C Report'!$A$99:$A$198,'C Report Grouper'!$D44,'C Report'!H$99:H$198)+SUMIF('C Report'!$A$299:$A$398,'C Report Grouper'!$D44,'C Report'!H$299:H$398),SUMIF('C Report'!$A$99:$A$198,'C Report Grouper'!$D44,'C Report'!H$99:H$198))</f>
        <v>0</v>
      </c>
      <c r="K44" s="304">
        <f>IF($D$4="MAP+ADM Waivers",SUMIF('C Report'!$A$99:$A$198,'C Report Grouper'!$D44,'C Report'!I$99:I$198)+SUMIF('C Report'!$A$299:$A$398,'C Report Grouper'!$D44,'C Report'!I$299:I$398),SUMIF('C Report'!$A$99:$A$198,'C Report Grouper'!$D44,'C Report'!I$99:I$198))</f>
        <v>0</v>
      </c>
      <c r="L44" s="304">
        <f>IF($D$4="MAP+ADM Waivers",SUMIF('C Report'!$A$99:$A$198,'C Report Grouper'!$D44,'C Report'!J$99:J$198)+SUMIF('C Report'!$A$299:$A$398,'C Report Grouper'!$D44,'C Report'!J$299:J$398),SUMIF('C Report'!$A$99:$A$198,'C Report Grouper'!$D44,'C Report'!J$99:J$198))</f>
        <v>0</v>
      </c>
      <c r="M44" s="304">
        <f>IF($D$4="MAP+ADM Waivers",SUMIF('C Report'!$A$99:$A$198,'C Report Grouper'!$D44,'C Report'!K$99:K$198)+SUMIF('C Report'!$A$299:$A$398,'C Report Grouper'!$D44,'C Report'!K$299:K$398),SUMIF('C Report'!$A$99:$A$198,'C Report Grouper'!$D44,'C Report'!K$99:K$198))</f>
        <v>0</v>
      </c>
      <c r="N44" s="304">
        <f>IF($D$4="MAP+ADM Waivers",SUMIF('C Report'!$A$99:$A$198,'C Report Grouper'!$D44,'C Report'!L$99:L$198)+SUMIF('C Report'!$A$299:$A$398,'C Report Grouper'!$D44,'C Report'!L$299:L$398),SUMIF('C Report'!$A$99:$A$198,'C Report Grouper'!$D44,'C Report'!L$99:L$198))</f>
        <v>0</v>
      </c>
      <c r="O44" s="304">
        <f>IF($D$4="MAP+ADM Waivers",SUMIF('C Report'!$A$99:$A$198,'C Report Grouper'!$D44,'C Report'!M$99:M$198)+SUMIF('C Report'!$A$299:$A$398,'C Report Grouper'!$D44,'C Report'!M$299:M$398),SUMIF('C Report'!$A$99:$A$198,'C Report Grouper'!$D44,'C Report'!M$99:M$198))</f>
        <v>0</v>
      </c>
      <c r="P44" s="304">
        <f>IF($D$4="MAP+ADM Waivers",SUMIF('C Report'!$A$99:$A$198,'C Report Grouper'!$D44,'C Report'!N$99:N$198)+SUMIF('C Report'!$A$299:$A$398,'C Report Grouper'!$D44,'C Report'!N$299:N$398),SUMIF('C Report'!$A$99:$A$198,'C Report Grouper'!$D44,'C Report'!N$99:N$198))</f>
        <v>0</v>
      </c>
      <c r="Q44" s="304">
        <f>IF($D$4="MAP+ADM Waivers",SUMIF('C Report'!$A$99:$A$198,'C Report Grouper'!$D44,'C Report'!O$99:O$198)+SUMIF('C Report'!$A$299:$A$398,'C Report Grouper'!$D44,'C Report'!O$299:O$398),SUMIF('C Report'!$A$99:$A$198,'C Report Grouper'!$D44,'C Report'!O$99:O$198))</f>
        <v>0</v>
      </c>
      <c r="R44" s="304">
        <f>IF($D$4="MAP+ADM Waivers",SUMIF('C Report'!$A$99:$A$198,'C Report Grouper'!$D44,'C Report'!P$99:P$198)+SUMIF('C Report'!$A$299:$A$398,'C Report Grouper'!$D44,'C Report'!P$299:P$398),SUMIF('C Report'!$A$99:$A$198,'C Report Grouper'!$D44,'C Report'!P$99:P$198))</f>
        <v>0</v>
      </c>
      <c r="S44" s="304">
        <f>IF($D$4="MAP+ADM Waivers",SUMIF('C Report'!$A$99:$A$198,'C Report Grouper'!$D44,'C Report'!Q$99:Q$198)+SUMIF('C Report'!$A$299:$A$398,'C Report Grouper'!$D44,'C Report'!Q$299:Q$398),SUMIF('C Report'!$A$99:$A$198,'C Report Grouper'!$D44,'C Report'!Q$99:Q$198))</f>
        <v>0</v>
      </c>
      <c r="T44" s="304">
        <f>IF($D$4="MAP+ADM Waivers",SUMIF('C Report'!$A$99:$A$198,'C Report Grouper'!$D44,'C Report'!R$99:R$198)+SUMIF('C Report'!$A$299:$A$398,'C Report Grouper'!$D44,'C Report'!R$299:R$398),SUMIF('C Report'!$A$99:$A$198,'C Report Grouper'!$D44,'C Report'!R$99:R$198))</f>
        <v>0</v>
      </c>
      <c r="U44" s="304">
        <f>IF($D$4="MAP+ADM Waivers",SUMIF('C Report'!$A$99:$A$198,'C Report Grouper'!$D44,'C Report'!S$99:S$198)+SUMIF('C Report'!$A$299:$A$398,'C Report Grouper'!$D44,'C Report'!S$299:S$398),SUMIF('C Report'!$A$99:$A$198,'C Report Grouper'!$D44,'C Report'!S$99:S$198))</f>
        <v>0</v>
      </c>
      <c r="V44" s="304">
        <f>IF($D$4="MAP+ADM Waivers",SUMIF('C Report'!$A$99:$A$198,'C Report Grouper'!$D44,'C Report'!T$99:T$198)+SUMIF('C Report'!$A$299:$A$398,'C Report Grouper'!$D44,'C Report'!T$299:T$398),SUMIF('C Report'!$A$99:$A$198,'C Report Grouper'!$D44,'C Report'!T$99:T$198))</f>
        <v>0</v>
      </c>
      <c r="W44" s="304">
        <f>IF($D$4="MAP+ADM Waivers",SUMIF('C Report'!$A$99:$A$198,'C Report Grouper'!$D44,'C Report'!U$99:U$198)+SUMIF('C Report'!$A$299:$A$398,'C Report Grouper'!$D44,'C Report'!U$299:U$398),SUMIF('C Report'!$A$99:$A$198,'C Report Grouper'!$D44,'C Report'!U$99:U$198))</f>
        <v>0</v>
      </c>
      <c r="X44" s="304">
        <f>IF($D$4="MAP+ADM Waivers",SUMIF('C Report'!$A$99:$A$198,'C Report Grouper'!$D44,'C Report'!V$99:V$198)+SUMIF('C Report'!$A$299:$A$398,'C Report Grouper'!$D44,'C Report'!V$299:V$398),SUMIF('C Report'!$A$99:$A$198,'C Report Grouper'!$D44,'C Report'!V$99:V$198))</f>
        <v>0</v>
      </c>
      <c r="Y44" s="304">
        <f>IF($D$4="MAP+ADM Waivers",SUMIF('C Report'!$A$99:$A$198,'C Report Grouper'!$D44,'C Report'!W$99:W$198)+SUMIF('C Report'!$A$299:$A$398,'C Report Grouper'!$D44,'C Report'!W$299:W$398),SUMIF('C Report'!$A$99:$A$198,'C Report Grouper'!$D44,'C Report'!W$99:W$198))</f>
        <v>0</v>
      </c>
      <c r="Z44" s="304">
        <f>IF($D$4="MAP+ADM Waivers",SUMIF('C Report'!$A$99:$A$198,'C Report Grouper'!$D44,'C Report'!X$99:X$198)+SUMIF('C Report'!$A$299:$A$398,'C Report Grouper'!$D44,'C Report'!X$299:X$398),SUMIF('C Report'!$A$99:$A$198,'C Report Grouper'!$D44,'C Report'!X$99:X$198))</f>
        <v>0</v>
      </c>
      <c r="AA44" s="304">
        <f>IF($D$4="MAP+ADM Waivers",SUMIF('C Report'!$A$99:$A$198,'C Report Grouper'!$D44,'C Report'!Y$99:Y$198)+SUMIF('C Report'!$A$299:$A$398,'C Report Grouper'!$D44,'C Report'!Y$299:Y$398),SUMIF('C Report'!$A$99:$A$198,'C Report Grouper'!$D44,'C Report'!Y$99:Y$198))</f>
        <v>0</v>
      </c>
      <c r="AB44" s="304">
        <f>IF($D$4="MAP+ADM Waivers",SUMIF('C Report'!$A$99:$A$198,'C Report Grouper'!$D44,'C Report'!Z$99:Z$198)+SUMIF('C Report'!$A$299:$A$398,'C Report Grouper'!$D44,'C Report'!Z$299:Z$398),SUMIF('C Report'!$A$99:$A$198,'C Report Grouper'!$D44,'C Report'!Z$99:Z$198))</f>
        <v>0</v>
      </c>
      <c r="AC44" s="305">
        <f>IF($D$4="MAP+ADM Waivers",SUMIF('C Report'!$A$99:$A$198,'C Report Grouper'!$D44,'C Report'!AA$99:AA$198)+SUMIF('C Report'!$A$299:$A$398,'C Report Grouper'!$D44,'C Report'!AA$299:AA$398),SUMIF('C Report'!$A$99:$A$198,'C Report Grouper'!$D44,'C Report'!AA$99:AA$198))</f>
        <v>0</v>
      </c>
    </row>
    <row r="45" spans="2:29" x14ac:dyDescent="0.2">
      <c r="B45" s="456" t="str">
        <f>IFERROR(VLOOKUP(C45,'MEG Def'!$A$57:$B$60,2),"")</f>
        <v/>
      </c>
      <c r="C45" s="115"/>
      <c r="D45" s="693"/>
      <c r="E45" s="304">
        <f>IF($D$4="MAP+ADM Waivers",SUMIF('C Report'!$A$99:$A$198,'C Report Grouper'!$D45,'C Report'!C$99:C$198)+SUMIF('C Report'!$A$299:$A$398,'C Report Grouper'!$D45,'C Report'!C$299:C$398),SUMIF('C Report'!$A$99:$A$198,'C Report Grouper'!$D45,'C Report'!C$99:C$198))</f>
        <v>0</v>
      </c>
      <c r="F45" s="304">
        <f>IF($D$4="MAP+ADM Waivers",SUMIF('C Report'!$A$99:$A$198,'C Report Grouper'!$D45,'C Report'!D$99:D$198)+SUMIF('C Report'!$A$299:$A$398,'C Report Grouper'!$D45,'C Report'!D$299:D$398),SUMIF('C Report'!$A$99:$A$198,'C Report Grouper'!$D45,'C Report'!D$99:D$198))</f>
        <v>0</v>
      </c>
      <c r="G45" s="304">
        <f>IF($D$4="MAP+ADM Waivers",SUMIF('C Report'!$A$99:$A$198,'C Report Grouper'!$D45,'C Report'!E$99:E$198)+SUMIF('C Report'!$A$299:$A$398,'C Report Grouper'!$D45,'C Report'!E$299:E$398),SUMIF('C Report'!$A$99:$A$198,'C Report Grouper'!$D45,'C Report'!E$99:E$198))</f>
        <v>0</v>
      </c>
      <c r="H45" s="304">
        <f>IF($D$4="MAP+ADM Waivers",SUMIF('C Report'!$A$99:$A$198,'C Report Grouper'!$D45,'C Report'!F$99:F$198)+SUMIF('C Report'!$A$299:$A$398,'C Report Grouper'!$D45,'C Report'!F$299:F$398),SUMIF('C Report'!$A$99:$A$198,'C Report Grouper'!$D45,'C Report'!F$99:F$198))</f>
        <v>0</v>
      </c>
      <c r="I45" s="304">
        <f>IF($D$4="MAP+ADM Waivers",SUMIF('C Report'!$A$99:$A$198,'C Report Grouper'!$D45,'C Report'!G$99:G$198)+SUMIF('C Report'!$A$299:$A$398,'C Report Grouper'!$D45,'C Report'!G$299:G$398),SUMIF('C Report'!$A$99:$A$198,'C Report Grouper'!$D45,'C Report'!G$99:G$198))</f>
        <v>0</v>
      </c>
      <c r="J45" s="304">
        <f>IF($D$4="MAP+ADM Waivers",SUMIF('C Report'!$A$99:$A$198,'C Report Grouper'!$D45,'C Report'!H$99:H$198)+SUMIF('C Report'!$A$299:$A$398,'C Report Grouper'!$D45,'C Report'!H$299:H$398),SUMIF('C Report'!$A$99:$A$198,'C Report Grouper'!$D45,'C Report'!H$99:H$198))</f>
        <v>0</v>
      </c>
      <c r="K45" s="304">
        <f>IF($D$4="MAP+ADM Waivers",SUMIF('C Report'!$A$99:$A$198,'C Report Grouper'!$D45,'C Report'!I$99:I$198)+SUMIF('C Report'!$A$299:$A$398,'C Report Grouper'!$D45,'C Report'!I$299:I$398),SUMIF('C Report'!$A$99:$A$198,'C Report Grouper'!$D45,'C Report'!I$99:I$198))</f>
        <v>0</v>
      </c>
      <c r="L45" s="304">
        <f>IF($D$4="MAP+ADM Waivers",SUMIF('C Report'!$A$99:$A$198,'C Report Grouper'!$D45,'C Report'!J$99:J$198)+SUMIF('C Report'!$A$299:$A$398,'C Report Grouper'!$D45,'C Report'!J$299:J$398),SUMIF('C Report'!$A$99:$A$198,'C Report Grouper'!$D45,'C Report'!J$99:J$198))</f>
        <v>0</v>
      </c>
      <c r="M45" s="304">
        <f>IF($D$4="MAP+ADM Waivers",SUMIF('C Report'!$A$99:$A$198,'C Report Grouper'!$D45,'C Report'!K$99:K$198)+SUMIF('C Report'!$A$299:$A$398,'C Report Grouper'!$D45,'C Report'!K$299:K$398),SUMIF('C Report'!$A$99:$A$198,'C Report Grouper'!$D45,'C Report'!K$99:K$198))</f>
        <v>0</v>
      </c>
      <c r="N45" s="304">
        <f>IF($D$4="MAP+ADM Waivers",SUMIF('C Report'!$A$99:$A$198,'C Report Grouper'!$D45,'C Report'!L$99:L$198)+SUMIF('C Report'!$A$299:$A$398,'C Report Grouper'!$D45,'C Report'!L$299:L$398),SUMIF('C Report'!$A$99:$A$198,'C Report Grouper'!$D45,'C Report'!L$99:L$198))</f>
        <v>0</v>
      </c>
      <c r="O45" s="304">
        <f>IF($D$4="MAP+ADM Waivers",SUMIF('C Report'!$A$99:$A$198,'C Report Grouper'!$D45,'C Report'!M$99:M$198)+SUMIF('C Report'!$A$299:$A$398,'C Report Grouper'!$D45,'C Report'!M$299:M$398),SUMIF('C Report'!$A$99:$A$198,'C Report Grouper'!$D45,'C Report'!M$99:M$198))</f>
        <v>0</v>
      </c>
      <c r="P45" s="304">
        <f>IF($D$4="MAP+ADM Waivers",SUMIF('C Report'!$A$99:$A$198,'C Report Grouper'!$D45,'C Report'!N$99:N$198)+SUMIF('C Report'!$A$299:$A$398,'C Report Grouper'!$D45,'C Report'!N$299:N$398),SUMIF('C Report'!$A$99:$A$198,'C Report Grouper'!$D45,'C Report'!N$99:N$198))</f>
        <v>0</v>
      </c>
      <c r="Q45" s="304">
        <f>IF($D$4="MAP+ADM Waivers",SUMIF('C Report'!$A$99:$A$198,'C Report Grouper'!$D45,'C Report'!O$99:O$198)+SUMIF('C Report'!$A$299:$A$398,'C Report Grouper'!$D45,'C Report'!O$299:O$398),SUMIF('C Report'!$A$99:$A$198,'C Report Grouper'!$D45,'C Report'!O$99:O$198))</f>
        <v>0</v>
      </c>
      <c r="R45" s="304">
        <f>IF($D$4="MAP+ADM Waivers",SUMIF('C Report'!$A$99:$A$198,'C Report Grouper'!$D45,'C Report'!P$99:P$198)+SUMIF('C Report'!$A$299:$A$398,'C Report Grouper'!$D45,'C Report'!P$299:P$398),SUMIF('C Report'!$A$99:$A$198,'C Report Grouper'!$D45,'C Report'!P$99:P$198))</f>
        <v>0</v>
      </c>
      <c r="S45" s="304">
        <f>IF($D$4="MAP+ADM Waivers",SUMIF('C Report'!$A$99:$A$198,'C Report Grouper'!$D45,'C Report'!Q$99:Q$198)+SUMIF('C Report'!$A$299:$A$398,'C Report Grouper'!$D45,'C Report'!Q$299:Q$398),SUMIF('C Report'!$A$99:$A$198,'C Report Grouper'!$D45,'C Report'!Q$99:Q$198))</f>
        <v>0</v>
      </c>
      <c r="T45" s="304">
        <f>IF($D$4="MAP+ADM Waivers",SUMIF('C Report'!$A$99:$A$198,'C Report Grouper'!$D45,'C Report'!R$99:R$198)+SUMIF('C Report'!$A$299:$A$398,'C Report Grouper'!$D45,'C Report'!R$299:R$398),SUMIF('C Report'!$A$99:$A$198,'C Report Grouper'!$D45,'C Report'!R$99:R$198))</f>
        <v>0</v>
      </c>
      <c r="U45" s="304">
        <f>IF($D$4="MAP+ADM Waivers",SUMIF('C Report'!$A$99:$A$198,'C Report Grouper'!$D45,'C Report'!S$99:S$198)+SUMIF('C Report'!$A$299:$A$398,'C Report Grouper'!$D45,'C Report'!S$299:S$398),SUMIF('C Report'!$A$99:$A$198,'C Report Grouper'!$D45,'C Report'!S$99:S$198))</f>
        <v>0</v>
      </c>
      <c r="V45" s="304">
        <f>IF($D$4="MAP+ADM Waivers",SUMIF('C Report'!$A$99:$A$198,'C Report Grouper'!$D45,'C Report'!T$99:T$198)+SUMIF('C Report'!$A$299:$A$398,'C Report Grouper'!$D45,'C Report'!T$299:T$398),SUMIF('C Report'!$A$99:$A$198,'C Report Grouper'!$D45,'C Report'!T$99:T$198))</f>
        <v>0</v>
      </c>
      <c r="W45" s="304">
        <f>IF($D$4="MAP+ADM Waivers",SUMIF('C Report'!$A$99:$A$198,'C Report Grouper'!$D45,'C Report'!U$99:U$198)+SUMIF('C Report'!$A$299:$A$398,'C Report Grouper'!$D45,'C Report'!U$299:U$398),SUMIF('C Report'!$A$99:$A$198,'C Report Grouper'!$D45,'C Report'!U$99:U$198))</f>
        <v>0</v>
      </c>
      <c r="X45" s="304">
        <f>IF($D$4="MAP+ADM Waivers",SUMIF('C Report'!$A$99:$A$198,'C Report Grouper'!$D45,'C Report'!V$99:V$198)+SUMIF('C Report'!$A$299:$A$398,'C Report Grouper'!$D45,'C Report'!V$299:V$398),SUMIF('C Report'!$A$99:$A$198,'C Report Grouper'!$D45,'C Report'!V$99:V$198))</f>
        <v>0</v>
      </c>
      <c r="Y45" s="304">
        <f>IF($D$4="MAP+ADM Waivers",SUMIF('C Report'!$A$99:$A$198,'C Report Grouper'!$D45,'C Report'!W$99:W$198)+SUMIF('C Report'!$A$299:$A$398,'C Report Grouper'!$D45,'C Report'!W$299:W$398),SUMIF('C Report'!$A$99:$A$198,'C Report Grouper'!$D45,'C Report'!W$99:W$198))</f>
        <v>0</v>
      </c>
      <c r="Z45" s="304">
        <f>IF($D$4="MAP+ADM Waivers",SUMIF('C Report'!$A$99:$A$198,'C Report Grouper'!$D45,'C Report'!X$99:X$198)+SUMIF('C Report'!$A$299:$A$398,'C Report Grouper'!$D45,'C Report'!X$299:X$398),SUMIF('C Report'!$A$99:$A$198,'C Report Grouper'!$D45,'C Report'!X$99:X$198))</f>
        <v>0</v>
      </c>
      <c r="AA45" s="304">
        <f>IF($D$4="MAP+ADM Waivers",SUMIF('C Report'!$A$99:$A$198,'C Report Grouper'!$D45,'C Report'!Y$99:Y$198)+SUMIF('C Report'!$A$299:$A$398,'C Report Grouper'!$D45,'C Report'!Y$299:Y$398),SUMIF('C Report'!$A$99:$A$198,'C Report Grouper'!$D45,'C Report'!Y$99:Y$198))</f>
        <v>0</v>
      </c>
      <c r="AB45" s="304">
        <f>IF($D$4="MAP+ADM Waivers",SUMIF('C Report'!$A$99:$A$198,'C Report Grouper'!$D45,'C Report'!Z$99:Z$198)+SUMIF('C Report'!$A$299:$A$398,'C Report Grouper'!$D45,'C Report'!Z$299:Z$398),SUMIF('C Report'!$A$99:$A$198,'C Report Grouper'!$D45,'C Report'!Z$99:Z$198))</f>
        <v>0</v>
      </c>
      <c r="AC45" s="305">
        <f>IF($D$4="MAP+ADM Waivers",SUMIF('C Report'!$A$99:$A$198,'C Report Grouper'!$D45,'C Report'!AA$99:AA$198)+SUMIF('C Report'!$A$299:$A$398,'C Report Grouper'!$D45,'C Report'!AA$299:AA$398),SUMIF('C Report'!$A$99:$A$198,'C Report Grouper'!$D45,'C Report'!AA$99:AA$198))</f>
        <v>0</v>
      </c>
    </row>
    <row r="46" spans="2:29" x14ac:dyDescent="0.2">
      <c r="B46" s="456" t="str">
        <f>IFERROR(VLOOKUP(C46,'MEG Def'!$A$57:$B$60,2),"")</f>
        <v/>
      </c>
      <c r="C46" s="115"/>
      <c r="D46" s="693"/>
      <c r="E46" s="304">
        <f>IF($D$4="MAP+ADM Waivers",SUMIF('C Report'!$A$99:$A$198,'C Report Grouper'!$D46,'C Report'!C$99:C$198)+SUMIF('C Report'!$A$299:$A$398,'C Report Grouper'!$D46,'C Report'!C$299:C$398),SUMIF('C Report'!$A$99:$A$198,'C Report Grouper'!$D46,'C Report'!C$99:C$198))</f>
        <v>0</v>
      </c>
      <c r="F46" s="304">
        <f>IF($D$4="MAP+ADM Waivers",SUMIF('C Report'!$A$99:$A$198,'C Report Grouper'!$D46,'C Report'!D$99:D$198)+SUMIF('C Report'!$A$299:$A$398,'C Report Grouper'!$D46,'C Report'!D$299:D$398),SUMIF('C Report'!$A$99:$A$198,'C Report Grouper'!$D46,'C Report'!D$99:D$198))</f>
        <v>0</v>
      </c>
      <c r="G46" s="304">
        <f>IF($D$4="MAP+ADM Waivers",SUMIF('C Report'!$A$99:$A$198,'C Report Grouper'!$D46,'C Report'!E$99:E$198)+SUMIF('C Report'!$A$299:$A$398,'C Report Grouper'!$D46,'C Report'!E$299:E$398),SUMIF('C Report'!$A$99:$A$198,'C Report Grouper'!$D46,'C Report'!E$99:E$198))</f>
        <v>0</v>
      </c>
      <c r="H46" s="304">
        <f>IF($D$4="MAP+ADM Waivers",SUMIF('C Report'!$A$99:$A$198,'C Report Grouper'!$D46,'C Report'!F$99:F$198)+SUMIF('C Report'!$A$299:$A$398,'C Report Grouper'!$D46,'C Report'!F$299:F$398),SUMIF('C Report'!$A$99:$A$198,'C Report Grouper'!$D46,'C Report'!F$99:F$198))</f>
        <v>0</v>
      </c>
      <c r="I46" s="304">
        <f>IF($D$4="MAP+ADM Waivers",SUMIF('C Report'!$A$99:$A$198,'C Report Grouper'!$D46,'C Report'!G$99:G$198)+SUMIF('C Report'!$A$299:$A$398,'C Report Grouper'!$D46,'C Report'!G$299:G$398),SUMIF('C Report'!$A$99:$A$198,'C Report Grouper'!$D46,'C Report'!G$99:G$198))</f>
        <v>0</v>
      </c>
      <c r="J46" s="304">
        <f>IF($D$4="MAP+ADM Waivers",SUMIF('C Report'!$A$99:$A$198,'C Report Grouper'!$D46,'C Report'!H$99:H$198)+SUMIF('C Report'!$A$299:$A$398,'C Report Grouper'!$D46,'C Report'!H$299:H$398),SUMIF('C Report'!$A$99:$A$198,'C Report Grouper'!$D46,'C Report'!H$99:H$198))</f>
        <v>0</v>
      </c>
      <c r="K46" s="304">
        <f>IF($D$4="MAP+ADM Waivers",SUMIF('C Report'!$A$99:$A$198,'C Report Grouper'!$D46,'C Report'!I$99:I$198)+SUMIF('C Report'!$A$299:$A$398,'C Report Grouper'!$D46,'C Report'!I$299:I$398),SUMIF('C Report'!$A$99:$A$198,'C Report Grouper'!$D46,'C Report'!I$99:I$198))</f>
        <v>0</v>
      </c>
      <c r="L46" s="304">
        <f>IF($D$4="MAP+ADM Waivers",SUMIF('C Report'!$A$99:$A$198,'C Report Grouper'!$D46,'C Report'!J$99:J$198)+SUMIF('C Report'!$A$299:$A$398,'C Report Grouper'!$D46,'C Report'!J$299:J$398),SUMIF('C Report'!$A$99:$A$198,'C Report Grouper'!$D46,'C Report'!J$99:J$198))</f>
        <v>0</v>
      </c>
      <c r="M46" s="304">
        <f>IF($D$4="MAP+ADM Waivers",SUMIF('C Report'!$A$99:$A$198,'C Report Grouper'!$D46,'C Report'!K$99:K$198)+SUMIF('C Report'!$A$299:$A$398,'C Report Grouper'!$D46,'C Report'!K$299:K$398),SUMIF('C Report'!$A$99:$A$198,'C Report Grouper'!$D46,'C Report'!K$99:K$198))</f>
        <v>0</v>
      </c>
      <c r="N46" s="304">
        <f>IF($D$4="MAP+ADM Waivers",SUMIF('C Report'!$A$99:$A$198,'C Report Grouper'!$D46,'C Report'!L$99:L$198)+SUMIF('C Report'!$A$299:$A$398,'C Report Grouper'!$D46,'C Report'!L$299:L$398),SUMIF('C Report'!$A$99:$A$198,'C Report Grouper'!$D46,'C Report'!L$99:L$198))</f>
        <v>0</v>
      </c>
      <c r="O46" s="304">
        <f>IF($D$4="MAP+ADM Waivers",SUMIF('C Report'!$A$99:$A$198,'C Report Grouper'!$D46,'C Report'!M$99:M$198)+SUMIF('C Report'!$A$299:$A$398,'C Report Grouper'!$D46,'C Report'!M$299:M$398),SUMIF('C Report'!$A$99:$A$198,'C Report Grouper'!$D46,'C Report'!M$99:M$198))</f>
        <v>0</v>
      </c>
      <c r="P46" s="304">
        <f>IF($D$4="MAP+ADM Waivers",SUMIF('C Report'!$A$99:$A$198,'C Report Grouper'!$D46,'C Report'!N$99:N$198)+SUMIF('C Report'!$A$299:$A$398,'C Report Grouper'!$D46,'C Report'!N$299:N$398),SUMIF('C Report'!$A$99:$A$198,'C Report Grouper'!$D46,'C Report'!N$99:N$198))</f>
        <v>0</v>
      </c>
      <c r="Q46" s="304">
        <f>IF($D$4="MAP+ADM Waivers",SUMIF('C Report'!$A$99:$A$198,'C Report Grouper'!$D46,'C Report'!O$99:O$198)+SUMIF('C Report'!$A$299:$A$398,'C Report Grouper'!$D46,'C Report'!O$299:O$398),SUMIF('C Report'!$A$99:$A$198,'C Report Grouper'!$D46,'C Report'!O$99:O$198))</f>
        <v>0</v>
      </c>
      <c r="R46" s="304">
        <f>IF($D$4="MAP+ADM Waivers",SUMIF('C Report'!$A$99:$A$198,'C Report Grouper'!$D46,'C Report'!P$99:P$198)+SUMIF('C Report'!$A$299:$A$398,'C Report Grouper'!$D46,'C Report'!P$299:P$398),SUMIF('C Report'!$A$99:$A$198,'C Report Grouper'!$D46,'C Report'!P$99:P$198))</f>
        <v>0</v>
      </c>
      <c r="S46" s="304">
        <f>IF($D$4="MAP+ADM Waivers",SUMIF('C Report'!$A$99:$A$198,'C Report Grouper'!$D46,'C Report'!Q$99:Q$198)+SUMIF('C Report'!$A$299:$A$398,'C Report Grouper'!$D46,'C Report'!Q$299:Q$398),SUMIF('C Report'!$A$99:$A$198,'C Report Grouper'!$D46,'C Report'!Q$99:Q$198))</f>
        <v>0</v>
      </c>
      <c r="T46" s="304">
        <f>IF($D$4="MAP+ADM Waivers",SUMIF('C Report'!$A$99:$A$198,'C Report Grouper'!$D46,'C Report'!R$99:R$198)+SUMIF('C Report'!$A$299:$A$398,'C Report Grouper'!$D46,'C Report'!R$299:R$398),SUMIF('C Report'!$A$99:$A$198,'C Report Grouper'!$D46,'C Report'!R$99:R$198))</f>
        <v>0</v>
      </c>
      <c r="U46" s="304">
        <f>IF($D$4="MAP+ADM Waivers",SUMIF('C Report'!$A$99:$A$198,'C Report Grouper'!$D46,'C Report'!S$99:S$198)+SUMIF('C Report'!$A$299:$A$398,'C Report Grouper'!$D46,'C Report'!S$299:S$398),SUMIF('C Report'!$A$99:$A$198,'C Report Grouper'!$D46,'C Report'!S$99:S$198))</f>
        <v>0</v>
      </c>
      <c r="V46" s="304">
        <f>IF($D$4="MAP+ADM Waivers",SUMIF('C Report'!$A$99:$A$198,'C Report Grouper'!$D46,'C Report'!T$99:T$198)+SUMIF('C Report'!$A$299:$A$398,'C Report Grouper'!$D46,'C Report'!T$299:T$398),SUMIF('C Report'!$A$99:$A$198,'C Report Grouper'!$D46,'C Report'!T$99:T$198))</f>
        <v>0</v>
      </c>
      <c r="W46" s="304">
        <f>IF($D$4="MAP+ADM Waivers",SUMIF('C Report'!$A$99:$A$198,'C Report Grouper'!$D46,'C Report'!U$99:U$198)+SUMIF('C Report'!$A$299:$A$398,'C Report Grouper'!$D46,'C Report'!U$299:U$398),SUMIF('C Report'!$A$99:$A$198,'C Report Grouper'!$D46,'C Report'!U$99:U$198))</f>
        <v>0</v>
      </c>
      <c r="X46" s="304">
        <f>IF($D$4="MAP+ADM Waivers",SUMIF('C Report'!$A$99:$A$198,'C Report Grouper'!$D46,'C Report'!V$99:V$198)+SUMIF('C Report'!$A$299:$A$398,'C Report Grouper'!$D46,'C Report'!V$299:V$398),SUMIF('C Report'!$A$99:$A$198,'C Report Grouper'!$D46,'C Report'!V$99:V$198))</f>
        <v>0</v>
      </c>
      <c r="Y46" s="304">
        <f>IF($D$4="MAP+ADM Waivers",SUMIF('C Report'!$A$99:$A$198,'C Report Grouper'!$D46,'C Report'!W$99:W$198)+SUMIF('C Report'!$A$299:$A$398,'C Report Grouper'!$D46,'C Report'!W$299:W$398),SUMIF('C Report'!$A$99:$A$198,'C Report Grouper'!$D46,'C Report'!W$99:W$198))</f>
        <v>0</v>
      </c>
      <c r="Z46" s="304">
        <f>IF($D$4="MAP+ADM Waivers",SUMIF('C Report'!$A$99:$A$198,'C Report Grouper'!$D46,'C Report'!X$99:X$198)+SUMIF('C Report'!$A$299:$A$398,'C Report Grouper'!$D46,'C Report'!X$299:X$398),SUMIF('C Report'!$A$99:$A$198,'C Report Grouper'!$D46,'C Report'!X$99:X$198))</f>
        <v>0</v>
      </c>
      <c r="AA46" s="304">
        <f>IF($D$4="MAP+ADM Waivers",SUMIF('C Report'!$A$99:$A$198,'C Report Grouper'!$D46,'C Report'!Y$99:Y$198)+SUMIF('C Report'!$A$299:$A$398,'C Report Grouper'!$D46,'C Report'!Y$299:Y$398),SUMIF('C Report'!$A$99:$A$198,'C Report Grouper'!$D46,'C Report'!Y$99:Y$198))</f>
        <v>0</v>
      </c>
      <c r="AB46" s="304">
        <f>IF($D$4="MAP+ADM Waivers",SUMIF('C Report'!$A$99:$A$198,'C Report Grouper'!$D46,'C Report'!Z$99:Z$198)+SUMIF('C Report'!$A$299:$A$398,'C Report Grouper'!$D46,'C Report'!Z$299:Z$398),SUMIF('C Report'!$A$99:$A$198,'C Report Grouper'!$D46,'C Report'!Z$99:Z$198))</f>
        <v>0</v>
      </c>
      <c r="AC46" s="305">
        <f>IF($D$4="MAP+ADM Waivers",SUMIF('C Report'!$A$99:$A$198,'C Report Grouper'!$D46,'C Report'!AA$99:AA$198)+SUMIF('C Report'!$A$299:$A$398,'C Report Grouper'!$D46,'C Report'!AA$299:AA$398),SUMIF('C Report'!$A$99:$A$198,'C Report Grouper'!$D46,'C Report'!AA$99:AA$198))</f>
        <v>0</v>
      </c>
    </row>
    <row r="47" spans="2:29" x14ac:dyDescent="0.2">
      <c r="B47" s="456" t="str">
        <f>IFERROR(VLOOKUP(C47,'MEG Def'!$A$57:$B$60,2),"")</f>
        <v/>
      </c>
      <c r="C47" s="115"/>
      <c r="D47" s="693"/>
      <c r="E47" s="304">
        <f>IF($D$4="MAP+ADM Waivers",SUMIF('C Report'!$A$99:$A$198,'C Report Grouper'!$D47,'C Report'!C$99:C$198)+SUMIF('C Report'!$A$299:$A$398,'C Report Grouper'!$D47,'C Report'!C$299:C$398),SUMIF('C Report'!$A$99:$A$198,'C Report Grouper'!$D47,'C Report'!C$99:C$198))</f>
        <v>0</v>
      </c>
      <c r="F47" s="304">
        <f>IF($D$4="MAP+ADM Waivers",SUMIF('C Report'!$A$99:$A$198,'C Report Grouper'!$D47,'C Report'!D$99:D$198)+SUMIF('C Report'!$A$299:$A$398,'C Report Grouper'!$D47,'C Report'!D$299:D$398),SUMIF('C Report'!$A$99:$A$198,'C Report Grouper'!$D47,'C Report'!D$99:D$198))</f>
        <v>0</v>
      </c>
      <c r="G47" s="304">
        <f>IF($D$4="MAP+ADM Waivers",SUMIF('C Report'!$A$99:$A$198,'C Report Grouper'!$D47,'C Report'!E$99:E$198)+SUMIF('C Report'!$A$299:$A$398,'C Report Grouper'!$D47,'C Report'!E$299:E$398),SUMIF('C Report'!$A$99:$A$198,'C Report Grouper'!$D47,'C Report'!E$99:E$198))</f>
        <v>0</v>
      </c>
      <c r="H47" s="304">
        <f>IF($D$4="MAP+ADM Waivers",SUMIF('C Report'!$A$99:$A$198,'C Report Grouper'!$D47,'C Report'!F$99:F$198)+SUMIF('C Report'!$A$299:$A$398,'C Report Grouper'!$D47,'C Report'!F$299:F$398),SUMIF('C Report'!$A$99:$A$198,'C Report Grouper'!$D47,'C Report'!F$99:F$198))</f>
        <v>0</v>
      </c>
      <c r="I47" s="304">
        <f>IF($D$4="MAP+ADM Waivers",SUMIF('C Report'!$A$99:$A$198,'C Report Grouper'!$D47,'C Report'!G$99:G$198)+SUMIF('C Report'!$A$299:$A$398,'C Report Grouper'!$D47,'C Report'!G$299:G$398),SUMIF('C Report'!$A$99:$A$198,'C Report Grouper'!$D47,'C Report'!G$99:G$198))</f>
        <v>0</v>
      </c>
      <c r="J47" s="304">
        <f>IF($D$4="MAP+ADM Waivers",SUMIF('C Report'!$A$99:$A$198,'C Report Grouper'!$D47,'C Report'!H$99:H$198)+SUMIF('C Report'!$A$299:$A$398,'C Report Grouper'!$D47,'C Report'!H$299:H$398),SUMIF('C Report'!$A$99:$A$198,'C Report Grouper'!$D47,'C Report'!H$99:H$198))</f>
        <v>0</v>
      </c>
      <c r="K47" s="304">
        <f>IF($D$4="MAP+ADM Waivers",SUMIF('C Report'!$A$99:$A$198,'C Report Grouper'!$D47,'C Report'!I$99:I$198)+SUMIF('C Report'!$A$299:$A$398,'C Report Grouper'!$D47,'C Report'!I$299:I$398),SUMIF('C Report'!$A$99:$A$198,'C Report Grouper'!$D47,'C Report'!I$99:I$198))</f>
        <v>0</v>
      </c>
      <c r="L47" s="304">
        <f>IF($D$4="MAP+ADM Waivers",SUMIF('C Report'!$A$99:$A$198,'C Report Grouper'!$D47,'C Report'!J$99:J$198)+SUMIF('C Report'!$A$299:$A$398,'C Report Grouper'!$D47,'C Report'!J$299:J$398),SUMIF('C Report'!$A$99:$A$198,'C Report Grouper'!$D47,'C Report'!J$99:J$198))</f>
        <v>0</v>
      </c>
      <c r="M47" s="304">
        <f>IF($D$4="MAP+ADM Waivers",SUMIF('C Report'!$A$99:$A$198,'C Report Grouper'!$D47,'C Report'!K$99:K$198)+SUMIF('C Report'!$A$299:$A$398,'C Report Grouper'!$D47,'C Report'!K$299:K$398),SUMIF('C Report'!$A$99:$A$198,'C Report Grouper'!$D47,'C Report'!K$99:K$198))</f>
        <v>0</v>
      </c>
      <c r="N47" s="304">
        <f>IF($D$4="MAP+ADM Waivers",SUMIF('C Report'!$A$99:$A$198,'C Report Grouper'!$D47,'C Report'!L$99:L$198)+SUMIF('C Report'!$A$299:$A$398,'C Report Grouper'!$D47,'C Report'!L$299:L$398),SUMIF('C Report'!$A$99:$A$198,'C Report Grouper'!$D47,'C Report'!L$99:L$198))</f>
        <v>0</v>
      </c>
      <c r="O47" s="304">
        <f>IF($D$4="MAP+ADM Waivers",SUMIF('C Report'!$A$99:$A$198,'C Report Grouper'!$D47,'C Report'!M$99:M$198)+SUMIF('C Report'!$A$299:$A$398,'C Report Grouper'!$D47,'C Report'!M$299:M$398),SUMIF('C Report'!$A$99:$A$198,'C Report Grouper'!$D47,'C Report'!M$99:M$198))</f>
        <v>0</v>
      </c>
      <c r="P47" s="304">
        <f>IF($D$4="MAP+ADM Waivers",SUMIF('C Report'!$A$99:$A$198,'C Report Grouper'!$D47,'C Report'!N$99:N$198)+SUMIF('C Report'!$A$299:$A$398,'C Report Grouper'!$D47,'C Report'!N$299:N$398),SUMIF('C Report'!$A$99:$A$198,'C Report Grouper'!$D47,'C Report'!N$99:N$198))</f>
        <v>0</v>
      </c>
      <c r="Q47" s="304">
        <f>IF($D$4="MAP+ADM Waivers",SUMIF('C Report'!$A$99:$A$198,'C Report Grouper'!$D47,'C Report'!O$99:O$198)+SUMIF('C Report'!$A$299:$A$398,'C Report Grouper'!$D47,'C Report'!O$299:O$398),SUMIF('C Report'!$A$99:$A$198,'C Report Grouper'!$D47,'C Report'!O$99:O$198))</f>
        <v>0</v>
      </c>
      <c r="R47" s="304">
        <f>IF($D$4="MAP+ADM Waivers",SUMIF('C Report'!$A$99:$A$198,'C Report Grouper'!$D47,'C Report'!P$99:P$198)+SUMIF('C Report'!$A$299:$A$398,'C Report Grouper'!$D47,'C Report'!P$299:P$398),SUMIF('C Report'!$A$99:$A$198,'C Report Grouper'!$D47,'C Report'!P$99:P$198))</f>
        <v>0</v>
      </c>
      <c r="S47" s="304">
        <f>IF($D$4="MAP+ADM Waivers",SUMIF('C Report'!$A$99:$A$198,'C Report Grouper'!$D47,'C Report'!Q$99:Q$198)+SUMIF('C Report'!$A$299:$A$398,'C Report Grouper'!$D47,'C Report'!Q$299:Q$398),SUMIF('C Report'!$A$99:$A$198,'C Report Grouper'!$D47,'C Report'!Q$99:Q$198))</f>
        <v>0</v>
      </c>
      <c r="T47" s="304">
        <f>IF($D$4="MAP+ADM Waivers",SUMIF('C Report'!$A$99:$A$198,'C Report Grouper'!$D47,'C Report'!R$99:R$198)+SUMIF('C Report'!$A$299:$A$398,'C Report Grouper'!$D47,'C Report'!R$299:R$398),SUMIF('C Report'!$A$99:$A$198,'C Report Grouper'!$D47,'C Report'!R$99:R$198))</f>
        <v>0</v>
      </c>
      <c r="U47" s="304">
        <f>IF($D$4="MAP+ADM Waivers",SUMIF('C Report'!$A$99:$A$198,'C Report Grouper'!$D47,'C Report'!S$99:S$198)+SUMIF('C Report'!$A$299:$A$398,'C Report Grouper'!$D47,'C Report'!S$299:S$398),SUMIF('C Report'!$A$99:$A$198,'C Report Grouper'!$D47,'C Report'!S$99:S$198))</f>
        <v>0</v>
      </c>
      <c r="V47" s="304">
        <f>IF($D$4="MAP+ADM Waivers",SUMIF('C Report'!$A$99:$A$198,'C Report Grouper'!$D47,'C Report'!T$99:T$198)+SUMIF('C Report'!$A$299:$A$398,'C Report Grouper'!$D47,'C Report'!T$299:T$398),SUMIF('C Report'!$A$99:$A$198,'C Report Grouper'!$D47,'C Report'!T$99:T$198))</f>
        <v>0</v>
      </c>
      <c r="W47" s="304">
        <f>IF($D$4="MAP+ADM Waivers",SUMIF('C Report'!$A$99:$A$198,'C Report Grouper'!$D47,'C Report'!U$99:U$198)+SUMIF('C Report'!$A$299:$A$398,'C Report Grouper'!$D47,'C Report'!U$299:U$398),SUMIF('C Report'!$A$99:$A$198,'C Report Grouper'!$D47,'C Report'!U$99:U$198))</f>
        <v>0</v>
      </c>
      <c r="X47" s="304">
        <f>IF($D$4="MAP+ADM Waivers",SUMIF('C Report'!$A$99:$A$198,'C Report Grouper'!$D47,'C Report'!V$99:V$198)+SUMIF('C Report'!$A$299:$A$398,'C Report Grouper'!$D47,'C Report'!V$299:V$398),SUMIF('C Report'!$A$99:$A$198,'C Report Grouper'!$D47,'C Report'!V$99:V$198))</f>
        <v>0</v>
      </c>
      <c r="Y47" s="304">
        <f>IF($D$4="MAP+ADM Waivers",SUMIF('C Report'!$A$99:$A$198,'C Report Grouper'!$D47,'C Report'!W$99:W$198)+SUMIF('C Report'!$A$299:$A$398,'C Report Grouper'!$D47,'C Report'!W$299:W$398),SUMIF('C Report'!$A$99:$A$198,'C Report Grouper'!$D47,'C Report'!W$99:W$198))</f>
        <v>0</v>
      </c>
      <c r="Z47" s="304">
        <f>IF($D$4="MAP+ADM Waivers",SUMIF('C Report'!$A$99:$A$198,'C Report Grouper'!$D47,'C Report'!X$99:X$198)+SUMIF('C Report'!$A$299:$A$398,'C Report Grouper'!$D47,'C Report'!X$299:X$398),SUMIF('C Report'!$A$99:$A$198,'C Report Grouper'!$D47,'C Report'!X$99:X$198))</f>
        <v>0</v>
      </c>
      <c r="AA47" s="304">
        <f>IF($D$4="MAP+ADM Waivers",SUMIF('C Report'!$A$99:$A$198,'C Report Grouper'!$D47,'C Report'!Y$99:Y$198)+SUMIF('C Report'!$A$299:$A$398,'C Report Grouper'!$D47,'C Report'!Y$299:Y$398),SUMIF('C Report'!$A$99:$A$198,'C Report Grouper'!$D47,'C Report'!Y$99:Y$198))</f>
        <v>0</v>
      </c>
      <c r="AB47" s="304">
        <f>IF($D$4="MAP+ADM Waivers",SUMIF('C Report'!$A$99:$A$198,'C Report Grouper'!$D47,'C Report'!Z$99:Z$198)+SUMIF('C Report'!$A$299:$A$398,'C Report Grouper'!$D47,'C Report'!Z$299:Z$398),SUMIF('C Report'!$A$99:$A$198,'C Report Grouper'!$D47,'C Report'!Z$99:Z$198))</f>
        <v>0</v>
      </c>
      <c r="AC47" s="305">
        <f>IF($D$4="MAP+ADM Waivers",SUMIF('C Report'!$A$99:$A$198,'C Report Grouper'!$D47,'C Report'!AA$99:AA$198)+SUMIF('C Report'!$A$299:$A$398,'C Report Grouper'!$D47,'C Report'!AA$299:AA$398),SUMIF('C Report'!$A$99:$A$198,'C Report Grouper'!$D47,'C Report'!AA$99:AA$198))</f>
        <v>0</v>
      </c>
    </row>
    <row r="48" spans="2:29" ht="13.5" thickBot="1" x14ac:dyDescent="0.25">
      <c r="B48" s="217"/>
      <c r="C48" s="115"/>
      <c r="D48" s="693"/>
      <c r="E48" s="304">
        <f>IF($D$4="MAP+ADM Waivers",SUMIF('C Report'!$A$99:$A$198,'C Report Grouper'!$D48,'C Report'!C$99:C$198)+SUMIF('C Report'!$A$299:$A$398,'C Report Grouper'!$D48,'C Report'!C$299:C$398),SUMIF('C Report'!$A$99:$A$198,'C Report Grouper'!$D48,'C Report'!C$99:C$198))</f>
        <v>0</v>
      </c>
      <c r="F48" s="304">
        <f>IF($D$4="MAP+ADM Waivers",SUMIF('C Report'!$A$99:$A$198,'C Report Grouper'!$D48,'C Report'!D$99:D$198)+SUMIF('C Report'!$A$299:$A$398,'C Report Grouper'!$D48,'C Report'!D$299:D$398),SUMIF('C Report'!$A$99:$A$198,'C Report Grouper'!$D48,'C Report'!D$99:D$198))</f>
        <v>0</v>
      </c>
      <c r="G48" s="304">
        <f>IF($D$4="MAP+ADM Waivers",SUMIF('C Report'!$A$99:$A$198,'C Report Grouper'!$D48,'C Report'!E$99:E$198)+SUMIF('C Report'!$A$299:$A$398,'C Report Grouper'!$D48,'C Report'!E$299:E$398),SUMIF('C Report'!$A$99:$A$198,'C Report Grouper'!$D48,'C Report'!E$99:E$198))</f>
        <v>0</v>
      </c>
      <c r="H48" s="304">
        <f>IF($D$4="MAP+ADM Waivers",SUMIF('C Report'!$A$99:$A$198,'C Report Grouper'!$D48,'C Report'!F$99:F$198)+SUMIF('C Report'!$A$299:$A$398,'C Report Grouper'!$D48,'C Report'!F$299:F$398),SUMIF('C Report'!$A$99:$A$198,'C Report Grouper'!$D48,'C Report'!F$99:F$198))</f>
        <v>0</v>
      </c>
      <c r="I48" s="304">
        <f>IF($D$4="MAP+ADM Waivers",SUMIF('C Report'!$A$99:$A$198,'C Report Grouper'!$D48,'C Report'!G$99:G$198)+SUMIF('C Report'!$A$299:$A$398,'C Report Grouper'!$D48,'C Report'!G$299:G$398),SUMIF('C Report'!$A$99:$A$198,'C Report Grouper'!$D48,'C Report'!G$99:G$198))</f>
        <v>0</v>
      </c>
      <c r="J48" s="304">
        <f>IF($D$4="MAP+ADM Waivers",SUMIF('C Report'!$A$99:$A$198,'C Report Grouper'!$D48,'C Report'!H$99:H$198)+SUMIF('C Report'!$A$299:$A$398,'C Report Grouper'!$D48,'C Report'!H$299:H$398),SUMIF('C Report'!$A$99:$A$198,'C Report Grouper'!$D48,'C Report'!H$99:H$198))</f>
        <v>0</v>
      </c>
      <c r="K48" s="304">
        <f>IF($D$4="MAP+ADM Waivers",SUMIF('C Report'!$A$99:$A$198,'C Report Grouper'!$D48,'C Report'!I$99:I$198)+SUMIF('C Report'!$A$299:$A$398,'C Report Grouper'!$D48,'C Report'!I$299:I$398),SUMIF('C Report'!$A$99:$A$198,'C Report Grouper'!$D48,'C Report'!I$99:I$198))</f>
        <v>0</v>
      </c>
      <c r="L48" s="304">
        <f>IF($D$4="MAP+ADM Waivers",SUMIF('C Report'!$A$99:$A$198,'C Report Grouper'!$D48,'C Report'!J$99:J$198)+SUMIF('C Report'!$A$299:$A$398,'C Report Grouper'!$D48,'C Report'!J$299:J$398),SUMIF('C Report'!$A$99:$A$198,'C Report Grouper'!$D48,'C Report'!J$99:J$198))</f>
        <v>0</v>
      </c>
      <c r="M48" s="304">
        <f>IF($D$4="MAP+ADM Waivers",SUMIF('C Report'!$A$99:$A$198,'C Report Grouper'!$D48,'C Report'!K$99:K$198)+SUMIF('C Report'!$A$299:$A$398,'C Report Grouper'!$D48,'C Report'!K$299:K$398),SUMIF('C Report'!$A$99:$A$198,'C Report Grouper'!$D48,'C Report'!K$99:K$198))</f>
        <v>0</v>
      </c>
      <c r="N48" s="304">
        <f>IF($D$4="MAP+ADM Waivers",SUMIF('C Report'!$A$99:$A$198,'C Report Grouper'!$D48,'C Report'!L$99:L$198)+SUMIF('C Report'!$A$299:$A$398,'C Report Grouper'!$D48,'C Report'!L$299:L$398),SUMIF('C Report'!$A$99:$A$198,'C Report Grouper'!$D48,'C Report'!L$99:L$198))</f>
        <v>0</v>
      </c>
      <c r="O48" s="304">
        <f>IF($D$4="MAP+ADM Waivers",SUMIF('C Report'!$A$99:$A$198,'C Report Grouper'!$D48,'C Report'!M$99:M$198)+SUMIF('C Report'!$A$299:$A$398,'C Report Grouper'!$D48,'C Report'!M$299:M$398),SUMIF('C Report'!$A$99:$A$198,'C Report Grouper'!$D48,'C Report'!M$99:M$198))</f>
        <v>0</v>
      </c>
      <c r="P48" s="304">
        <f>IF($D$4="MAP+ADM Waivers",SUMIF('C Report'!$A$99:$A$198,'C Report Grouper'!$D48,'C Report'!N$99:N$198)+SUMIF('C Report'!$A$299:$A$398,'C Report Grouper'!$D48,'C Report'!N$299:N$398),SUMIF('C Report'!$A$99:$A$198,'C Report Grouper'!$D48,'C Report'!N$99:N$198))</f>
        <v>0</v>
      </c>
      <c r="Q48" s="304">
        <f>IF($D$4="MAP+ADM Waivers",SUMIF('C Report'!$A$99:$A$198,'C Report Grouper'!$D48,'C Report'!O$99:O$198)+SUMIF('C Report'!$A$299:$A$398,'C Report Grouper'!$D48,'C Report'!O$299:O$398),SUMIF('C Report'!$A$99:$A$198,'C Report Grouper'!$D48,'C Report'!O$99:O$198))</f>
        <v>0</v>
      </c>
      <c r="R48" s="304">
        <f>IF($D$4="MAP+ADM Waivers",SUMIF('C Report'!$A$99:$A$198,'C Report Grouper'!$D48,'C Report'!P$99:P$198)+SUMIF('C Report'!$A$299:$A$398,'C Report Grouper'!$D48,'C Report'!P$299:P$398),SUMIF('C Report'!$A$99:$A$198,'C Report Grouper'!$D48,'C Report'!P$99:P$198))</f>
        <v>0</v>
      </c>
      <c r="S48" s="304">
        <f>IF($D$4="MAP+ADM Waivers",SUMIF('C Report'!$A$99:$A$198,'C Report Grouper'!$D48,'C Report'!Q$99:Q$198)+SUMIF('C Report'!$A$299:$A$398,'C Report Grouper'!$D48,'C Report'!Q$299:Q$398),SUMIF('C Report'!$A$99:$A$198,'C Report Grouper'!$D48,'C Report'!Q$99:Q$198))</f>
        <v>0</v>
      </c>
      <c r="T48" s="304">
        <f>IF($D$4="MAP+ADM Waivers",SUMIF('C Report'!$A$99:$A$198,'C Report Grouper'!$D48,'C Report'!R$99:R$198)+SUMIF('C Report'!$A$299:$A$398,'C Report Grouper'!$D48,'C Report'!R$299:R$398),SUMIF('C Report'!$A$99:$A$198,'C Report Grouper'!$D48,'C Report'!R$99:R$198))</f>
        <v>0</v>
      </c>
      <c r="U48" s="304">
        <f>IF($D$4="MAP+ADM Waivers",SUMIF('C Report'!$A$99:$A$198,'C Report Grouper'!$D48,'C Report'!S$99:S$198)+SUMIF('C Report'!$A$299:$A$398,'C Report Grouper'!$D48,'C Report'!S$299:S$398),SUMIF('C Report'!$A$99:$A$198,'C Report Grouper'!$D48,'C Report'!S$99:S$198))</f>
        <v>0</v>
      </c>
      <c r="V48" s="304">
        <f>IF($D$4="MAP+ADM Waivers",SUMIF('C Report'!$A$99:$A$198,'C Report Grouper'!$D48,'C Report'!T$99:T$198)+SUMIF('C Report'!$A$299:$A$398,'C Report Grouper'!$D48,'C Report'!T$299:T$398),SUMIF('C Report'!$A$99:$A$198,'C Report Grouper'!$D48,'C Report'!T$99:T$198))</f>
        <v>0</v>
      </c>
      <c r="W48" s="304">
        <f>IF($D$4="MAP+ADM Waivers",SUMIF('C Report'!$A$99:$A$198,'C Report Grouper'!$D48,'C Report'!U$99:U$198)+SUMIF('C Report'!$A$299:$A$398,'C Report Grouper'!$D48,'C Report'!U$299:U$398),SUMIF('C Report'!$A$99:$A$198,'C Report Grouper'!$D48,'C Report'!U$99:U$198))</f>
        <v>0</v>
      </c>
      <c r="X48" s="304">
        <f>IF($D$4="MAP+ADM Waivers",SUMIF('C Report'!$A$99:$A$198,'C Report Grouper'!$D48,'C Report'!V$99:V$198)+SUMIF('C Report'!$A$299:$A$398,'C Report Grouper'!$D48,'C Report'!V$299:V$398),SUMIF('C Report'!$A$99:$A$198,'C Report Grouper'!$D48,'C Report'!V$99:V$198))</f>
        <v>0</v>
      </c>
      <c r="Y48" s="304">
        <f>IF($D$4="MAP+ADM Waivers",SUMIF('C Report'!$A$99:$A$198,'C Report Grouper'!$D48,'C Report'!W$99:W$198)+SUMIF('C Report'!$A$299:$A$398,'C Report Grouper'!$D48,'C Report'!W$299:W$398),SUMIF('C Report'!$A$99:$A$198,'C Report Grouper'!$D48,'C Report'!W$99:W$198))</f>
        <v>0</v>
      </c>
      <c r="Z48" s="304">
        <f>IF($D$4="MAP+ADM Waivers",SUMIF('C Report'!$A$99:$A$198,'C Report Grouper'!$D48,'C Report'!X$99:X$198)+SUMIF('C Report'!$A$299:$A$398,'C Report Grouper'!$D48,'C Report'!X$299:X$398),SUMIF('C Report'!$A$99:$A$198,'C Report Grouper'!$D48,'C Report'!X$99:X$198))</f>
        <v>0</v>
      </c>
      <c r="AA48" s="304">
        <f>IF($D$4="MAP+ADM Waivers",SUMIF('C Report'!$A$99:$A$198,'C Report Grouper'!$D48,'C Report'!Y$99:Y$198)+SUMIF('C Report'!$A$299:$A$398,'C Report Grouper'!$D48,'C Report'!Y$299:Y$398),SUMIF('C Report'!$A$99:$A$198,'C Report Grouper'!$D48,'C Report'!Y$99:Y$198))</f>
        <v>0</v>
      </c>
      <c r="AB48" s="304">
        <f>IF($D$4="MAP+ADM Waivers",SUMIF('C Report'!$A$99:$A$198,'C Report Grouper'!$D48,'C Report'!Z$99:Z$198)+SUMIF('C Report'!$A$299:$A$398,'C Report Grouper'!$D48,'C Report'!Z$299:Z$398),SUMIF('C Report'!$A$99:$A$198,'C Report Grouper'!$D48,'C Report'!Z$99:Z$198))</f>
        <v>0</v>
      </c>
      <c r="AC48" s="305">
        <f>IF($D$4="MAP+ADM Waivers",SUMIF('C Report'!$A$99:$A$198,'C Report Grouper'!$D48,'C Report'!AA$99:AA$198)+SUMIF('C Report'!$A$299:$A$398,'C Report Grouper'!$D48,'C Report'!AA$299:AA$398),SUMIF('C Report'!$A$99:$A$198,'C Report Grouper'!$D48,'C Report'!AA$99:AA$198))</f>
        <v>0</v>
      </c>
    </row>
    <row r="49" spans="2:29" ht="13.5" thickBot="1" x14ac:dyDescent="0.25">
      <c r="B49" s="219" t="s">
        <v>4</v>
      </c>
      <c r="C49" s="220"/>
      <c r="D49" s="619"/>
      <c r="E49" s="368">
        <f>SUM(E9:E48)</f>
        <v>0</v>
      </c>
      <c r="F49" s="369">
        <f>SUM(F9:F48)</f>
        <v>0</v>
      </c>
      <c r="G49" s="369">
        <f>SUM(G9:G48)</f>
        <v>0</v>
      </c>
      <c r="H49" s="369">
        <f>SUM(H9:H48)</f>
        <v>0</v>
      </c>
      <c r="I49" s="369">
        <f>SUM(I9:I48)</f>
        <v>0</v>
      </c>
      <c r="J49" s="369">
        <f t="shared" ref="J49:AC49" si="0">SUM(J9:J48)</f>
        <v>0</v>
      </c>
      <c r="K49" s="369">
        <f t="shared" si="0"/>
        <v>0</v>
      </c>
      <c r="L49" s="369">
        <f t="shared" si="0"/>
        <v>0</v>
      </c>
      <c r="M49" s="369">
        <f t="shared" si="0"/>
        <v>0</v>
      </c>
      <c r="N49" s="369">
        <f t="shared" si="0"/>
        <v>0</v>
      </c>
      <c r="O49" s="369">
        <f t="shared" si="0"/>
        <v>0</v>
      </c>
      <c r="P49" s="369">
        <f t="shared" si="0"/>
        <v>0</v>
      </c>
      <c r="Q49" s="369">
        <f t="shared" si="0"/>
        <v>0</v>
      </c>
      <c r="R49" s="369">
        <f t="shared" si="0"/>
        <v>0</v>
      </c>
      <c r="S49" s="369">
        <f t="shared" si="0"/>
        <v>0</v>
      </c>
      <c r="T49" s="369">
        <f t="shared" si="0"/>
        <v>0</v>
      </c>
      <c r="U49" s="369">
        <f t="shared" si="0"/>
        <v>0</v>
      </c>
      <c r="V49" s="369">
        <f t="shared" si="0"/>
        <v>0</v>
      </c>
      <c r="W49" s="369">
        <f t="shared" si="0"/>
        <v>0</v>
      </c>
      <c r="X49" s="369">
        <f t="shared" si="0"/>
        <v>0</v>
      </c>
      <c r="Y49" s="369">
        <f t="shared" si="0"/>
        <v>0</v>
      </c>
      <c r="Z49" s="369">
        <f t="shared" si="0"/>
        <v>0</v>
      </c>
      <c r="AA49" s="369">
        <f t="shared" si="0"/>
        <v>0</v>
      </c>
      <c r="AB49" s="369">
        <f t="shared" si="0"/>
        <v>0</v>
      </c>
      <c r="AC49" s="370">
        <f t="shared" si="0"/>
        <v>0</v>
      </c>
    </row>
    <row r="50" spans="2:29" x14ac:dyDescent="0.2">
      <c r="B50" s="221"/>
      <c r="C50" s="222"/>
      <c r="D50" s="620"/>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c r="AC50" s="621"/>
    </row>
    <row r="51" spans="2:29" x14ac:dyDescent="0.2">
      <c r="D51" s="620"/>
      <c r="E51" s="622"/>
      <c r="F51" s="622"/>
      <c r="G51" s="622"/>
      <c r="H51" s="622"/>
      <c r="I51" s="622"/>
      <c r="J51" s="622"/>
      <c r="K51" s="622"/>
      <c r="L51" s="622"/>
      <c r="M51" s="622"/>
      <c r="N51" s="622"/>
      <c r="O51" s="622"/>
      <c r="P51" s="622"/>
      <c r="Q51" s="622"/>
      <c r="R51" s="622"/>
      <c r="S51" s="622"/>
      <c r="T51" s="622"/>
      <c r="U51" s="622"/>
      <c r="V51" s="622"/>
      <c r="W51" s="622"/>
      <c r="X51" s="622"/>
      <c r="Y51" s="622"/>
      <c r="Z51" s="622"/>
      <c r="AA51" s="622"/>
      <c r="AB51" s="622"/>
      <c r="AC51" s="622"/>
    </row>
    <row r="52" spans="2:29" x14ac:dyDescent="0.2">
      <c r="B52" s="53" t="s">
        <v>16</v>
      </c>
      <c r="C52" s="57"/>
      <c r="D52" s="623"/>
      <c r="E52" s="622"/>
      <c r="F52" s="622"/>
      <c r="G52" s="622"/>
      <c r="H52" s="622"/>
      <c r="I52" s="622"/>
      <c r="J52" s="622"/>
      <c r="K52" s="622"/>
      <c r="L52" s="622"/>
      <c r="M52" s="622"/>
      <c r="N52" s="622"/>
      <c r="O52" s="622"/>
      <c r="P52" s="622"/>
      <c r="Q52" s="622"/>
      <c r="R52" s="622"/>
      <c r="S52" s="622"/>
      <c r="T52" s="622"/>
      <c r="U52" s="622"/>
      <c r="V52" s="622"/>
      <c r="W52" s="622"/>
      <c r="X52" s="622"/>
      <c r="Y52" s="622"/>
      <c r="Z52" s="622"/>
      <c r="AA52" s="622"/>
      <c r="AB52" s="622"/>
      <c r="AC52" s="622"/>
    </row>
    <row r="53" spans="2:29" ht="13.5" thickBot="1" x14ac:dyDescent="0.25">
      <c r="D53" s="624"/>
      <c r="E53" s="622"/>
      <c r="F53" s="622"/>
      <c r="G53" s="622"/>
      <c r="H53" s="622"/>
      <c r="I53" s="622"/>
      <c r="J53" s="622"/>
      <c r="K53" s="622"/>
      <c r="L53" s="622"/>
      <c r="M53" s="622"/>
      <c r="N53" s="622"/>
      <c r="O53" s="622"/>
      <c r="P53" s="622"/>
      <c r="Q53" s="622"/>
      <c r="R53" s="622"/>
      <c r="S53" s="622"/>
      <c r="T53" s="622"/>
      <c r="U53" s="622"/>
      <c r="V53" s="622"/>
      <c r="W53" s="622"/>
      <c r="X53" s="622"/>
      <c r="Y53" s="622"/>
      <c r="Z53" s="622"/>
      <c r="AA53" s="622"/>
      <c r="AB53" s="622"/>
      <c r="AC53" s="622"/>
    </row>
    <row r="54" spans="2:29" x14ac:dyDescent="0.2">
      <c r="B54" s="391" t="s">
        <v>51</v>
      </c>
      <c r="C54" s="113"/>
      <c r="D54" s="625" t="s">
        <v>52</v>
      </c>
      <c r="E54" s="67" t="s">
        <v>0</v>
      </c>
      <c r="F54" s="59"/>
      <c r="G54" s="59"/>
      <c r="H54" s="59"/>
      <c r="I54" s="59"/>
      <c r="J54" s="59"/>
      <c r="K54" s="59"/>
      <c r="L54" s="59"/>
      <c r="M54" s="59"/>
      <c r="N54" s="59"/>
      <c r="O54" s="59"/>
      <c r="P54" s="59"/>
      <c r="Q54" s="59"/>
      <c r="R54" s="59"/>
      <c r="S54" s="59"/>
      <c r="T54" s="59"/>
      <c r="U54" s="59"/>
      <c r="V54" s="59"/>
      <c r="W54" s="59"/>
      <c r="X54" s="59"/>
      <c r="Y54" s="59"/>
      <c r="Z54" s="59"/>
      <c r="AA54" s="59"/>
      <c r="AB54" s="59"/>
      <c r="AC54" s="626"/>
    </row>
    <row r="55" spans="2:29" ht="13.5" thickBot="1" x14ac:dyDescent="0.25">
      <c r="B55" s="60"/>
      <c r="C55" s="114"/>
      <c r="D55" s="627"/>
      <c r="E55" s="206">
        <f>'DY Def'!B$5</f>
        <v>1</v>
      </c>
      <c r="F55" s="207">
        <f>'DY Def'!C$5</f>
        <v>2</v>
      </c>
      <c r="G55" s="207">
        <f>'DY Def'!D$5</f>
        <v>3</v>
      </c>
      <c r="H55" s="207">
        <f>'DY Def'!E$5</f>
        <v>4</v>
      </c>
      <c r="I55" s="207">
        <f>'DY Def'!F$5</f>
        <v>5</v>
      </c>
      <c r="J55" s="207">
        <f>'DY Def'!G$5</f>
        <v>6</v>
      </c>
      <c r="K55" s="207">
        <f>'DY Def'!H$5</f>
        <v>7</v>
      </c>
      <c r="L55" s="207">
        <f>'DY Def'!I$5</f>
        <v>8</v>
      </c>
      <c r="M55" s="207">
        <f>'DY Def'!J$5</f>
        <v>9</v>
      </c>
      <c r="N55" s="207">
        <f>'DY Def'!K$5</f>
        <v>10</v>
      </c>
      <c r="O55" s="207">
        <f>'DY Def'!L$5</f>
        <v>11</v>
      </c>
      <c r="P55" s="207">
        <f>'DY Def'!M$5</f>
        <v>12</v>
      </c>
      <c r="Q55" s="207">
        <f>'DY Def'!N$5</f>
        <v>13</v>
      </c>
      <c r="R55" s="207">
        <f>'DY Def'!O$5</f>
        <v>14</v>
      </c>
      <c r="S55" s="207">
        <f>'DY Def'!P$5</f>
        <v>15</v>
      </c>
      <c r="T55" s="207">
        <f>'DY Def'!Q$5</f>
        <v>16</v>
      </c>
      <c r="U55" s="207">
        <f>'DY Def'!R$5</f>
        <v>17</v>
      </c>
      <c r="V55" s="207">
        <f>'DY Def'!S$5</f>
        <v>18</v>
      </c>
      <c r="W55" s="207">
        <f>'DY Def'!T$5</f>
        <v>19</v>
      </c>
      <c r="X55" s="207">
        <f>'DY Def'!U$5</f>
        <v>20</v>
      </c>
      <c r="Y55" s="207">
        <f>'DY Def'!V$5</f>
        <v>21</v>
      </c>
      <c r="Z55" s="207">
        <f>'DY Def'!W$5</f>
        <v>22</v>
      </c>
      <c r="AA55" s="207">
        <f>'DY Def'!X$5</f>
        <v>23</v>
      </c>
      <c r="AB55" s="207">
        <f>'DY Def'!Y$5</f>
        <v>24</v>
      </c>
      <c r="AC55" s="208">
        <f>'DY Def'!Z$5</f>
        <v>25</v>
      </c>
    </row>
    <row r="56" spans="2:29" x14ac:dyDescent="0.2">
      <c r="B56" s="62" t="s">
        <v>83</v>
      </c>
      <c r="C56" s="114"/>
      <c r="D56" s="693"/>
      <c r="E56" s="306"/>
      <c r="F56" s="307"/>
      <c r="G56" s="307"/>
      <c r="H56" s="307"/>
      <c r="I56" s="307"/>
      <c r="J56" s="307"/>
      <c r="K56" s="307"/>
      <c r="L56" s="307"/>
      <c r="M56" s="307"/>
      <c r="N56" s="307"/>
      <c r="O56" s="307"/>
      <c r="P56" s="307"/>
      <c r="Q56" s="307"/>
      <c r="R56" s="307"/>
      <c r="S56" s="307"/>
      <c r="T56" s="307"/>
      <c r="U56" s="307"/>
      <c r="V56" s="307"/>
      <c r="W56" s="307"/>
      <c r="X56" s="307"/>
      <c r="Y56" s="307"/>
      <c r="Z56" s="307"/>
      <c r="AA56" s="307"/>
      <c r="AB56" s="307"/>
      <c r="AC56" s="308"/>
    </row>
    <row r="57" spans="2:29" x14ac:dyDescent="0.2">
      <c r="B57" s="456" t="str">
        <f>IFERROR(VLOOKUP(C57,'MEG Def'!$A$7:$B$12,2),"")</f>
        <v/>
      </c>
      <c r="D57" s="693"/>
      <c r="E57" s="309">
        <f>IF($D$4="MAP+ADM Waivers",(SUMIF('C Report'!$A$199:$A$298,'C Report Grouper'!$D57,'C Report'!C$199:C$298)+SUMIF('C Report'!$A$399:$A$498,'C Report Grouper'!$D57,'C Report'!C$399:C$498)),SUMIF('C Report'!$A$199:$A$298,'C Report Grouper'!$D57,'C Report'!C$199:C$298))</f>
        <v>0</v>
      </c>
      <c r="F57" s="310">
        <f>IF($D$4="MAP+ADM Waivers",(SUMIF('C Report'!$A$199:$A$298,'C Report Grouper'!$D57,'C Report'!D$199:D$298)+SUMIF('C Report'!$A$399:$A$498,'C Report Grouper'!$D57,'C Report'!D$399:D$498)),SUMIF('C Report'!$A$199:$A$298,'C Report Grouper'!$D57,'C Report'!D$199:D$298))</f>
        <v>0</v>
      </c>
      <c r="G57" s="310">
        <f>IF($D$4="MAP+ADM Waivers",(SUMIF('C Report'!$A$199:$A$298,'C Report Grouper'!$D57,'C Report'!E$199:E$298)+SUMIF('C Report'!$A$399:$A$498,'C Report Grouper'!$D57,'C Report'!E$399:E$498)),SUMIF('C Report'!$A$199:$A$298,'C Report Grouper'!$D57,'C Report'!E$199:E$298))</f>
        <v>0</v>
      </c>
      <c r="H57" s="310">
        <f>IF($D$4="MAP+ADM Waivers",(SUMIF('C Report'!$A$199:$A$298,'C Report Grouper'!$D57,'C Report'!F$199:F$298)+SUMIF('C Report'!$A$399:$A$498,'C Report Grouper'!$D57,'C Report'!F$399:F$498)),SUMIF('C Report'!$A$199:$A$298,'C Report Grouper'!$D57,'C Report'!F$199:F$298))</f>
        <v>0</v>
      </c>
      <c r="I57" s="310">
        <f>IF($D$4="MAP+ADM Waivers",(SUMIF('C Report'!$A$199:$A$298,'C Report Grouper'!$D57,'C Report'!G$199:G$298)+SUMIF('C Report'!$A$399:$A$498,'C Report Grouper'!$D57,'C Report'!G$399:G$498)),SUMIF('C Report'!$A$199:$A$298,'C Report Grouper'!$D57,'C Report'!G$199:G$298))</f>
        <v>0</v>
      </c>
      <c r="J57" s="310">
        <f>IF($D$4="MAP+ADM Waivers",(SUMIF('C Report'!$A$199:$A$298,'C Report Grouper'!$D57,'C Report'!H$199:H$298)+SUMIF('C Report'!$A$399:$A$498,'C Report Grouper'!$D57,'C Report'!H$399:H$498)),SUMIF('C Report'!$A$199:$A$298,'C Report Grouper'!$D57,'C Report'!H$199:H$298))</f>
        <v>0</v>
      </c>
      <c r="K57" s="310">
        <f>IF($D$4="MAP+ADM Waivers",(SUMIF('C Report'!$A$199:$A$298,'C Report Grouper'!$D57,'C Report'!I$199:I$298)+SUMIF('C Report'!$A$399:$A$498,'C Report Grouper'!$D57,'C Report'!I$399:I$498)),SUMIF('C Report'!$A$199:$A$298,'C Report Grouper'!$D57,'C Report'!I$199:I$298))</f>
        <v>0</v>
      </c>
      <c r="L57" s="310">
        <f>IF($D$4="MAP+ADM Waivers",(SUMIF('C Report'!$A$199:$A$298,'C Report Grouper'!$D57,'C Report'!J$199:J$298)+SUMIF('C Report'!$A$399:$A$498,'C Report Grouper'!$D57,'C Report'!J$399:J$498)),SUMIF('C Report'!$A$199:$A$298,'C Report Grouper'!$D57,'C Report'!J$199:J$298))</f>
        <v>0</v>
      </c>
      <c r="M57" s="310">
        <f>IF($D$4="MAP+ADM Waivers",(SUMIF('C Report'!$A$199:$A$298,'C Report Grouper'!$D57,'C Report'!K$199:K$298)+SUMIF('C Report'!$A$399:$A$498,'C Report Grouper'!$D57,'C Report'!K$399:K$498)),SUMIF('C Report'!$A$199:$A$298,'C Report Grouper'!$D57,'C Report'!K$199:K$298))</f>
        <v>0</v>
      </c>
      <c r="N57" s="310">
        <f>IF($D$4="MAP+ADM Waivers",(SUMIF('C Report'!$A$199:$A$298,'C Report Grouper'!$D57,'C Report'!L$199:L$298)+SUMIF('C Report'!$A$399:$A$498,'C Report Grouper'!$D57,'C Report'!L$399:L$498)),SUMIF('C Report'!$A$199:$A$298,'C Report Grouper'!$D57,'C Report'!L$199:L$298))</f>
        <v>0</v>
      </c>
      <c r="O57" s="310">
        <f>IF($D$4="MAP+ADM Waivers",(SUMIF('C Report'!$A$199:$A$298,'C Report Grouper'!$D57,'C Report'!M$199:M$298)+SUMIF('C Report'!$A$399:$A$498,'C Report Grouper'!$D57,'C Report'!M$399:M$498)),SUMIF('C Report'!$A$199:$A$298,'C Report Grouper'!$D57,'C Report'!M$199:M$298))</f>
        <v>0</v>
      </c>
      <c r="P57" s="310">
        <f>IF($D$4="MAP+ADM Waivers",(SUMIF('C Report'!$A$199:$A$298,'C Report Grouper'!$D57,'C Report'!N$199:N$298)+SUMIF('C Report'!$A$399:$A$498,'C Report Grouper'!$D57,'C Report'!N$399:N$498)),SUMIF('C Report'!$A$199:$A$298,'C Report Grouper'!$D57,'C Report'!N$199:N$298))</f>
        <v>0</v>
      </c>
      <c r="Q57" s="310">
        <f>IF($D$4="MAP+ADM Waivers",(SUMIF('C Report'!$A$199:$A$298,'C Report Grouper'!$D57,'C Report'!O$199:O$298)+SUMIF('C Report'!$A$399:$A$498,'C Report Grouper'!$D57,'C Report'!O$399:O$498)),SUMIF('C Report'!$A$199:$A$298,'C Report Grouper'!$D57,'C Report'!O$199:O$298))</f>
        <v>0</v>
      </c>
      <c r="R57" s="310">
        <f>IF($D$4="MAP+ADM Waivers",(SUMIF('C Report'!$A$199:$A$298,'C Report Grouper'!$D57,'C Report'!P$199:P$298)+SUMIF('C Report'!$A$399:$A$498,'C Report Grouper'!$D57,'C Report'!P$399:P$498)),SUMIF('C Report'!$A$199:$A$298,'C Report Grouper'!$D57,'C Report'!P$199:P$298))</f>
        <v>0</v>
      </c>
      <c r="S57" s="310">
        <f>IF($D$4="MAP+ADM Waivers",(SUMIF('C Report'!$A$199:$A$298,'C Report Grouper'!$D57,'C Report'!Q$199:Q$298)+SUMIF('C Report'!$A$399:$A$498,'C Report Grouper'!$D57,'C Report'!Q$399:Q$498)),SUMIF('C Report'!$A$199:$A$298,'C Report Grouper'!$D57,'C Report'!Q$199:Q$298))</f>
        <v>0</v>
      </c>
      <c r="T57" s="310">
        <f>IF($D$4="MAP+ADM Waivers",(SUMIF('C Report'!$A$199:$A$298,'C Report Grouper'!$D57,'C Report'!R$199:R$298)+SUMIF('C Report'!$A$399:$A$498,'C Report Grouper'!$D57,'C Report'!R$399:R$498)),SUMIF('C Report'!$A$199:$A$298,'C Report Grouper'!$D57,'C Report'!R$199:R$298))</f>
        <v>0</v>
      </c>
      <c r="U57" s="310">
        <f>IF($D$4="MAP+ADM Waivers",(SUMIF('C Report'!$A$199:$A$298,'C Report Grouper'!$D57,'C Report'!S$199:S$298)+SUMIF('C Report'!$A$399:$A$498,'C Report Grouper'!$D57,'C Report'!S$399:S$498)),SUMIF('C Report'!$A$199:$A$298,'C Report Grouper'!$D57,'C Report'!S$199:S$298))</f>
        <v>0</v>
      </c>
      <c r="V57" s="310">
        <f>IF($D$4="MAP+ADM Waivers",(SUMIF('C Report'!$A$199:$A$298,'C Report Grouper'!$D57,'C Report'!T$199:T$298)+SUMIF('C Report'!$A$399:$A$498,'C Report Grouper'!$D57,'C Report'!T$399:T$498)),SUMIF('C Report'!$A$199:$A$298,'C Report Grouper'!$D57,'C Report'!T$199:T$298))</f>
        <v>0</v>
      </c>
      <c r="W57" s="310">
        <f>IF($D$4="MAP+ADM Waivers",(SUMIF('C Report'!$A$199:$A$298,'C Report Grouper'!$D57,'C Report'!U$199:U$298)+SUMIF('C Report'!$A$399:$A$498,'C Report Grouper'!$D57,'C Report'!U$399:U$498)),SUMIF('C Report'!$A$199:$A$298,'C Report Grouper'!$D57,'C Report'!U$199:U$298))</f>
        <v>0</v>
      </c>
      <c r="X57" s="310">
        <f>IF($D$4="MAP+ADM Waivers",(SUMIF('C Report'!$A$199:$A$298,'C Report Grouper'!$D57,'C Report'!V$199:V$298)+SUMIF('C Report'!$A$399:$A$498,'C Report Grouper'!$D57,'C Report'!V$399:V$498)),SUMIF('C Report'!$A$199:$A$298,'C Report Grouper'!$D57,'C Report'!V$199:V$298))</f>
        <v>0</v>
      </c>
      <c r="Y57" s="310">
        <f>IF($D$4="MAP+ADM Waivers",(SUMIF('C Report'!$A$199:$A$298,'C Report Grouper'!$D57,'C Report'!W$199:W$298)+SUMIF('C Report'!$A$399:$A$498,'C Report Grouper'!$D57,'C Report'!W$399:W$498)),SUMIF('C Report'!$A$199:$A$298,'C Report Grouper'!$D57,'C Report'!W$199:W$298))</f>
        <v>0</v>
      </c>
      <c r="Z57" s="310">
        <f>IF($D$4="MAP+ADM Waivers",(SUMIF('C Report'!$A$199:$A$298,'C Report Grouper'!$D57,'C Report'!X$199:X$298)+SUMIF('C Report'!$A$399:$A$498,'C Report Grouper'!$D57,'C Report'!X$399:X$498)),SUMIF('C Report'!$A$199:$A$298,'C Report Grouper'!$D57,'C Report'!X$199:X$298))</f>
        <v>0</v>
      </c>
      <c r="AA57" s="310">
        <f>IF($D$4="MAP+ADM Waivers",(SUMIF('C Report'!$A$199:$A$298,'C Report Grouper'!$D57,'C Report'!Y$199:Y$298)+SUMIF('C Report'!$A$399:$A$498,'C Report Grouper'!$D57,'C Report'!Y$399:Y$498)),SUMIF('C Report'!$A$199:$A$298,'C Report Grouper'!$D57,'C Report'!Y$199:Y$298))</f>
        <v>0</v>
      </c>
      <c r="AB57" s="310">
        <f>IF($D$4="MAP+ADM Waivers",(SUMIF('C Report'!$A$199:$A$298,'C Report Grouper'!$D57,'C Report'!Z$199:Z$298)+SUMIF('C Report'!$A$399:$A$498,'C Report Grouper'!$D57,'C Report'!Z$399:Z$498)),SUMIF('C Report'!$A$199:$A$298,'C Report Grouper'!$D57,'C Report'!Z$199:Z$298))</f>
        <v>0</v>
      </c>
      <c r="AC57" s="311">
        <f>IF($D$4="MAP+ADM Waivers",(SUMIF('C Report'!$A$199:$A$298,'C Report Grouper'!$D57,'C Report'!AA$199:AA$298)+SUMIF('C Report'!$A$399:$A$498,'C Report Grouper'!$D57,'C Report'!AA$399:AA$498)),SUMIF('C Report'!$A$199:$A$298,'C Report Grouper'!$D57,'C Report'!AA$199:AA$298))</f>
        <v>0</v>
      </c>
    </row>
    <row r="58" spans="2:29" x14ac:dyDescent="0.2">
      <c r="B58" s="456" t="str">
        <f>IFERROR(VLOOKUP(C58,'MEG Def'!$A$7:$B$12,2),"")</f>
        <v/>
      </c>
      <c r="C58" s="114"/>
      <c r="D58" s="693"/>
      <c r="E58" s="309">
        <f>IF($D$4="MAP+ADM Waivers",(SUMIF('C Report'!$A$199:$A$298,'C Report Grouper'!$D58,'C Report'!C$199:C$298)+SUMIF('C Report'!$A$399:$A$498,'C Report Grouper'!$D58,'C Report'!C$399:C$498)),SUMIF('C Report'!$A$199:$A$298,'C Report Grouper'!$D58,'C Report'!C$199:C$298))</f>
        <v>0</v>
      </c>
      <c r="F58" s="310">
        <f>IF($D$4="MAP+ADM Waivers",(SUMIF('C Report'!$A$199:$A$298,'C Report Grouper'!$D58,'C Report'!D$199:D$298)+SUMIF('C Report'!$A$399:$A$498,'C Report Grouper'!$D58,'C Report'!D$399:D$498)),SUMIF('C Report'!$A$199:$A$298,'C Report Grouper'!$D58,'C Report'!D$199:D$298))</f>
        <v>0</v>
      </c>
      <c r="G58" s="310">
        <f>IF($D$4="MAP+ADM Waivers",(SUMIF('C Report'!$A$199:$A$298,'C Report Grouper'!$D58,'C Report'!E$199:E$298)+SUMIF('C Report'!$A$399:$A$498,'C Report Grouper'!$D58,'C Report'!E$399:E$498)),SUMIF('C Report'!$A$199:$A$298,'C Report Grouper'!$D58,'C Report'!E$199:E$298))</f>
        <v>0</v>
      </c>
      <c r="H58" s="310">
        <f>IF($D$4="MAP+ADM Waivers",(SUMIF('C Report'!$A$199:$A$298,'C Report Grouper'!$D58,'C Report'!F$199:F$298)+SUMIF('C Report'!$A$399:$A$498,'C Report Grouper'!$D58,'C Report'!F$399:F$498)),SUMIF('C Report'!$A$199:$A$298,'C Report Grouper'!$D58,'C Report'!F$199:F$298))</f>
        <v>0</v>
      </c>
      <c r="I58" s="310">
        <f>IF($D$4="MAP+ADM Waivers",(SUMIF('C Report'!$A$199:$A$298,'C Report Grouper'!$D58,'C Report'!G$199:G$298)+SUMIF('C Report'!$A$399:$A$498,'C Report Grouper'!$D58,'C Report'!G$399:G$498)),SUMIF('C Report'!$A$199:$A$298,'C Report Grouper'!$D58,'C Report'!G$199:G$298))</f>
        <v>0</v>
      </c>
      <c r="J58" s="310">
        <f>IF($D$4="MAP+ADM Waivers",(SUMIF('C Report'!$A$199:$A$298,'C Report Grouper'!$D58,'C Report'!H$199:H$298)+SUMIF('C Report'!$A$399:$A$498,'C Report Grouper'!$D58,'C Report'!H$399:H$498)),SUMIF('C Report'!$A$199:$A$298,'C Report Grouper'!$D58,'C Report'!H$199:H$298))</f>
        <v>0</v>
      </c>
      <c r="K58" s="310">
        <f>IF($D$4="MAP+ADM Waivers",(SUMIF('C Report'!$A$199:$A$298,'C Report Grouper'!$D58,'C Report'!I$199:I$298)+SUMIF('C Report'!$A$399:$A$498,'C Report Grouper'!$D58,'C Report'!I$399:I$498)),SUMIF('C Report'!$A$199:$A$298,'C Report Grouper'!$D58,'C Report'!I$199:I$298))</f>
        <v>0</v>
      </c>
      <c r="L58" s="310">
        <f>IF($D$4="MAP+ADM Waivers",(SUMIF('C Report'!$A$199:$A$298,'C Report Grouper'!$D58,'C Report'!J$199:J$298)+SUMIF('C Report'!$A$399:$A$498,'C Report Grouper'!$D58,'C Report'!J$399:J$498)),SUMIF('C Report'!$A$199:$A$298,'C Report Grouper'!$D58,'C Report'!J$199:J$298))</f>
        <v>0</v>
      </c>
      <c r="M58" s="310">
        <f>IF($D$4="MAP+ADM Waivers",(SUMIF('C Report'!$A$199:$A$298,'C Report Grouper'!$D58,'C Report'!K$199:K$298)+SUMIF('C Report'!$A$399:$A$498,'C Report Grouper'!$D58,'C Report'!K$399:K$498)),SUMIF('C Report'!$A$199:$A$298,'C Report Grouper'!$D58,'C Report'!K$199:K$298))</f>
        <v>0</v>
      </c>
      <c r="N58" s="310">
        <f>IF($D$4="MAP+ADM Waivers",(SUMIF('C Report'!$A$199:$A$298,'C Report Grouper'!$D58,'C Report'!L$199:L$298)+SUMIF('C Report'!$A$399:$A$498,'C Report Grouper'!$D58,'C Report'!L$399:L$498)),SUMIF('C Report'!$A$199:$A$298,'C Report Grouper'!$D58,'C Report'!L$199:L$298))</f>
        <v>0</v>
      </c>
      <c r="O58" s="310">
        <f>IF($D$4="MAP+ADM Waivers",(SUMIF('C Report'!$A$199:$A$298,'C Report Grouper'!$D58,'C Report'!M$199:M$298)+SUMIF('C Report'!$A$399:$A$498,'C Report Grouper'!$D58,'C Report'!M$399:M$498)),SUMIF('C Report'!$A$199:$A$298,'C Report Grouper'!$D58,'C Report'!M$199:M$298))</f>
        <v>0</v>
      </c>
      <c r="P58" s="310">
        <f>IF($D$4="MAP+ADM Waivers",(SUMIF('C Report'!$A$199:$A$298,'C Report Grouper'!$D58,'C Report'!N$199:N$298)+SUMIF('C Report'!$A$399:$A$498,'C Report Grouper'!$D58,'C Report'!N$399:N$498)),SUMIF('C Report'!$A$199:$A$298,'C Report Grouper'!$D58,'C Report'!N$199:N$298))</f>
        <v>0</v>
      </c>
      <c r="Q58" s="310">
        <f>IF($D$4="MAP+ADM Waivers",(SUMIF('C Report'!$A$199:$A$298,'C Report Grouper'!$D58,'C Report'!O$199:O$298)+SUMIF('C Report'!$A$399:$A$498,'C Report Grouper'!$D58,'C Report'!O$399:O$498)),SUMIF('C Report'!$A$199:$A$298,'C Report Grouper'!$D58,'C Report'!O$199:O$298))</f>
        <v>0</v>
      </c>
      <c r="R58" s="310">
        <f>IF($D$4="MAP+ADM Waivers",(SUMIF('C Report'!$A$199:$A$298,'C Report Grouper'!$D58,'C Report'!P$199:P$298)+SUMIF('C Report'!$A$399:$A$498,'C Report Grouper'!$D58,'C Report'!P$399:P$498)),SUMIF('C Report'!$A$199:$A$298,'C Report Grouper'!$D58,'C Report'!P$199:P$298))</f>
        <v>0</v>
      </c>
      <c r="S58" s="310">
        <f>IF($D$4="MAP+ADM Waivers",(SUMIF('C Report'!$A$199:$A$298,'C Report Grouper'!$D58,'C Report'!Q$199:Q$298)+SUMIF('C Report'!$A$399:$A$498,'C Report Grouper'!$D58,'C Report'!Q$399:Q$498)),SUMIF('C Report'!$A$199:$A$298,'C Report Grouper'!$D58,'C Report'!Q$199:Q$298))</f>
        <v>0</v>
      </c>
      <c r="T58" s="310">
        <f>IF($D$4="MAP+ADM Waivers",(SUMIF('C Report'!$A$199:$A$298,'C Report Grouper'!$D58,'C Report'!R$199:R$298)+SUMIF('C Report'!$A$399:$A$498,'C Report Grouper'!$D58,'C Report'!R$399:R$498)),SUMIF('C Report'!$A$199:$A$298,'C Report Grouper'!$D58,'C Report'!R$199:R$298))</f>
        <v>0</v>
      </c>
      <c r="U58" s="310">
        <f>IF($D$4="MAP+ADM Waivers",(SUMIF('C Report'!$A$199:$A$298,'C Report Grouper'!$D58,'C Report'!S$199:S$298)+SUMIF('C Report'!$A$399:$A$498,'C Report Grouper'!$D58,'C Report'!S$399:S$498)),SUMIF('C Report'!$A$199:$A$298,'C Report Grouper'!$D58,'C Report'!S$199:S$298))</f>
        <v>0</v>
      </c>
      <c r="V58" s="310">
        <f>IF($D$4="MAP+ADM Waivers",(SUMIF('C Report'!$A$199:$A$298,'C Report Grouper'!$D58,'C Report'!T$199:T$298)+SUMIF('C Report'!$A$399:$A$498,'C Report Grouper'!$D58,'C Report'!T$399:T$498)),SUMIF('C Report'!$A$199:$A$298,'C Report Grouper'!$D58,'C Report'!T$199:T$298))</f>
        <v>0</v>
      </c>
      <c r="W58" s="310">
        <f>IF($D$4="MAP+ADM Waivers",(SUMIF('C Report'!$A$199:$A$298,'C Report Grouper'!$D58,'C Report'!U$199:U$298)+SUMIF('C Report'!$A$399:$A$498,'C Report Grouper'!$D58,'C Report'!U$399:U$498)),SUMIF('C Report'!$A$199:$A$298,'C Report Grouper'!$D58,'C Report'!U$199:U$298))</f>
        <v>0</v>
      </c>
      <c r="X58" s="310">
        <f>IF($D$4="MAP+ADM Waivers",(SUMIF('C Report'!$A$199:$A$298,'C Report Grouper'!$D58,'C Report'!V$199:V$298)+SUMIF('C Report'!$A$399:$A$498,'C Report Grouper'!$D58,'C Report'!V$399:V$498)),SUMIF('C Report'!$A$199:$A$298,'C Report Grouper'!$D58,'C Report'!V$199:V$298))</f>
        <v>0</v>
      </c>
      <c r="Y58" s="310">
        <f>IF($D$4="MAP+ADM Waivers",(SUMIF('C Report'!$A$199:$A$298,'C Report Grouper'!$D58,'C Report'!W$199:W$298)+SUMIF('C Report'!$A$399:$A$498,'C Report Grouper'!$D58,'C Report'!W$399:W$498)),SUMIF('C Report'!$A$199:$A$298,'C Report Grouper'!$D58,'C Report'!W$199:W$298))</f>
        <v>0</v>
      </c>
      <c r="Z58" s="310">
        <f>IF($D$4="MAP+ADM Waivers",(SUMIF('C Report'!$A$199:$A$298,'C Report Grouper'!$D58,'C Report'!X$199:X$298)+SUMIF('C Report'!$A$399:$A$498,'C Report Grouper'!$D58,'C Report'!X$399:X$498)),SUMIF('C Report'!$A$199:$A$298,'C Report Grouper'!$D58,'C Report'!X$199:X$298))</f>
        <v>0</v>
      </c>
      <c r="AA58" s="310">
        <f>IF($D$4="MAP+ADM Waivers",(SUMIF('C Report'!$A$199:$A$298,'C Report Grouper'!$D58,'C Report'!Y$199:Y$298)+SUMIF('C Report'!$A$399:$A$498,'C Report Grouper'!$D58,'C Report'!Y$399:Y$498)),SUMIF('C Report'!$A$199:$A$298,'C Report Grouper'!$D58,'C Report'!Y$199:Y$298))</f>
        <v>0</v>
      </c>
      <c r="AB58" s="310">
        <f>IF($D$4="MAP+ADM Waivers",(SUMIF('C Report'!$A$199:$A$298,'C Report Grouper'!$D58,'C Report'!Z$199:Z$298)+SUMIF('C Report'!$A$399:$A$498,'C Report Grouper'!$D58,'C Report'!Z$399:Z$498)),SUMIF('C Report'!$A$199:$A$298,'C Report Grouper'!$D58,'C Report'!Z$199:Z$298))</f>
        <v>0</v>
      </c>
      <c r="AC58" s="311">
        <f>IF($D$4="MAP+ADM Waivers",(SUMIF('C Report'!$A$199:$A$298,'C Report Grouper'!$D58,'C Report'!AA$199:AA$298)+SUMIF('C Report'!$A$399:$A$498,'C Report Grouper'!$D58,'C Report'!AA$399:AA$498)),SUMIF('C Report'!$A$199:$A$298,'C Report Grouper'!$D58,'C Report'!AA$199:AA$298))</f>
        <v>0</v>
      </c>
    </row>
    <row r="59" spans="2:29" x14ac:dyDescent="0.2">
      <c r="B59" s="456" t="str">
        <f>IFERROR(VLOOKUP(C59,'MEG Def'!$A$7:$B$12,2),"")</f>
        <v/>
      </c>
      <c r="C59" s="114"/>
      <c r="D59" s="693"/>
      <c r="E59" s="309">
        <f>IF($D$4="MAP+ADM Waivers",(SUMIF('C Report'!$A$199:$A$298,'C Report Grouper'!$D59,'C Report'!C$199:C$298)+SUMIF('C Report'!$A$399:$A$498,'C Report Grouper'!$D59,'C Report'!C$399:C$498)),SUMIF('C Report'!$A$199:$A$298,'C Report Grouper'!$D59,'C Report'!C$199:C$298))</f>
        <v>0</v>
      </c>
      <c r="F59" s="310">
        <f>IF($D$4="MAP+ADM Waivers",(SUMIF('C Report'!$A$199:$A$298,'C Report Grouper'!$D59,'C Report'!D$199:D$298)+SUMIF('C Report'!$A$399:$A$498,'C Report Grouper'!$D59,'C Report'!D$399:D$498)),SUMIF('C Report'!$A$199:$A$298,'C Report Grouper'!$D59,'C Report'!D$199:D$298))</f>
        <v>0</v>
      </c>
      <c r="G59" s="310">
        <f>IF($D$4="MAP+ADM Waivers",(SUMIF('C Report'!$A$199:$A$298,'C Report Grouper'!$D59,'C Report'!E$199:E$298)+SUMIF('C Report'!$A$399:$A$498,'C Report Grouper'!$D59,'C Report'!E$399:E$498)),SUMIF('C Report'!$A$199:$A$298,'C Report Grouper'!$D59,'C Report'!E$199:E$298))</f>
        <v>0</v>
      </c>
      <c r="H59" s="310">
        <f>IF($D$4="MAP+ADM Waivers",(SUMIF('C Report'!$A$199:$A$298,'C Report Grouper'!$D59,'C Report'!F$199:F$298)+SUMIF('C Report'!$A$399:$A$498,'C Report Grouper'!$D59,'C Report'!F$399:F$498)),SUMIF('C Report'!$A$199:$A$298,'C Report Grouper'!$D59,'C Report'!F$199:F$298))</f>
        <v>0</v>
      </c>
      <c r="I59" s="310">
        <f>IF($D$4="MAP+ADM Waivers",(SUMIF('C Report'!$A$199:$A$298,'C Report Grouper'!$D59,'C Report'!G$199:G$298)+SUMIF('C Report'!$A$399:$A$498,'C Report Grouper'!$D59,'C Report'!G$399:G$498)),SUMIF('C Report'!$A$199:$A$298,'C Report Grouper'!$D59,'C Report'!G$199:G$298))</f>
        <v>0</v>
      </c>
      <c r="J59" s="310">
        <f>IF($D$4="MAP+ADM Waivers",(SUMIF('C Report'!$A$199:$A$298,'C Report Grouper'!$D59,'C Report'!H$199:H$298)+SUMIF('C Report'!$A$399:$A$498,'C Report Grouper'!$D59,'C Report'!H$399:H$498)),SUMIF('C Report'!$A$199:$A$298,'C Report Grouper'!$D59,'C Report'!H$199:H$298))</f>
        <v>0</v>
      </c>
      <c r="K59" s="310">
        <f>IF($D$4="MAP+ADM Waivers",(SUMIF('C Report'!$A$199:$A$298,'C Report Grouper'!$D59,'C Report'!I$199:I$298)+SUMIF('C Report'!$A$399:$A$498,'C Report Grouper'!$D59,'C Report'!I$399:I$498)),SUMIF('C Report'!$A$199:$A$298,'C Report Grouper'!$D59,'C Report'!I$199:I$298))</f>
        <v>0</v>
      </c>
      <c r="L59" s="310">
        <f>IF($D$4="MAP+ADM Waivers",(SUMIF('C Report'!$A$199:$A$298,'C Report Grouper'!$D59,'C Report'!J$199:J$298)+SUMIF('C Report'!$A$399:$A$498,'C Report Grouper'!$D59,'C Report'!J$399:J$498)),SUMIF('C Report'!$A$199:$A$298,'C Report Grouper'!$D59,'C Report'!J$199:J$298))</f>
        <v>0</v>
      </c>
      <c r="M59" s="310">
        <f>IF($D$4="MAP+ADM Waivers",(SUMIF('C Report'!$A$199:$A$298,'C Report Grouper'!$D59,'C Report'!K$199:K$298)+SUMIF('C Report'!$A$399:$A$498,'C Report Grouper'!$D59,'C Report'!K$399:K$498)),SUMIF('C Report'!$A$199:$A$298,'C Report Grouper'!$D59,'C Report'!K$199:K$298))</f>
        <v>0</v>
      </c>
      <c r="N59" s="310">
        <f>IF($D$4="MAP+ADM Waivers",(SUMIF('C Report'!$A$199:$A$298,'C Report Grouper'!$D59,'C Report'!L$199:L$298)+SUMIF('C Report'!$A$399:$A$498,'C Report Grouper'!$D59,'C Report'!L$399:L$498)),SUMIF('C Report'!$A$199:$A$298,'C Report Grouper'!$D59,'C Report'!L$199:L$298))</f>
        <v>0</v>
      </c>
      <c r="O59" s="310">
        <f>IF($D$4="MAP+ADM Waivers",(SUMIF('C Report'!$A$199:$A$298,'C Report Grouper'!$D59,'C Report'!M$199:M$298)+SUMIF('C Report'!$A$399:$A$498,'C Report Grouper'!$D59,'C Report'!M$399:M$498)),SUMIF('C Report'!$A$199:$A$298,'C Report Grouper'!$D59,'C Report'!M$199:M$298))</f>
        <v>0</v>
      </c>
      <c r="P59" s="310">
        <f>IF($D$4="MAP+ADM Waivers",(SUMIF('C Report'!$A$199:$A$298,'C Report Grouper'!$D59,'C Report'!N$199:N$298)+SUMIF('C Report'!$A$399:$A$498,'C Report Grouper'!$D59,'C Report'!N$399:N$498)),SUMIF('C Report'!$A$199:$A$298,'C Report Grouper'!$D59,'C Report'!N$199:N$298))</f>
        <v>0</v>
      </c>
      <c r="Q59" s="310">
        <f>IF($D$4="MAP+ADM Waivers",(SUMIF('C Report'!$A$199:$A$298,'C Report Grouper'!$D59,'C Report'!O$199:O$298)+SUMIF('C Report'!$A$399:$A$498,'C Report Grouper'!$D59,'C Report'!O$399:O$498)),SUMIF('C Report'!$A$199:$A$298,'C Report Grouper'!$D59,'C Report'!O$199:O$298))</f>
        <v>0</v>
      </c>
      <c r="R59" s="310">
        <f>IF($D$4="MAP+ADM Waivers",(SUMIF('C Report'!$A$199:$A$298,'C Report Grouper'!$D59,'C Report'!P$199:P$298)+SUMIF('C Report'!$A$399:$A$498,'C Report Grouper'!$D59,'C Report'!P$399:P$498)),SUMIF('C Report'!$A$199:$A$298,'C Report Grouper'!$D59,'C Report'!P$199:P$298))</f>
        <v>0</v>
      </c>
      <c r="S59" s="310">
        <f>IF($D$4="MAP+ADM Waivers",(SUMIF('C Report'!$A$199:$A$298,'C Report Grouper'!$D59,'C Report'!Q$199:Q$298)+SUMIF('C Report'!$A$399:$A$498,'C Report Grouper'!$D59,'C Report'!Q$399:Q$498)),SUMIF('C Report'!$A$199:$A$298,'C Report Grouper'!$D59,'C Report'!Q$199:Q$298))</f>
        <v>0</v>
      </c>
      <c r="T59" s="310">
        <f>IF($D$4="MAP+ADM Waivers",(SUMIF('C Report'!$A$199:$A$298,'C Report Grouper'!$D59,'C Report'!R$199:R$298)+SUMIF('C Report'!$A$399:$A$498,'C Report Grouper'!$D59,'C Report'!R$399:R$498)),SUMIF('C Report'!$A$199:$A$298,'C Report Grouper'!$D59,'C Report'!R$199:R$298))</f>
        <v>0</v>
      </c>
      <c r="U59" s="310">
        <f>IF($D$4="MAP+ADM Waivers",(SUMIF('C Report'!$A$199:$A$298,'C Report Grouper'!$D59,'C Report'!S$199:S$298)+SUMIF('C Report'!$A$399:$A$498,'C Report Grouper'!$D59,'C Report'!S$399:S$498)),SUMIF('C Report'!$A$199:$A$298,'C Report Grouper'!$D59,'C Report'!S$199:S$298))</f>
        <v>0</v>
      </c>
      <c r="V59" s="310">
        <f>IF($D$4="MAP+ADM Waivers",(SUMIF('C Report'!$A$199:$A$298,'C Report Grouper'!$D59,'C Report'!T$199:T$298)+SUMIF('C Report'!$A$399:$A$498,'C Report Grouper'!$D59,'C Report'!T$399:T$498)),SUMIF('C Report'!$A$199:$A$298,'C Report Grouper'!$D59,'C Report'!T$199:T$298))</f>
        <v>0</v>
      </c>
      <c r="W59" s="310">
        <f>IF($D$4="MAP+ADM Waivers",(SUMIF('C Report'!$A$199:$A$298,'C Report Grouper'!$D59,'C Report'!U$199:U$298)+SUMIF('C Report'!$A$399:$A$498,'C Report Grouper'!$D59,'C Report'!U$399:U$498)),SUMIF('C Report'!$A$199:$A$298,'C Report Grouper'!$D59,'C Report'!U$199:U$298))</f>
        <v>0</v>
      </c>
      <c r="X59" s="310">
        <f>IF($D$4="MAP+ADM Waivers",(SUMIF('C Report'!$A$199:$A$298,'C Report Grouper'!$D59,'C Report'!V$199:V$298)+SUMIF('C Report'!$A$399:$A$498,'C Report Grouper'!$D59,'C Report'!V$399:V$498)),SUMIF('C Report'!$A$199:$A$298,'C Report Grouper'!$D59,'C Report'!V$199:V$298))</f>
        <v>0</v>
      </c>
      <c r="Y59" s="310">
        <f>IF($D$4="MAP+ADM Waivers",(SUMIF('C Report'!$A$199:$A$298,'C Report Grouper'!$D59,'C Report'!W$199:W$298)+SUMIF('C Report'!$A$399:$A$498,'C Report Grouper'!$D59,'C Report'!W$399:W$498)),SUMIF('C Report'!$A$199:$A$298,'C Report Grouper'!$D59,'C Report'!W$199:W$298))</f>
        <v>0</v>
      </c>
      <c r="Z59" s="310">
        <f>IF($D$4="MAP+ADM Waivers",(SUMIF('C Report'!$A$199:$A$298,'C Report Grouper'!$D59,'C Report'!X$199:X$298)+SUMIF('C Report'!$A$399:$A$498,'C Report Grouper'!$D59,'C Report'!X$399:X$498)),SUMIF('C Report'!$A$199:$A$298,'C Report Grouper'!$D59,'C Report'!X$199:X$298))</f>
        <v>0</v>
      </c>
      <c r="AA59" s="310">
        <f>IF($D$4="MAP+ADM Waivers",(SUMIF('C Report'!$A$199:$A$298,'C Report Grouper'!$D59,'C Report'!Y$199:Y$298)+SUMIF('C Report'!$A$399:$A$498,'C Report Grouper'!$D59,'C Report'!Y$399:Y$498)),SUMIF('C Report'!$A$199:$A$298,'C Report Grouper'!$D59,'C Report'!Y$199:Y$298))</f>
        <v>0</v>
      </c>
      <c r="AB59" s="310">
        <f>IF($D$4="MAP+ADM Waivers",(SUMIF('C Report'!$A$199:$A$298,'C Report Grouper'!$D59,'C Report'!Z$199:Z$298)+SUMIF('C Report'!$A$399:$A$498,'C Report Grouper'!$D59,'C Report'!Z$399:Z$498)),SUMIF('C Report'!$A$199:$A$298,'C Report Grouper'!$D59,'C Report'!Z$199:Z$298))</f>
        <v>0</v>
      </c>
      <c r="AC59" s="311">
        <f>IF($D$4="MAP+ADM Waivers",(SUMIF('C Report'!$A$199:$A$298,'C Report Grouper'!$D59,'C Report'!AA$199:AA$298)+SUMIF('C Report'!$A$399:$A$498,'C Report Grouper'!$D59,'C Report'!AA$399:AA$498)),SUMIF('C Report'!$A$199:$A$298,'C Report Grouper'!$D59,'C Report'!AA$199:AA$298))</f>
        <v>0</v>
      </c>
    </row>
    <row r="60" spans="2:29" x14ac:dyDescent="0.2">
      <c r="B60" s="456" t="str">
        <f>IFERROR(VLOOKUP(C60,'MEG Def'!$A$7:$B$12,2),"")</f>
        <v/>
      </c>
      <c r="C60" s="114"/>
      <c r="D60" s="693"/>
      <c r="E60" s="309">
        <f>IF($D$4="MAP+ADM Waivers",(SUMIF('C Report'!$A$199:$A$298,'C Report Grouper'!$D60,'C Report'!C$199:C$298)+SUMIF('C Report'!$A$399:$A$498,'C Report Grouper'!$D60,'C Report'!C$399:C$498)),SUMIF('C Report'!$A$199:$A$298,'C Report Grouper'!$D60,'C Report'!C$199:C$298))</f>
        <v>0</v>
      </c>
      <c r="F60" s="310">
        <f>IF($D$4="MAP+ADM Waivers",(SUMIF('C Report'!$A$199:$A$298,'C Report Grouper'!$D60,'C Report'!D$199:D$298)+SUMIF('C Report'!$A$399:$A$498,'C Report Grouper'!$D60,'C Report'!D$399:D$498)),SUMIF('C Report'!$A$199:$A$298,'C Report Grouper'!$D60,'C Report'!D$199:D$298))</f>
        <v>0</v>
      </c>
      <c r="G60" s="310">
        <f>IF($D$4="MAP+ADM Waivers",(SUMIF('C Report'!$A$199:$A$298,'C Report Grouper'!$D60,'C Report'!E$199:E$298)+SUMIF('C Report'!$A$399:$A$498,'C Report Grouper'!$D60,'C Report'!E$399:E$498)),SUMIF('C Report'!$A$199:$A$298,'C Report Grouper'!$D60,'C Report'!E$199:E$298))</f>
        <v>0</v>
      </c>
      <c r="H60" s="310">
        <f>IF($D$4="MAP+ADM Waivers",(SUMIF('C Report'!$A$199:$A$298,'C Report Grouper'!$D60,'C Report'!F$199:F$298)+SUMIF('C Report'!$A$399:$A$498,'C Report Grouper'!$D60,'C Report'!F$399:F$498)),SUMIF('C Report'!$A$199:$A$298,'C Report Grouper'!$D60,'C Report'!F$199:F$298))</f>
        <v>0</v>
      </c>
      <c r="I60" s="310">
        <f>IF($D$4="MAP+ADM Waivers",(SUMIF('C Report'!$A$199:$A$298,'C Report Grouper'!$D60,'C Report'!G$199:G$298)+SUMIF('C Report'!$A$399:$A$498,'C Report Grouper'!$D60,'C Report'!G$399:G$498)),SUMIF('C Report'!$A$199:$A$298,'C Report Grouper'!$D60,'C Report'!G$199:G$298))</f>
        <v>0</v>
      </c>
      <c r="J60" s="310">
        <f>IF($D$4="MAP+ADM Waivers",(SUMIF('C Report'!$A$199:$A$298,'C Report Grouper'!$D60,'C Report'!H$199:H$298)+SUMIF('C Report'!$A$399:$A$498,'C Report Grouper'!$D60,'C Report'!H$399:H$498)),SUMIF('C Report'!$A$199:$A$298,'C Report Grouper'!$D60,'C Report'!H$199:H$298))</f>
        <v>0</v>
      </c>
      <c r="K60" s="310">
        <f>IF($D$4="MAP+ADM Waivers",(SUMIF('C Report'!$A$199:$A$298,'C Report Grouper'!$D60,'C Report'!I$199:I$298)+SUMIF('C Report'!$A$399:$A$498,'C Report Grouper'!$D60,'C Report'!I$399:I$498)),SUMIF('C Report'!$A$199:$A$298,'C Report Grouper'!$D60,'C Report'!I$199:I$298))</f>
        <v>0</v>
      </c>
      <c r="L60" s="310">
        <f>IF($D$4="MAP+ADM Waivers",(SUMIF('C Report'!$A$199:$A$298,'C Report Grouper'!$D60,'C Report'!J$199:J$298)+SUMIF('C Report'!$A$399:$A$498,'C Report Grouper'!$D60,'C Report'!J$399:J$498)),SUMIF('C Report'!$A$199:$A$298,'C Report Grouper'!$D60,'C Report'!J$199:J$298))</f>
        <v>0</v>
      </c>
      <c r="M60" s="310">
        <f>IF($D$4="MAP+ADM Waivers",(SUMIF('C Report'!$A$199:$A$298,'C Report Grouper'!$D60,'C Report'!K$199:K$298)+SUMIF('C Report'!$A$399:$A$498,'C Report Grouper'!$D60,'C Report'!K$399:K$498)),SUMIF('C Report'!$A$199:$A$298,'C Report Grouper'!$D60,'C Report'!K$199:K$298))</f>
        <v>0</v>
      </c>
      <c r="N60" s="310">
        <f>IF($D$4="MAP+ADM Waivers",(SUMIF('C Report'!$A$199:$A$298,'C Report Grouper'!$D60,'C Report'!L$199:L$298)+SUMIF('C Report'!$A$399:$A$498,'C Report Grouper'!$D60,'C Report'!L$399:L$498)),SUMIF('C Report'!$A$199:$A$298,'C Report Grouper'!$D60,'C Report'!L$199:L$298))</f>
        <v>0</v>
      </c>
      <c r="O60" s="310">
        <f>IF($D$4="MAP+ADM Waivers",(SUMIF('C Report'!$A$199:$A$298,'C Report Grouper'!$D60,'C Report'!M$199:M$298)+SUMIF('C Report'!$A$399:$A$498,'C Report Grouper'!$D60,'C Report'!M$399:M$498)),SUMIF('C Report'!$A$199:$A$298,'C Report Grouper'!$D60,'C Report'!M$199:M$298))</f>
        <v>0</v>
      </c>
      <c r="P60" s="310">
        <f>IF($D$4="MAP+ADM Waivers",(SUMIF('C Report'!$A$199:$A$298,'C Report Grouper'!$D60,'C Report'!N$199:N$298)+SUMIF('C Report'!$A$399:$A$498,'C Report Grouper'!$D60,'C Report'!N$399:N$498)),SUMIF('C Report'!$A$199:$A$298,'C Report Grouper'!$D60,'C Report'!N$199:N$298))</f>
        <v>0</v>
      </c>
      <c r="Q60" s="310">
        <f>IF($D$4="MAP+ADM Waivers",(SUMIF('C Report'!$A$199:$A$298,'C Report Grouper'!$D60,'C Report'!O$199:O$298)+SUMIF('C Report'!$A$399:$A$498,'C Report Grouper'!$D60,'C Report'!O$399:O$498)),SUMIF('C Report'!$A$199:$A$298,'C Report Grouper'!$D60,'C Report'!O$199:O$298))</f>
        <v>0</v>
      </c>
      <c r="R60" s="310">
        <f>IF($D$4="MAP+ADM Waivers",(SUMIF('C Report'!$A$199:$A$298,'C Report Grouper'!$D60,'C Report'!P$199:P$298)+SUMIF('C Report'!$A$399:$A$498,'C Report Grouper'!$D60,'C Report'!P$399:P$498)),SUMIF('C Report'!$A$199:$A$298,'C Report Grouper'!$D60,'C Report'!P$199:P$298))</f>
        <v>0</v>
      </c>
      <c r="S60" s="310">
        <f>IF($D$4="MAP+ADM Waivers",(SUMIF('C Report'!$A$199:$A$298,'C Report Grouper'!$D60,'C Report'!Q$199:Q$298)+SUMIF('C Report'!$A$399:$A$498,'C Report Grouper'!$D60,'C Report'!Q$399:Q$498)),SUMIF('C Report'!$A$199:$A$298,'C Report Grouper'!$D60,'C Report'!Q$199:Q$298))</f>
        <v>0</v>
      </c>
      <c r="T60" s="310">
        <f>IF($D$4="MAP+ADM Waivers",(SUMIF('C Report'!$A$199:$A$298,'C Report Grouper'!$D60,'C Report'!R$199:R$298)+SUMIF('C Report'!$A$399:$A$498,'C Report Grouper'!$D60,'C Report'!R$399:R$498)),SUMIF('C Report'!$A$199:$A$298,'C Report Grouper'!$D60,'C Report'!R$199:R$298))</f>
        <v>0</v>
      </c>
      <c r="U60" s="310">
        <f>IF($D$4="MAP+ADM Waivers",(SUMIF('C Report'!$A$199:$A$298,'C Report Grouper'!$D60,'C Report'!S$199:S$298)+SUMIF('C Report'!$A$399:$A$498,'C Report Grouper'!$D60,'C Report'!S$399:S$498)),SUMIF('C Report'!$A$199:$A$298,'C Report Grouper'!$D60,'C Report'!S$199:S$298))</f>
        <v>0</v>
      </c>
      <c r="V60" s="310">
        <f>IF($D$4="MAP+ADM Waivers",(SUMIF('C Report'!$A$199:$A$298,'C Report Grouper'!$D60,'C Report'!T$199:T$298)+SUMIF('C Report'!$A$399:$A$498,'C Report Grouper'!$D60,'C Report'!T$399:T$498)),SUMIF('C Report'!$A$199:$A$298,'C Report Grouper'!$D60,'C Report'!T$199:T$298))</f>
        <v>0</v>
      </c>
      <c r="W60" s="310">
        <f>IF($D$4="MAP+ADM Waivers",(SUMIF('C Report'!$A$199:$A$298,'C Report Grouper'!$D60,'C Report'!U$199:U$298)+SUMIF('C Report'!$A$399:$A$498,'C Report Grouper'!$D60,'C Report'!U$399:U$498)),SUMIF('C Report'!$A$199:$A$298,'C Report Grouper'!$D60,'C Report'!U$199:U$298))</f>
        <v>0</v>
      </c>
      <c r="X60" s="310">
        <f>IF($D$4="MAP+ADM Waivers",(SUMIF('C Report'!$A$199:$A$298,'C Report Grouper'!$D60,'C Report'!V$199:V$298)+SUMIF('C Report'!$A$399:$A$498,'C Report Grouper'!$D60,'C Report'!V$399:V$498)),SUMIF('C Report'!$A$199:$A$298,'C Report Grouper'!$D60,'C Report'!V$199:V$298))</f>
        <v>0</v>
      </c>
      <c r="Y60" s="310">
        <f>IF($D$4="MAP+ADM Waivers",(SUMIF('C Report'!$A$199:$A$298,'C Report Grouper'!$D60,'C Report'!W$199:W$298)+SUMIF('C Report'!$A$399:$A$498,'C Report Grouper'!$D60,'C Report'!W$399:W$498)),SUMIF('C Report'!$A$199:$A$298,'C Report Grouper'!$D60,'C Report'!W$199:W$298))</f>
        <v>0</v>
      </c>
      <c r="Z60" s="310">
        <f>IF($D$4="MAP+ADM Waivers",(SUMIF('C Report'!$A$199:$A$298,'C Report Grouper'!$D60,'C Report'!X$199:X$298)+SUMIF('C Report'!$A$399:$A$498,'C Report Grouper'!$D60,'C Report'!X$399:X$498)),SUMIF('C Report'!$A$199:$A$298,'C Report Grouper'!$D60,'C Report'!X$199:X$298))</f>
        <v>0</v>
      </c>
      <c r="AA60" s="310">
        <f>IF($D$4="MAP+ADM Waivers",(SUMIF('C Report'!$A$199:$A$298,'C Report Grouper'!$D60,'C Report'!Y$199:Y$298)+SUMIF('C Report'!$A$399:$A$498,'C Report Grouper'!$D60,'C Report'!Y$399:Y$498)),SUMIF('C Report'!$A$199:$A$298,'C Report Grouper'!$D60,'C Report'!Y$199:Y$298))</f>
        <v>0</v>
      </c>
      <c r="AB60" s="310">
        <f>IF($D$4="MAP+ADM Waivers",(SUMIF('C Report'!$A$199:$A$298,'C Report Grouper'!$D60,'C Report'!Z$199:Z$298)+SUMIF('C Report'!$A$399:$A$498,'C Report Grouper'!$D60,'C Report'!Z$399:Z$498)),SUMIF('C Report'!$A$199:$A$298,'C Report Grouper'!$D60,'C Report'!Z$199:Z$298))</f>
        <v>0</v>
      </c>
      <c r="AC60" s="311">
        <f>IF($D$4="MAP+ADM Waivers",(SUMIF('C Report'!$A$199:$A$298,'C Report Grouper'!$D60,'C Report'!AA$199:AA$298)+SUMIF('C Report'!$A$399:$A$498,'C Report Grouper'!$D60,'C Report'!AA$399:AA$498)),SUMIF('C Report'!$A$199:$A$298,'C Report Grouper'!$D60,'C Report'!AA$199:AA$298))</f>
        <v>0</v>
      </c>
    </row>
    <row r="61" spans="2:29" x14ac:dyDescent="0.2">
      <c r="B61" s="456" t="str">
        <f>IFERROR(VLOOKUP(C61,'MEG Def'!$A$7:$B$12,2),"")</f>
        <v/>
      </c>
      <c r="C61" s="114"/>
      <c r="D61" s="693"/>
      <c r="E61" s="309">
        <f>IF($D$4="MAP+ADM Waivers",(SUMIF('C Report'!$A$199:$A$298,'C Report Grouper'!$D61,'C Report'!C$199:C$298)+SUMIF('C Report'!$A$399:$A$498,'C Report Grouper'!$D61,'C Report'!C$399:C$498)),SUMIF('C Report'!$A$199:$A$298,'C Report Grouper'!$D61,'C Report'!C$199:C$298))</f>
        <v>0</v>
      </c>
      <c r="F61" s="310">
        <f>IF($D$4="MAP+ADM Waivers",(SUMIF('C Report'!$A$199:$A$298,'C Report Grouper'!$D61,'C Report'!D$199:D$298)+SUMIF('C Report'!$A$399:$A$498,'C Report Grouper'!$D61,'C Report'!D$399:D$498)),SUMIF('C Report'!$A$199:$A$298,'C Report Grouper'!$D61,'C Report'!D$199:D$298))</f>
        <v>0</v>
      </c>
      <c r="G61" s="310">
        <f>IF($D$4="MAP+ADM Waivers",(SUMIF('C Report'!$A$199:$A$298,'C Report Grouper'!$D61,'C Report'!E$199:E$298)+SUMIF('C Report'!$A$399:$A$498,'C Report Grouper'!$D61,'C Report'!E$399:E$498)),SUMIF('C Report'!$A$199:$A$298,'C Report Grouper'!$D61,'C Report'!E$199:E$298))</f>
        <v>0</v>
      </c>
      <c r="H61" s="310">
        <f>IF($D$4="MAP+ADM Waivers",(SUMIF('C Report'!$A$199:$A$298,'C Report Grouper'!$D61,'C Report'!F$199:F$298)+SUMIF('C Report'!$A$399:$A$498,'C Report Grouper'!$D61,'C Report'!F$399:F$498)),SUMIF('C Report'!$A$199:$A$298,'C Report Grouper'!$D61,'C Report'!F$199:F$298))</f>
        <v>0</v>
      </c>
      <c r="I61" s="310">
        <f>IF($D$4="MAP+ADM Waivers",(SUMIF('C Report'!$A$199:$A$298,'C Report Grouper'!$D61,'C Report'!G$199:G$298)+SUMIF('C Report'!$A$399:$A$498,'C Report Grouper'!$D61,'C Report'!G$399:G$498)),SUMIF('C Report'!$A$199:$A$298,'C Report Grouper'!$D61,'C Report'!G$199:G$298))</f>
        <v>0</v>
      </c>
      <c r="J61" s="310">
        <f>IF($D$4="MAP+ADM Waivers",(SUMIF('C Report'!$A$199:$A$298,'C Report Grouper'!$D61,'C Report'!H$199:H$298)+SUMIF('C Report'!$A$399:$A$498,'C Report Grouper'!$D61,'C Report'!H$399:H$498)),SUMIF('C Report'!$A$199:$A$298,'C Report Grouper'!$D61,'C Report'!H$199:H$298))</f>
        <v>0</v>
      </c>
      <c r="K61" s="310">
        <f>IF($D$4="MAP+ADM Waivers",(SUMIF('C Report'!$A$199:$A$298,'C Report Grouper'!$D61,'C Report'!I$199:I$298)+SUMIF('C Report'!$A$399:$A$498,'C Report Grouper'!$D61,'C Report'!I$399:I$498)),SUMIF('C Report'!$A$199:$A$298,'C Report Grouper'!$D61,'C Report'!I$199:I$298))</f>
        <v>0</v>
      </c>
      <c r="L61" s="310">
        <f>IF($D$4="MAP+ADM Waivers",(SUMIF('C Report'!$A$199:$A$298,'C Report Grouper'!$D61,'C Report'!J$199:J$298)+SUMIF('C Report'!$A$399:$A$498,'C Report Grouper'!$D61,'C Report'!J$399:J$498)),SUMIF('C Report'!$A$199:$A$298,'C Report Grouper'!$D61,'C Report'!J$199:J$298))</f>
        <v>0</v>
      </c>
      <c r="M61" s="310">
        <f>IF($D$4="MAP+ADM Waivers",(SUMIF('C Report'!$A$199:$A$298,'C Report Grouper'!$D61,'C Report'!K$199:K$298)+SUMIF('C Report'!$A$399:$A$498,'C Report Grouper'!$D61,'C Report'!K$399:K$498)),SUMIF('C Report'!$A$199:$A$298,'C Report Grouper'!$D61,'C Report'!K$199:K$298))</f>
        <v>0</v>
      </c>
      <c r="N61" s="310">
        <f>IF($D$4="MAP+ADM Waivers",(SUMIF('C Report'!$A$199:$A$298,'C Report Grouper'!$D61,'C Report'!L$199:L$298)+SUMIF('C Report'!$A$399:$A$498,'C Report Grouper'!$D61,'C Report'!L$399:L$498)),SUMIF('C Report'!$A$199:$A$298,'C Report Grouper'!$D61,'C Report'!L$199:L$298))</f>
        <v>0</v>
      </c>
      <c r="O61" s="310">
        <f>IF($D$4="MAP+ADM Waivers",(SUMIF('C Report'!$A$199:$A$298,'C Report Grouper'!$D61,'C Report'!M$199:M$298)+SUMIF('C Report'!$A$399:$A$498,'C Report Grouper'!$D61,'C Report'!M$399:M$498)),SUMIF('C Report'!$A$199:$A$298,'C Report Grouper'!$D61,'C Report'!M$199:M$298))</f>
        <v>0</v>
      </c>
      <c r="P61" s="310">
        <f>IF($D$4="MAP+ADM Waivers",(SUMIF('C Report'!$A$199:$A$298,'C Report Grouper'!$D61,'C Report'!N$199:N$298)+SUMIF('C Report'!$A$399:$A$498,'C Report Grouper'!$D61,'C Report'!N$399:N$498)),SUMIF('C Report'!$A$199:$A$298,'C Report Grouper'!$D61,'C Report'!N$199:N$298))</f>
        <v>0</v>
      </c>
      <c r="Q61" s="310">
        <f>IF($D$4="MAP+ADM Waivers",(SUMIF('C Report'!$A$199:$A$298,'C Report Grouper'!$D61,'C Report'!O$199:O$298)+SUMIF('C Report'!$A$399:$A$498,'C Report Grouper'!$D61,'C Report'!O$399:O$498)),SUMIF('C Report'!$A$199:$A$298,'C Report Grouper'!$D61,'C Report'!O$199:O$298))</f>
        <v>0</v>
      </c>
      <c r="R61" s="310">
        <f>IF($D$4="MAP+ADM Waivers",(SUMIF('C Report'!$A$199:$A$298,'C Report Grouper'!$D61,'C Report'!P$199:P$298)+SUMIF('C Report'!$A$399:$A$498,'C Report Grouper'!$D61,'C Report'!P$399:P$498)),SUMIF('C Report'!$A$199:$A$298,'C Report Grouper'!$D61,'C Report'!P$199:P$298))</f>
        <v>0</v>
      </c>
      <c r="S61" s="310">
        <f>IF($D$4="MAP+ADM Waivers",(SUMIF('C Report'!$A$199:$A$298,'C Report Grouper'!$D61,'C Report'!Q$199:Q$298)+SUMIF('C Report'!$A$399:$A$498,'C Report Grouper'!$D61,'C Report'!Q$399:Q$498)),SUMIF('C Report'!$A$199:$A$298,'C Report Grouper'!$D61,'C Report'!Q$199:Q$298))</f>
        <v>0</v>
      </c>
      <c r="T61" s="310">
        <f>IF($D$4="MAP+ADM Waivers",(SUMIF('C Report'!$A$199:$A$298,'C Report Grouper'!$D61,'C Report'!R$199:R$298)+SUMIF('C Report'!$A$399:$A$498,'C Report Grouper'!$D61,'C Report'!R$399:R$498)),SUMIF('C Report'!$A$199:$A$298,'C Report Grouper'!$D61,'C Report'!R$199:R$298))</f>
        <v>0</v>
      </c>
      <c r="U61" s="310">
        <f>IF($D$4="MAP+ADM Waivers",(SUMIF('C Report'!$A$199:$A$298,'C Report Grouper'!$D61,'C Report'!S$199:S$298)+SUMIF('C Report'!$A$399:$A$498,'C Report Grouper'!$D61,'C Report'!S$399:S$498)),SUMIF('C Report'!$A$199:$A$298,'C Report Grouper'!$D61,'C Report'!S$199:S$298))</f>
        <v>0</v>
      </c>
      <c r="V61" s="310">
        <f>IF($D$4="MAP+ADM Waivers",(SUMIF('C Report'!$A$199:$A$298,'C Report Grouper'!$D61,'C Report'!T$199:T$298)+SUMIF('C Report'!$A$399:$A$498,'C Report Grouper'!$D61,'C Report'!T$399:T$498)),SUMIF('C Report'!$A$199:$A$298,'C Report Grouper'!$D61,'C Report'!T$199:T$298))</f>
        <v>0</v>
      </c>
      <c r="W61" s="310">
        <f>IF($D$4="MAP+ADM Waivers",(SUMIF('C Report'!$A$199:$A$298,'C Report Grouper'!$D61,'C Report'!U$199:U$298)+SUMIF('C Report'!$A$399:$A$498,'C Report Grouper'!$D61,'C Report'!U$399:U$498)),SUMIF('C Report'!$A$199:$A$298,'C Report Grouper'!$D61,'C Report'!U$199:U$298))</f>
        <v>0</v>
      </c>
      <c r="X61" s="310">
        <f>IF($D$4="MAP+ADM Waivers",(SUMIF('C Report'!$A$199:$A$298,'C Report Grouper'!$D61,'C Report'!V$199:V$298)+SUMIF('C Report'!$A$399:$A$498,'C Report Grouper'!$D61,'C Report'!V$399:V$498)),SUMIF('C Report'!$A$199:$A$298,'C Report Grouper'!$D61,'C Report'!V$199:V$298))</f>
        <v>0</v>
      </c>
      <c r="Y61" s="310">
        <f>IF($D$4="MAP+ADM Waivers",(SUMIF('C Report'!$A$199:$A$298,'C Report Grouper'!$D61,'C Report'!W$199:W$298)+SUMIF('C Report'!$A$399:$A$498,'C Report Grouper'!$D61,'C Report'!W$399:W$498)),SUMIF('C Report'!$A$199:$A$298,'C Report Grouper'!$D61,'C Report'!W$199:W$298))</f>
        <v>0</v>
      </c>
      <c r="Z61" s="310">
        <f>IF($D$4="MAP+ADM Waivers",(SUMIF('C Report'!$A$199:$A$298,'C Report Grouper'!$D61,'C Report'!X$199:X$298)+SUMIF('C Report'!$A$399:$A$498,'C Report Grouper'!$D61,'C Report'!X$399:X$498)),SUMIF('C Report'!$A$199:$A$298,'C Report Grouper'!$D61,'C Report'!X$199:X$298))</f>
        <v>0</v>
      </c>
      <c r="AA61" s="310">
        <f>IF($D$4="MAP+ADM Waivers",(SUMIF('C Report'!$A$199:$A$298,'C Report Grouper'!$D61,'C Report'!Y$199:Y$298)+SUMIF('C Report'!$A$399:$A$498,'C Report Grouper'!$D61,'C Report'!Y$399:Y$498)),SUMIF('C Report'!$A$199:$A$298,'C Report Grouper'!$D61,'C Report'!Y$199:Y$298))</f>
        <v>0</v>
      </c>
      <c r="AB61" s="310">
        <f>IF($D$4="MAP+ADM Waivers",(SUMIF('C Report'!$A$199:$A$298,'C Report Grouper'!$D61,'C Report'!Z$199:Z$298)+SUMIF('C Report'!$A$399:$A$498,'C Report Grouper'!$D61,'C Report'!Z$399:Z$498)),SUMIF('C Report'!$A$199:$A$298,'C Report Grouper'!$D61,'C Report'!Z$199:Z$298))</f>
        <v>0</v>
      </c>
      <c r="AC61" s="311">
        <f>IF($D$4="MAP+ADM Waivers",(SUMIF('C Report'!$A$199:$A$298,'C Report Grouper'!$D61,'C Report'!AA$199:AA$298)+SUMIF('C Report'!$A$399:$A$498,'C Report Grouper'!$D61,'C Report'!AA$399:AA$498)),SUMIF('C Report'!$A$199:$A$298,'C Report Grouper'!$D61,'C Report'!AA$199:AA$298))</f>
        <v>0</v>
      </c>
    </row>
    <row r="62" spans="2:29" x14ac:dyDescent="0.2">
      <c r="B62" s="456"/>
      <c r="C62" s="114"/>
      <c r="D62" s="693"/>
      <c r="E62" s="309">
        <f>IF($D$4="MAP+ADM Waivers",(SUMIF('C Report'!$A$199:$A$298,'C Report Grouper'!$D62,'C Report'!C$199:C$298)+SUMIF('C Report'!$A$399:$A$498,'C Report Grouper'!$D62,'C Report'!C$399:C$498)),SUMIF('C Report'!$A$199:$A$298,'C Report Grouper'!$D62,'C Report'!C$199:C$298))</f>
        <v>0</v>
      </c>
      <c r="F62" s="310">
        <f>IF($D$4="MAP+ADM Waivers",(SUMIF('C Report'!$A$199:$A$298,'C Report Grouper'!$D62,'C Report'!D$199:D$298)+SUMIF('C Report'!$A$399:$A$498,'C Report Grouper'!$D62,'C Report'!D$399:D$498)),SUMIF('C Report'!$A$199:$A$298,'C Report Grouper'!$D62,'C Report'!D$199:D$298))</f>
        <v>0</v>
      </c>
      <c r="G62" s="310">
        <f>IF($D$4="MAP+ADM Waivers",(SUMIF('C Report'!$A$199:$A$298,'C Report Grouper'!$D62,'C Report'!E$199:E$298)+SUMIF('C Report'!$A$399:$A$498,'C Report Grouper'!$D62,'C Report'!E$399:E$498)),SUMIF('C Report'!$A$199:$A$298,'C Report Grouper'!$D62,'C Report'!E$199:E$298))</f>
        <v>0</v>
      </c>
      <c r="H62" s="310">
        <f>IF($D$4="MAP+ADM Waivers",(SUMIF('C Report'!$A$199:$A$298,'C Report Grouper'!$D62,'C Report'!F$199:F$298)+SUMIF('C Report'!$A$399:$A$498,'C Report Grouper'!$D62,'C Report'!F$399:F$498)),SUMIF('C Report'!$A$199:$A$298,'C Report Grouper'!$D62,'C Report'!F$199:F$298))</f>
        <v>0</v>
      </c>
      <c r="I62" s="310">
        <f>IF($D$4="MAP+ADM Waivers",(SUMIF('C Report'!$A$199:$A$298,'C Report Grouper'!$D62,'C Report'!G$199:G$298)+SUMIF('C Report'!$A$399:$A$498,'C Report Grouper'!$D62,'C Report'!G$399:G$498)),SUMIF('C Report'!$A$199:$A$298,'C Report Grouper'!$D62,'C Report'!G$199:G$298))</f>
        <v>0</v>
      </c>
      <c r="J62" s="310">
        <f>IF($D$4="MAP+ADM Waivers",(SUMIF('C Report'!$A$199:$A$298,'C Report Grouper'!$D62,'C Report'!H$199:H$298)+SUMIF('C Report'!$A$399:$A$498,'C Report Grouper'!$D62,'C Report'!H$399:H$498)),SUMIF('C Report'!$A$199:$A$298,'C Report Grouper'!$D62,'C Report'!H$199:H$298))</f>
        <v>0</v>
      </c>
      <c r="K62" s="310">
        <f>IF($D$4="MAP+ADM Waivers",(SUMIF('C Report'!$A$199:$A$298,'C Report Grouper'!$D62,'C Report'!I$199:I$298)+SUMIF('C Report'!$A$399:$A$498,'C Report Grouper'!$D62,'C Report'!I$399:I$498)),SUMIF('C Report'!$A$199:$A$298,'C Report Grouper'!$D62,'C Report'!I$199:I$298))</f>
        <v>0</v>
      </c>
      <c r="L62" s="310">
        <f>IF($D$4="MAP+ADM Waivers",(SUMIF('C Report'!$A$199:$A$298,'C Report Grouper'!$D62,'C Report'!J$199:J$298)+SUMIF('C Report'!$A$399:$A$498,'C Report Grouper'!$D62,'C Report'!J$399:J$498)),SUMIF('C Report'!$A$199:$A$298,'C Report Grouper'!$D62,'C Report'!J$199:J$298))</f>
        <v>0</v>
      </c>
      <c r="M62" s="310">
        <f>IF($D$4="MAP+ADM Waivers",(SUMIF('C Report'!$A$199:$A$298,'C Report Grouper'!$D62,'C Report'!K$199:K$298)+SUMIF('C Report'!$A$399:$A$498,'C Report Grouper'!$D62,'C Report'!K$399:K$498)),SUMIF('C Report'!$A$199:$A$298,'C Report Grouper'!$D62,'C Report'!K$199:K$298))</f>
        <v>0</v>
      </c>
      <c r="N62" s="310">
        <f>IF($D$4="MAP+ADM Waivers",(SUMIF('C Report'!$A$199:$A$298,'C Report Grouper'!$D62,'C Report'!L$199:L$298)+SUMIF('C Report'!$A$399:$A$498,'C Report Grouper'!$D62,'C Report'!L$399:L$498)),SUMIF('C Report'!$A$199:$A$298,'C Report Grouper'!$D62,'C Report'!L$199:L$298))</f>
        <v>0</v>
      </c>
      <c r="O62" s="310">
        <f>IF($D$4="MAP+ADM Waivers",(SUMIF('C Report'!$A$199:$A$298,'C Report Grouper'!$D62,'C Report'!M$199:M$298)+SUMIF('C Report'!$A$399:$A$498,'C Report Grouper'!$D62,'C Report'!M$399:M$498)),SUMIF('C Report'!$A$199:$A$298,'C Report Grouper'!$D62,'C Report'!M$199:M$298))</f>
        <v>0</v>
      </c>
      <c r="P62" s="310">
        <f>IF($D$4="MAP+ADM Waivers",(SUMIF('C Report'!$A$199:$A$298,'C Report Grouper'!$D62,'C Report'!N$199:N$298)+SUMIF('C Report'!$A$399:$A$498,'C Report Grouper'!$D62,'C Report'!N$399:N$498)),SUMIF('C Report'!$A$199:$A$298,'C Report Grouper'!$D62,'C Report'!N$199:N$298))</f>
        <v>0</v>
      </c>
      <c r="Q62" s="310">
        <f>IF($D$4="MAP+ADM Waivers",(SUMIF('C Report'!$A$199:$A$298,'C Report Grouper'!$D62,'C Report'!O$199:O$298)+SUMIF('C Report'!$A$399:$A$498,'C Report Grouper'!$D62,'C Report'!O$399:O$498)),SUMIF('C Report'!$A$199:$A$298,'C Report Grouper'!$D62,'C Report'!O$199:O$298))</f>
        <v>0</v>
      </c>
      <c r="R62" s="310">
        <f>IF($D$4="MAP+ADM Waivers",(SUMIF('C Report'!$A$199:$A$298,'C Report Grouper'!$D62,'C Report'!P$199:P$298)+SUMIF('C Report'!$A$399:$A$498,'C Report Grouper'!$D62,'C Report'!P$399:P$498)),SUMIF('C Report'!$A$199:$A$298,'C Report Grouper'!$D62,'C Report'!P$199:P$298))</f>
        <v>0</v>
      </c>
      <c r="S62" s="310">
        <f>IF($D$4="MAP+ADM Waivers",(SUMIF('C Report'!$A$199:$A$298,'C Report Grouper'!$D62,'C Report'!Q$199:Q$298)+SUMIF('C Report'!$A$399:$A$498,'C Report Grouper'!$D62,'C Report'!Q$399:Q$498)),SUMIF('C Report'!$A$199:$A$298,'C Report Grouper'!$D62,'C Report'!Q$199:Q$298))</f>
        <v>0</v>
      </c>
      <c r="T62" s="310">
        <f>IF($D$4="MAP+ADM Waivers",(SUMIF('C Report'!$A$199:$A$298,'C Report Grouper'!$D62,'C Report'!R$199:R$298)+SUMIF('C Report'!$A$399:$A$498,'C Report Grouper'!$D62,'C Report'!R$399:R$498)),SUMIF('C Report'!$A$199:$A$298,'C Report Grouper'!$D62,'C Report'!R$199:R$298))</f>
        <v>0</v>
      </c>
      <c r="U62" s="310">
        <f>IF($D$4="MAP+ADM Waivers",(SUMIF('C Report'!$A$199:$A$298,'C Report Grouper'!$D62,'C Report'!S$199:S$298)+SUMIF('C Report'!$A$399:$A$498,'C Report Grouper'!$D62,'C Report'!S$399:S$498)),SUMIF('C Report'!$A$199:$A$298,'C Report Grouper'!$D62,'C Report'!S$199:S$298))</f>
        <v>0</v>
      </c>
      <c r="V62" s="310">
        <f>IF($D$4="MAP+ADM Waivers",(SUMIF('C Report'!$A$199:$A$298,'C Report Grouper'!$D62,'C Report'!T$199:T$298)+SUMIF('C Report'!$A$399:$A$498,'C Report Grouper'!$D62,'C Report'!T$399:T$498)),SUMIF('C Report'!$A$199:$A$298,'C Report Grouper'!$D62,'C Report'!T$199:T$298))</f>
        <v>0</v>
      </c>
      <c r="W62" s="310">
        <f>IF($D$4="MAP+ADM Waivers",(SUMIF('C Report'!$A$199:$A$298,'C Report Grouper'!$D62,'C Report'!U$199:U$298)+SUMIF('C Report'!$A$399:$A$498,'C Report Grouper'!$D62,'C Report'!U$399:U$498)),SUMIF('C Report'!$A$199:$A$298,'C Report Grouper'!$D62,'C Report'!U$199:U$298))</f>
        <v>0</v>
      </c>
      <c r="X62" s="310">
        <f>IF($D$4="MAP+ADM Waivers",(SUMIF('C Report'!$A$199:$A$298,'C Report Grouper'!$D62,'C Report'!V$199:V$298)+SUMIF('C Report'!$A$399:$A$498,'C Report Grouper'!$D62,'C Report'!V$399:V$498)),SUMIF('C Report'!$A$199:$A$298,'C Report Grouper'!$D62,'C Report'!V$199:V$298))</f>
        <v>0</v>
      </c>
      <c r="Y62" s="310">
        <f>IF($D$4="MAP+ADM Waivers",(SUMIF('C Report'!$A$199:$A$298,'C Report Grouper'!$D62,'C Report'!W$199:W$298)+SUMIF('C Report'!$A$399:$A$498,'C Report Grouper'!$D62,'C Report'!W$399:W$498)),SUMIF('C Report'!$A$199:$A$298,'C Report Grouper'!$D62,'C Report'!W$199:W$298))</f>
        <v>0</v>
      </c>
      <c r="Z62" s="310">
        <f>IF($D$4="MAP+ADM Waivers",(SUMIF('C Report'!$A$199:$A$298,'C Report Grouper'!$D62,'C Report'!X$199:X$298)+SUMIF('C Report'!$A$399:$A$498,'C Report Grouper'!$D62,'C Report'!X$399:X$498)),SUMIF('C Report'!$A$199:$A$298,'C Report Grouper'!$D62,'C Report'!X$199:X$298))</f>
        <v>0</v>
      </c>
      <c r="AA62" s="310">
        <f>IF($D$4="MAP+ADM Waivers",(SUMIF('C Report'!$A$199:$A$298,'C Report Grouper'!$D62,'C Report'!Y$199:Y$298)+SUMIF('C Report'!$A$399:$A$498,'C Report Grouper'!$D62,'C Report'!Y$399:Y$498)),SUMIF('C Report'!$A$199:$A$298,'C Report Grouper'!$D62,'C Report'!Y$199:Y$298))</f>
        <v>0</v>
      </c>
      <c r="AB62" s="310">
        <f>IF($D$4="MAP+ADM Waivers",(SUMIF('C Report'!$A$199:$A$298,'C Report Grouper'!$D62,'C Report'!Z$199:Z$298)+SUMIF('C Report'!$A$399:$A$498,'C Report Grouper'!$D62,'C Report'!Z$399:Z$498)),SUMIF('C Report'!$A$199:$A$298,'C Report Grouper'!$D62,'C Report'!Z$199:Z$298))</f>
        <v>0</v>
      </c>
      <c r="AC62" s="311">
        <f>IF($D$4="MAP+ADM Waivers",(SUMIF('C Report'!$A$199:$A$298,'C Report Grouper'!$D62,'C Report'!AA$199:AA$298)+SUMIF('C Report'!$A$399:$A$498,'C Report Grouper'!$D62,'C Report'!AA$399:AA$498)),SUMIF('C Report'!$A$199:$A$298,'C Report Grouper'!$D62,'C Report'!AA$199:AA$298))</f>
        <v>0</v>
      </c>
    </row>
    <row r="63" spans="2:29" x14ac:dyDescent="0.2">
      <c r="B63" s="64" t="s">
        <v>85</v>
      </c>
      <c r="C63" s="114"/>
      <c r="D63" s="693"/>
      <c r="E63" s="309">
        <f>IF($D$4="MAP+ADM Waivers",(SUMIF('C Report'!$A$199:$A$298,'C Report Grouper'!$D63,'C Report'!C$199:C$298)+SUMIF('C Report'!$A$399:$A$498,'C Report Grouper'!$D63,'C Report'!C$399:C$498)),SUMIF('C Report'!$A$199:$A$298,'C Report Grouper'!$D63,'C Report'!C$199:C$298))</f>
        <v>0</v>
      </c>
      <c r="F63" s="310">
        <f>IF($D$4="MAP+ADM Waivers",(SUMIF('C Report'!$A$199:$A$298,'C Report Grouper'!$D63,'C Report'!D$199:D$298)+SUMIF('C Report'!$A$399:$A$498,'C Report Grouper'!$D63,'C Report'!D$399:D$498)),SUMIF('C Report'!$A$199:$A$298,'C Report Grouper'!$D63,'C Report'!D$199:D$298))</f>
        <v>0</v>
      </c>
      <c r="G63" s="310">
        <f>IF($D$4="MAP+ADM Waivers",(SUMIF('C Report'!$A$199:$A$298,'C Report Grouper'!$D63,'C Report'!E$199:E$298)+SUMIF('C Report'!$A$399:$A$498,'C Report Grouper'!$D63,'C Report'!E$399:E$498)),SUMIF('C Report'!$A$199:$A$298,'C Report Grouper'!$D63,'C Report'!E$199:E$298))</f>
        <v>0</v>
      </c>
      <c r="H63" s="310">
        <f>IF($D$4="MAP+ADM Waivers",(SUMIF('C Report'!$A$199:$A$298,'C Report Grouper'!$D63,'C Report'!F$199:F$298)+SUMIF('C Report'!$A$399:$A$498,'C Report Grouper'!$D63,'C Report'!F$399:F$498)),SUMIF('C Report'!$A$199:$A$298,'C Report Grouper'!$D63,'C Report'!F$199:F$298))</f>
        <v>0</v>
      </c>
      <c r="I63" s="310">
        <f>IF($D$4="MAP+ADM Waivers",(SUMIF('C Report'!$A$199:$A$298,'C Report Grouper'!$D63,'C Report'!G$199:G$298)+SUMIF('C Report'!$A$399:$A$498,'C Report Grouper'!$D63,'C Report'!G$399:G$498)),SUMIF('C Report'!$A$199:$A$298,'C Report Grouper'!$D63,'C Report'!G$199:G$298))</f>
        <v>0</v>
      </c>
      <c r="J63" s="310">
        <f>IF($D$4="MAP+ADM Waivers",(SUMIF('C Report'!$A$199:$A$298,'C Report Grouper'!$D63,'C Report'!H$199:H$298)+SUMIF('C Report'!$A$399:$A$498,'C Report Grouper'!$D63,'C Report'!H$399:H$498)),SUMIF('C Report'!$A$199:$A$298,'C Report Grouper'!$D63,'C Report'!H$199:H$298))</f>
        <v>0</v>
      </c>
      <c r="K63" s="310">
        <f>IF($D$4="MAP+ADM Waivers",(SUMIF('C Report'!$A$199:$A$298,'C Report Grouper'!$D63,'C Report'!I$199:I$298)+SUMIF('C Report'!$A$399:$A$498,'C Report Grouper'!$D63,'C Report'!I$399:I$498)),SUMIF('C Report'!$A$199:$A$298,'C Report Grouper'!$D63,'C Report'!I$199:I$298))</f>
        <v>0</v>
      </c>
      <c r="L63" s="310">
        <f>IF($D$4="MAP+ADM Waivers",(SUMIF('C Report'!$A$199:$A$298,'C Report Grouper'!$D63,'C Report'!J$199:J$298)+SUMIF('C Report'!$A$399:$A$498,'C Report Grouper'!$D63,'C Report'!J$399:J$498)),SUMIF('C Report'!$A$199:$A$298,'C Report Grouper'!$D63,'C Report'!J$199:J$298))</f>
        <v>0</v>
      </c>
      <c r="M63" s="310">
        <f>IF($D$4="MAP+ADM Waivers",(SUMIF('C Report'!$A$199:$A$298,'C Report Grouper'!$D63,'C Report'!K$199:K$298)+SUMIF('C Report'!$A$399:$A$498,'C Report Grouper'!$D63,'C Report'!K$399:K$498)),SUMIF('C Report'!$A$199:$A$298,'C Report Grouper'!$D63,'C Report'!K$199:K$298))</f>
        <v>0</v>
      </c>
      <c r="N63" s="310">
        <f>IF($D$4="MAP+ADM Waivers",(SUMIF('C Report'!$A$199:$A$298,'C Report Grouper'!$D63,'C Report'!L$199:L$298)+SUMIF('C Report'!$A$399:$A$498,'C Report Grouper'!$D63,'C Report'!L$399:L$498)),SUMIF('C Report'!$A$199:$A$298,'C Report Grouper'!$D63,'C Report'!L$199:L$298))</f>
        <v>0</v>
      </c>
      <c r="O63" s="310">
        <f>IF($D$4="MAP+ADM Waivers",(SUMIF('C Report'!$A$199:$A$298,'C Report Grouper'!$D63,'C Report'!M$199:M$298)+SUMIF('C Report'!$A$399:$A$498,'C Report Grouper'!$D63,'C Report'!M$399:M$498)),SUMIF('C Report'!$A$199:$A$298,'C Report Grouper'!$D63,'C Report'!M$199:M$298))</f>
        <v>0</v>
      </c>
      <c r="P63" s="310">
        <f>IF($D$4="MAP+ADM Waivers",(SUMIF('C Report'!$A$199:$A$298,'C Report Grouper'!$D63,'C Report'!N$199:N$298)+SUMIF('C Report'!$A$399:$A$498,'C Report Grouper'!$D63,'C Report'!N$399:N$498)),SUMIF('C Report'!$A$199:$A$298,'C Report Grouper'!$D63,'C Report'!N$199:N$298))</f>
        <v>0</v>
      </c>
      <c r="Q63" s="310">
        <f>IF($D$4="MAP+ADM Waivers",(SUMIF('C Report'!$A$199:$A$298,'C Report Grouper'!$D63,'C Report'!O$199:O$298)+SUMIF('C Report'!$A$399:$A$498,'C Report Grouper'!$D63,'C Report'!O$399:O$498)),SUMIF('C Report'!$A$199:$A$298,'C Report Grouper'!$D63,'C Report'!O$199:O$298))</f>
        <v>0</v>
      </c>
      <c r="R63" s="310">
        <f>IF($D$4="MAP+ADM Waivers",(SUMIF('C Report'!$A$199:$A$298,'C Report Grouper'!$D63,'C Report'!P$199:P$298)+SUMIF('C Report'!$A$399:$A$498,'C Report Grouper'!$D63,'C Report'!P$399:P$498)),SUMIF('C Report'!$A$199:$A$298,'C Report Grouper'!$D63,'C Report'!P$199:P$298))</f>
        <v>0</v>
      </c>
      <c r="S63" s="310">
        <f>IF($D$4="MAP+ADM Waivers",(SUMIF('C Report'!$A$199:$A$298,'C Report Grouper'!$D63,'C Report'!Q$199:Q$298)+SUMIF('C Report'!$A$399:$A$498,'C Report Grouper'!$D63,'C Report'!Q$399:Q$498)),SUMIF('C Report'!$A$199:$A$298,'C Report Grouper'!$D63,'C Report'!Q$199:Q$298))</f>
        <v>0</v>
      </c>
      <c r="T63" s="310">
        <f>IF($D$4="MAP+ADM Waivers",(SUMIF('C Report'!$A$199:$A$298,'C Report Grouper'!$D63,'C Report'!R$199:R$298)+SUMIF('C Report'!$A$399:$A$498,'C Report Grouper'!$D63,'C Report'!R$399:R$498)),SUMIF('C Report'!$A$199:$A$298,'C Report Grouper'!$D63,'C Report'!R$199:R$298))</f>
        <v>0</v>
      </c>
      <c r="U63" s="310">
        <f>IF($D$4="MAP+ADM Waivers",(SUMIF('C Report'!$A$199:$A$298,'C Report Grouper'!$D63,'C Report'!S$199:S$298)+SUMIF('C Report'!$A$399:$A$498,'C Report Grouper'!$D63,'C Report'!S$399:S$498)),SUMIF('C Report'!$A$199:$A$298,'C Report Grouper'!$D63,'C Report'!S$199:S$298))</f>
        <v>0</v>
      </c>
      <c r="V63" s="310">
        <f>IF($D$4="MAP+ADM Waivers",(SUMIF('C Report'!$A$199:$A$298,'C Report Grouper'!$D63,'C Report'!T$199:T$298)+SUMIF('C Report'!$A$399:$A$498,'C Report Grouper'!$D63,'C Report'!T$399:T$498)),SUMIF('C Report'!$A$199:$A$298,'C Report Grouper'!$D63,'C Report'!T$199:T$298))</f>
        <v>0</v>
      </c>
      <c r="W63" s="310">
        <f>IF($D$4="MAP+ADM Waivers",(SUMIF('C Report'!$A$199:$A$298,'C Report Grouper'!$D63,'C Report'!U$199:U$298)+SUMIF('C Report'!$A$399:$A$498,'C Report Grouper'!$D63,'C Report'!U$399:U$498)),SUMIF('C Report'!$A$199:$A$298,'C Report Grouper'!$D63,'C Report'!U$199:U$298))</f>
        <v>0</v>
      </c>
      <c r="X63" s="310">
        <f>IF($D$4="MAP+ADM Waivers",(SUMIF('C Report'!$A$199:$A$298,'C Report Grouper'!$D63,'C Report'!V$199:V$298)+SUMIF('C Report'!$A$399:$A$498,'C Report Grouper'!$D63,'C Report'!V$399:V$498)),SUMIF('C Report'!$A$199:$A$298,'C Report Grouper'!$D63,'C Report'!V$199:V$298))</f>
        <v>0</v>
      </c>
      <c r="Y63" s="310">
        <f>IF($D$4="MAP+ADM Waivers",(SUMIF('C Report'!$A$199:$A$298,'C Report Grouper'!$D63,'C Report'!W$199:W$298)+SUMIF('C Report'!$A$399:$A$498,'C Report Grouper'!$D63,'C Report'!W$399:W$498)),SUMIF('C Report'!$A$199:$A$298,'C Report Grouper'!$D63,'C Report'!W$199:W$298))</f>
        <v>0</v>
      </c>
      <c r="Z63" s="310">
        <f>IF($D$4="MAP+ADM Waivers",(SUMIF('C Report'!$A$199:$A$298,'C Report Grouper'!$D63,'C Report'!X$199:X$298)+SUMIF('C Report'!$A$399:$A$498,'C Report Grouper'!$D63,'C Report'!X$399:X$498)),SUMIF('C Report'!$A$199:$A$298,'C Report Grouper'!$D63,'C Report'!X$199:X$298))</f>
        <v>0</v>
      </c>
      <c r="AA63" s="310">
        <f>IF($D$4="MAP+ADM Waivers",(SUMIF('C Report'!$A$199:$A$298,'C Report Grouper'!$D63,'C Report'!Y$199:Y$298)+SUMIF('C Report'!$A$399:$A$498,'C Report Grouper'!$D63,'C Report'!Y$399:Y$498)),SUMIF('C Report'!$A$199:$A$298,'C Report Grouper'!$D63,'C Report'!Y$199:Y$298))</f>
        <v>0</v>
      </c>
      <c r="AB63" s="310">
        <f>IF($D$4="MAP+ADM Waivers",(SUMIF('C Report'!$A$199:$A$298,'C Report Grouper'!$D63,'C Report'!Z$199:Z$298)+SUMIF('C Report'!$A$399:$A$498,'C Report Grouper'!$D63,'C Report'!Z$399:Z$498)),SUMIF('C Report'!$A$199:$A$298,'C Report Grouper'!$D63,'C Report'!Z$199:Z$298))</f>
        <v>0</v>
      </c>
      <c r="AC63" s="311">
        <f>IF($D$4="MAP+ADM Waivers",(SUMIF('C Report'!$A$199:$A$298,'C Report Grouper'!$D63,'C Report'!AA$199:AA$298)+SUMIF('C Report'!$A$399:$A$498,'C Report Grouper'!$D63,'C Report'!AA$399:AA$498)),SUMIF('C Report'!$A$199:$A$298,'C Report Grouper'!$D63,'C Report'!AA$199:AA$298))</f>
        <v>0</v>
      </c>
    </row>
    <row r="64" spans="2:29" x14ac:dyDescent="0.2">
      <c r="B64" s="456" t="str">
        <f>IFERROR(VLOOKUP(C64,'MEG Def'!$A$21:$B$26,2),"")</f>
        <v/>
      </c>
      <c r="C64" s="114"/>
      <c r="D64" s="693"/>
      <c r="E64" s="309">
        <f>IF($D$4="MAP+ADM Waivers",(SUMIF('C Report'!$A$199:$A$298,'C Report Grouper'!$D64,'C Report'!C$199:C$298)+SUMIF('C Report'!$A$399:$A$498,'C Report Grouper'!$D64,'C Report'!C$399:C$498)),SUMIF('C Report'!$A$199:$A$298,'C Report Grouper'!$D64,'C Report'!C$199:C$298))</f>
        <v>0</v>
      </c>
      <c r="F64" s="310">
        <f>IF($D$4="MAP+ADM Waivers",(SUMIF('C Report'!$A$199:$A$298,'C Report Grouper'!$D64,'C Report'!D$199:D$298)+SUMIF('C Report'!$A$399:$A$498,'C Report Grouper'!$D64,'C Report'!D$399:D$498)),SUMIF('C Report'!$A$199:$A$298,'C Report Grouper'!$D64,'C Report'!D$199:D$298))</f>
        <v>0</v>
      </c>
      <c r="G64" s="310">
        <f>IF($D$4="MAP+ADM Waivers",(SUMIF('C Report'!$A$199:$A$298,'C Report Grouper'!$D64,'C Report'!E$199:E$298)+SUMIF('C Report'!$A$399:$A$498,'C Report Grouper'!$D64,'C Report'!E$399:E$498)),SUMIF('C Report'!$A$199:$A$298,'C Report Grouper'!$D64,'C Report'!E$199:E$298))</f>
        <v>0</v>
      </c>
      <c r="H64" s="310">
        <f>IF($D$4="MAP+ADM Waivers",(SUMIF('C Report'!$A$199:$A$298,'C Report Grouper'!$D64,'C Report'!F$199:F$298)+SUMIF('C Report'!$A$399:$A$498,'C Report Grouper'!$D64,'C Report'!F$399:F$498)),SUMIF('C Report'!$A$199:$A$298,'C Report Grouper'!$D64,'C Report'!F$199:F$298))</f>
        <v>0</v>
      </c>
      <c r="I64" s="310">
        <f>IF($D$4="MAP+ADM Waivers",(SUMIF('C Report'!$A$199:$A$298,'C Report Grouper'!$D64,'C Report'!G$199:G$298)+SUMIF('C Report'!$A$399:$A$498,'C Report Grouper'!$D64,'C Report'!G$399:G$498)),SUMIF('C Report'!$A$199:$A$298,'C Report Grouper'!$D64,'C Report'!G$199:G$298))</f>
        <v>0</v>
      </c>
      <c r="J64" s="310">
        <f>IF($D$4="MAP+ADM Waivers",(SUMIF('C Report'!$A$199:$A$298,'C Report Grouper'!$D64,'C Report'!H$199:H$298)+SUMIF('C Report'!$A$399:$A$498,'C Report Grouper'!$D64,'C Report'!H$399:H$498)),SUMIF('C Report'!$A$199:$A$298,'C Report Grouper'!$D64,'C Report'!H$199:H$298))</f>
        <v>0</v>
      </c>
      <c r="K64" s="310">
        <f>IF($D$4="MAP+ADM Waivers",(SUMIF('C Report'!$A$199:$A$298,'C Report Grouper'!$D64,'C Report'!I$199:I$298)+SUMIF('C Report'!$A$399:$A$498,'C Report Grouper'!$D64,'C Report'!I$399:I$498)),SUMIF('C Report'!$A$199:$A$298,'C Report Grouper'!$D64,'C Report'!I$199:I$298))</f>
        <v>0</v>
      </c>
      <c r="L64" s="310">
        <f>IF($D$4="MAP+ADM Waivers",(SUMIF('C Report'!$A$199:$A$298,'C Report Grouper'!$D64,'C Report'!J$199:J$298)+SUMIF('C Report'!$A$399:$A$498,'C Report Grouper'!$D64,'C Report'!J$399:J$498)),SUMIF('C Report'!$A$199:$A$298,'C Report Grouper'!$D64,'C Report'!J$199:J$298))</f>
        <v>0</v>
      </c>
      <c r="M64" s="310">
        <f>IF($D$4="MAP+ADM Waivers",(SUMIF('C Report'!$A$199:$A$298,'C Report Grouper'!$D64,'C Report'!K$199:K$298)+SUMIF('C Report'!$A$399:$A$498,'C Report Grouper'!$D64,'C Report'!K$399:K$498)),SUMIF('C Report'!$A$199:$A$298,'C Report Grouper'!$D64,'C Report'!K$199:K$298))</f>
        <v>0</v>
      </c>
      <c r="N64" s="310">
        <f>IF($D$4="MAP+ADM Waivers",(SUMIF('C Report'!$A$199:$A$298,'C Report Grouper'!$D64,'C Report'!L$199:L$298)+SUMIF('C Report'!$A$399:$A$498,'C Report Grouper'!$D64,'C Report'!L$399:L$498)),SUMIF('C Report'!$A$199:$A$298,'C Report Grouper'!$D64,'C Report'!L$199:L$298))</f>
        <v>0</v>
      </c>
      <c r="O64" s="310">
        <f>IF($D$4="MAP+ADM Waivers",(SUMIF('C Report'!$A$199:$A$298,'C Report Grouper'!$D64,'C Report'!M$199:M$298)+SUMIF('C Report'!$A$399:$A$498,'C Report Grouper'!$D64,'C Report'!M$399:M$498)),SUMIF('C Report'!$A$199:$A$298,'C Report Grouper'!$D64,'C Report'!M$199:M$298))</f>
        <v>0</v>
      </c>
      <c r="P64" s="310">
        <f>IF($D$4="MAP+ADM Waivers",(SUMIF('C Report'!$A$199:$A$298,'C Report Grouper'!$D64,'C Report'!N$199:N$298)+SUMIF('C Report'!$A$399:$A$498,'C Report Grouper'!$D64,'C Report'!N$399:N$498)),SUMIF('C Report'!$A$199:$A$298,'C Report Grouper'!$D64,'C Report'!N$199:N$298))</f>
        <v>0</v>
      </c>
      <c r="Q64" s="310">
        <f>IF($D$4="MAP+ADM Waivers",(SUMIF('C Report'!$A$199:$A$298,'C Report Grouper'!$D64,'C Report'!O$199:O$298)+SUMIF('C Report'!$A$399:$A$498,'C Report Grouper'!$D64,'C Report'!O$399:O$498)),SUMIF('C Report'!$A$199:$A$298,'C Report Grouper'!$D64,'C Report'!O$199:O$298))</f>
        <v>0</v>
      </c>
      <c r="R64" s="310">
        <f>IF($D$4="MAP+ADM Waivers",(SUMIF('C Report'!$A$199:$A$298,'C Report Grouper'!$D64,'C Report'!P$199:P$298)+SUMIF('C Report'!$A$399:$A$498,'C Report Grouper'!$D64,'C Report'!P$399:P$498)),SUMIF('C Report'!$A$199:$A$298,'C Report Grouper'!$D64,'C Report'!P$199:P$298))</f>
        <v>0</v>
      </c>
      <c r="S64" s="310">
        <f>IF($D$4="MAP+ADM Waivers",(SUMIF('C Report'!$A$199:$A$298,'C Report Grouper'!$D64,'C Report'!Q$199:Q$298)+SUMIF('C Report'!$A$399:$A$498,'C Report Grouper'!$D64,'C Report'!Q$399:Q$498)),SUMIF('C Report'!$A$199:$A$298,'C Report Grouper'!$D64,'C Report'!Q$199:Q$298))</f>
        <v>0</v>
      </c>
      <c r="T64" s="310">
        <f>IF($D$4="MAP+ADM Waivers",(SUMIF('C Report'!$A$199:$A$298,'C Report Grouper'!$D64,'C Report'!R$199:R$298)+SUMIF('C Report'!$A$399:$A$498,'C Report Grouper'!$D64,'C Report'!R$399:R$498)),SUMIF('C Report'!$A$199:$A$298,'C Report Grouper'!$D64,'C Report'!R$199:R$298))</f>
        <v>0</v>
      </c>
      <c r="U64" s="310">
        <f>IF($D$4="MAP+ADM Waivers",(SUMIF('C Report'!$A$199:$A$298,'C Report Grouper'!$D64,'C Report'!S$199:S$298)+SUMIF('C Report'!$A$399:$A$498,'C Report Grouper'!$D64,'C Report'!S$399:S$498)),SUMIF('C Report'!$A$199:$A$298,'C Report Grouper'!$D64,'C Report'!S$199:S$298))</f>
        <v>0</v>
      </c>
      <c r="V64" s="310">
        <f>IF($D$4="MAP+ADM Waivers",(SUMIF('C Report'!$A$199:$A$298,'C Report Grouper'!$D64,'C Report'!T$199:T$298)+SUMIF('C Report'!$A$399:$A$498,'C Report Grouper'!$D64,'C Report'!T$399:T$498)),SUMIF('C Report'!$A$199:$A$298,'C Report Grouper'!$D64,'C Report'!T$199:T$298))</f>
        <v>0</v>
      </c>
      <c r="W64" s="310">
        <f>IF($D$4="MAP+ADM Waivers",(SUMIF('C Report'!$A$199:$A$298,'C Report Grouper'!$D64,'C Report'!U$199:U$298)+SUMIF('C Report'!$A$399:$A$498,'C Report Grouper'!$D64,'C Report'!U$399:U$498)),SUMIF('C Report'!$A$199:$A$298,'C Report Grouper'!$D64,'C Report'!U$199:U$298))</f>
        <v>0</v>
      </c>
      <c r="X64" s="310">
        <f>IF($D$4="MAP+ADM Waivers",(SUMIF('C Report'!$A$199:$A$298,'C Report Grouper'!$D64,'C Report'!V$199:V$298)+SUMIF('C Report'!$A$399:$A$498,'C Report Grouper'!$D64,'C Report'!V$399:V$498)),SUMIF('C Report'!$A$199:$A$298,'C Report Grouper'!$D64,'C Report'!V$199:V$298))</f>
        <v>0</v>
      </c>
      <c r="Y64" s="310">
        <f>IF($D$4="MAP+ADM Waivers",(SUMIF('C Report'!$A$199:$A$298,'C Report Grouper'!$D64,'C Report'!W$199:W$298)+SUMIF('C Report'!$A$399:$A$498,'C Report Grouper'!$D64,'C Report'!W$399:W$498)),SUMIF('C Report'!$A$199:$A$298,'C Report Grouper'!$D64,'C Report'!W$199:W$298))</f>
        <v>0</v>
      </c>
      <c r="Z64" s="310">
        <f>IF($D$4="MAP+ADM Waivers",(SUMIF('C Report'!$A$199:$A$298,'C Report Grouper'!$D64,'C Report'!X$199:X$298)+SUMIF('C Report'!$A$399:$A$498,'C Report Grouper'!$D64,'C Report'!X$399:X$498)),SUMIF('C Report'!$A$199:$A$298,'C Report Grouper'!$D64,'C Report'!X$199:X$298))</f>
        <v>0</v>
      </c>
      <c r="AA64" s="310">
        <f>IF($D$4="MAP+ADM Waivers",(SUMIF('C Report'!$A$199:$A$298,'C Report Grouper'!$D64,'C Report'!Y$199:Y$298)+SUMIF('C Report'!$A$399:$A$498,'C Report Grouper'!$D64,'C Report'!Y$399:Y$498)),SUMIF('C Report'!$A$199:$A$298,'C Report Grouper'!$D64,'C Report'!Y$199:Y$298))</f>
        <v>0</v>
      </c>
      <c r="AB64" s="310">
        <f>IF($D$4="MAP+ADM Waivers",(SUMIF('C Report'!$A$199:$A$298,'C Report Grouper'!$D64,'C Report'!Z$199:Z$298)+SUMIF('C Report'!$A$399:$A$498,'C Report Grouper'!$D64,'C Report'!Z$399:Z$498)),SUMIF('C Report'!$A$199:$A$298,'C Report Grouper'!$D64,'C Report'!Z$199:Z$298))</f>
        <v>0</v>
      </c>
      <c r="AC64" s="311">
        <f>IF($D$4="MAP+ADM Waivers",(SUMIF('C Report'!$A$199:$A$298,'C Report Grouper'!$D64,'C Report'!AA$199:AA$298)+SUMIF('C Report'!$A$399:$A$498,'C Report Grouper'!$D64,'C Report'!AA$399:AA$498)),SUMIF('C Report'!$A$199:$A$298,'C Report Grouper'!$D64,'C Report'!AA$199:AA$298))</f>
        <v>0</v>
      </c>
    </row>
    <row r="65" spans="2:29" x14ac:dyDescent="0.2">
      <c r="B65" s="456" t="str">
        <f>IFERROR(VLOOKUP(C65,'MEG Def'!$A$21:$B$26,2),"")</f>
        <v/>
      </c>
      <c r="C65" s="114"/>
      <c r="D65" s="693"/>
      <c r="E65" s="309">
        <f>IF($D$4="MAP+ADM Waivers",(SUMIF('C Report'!$A$199:$A$298,'C Report Grouper'!$D65,'C Report'!C$199:C$298)+SUMIF('C Report'!$A$399:$A$498,'C Report Grouper'!$D65,'C Report'!C$399:C$498)),SUMIF('C Report'!$A$199:$A$298,'C Report Grouper'!$D65,'C Report'!C$199:C$298))</f>
        <v>0</v>
      </c>
      <c r="F65" s="310">
        <f>IF($D$4="MAP+ADM Waivers",(SUMIF('C Report'!$A$199:$A$298,'C Report Grouper'!$D65,'C Report'!D$199:D$298)+SUMIF('C Report'!$A$399:$A$498,'C Report Grouper'!$D65,'C Report'!D$399:D$498)),SUMIF('C Report'!$A$199:$A$298,'C Report Grouper'!$D65,'C Report'!D$199:D$298))</f>
        <v>0</v>
      </c>
      <c r="G65" s="310">
        <f>IF($D$4="MAP+ADM Waivers",(SUMIF('C Report'!$A$199:$A$298,'C Report Grouper'!$D65,'C Report'!E$199:E$298)+SUMIF('C Report'!$A$399:$A$498,'C Report Grouper'!$D65,'C Report'!E$399:E$498)),SUMIF('C Report'!$A$199:$A$298,'C Report Grouper'!$D65,'C Report'!E$199:E$298))</f>
        <v>0</v>
      </c>
      <c r="H65" s="310">
        <f>IF($D$4="MAP+ADM Waivers",(SUMIF('C Report'!$A$199:$A$298,'C Report Grouper'!$D65,'C Report'!F$199:F$298)+SUMIF('C Report'!$A$399:$A$498,'C Report Grouper'!$D65,'C Report'!F$399:F$498)),SUMIF('C Report'!$A$199:$A$298,'C Report Grouper'!$D65,'C Report'!F$199:F$298))</f>
        <v>0</v>
      </c>
      <c r="I65" s="310">
        <f>IF($D$4="MAP+ADM Waivers",(SUMIF('C Report'!$A$199:$A$298,'C Report Grouper'!$D65,'C Report'!G$199:G$298)+SUMIF('C Report'!$A$399:$A$498,'C Report Grouper'!$D65,'C Report'!G$399:G$498)),SUMIF('C Report'!$A$199:$A$298,'C Report Grouper'!$D65,'C Report'!G$199:G$298))</f>
        <v>0</v>
      </c>
      <c r="J65" s="310">
        <f>IF($D$4="MAP+ADM Waivers",(SUMIF('C Report'!$A$199:$A$298,'C Report Grouper'!$D65,'C Report'!H$199:H$298)+SUMIF('C Report'!$A$399:$A$498,'C Report Grouper'!$D65,'C Report'!H$399:H$498)),SUMIF('C Report'!$A$199:$A$298,'C Report Grouper'!$D65,'C Report'!H$199:H$298))</f>
        <v>0</v>
      </c>
      <c r="K65" s="310">
        <f>IF($D$4="MAP+ADM Waivers",(SUMIF('C Report'!$A$199:$A$298,'C Report Grouper'!$D65,'C Report'!I$199:I$298)+SUMIF('C Report'!$A$399:$A$498,'C Report Grouper'!$D65,'C Report'!I$399:I$498)),SUMIF('C Report'!$A$199:$A$298,'C Report Grouper'!$D65,'C Report'!I$199:I$298))</f>
        <v>0</v>
      </c>
      <c r="L65" s="310">
        <f>IF($D$4="MAP+ADM Waivers",(SUMIF('C Report'!$A$199:$A$298,'C Report Grouper'!$D65,'C Report'!J$199:J$298)+SUMIF('C Report'!$A$399:$A$498,'C Report Grouper'!$D65,'C Report'!J$399:J$498)),SUMIF('C Report'!$A$199:$A$298,'C Report Grouper'!$D65,'C Report'!J$199:J$298))</f>
        <v>0</v>
      </c>
      <c r="M65" s="310">
        <f>IF($D$4="MAP+ADM Waivers",(SUMIF('C Report'!$A$199:$A$298,'C Report Grouper'!$D65,'C Report'!K$199:K$298)+SUMIF('C Report'!$A$399:$A$498,'C Report Grouper'!$D65,'C Report'!K$399:K$498)),SUMIF('C Report'!$A$199:$A$298,'C Report Grouper'!$D65,'C Report'!K$199:K$298))</f>
        <v>0</v>
      </c>
      <c r="N65" s="310">
        <f>IF($D$4="MAP+ADM Waivers",(SUMIF('C Report'!$A$199:$A$298,'C Report Grouper'!$D65,'C Report'!L$199:L$298)+SUMIF('C Report'!$A$399:$A$498,'C Report Grouper'!$D65,'C Report'!L$399:L$498)),SUMIF('C Report'!$A$199:$A$298,'C Report Grouper'!$D65,'C Report'!L$199:L$298))</f>
        <v>0</v>
      </c>
      <c r="O65" s="310">
        <f>IF($D$4="MAP+ADM Waivers",(SUMIF('C Report'!$A$199:$A$298,'C Report Grouper'!$D65,'C Report'!M$199:M$298)+SUMIF('C Report'!$A$399:$A$498,'C Report Grouper'!$D65,'C Report'!M$399:M$498)),SUMIF('C Report'!$A$199:$A$298,'C Report Grouper'!$D65,'C Report'!M$199:M$298))</f>
        <v>0</v>
      </c>
      <c r="P65" s="310">
        <f>IF($D$4="MAP+ADM Waivers",(SUMIF('C Report'!$A$199:$A$298,'C Report Grouper'!$D65,'C Report'!N$199:N$298)+SUMIF('C Report'!$A$399:$A$498,'C Report Grouper'!$D65,'C Report'!N$399:N$498)),SUMIF('C Report'!$A$199:$A$298,'C Report Grouper'!$D65,'C Report'!N$199:N$298))</f>
        <v>0</v>
      </c>
      <c r="Q65" s="310">
        <f>IF($D$4="MAP+ADM Waivers",(SUMIF('C Report'!$A$199:$A$298,'C Report Grouper'!$D65,'C Report'!O$199:O$298)+SUMIF('C Report'!$A$399:$A$498,'C Report Grouper'!$D65,'C Report'!O$399:O$498)),SUMIF('C Report'!$A$199:$A$298,'C Report Grouper'!$D65,'C Report'!O$199:O$298))</f>
        <v>0</v>
      </c>
      <c r="R65" s="310">
        <f>IF($D$4="MAP+ADM Waivers",(SUMIF('C Report'!$A$199:$A$298,'C Report Grouper'!$D65,'C Report'!P$199:P$298)+SUMIF('C Report'!$A$399:$A$498,'C Report Grouper'!$D65,'C Report'!P$399:P$498)),SUMIF('C Report'!$A$199:$A$298,'C Report Grouper'!$D65,'C Report'!P$199:P$298))</f>
        <v>0</v>
      </c>
      <c r="S65" s="310">
        <f>IF($D$4="MAP+ADM Waivers",(SUMIF('C Report'!$A$199:$A$298,'C Report Grouper'!$D65,'C Report'!Q$199:Q$298)+SUMIF('C Report'!$A$399:$A$498,'C Report Grouper'!$D65,'C Report'!Q$399:Q$498)),SUMIF('C Report'!$A$199:$A$298,'C Report Grouper'!$D65,'C Report'!Q$199:Q$298))</f>
        <v>0</v>
      </c>
      <c r="T65" s="310">
        <f>IF($D$4="MAP+ADM Waivers",(SUMIF('C Report'!$A$199:$A$298,'C Report Grouper'!$D65,'C Report'!R$199:R$298)+SUMIF('C Report'!$A$399:$A$498,'C Report Grouper'!$D65,'C Report'!R$399:R$498)),SUMIF('C Report'!$A$199:$A$298,'C Report Grouper'!$D65,'C Report'!R$199:R$298))</f>
        <v>0</v>
      </c>
      <c r="U65" s="310">
        <f>IF($D$4="MAP+ADM Waivers",(SUMIF('C Report'!$A$199:$A$298,'C Report Grouper'!$D65,'C Report'!S$199:S$298)+SUMIF('C Report'!$A$399:$A$498,'C Report Grouper'!$D65,'C Report'!S$399:S$498)),SUMIF('C Report'!$A$199:$A$298,'C Report Grouper'!$D65,'C Report'!S$199:S$298))</f>
        <v>0</v>
      </c>
      <c r="V65" s="310">
        <f>IF($D$4="MAP+ADM Waivers",(SUMIF('C Report'!$A$199:$A$298,'C Report Grouper'!$D65,'C Report'!T$199:T$298)+SUMIF('C Report'!$A$399:$A$498,'C Report Grouper'!$D65,'C Report'!T$399:T$498)),SUMIF('C Report'!$A$199:$A$298,'C Report Grouper'!$D65,'C Report'!T$199:T$298))</f>
        <v>0</v>
      </c>
      <c r="W65" s="310">
        <f>IF($D$4="MAP+ADM Waivers",(SUMIF('C Report'!$A$199:$A$298,'C Report Grouper'!$D65,'C Report'!U$199:U$298)+SUMIF('C Report'!$A$399:$A$498,'C Report Grouper'!$D65,'C Report'!U$399:U$498)),SUMIF('C Report'!$A$199:$A$298,'C Report Grouper'!$D65,'C Report'!U$199:U$298))</f>
        <v>0</v>
      </c>
      <c r="X65" s="310">
        <f>IF($D$4="MAP+ADM Waivers",(SUMIF('C Report'!$A$199:$A$298,'C Report Grouper'!$D65,'C Report'!V$199:V$298)+SUMIF('C Report'!$A$399:$A$498,'C Report Grouper'!$D65,'C Report'!V$399:V$498)),SUMIF('C Report'!$A$199:$A$298,'C Report Grouper'!$D65,'C Report'!V$199:V$298))</f>
        <v>0</v>
      </c>
      <c r="Y65" s="310">
        <f>IF($D$4="MAP+ADM Waivers",(SUMIF('C Report'!$A$199:$A$298,'C Report Grouper'!$D65,'C Report'!W$199:W$298)+SUMIF('C Report'!$A$399:$A$498,'C Report Grouper'!$D65,'C Report'!W$399:W$498)),SUMIF('C Report'!$A$199:$A$298,'C Report Grouper'!$D65,'C Report'!W$199:W$298))</f>
        <v>0</v>
      </c>
      <c r="Z65" s="310">
        <f>IF($D$4="MAP+ADM Waivers",(SUMIF('C Report'!$A$199:$A$298,'C Report Grouper'!$D65,'C Report'!X$199:X$298)+SUMIF('C Report'!$A$399:$A$498,'C Report Grouper'!$D65,'C Report'!X$399:X$498)),SUMIF('C Report'!$A$199:$A$298,'C Report Grouper'!$D65,'C Report'!X$199:X$298))</f>
        <v>0</v>
      </c>
      <c r="AA65" s="310">
        <f>IF($D$4="MAP+ADM Waivers",(SUMIF('C Report'!$A$199:$A$298,'C Report Grouper'!$D65,'C Report'!Y$199:Y$298)+SUMIF('C Report'!$A$399:$A$498,'C Report Grouper'!$D65,'C Report'!Y$399:Y$498)),SUMIF('C Report'!$A$199:$A$298,'C Report Grouper'!$D65,'C Report'!Y$199:Y$298))</f>
        <v>0</v>
      </c>
      <c r="AB65" s="310">
        <f>IF($D$4="MAP+ADM Waivers",(SUMIF('C Report'!$A$199:$A$298,'C Report Grouper'!$D65,'C Report'!Z$199:Z$298)+SUMIF('C Report'!$A$399:$A$498,'C Report Grouper'!$D65,'C Report'!Z$399:Z$498)),SUMIF('C Report'!$A$199:$A$298,'C Report Grouper'!$D65,'C Report'!Z$199:Z$298))</f>
        <v>0</v>
      </c>
      <c r="AC65" s="311">
        <f>IF($D$4="MAP+ADM Waivers",(SUMIF('C Report'!$A$199:$A$298,'C Report Grouper'!$D65,'C Report'!AA$199:AA$298)+SUMIF('C Report'!$A$399:$A$498,'C Report Grouper'!$D65,'C Report'!AA$399:AA$498)),SUMIF('C Report'!$A$199:$A$298,'C Report Grouper'!$D65,'C Report'!AA$199:AA$298))</f>
        <v>0</v>
      </c>
    </row>
    <row r="66" spans="2:29" x14ac:dyDescent="0.2">
      <c r="B66" s="456" t="str">
        <f>IFERROR(VLOOKUP(C66,'MEG Def'!$A$21:$B$26,2),"")</f>
        <v/>
      </c>
      <c r="C66" s="114"/>
      <c r="D66" s="693"/>
      <c r="E66" s="309">
        <f>IF($D$4="MAP+ADM Waivers",(SUMIF('C Report'!$A$199:$A$298,'C Report Grouper'!$D66,'C Report'!C$199:C$298)+SUMIF('C Report'!$A$399:$A$498,'C Report Grouper'!$D66,'C Report'!C$399:C$498)),SUMIF('C Report'!$A$199:$A$298,'C Report Grouper'!$D66,'C Report'!C$199:C$298))</f>
        <v>0</v>
      </c>
      <c r="F66" s="310">
        <f>IF($D$4="MAP+ADM Waivers",(SUMIF('C Report'!$A$199:$A$298,'C Report Grouper'!$D66,'C Report'!D$199:D$298)+SUMIF('C Report'!$A$399:$A$498,'C Report Grouper'!$D66,'C Report'!D$399:D$498)),SUMIF('C Report'!$A$199:$A$298,'C Report Grouper'!$D66,'C Report'!D$199:D$298))</f>
        <v>0</v>
      </c>
      <c r="G66" s="310">
        <f>IF($D$4="MAP+ADM Waivers",(SUMIF('C Report'!$A$199:$A$298,'C Report Grouper'!$D66,'C Report'!E$199:E$298)+SUMIF('C Report'!$A$399:$A$498,'C Report Grouper'!$D66,'C Report'!E$399:E$498)),SUMIF('C Report'!$A$199:$A$298,'C Report Grouper'!$D66,'C Report'!E$199:E$298))</f>
        <v>0</v>
      </c>
      <c r="H66" s="310">
        <f>IF($D$4="MAP+ADM Waivers",(SUMIF('C Report'!$A$199:$A$298,'C Report Grouper'!$D66,'C Report'!F$199:F$298)+SUMIF('C Report'!$A$399:$A$498,'C Report Grouper'!$D66,'C Report'!F$399:F$498)),SUMIF('C Report'!$A$199:$A$298,'C Report Grouper'!$D66,'C Report'!F$199:F$298))</f>
        <v>0</v>
      </c>
      <c r="I66" s="310">
        <f>IF($D$4="MAP+ADM Waivers",(SUMIF('C Report'!$A$199:$A$298,'C Report Grouper'!$D66,'C Report'!G$199:G$298)+SUMIF('C Report'!$A$399:$A$498,'C Report Grouper'!$D66,'C Report'!G$399:G$498)),SUMIF('C Report'!$A$199:$A$298,'C Report Grouper'!$D66,'C Report'!G$199:G$298))</f>
        <v>0</v>
      </c>
      <c r="J66" s="310">
        <f>IF($D$4="MAP+ADM Waivers",(SUMIF('C Report'!$A$199:$A$298,'C Report Grouper'!$D66,'C Report'!H$199:H$298)+SUMIF('C Report'!$A$399:$A$498,'C Report Grouper'!$D66,'C Report'!H$399:H$498)),SUMIF('C Report'!$A$199:$A$298,'C Report Grouper'!$D66,'C Report'!H$199:H$298))</f>
        <v>0</v>
      </c>
      <c r="K66" s="310">
        <f>IF($D$4="MAP+ADM Waivers",(SUMIF('C Report'!$A$199:$A$298,'C Report Grouper'!$D66,'C Report'!I$199:I$298)+SUMIF('C Report'!$A$399:$A$498,'C Report Grouper'!$D66,'C Report'!I$399:I$498)),SUMIF('C Report'!$A$199:$A$298,'C Report Grouper'!$D66,'C Report'!I$199:I$298))</f>
        <v>0</v>
      </c>
      <c r="L66" s="310">
        <f>IF($D$4="MAP+ADM Waivers",(SUMIF('C Report'!$A$199:$A$298,'C Report Grouper'!$D66,'C Report'!J$199:J$298)+SUMIF('C Report'!$A$399:$A$498,'C Report Grouper'!$D66,'C Report'!J$399:J$498)),SUMIF('C Report'!$A$199:$A$298,'C Report Grouper'!$D66,'C Report'!J$199:J$298))</f>
        <v>0</v>
      </c>
      <c r="M66" s="310">
        <f>IF($D$4="MAP+ADM Waivers",(SUMIF('C Report'!$A$199:$A$298,'C Report Grouper'!$D66,'C Report'!K$199:K$298)+SUMIF('C Report'!$A$399:$A$498,'C Report Grouper'!$D66,'C Report'!K$399:K$498)),SUMIF('C Report'!$A$199:$A$298,'C Report Grouper'!$D66,'C Report'!K$199:K$298))</f>
        <v>0</v>
      </c>
      <c r="N66" s="310">
        <f>IF($D$4="MAP+ADM Waivers",(SUMIF('C Report'!$A$199:$A$298,'C Report Grouper'!$D66,'C Report'!L$199:L$298)+SUMIF('C Report'!$A$399:$A$498,'C Report Grouper'!$D66,'C Report'!L$399:L$498)),SUMIF('C Report'!$A$199:$A$298,'C Report Grouper'!$D66,'C Report'!L$199:L$298))</f>
        <v>0</v>
      </c>
      <c r="O66" s="310">
        <f>IF($D$4="MAP+ADM Waivers",(SUMIF('C Report'!$A$199:$A$298,'C Report Grouper'!$D66,'C Report'!M$199:M$298)+SUMIF('C Report'!$A$399:$A$498,'C Report Grouper'!$D66,'C Report'!M$399:M$498)),SUMIF('C Report'!$A$199:$A$298,'C Report Grouper'!$D66,'C Report'!M$199:M$298))</f>
        <v>0</v>
      </c>
      <c r="P66" s="310">
        <f>IF($D$4="MAP+ADM Waivers",(SUMIF('C Report'!$A$199:$A$298,'C Report Grouper'!$D66,'C Report'!N$199:N$298)+SUMIF('C Report'!$A$399:$A$498,'C Report Grouper'!$D66,'C Report'!N$399:N$498)),SUMIF('C Report'!$A$199:$A$298,'C Report Grouper'!$D66,'C Report'!N$199:N$298))</f>
        <v>0</v>
      </c>
      <c r="Q66" s="310">
        <f>IF($D$4="MAP+ADM Waivers",(SUMIF('C Report'!$A$199:$A$298,'C Report Grouper'!$D66,'C Report'!O$199:O$298)+SUMIF('C Report'!$A$399:$A$498,'C Report Grouper'!$D66,'C Report'!O$399:O$498)),SUMIF('C Report'!$A$199:$A$298,'C Report Grouper'!$D66,'C Report'!O$199:O$298))</f>
        <v>0</v>
      </c>
      <c r="R66" s="310">
        <f>IF($D$4="MAP+ADM Waivers",(SUMIF('C Report'!$A$199:$A$298,'C Report Grouper'!$D66,'C Report'!P$199:P$298)+SUMIF('C Report'!$A$399:$A$498,'C Report Grouper'!$D66,'C Report'!P$399:P$498)),SUMIF('C Report'!$A$199:$A$298,'C Report Grouper'!$D66,'C Report'!P$199:P$298))</f>
        <v>0</v>
      </c>
      <c r="S66" s="310">
        <f>IF($D$4="MAP+ADM Waivers",(SUMIF('C Report'!$A$199:$A$298,'C Report Grouper'!$D66,'C Report'!Q$199:Q$298)+SUMIF('C Report'!$A$399:$A$498,'C Report Grouper'!$D66,'C Report'!Q$399:Q$498)),SUMIF('C Report'!$A$199:$A$298,'C Report Grouper'!$D66,'C Report'!Q$199:Q$298))</f>
        <v>0</v>
      </c>
      <c r="T66" s="310">
        <f>IF($D$4="MAP+ADM Waivers",(SUMIF('C Report'!$A$199:$A$298,'C Report Grouper'!$D66,'C Report'!R$199:R$298)+SUMIF('C Report'!$A$399:$A$498,'C Report Grouper'!$D66,'C Report'!R$399:R$498)),SUMIF('C Report'!$A$199:$A$298,'C Report Grouper'!$D66,'C Report'!R$199:R$298))</f>
        <v>0</v>
      </c>
      <c r="U66" s="310">
        <f>IF($D$4="MAP+ADM Waivers",(SUMIF('C Report'!$A$199:$A$298,'C Report Grouper'!$D66,'C Report'!S$199:S$298)+SUMIF('C Report'!$A$399:$A$498,'C Report Grouper'!$D66,'C Report'!S$399:S$498)),SUMIF('C Report'!$A$199:$A$298,'C Report Grouper'!$D66,'C Report'!S$199:S$298))</f>
        <v>0</v>
      </c>
      <c r="V66" s="310">
        <f>IF($D$4="MAP+ADM Waivers",(SUMIF('C Report'!$A$199:$A$298,'C Report Grouper'!$D66,'C Report'!T$199:T$298)+SUMIF('C Report'!$A$399:$A$498,'C Report Grouper'!$D66,'C Report'!T$399:T$498)),SUMIF('C Report'!$A$199:$A$298,'C Report Grouper'!$D66,'C Report'!T$199:T$298))</f>
        <v>0</v>
      </c>
      <c r="W66" s="310">
        <f>IF($D$4="MAP+ADM Waivers",(SUMIF('C Report'!$A$199:$A$298,'C Report Grouper'!$D66,'C Report'!U$199:U$298)+SUMIF('C Report'!$A$399:$A$498,'C Report Grouper'!$D66,'C Report'!U$399:U$498)),SUMIF('C Report'!$A$199:$A$298,'C Report Grouper'!$D66,'C Report'!U$199:U$298))</f>
        <v>0</v>
      </c>
      <c r="X66" s="310">
        <f>IF($D$4="MAP+ADM Waivers",(SUMIF('C Report'!$A$199:$A$298,'C Report Grouper'!$D66,'C Report'!V$199:V$298)+SUMIF('C Report'!$A$399:$A$498,'C Report Grouper'!$D66,'C Report'!V$399:V$498)),SUMIF('C Report'!$A$199:$A$298,'C Report Grouper'!$D66,'C Report'!V$199:V$298))</f>
        <v>0</v>
      </c>
      <c r="Y66" s="310">
        <f>IF($D$4="MAP+ADM Waivers",(SUMIF('C Report'!$A$199:$A$298,'C Report Grouper'!$D66,'C Report'!W$199:W$298)+SUMIF('C Report'!$A$399:$A$498,'C Report Grouper'!$D66,'C Report'!W$399:W$498)),SUMIF('C Report'!$A$199:$A$298,'C Report Grouper'!$D66,'C Report'!W$199:W$298))</f>
        <v>0</v>
      </c>
      <c r="Z66" s="310">
        <f>IF($D$4="MAP+ADM Waivers",(SUMIF('C Report'!$A$199:$A$298,'C Report Grouper'!$D66,'C Report'!X$199:X$298)+SUMIF('C Report'!$A$399:$A$498,'C Report Grouper'!$D66,'C Report'!X$399:X$498)),SUMIF('C Report'!$A$199:$A$298,'C Report Grouper'!$D66,'C Report'!X$199:X$298))</f>
        <v>0</v>
      </c>
      <c r="AA66" s="310">
        <f>IF($D$4="MAP+ADM Waivers",(SUMIF('C Report'!$A$199:$A$298,'C Report Grouper'!$D66,'C Report'!Y$199:Y$298)+SUMIF('C Report'!$A$399:$A$498,'C Report Grouper'!$D66,'C Report'!Y$399:Y$498)),SUMIF('C Report'!$A$199:$A$298,'C Report Grouper'!$D66,'C Report'!Y$199:Y$298))</f>
        <v>0</v>
      </c>
      <c r="AB66" s="310">
        <f>IF($D$4="MAP+ADM Waivers",(SUMIF('C Report'!$A$199:$A$298,'C Report Grouper'!$D66,'C Report'!Z$199:Z$298)+SUMIF('C Report'!$A$399:$A$498,'C Report Grouper'!$D66,'C Report'!Z$399:Z$498)),SUMIF('C Report'!$A$199:$A$298,'C Report Grouper'!$D66,'C Report'!Z$199:Z$298))</f>
        <v>0</v>
      </c>
      <c r="AC66" s="311">
        <f>IF($D$4="MAP+ADM Waivers",(SUMIF('C Report'!$A$199:$A$298,'C Report Grouper'!$D66,'C Report'!AA$199:AA$298)+SUMIF('C Report'!$A$399:$A$498,'C Report Grouper'!$D66,'C Report'!AA$399:AA$498)),SUMIF('C Report'!$A$199:$A$298,'C Report Grouper'!$D66,'C Report'!AA$199:AA$298))</f>
        <v>0</v>
      </c>
    </row>
    <row r="67" spans="2:29" x14ac:dyDescent="0.2">
      <c r="B67" s="456" t="str">
        <f>IFERROR(VLOOKUP(C67,'MEG Def'!$A$21:$B$26,2),"")</f>
        <v/>
      </c>
      <c r="C67" s="114"/>
      <c r="D67" s="693"/>
      <c r="E67" s="309">
        <f>IF($D$4="MAP+ADM Waivers",(SUMIF('C Report'!$A$199:$A$298,'C Report Grouper'!$D67,'C Report'!C$199:C$298)+SUMIF('C Report'!$A$399:$A$498,'C Report Grouper'!$D67,'C Report'!C$399:C$498)),SUMIF('C Report'!$A$199:$A$298,'C Report Grouper'!$D67,'C Report'!C$199:C$298))</f>
        <v>0</v>
      </c>
      <c r="F67" s="310">
        <f>IF($D$4="MAP+ADM Waivers",(SUMIF('C Report'!$A$199:$A$298,'C Report Grouper'!$D67,'C Report'!D$199:D$298)+SUMIF('C Report'!$A$399:$A$498,'C Report Grouper'!$D67,'C Report'!D$399:D$498)),SUMIF('C Report'!$A$199:$A$298,'C Report Grouper'!$D67,'C Report'!D$199:D$298))</f>
        <v>0</v>
      </c>
      <c r="G67" s="310">
        <f>IF($D$4="MAP+ADM Waivers",(SUMIF('C Report'!$A$199:$A$298,'C Report Grouper'!$D67,'C Report'!E$199:E$298)+SUMIF('C Report'!$A$399:$A$498,'C Report Grouper'!$D67,'C Report'!E$399:E$498)),SUMIF('C Report'!$A$199:$A$298,'C Report Grouper'!$D67,'C Report'!E$199:E$298))</f>
        <v>0</v>
      </c>
      <c r="H67" s="310">
        <f>IF($D$4="MAP+ADM Waivers",(SUMIF('C Report'!$A$199:$A$298,'C Report Grouper'!$D67,'C Report'!F$199:F$298)+SUMIF('C Report'!$A$399:$A$498,'C Report Grouper'!$D67,'C Report'!F$399:F$498)),SUMIF('C Report'!$A$199:$A$298,'C Report Grouper'!$D67,'C Report'!F$199:F$298))</f>
        <v>0</v>
      </c>
      <c r="I67" s="310">
        <f>IF($D$4="MAP+ADM Waivers",(SUMIF('C Report'!$A$199:$A$298,'C Report Grouper'!$D67,'C Report'!G$199:G$298)+SUMIF('C Report'!$A$399:$A$498,'C Report Grouper'!$D67,'C Report'!G$399:G$498)),SUMIF('C Report'!$A$199:$A$298,'C Report Grouper'!$D67,'C Report'!G$199:G$298))</f>
        <v>0</v>
      </c>
      <c r="J67" s="310">
        <f>IF($D$4="MAP+ADM Waivers",(SUMIF('C Report'!$A$199:$A$298,'C Report Grouper'!$D67,'C Report'!H$199:H$298)+SUMIF('C Report'!$A$399:$A$498,'C Report Grouper'!$D67,'C Report'!H$399:H$498)),SUMIF('C Report'!$A$199:$A$298,'C Report Grouper'!$D67,'C Report'!H$199:H$298))</f>
        <v>0</v>
      </c>
      <c r="K67" s="310">
        <f>IF($D$4="MAP+ADM Waivers",(SUMIF('C Report'!$A$199:$A$298,'C Report Grouper'!$D67,'C Report'!I$199:I$298)+SUMIF('C Report'!$A$399:$A$498,'C Report Grouper'!$D67,'C Report'!I$399:I$498)),SUMIF('C Report'!$A$199:$A$298,'C Report Grouper'!$D67,'C Report'!I$199:I$298))</f>
        <v>0</v>
      </c>
      <c r="L67" s="310">
        <f>IF($D$4="MAP+ADM Waivers",(SUMIF('C Report'!$A$199:$A$298,'C Report Grouper'!$D67,'C Report'!J$199:J$298)+SUMIF('C Report'!$A$399:$A$498,'C Report Grouper'!$D67,'C Report'!J$399:J$498)),SUMIF('C Report'!$A$199:$A$298,'C Report Grouper'!$D67,'C Report'!J$199:J$298))</f>
        <v>0</v>
      </c>
      <c r="M67" s="310">
        <f>IF($D$4="MAP+ADM Waivers",(SUMIF('C Report'!$A$199:$A$298,'C Report Grouper'!$D67,'C Report'!K$199:K$298)+SUMIF('C Report'!$A$399:$A$498,'C Report Grouper'!$D67,'C Report'!K$399:K$498)),SUMIF('C Report'!$A$199:$A$298,'C Report Grouper'!$D67,'C Report'!K$199:K$298))</f>
        <v>0</v>
      </c>
      <c r="N67" s="310">
        <f>IF($D$4="MAP+ADM Waivers",(SUMIF('C Report'!$A$199:$A$298,'C Report Grouper'!$D67,'C Report'!L$199:L$298)+SUMIF('C Report'!$A$399:$A$498,'C Report Grouper'!$D67,'C Report'!L$399:L$498)),SUMIF('C Report'!$A$199:$A$298,'C Report Grouper'!$D67,'C Report'!L$199:L$298))</f>
        <v>0</v>
      </c>
      <c r="O67" s="310">
        <f>IF($D$4="MAP+ADM Waivers",(SUMIF('C Report'!$A$199:$A$298,'C Report Grouper'!$D67,'C Report'!M$199:M$298)+SUMIF('C Report'!$A$399:$A$498,'C Report Grouper'!$D67,'C Report'!M$399:M$498)),SUMIF('C Report'!$A$199:$A$298,'C Report Grouper'!$D67,'C Report'!M$199:M$298))</f>
        <v>0</v>
      </c>
      <c r="P67" s="310">
        <f>IF($D$4="MAP+ADM Waivers",(SUMIF('C Report'!$A$199:$A$298,'C Report Grouper'!$D67,'C Report'!N$199:N$298)+SUMIF('C Report'!$A$399:$A$498,'C Report Grouper'!$D67,'C Report'!N$399:N$498)),SUMIF('C Report'!$A$199:$A$298,'C Report Grouper'!$D67,'C Report'!N$199:N$298))</f>
        <v>0</v>
      </c>
      <c r="Q67" s="310">
        <f>IF($D$4="MAP+ADM Waivers",(SUMIF('C Report'!$A$199:$A$298,'C Report Grouper'!$D67,'C Report'!O$199:O$298)+SUMIF('C Report'!$A$399:$A$498,'C Report Grouper'!$D67,'C Report'!O$399:O$498)),SUMIF('C Report'!$A$199:$A$298,'C Report Grouper'!$D67,'C Report'!O$199:O$298))</f>
        <v>0</v>
      </c>
      <c r="R67" s="310">
        <f>IF($D$4="MAP+ADM Waivers",(SUMIF('C Report'!$A$199:$A$298,'C Report Grouper'!$D67,'C Report'!P$199:P$298)+SUMIF('C Report'!$A$399:$A$498,'C Report Grouper'!$D67,'C Report'!P$399:P$498)),SUMIF('C Report'!$A$199:$A$298,'C Report Grouper'!$D67,'C Report'!P$199:P$298))</f>
        <v>0</v>
      </c>
      <c r="S67" s="310">
        <f>IF($D$4="MAP+ADM Waivers",(SUMIF('C Report'!$A$199:$A$298,'C Report Grouper'!$D67,'C Report'!Q$199:Q$298)+SUMIF('C Report'!$A$399:$A$498,'C Report Grouper'!$D67,'C Report'!Q$399:Q$498)),SUMIF('C Report'!$A$199:$A$298,'C Report Grouper'!$D67,'C Report'!Q$199:Q$298))</f>
        <v>0</v>
      </c>
      <c r="T67" s="310">
        <f>IF($D$4="MAP+ADM Waivers",(SUMIF('C Report'!$A$199:$A$298,'C Report Grouper'!$D67,'C Report'!R$199:R$298)+SUMIF('C Report'!$A$399:$A$498,'C Report Grouper'!$D67,'C Report'!R$399:R$498)),SUMIF('C Report'!$A$199:$A$298,'C Report Grouper'!$D67,'C Report'!R$199:R$298))</f>
        <v>0</v>
      </c>
      <c r="U67" s="310">
        <f>IF($D$4="MAP+ADM Waivers",(SUMIF('C Report'!$A$199:$A$298,'C Report Grouper'!$D67,'C Report'!S$199:S$298)+SUMIF('C Report'!$A$399:$A$498,'C Report Grouper'!$D67,'C Report'!S$399:S$498)),SUMIF('C Report'!$A$199:$A$298,'C Report Grouper'!$D67,'C Report'!S$199:S$298))</f>
        <v>0</v>
      </c>
      <c r="V67" s="310">
        <f>IF($D$4="MAP+ADM Waivers",(SUMIF('C Report'!$A$199:$A$298,'C Report Grouper'!$D67,'C Report'!T$199:T$298)+SUMIF('C Report'!$A$399:$A$498,'C Report Grouper'!$D67,'C Report'!T$399:T$498)),SUMIF('C Report'!$A$199:$A$298,'C Report Grouper'!$D67,'C Report'!T$199:T$298))</f>
        <v>0</v>
      </c>
      <c r="W67" s="310">
        <f>IF($D$4="MAP+ADM Waivers",(SUMIF('C Report'!$A$199:$A$298,'C Report Grouper'!$D67,'C Report'!U$199:U$298)+SUMIF('C Report'!$A$399:$A$498,'C Report Grouper'!$D67,'C Report'!U$399:U$498)),SUMIF('C Report'!$A$199:$A$298,'C Report Grouper'!$D67,'C Report'!U$199:U$298))</f>
        <v>0</v>
      </c>
      <c r="X67" s="310">
        <f>IF($D$4="MAP+ADM Waivers",(SUMIF('C Report'!$A$199:$A$298,'C Report Grouper'!$D67,'C Report'!V$199:V$298)+SUMIF('C Report'!$A$399:$A$498,'C Report Grouper'!$D67,'C Report'!V$399:V$498)),SUMIF('C Report'!$A$199:$A$298,'C Report Grouper'!$D67,'C Report'!V$199:V$298))</f>
        <v>0</v>
      </c>
      <c r="Y67" s="310">
        <f>IF($D$4="MAP+ADM Waivers",(SUMIF('C Report'!$A$199:$A$298,'C Report Grouper'!$D67,'C Report'!W$199:W$298)+SUMIF('C Report'!$A$399:$A$498,'C Report Grouper'!$D67,'C Report'!W$399:W$498)),SUMIF('C Report'!$A$199:$A$298,'C Report Grouper'!$D67,'C Report'!W$199:W$298))</f>
        <v>0</v>
      </c>
      <c r="Z67" s="310">
        <f>IF($D$4="MAP+ADM Waivers",(SUMIF('C Report'!$A$199:$A$298,'C Report Grouper'!$D67,'C Report'!X$199:X$298)+SUMIF('C Report'!$A$399:$A$498,'C Report Grouper'!$D67,'C Report'!X$399:X$498)),SUMIF('C Report'!$A$199:$A$298,'C Report Grouper'!$D67,'C Report'!X$199:X$298))</f>
        <v>0</v>
      </c>
      <c r="AA67" s="310">
        <f>IF($D$4="MAP+ADM Waivers",(SUMIF('C Report'!$A$199:$A$298,'C Report Grouper'!$D67,'C Report'!Y$199:Y$298)+SUMIF('C Report'!$A$399:$A$498,'C Report Grouper'!$D67,'C Report'!Y$399:Y$498)),SUMIF('C Report'!$A$199:$A$298,'C Report Grouper'!$D67,'C Report'!Y$199:Y$298))</f>
        <v>0</v>
      </c>
      <c r="AB67" s="310">
        <f>IF($D$4="MAP+ADM Waivers",(SUMIF('C Report'!$A$199:$A$298,'C Report Grouper'!$D67,'C Report'!Z$199:Z$298)+SUMIF('C Report'!$A$399:$A$498,'C Report Grouper'!$D67,'C Report'!Z$399:Z$498)),SUMIF('C Report'!$A$199:$A$298,'C Report Grouper'!$D67,'C Report'!Z$199:Z$298))</f>
        <v>0</v>
      </c>
      <c r="AC67" s="311">
        <f>IF($D$4="MAP+ADM Waivers",(SUMIF('C Report'!$A$199:$A$298,'C Report Grouper'!$D67,'C Report'!AA$199:AA$298)+SUMIF('C Report'!$A$399:$A$498,'C Report Grouper'!$D67,'C Report'!AA$399:AA$498)),SUMIF('C Report'!$A$199:$A$298,'C Report Grouper'!$D67,'C Report'!AA$199:AA$298))</f>
        <v>0</v>
      </c>
    </row>
    <row r="68" spans="2:29" x14ac:dyDescent="0.2">
      <c r="B68" s="456" t="str">
        <f>IFERROR(VLOOKUP(C68,'MEG Def'!$A$21:$B$26,2),"")</f>
        <v/>
      </c>
      <c r="C68" s="114"/>
      <c r="D68" s="693"/>
      <c r="E68" s="309">
        <f>IF($D$4="MAP+ADM Waivers",(SUMIF('C Report'!$A$199:$A$298,'C Report Grouper'!$D68,'C Report'!C$199:C$298)+SUMIF('C Report'!$A$399:$A$498,'C Report Grouper'!$D68,'C Report'!C$399:C$498)),SUMIF('C Report'!$A$199:$A$298,'C Report Grouper'!$D68,'C Report'!C$199:C$298))</f>
        <v>0</v>
      </c>
      <c r="F68" s="310">
        <f>IF($D$4="MAP+ADM Waivers",(SUMIF('C Report'!$A$199:$A$298,'C Report Grouper'!$D68,'C Report'!D$199:D$298)+SUMIF('C Report'!$A$399:$A$498,'C Report Grouper'!$D68,'C Report'!D$399:D$498)),SUMIF('C Report'!$A$199:$A$298,'C Report Grouper'!$D68,'C Report'!D$199:D$298))</f>
        <v>0</v>
      </c>
      <c r="G68" s="310">
        <f>IF($D$4="MAP+ADM Waivers",(SUMIF('C Report'!$A$199:$A$298,'C Report Grouper'!$D68,'C Report'!E$199:E$298)+SUMIF('C Report'!$A$399:$A$498,'C Report Grouper'!$D68,'C Report'!E$399:E$498)),SUMIF('C Report'!$A$199:$A$298,'C Report Grouper'!$D68,'C Report'!E$199:E$298))</f>
        <v>0</v>
      </c>
      <c r="H68" s="310">
        <f>IF($D$4="MAP+ADM Waivers",(SUMIF('C Report'!$A$199:$A$298,'C Report Grouper'!$D68,'C Report'!F$199:F$298)+SUMIF('C Report'!$A$399:$A$498,'C Report Grouper'!$D68,'C Report'!F$399:F$498)),SUMIF('C Report'!$A$199:$A$298,'C Report Grouper'!$D68,'C Report'!F$199:F$298))</f>
        <v>0</v>
      </c>
      <c r="I68" s="310">
        <f>IF($D$4="MAP+ADM Waivers",(SUMIF('C Report'!$A$199:$A$298,'C Report Grouper'!$D68,'C Report'!G$199:G$298)+SUMIF('C Report'!$A$399:$A$498,'C Report Grouper'!$D68,'C Report'!G$399:G$498)),SUMIF('C Report'!$A$199:$A$298,'C Report Grouper'!$D68,'C Report'!G$199:G$298))</f>
        <v>0</v>
      </c>
      <c r="J68" s="310">
        <f>IF($D$4="MAP+ADM Waivers",(SUMIF('C Report'!$A$199:$A$298,'C Report Grouper'!$D68,'C Report'!H$199:H$298)+SUMIF('C Report'!$A$399:$A$498,'C Report Grouper'!$D68,'C Report'!H$399:H$498)),SUMIF('C Report'!$A$199:$A$298,'C Report Grouper'!$D68,'C Report'!H$199:H$298))</f>
        <v>0</v>
      </c>
      <c r="K68" s="310">
        <f>IF($D$4="MAP+ADM Waivers",(SUMIF('C Report'!$A$199:$A$298,'C Report Grouper'!$D68,'C Report'!I$199:I$298)+SUMIF('C Report'!$A$399:$A$498,'C Report Grouper'!$D68,'C Report'!I$399:I$498)),SUMIF('C Report'!$A$199:$A$298,'C Report Grouper'!$D68,'C Report'!I$199:I$298))</f>
        <v>0</v>
      </c>
      <c r="L68" s="310">
        <f>IF($D$4="MAP+ADM Waivers",(SUMIF('C Report'!$A$199:$A$298,'C Report Grouper'!$D68,'C Report'!J$199:J$298)+SUMIF('C Report'!$A$399:$A$498,'C Report Grouper'!$D68,'C Report'!J$399:J$498)),SUMIF('C Report'!$A$199:$A$298,'C Report Grouper'!$D68,'C Report'!J$199:J$298))</f>
        <v>0</v>
      </c>
      <c r="M68" s="310">
        <f>IF($D$4="MAP+ADM Waivers",(SUMIF('C Report'!$A$199:$A$298,'C Report Grouper'!$D68,'C Report'!K$199:K$298)+SUMIF('C Report'!$A$399:$A$498,'C Report Grouper'!$D68,'C Report'!K$399:K$498)),SUMIF('C Report'!$A$199:$A$298,'C Report Grouper'!$D68,'C Report'!K$199:K$298))</f>
        <v>0</v>
      </c>
      <c r="N68" s="310">
        <f>IF($D$4="MAP+ADM Waivers",(SUMIF('C Report'!$A$199:$A$298,'C Report Grouper'!$D68,'C Report'!L$199:L$298)+SUMIF('C Report'!$A$399:$A$498,'C Report Grouper'!$D68,'C Report'!L$399:L$498)),SUMIF('C Report'!$A$199:$A$298,'C Report Grouper'!$D68,'C Report'!L$199:L$298))</f>
        <v>0</v>
      </c>
      <c r="O68" s="310">
        <f>IF($D$4="MAP+ADM Waivers",(SUMIF('C Report'!$A$199:$A$298,'C Report Grouper'!$D68,'C Report'!M$199:M$298)+SUMIF('C Report'!$A$399:$A$498,'C Report Grouper'!$D68,'C Report'!M$399:M$498)),SUMIF('C Report'!$A$199:$A$298,'C Report Grouper'!$D68,'C Report'!M$199:M$298))</f>
        <v>0</v>
      </c>
      <c r="P68" s="310">
        <f>IF($D$4="MAP+ADM Waivers",(SUMIF('C Report'!$A$199:$A$298,'C Report Grouper'!$D68,'C Report'!N$199:N$298)+SUMIF('C Report'!$A$399:$A$498,'C Report Grouper'!$D68,'C Report'!N$399:N$498)),SUMIF('C Report'!$A$199:$A$298,'C Report Grouper'!$D68,'C Report'!N$199:N$298))</f>
        <v>0</v>
      </c>
      <c r="Q68" s="310">
        <f>IF($D$4="MAP+ADM Waivers",(SUMIF('C Report'!$A$199:$A$298,'C Report Grouper'!$D68,'C Report'!O$199:O$298)+SUMIF('C Report'!$A$399:$A$498,'C Report Grouper'!$D68,'C Report'!O$399:O$498)),SUMIF('C Report'!$A$199:$A$298,'C Report Grouper'!$D68,'C Report'!O$199:O$298))</f>
        <v>0</v>
      </c>
      <c r="R68" s="310">
        <f>IF($D$4="MAP+ADM Waivers",(SUMIF('C Report'!$A$199:$A$298,'C Report Grouper'!$D68,'C Report'!P$199:P$298)+SUMIF('C Report'!$A$399:$A$498,'C Report Grouper'!$D68,'C Report'!P$399:P$498)),SUMIF('C Report'!$A$199:$A$298,'C Report Grouper'!$D68,'C Report'!P$199:P$298))</f>
        <v>0</v>
      </c>
      <c r="S68" s="310">
        <f>IF($D$4="MAP+ADM Waivers",(SUMIF('C Report'!$A$199:$A$298,'C Report Grouper'!$D68,'C Report'!Q$199:Q$298)+SUMIF('C Report'!$A$399:$A$498,'C Report Grouper'!$D68,'C Report'!Q$399:Q$498)),SUMIF('C Report'!$A$199:$A$298,'C Report Grouper'!$D68,'C Report'!Q$199:Q$298))</f>
        <v>0</v>
      </c>
      <c r="T68" s="310">
        <f>IF($D$4="MAP+ADM Waivers",(SUMIF('C Report'!$A$199:$A$298,'C Report Grouper'!$D68,'C Report'!R$199:R$298)+SUMIF('C Report'!$A$399:$A$498,'C Report Grouper'!$D68,'C Report'!R$399:R$498)),SUMIF('C Report'!$A$199:$A$298,'C Report Grouper'!$D68,'C Report'!R$199:R$298))</f>
        <v>0</v>
      </c>
      <c r="U68" s="310">
        <f>IF($D$4="MAP+ADM Waivers",(SUMIF('C Report'!$A$199:$A$298,'C Report Grouper'!$D68,'C Report'!S$199:S$298)+SUMIF('C Report'!$A$399:$A$498,'C Report Grouper'!$D68,'C Report'!S$399:S$498)),SUMIF('C Report'!$A$199:$A$298,'C Report Grouper'!$D68,'C Report'!S$199:S$298))</f>
        <v>0</v>
      </c>
      <c r="V68" s="310">
        <f>IF($D$4="MAP+ADM Waivers",(SUMIF('C Report'!$A$199:$A$298,'C Report Grouper'!$D68,'C Report'!T$199:T$298)+SUMIF('C Report'!$A$399:$A$498,'C Report Grouper'!$D68,'C Report'!T$399:T$498)),SUMIF('C Report'!$A$199:$A$298,'C Report Grouper'!$D68,'C Report'!T$199:T$298))</f>
        <v>0</v>
      </c>
      <c r="W68" s="310">
        <f>IF($D$4="MAP+ADM Waivers",(SUMIF('C Report'!$A$199:$A$298,'C Report Grouper'!$D68,'C Report'!U$199:U$298)+SUMIF('C Report'!$A$399:$A$498,'C Report Grouper'!$D68,'C Report'!U$399:U$498)),SUMIF('C Report'!$A$199:$A$298,'C Report Grouper'!$D68,'C Report'!U$199:U$298))</f>
        <v>0</v>
      </c>
      <c r="X68" s="310">
        <f>IF($D$4="MAP+ADM Waivers",(SUMIF('C Report'!$A$199:$A$298,'C Report Grouper'!$D68,'C Report'!V$199:V$298)+SUMIF('C Report'!$A$399:$A$498,'C Report Grouper'!$D68,'C Report'!V$399:V$498)),SUMIF('C Report'!$A$199:$A$298,'C Report Grouper'!$D68,'C Report'!V$199:V$298))</f>
        <v>0</v>
      </c>
      <c r="Y68" s="310">
        <f>IF($D$4="MAP+ADM Waivers",(SUMIF('C Report'!$A$199:$A$298,'C Report Grouper'!$D68,'C Report'!W$199:W$298)+SUMIF('C Report'!$A$399:$A$498,'C Report Grouper'!$D68,'C Report'!W$399:W$498)),SUMIF('C Report'!$A$199:$A$298,'C Report Grouper'!$D68,'C Report'!W$199:W$298))</f>
        <v>0</v>
      </c>
      <c r="Z68" s="310">
        <f>IF($D$4="MAP+ADM Waivers",(SUMIF('C Report'!$A$199:$A$298,'C Report Grouper'!$D68,'C Report'!X$199:X$298)+SUMIF('C Report'!$A$399:$A$498,'C Report Grouper'!$D68,'C Report'!X$399:X$498)),SUMIF('C Report'!$A$199:$A$298,'C Report Grouper'!$D68,'C Report'!X$199:X$298))</f>
        <v>0</v>
      </c>
      <c r="AA68" s="310">
        <f>IF($D$4="MAP+ADM Waivers",(SUMIF('C Report'!$A$199:$A$298,'C Report Grouper'!$D68,'C Report'!Y$199:Y$298)+SUMIF('C Report'!$A$399:$A$498,'C Report Grouper'!$D68,'C Report'!Y$399:Y$498)),SUMIF('C Report'!$A$199:$A$298,'C Report Grouper'!$D68,'C Report'!Y$199:Y$298))</f>
        <v>0</v>
      </c>
      <c r="AB68" s="310">
        <f>IF($D$4="MAP+ADM Waivers",(SUMIF('C Report'!$A$199:$A$298,'C Report Grouper'!$D68,'C Report'!Z$199:Z$298)+SUMIF('C Report'!$A$399:$A$498,'C Report Grouper'!$D68,'C Report'!Z$399:Z$498)),SUMIF('C Report'!$A$199:$A$298,'C Report Grouper'!$D68,'C Report'!Z$199:Z$298))</f>
        <v>0</v>
      </c>
      <c r="AC68" s="311">
        <f>IF($D$4="MAP+ADM Waivers",(SUMIF('C Report'!$A$199:$A$298,'C Report Grouper'!$D68,'C Report'!AA$199:AA$298)+SUMIF('C Report'!$A$399:$A$498,'C Report Grouper'!$D68,'C Report'!AA$399:AA$498)),SUMIF('C Report'!$A$199:$A$298,'C Report Grouper'!$D68,'C Report'!AA$199:AA$298))</f>
        <v>0</v>
      </c>
    </row>
    <row r="69" spans="2:29" x14ac:dyDescent="0.2">
      <c r="B69" s="456"/>
      <c r="C69" s="115"/>
      <c r="D69" s="693"/>
      <c r="E69" s="309">
        <f>IF($D$4="MAP+ADM Waivers",(SUMIF('C Report'!$A$199:$A$298,'C Report Grouper'!$D69,'C Report'!C$199:C$298)+SUMIF('C Report'!$A$399:$A$498,'C Report Grouper'!$D69,'C Report'!C$399:C$498)),SUMIF('C Report'!$A$199:$A$298,'C Report Grouper'!$D69,'C Report'!C$199:C$298))</f>
        <v>0</v>
      </c>
      <c r="F69" s="310">
        <f>IF($D$4="MAP+ADM Waivers",(SUMIF('C Report'!$A$199:$A$298,'C Report Grouper'!$D69,'C Report'!D$199:D$298)+SUMIF('C Report'!$A$399:$A$498,'C Report Grouper'!$D69,'C Report'!D$399:D$498)),SUMIF('C Report'!$A$199:$A$298,'C Report Grouper'!$D69,'C Report'!D$199:D$298))</f>
        <v>0</v>
      </c>
      <c r="G69" s="310">
        <f>IF($D$4="MAP+ADM Waivers",(SUMIF('C Report'!$A$199:$A$298,'C Report Grouper'!$D69,'C Report'!E$199:E$298)+SUMIF('C Report'!$A$399:$A$498,'C Report Grouper'!$D69,'C Report'!E$399:E$498)),SUMIF('C Report'!$A$199:$A$298,'C Report Grouper'!$D69,'C Report'!E$199:E$298))</f>
        <v>0</v>
      </c>
      <c r="H69" s="310">
        <f>IF($D$4="MAP+ADM Waivers",(SUMIF('C Report'!$A$199:$A$298,'C Report Grouper'!$D69,'C Report'!F$199:F$298)+SUMIF('C Report'!$A$399:$A$498,'C Report Grouper'!$D69,'C Report'!F$399:F$498)),SUMIF('C Report'!$A$199:$A$298,'C Report Grouper'!$D69,'C Report'!F$199:F$298))</f>
        <v>0</v>
      </c>
      <c r="I69" s="310">
        <f>IF($D$4="MAP+ADM Waivers",(SUMIF('C Report'!$A$199:$A$298,'C Report Grouper'!$D69,'C Report'!G$199:G$298)+SUMIF('C Report'!$A$399:$A$498,'C Report Grouper'!$D69,'C Report'!G$399:G$498)),SUMIF('C Report'!$A$199:$A$298,'C Report Grouper'!$D69,'C Report'!G$199:G$298))</f>
        <v>0</v>
      </c>
      <c r="J69" s="310">
        <f>IF($D$4="MAP+ADM Waivers",(SUMIF('C Report'!$A$199:$A$298,'C Report Grouper'!$D69,'C Report'!H$199:H$298)+SUMIF('C Report'!$A$399:$A$498,'C Report Grouper'!$D69,'C Report'!H$399:H$498)),SUMIF('C Report'!$A$199:$A$298,'C Report Grouper'!$D69,'C Report'!H$199:H$298))</f>
        <v>0</v>
      </c>
      <c r="K69" s="310">
        <f>IF($D$4="MAP+ADM Waivers",(SUMIF('C Report'!$A$199:$A$298,'C Report Grouper'!$D69,'C Report'!I$199:I$298)+SUMIF('C Report'!$A$399:$A$498,'C Report Grouper'!$D69,'C Report'!I$399:I$498)),SUMIF('C Report'!$A$199:$A$298,'C Report Grouper'!$D69,'C Report'!I$199:I$298))</f>
        <v>0</v>
      </c>
      <c r="L69" s="310">
        <f>IF($D$4="MAP+ADM Waivers",(SUMIF('C Report'!$A$199:$A$298,'C Report Grouper'!$D69,'C Report'!J$199:J$298)+SUMIF('C Report'!$A$399:$A$498,'C Report Grouper'!$D69,'C Report'!J$399:J$498)),SUMIF('C Report'!$A$199:$A$298,'C Report Grouper'!$D69,'C Report'!J$199:J$298))</f>
        <v>0</v>
      </c>
      <c r="M69" s="310">
        <f>IF($D$4="MAP+ADM Waivers",(SUMIF('C Report'!$A$199:$A$298,'C Report Grouper'!$D69,'C Report'!K$199:K$298)+SUMIF('C Report'!$A$399:$A$498,'C Report Grouper'!$D69,'C Report'!K$399:K$498)),SUMIF('C Report'!$A$199:$A$298,'C Report Grouper'!$D69,'C Report'!K$199:K$298))</f>
        <v>0</v>
      </c>
      <c r="N69" s="310">
        <f>IF($D$4="MAP+ADM Waivers",(SUMIF('C Report'!$A$199:$A$298,'C Report Grouper'!$D69,'C Report'!L$199:L$298)+SUMIF('C Report'!$A$399:$A$498,'C Report Grouper'!$D69,'C Report'!L$399:L$498)),SUMIF('C Report'!$A$199:$A$298,'C Report Grouper'!$D69,'C Report'!L$199:L$298))</f>
        <v>0</v>
      </c>
      <c r="O69" s="310">
        <f>IF($D$4="MAP+ADM Waivers",(SUMIF('C Report'!$A$199:$A$298,'C Report Grouper'!$D69,'C Report'!M$199:M$298)+SUMIF('C Report'!$A$399:$A$498,'C Report Grouper'!$D69,'C Report'!M$399:M$498)),SUMIF('C Report'!$A$199:$A$298,'C Report Grouper'!$D69,'C Report'!M$199:M$298))</f>
        <v>0</v>
      </c>
      <c r="P69" s="310">
        <f>IF($D$4="MAP+ADM Waivers",(SUMIF('C Report'!$A$199:$A$298,'C Report Grouper'!$D69,'C Report'!N$199:N$298)+SUMIF('C Report'!$A$399:$A$498,'C Report Grouper'!$D69,'C Report'!N$399:N$498)),SUMIF('C Report'!$A$199:$A$298,'C Report Grouper'!$D69,'C Report'!N$199:N$298))</f>
        <v>0</v>
      </c>
      <c r="Q69" s="310">
        <f>IF($D$4="MAP+ADM Waivers",(SUMIF('C Report'!$A$199:$A$298,'C Report Grouper'!$D69,'C Report'!O$199:O$298)+SUMIF('C Report'!$A$399:$A$498,'C Report Grouper'!$D69,'C Report'!O$399:O$498)),SUMIF('C Report'!$A$199:$A$298,'C Report Grouper'!$D69,'C Report'!O$199:O$298))</f>
        <v>0</v>
      </c>
      <c r="R69" s="310">
        <f>IF($D$4="MAP+ADM Waivers",(SUMIF('C Report'!$A$199:$A$298,'C Report Grouper'!$D69,'C Report'!P$199:P$298)+SUMIF('C Report'!$A$399:$A$498,'C Report Grouper'!$D69,'C Report'!P$399:P$498)),SUMIF('C Report'!$A$199:$A$298,'C Report Grouper'!$D69,'C Report'!P$199:P$298))</f>
        <v>0</v>
      </c>
      <c r="S69" s="310">
        <f>IF($D$4="MAP+ADM Waivers",(SUMIF('C Report'!$A$199:$A$298,'C Report Grouper'!$D69,'C Report'!Q$199:Q$298)+SUMIF('C Report'!$A$399:$A$498,'C Report Grouper'!$D69,'C Report'!Q$399:Q$498)),SUMIF('C Report'!$A$199:$A$298,'C Report Grouper'!$D69,'C Report'!Q$199:Q$298))</f>
        <v>0</v>
      </c>
      <c r="T69" s="310">
        <f>IF($D$4="MAP+ADM Waivers",(SUMIF('C Report'!$A$199:$A$298,'C Report Grouper'!$D69,'C Report'!R$199:R$298)+SUMIF('C Report'!$A$399:$A$498,'C Report Grouper'!$D69,'C Report'!R$399:R$498)),SUMIF('C Report'!$A$199:$A$298,'C Report Grouper'!$D69,'C Report'!R$199:R$298))</f>
        <v>0</v>
      </c>
      <c r="U69" s="310">
        <f>IF($D$4="MAP+ADM Waivers",(SUMIF('C Report'!$A$199:$A$298,'C Report Grouper'!$D69,'C Report'!S$199:S$298)+SUMIF('C Report'!$A$399:$A$498,'C Report Grouper'!$D69,'C Report'!S$399:S$498)),SUMIF('C Report'!$A$199:$A$298,'C Report Grouper'!$D69,'C Report'!S$199:S$298))</f>
        <v>0</v>
      </c>
      <c r="V69" s="310">
        <f>IF($D$4="MAP+ADM Waivers",(SUMIF('C Report'!$A$199:$A$298,'C Report Grouper'!$D69,'C Report'!T$199:T$298)+SUMIF('C Report'!$A$399:$A$498,'C Report Grouper'!$D69,'C Report'!T$399:T$498)),SUMIF('C Report'!$A$199:$A$298,'C Report Grouper'!$D69,'C Report'!T$199:T$298))</f>
        <v>0</v>
      </c>
      <c r="W69" s="310">
        <f>IF($D$4="MAP+ADM Waivers",(SUMIF('C Report'!$A$199:$A$298,'C Report Grouper'!$D69,'C Report'!U$199:U$298)+SUMIF('C Report'!$A$399:$A$498,'C Report Grouper'!$D69,'C Report'!U$399:U$498)),SUMIF('C Report'!$A$199:$A$298,'C Report Grouper'!$D69,'C Report'!U$199:U$298))</f>
        <v>0</v>
      </c>
      <c r="X69" s="310">
        <f>IF($D$4="MAP+ADM Waivers",(SUMIF('C Report'!$A$199:$A$298,'C Report Grouper'!$D69,'C Report'!V$199:V$298)+SUMIF('C Report'!$A$399:$A$498,'C Report Grouper'!$D69,'C Report'!V$399:V$498)),SUMIF('C Report'!$A$199:$A$298,'C Report Grouper'!$D69,'C Report'!V$199:V$298))</f>
        <v>0</v>
      </c>
      <c r="Y69" s="310">
        <f>IF($D$4="MAP+ADM Waivers",(SUMIF('C Report'!$A$199:$A$298,'C Report Grouper'!$D69,'C Report'!W$199:W$298)+SUMIF('C Report'!$A$399:$A$498,'C Report Grouper'!$D69,'C Report'!W$399:W$498)),SUMIF('C Report'!$A$199:$A$298,'C Report Grouper'!$D69,'C Report'!W$199:W$298))</f>
        <v>0</v>
      </c>
      <c r="Z69" s="310">
        <f>IF($D$4="MAP+ADM Waivers",(SUMIF('C Report'!$A$199:$A$298,'C Report Grouper'!$D69,'C Report'!X$199:X$298)+SUMIF('C Report'!$A$399:$A$498,'C Report Grouper'!$D69,'C Report'!X$399:X$498)),SUMIF('C Report'!$A$199:$A$298,'C Report Grouper'!$D69,'C Report'!X$199:X$298))</f>
        <v>0</v>
      </c>
      <c r="AA69" s="310">
        <f>IF($D$4="MAP+ADM Waivers",(SUMIF('C Report'!$A$199:$A$298,'C Report Grouper'!$D69,'C Report'!Y$199:Y$298)+SUMIF('C Report'!$A$399:$A$498,'C Report Grouper'!$D69,'C Report'!Y$399:Y$498)),SUMIF('C Report'!$A$199:$A$298,'C Report Grouper'!$D69,'C Report'!Y$199:Y$298))</f>
        <v>0</v>
      </c>
      <c r="AB69" s="310">
        <f>IF($D$4="MAP+ADM Waivers",(SUMIF('C Report'!$A$199:$A$298,'C Report Grouper'!$D69,'C Report'!Z$199:Z$298)+SUMIF('C Report'!$A$399:$A$498,'C Report Grouper'!$D69,'C Report'!Z$399:Z$498)),SUMIF('C Report'!$A$199:$A$298,'C Report Grouper'!$D69,'C Report'!Z$199:Z$298))</f>
        <v>0</v>
      </c>
      <c r="AC69" s="311">
        <f>IF($D$4="MAP+ADM Waivers",(SUMIF('C Report'!$A$199:$A$298,'C Report Grouper'!$D69,'C Report'!AA$199:AA$298)+SUMIF('C Report'!$A$399:$A$498,'C Report Grouper'!$D69,'C Report'!AA$399:AA$498)),SUMIF('C Report'!$A$199:$A$298,'C Report Grouper'!$D69,'C Report'!AA$199:AA$298))</f>
        <v>0</v>
      </c>
    </row>
    <row r="70" spans="2:29" x14ac:dyDescent="0.2">
      <c r="B70" s="64" t="s">
        <v>43</v>
      </c>
      <c r="C70" s="114"/>
      <c r="D70" s="693"/>
      <c r="E70" s="309">
        <f>IF($D$4="MAP+ADM Waivers",(SUMIF('C Report'!$A$199:$A$298,'C Report Grouper'!$D70,'C Report'!C$199:C$298)+SUMIF('C Report'!$A$399:$A$498,'C Report Grouper'!$D70,'C Report'!C$399:C$498)),SUMIF('C Report'!$A$199:$A$298,'C Report Grouper'!$D70,'C Report'!C$199:C$298))</f>
        <v>0</v>
      </c>
      <c r="F70" s="310">
        <f>IF($D$4="MAP+ADM Waivers",(SUMIF('C Report'!$A$199:$A$298,'C Report Grouper'!$D70,'C Report'!D$199:D$298)+SUMIF('C Report'!$A$399:$A$498,'C Report Grouper'!$D70,'C Report'!D$399:D$498)),SUMIF('C Report'!$A$199:$A$298,'C Report Grouper'!$D70,'C Report'!D$199:D$298))</f>
        <v>0</v>
      </c>
      <c r="G70" s="310">
        <f>IF($D$4="MAP+ADM Waivers",(SUMIF('C Report'!$A$199:$A$298,'C Report Grouper'!$D70,'C Report'!E$199:E$298)+SUMIF('C Report'!$A$399:$A$498,'C Report Grouper'!$D70,'C Report'!E$399:E$498)),SUMIF('C Report'!$A$199:$A$298,'C Report Grouper'!$D70,'C Report'!E$199:E$298))</f>
        <v>0</v>
      </c>
      <c r="H70" s="310">
        <f>IF($D$4="MAP+ADM Waivers",(SUMIF('C Report'!$A$199:$A$298,'C Report Grouper'!$D70,'C Report'!F$199:F$298)+SUMIF('C Report'!$A$399:$A$498,'C Report Grouper'!$D70,'C Report'!F$399:F$498)),SUMIF('C Report'!$A$199:$A$298,'C Report Grouper'!$D70,'C Report'!F$199:F$298))</f>
        <v>0</v>
      </c>
      <c r="I70" s="310">
        <f>IF($D$4="MAP+ADM Waivers",(SUMIF('C Report'!$A$199:$A$298,'C Report Grouper'!$D70,'C Report'!G$199:G$298)+SUMIF('C Report'!$A$399:$A$498,'C Report Grouper'!$D70,'C Report'!G$399:G$498)),SUMIF('C Report'!$A$199:$A$298,'C Report Grouper'!$D70,'C Report'!G$199:G$298))</f>
        <v>0</v>
      </c>
      <c r="J70" s="310">
        <f>IF($D$4="MAP+ADM Waivers",(SUMIF('C Report'!$A$199:$A$298,'C Report Grouper'!$D70,'C Report'!H$199:H$298)+SUMIF('C Report'!$A$399:$A$498,'C Report Grouper'!$D70,'C Report'!H$399:H$498)),SUMIF('C Report'!$A$199:$A$298,'C Report Grouper'!$D70,'C Report'!H$199:H$298))</f>
        <v>0</v>
      </c>
      <c r="K70" s="310">
        <f>IF($D$4="MAP+ADM Waivers",(SUMIF('C Report'!$A$199:$A$298,'C Report Grouper'!$D70,'C Report'!I$199:I$298)+SUMIF('C Report'!$A$399:$A$498,'C Report Grouper'!$D70,'C Report'!I$399:I$498)),SUMIF('C Report'!$A$199:$A$298,'C Report Grouper'!$D70,'C Report'!I$199:I$298))</f>
        <v>0</v>
      </c>
      <c r="L70" s="310">
        <f>IF($D$4="MAP+ADM Waivers",(SUMIF('C Report'!$A$199:$A$298,'C Report Grouper'!$D70,'C Report'!J$199:J$298)+SUMIF('C Report'!$A$399:$A$498,'C Report Grouper'!$D70,'C Report'!J$399:J$498)),SUMIF('C Report'!$A$199:$A$298,'C Report Grouper'!$D70,'C Report'!J$199:J$298))</f>
        <v>0</v>
      </c>
      <c r="M70" s="310">
        <f>IF($D$4="MAP+ADM Waivers",(SUMIF('C Report'!$A$199:$A$298,'C Report Grouper'!$D70,'C Report'!K$199:K$298)+SUMIF('C Report'!$A$399:$A$498,'C Report Grouper'!$D70,'C Report'!K$399:K$498)),SUMIF('C Report'!$A$199:$A$298,'C Report Grouper'!$D70,'C Report'!K$199:K$298))</f>
        <v>0</v>
      </c>
      <c r="N70" s="310">
        <f>IF($D$4="MAP+ADM Waivers",(SUMIF('C Report'!$A$199:$A$298,'C Report Grouper'!$D70,'C Report'!L$199:L$298)+SUMIF('C Report'!$A$399:$A$498,'C Report Grouper'!$D70,'C Report'!L$399:L$498)),SUMIF('C Report'!$A$199:$A$298,'C Report Grouper'!$D70,'C Report'!L$199:L$298))</f>
        <v>0</v>
      </c>
      <c r="O70" s="310">
        <f>IF($D$4="MAP+ADM Waivers",(SUMIF('C Report'!$A$199:$A$298,'C Report Grouper'!$D70,'C Report'!M$199:M$298)+SUMIF('C Report'!$A$399:$A$498,'C Report Grouper'!$D70,'C Report'!M$399:M$498)),SUMIF('C Report'!$A$199:$A$298,'C Report Grouper'!$D70,'C Report'!M$199:M$298))</f>
        <v>0</v>
      </c>
      <c r="P70" s="310">
        <f>IF($D$4="MAP+ADM Waivers",(SUMIF('C Report'!$A$199:$A$298,'C Report Grouper'!$D70,'C Report'!N$199:N$298)+SUMIF('C Report'!$A$399:$A$498,'C Report Grouper'!$D70,'C Report'!N$399:N$498)),SUMIF('C Report'!$A$199:$A$298,'C Report Grouper'!$D70,'C Report'!N$199:N$298))</f>
        <v>0</v>
      </c>
      <c r="Q70" s="310">
        <f>IF($D$4="MAP+ADM Waivers",(SUMIF('C Report'!$A$199:$A$298,'C Report Grouper'!$D70,'C Report'!O$199:O$298)+SUMIF('C Report'!$A$399:$A$498,'C Report Grouper'!$D70,'C Report'!O$399:O$498)),SUMIF('C Report'!$A$199:$A$298,'C Report Grouper'!$D70,'C Report'!O$199:O$298))</f>
        <v>0</v>
      </c>
      <c r="R70" s="310">
        <f>IF($D$4="MAP+ADM Waivers",(SUMIF('C Report'!$A$199:$A$298,'C Report Grouper'!$D70,'C Report'!P$199:P$298)+SUMIF('C Report'!$A$399:$A$498,'C Report Grouper'!$D70,'C Report'!P$399:P$498)),SUMIF('C Report'!$A$199:$A$298,'C Report Grouper'!$D70,'C Report'!P$199:P$298))</f>
        <v>0</v>
      </c>
      <c r="S70" s="310">
        <f>IF($D$4="MAP+ADM Waivers",(SUMIF('C Report'!$A$199:$A$298,'C Report Grouper'!$D70,'C Report'!Q$199:Q$298)+SUMIF('C Report'!$A$399:$A$498,'C Report Grouper'!$D70,'C Report'!Q$399:Q$498)),SUMIF('C Report'!$A$199:$A$298,'C Report Grouper'!$D70,'C Report'!Q$199:Q$298))</f>
        <v>0</v>
      </c>
      <c r="T70" s="310">
        <f>IF($D$4="MAP+ADM Waivers",(SUMIF('C Report'!$A$199:$A$298,'C Report Grouper'!$D70,'C Report'!R$199:R$298)+SUMIF('C Report'!$A$399:$A$498,'C Report Grouper'!$D70,'C Report'!R$399:R$498)),SUMIF('C Report'!$A$199:$A$298,'C Report Grouper'!$D70,'C Report'!R$199:R$298))</f>
        <v>0</v>
      </c>
      <c r="U70" s="310">
        <f>IF($D$4="MAP+ADM Waivers",(SUMIF('C Report'!$A$199:$A$298,'C Report Grouper'!$D70,'C Report'!S$199:S$298)+SUMIF('C Report'!$A$399:$A$498,'C Report Grouper'!$D70,'C Report'!S$399:S$498)),SUMIF('C Report'!$A$199:$A$298,'C Report Grouper'!$D70,'C Report'!S$199:S$298))</f>
        <v>0</v>
      </c>
      <c r="V70" s="310">
        <f>IF($D$4="MAP+ADM Waivers",(SUMIF('C Report'!$A$199:$A$298,'C Report Grouper'!$D70,'C Report'!T$199:T$298)+SUMIF('C Report'!$A$399:$A$498,'C Report Grouper'!$D70,'C Report'!T$399:T$498)),SUMIF('C Report'!$A$199:$A$298,'C Report Grouper'!$D70,'C Report'!T$199:T$298))</f>
        <v>0</v>
      </c>
      <c r="W70" s="310">
        <f>IF($D$4="MAP+ADM Waivers",(SUMIF('C Report'!$A$199:$A$298,'C Report Grouper'!$D70,'C Report'!U$199:U$298)+SUMIF('C Report'!$A$399:$A$498,'C Report Grouper'!$D70,'C Report'!U$399:U$498)),SUMIF('C Report'!$A$199:$A$298,'C Report Grouper'!$D70,'C Report'!U$199:U$298))</f>
        <v>0</v>
      </c>
      <c r="X70" s="310">
        <f>IF($D$4="MAP+ADM Waivers",(SUMIF('C Report'!$A$199:$A$298,'C Report Grouper'!$D70,'C Report'!V$199:V$298)+SUMIF('C Report'!$A$399:$A$498,'C Report Grouper'!$D70,'C Report'!V$399:V$498)),SUMIF('C Report'!$A$199:$A$298,'C Report Grouper'!$D70,'C Report'!V$199:V$298))</f>
        <v>0</v>
      </c>
      <c r="Y70" s="310">
        <f>IF($D$4="MAP+ADM Waivers",(SUMIF('C Report'!$A$199:$A$298,'C Report Grouper'!$D70,'C Report'!W$199:W$298)+SUMIF('C Report'!$A$399:$A$498,'C Report Grouper'!$D70,'C Report'!W$399:W$498)),SUMIF('C Report'!$A$199:$A$298,'C Report Grouper'!$D70,'C Report'!W$199:W$298))</f>
        <v>0</v>
      </c>
      <c r="Z70" s="310">
        <f>IF($D$4="MAP+ADM Waivers",(SUMIF('C Report'!$A$199:$A$298,'C Report Grouper'!$D70,'C Report'!X$199:X$298)+SUMIF('C Report'!$A$399:$A$498,'C Report Grouper'!$D70,'C Report'!X$399:X$498)),SUMIF('C Report'!$A$199:$A$298,'C Report Grouper'!$D70,'C Report'!X$199:X$298))</f>
        <v>0</v>
      </c>
      <c r="AA70" s="310">
        <f>IF($D$4="MAP+ADM Waivers",(SUMIF('C Report'!$A$199:$A$298,'C Report Grouper'!$D70,'C Report'!Y$199:Y$298)+SUMIF('C Report'!$A$399:$A$498,'C Report Grouper'!$D70,'C Report'!Y$399:Y$498)),SUMIF('C Report'!$A$199:$A$298,'C Report Grouper'!$D70,'C Report'!Y$199:Y$298))</f>
        <v>0</v>
      </c>
      <c r="AB70" s="310">
        <f>IF($D$4="MAP+ADM Waivers",(SUMIF('C Report'!$A$199:$A$298,'C Report Grouper'!$D70,'C Report'!Z$199:Z$298)+SUMIF('C Report'!$A$399:$A$498,'C Report Grouper'!$D70,'C Report'!Z$399:Z$498)),SUMIF('C Report'!$A$199:$A$298,'C Report Grouper'!$D70,'C Report'!Z$199:Z$298))</f>
        <v>0</v>
      </c>
      <c r="AC70" s="311">
        <f>IF($D$4="MAP+ADM Waivers",(SUMIF('C Report'!$A$199:$A$298,'C Report Grouper'!$D70,'C Report'!AA$199:AA$298)+SUMIF('C Report'!$A$399:$A$498,'C Report Grouper'!$D70,'C Report'!AA$399:AA$498)),SUMIF('C Report'!$A$199:$A$298,'C Report Grouper'!$D70,'C Report'!AA$199:AA$298))</f>
        <v>0</v>
      </c>
    </row>
    <row r="71" spans="2:29" x14ac:dyDescent="0.2">
      <c r="B71" s="456" t="str">
        <f>IFERROR(VLOOKUP(C71,'MEG Def'!$A$35:$B$40,2),"")</f>
        <v/>
      </c>
      <c r="C71" s="115"/>
      <c r="D71" s="693"/>
      <c r="E71" s="309">
        <f>IF($D$4="MAP+ADM Waivers",(SUMIF('C Report'!$A$199:$A$298,'C Report Grouper'!$D71,'C Report'!C$199:C$298)+SUMIF('C Report'!$A$399:$A$498,'C Report Grouper'!$D71,'C Report'!C$399:C$498)),SUMIF('C Report'!$A$199:$A$298,'C Report Grouper'!$D71,'C Report'!C$199:C$298))</f>
        <v>0</v>
      </c>
      <c r="F71" s="310">
        <f>IF($D$4="MAP+ADM Waivers",(SUMIF('C Report'!$A$199:$A$298,'C Report Grouper'!$D71,'C Report'!D$199:D$298)+SUMIF('C Report'!$A$399:$A$498,'C Report Grouper'!$D71,'C Report'!D$399:D$498)),SUMIF('C Report'!$A$199:$A$298,'C Report Grouper'!$D71,'C Report'!D$199:D$298))</f>
        <v>0</v>
      </c>
      <c r="G71" s="310">
        <f>IF($D$4="MAP+ADM Waivers",(SUMIF('C Report'!$A$199:$A$298,'C Report Grouper'!$D71,'C Report'!E$199:E$298)+SUMIF('C Report'!$A$399:$A$498,'C Report Grouper'!$D71,'C Report'!E$399:E$498)),SUMIF('C Report'!$A$199:$A$298,'C Report Grouper'!$D71,'C Report'!E$199:E$298))</f>
        <v>0</v>
      </c>
      <c r="H71" s="310">
        <f>IF($D$4="MAP+ADM Waivers",(SUMIF('C Report'!$A$199:$A$298,'C Report Grouper'!$D71,'C Report'!F$199:F$298)+SUMIF('C Report'!$A$399:$A$498,'C Report Grouper'!$D71,'C Report'!F$399:F$498)),SUMIF('C Report'!$A$199:$A$298,'C Report Grouper'!$D71,'C Report'!F$199:F$298))</f>
        <v>0</v>
      </c>
      <c r="I71" s="310">
        <f>IF($D$4="MAP+ADM Waivers",(SUMIF('C Report'!$A$199:$A$298,'C Report Grouper'!$D71,'C Report'!G$199:G$298)+SUMIF('C Report'!$A$399:$A$498,'C Report Grouper'!$D71,'C Report'!G$399:G$498)),SUMIF('C Report'!$A$199:$A$298,'C Report Grouper'!$D71,'C Report'!G$199:G$298))</f>
        <v>0</v>
      </c>
      <c r="J71" s="310">
        <f>IF($D$4="MAP+ADM Waivers",(SUMIF('C Report'!$A$199:$A$298,'C Report Grouper'!$D71,'C Report'!H$199:H$298)+SUMIF('C Report'!$A$399:$A$498,'C Report Grouper'!$D71,'C Report'!H$399:H$498)),SUMIF('C Report'!$A$199:$A$298,'C Report Grouper'!$D71,'C Report'!H$199:H$298))</f>
        <v>0</v>
      </c>
      <c r="K71" s="310">
        <f>IF($D$4="MAP+ADM Waivers",(SUMIF('C Report'!$A$199:$A$298,'C Report Grouper'!$D71,'C Report'!I$199:I$298)+SUMIF('C Report'!$A$399:$A$498,'C Report Grouper'!$D71,'C Report'!I$399:I$498)),SUMIF('C Report'!$A$199:$A$298,'C Report Grouper'!$D71,'C Report'!I$199:I$298))</f>
        <v>0</v>
      </c>
      <c r="L71" s="310">
        <f>IF($D$4="MAP+ADM Waivers",(SUMIF('C Report'!$A$199:$A$298,'C Report Grouper'!$D71,'C Report'!J$199:J$298)+SUMIF('C Report'!$A$399:$A$498,'C Report Grouper'!$D71,'C Report'!J$399:J$498)),SUMIF('C Report'!$A$199:$A$298,'C Report Grouper'!$D71,'C Report'!J$199:J$298))</f>
        <v>0</v>
      </c>
      <c r="M71" s="310">
        <f>IF($D$4="MAP+ADM Waivers",(SUMIF('C Report'!$A$199:$A$298,'C Report Grouper'!$D71,'C Report'!K$199:K$298)+SUMIF('C Report'!$A$399:$A$498,'C Report Grouper'!$D71,'C Report'!K$399:K$498)),SUMIF('C Report'!$A$199:$A$298,'C Report Grouper'!$D71,'C Report'!K$199:K$298))</f>
        <v>0</v>
      </c>
      <c r="N71" s="310">
        <f>IF($D$4="MAP+ADM Waivers",(SUMIF('C Report'!$A$199:$A$298,'C Report Grouper'!$D71,'C Report'!L$199:L$298)+SUMIF('C Report'!$A$399:$A$498,'C Report Grouper'!$D71,'C Report'!L$399:L$498)),SUMIF('C Report'!$A$199:$A$298,'C Report Grouper'!$D71,'C Report'!L$199:L$298))</f>
        <v>0</v>
      </c>
      <c r="O71" s="310">
        <f>IF($D$4="MAP+ADM Waivers",(SUMIF('C Report'!$A$199:$A$298,'C Report Grouper'!$D71,'C Report'!M$199:M$298)+SUMIF('C Report'!$A$399:$A$498,'C Report Grouper'!$D71,'C Report'!M$399:M$498)),SUMIF('C Report'!$A$199:$A$298,'C Report Grouper'!$D71,'C Report'!M$199:M$298))</f>
        <v>0</v>
      </c>
      <c r="P71" s="310">
        <f>IF($D$4="MAP+ADM Waivers",(SUMIF('C Report'!$A$199:$A$298,'C Report Grouper'!$D71,'C Report'!N$199:N$298)+SUMIF('C Report'!$A$399:$A$498,'C Report Grouper'!$D71,'C Report'!N$399:N$498)),SUMIF('C Report'!$A$199:$A$298,'C Report Grouper'!$D71,'C Report'!N$199:N$298))</f>
        <v>0</v>
      </c>
      <c r="Q71" s="310">
        <f>IF($D$4="MAP+ADM Waivers",(SUMIF('C Report'!$A$199:$A$298,'C Report Grouper'!$D71,'C Report'!O$199:O$298)+SUMIF('C Report'!$A$399:$A$498,'C Report Grouper'!$D71,'C Report'!O$399:O$498)),SUMIF('C Report'!$A$199:$A$298,'C Report Grouper'!$D71,'C Report'!O$199:O$298))</f>
        <v>0</v>
      </c>
      <c r="R71" s="310">
        <f>IF($D$4="MAP+ADM Waivers",(SUMIF('C Report'!$A$199:$A$298,'C Report Grouper'!$D71,'C Report'!P$199:P$298)+SUMIF('C Report'!$A$399:$A$498,'C Report Grouper'!$D71,'C Report'!P$399:P$498)),SUMIF('C Report'!$A$199:$A$298,'C Report Grouper'!$D71,'C Report'!P$199:P$298))</f>
        <v>0</v>
      </c>
      <c r="S71" s="310">
        <f>IF($D$4="MAP+ADM Waivers",(SUMIF('C Report'!$A$199:$A$298,'C Report Grouper'!$D71,'C Report'!Q$199:Q$298)+SUMIF('C Report'!$A$399:$A$498,'C Report Grouper'!$D71,'C Report'!Q$399:Q$498)),SUMIF('C Report'!$A$199:$A$298,'C Report Grouper'!$D71,'C Report'!Q$199:Q$298))</f>
        <v>0</v>
      </c>
      <c r="T71" s="310">
        <f>IF($D$4="MAP+ADM Waivers",(SUMIF('C Report'!$A$199:$A$298,'C Report Grouper'!$D71,'C Report'!R$199:R$298)+SUMIF('C Report'!$A$399:$A$498,'C Report Grouper'!$D71,'C Report'!R$399:R$498)),SUMIF('C Report'!$A$199:$A$298,'C Report Grouper'!$D71,'C Report'!R$199:R$298))</f>
        <v>0</v>
      </c>
      <c r="U71" s="310">
        <f>IF($D$4="MAP+ADM Waivers",(SUMIF('C Report'!$A$199:$A$298,'C Report Grouper'!$D71,'C Report'!S$199:S$298)+SUMIF('C Report'!$A$399:$A$498,'C Report Grouper'!$D71,'C Report'!S$399:S$498)),SUMIF('C Report'!$A$199:$A$298,'C Report Grouper'!$D71,'C Report'!S$199:S$298))</f>
        <v>0</v>
      </c>
      <c r="V71" s="310">
        <f>IF($D$4="MAP+ADM Waivers",(SUMIF('C Report'!$A$199:$A$298,'C Report Grouper'!$D71,'C Report'!T$199:T$298)+SUMIF('C Report'!$A$399:$A$498,'C Report Grouper'!$D71,'C Report'!T$399:T$498)),SUMIF('C Report'!$A$199:$A$298,'C Report Grouper'!$D71,'C Report'!T$199:T$298))</f>
        <v>0</v>
      </c>
      <c r="W71" s="310">
        <f>IF($D$4="MAP+ADM Waivers",(SUMIF('C Report'!$A$199:$A$298,'C Report Grouper'!$D71,'C Report'!U$199:U$298)+SUMIF('C Report'!$A$399:$A$498,'C Report Grouper'!$D71,'C Report'!U$399:U$498)),SUMIF('C Report'!$A$199:$A$298,'C Report Grouper'!$D71,'C Report'!U$199:U$298))</f>
        <v>0</v>
      </c>
      <c r="X71" s="310">
        <f>IF($D$4="MAP+ADM Waivers",(SUMIF('C Report'!$A$199:$A$298,'C Report Grouper'!$D71,'C Report'!V$199:V$298)+SUMIF('C Report'!$A$399:$A$498,'C Report Grouper'!$D71,'C Report'!V$399:V$498)),SUMIF('C Report'!$A$199:$A$298,'C Report Grouper'!$D71,'C Report'!V$199:V$298))</f>
        <v>0</v>
      </c>
      <c r="Y71" s="310">
        <f>IF($D$4="MAP+ADM Waivers",(SUMIF('C Report'!$A$199:$A$298,'C Report Grouper'!$D71,'C Report'!W$199:W$298)+SUMIF('C Report'!$A$399:$A$498,'C Report Grouper'!$D71,'C Report'!W$399:W$498)),SUMIF('C Report'!$A$199:$A$298,'C Report Grouper'!$D71,'C Report'!W$199:W$298))</f>
        <v>0</v>
      </c>
      <c r="Z71" s="310">
        <f>IF($D$4="MAP+ADM Waivers",(SUMIF('C Report'!$A$199:$A$298,'C Report Grouper'!$D71,'C Report'!X$199:X$298)+SUMIF('C Report'!$A$399:$A$498,'C Report Grouper'!$D71,'C Report'!X$399:X$498)),SUMIF('C Report'!$A$199:$A$298,'C Report Grouper'!$D71,'C Report'!X$199:X$298))</f>
        <v>0</v>
      </c>
      <c r="AA71" s="310">
        <f>IF($D$4="MAP+ADM Waivers",(SUMIF('C Report'!$A$199:$A$298,'C Report Grouper'!$D71,'C Report'!Y$199:Y$298)+SUMIF('C Report'!$A$399:$A$498,'C Report Grouper'!$D71,'C Report'!Y$399:Y$498)),SUMIF('C Report'!$A$199:$A$298,'C Report Grouper'!$D71,'C Report'!Y$199:Y$298))</f>
        <v>0</v>
      </c>
      <c r="AB71" s="310">
        <f>IF($D$4="MAP+ADM Waivers",(SUMIF('C Report'!$A$199:$A$298,'C Report Grouper'!$D71,'C Report'!Z$199:Z$298)+SUMIF('C Report'!$A$399:$A$498,'C Report Grouper'!$D71,'C Report'!Z$399:Z$498)),SUMIF('C Report'!$A$199:$A$298,'C Report Grouper'!$D71,'C Report'!Z$199:Z$298))</f>
        <v>0</v>
      </c>
      <c r="AC71" s="311">
        <f>IF($D$4="MAP+ADM Waivers",(SUMIF('C Report'!$A$199:$A$298,'C Report Grouper'!$D71,'C Report'!AA$199:AA$298)+SUMIF('C Report'!$A$399:$A$498,'C Report Grouper'!$D71,'C Report'!AA$399:AA$498)),SUMIF('C Report'!$A$199:$A$298,'C Report Grouper'!$D71,'C Report'!AA$199:AA$298))</f>
        <v>0</v>
      </c>
    </row>
    <row r="72" spans="2:29" x14ac:dyDescent="0.2">
      <c r="B72" s="456" t="str">
        <f>IFERROR(VLOOKUP(C72,'MEG Def'!$A$35:$B$40,2),"")</f>
        <v/>
      </c>
      <c r="C72" s="115"/>
      <c r="D72" s="693"/>
      <c r="E72" s="309">
        <f>IF($D$4="MAP+ADM Waivers",(SUMIF('C Report'!$A$199:$A$298,'C Report Grouper'!$D72,'C Report'!C$199:C$298)+SUMIF('C Report'!$A$399:$A$498,'C Report Grouper'!$D72,'C Report'!C$399:C$498)),SUMIF('C Report'!$A$199:$A$298,'C Report Grouper'!$D72,'C Report'!C$199:C$298))</f>
        <v>0</v>
      </c>
      <c r="F72" s="310">
        <f>IF($D$4="MAP+ADM Waivers",(SUMIF('C Report'!$A$199:$A$298,'C Report Grouper'!$D72,'C Report'!D$199:D$298)+SUMIF('C Report'!$A$399:$A$498,'C Report Grouper'!$D72,'C Report'!D$399:D$498)),SUMIF('C Report'!$A$199:$A$298,'C Report Grouper'!$D72,'C Report'!D$199:D$298))</f>
        <v>0</v>
      </c>
      <c r="G72" s="310">
        <f>IF($D$4="MAP+ADM Waivers",(SUMIF('C Report'!$A$199:$A$298,'C Report Grouper'!$D72,'C Report'!E$199:E$298)+SUMIF('C Report'!$A$399:$A$498,'C Report Grouper'!$D72,'C Report'!E$399:E$498)),SUMIF('C Report'!$A$199:$A$298,'C Report Grouper'!$D72,'C Report'!E$199:E$298))</f>
        <v>0</v>
      </c>
      <c r="H72" s="310">
        <f>IF($D$4="MAP+ADM Waivers",(SUMIF('C Report'!$A$199:$A$298,'C Report Grouper'!$D72,'C Report'!F$199:F$298)+SUMIF('C Report'!$A$399:$A$498,'C Report Grouper'!$D72,'C Report'!F$399:F$498)),SUMIF('C Report'!$A$199:$A$298,'C Report Grouper'!$D72,'C Report'!F$199:F$298))</f>
        <v>0</v>
      </c>
      <c r="I72" s="310">
        <f>IF($D$4="MAP+ADM Waivers",(SUMIF('C Report'!$A$199:$A$298,'C Report Grouper'!$D72,'C Report'!G$199:G$298)+SUMIF('C Report'!$A$399:$A$498,'C Report Grouper'!$D72,'C Report'!G$399:G$498)),SUMIF('C Report'!$A$199:$A$298,'C Report Grouper'!$D72,'C Report'!G$199:G$298))</f>
        <v>0</v>
      </c>
      <c r="J72" s="310">
        <f>IF($D$4="MAP+ADM Waivers",(SUMIF('C Report'!$A$199:$A$298,'C Report Grouper'!$D72,'C Report'!H$199:H$298)+SUMIF('C Report'!$A$399:$A$498,'C Report Grouper'!$D72,'C Report'!H$399:H$498)),SUMIF('C Report'!$A$199:$A$298,'C Report Grouper'!$D72,'C Report'!H$199:H$298))</f>
        <v>0</v>
      </c>
      <c r="K72" s="310">
        <f>IF($D$4="MAP+ADM Waivers",(SUMIF('C Report'!$A$199:$A$298,'C Report Grouper'!$D72,'C Report'!I$199:I$298)+SUMIF('C Report'!$A$399:$A$498,'C Report Grouper'!$D72,'C Report'!I$399:I$498)),SUMIF('C Report'!$A$199:$A$298,'C Report Grouper'!$D72,'C Report'!I$199:I$298))</f>
        <v>0</v>
      </c>
      <c r="L72" s="310">
        <f>IF($D$4="MAP+ADM Waivers",(SUMIF('C Report'!$A$199:$A$298,'C Report Grouper'!$D72,'C Report'!J$199:J$298)+SUMIF('C Report'!$A$399:$A$498,'C Report Grouper'!$D72,'C Report'!J$399:J$498)),SUMIF('C Report'!$A$199:$A$298,'C Report Grouper'!$D72,'C Report'!J$199:J$298))</f>
        <v>0</v>
      </c>
      <c r="M72" s="310">
        <f>IF($D$4="MAP+ADM Waivers",(SUMIF('C Report'!$A$199:$A$298,'C Report Grouper'!$D72,'C Report'!K$199:K$298)+SUMIF('C Report'!$A$399:$A$498,'C Report Grouper'!$D72,'C Report'!K$399:K$498)),SUMIF('C Report'!$A$199:$A$298,'C Report Grouper'!$D72,'C Report'!K$199:K$298))</f>
        <v>0</v>
      </c>
      <c r="N72" s="310">
        <f>IF($D$4="MAP+ADM Waivers",(SUMIF('C Report'!$A$199:$A$298,'C Report Grouper'!$D72,'C Report'!L$199:L$298)+SUMIF('C Report'!$A$399:$A$498,'C Report Grouper'!$D72,'C Report'!L$399:L$498)),SUMIF('C Report'!$A$199:$A$298,'C Report Grouper'!$D72,'C Report'!L$199:L$298))</f>
        <v>0</v>
      </c>
      <c r="O72" s="310">
        <f>IF($D$4="MAP+ADM Waivers",(SUMIF('C Report'!$A$199:$A$298,'C Report Grouper'!$D72,'C Report'!M$199:M$298)+SUMIF('C Report'!$A$399:$A$498,'C Report Grouper'!$D72,'C Report'!M$399:M$498)),SUMIF('C Report'!$A$199:$A$298,'C Report Grouper'!$D72,'C Report'!M$199:M$298))</f>
        <v>0</v>
      </c>
      <c r="P72" s="310">
        <f>IF($D$4="MAP+ADM Waivers",(SUMIF('C Report'!$A$199:$A$298,'C Report Grouper'!$D72,'C Report'!N$199:N$298)+SUMIF('C Report'!$A$399:$A$498,'C Report Grouper'!$D72,'C Report'!N$399:N$498)),SUMIF('C Report'!$A$199:$A$298,'C Report Grouper'!$D72,'C Report'!N$199:N$298))</f>
        <v>0</v>
      </c>
      <c r="Q72" s="310">
        <f>IF($D$4="MAP+ADM Waivers",(SUMIF('C Report'!$A$199:$A$298,'C Report Grouper'!$D72,'C Report'!O$199:O$298)+SUMIF('C Report'!$A$399:$A$498,'C Report Grouper'!$D72,'C Report'!O$399:O$498)),SUMIF('C Report'!$A$199:$A$298,'C Report Grouper'!$D72,'C Report'!O$199:O$298))</f>
        <v>0</v>
      </c>
      <c r="R72" s="310">
        <f>IF($D$4="MAP+ADM Waivers",(SUMIF('C Report'!$A$199:$A$298,'C Report Grouper'!$D72,'C Report'!P$199:P$298)+SUMIF('C Report'!$A$399:$A$498,'C Report Grouper'!$D72,'C Report'!P$399:P$498)),SUMIF('C Report'!$A$199:$A$298,'C Report Grouper'!$D72,'C Report'!P$199:P$298))</f>
        <v>0</v>
      </c>
      <c r="S72" s="310">
        <f>IF($D$4="MAP+ADM Waivers",(SUMIF('C Report'!$A$199:$A$298,'C Report Grouper'!$D72,'C Report'!Q$199:Q$298)+SUMIF('C Report'!$A$399:$A$498,'C Report Grouper'!$D72,'C Report'!Q$399:Q$498)),SUMIF('C Report'!$A$199:$A$298,'C Report Grouper'!$D72,'C Report'!Q$199:Q$298))</f>
        <v>0</v>
      </c>
      <c r="T72" s="310">
        <f>IF($D$4="MAP+ADM Waivers",(SUMIF('C Report'!$A$199:$A$298,'C Report Grouper'!$D72,'C Report'!R$199:R$298)+SUMIF('C Report'!$A$399:$A$498,'C Report Grouper'!$D72,'C Report'!R$399:R$498)),SUMIF('C Report'!$A$199:$A$298,'C Report Grouper'!$D72,'C Report'!R$199:R$298))</f>
        <v>0</v>
      </c>
      <c r="U72" s="310">
        <f>IF($D$4="MAP+ADM Waivers",(SUMIF('C Report'!$A$199:$A$298,'C Report Grouper'!$D72,'C Report'!S$199:S$298)+SUMIF('C Report'!$A$399:$A$498,'C Report Grouper'!$D72,'C Report'!S$399:S$498)),SUMIF('C Report'!$A$199:$A$298,'C Report Grouper'!$D72,'C Report'!S$199:S$298))</f>
        <v>0</v>
      </c>
      <c r="V72" s="310">
        <f>IF($D$4="MAP+ADM Waivers",(SUMIF('C Report'!$A$199:$A$298,'C Report Grouper'!$D72,'C Report'!T$199:T$298)+SUMIF('C Report'!$A$399:$A$498,'C Report Grouper'!$D72,'C Report'!T$399:T$498)),SUMIF('C Report'!$A$199:$A$298,'C Report Grouper'!$D72,'C Report'!T$199:T$298))</f>
        <v>0</v>
      </c>
      <c r="W72" s="310">
        <f>IF($D$4="MAP+ADM Waivers",(SUMIF('C Report'!$A$199:$A$298,'C Report Grouper'!$D72,'C Report'!U$199:U$298)+SUMIF('C Report'!$A$399:$A$498,'C Report Grouper'!$D72,'C Report'!U$399:U$498)),SUMIF('C Report'!$A$199:$A$298,'C Report Grouper'!$D72,'C Report'!U$199:U$298))</f>
        <v>0</v>
      </c>
      <c r="X72" s="310">
        <f>IF($D$4="MAP+ADM Waivers",(SUMIF('C Report'!$A$199:$A$298,'C Report Grouper'!$D72,'C Report'!V$199:V$298)+SUMIF('C Report'!$A$399:$A$498,'C Report Grouper'!$D72,'C Report'!V$399:V$498)),SUMIF('C Report'!$A$199:$A$298,'C Report Grouper'!$D72,'C Report'!V$199:V$298))</f>
        <v>0</v>
      </c>
      <c r="Y72" s="310">
        <f>IF($D$4="MAP+ADM Waivers",(SUMIF('C Report'!$A$199:$A$298,'C Report Grouper'!$D72,'C Report'!W$199:W$298)+SUMIF('C Report'!$A$399:$A$498,'C Report Grouper'!$D72,'C Report'!W$399:W$498)),SUMIF('C Report'!$A$199:$A$298,'C Report Grouper'!$D72,'C Report'!W$199:W$298))</f>
        <v>0</v>
      </c>
      <c r="Z72" s="310">
        <f>IF($D$4="MAP+ADM Waivers",(SUMIF('C Report'!$A$199:$A$298,'C Report Grouper'!$D72,'C Report'!X$199:X$298)+SUMIF('C Report'!$A$399:$A$498,'C Report Grouper'!$D72,'C Report'!X$399:X$498)),SUMIF('C Report'!$A$199:$A$298,'C Report Grouper'!$D72,'C Report'!X$199:X$298))</f>
        <v>0</v>
      </c>
      <c r="AA72" s="310">
        <f>IF($D$4="MAP+ADM Waivers",(SUMIF('C Report'!$A$199:$A$298,'C Report Grouper'!$D72,'C Report'!Y$199:Y$298)+SUMIF('C Report'!$A$399:$A$498,'C Report Grouper'!$D72,'C Report'!Y$399:Y$498)),SUMIF('C Report'!$A$199:$A$298,'C Report Grouper'!$D72,'C Report'!Y$199:Y$298))</f>
        <v>0</v>
      </c>
      <c r="AB72" s="310">
        <f>IF($D$4="MAP+ADM Waivers",(SUMIF('C Report'!$A$199:$A$298,'C Report Grouper'!$D72,'C Report'!Z$199:Z$298)+SUMIF('C Report'!$A$399:$A$498,'C Report Grouper'!$D72,'C Report'!Z$399:Z$498)),SUMIF('C Report'!$A$199:$A$298,'C Report Grouper'!$D72,'C Report'!Z$199:Z$298))</f>
        <v>0</v>
      </c>
      <c r="AC72" s="311">
        <f>IF($D$4="MAP+ADM Waivers",(SUMIF('C Report'!$A$199:$A$298,'C Report Grouper'!$D72,'C Report'!AA$199:AA$298)+SUMIF('C Report'!$A$399:$A$498,'C Report Grouper'!$D72,'C Report'!AA$399:AA$498)),SUMIF('C Report'!$A$199:$A$298,'C Report Grouper'!$D72,'C Report'!AA$199:AA$298))</f>
        <v>0</v>
      </c>
    </row>
    <row r="73" spans="2:29" x14ac:dyDescent="0.2">
      <c r="B73" s="456" t="str">
        <f>IFERROR(VLOOKUP(C73,'MEG Def'!$A$35:$B$40,2),"")</f>
        <v/>
      </c>
      <c r="C73" s="115"/>
      <c r="D73" s="693"/>
      <c r="E73" s="309">
        <f>IF($D$4="MAP+ADM Waivers",(SUMIF('C Report'!$A$199:$A$298,'C Report Grouper'!$D73,'C Report'!C$199:C$298)+SUMIF('C Report'!$A$399:$A$498,'C Report Grouper'!$D73,'C Report'!C$399:C$498)),SUMIF('C Report'!$A$199:$A$298,'C Report Grouper'!$D73,'C Report'!C$199:C$298))</f>
        <v>0</v>
      </c>
      <c r="F73" s="310">
        <f>IF($D$4="MAP+ADM Waivers",(SUMIF('C Report'!$A$199:$A$298,'C Report Grouper'!$D73,'C Report'!D$199:D$298)+SUMIF('C Report'!$A$399:$A$498,'C Report Grouper'!$D73,'C Report'!D$399:D$498)),SUMIF('C Report'!$A$199:$A$298,'C Report Grouper'!$D73,'C Report'!D$199:D$298))</f>
        <v>0</v>
      </c>
      <c r="G73" s="310">
        <f>IF($D$4="MAP+ADM Waivers",(SUMIF('C Report'!$A$199:$A$298,'C Report Grouper'!$D73,'C Report'!E$199:E$298)+SUMIF('C Report'!$A$399:$A$498,'C Report Grouper'!$D73,'C Report'!E$399:E$498)),SUMIF('C Report'!$A$199:$A$298,'C Report Grouper'!$D73,'C Report'!E$199:E$298))</f>
        <v>0</v>
      </c>
      <c r="H73" s="310">
        <f>IF($D$4="MAP+ADM Waivers",(SUMIF('C Report'!$A$199:$A$298,'C Report Grouper'!$D73,'C Report'!F$199:F$298)+SUMIF('C Report'!$A$399:$A$498,'C Report Grouper'!$D73,'C Report'!F$399:F$498)),SUMIF('C Report'!$A$199:$A$298,'C Report Grouper'!$D73,'C Report'!F$199:F$298))</f>
        <v>0</v>
      </c>
      <c r="I73" s="310">
        <f>IF($D$4="MAP+ADM Waivers",(SUMIF('C Report'!$A$199:$A$298,'C Report Grouper'!$D73,'C Report'!G$199:G$298)+SUMIF('C Report'!$A$399:$A$498,'C Report Grouper'!$D73,'C Report'!G$399:G$498)),SUMIF('C Report'!$A$199:$A$298,'C Report Grouper'!$D73,'C Report'!G$199:G$298))</f>
        <v>0</v>
      </c>
      <c r="J73" s="310">
        <f>IF($D$4="MAP+ADM Waivers",(SUMIF('C Report'!$A$199:$A$298,'C Report Grouper'!$D73,'C Report'!H$199:H$298)+SUMIF('C Report'!$A$399:$A$498,'C Report Grouper'!$D73,'C Report'!H$399:H$498)),SUMIF('C Report'!$A$199:$A$298,'C Report Grouper'!$D73,'C Report'!H$199:H$298))</f>
        <v>0</v>
      </c>
      <c r="K73" s="310">
        <f>IF($D$4="MAP+ADM Waivers",(SUMIF('C Report'!$A$199:$A$298,'C Report Grouper'!$D73,'C Report'!I$199:I$298)+SUMIF('C Report'!$A$399:$A$498,'C Report Grouper'!$D73,'C Report'!I$399:I$498)),SUMIF('C Report'!$A$199:$A$298,'C Report Grouper'!$D73,'C Report'!I$199:I$298))</f>
        <v>0</v>
      </c>
      <c r="L73" s="310">
        <f>IF($D$4="MAP+ADM Waivers",(SUMIF('C Report'!$A$199:$A$298,'C Report Grouper'!$D73,'C Report'!J$199:J$298)+SUMIF('C Report'!$A$399:$A$498,'C Report Grouper'!$D73,'C Report'!J$399:J$498)),SUMIF('C Report'!$A$199:$A$298,'C Report Grouper'!$D73,'C Report'!J$199:J$298))</f>
        <v>0</v>
      </c>
      <c r="M73" s="310">
        <f>IF($D$4="MAP+ADM Waivers",(SUMIF('C Report'!$A$199:$A$298,'C Report Grouper'!$D73,'C Report'!K$199:K$298)+SUMIF('C Report'!$A$399:$A$498,'C Report Grouper'!$D73,'C Report'!K$399:K$498)),SUMIF('C Report'!$A$199:$A$298,'C Report Grouper'!$D73,'C Report'!K$199:K$298))</f>
        <v>0</v>
      </c>
      <c r="N73" s="310">
        <f>IF($D$4="MAP+ADM Waivers",(SUMIF('C Report'!$A$199:$A$298,'C Report Grouper'!$D73,'C Report'!L$199:L$298)+SUMIF('C Report'!$A$399:$A$498,'C Report Grouper'!$D73,'C Report'!L$399:L$498)),SUMIF('C Report'!$A$199:$A$298,'C Report Grouper'!$D73,'C Report'!L$199:L$298))</f>
        <v>0</v>
      </c>
      <c r="O73" s="310">
        <f>IF($D$4="MAP+ADM Waivers",(SUMIF('C Report'!$A$199:$A$298,'C Report Grouper'!$D73,'C Report'!M$199:M$298)+SUMIF('C Report'!$A$399:$A$498,'C Report Grouper'!$D73,'C Report'!M$399:M$498)),SUMIF('C Report'!$A$199:$A$298,'C Report Grouper'!$D73,'C Report'!M$199:M$298))</f>
        <v>0</v>
      </c>
      <c r="P73" s="310">
        <f>IF($D$4="MAP+ADM Waivers",(SUMIF('C Report'!$A$199:$A$298,'C Report Grouper'!$D73,'C Report'!N$199:N$298)+SUMIF('C Report'!$A$399:$A$498,'C Report Grouper'!$D73,'C Report'!N$399:N$498)),SUMIF('C Report'!$A$199:$A$298,'C Report Grouper'!$D73,'C Report'!N$199:N$298))</f>
        <v>0</v>
      </c>
      <c r="Q73" s="310">
        <f>IF($D$4="MAP+ADM Waivers",(SUMIF('C Report'!$A$199:$A$298,'C Report Grouper'!$D73,'C Report'!O$199:O$298)+SUMIF('C Report'!$A$399:$A$498,'C Report Grouper'!$D73,'C Report'!O$399:O$498)),SUMIF('C Report'!$A$199:$A$298,'C Report Grouper'!$D73,'C Report'!O$199:O$298))</f>
        <v>0</v>
      </c>
      <c r="R73" s="310">
        <f>IF($D$4="MAP+ADM Waivers",(SUMIF('C Report'!$A$199:$A$298,'C Report Grouper'!$D73,'C Report'!P$199:P$298)+SUMIF('C Report'!$A$399:$A$498,'C Report Grouper'!$D73,'C Report'!P$399:P$498)),SUMIF('C Report'!$A$199:$A$298,'C Report Grouper'!$D73,'C Report'!P$199:P$298))</f>
        <v>0</v>
      </c>
      <c r="S73" s="310">
        <f>IF($D$4="MAP+ADM Waivers",(SUMIF('C Report'!$A$199:$A$298,'C Report Grouper'!$D73,'C Report'!Q$199:Q$298)+SUMIF('C Report'!$A$399:$A$498,'C Report Grouper'!$D73,'C Report'!Q$399:Q$498)),SUMIF('C Report'!$A$199:$A$298,'C Report Grouper'!$D73,'C Report'!Q$199:Q$298))</f>
        <v>0</v>
      </c>
      <c r="T73" s="310">
        <f>IF($D$4="MAP+ADM Waivers",(SUMIF('C Report'!$A$199:$A$298,'C Report Grouper'!$D73,'C Report'!R$199:R$298)+SUMIF('C Report'!$A$399:$A$498,'C Report Grouper'!$D73,'C Report'!R$399:R$498)),SUMIF('C Report'!$A$199:$A$298,'C Report Grouper'!$D73,'C Report'!R$199:R$298))</f>
        <v>0</v>
      </c>
      <c r="U73" s="310">
        <f>IF($D$4="MAP+ADM Waivers",(SUMIF('C Report'!$A$199:$A$298,'C Report Grouper'!$D73,'C Report'!S$199:S$298)+SUMIF('C Report'!$A$399:$A$498,'C Report Grouper'!$D73,'C Report'!S$399:S$498)),SUMIF('C Report'!$A$199:$A$298,'C Report Grouper'!$D73,'C Report'!S$199:S$298))</f>
        <v>0</v>
      </c>
      <c r="V73" s="310">
        <f>IF($D$4="MAP+ADM Waivers",(SUMIF('C Report'!$A$199:$A$298,'C Report Grouper'!$D73,'C Report'!T$199:T$298)+SUMIF('C Report'!$A$399:$A$498,'C Report Grouper'!$D73,'C Report'!T$399:T$498)),SUMIF('C Report'!$A$199:$A$298,'C Report Grouper'!$D73,'C Report'!T$199:T$298))</f>
        <v>0</v>
      </c>
      <c r="W73" s="310">
        <f>IF($D$4="MAP+ADM Waivers",(SUMIF('C Report'!$A$199:$A$298,'C Report Grouper'!$D73,'C Report'!U$199:U$298)+SUMIF('C Report'!$A$399:$A$498,'C Report Grouper'!$D73,'C Report'!U$399:U$498)),SUMIF('C Report'!$A$199:$A$298,'C Report Grouper'!$D73,'C Report'!U$199:U$298))</f>
        <v>0</v>
      </c>
      <c r="X73" s="310">
        <f>IF($D$4="MAP+ADM Waivers",(SUMIF('C Report'!$A$199:$A$298,'C Report Grouper'!$D73,'C Report'!V$199:V$298)+SUMIF('C Report'!$A$399:$A$498,'C Report Grouper'!$D73,'C Report'!V$399:V$498)),SUMIF('C Report'!$A$199:$A$298,'C Report Grouper'!$D73,'C Report'!V$199:V$298))</f>
        <v>0</v>
      </c>
      <c r="Y73" s="310">
        <f>IF($D$4="MAP+ADM Waivers",(SUMIF('C Report'!$A$199:$A$298,'C Report Grouper'!$D73,'C Report'!W$199:W$298)+SUMIF('C Report'!$A$399:$A$498,'C Report Grouper'!$D73,'C Report'!W$399:W$498)),SUMIF('C Report'!$A$199:$A$298,'C Report Grouper'!$D73,'C Report'!W$199:W$298))</f>
        <v>0</v>
      </c>
      <c r="Z73" s="310">
        <f>IF($D$4="MAP+ADM Waivers",(SUMIF('C Report'!$A$199:$A$298,'C Report Grouper'!$D73,'C Report'!X$199:X$298)+SUMIF('C Report'!$A$399:$A$498,'C Report Grouper'!$D73,'C Report'!X$399:X$498)),SUMIF('C Report'!$A$199:$A$298,'C Report Grouper'!$D73,'C Report'!X$199:X$298))</f>
        <v>0</v>
      </c>
      <c r="AA73" s="310">
        <f>IF($D$4="MAP+ADM Waivers",(SUMIF('C Report'!$A$199:$A$298,'C Report Grouper'!$D73,'C Report'!Y$199:Y$298)+SUMIF('C Report'!$A$399:$A$498,'C Report Grouper'!$D73,'C Report'!Y$399:Y$498)),SUMIF('C Report'!$A$199:$A$298,'C Report Grouper'!$D73,'C Report'!Y$199:Y$298))</f>
        <v>0</v>
      </c>
      <c r="AB73" s="310">
        <f>IF($D$4="MAP+ADM Waivers",(SUMIF('C Report'!$A$199:$A$298,'C Report Grouper'!$D73,'C Report'!Z$199:Z$298)+SUMIF('C Report'!$A$399:$A$498,'C Report Grouper'!$D73,'C Report'!Z$399:Z$498)),SUMIF('C Report'!$A$199:$A$298,'C Report Grouper'!$D73,'C Report'!Z$199:Z$298))</f>
        <v>0</v>
      </c>
      <c r="AC73" s="311">
        <f>IF($D$4="MAP+ADM Waivers",(SUMIF('C Report'!$A$199:$A$298,'C Report Grouper'!$D73,'C Report'!AA$199:AA$298)+SUMIF('C Report'!$A$399:$A$498,'C Report Grouper'!$D73,'C Report'!AA$399:AA$498)),SUMIF('C Report'!$A$199:$A$298,'C Report Grouper'!$D73,'C Report'!AA$199:AA$298))</f>
        <v>0</v>
      </c>
    </row>
    <row r="74" spans="2:29" x14ac:dyDescent="0.2">
      <c r="B74" s="456" t="str">
        <f>IFERROR(VLOOKUP(C74,'MEG Def'!$A$35:$B$40,2),"")</f>
        <v/>
      </c>
      <c r="C74" s="115"/>
      <c r="D74" s="693"/>
      <c r="E74" s="309">
        <f>IF($D$4="MAP+ADM Waivers",(SUMIF('C Report'!$A$199:$A$298,'C Report Grouper'!$D74,'C Report'!C$199:C$298)+SUMIF('C Report'!$A$399:$A$498,'C Report Grouper'!$D74,'C Report'!C$399:C$498)),SUMIF('C Report'!$A$199:$A$298,'C Report Grouper'!$D74,'C Report'!C$199:C$298))</f>
        <v>0</v>
      </c>
      <c r="F74" s="310">
        <f>IF($D$4="MAP+ADM Waivers",(SUMIF('C Report'!$A$199:$A$298,'C Report Grouper'!$D74,'C Report'!D$199:D$298)+SUMIF('C Report'!$A$399:$A$498,'C Report Grouper'!$D74,'C Report'!D$399:D$498)),SUMIF('C Report'!$A$199:$A$298,'C Report Grouper'!$D74,'C Report'!D$199:D$298))</f>
        <v>0</v>
      </c>
      <c r="G74" s="310">
        <f>IF($D$4="MAP+ADM Waivers",(SUMIF('C Report'!$A$199:$A$298,'C Report Grouper'!$D74,'C Report'!E$199:E$298)+SUMIF('C Report'!$A$399:$A$498,'C Report Grouper'!$D74,'C Report'!E$399:E$498)),SUMIF('C Report'!$A$199:$A$298,'C Report Grouper'!$D74,'C Report'!E$199:E$298))</f>
        <v>0</v>
      </c>
      <c r="H74" s="310">
        <f>IF($D$4="MAP+ADM Waivers",(SUMIF('C Report'!$A$199:$A$298,'C Report Grouper'!$D74,'C Report'!F$199:F$298)+SUMIF('C Report'!$A$399:$A$498,'C Report Grouper'!$D74,'C Report'!F$399:F$498)),SUMIF('C Report'!$A$199:$A$298,'C Report Grouper'!$D74,'C Report'!F$199:F$298))</f>
        <v>0</v>
      </c>
      <c r="I74" s="310">
        <f>IF($D$4="MAP+ADM Waivers",(SUMIF('C Report'!$A$199:$A$298,'C Report Grouper'!$D74,'C Report'!G$199:G$298)+SUMIF('C Report'!$A$399:$A$498,'C Report Grouper'!$D74,'C Report'!G$399:G$498)),SUMIF('C Report'!$A$199:$A$298,'C Report Grouper'!$D74,'C Report'!G$199:G$298))</f>
        <v>0</v>
      </c>
      <c r="J74" s="310">
        <f>IF($D$4="MAP+ADM Waivers",(SUMIF('C Report'!$A$199:$A$298,'C Report Grouper'!$D74,'C Report'!H$199:H$298)+SUMIF('C Report'!$A$399:$A$498,'C Report Grouper'!$D74,'C Report'!H$399:H$498)),SUMIF('C Report'!$A$199:$A$298,'C Report Grouper'!$D74,'C Report'!H$199:H$298))</f>
        <v>0</v>
      </c>
      <c r="K74" s="310">
        <f>IF($D$4="MAP+ADM Waivers",(SUMIF('C Report'!$A$199:$A$298,'C Report Grouper'!$D74,'C Report'!I$199:I$298)+SUMIF('C Report'!$A$399:$A$498,'C Report Grouper'!$D74,'C Report'!I$399:I$498)),SUMIF('C Report'!$A$199:$A$298,'C Report Grouper'!$D74,'C Report'!I$199:I$298))</f>
        <v>0</v>
      </c>
      <c r="L74" s="310">
        <f>IF($D$4="MAP+ADM Waivers",(SUMIF('C Report'!$A$199:$A$298,'C Report Grouper'!$D74,'C Report'!J$199:J$298)+SUMIF('C Report'!$A$399:$A$498,'C Report Grouper'!$D74,'C Report'!J$399:J$498)),SUMIF('C Report'!$A$199:$A$298,'C Report Grouper'!$D74,'C Report'!J$199:J$298))</f>
        <v>0</v>
      </c>
      <c r="M74" s="310">
        <f>IF($D$4="MAP+ADM Waivers",(SUMIF('C Report'!$A$199:$A$298,'C Report Grouper'!$D74,'C Report'!K$199:K$298)+SUMIF('C Report'!$A$399:$A$498,'C Report Grouper'!$D74,'C Report'!K$399:K$498)),SUMIF('C Report'!$A$199:$A$298,'C Report Grouper'!$D74,'C Report'!K$199:K$298))</f>
        <v>0</v>
      </c>
      <c r="N74" s="310">
        <f>IF($D$4="MAP+ADM Waivers",(SUMIF('C Report'!$A$199:$A$298,'C Report Grouper'!$D74,'C Report'!L$199:L$298)+SUMIF('C Report'!$A$399:$A$498,'C Report Grouper'!$D74,'C Report'!L$399:L$498)),SUMIF('C Report'!$A$199:$A$298,'C Report Grouper'!$D74,'C Report'!L$199:L$298))</f>
        <v>0</v>
      </c>
      <c r="O74" s="310">
        <f>IF($D$4="MAP+ADM Waivers",(SUMIF('C Report'!$A$199:$A$298,'C Report Grouper'!$D74,'C Report'!M$199:M$298)+SUMIF('C Report'!$A$399:$A$498,'C Report Grouper'!$D74,'C Report'!M$399:M$498)),SUMIF('C Report'!$A$199:$A$298,'C Report Grouper'!$D74,'C Report'!M$199:M$298))</f>
        <v>0</v>
      </c>
      <c r="P74" s="310">
        <f>IF($D$4="MAP+ADM Waivers",(SUMIF('C Report'!$A$199:$A$298,'C Report Grouper'!$D74,'C Report'!N$199:N$298)+SUMIF('C Report'!$A$399:$A$498,'C Report Grouper'!$D74,'C Report'!N$399:N$498)),SUMIF('C Report'!$A$199:$A$298,'C Report Grouper'!$D74,'C Report'!N$199:N$298))</f>
        <v>0</v>
      </c>
      <c r="Q74" s="310">
        <f>IF($D$4="MAP+ADM Waivers",(SUMIF('C Report'!$A$199:$A$298,'C Report Grouper'!$D74,'C Report'!O$199:O$298)+SUMIF('C Report'!$A$399:$A$498,'C Report Grouper'!$D74,'C Report'!O$399:O$498)),SUMIF('C Report'!$A$199:$A$298,'C Report Grouper'!$D74,'C Report'!O$199:O$298))</f>
        <v>0</v>
      </c>
      <c r="R74" s="310">
        <f>IF($D$4="MAP+ADM Waivers",(SUMIF('C Report'!$A$199:$A$298,'C Report Grouper'!$D74,'C Report'!P$199:P$298)+SUMIF('C Report'!$A$399:$A$498,'C Report Grouper'!$D74,'C Report'!P$399:P$498)),SUMIF('C Report'!$A$199:$A$298,'C Report Grouper'!$D74,'C Report'!P$199:P$298))</f>
        <v>0</v>
      </c>
      <c r="S74" s="310">
        <f>IF($D$4="MAP+ADM Waivers",(SUMIF('C Report'!$A$199:$A$298,'C Report Grouper'!$D74,'C Report'!Q$199:Q$298)+SUMIF('C Report'!$A$399:$A$498,'C Report Grouper'!$D74,'C Report'!Q$399:Q$498)),SUMIF('C Report'!$A$199:$A$298,'C Report Grouper'!$D74,'C Report'!Q$199:Q$298))</f>
        <v>0</v>
      </c>
      <c r="T74" s="310">
        <f>IF($D$4="MAP+ADM Waivers",(SUMIF('C Report'!$A$199:$A$298,'C Report Grouper'!$D74,'C Report'!R$199:R$298)+SUMIF('C Report'!$A$399:$A$498,'C Report Grouper'!$D74,'C Report'!R$399:R$498)),SUMIF('C Report'!$A$199:$A$298,'C Report Grouper'!$D74,'C Report'!R$199:R$298))</f>
        <v>0</v>
      </c>
      <c r="U74" s="310">
        <f>IF($D$4="MAP+ADM Waivers",(SUMIF('C Report'!$A$199:$A$298,'C Report Grouper'!$D74,'C Report'!S$199:S$298)+SUMIF('C Report'!$A$399:$A$498,'C Report Grouper'!$D74,'C Report'!S$399:S$498)),SUMIF('C Report'!$A$199:$A$298,'C Report Grouper'!$D74,'C Report'!S$199:S$298))</f>
        <v>0</v>
      </c>
      <c r="V74" s="310">
        <f>IF($D$4="MAP+ADM Waivers",(SUMIF('C Report'!$A$199:$A$298,'C Report Grouper'!$D74,'C Report'!T$199:T$298)+SUMIF('C Report'!$A$399:$A$498,'C Report Grouper'!$D74,'C Report'!T$399:T$498)),SUMIF('C Report'!$A$199:$A$298,'C Report Grouper'!$D74,'C Report'!T$199:T$298))</f>
        <v>0</v>
      </c>
      <c r="W74" s="310">
        <f>IF($D$4="MAP+ADM Waivers",(SUMIF('C Report'!$A$199:$A$298,'C Report Grouper'!$D74,'C Report'!U$199:U$298)+SUMIF('C Report'!$A$399:$A$498,'C Report Grouper'!$D74,'C Report'!U$399:U$498)),SUMIF('C Report'!$A$199:$A$298,'C Report Grouper'!$D74,'C Report'!U$199:U$298))</f>
        <v>0</v>
      </c>
      <c r="X74" s="310">
        <f>IF($D$4="MAP+ADM Waivers",(SUMIF('C Report'!$A$199:$A$298,'C Report Grouper'!$D74,'C Report'!V$199:V$298)+SUMIF('C Report'!$A$399:$A$498,'C Report Grouper'!$D74,'C Report'!V$399:V$498)),SUMIF('C Report'!$A$199:$A$298,'C Report Grouper'!$D74,'C Report'!V$199:V$298))</f>
        <v>0</v>
      </c>
      <c r="Y74" s="310">
        <f>IF($D$4="MAP+ADM Waivers",(SUMIF('C Report'!$A$199:$A$298,'C Report Grouper'!$D74,'C Report'!W$199:W$298)+SUMIF('C Report'!$A$399:$A$498,'C Report Grouper'!$D74,'C Report'!W$399:W$498)),SUMIF('C Report'!$A$199:$A$298,'C Report Grouper'!$D74,'C Report'!W$199:W$298))</f>
        <v>0</v>
      </c>
      <c r="Z74" s="310">
        <f>IF($D$4="MAP+ADM Waivers",(SUMIF('C Report'!$A$199:$A$298,'C Report Grouper'!$D74,'C Report'!X$199:X$298)+SUMIF('C Report'!$A$399:$A$498,'C Report Grouper'!$D74,'C Report'!X$399:X$498)),SUMIF('C Report'!$A$199:$A$298,'C Report Grouper'!$D74,'C Report'!X$199:X$298))</f>
        <v>0</v>
      </c>
      <c r="AA74" s="310">
        <f>IF($D$4="MAP+ADM Waivers",(SUMIF('C Report'!$A$199:$A$298,'C Report Grouper'!$D74,'C Report'!Y$199:Y$298)+SUMIF('C Report'!$A$399:$A$498,'C Report Grouper'!$D74,'C Report'!Y$399:Y$498)),SUMIF('C Report'!$A$199:$A$298,'C Report Grouper'!$D74,'C Report'!Y$199:Y$298))</f>
        <v>0</v>
      </c>
      <c r="AB74" s="310">
        <f>IF($D$4="MAP+ADM Waivers",(SUMIF('C Report'!$A$199:$A$298,'C Report Grouper'!$D74,'C Report'!Z$199:Z$298)+SUMIF('C Report'!$A$399:$A$498,'C Report Grouper'!$D74,'C Report'!Z$399:Z$498)),SUMIF('C Report'!$A$199:$A$298,'C Report Grouper'!$D74,'C Report'!Z$199:Z$298))</f>
        <v>0</v>
      </c>
      <c r="AC74" s="311">
        <f>IF($D$4="MAP+ADM Waivers",(SUMIF('C Report'!$A$199:$A$298,'C Report Grouper'!$D74,'C Report'!AA$199:AA$298)+SUMIF('C Report'!$A$399:$A$498,'C Report Grouper'!$D74,'C Report'!AA$399:AA$498)),SUMIF('C Report'!$A$199:$A$298,'C Report Grouper'!$D74,'C Report'!AA$199:AA$298))</f>
        <v>0</v>
      </c>
    </row>
    <row r="75" spans="2:29" x14ac:dyDescent="0.2">
      <c r="B75" s="456" t="str">
        <f>IFERROR(VLOOKUP(C75,'MEG Def'!$A$35:$B$40,2),"")</f>
        <v/>
      </c>
      <c r="C75" s="115"/>
      <c r="D75" s="693"/>
      <c r="E75" s="309">
        <f>IF($D$4="MAP+ADM Waivers",(SUMIF('C Report'!$A$199:$A$298,'C Report Grouper'!$D75,'C Report'!C$199:C$298)+SUMIF('C Report'!$A$399:$A$498,'C Report Grouper'!$D75,'C Report'!C$399:C$498)),SUMIF('C Report'!$A$199:$A$298,'C Report Grouper'!$D75,'C Report'!C$199:C$298))</f>
        <v>0</v>
      </c>
      <c r="F75" s="310">
        <f>IF($D$4="MAP+ADM Waivers",(SUMIF('C Report'!$A$199:$A$298,'C Report Grouper'!$D75,'C Report'!D$199:D$298)+SUMIF('C Report'!$A$399:$A$498,'C Report Grouper'!$D75,'C Report'!D$399:D$498)),SUMIF('C Report'!$A$199:$A$298,'C Report Grouper'!$D75,'C Report'!D$199:D$298))</f>
        <v>0</v>
      </c>
      <c r="G75" s="310">
        <f>IF($D$4="MAP+ADM Waivers",(SUMIF('C Report'!$A$199:$A$298,'C Report Grouper'!$D75,'C Report'!E$199:E$298)+SUMIF('C Report'!$A$399:$A$498,'C Report Grouper'!$D75,'C Report'!E$399:E$498)),SUMIF('C Report'!$A$199:$A$298,'C Report Grouper'!$D75,'C Report'!E$199:E$298))</f>
        <v>0</v>
      </c>
      <c r="H75" s="310">
        <f>IF($D$4="MAP+ADM Waivers",(SUMIF('C Report'!$A$199:$A$298,'C Report Grouper'!$D75,'C Report'!F$199:F$298)+SUMIF('C Report'!$A$399:$A$498,'C Report Grouper'!$D75,'C Report'!F$399:F$498)),SUMIF('C Report'!$A$199:$A$298,'C Report Grouper'!$D75,'C Report'!F$199:F$298))</f>
        <v>0</v>
      </c>
      <c r="I75" s="310">
        <f>IF($D$4="MAP+ADM Waivers",(SUMIF('C Report'!$A$199:$A$298,'C Report Grouper'!$D75,'C Report'!G$199:G$298)+SUMIF('C Report'!$A$399:$A$498,'C Report Grouper'!$D75,'C Report'!G$399:G$498)),SUMIF('C Report'!$A$199:$A$298,'C Report Grouper'!$D75,'C Report'!G$199:G$298))</f>
        <v>0</v>
      </c>
      <c r="J75" s="310">
        <f>IF($D$4="MAP+ADM Waivers",(SUMIF('C Report'!$A$199:$A$298,'C Report Grouper'!$D75,'C Report'!H$199:H$298)+SUMIF('C Report'!$A$399:$A$498,'C Report Grouper'!$D75,'C Report'!H$399:H$498)),SUMIF('C Report'!$A$199:$A$298,'C Report Grouper'!$D75,'C Report'!H$199:H$298))</f>
        <v>0</v>
      </c>
      <c r="K75" s="310">
        <f>IF($D$4="MAP+ADM Waivers",(SUMIF('C Report'!$A$199:$A$298,'C Report Grouper'!$D75,'C Report'!I$199:I$298)+SUMIF('C Report'!$A$399:$A$498,'C Report Grouper'!$D75,'C Report'!I$399:I$498)),SUMIF('C Report'!$A$199:$A$298,'C Report Grouper'!$D75,'C Report'!I$199:I$298))</f>
        <v>0</v>
      </c>
      <c r="L75" s="310">
        <f>IF($D$4="MAP+ADM Waivers",(SUMIF('C Report'!$A$199:$A$298,'C Report Grouper'!$D75,'C Report'!J$199:J$298)+SUMIF('C Report'!$A$399:$A$498,'C Report Grouper'!$D75,'C Report'!J$399:J$498)),SUMIF('C Report'!$A$199:$A$298,'C Report Grouper'!$D75,'C Report'!J$199:J$298))</f>
        <v>0</v>
      </c>
      <c r="M75" s="310">
        <f>IF($D$4="MAP+ADM Waivers",(SUMIF('C Report'!$A$199:$A$298,'C Report Grouper'!$D75,'C Report'!K$199:K$298)+SUMIF('C Report'!$A$399:$A$498,'C Report Grouper'!$D75,'C Report'!K$399:K$498)),SUMIF('C Report'!$A$199:$A$298,'C Report Grouper'!$D75,'C Report'!K$199:K$298))</f>
        <v>0</v>
      </c>
      <c r="N75" s="310">
        <f>IF($D$4="MAP+ADM Waivers",(SUMIF('C Report'!$A$199:$A$298,'C Report Grouper'!$D75,'C Report'!L$199:L$298)+SUMIF('C Report'!$A$399:$A$498,'C Report Grouper'!$D75,'C Report'!L$399:L$498)),SUMIF('C Report'!$A$199:$A$298,'C Report Grouper'!$D75,'C Report'!L$199:L$298))</f>
        <v>0</v>
      </c>
      <c r="O75" s="310">
        <f>IF($D$4="MAP+ADM Waivers",(SUMIF('C Report'!$A$199:$A$298,'C Report Grouper'!$D75,'C Report'!M$199:M$298)+SUMIF('C Report'!$A$399:$A$498,'C Report Grouper'!$D75,'C Report'!M$399:M$498)),SUMIF('C Report'!$A$199:$A$298,'C Report Grouper'!$D75,'C Report'!M$199:M$298))</f>
        <v>0</v>
      </c>
      <c r="P75" s="310">
        <f>IF($D$4="MAP+ADM Waivers",(SUMIF('C Report'!$A$199:$A$298,'C Report Grouper'!$D75,'C Report'!N$199:N$298)+SUMIF('C Report'!$A$399:$A$498,'C Report Grouper'!$D75,'C Report'!N$399:N$498)),SUMIF('C Report'!$A$199:$A$298,'C Report Grouper'!$D75,'C Report'!N$199:N$298))</f>
        <v>0</v>
      </c>
      <c r="Q75" s="310">
        <f>IF($D$4="MAP+ADM Waivers",(SUMIF('C Report'!$A$199:$A$298,'C Report Grouper'!$D75,'C Report'!O$199:O$298)+SUMIF('C Report'!$A$399:$A$498,'C Report Grouper'!$D75,'C Report'!O$399:O$498)),SUMIF('C Report'!$A$199:$A$298,'C Report Grouper'!$D75,'C Report'!O$199:O$298))</f>
        <v>0</v>
      </c>
      <c r="R75" s="310">
        <f>IF($D$4="MAP+ADM Waivers",(SUMIF('C Report'!$A$199:$A$298,'C Report Grouper'!$D75,'C Report'!P$199:P$298)+SUMIF('C Report'!$A$399:$A$498,'C Report Grouper'!$D75,'C Report'!P$399:P$498)),SUMIF('C Report'!$A$199:$A$298,'C Report Grouper'!$D75,'C Report'!P$199:P$298))</f>
        <v>0</v>
      </c>
      <c r="S75" s="310">
        <f>IF($D$4="MAP+ADM Waivers",(SUMIF('C Report'!$A$199:$A$298,'C Report Grouper'!$D75,'C Report'!Q$199:Q$298)+SUMIF('C Report'!$A$399:$A$498,'C Report Grouper'!$D75,'C Report'!Q$399:Q$498)),SUMIF('C Report'!$A$199:$A$298,'C Report Grouper'!$D75,'C Report'!Q$199:Q$298))</f>
        <v>0</v>
      </c>
      <c r="T75" s="310">
        <f>IF($D$4="MAP+ADM Waivers",(SUMIF('C Report'!$A$199:$A$298,'C Report Grouper'!$D75,'C Report'!R$199:R$298)+SUMIF('C Report'!$A$399:$A$498,'C Report Grouper'!$D75,'C Report'!R$399:R$498)),SUMIF('C Report'!$A$199:$A$298,'C Report Grouper'!$D75,'C Report'!R$199:R$298))</f>
        <v>0</v>
      </c>
      <c r="U75" s="310">
        <f>IF($D$4="MAP+ADM Waivers",(SUMIF('C Report'!$A$199:$A$298,'C Report Grouper'!$D75,'C Report'!S$199:S$298)+SUMIF('C Report'!$A$399:$A$498,'C Report Grouper'!$D75,'C Report'!S$399:S$498)),SUMIF('C Report'!$A$199:$A$298,'C Report Grouper'!$D75,'C Report'!S$199:S$298))</f>
        <v>0</v>
      </c>
      <c r="V75" s="310">
        <f>IF($D$4="MAP+ADM Waivers",(SUMIF('C Report'!$A$199:$A$298,'C Report Grouper'!$D75,'C Report'!T$199:T$298)+SUMIF('C Report'!$A$399:$A$498,'C Report Grouper'!$D75,'C Report'!T$399:T$498)),SUMIF('C Report'!$A$199:$A$298,'C Report Grouper'!$D75,'C Report'!T$199:T$298))</f>
        <v>0</v>
      </c>
      <c r="W75" s="310">
        <f>IF($D$4="MAP+ADM Waivers",(SUMIF('C Report'!$A$199:$A$298,'C Report Grouper'!$D75,'C Report'!U$199:U$298)+SUMIF('C Report'!$A$399:$A$498,'C Report Grouper'!$D75,'C Report'!U$399:U$498)),SUMIF('C Report'!$A$199:$A$298,'C Report Grouper'!$D75,'C Report'!U$199:U$298))</f>
        <v>0</v>
      </c>
      <c r="X75" s="310">
        <f>IF($D$4="MAP+ADM Waivers",(SUMIF('C Report'!$A$199:$A$298,'C Report Grouper'!$D75,'C Report'!V$199:V$298)+SUMIF('C Report'!$A$399:$A$498,'C Report Grouper'!$D75,'C Report'!V$399:V$498)),SUMIF('C Report'!$A$199:$A$298,'C Report Grouper'!$D75,'C Report'!V$199:V$298))</f>
        <v>0</v>
      </c>
      <c r="Y75" s="310">
        <f>IF($D$4="MAP+ADM Waivers",(SUMIF('C Report'!$A$199:$A$298,'C Report Grouper'!$D75,'C Report'!W$199:W$298)+SUMIF('C Report'!$A$399:$A$498,'C Report Grouper'!$D75,'C Report'!W$399:W$498)),SUMIF('C Report'!$A$199:$A$298,'C Report Grouper'!$D75,'C Report'!W$199:W$298))</f>
        <v>0</v>
      </c>
      <c r="Z75" s="310">
        <f>IF($D$4="MAP+ADM Waivers",(SUMIF('C Report'!$A$199:$A$298,'C Report Grouper'!$D75,'C Report'!X$199:X$298)+SUMIF('C Report'!$A$399:$A$498,'C Report Grouper'!$D75,'C Report'!X$399:X$498)),SUMIF('C Report'!$A$199:$A$298,'C Report Grouper'!$D75,'C Report'!X$199:X$298))</f>
        <v>0</v>
      </c>
      <c r="AA75" s="310">
        <f>IF($D$4="MAP+ADM Waivers",(SUMIF('C Report'!$A$199:$A$298,'C Report Grouper'!$D75,'C Report'!Y$199:Y$298)+SUMIF('C Report'!$A$399:$A$498,'C Report Grouper'!$D75,'C Report'!Y$399:Y$498)),SUMIF('C Report'!$A$199:$A$298,'C Report Grouper'!$D75,'C Report'!Y$199:Y$298))</f>
        <v>0</v>
      </c>
      <c r="AB75" s="310">
        <f>IF($D$4="MAP+ADM Waivers",(SUMIF('C Report'!$A$199:$A$298,'C Report Grouper'!$D75,'C Report'!Z$199:Z$298)+SUMIF('C Report'!$A$399:$A$498,'C Report Grouper'!$D75,'C Report'!Z$399:Z$498)),SUMIF('C Report'!$A$199:$A$298,'C Report Grouper'!$D75,'C Report'!Z$199:Z$298))</f>
        <v>0</v>
      </c>
      <c r="AC75" s="311">
        <f>IF($D$4="MAP+ADM Waivers",(SUMIF('C Report'!$A$199:$A$298,'C Report Grouper'!$D75,'C Report'!AA$199:AA$298)+SUMIF('C Report'!$A$399:$A$498,'C Report Grouper'!$D75,'C Report'!AA$399:AA$498)),SUMIF('C Report'!$A$199:$A$298,'C Report Grouper'!$D75,'C Report'!AA$199:AA$298))</f>
        <v>0</v>
      </c>
    </row>
    <row r="76" spans="2:29" x14ac:dyDescent="0.2">
      <c r="B76" s="239"/>
      <c r="C76" s="114"/>
      <c r="D76" s="693"/>
      <c r="E76" s="309">
        <f>IF($D$4="MAP+ADM Waivers",(SUMIF('C Report'!$A$199:$A$298,'C Report Grouper'!$D76,'C Report'!C$199:C$298)+SUMIF('C Report'!$A$399:$A$498,'C Report Grouper'!$D76,'C Report'!C$399:C$498)),SUMIF('C Report'!$A$199:$A$298,'C Report Grouper'!$D76,'C Report'!C$199:C$298))</f>
        <v>0</v>
      </c>
      <c r="F76" s="310">
        <f>IF($D$4="MAP+ADM Waivers",(SUMIF('C Report'!$A$199:$A$298,'C Report Grouper'!$D76,'C Report'!D$199:D$298)+SUMIF('C Report'!$A$399:$A$498,'C Report Grouper'!$D76,'C Report'!D$399:D$498)),SUMIF('C Report'!$A$199:$A$298,'C Report Grouper'!$D76,'C Report'!D$199:D$298))</f>
        <v>0</v>
      </c>
      <c r="G76" s="310">
        <f>IF($D$4="MAP+ADM Waivers",(SUMIF('C Report'!$A$199:$A$298,'C Report Grouper'!$D76,'C Report'!E$199:E$298)+SUMIF('C Report'!$A$399:$A$498,'C Report Grouper'!$D76,'C Report'!E$399:E$498)),SUMIF('C Report'!$A$199:$A$298,'C Report Grouper'!$D76,'C Report'!E$199:E$298))</f>
        <v>0</v>
      </c>
      <c r="H76" s="310">
        <f>IF($D$4="MAP+ADM Waivers",(SUMIF('C Report'!$A$199:$A$298,'C Report Grouper'!$D76,'C Report'!F$199:F$298)+SUMIF('C Report'!$A$399:$A$498,'C Report Grouper'!$D76,'C Report'!F$399:F$498)),SUMIF('C Report'!$A$199:$A$298,'C Report Grouper'!$D76,'C Report'!F$199:F$298))</f>
        <v>0</v>
      </c>
      <c r="I76" s="310">
        <f>IF($D$4="MAP+ADM Waivers",(SUMIF('C Report'!$A$199:$A$298,'C Report Grouper'!$D76,'C Report'!G$199:G$298)+SUMIF('C Report'!$A$399:$A$498,'C Report Grouper'!$D76,'C Report'!G$399:G$498)),SUMIF('C Report'!$A$199:$A$298,'C Report Grouper'!$D76,'C Report'!G$199:G$298))</f>
        <v>0</v>
      </c>
      <c r="J76" s="310">
        <f>IF($D$4="MAP+ADM Waivers",(SUMIF('C Report'!$A$199:$A$298,'C Report Grouper'!$D76,'C Report'!H$199:H$298)+SUMIF('C Report'!$A$399:$A$498,'C Report Grouper'!$D76,'C Report'!H$399:H$498)),SUMIF('C Report'!$A$199:$A$298,'C Report Grouper'!$D76,'C Report'!H$199:H$298))</f>
        <v>0</v>
      </c>
      <c r="K76" s="310">
        <f>IF($D$4="MAP+ADM Waivers",(SUMIF('C Report'!$A$199:$A$298,'C Report Grouper'!$D76,'C Report'!I$199:I$298)+SUMIF('C Report'!$A$399:$A$498,'C Report Grouper'!$D76,'C Report'!I$399:I$498)),SUMIF('C Report'!$A$199:$A$298,'C Report Grouper'!$D76,'C Report'!I$199:I$298))</f>
        <v>0</v>
      </c>
      <c r="L76" s="310">
        <f>IF($D$4="MAP+ADM Waivers",(SUMIF('C Report'!$A$199:$A$298,'C Report Grouper'!$D76,'C Report'!J$199:J$298)+SUMIF('C Report'!$A$399:$A$498,'C Report Grouper'!$D76,'C Report'!J$399:J$498)),SUMIF('C Report'!$A$199:$A$298,'C Report Grouper'!$D76,'C Report'!J$199:J$298))</f>
        <v>0</v>
      </c>
      <c r="M76" s="310">
        <f>IF($D$4="MAP+ADM Waivers",(SUMIF('C Report'!$A$199:$A$298,'C Report Grouper'!$D76,'C Report'!K$199:K$298)+SUMIF('C Report'!$A$399:$A$498,'C Report Grouper'!$D76,'C Report'!K$399:K$498)),SUMIF('C Report'!$A$199:$A$298,'C Report Grouper'!$D76,'C Report'!K$199:K$298))</f>
        <v>0</v>
      </c>
      <c r="N76" s="310">
        <f>IF($D$4="MAP+ADM Waivers",(SUMIF('C Report'!$A$199:$A$298,'C Report Grouper'!$D76,'C Report'!L$199:L$298)+SUMIF('C Report'!$A$399:$A$498,'C Report Grouper'!$D76,'C Report'!L$399:L$498)),SUMIF('C Report'!$A$199:$A$298,'C Report Grouper'!$D76,'C Report'!L$199:L$298))</f>
        <v>0</v>
      </c>
      <c r="O76" s="310">
        <f>IF($D$4="MAP+ADM Waivers",(SUMIF('C Report'!$A$199:$A$298,'C Report Grouper'!$D76,'C Report'!M$199:M$298)+SUMIF('C Report'!$A$399:$A$498,'C Report Grouper'!$D76,'C Report'!M$399:M$498)),SUMIF('C Report'!$A$199:$A$298,'C Report Grouper'!$D76,'C Report'!M$199:M$298))</f>
        <v>0</v>
      </c>
      <c r="P76" s="310">
        <f>IF($D$4="MAP+ADM Waivers",(SUMIF('C Report'!$A$199:$A$298,'C Report Grouper'!$D76,'C Report'!N$199:N$298)+SUMIF('C Report'!$A$399:$A$498,'C Report Grouper'!$D76,'C Report'!N$399:N$498)),SUMIF('C Report'!$A$199:$A$298,'C Report Grouper'!$D76,'C Report'!N$199:N$298))</f>
        <v>0</v>
      </c>
      <c r="Q76" s="310">
        <f>IF($D$4="MAP+ADM Waivers",(SUMIF('C Report'!$A$199:$A$298,'C Report Grouper'!$D76,'C Report'!O$199:O$298)+SUMIF('C Report'!$A$399:$A$498,'C Report Grouper'!$D76,'C Report'!O$399:O$498)),SUMIF('C Report'!$A$199:$A$298,'C Report Grouper'!$D76,'C Report'!O$199:O$298))</f>
        <v>0</v>
      </c>
      <c r="R76" s="310">
        <f>IF($D$4="MAP+ADM Waivers",(SUMIF('C Report'!$A$199:$A$298,'C Report Grouper'!$D76,'C Report'!P$199:P$298)+SUMIF('C Report'!$A$399:$A$498,'C Report Grouper'!$D76,'C Report'!P$399:P$498)),SUMIF('C Report'!$A$199:$A$298,'C Report Grouper'!$D76,'C Report'!P$199:P$298))</f>
        <v>0</v>
      </c>
      <c r="S76" s="310">
        <f>IF($D$4="MAP+ADM Waivers",(SUMIF('C Report'!$A$199:$A$298,'C Report Grouper'!$D76,'C Report'!Q$199:Q$298)+SUMIF('C Report'!$A$399:$A$498,'C Report Grouper'!$D76,'C Report'!Q$399:Q$498)),SUMIF('C Report'!$A$199:$A$298,'C Report Grouper'!$D76,'C Report'!Q$199:Q$298))</f>
        <v>0</v>
      </c>
      <c r="T76" s="310">
        <f>IF($D$4="MAP+ADM Waivers",(SUMIF('C Report'!$A$199:$A$298,'C Report Grouper'!$D76,'C Report'!R$199:R$298)+SUMIF('C Report'!$A$399:$A$498,'C Report Grouper'!$D76,'C Report'!R$399:R$498)),SUMIF('C Report'!$A$199:$A$298,'C Report Grouper'!$D76,'C Report'!R$199:R$298))</f>
        <v>0</v>
      </c>
      <c r="U76" s="310">
        <f>IF($D$4="MAP+ADM Waivers",(SUMIF('C Report'!$A$199:$A$298,'C Report Grouper'!$D76,'C Report'!S$199:S$298)+SUMIF('C Report'!$A$399:$A$498,'C Report Grouper'!$D76,'C Report'!S$399:S$498)),SUMIF('C Report'!$A$199:$A$298,'C Report Grouper'!$D76,'C Report'!S$199:S$298))</f>
        <v>0</v>
      </c>
      <c r="V76" s="310">
        <f>IF($D$4="MAP+ADM Waivers",(SUMIF('C Report'!$A$199:$A$298,'C Report Grouper'!$D76,'C Report'!T$199:T$298)+SUMIF('C Report'!$A$399:$A$498,'C Report Grouper'!$D76,'C Report'!T$399:T$498)),SUMIF('C Report'!$A$199:$A$298,'C Report Grouper'!$D76,'C Report'!T$199:T$298))</f>
        <v>0</v>
      </c>
      <c r="W76" s="310">
        <f>IF($D$4="MAP+ADM Waivers",(SUMIF('C Report'!$A$199:$A$298,'C Report Grouper'!$D76,'C Report'!U$199:U$298)+SUMIF('C Report'!$A$399:$A$498,'C Report Grouper'!$D76,'C Report'!U$399:U$498)),SUMIF('C Report'!$A$199:$A$298,'C Report Grouper'!$D76,'C Report'!U$199:U$298))</f>
        <v>0</v>
      </c>
      <c r="X76" s="310">
        <f>IF($D$4="MAP+ADM Waivers",(SUMIF('C Report'!$A$199:$A$298,'C Report Grouper'!$D76,'C Report'!V$199:V$298)+SUMIF('C Report'!$A$399:$A$498,'C Report Grouper'!$D76,'C Report'!V$399:V$498)),SUMIF('C Report'!$A$199:$A$298,'C Report Grouper'!$D76,'C Report'!V$199:V$298))</f>
        <v>0</v>
      </c>
      <c r="Y76" s="310">
        <f>IF($D$4="MAP+ADM Waivers",(SUMIF('C Report'!$A$199:$A$298,'C Report Grouper'!$D76,'C Report'!W$199:W$298)+SUMIF('C Report'!$A$399:$A$498,'C Report Grouper'!$D76,'C Report'!W$399:W$498)),SUMIF('C Report'!$A$199:$A$298,'C Report Grouper'!$D76,'C Report'!W$199:W$298))</f>
        <v>0</v>
      </c>
      <c r="Z76" s="310">
        <f>IF($D$4="MAP+ADM Waivers",(SUMIF('C Report'!$A$199:$A$298,'C Report Grouper'!$D76,'C Report'!X$199:X$298)+SUMIF('C Report'!$A$399:$A$498,'C Report Grouper'!$D76,'C Report'!X$399:X$498)),SUMIF('C Report'!$A$199:$A$298,'C Report Grouper'!$D76,'C Report'!X$199:X$298))</f>
        <v>0</v>
      </c>
      <c r="AA76" s="310">
        <f>IF($D$4="MAP+ADM Waivers",(SUMIF('C Report'!$A$199:$A$298,'C Report Grouper'!$D76,'C Report'!Y$199:Y$298)+SUMIF('C Report'!$A$399:$A$498,'C Report Grouper'!$D76,'C Report'!Y$399:Y$498)),SUMIF('C Report'!$A$199:$A$298,'C Report Grouper'!$D76,'C Report'!Y$199:Y$298))</f>
        <v>0</v>
      </c>
      <c r="AB76" s="310">
        <f>IF($D$4="MAP+ADM Waivers",(SUMIF('C Report'!$A$199:$A$298,'C Report Grouper'!$D76,'C Report'!Z$199:Z$298)+SUMIF('C Report'!$A$399:$A$498,'C Report Grouper'!$D76,'C Report'!Z$399:Z$498)),SUMIF('C Report'!$A$199:$A$298,'C Report Grouper'!$D76,'C Report'!Z$199:Z$298))</f>
        <v>0</v>
      </c>
      <c r="AC76" s="311">
        <f>IF($D$4="MAP+ADM Waivers",(SUMIF('C Report'!$A$199:$A$298,'C Report Grouper'!$D76,'C Report'!AA$199:AA$298)+SUMIF('C Report'!$A$399:$A$498,'C Report Grouper'!$D76,'C Report'!AA$399:AA$498)),SUMIF('C Report'!$A$199:$A$298,'C Report Grouper'!$D76,'C Report'!AA$199:AA$298))</f>
        <v>0</v>
      </c>
    </row>
    <row r="77" spans="2:29" x14ac:dyDescent="0.2">
      <c r="B77" s="214" t="s">
        <v>42</v>
      </c>
      <c r="C77" s="114"/>
      <c r="D77" s="693"/>
      <c r="E77" s="309">
        <f>IF($D$4="MAP+ADM Waivers",(SUMIF('C Report'!$A$199:$A$298,'C Report Grouper'!$D77,'C Report'!C$199:C$298)+SUMIF('C Report'!$A$399:$A$498,'C Report Grouper'!$D77,'C Report'!C$399:C$498)),SUMIF('C Report'!$A$199:$A$298,'C Report Grouper'!$D77,'C Report'!C$199:C$298))</f>
        <v>0</v>
      </c>
      <c r="F77" s="310">
        <f>IF($D$4="MAP+ADM Waivers",(SUMIF('C Report'!$A$199:$A$298,'C Report Grouper'!$D77,'C Report'!D$199:D$298)+SUMIF('C Report'!$A$399:$A$498,'C Report Grouper'!$D77,'C Report'!D$399:D$498)),SUMIF('C Report'!$A$199:$A$298,'C Report Grouper'!$D77,'C Report'!D$199:D$298))</f>
        <v>0</v>
      </c>
      <c r="G77" s="310">
        <f>IF($D$4="MAP+ADM Waivers",(SUMIF('C Report'!$A$199:$A$298,'C Report Grouper'!$D77,'C Report'!E$199:E$298)+SUMIF('C Report'!$A$399:$A$498,'C Report Grouper'!$D77,'C Report'!E$399:E$498)),SUMIF('C Report'!$A$199:$A$298,'C Report Grouper'!$D77,'C Report'!E$199:E$298))</f>
        <v>0</v>
      </c>
      <c r="H77" s="310">
        <f>IF($D$4="MAP+ADM Waivers",(SUMIF('C Report'!$A$199:$A$298,'C Report Grouper'!$D77,'C Report'!F$199:F$298)+SUMIF('C Report'!$A$399:$A$498,'C Report Grouper'!$D77,'C Report'!F$399:F$498)),SUMIF('C Report'!$A$199:$A$298,'C Report Grouper'!$D77,'C Report'!F$199:F$298))</f>
        <v>0</v>
      </c>
      <c r="I77" s="310">
        <f>IF($D$4="MAP+ADM Waivers",(SUMIF('C Report'!$A$199:$A$298,'C Report Grouper'!$D77,'C Report'!G$199:G$298)+SUMIF('C Report'!$A$399:$A$498,'C Report Grouper'!$D77,'C Report'!G$399:G$498)),SUMIF('C Report'!$A$199:$A$298,'C Report Grouper'!$D77,'C Report'!G$199:G$298))</f>
        <v>0</v>
      </c>
      <c r="J77" s="310">
        <f>IF($D$4="MAP+ADM Waivers",(SUMIF('C Report'!$A$199:$A$298,'C Report Grouper'!$D77,'C Report'!H$199:H$298)+SUMIF('C Report'!$A$399:$A$498,'C Report Grouper'!$D77,'C Report'!H$399:H$498)),SUMIF('C Report'!$A$199:$A$298,'C Report Grouper'!$D77,'C Report'!H$199:H$298))</f>
        <v>0</v>
      </c>
      <c r="K77" s="310">
        <f>IF($D$4="MAP+ADM Waivers",(SUMIF('C Report'!$A$199:$A$298,'C Report Grouper'!$D77,'C Report'!I$199:I$298)+SUMIF('C Report'!$A$399:$A$498,'C Report Grouper'!$D77,'C Report'!I$399:I$498)),SUMIF('C Report'!$A$199:$A$298,'C Report Grouper'!$D77,'C Report'!I$199:I$298))</f>
        <v>0</v>
      </c>
      <c r="L77" s="310">
        <f>IF($D$4="MAP+ADM Waivers",(SUMIF('C Report'!$A$199:$A$298,'C Report Grouper'!$D77,'C Report'!J$199:J$298)+SUMIF('C Report'!$A$399:$A$498,'C Report Grouper'!$D77,'C Report'!J$399:J$498)),SUMIF('C Report'!$A$199:$A$298,'C Report Grouper'!$D77,'C Report'!J$199:J$298))</f>
        <v>0</v>
      </c>
      <c r="M77" s="310">
        <f>IF($D$4="MAP+ADM Waivers",(SUMIF('C Report'!$A$199:$A$298,'C Report Grouper'!$D77,'C Report'!K$199:K$298)+SUMIF('C Report'!$A$399:$A$498,'C Report Grouper'!$D77,'C Report'!K$399:K$498)),SUMIF('C Report'!$A$199:$A$298,'C Report Grouper'!$D77,'C Report'!K$199:K$298))</f>
        <v>0</v>
      </c>
      <c r="N77" s="310">
        <f>IF($D$4="MAP+ADM Waivers",(SUMIF('C Report'!$A$199:$A$298,'C Report Grouper'!$D77,'C Report'!L$199:L$298)+SUMIF('C Report'!$A$399:$A$498,'C Report Grouper'!$D77,'C Report'!L$399:L$498)),SUMIF('C Report'!$A$199:$A$298,'C Report Grouper'!$D77,'C Report'!L$199:L$298))</f>
        <v>0</v>
      </c>
      <c r="O77" s="310">
        <f>IF($D$4="MAP+ADM Waivers",(SUMIF('C Report'!$A$199:$A$298,'C Report Grouper'!$D77,'C Report'!M$199:M$298)+SUMIF('C Report'!$A$399:$A$498,'C Report Grouper'!$D77,'C Report'!M$399:M$498)),SUMIF('C Report'!$A$199:$A$298,'C Report Grouper'!$D77,'C Report'!M$199:M$298))</f>
        <v>0</v>
      </c>
      <c r="P77" s="310">
        <f>IF($D$4="MAP+ADM Waivers",(SUMIF('C Report'!$A$199:$A$298,'C Report Grouper'!$D77,'C Report'!N$199:N$298)+SUMIF('C Report'!$A$399:$A$498,'C Report Grouper'!$D77,'C Report'!N$399:N$498)),SUMIF('C Report'!$A$199:$A$298,'C Report Grouper'!$D77,'C Report'!N$199:N$298))</f>
        <v>0</v>
      </c>
      <c r="Q77" s="310">
        <f>IF($D$4="MAP+ADM Waivers",(SUMIF('C Report'!$A$199:$A$298,'C Report Grouper'!$D77,'C Report'!O$199:O$298)+SUMIF('C Report'!$A$399:$A$498,'C Report Grouper'!$D77,'C Report'!O$399:O$498)),SUMIF('C Report'!$A$199:$A$298,'C Report Grouper'!$D77,'C Report'!O$199:O$298))</f>
        <v>0</v>
      </c>
      <c r="R77" s="310">
        <f>IF($D$4="MAP+ADM Waivers",(SUMIF('C Report'!$A$199:$A$298,'C Report Grouper'!$D77,'C Report'!P$199:P$298)+SUMIF('C Report'!$A$399:$A$498,'C Report Grouper'!$D77,'C Report'!P$399:P$498)),SUMIF('C Report'!$A$199:$A$298,'C Report Grouper'!$D77,'C Report'!P$199:P$298))</f>
        <v>0</v>
      </c>
      <c r="S77" s="310">
        <f>IF($D$4="MAP+ADM Waivers",(SUMIF('C Report'!$A$199:$A$298,'C Report Grouper'!$D77,'C Report'!Q$199:Q$298)+SUMIF('C Report'!$A$399:$A$498,'C Report Grouper'!$D77,'C Report'!Q$399:Q$498)),SUMIF('C Report'!$A$199:$A$298,'C Report Grouper'!$D77,'C Report'!Q$199:Q$298))</f>
        <v>0</v>
      </c>
      <c r="T77" s="310">
        <f>IF($D$4="MAP+ADM Waivers",(SUMIF('C Report'!$A$199:$A$298,'C Report Grouper'!$D77,'C Report'!R$199:R$298)+SUMIF('C Report'!$A$399:$A$498,'C Report Grouper'!$D77,'C Report'!R$399:R$498)),SUMIF('C Report'!$A$199:$A$298,'C Report Grouper'!$D77,'C Report'!R$199:R$298))</f>
        <v>0</v>
      </c>
      <c r="U77" s="310">
        <f>IF($D$4="MAP+ADM Waivers",(SUMIF('C Report'!$A$199:$A$298,'C Report Grouper'!$D77,'C Report'!S$199:S$298)+SUMIF('C Report'!$A$399:$A$498,'C Report Grouper'!$D77,'C Report'!S$399:S$498)),SUMIF('C Report'!$A$199:$A$298,'C Report Grouper'!$D77,'C Report'!S$199:S$298))</f>
        <v>0</v>
      </c>
      <c r="V77" s="310">
        <f>IF($D$4="MAP+ADM Waivers",(SUMIF('C Report'!$A$199:$A$298,'C Report Grouper'!$D77,'C Report'!T$199:T$298)+SUMIF('C Report'!$A$399:$A$498,'C Report Grouper'!$D77,'C Report'!T$399:T$498)),SUMIF('C Report'!$A$199:$A$298,'C Report Grouper'!$D77,'C Report'!T$199:T$298))</f>
        <v>0</v>
      </c>
      <c r="W77" s="310">
        <f>IF($D$4="MAP+ADM Waivers",(SUMIF('C Report'!$A$199:$A$298,'C Report Grouper'!$D77,'C Report'!U$199:U$298)+SUMIF('C Report'!$A$399:$A$498,'C Report Grouper'!$D77,'C Report'!U$399:U$498)),SUMIF('C Report'!$A$199:$A$298,'C Report Grouper'!$D77,'C Report'!U$199:U$298))</f>
        <v>0</v>
      </c>
      <c r="X77" s="310">
        <f>IF($D$4="MAP+ADM Waivers",(SUMIF('C Report'!$A$199:$A$298,'C Report Grouper'!$D77,'C Report'!V$199:V$298)+SUMIF('C Report'!$A$399:$A$498,'C Report Grouper'!$D77,'C Report'!V$399:V$498)),SUMIF('C Report'!$A$199:$A$298,'C Report Grouper'!$D77,'C Report'!V$199:V$298))</f>
        <v>0</v>
      </c>
      <c r="Y77" s="310">
        <f>IF($D$4="MAP+ADM Waivers",(SUMIF('C Report'!$A$199:$A$298,'C Report Grouper'!$D77,'C Report'!W$199:W$298)+SUMIF('C Report'!$A$399:$A$498,'C Report Grouper'!$D77,'C Report'!W$399:W$498)),SUMIF('C Report'!$A$199:$A$298,'C Report Grouper'!$D77,'C Report'!W$199:W$298))</f>
        <v>0</v>
      </c>
      <c r="Z77" s="310">
        <f>IF($D$4="MAP+ADM Waivers",(SUMIF('C Report'!$A$199:$A$298,'C Report Grouper'!$D77,'C Report'!X$199:X$298)+SUMIF('C Report'!$A$399:$A$498,'C Report Grouper'!$D77,'C Report'!X$399:X$498)),SUMIF('C Report'!$A$199:$A$298,'C Report Grouper'!$D77,'C Report'!X$199:X$298))</f>
        <v>0</v>
      </c>
      <c r="AA77" s="310">
        <f>IF($D$4="MAP+ADM Waivers",(SUMIF('C Report'!$A$199:$A$298,'C Report Grouper'!$D77,'C Report'!Y$199:Y$298)+SUMIF('C Report'!$A$399:$A$498,'C Report Grouper'!$D77,'C Report'!Y$399:Y$498)),SUMIF('C Report'!$A$199:$A$298,'C Report Grouper'!$D77,'C Report'!Y$199:Y$298))</f>
        <v>0</v>
      </c>
      <c r="AB77" s="310">
        <f>IF($D$4="MAP+ADM Waivers",(SUMIF('C Report'!$A$199:$A$298,'C Report Grouper'!$D77,'C Report'!Z$199:Z$298)+SUMIF('C Report'!$A$399:$A$498,'C Report Grouper'!$D77,'C Report'!Z$399:Z$498)),SUMIF('C Report'!$A$199:$A$298,'C Report Grouper'!$D77,'C Report'!Z$199:Z$298))</f>
        <v>0</v>
      </c>
      <c r="AC77" s="311">
        <f>IF($D$4="MAP+ADM Waivers",(SUMIF('C Report'!$A$199:$A$298,'C Report Grouper'!$D77,'C Report'!AA$199:AA$298)+SUMIF('C Report'!$A$399:$A$498,'C Report Grouper'!$D77,'C Report'!AA$399:AA$498)),SUMIF('C Report'!$A$199:$A$298,'C Report Grouper'!$D77,'C Report'!AA$199:AA$298))</f>
        <v>0</v>
      </c>
    </row>
    <row r="78" spans="2:29" x14ac:dyDescent="0.2">
      <c r="B78" s="456" t="str">
        <f>IFERROR(VLOOKUP(C78,'MEG Def'!$A$42:$B$45,2),"")</f>
        <v/>
      </c>
      <c r="C78" s="114"/>
      <c r="D78" s="693"/>
      <c r="E78" s="309">
        <f>IF($D$4="MAP+ADM Waivers",(SUMIF('C Report'!$A$199:$A$298,'C Report Grouper'!$D78,'C Report'!C$199:C$298)+SUMIF('C Report'!$A$399:$A$498,'C Report Grouper'!$D78,'C Report'!C$399:C$498)),SUMIF('C Report'!$A$199:$A$298,'C Report Grouper'!$D78,'C Report'!C$199:C$298))</f>
        <v>0</v>
      </c>
      <c r="F78" s="310">
        <f>IF($D$4="MAP+ADM Waivers",(SUMIF('C Report'!$A$199:$A$298,'C Report Grouper'!$D78,'C Report'!D$199:D$298)+SUMIF('C Report'!$A$399:$A$498,'C Report Grouper'!$D78,'C Report'!D$399:D$498)),SUMIF('C Report'!$A$199:$A$298,'C Report Grouper'!$D78,'C Report'!D$199:D$298))</f>
        <v>0</v>
      </c>
      <c r="G78" s="310">
        <f>IF($D$4="MAP+ADM Waivers",(SUMIF('C Report'!$A$199:$A$298,'C Report Grouper'!$D78,'C Report'!E$199:E$298)+SUMIF('C Report'!$A$399:$A$498,'C Report Grouper'!$D78,'C Report'!E$399:E$498)),SUMIF('C Report'!$A$199:$A$298,'C Report Grouper'!$D78,'C Report'!E$199:E$298))</f>
        <v>0</v>
      </c>
      <c r="H78" s="310">
        <f>IF($D$4="MAP+ADM Waivers",(SUMIF('C Report'!$A$199:$A$298,'C Report Grouper'!$D78,'C Report'!F$199:F$298)+SUMIF('C Report'!$A$399:$A$498,'C Report Grouper'!$D78,'C Report'!F$399:F$498)),SUMIF('C Report'!$A$199:$A$298,'C Report Grouper'!$D78,'C Report'!F$199:F$298))</f>
        <v>0</v>
      </c>
      <c r="I78" s="310">
        <f>IF($D$4="MAP+ADM Waivers",(SUMIF('C Report'!$A$199:$A$298,'C Report Grouper'!$D78,'C Report'!G$199:G$298)+SUMIF('C Report'!$A$399:$A$498,'C Report Grouper'!$D78,'C Report'!G$399:G$498)),SUMIF('C Report'!$A$199:$A$298,'C Report Grouper'!$D78,'C Report'!G$199:G$298))</f>
        <v>0</v>
      </c>
      <c r="J78" s="310">
        <f>IF($D$4="MAP+ADM Waivers",(SUMIF('C Report'!$A$199:$A$298,'C Report Grouper'!$D78,'C Report'!H$199:H$298)+SUMIF('C Report'!$A$399:$A$498,'C Report Grouper'!$D78,'C Report'!H$399:H$498)),SUMIF('C Report'!$A$199:$A$298,'C Report Grouper'!$D78,'C Report'!H$199:H$298))</f>
        <v>0</v>
      </c>
      <c r="K78" s="310">
        <f>IF($D$4="MAP+ADM Waivers",(SUMIF('C Report'!$A$199:$A$298,'C Report Grouper'!$D78,'C Report'!I$199:I$298)+SUMIF('C Report'!$A$399:$A$498,'C Report Grouper'!$D78,'C Report'!I$399:I$498)),SUMIF('C Report'!$A$199:$A$298,'C Report Grouper'!$D78,'C Report'!I$199:I$298))</f>
        <v>0</v>
      </c>
      <c r="L78" s="310">
        <f>IF($D$4="MAP+ADM Waivers",(SUMIF('C Report'!$A$199:$A$298,'C Report Grouper'!$D78,'C Report'!J$199:J$298)+SUMIF('C Report'!$A$399:$A$498,'C Report Grouper'!$D78,'C Report'!J$399:J$498)),SUMIF('C Report'!$A$199:$A$298,'C Report Grouper'!$D78,'C Report'!J$199:J$298))</f>
        <v>0</v>
      </c>
      <c r="M78" s="310">
        <f>IF($D$4="MAP+ADM Waivers",(SUMIF('C Report'!$A$199:$A$298,'C Report Grouper'!$D78,'C Report'!K$199:K$298)+SUMIF('C Report'!$A$399:$A$498,'C Report Grouper'!$D78,'C Report'!K$399:K$498)),SUMIF('C Report'!$A$199:$A$298,'C Report Grouper'!$D78,'C Report'!K$199:K$298))</f>
        <v>0</v>
      </c>
      <c r="N78" s="310">
        <f>IF($D$4="MAP+ADM Waivers",(SUMIF('C Report'!$A$199:$A$298,'C Report Grouper'!$D78,'C Report'!L$199:L$298)+SUMIF('C Report'!$A$399:$A$498,'C Report Grouper'!$D78,'C Report'!L$399:L$498)),SUMIF('C Report'!$A$199:$A$298,'C Report Grouper'!$D78,'C Report'!L$199:L$298))</f>
        <v>0</v>
      </c>
      <c r="O78" s="310">
        <f>IF($D$4="MAP+ADM Waivers",(SUMIF('C Report'!$A$199:$A$298,'C Report Grouper'!$D78,'C Report'!M$199:M$298)+SUMIF('C Report'!$A$399:$A$498,'C Report Grouper'!$D78,'C Report'!M$399:M$498)),SUMIF('C Report'!$A$199:$A$298,'C Report Grouper'!$D78,'C Report'!M$199:M$298))</f>
        <v>0</v>
      </c>
      <c r="P78" s="310">
        <f>IF($D$4="MAP+ADM Waivers",(SUMIF('C Report'!$A$199:$A$298,'C Report Grouper'!$D78,'C Report'!N$199:N$298)+SUMIF('C Report'!$A$399:$A$498,'C Report Grouper'!$D78,'C Report'!N$399:N$498)),SUMIF('C Report'!$A$199:$A$298,'C Report Grouper'!$D78,'C Report'!N$199:N$298))</f>
        <v>0</v>
      </c>
      <c r="Q78" s="310">
        <f>IF($D$4="MAP+ADM Waivers",(SUMIF('C Report'!$A$199:$A$298,'C Report Grouper'!$D78,'C Report'!O$199:O$298)+SUMIF('C Report'!$A$399:$A$498,'C Report Grouper'!$D78,'C Report'!O$399:O$498)),SUMIF('C Report'!$A$199:$A$298,'C Report Grouper'!$D78,'C Report'!O$199:O$298))</f>
        <v>0</v>
      </c>
      <c r="R78" s="310">
        <f>IF($D$4="MAP+ADM Waivers",(SUMIF('C Report'!$A$199:$A$298,'C Report Grouper'!$D78,'C Report'!P$199:P$298)+SUMIF('C Report'!$A$399:$A$498,'C Report Grouper'!$D78,'C Report'!P$399:P$498)),SUMIF('C Report'!$A$199:$A$298,'C Report Grouper'!$D78,'C Report'!P$199:P$298))</f>
        <v>0</v>
      </c>
      <c r="S78" s="310">
        <f>IF($D$4="MAP+ADM Waivers",(SUMIF('C Report'!$A$199:$A$298,'C Report Grouper'!$D78,'C Report'!Q$199:Q$298)+SUMIF('C Report'!$A$399:$A$498,'C Report Grouper'!$D78,'C Report'!Q$399:Q$498)),SUMIF('C Report'!$A$199:$A$298,'C Report Grouper'!$D78,'C Report'!Q$199:Q$298))</f>
        <v>0</v>
      </c>
      <c r="T78" s="310">
        <f>IF($D$4="MAP+ADM Waivers",(SUMIF('C Report'!$A$199:$A$298,'C Report Grouper'!$D78,'C Report'!R$199:R$298)+SUMIF('C Report'!$A$399:$A$498,'C Report Grouper'!$D78,'C Report'!R$399:R$498)),SUMIF('C Report'!$A$199:$A$298,'C Report Grouper'!$D78,'C Report'!R$199:R$298))</f>
        <v>0</v>
      </c>
      <c r="U78" s="310">
        <f>IF($D$4="MAP+ADM Waivers",(SUMIF('C Report'!$A$199:$A$298,'C Report Grouper'!$D78,'C Report'!S$199:S$298)+SUMIF('C Report'!$A$399:$A$498,'C Report Grouper'!$D78,'C Report'!S$399:S$498)),SUMIF('C Report'!$A$199:$A$298,'C Report Grouper'!$D78,'C Report'!S$199:S$298))</f>
        <v>0</v>
      </c>
      <c r="V78" s="310">
        <f>IF($D$4="MAP+ADM Waivers",(SUMIF('C Report'!$A$199:$A$298,'C Report Grouper'!$D78,'C Report'!T$199:T$298)+SUMIF('C Report'!$A$399:$A$498,'C Report Grouper'!$D78,'C Report'!T$399:T$498)),SUMIF('C Report'!$A$199:$A$298,'C Report Grouper'!$D78,'C Report'!T$199:T$298))</f>
        <v>0</v>
      </c>
      <c r="W78" s="310">
        <f>IF($D$4="MAP+ADM Waivers",(SUMIF('C Report'!$A$199:$A$298,'C Report Grouper'!$D78,'C Report'!U$199:U$298)+SUMIF('C Report'!$A$399:$A$498,'C Report Grouper'!$D78,'C Report'!U$399:U$498)),SUMIF('C Report'!$A$199:$A$298,'C Report Grouper'!$D78,'C Report'!U$199:U$298))</f>
        <v>0</v>
      </c>
      <c r="X78" s="310">
        <f>IF($D$4="MAP+ADM Waivers",(SUMIF('C Report'!$A$199:$A$298,'C Report Grouper'!$D78,'C Report'!V$199:V$298)+SUMIF('C Report'!$A$399:$A$498,'C Report Grouper'!$D78,'C Report'!V$399:V$498)),SUMIF('C Report'!$A$199:$A$298,'C Report Grouper'!$D78,'C Report'!V$199:V$298))</f>
        <v>0</v>
      </c>
      <c r="Y78" s="310">
        <f>IF($D$4="MAP+ADM Waivers",(SUMIF('C Report'!$A$199:$A$298,'C Report Grouper'!$D78,'C Report'!W$199:W$298)+SUMIF('C Report'!$A$399:$A$498,'C Report Grouper'!$D78,'C Report'!W$399:W$498)),SUMIF('C Report'!$A$199:$A$298,'C Report Grouper'!$D78,'C Report'!W$199:W$298))</f>
        <v>0</v>
      </c>
      <c r="Z78" s="310">
        <f>IF($D$4="MAP+ADM Waivers",(SUMIF('C Report'!$A$199:$A$298,'C Report Grouper'!$D78,'C Report'!X$199:X$298)+SUMIF('C Report'!$A$399:$A$498,'C Report Grouper'!$D78,'C Report'!X$399:X$498)),SUMIF('C Report'!$A$199:$A$298,'C Report Grouper'!$D78,'C Report'!X$199:X$298))</f>
        <v>0</v>
      </c>
      <c r="AA78" s="310">
        <f>IF($D$4="MAP+ADM Waivers",(SUMIF('C Report'!$A$199:$A$298,'C Report Grouper'!$D78,'C Report'!Y$199:Y$298)+SUMIF('C Report'!$A$399:$A$498,'C Report Grouper'!$D78,'C Report'!Y$399:Y$498)),SUMIF('C Report'!$A$199:$A$298,'C Report Grouper'!$D78,'C Report'!Y$199:Y$298))</f>
        <v>0</v>
      </c>
      <c r="AB78" s="310">
        <f>IF($D$4="MAP+ADM Waivers",(SUMIF('C Report'!$A$199:$A$298,'C Report Grouper'!$D78,'C Report'!Z$199:Z$298)+SUMIF('C Report'!$A$399:$A$498,'C Report Grouper'!$D78,'C Report'!Z$399:Z$498)),SUMIF('C Report'!$A$199:$A$298,'C Report Grouper'!$D78,'C Report'!Z$199:Z$298))</f>
        <v>0</v>
      </c>
      <c r="AC78" s="311">
        <f>IF($D$4="MAP+ADM Waivers",(SUMIF('C Report'!$A$199:$A$298,'C Report Grouper'!$D78,'C Report'!AA$199:AA$298)+SUMIF('C Report'!$A$399:$A$498,'C Report Grouper'!$D78,'C Report'!AA$399:AA$498)),SUMIF('C Report'!$A$199:$A$298,'C Report Grouper'!$D78,'C Report'!AA$199:AA$298))</f>
        <v>0</v>
      </c>
    </row>
    <row r="79" spans="2:29" x14ac:dyDescent="0.2">
      <c r="B79" s="456" t="str">
        <f>IFERROR(VLOOKUP(C79,'MEG Def'!$A$42:$B$45,2),"")</f>
        <v/>
      </c>
      <c r="C79" s="114"/>
      <c r="D79" s="693"/>
      <c r="E79" s="309">
        <f>IF($D$4="MAP+ADM Waivers",(SUMIF('C Report'!$A$199:$A$298,'C Report Grouper'!$D79,'C Report'!C$199:C$298)+SUMIF('C Report'!$A$399:$A$498,'C Report Grouper'!$D79,'C Report'!C$399:C$498)),SUMIF('C Report'!$A$199:$A$298,'C Report Grouper'!$D79,'C Report'!C$199:C$298))</f>
        <v>0</v>
      </c>
      <c r="F79" s="310">
        <f>IF($D$4="MAP+ADM Waivers",(SUMIF('C Report'!$A$199:$A$298,'C Report Grouper'!$D79,'C Report'!D$199:D$298)+SUMIF('C Report'!$A$399:$A$498,'C Report Grouper'!$D79,'C Report'!D$399:D$498)),SUMIF('C Report'!$A$199:$A$298,'C Report Grouper'!$D79,'C Report'!D$199:D$298))</f>
        <v>0</v>
      </c>
      <c r="G79" s="310">
        <f>IF($D$4="MAP+ADM Waivers",(SUMIF('C Report'!$A$199:$A$298,'C Report Grouper'!$D79,'C Report'!E$199:E$298)+SUMIF('C Report'!$A$399:$A$498,'C Report Grouper'!$D79,'C Report'!E$399:E$498)),SUMIF('C Report'!$A$199:$A$298,'C Report Grouper'!$D79,'C Report'!E$199:E$298))</f>
        <v>0</v>
      </c>
      <c r="H79" s="310">
        <f>IF($D$4="MAP+ADM Waivers",(SUMIF('C Report'!$A$199:$A$298,'C Report Grouper'!$D79,'C Report'!F$199:F$298)+SUMIF('C Report'!$A$399:$A$498,'C Report Grouper'!$D79,'C Report'!F$399:F$498)),SUMIF('C Report'!$A$199:$A$298,'C Report Grouper'!$D79,'C Report'!F$199:F$298))</f>
        <v>0</v>
      </c>
      <c r="I79" s="310">
        <f>IF($D$4="MAP+ADM Waivers",(SUMIF('C Report'!$A$199:$A$298,'C Report Grouper'!$D79,'C Report'!G$199:G$298)+SUMIF('C Report'!$A$399:$A$498,'C Report Grouper'!$D79,'C Report'!G$399:G$498)),SUMIF('C Report'!$A$199:$A$298,'C Report Grouper'!$D79,'C Report'!G$199:G$298))</f>
        <v>0</v>
      </c>
      <c r="J79" s="310">
        <f>IF($D$4="MAP+ADM Waivers",(SUMIF('C Report'!$A$199:$A$298,'C Report Grouper'!$D79,'C Report'!H$199:H$298)+SUMIF('C Report'!$A$399:$A$498,'C Report Grouper'!$D79,'C Report'!H$399:H$498)),SUMIF('C Report'!$A$199:$A$298,'C Report Grouper'!$D79,'C Report'!H$199:H$298))</f>
        <v>0</v>
      </c>
      <c r="K79" s="310">
        <f>IF($D$4="MAP+ADM Waivers",(SUMIF('C Report'!$A$199:$A$298,'C Report Grouper'!$D79,'C Report'!I$199:I$298)+SUMIF('C Report'!$A$399:$A$498,'C Report Grouper'!$D79,'C Report'!I$399:I$498)),SUMIF('C Report'!$A$199:$A$298,'C Report Grouper'!$D79,'C Report'!I$199:I$298))</f>
        <v>0</v>
      </c>
      <c r="L79" s="310">
        <f>IF($D$4="MAP+ADM Waivers",(SUMIF('C Report'!$A$199:$A$298,'C Report Grouper'!$D79,'C Report'!J$199:J$298)+SUMIF('C Report'!$A$399:$A$498,'C Report Grouper'!$D79,'C Report'!J$399:J$498)),SUMIF('C Report'!$A$199:$A$298,'C Report Grouper'!$D79,'C Report'!J$199:J$298))</f>
        <v>0</v>
      </c>
      <c r="M79" s="310">
        <f>IF($D$4="MAP+ADM Waivers",(SUMIF('C Report'!$A$199:$A$298,'C Report Grouper'!$D79,'C Report'!K$199:K$298)+SUMIF('C Report'!$A$399:$A$498,'C Report Grouper'!$D79,'C Report'!K$399:K$498)),SUMIF('C Report'!$A$199:$A$298,'C Report Grouper'!$D79,'C Report'!K$199:K$298))</f>
        <v>0</v>
      </c>
      <c r="N79" s="310">
        <f>IF($D$4="MAP+ADM Waivers",(SUMIF('C Report'!$A$199:$A$298,'C Report Grouper'!$D79,'C Report'!L$199:L$298)+SUMIF('C Report'!$A$399:$A$498,'C Report Grouper'!$D79,'C Report'!L$399:L$498)),SUMIF('C Report'!$A$199:$A$298,'C Report Grouper'!$D79,'C Report'!L$199:L$298))</f>
        <v>0</v>
      </c>
      <c r="O79" s="310">
        <f>IF($D$4="MAP+ADM Waivers",(SUMIF('C Report'!$A$199:$A$298,'C Report Grouper'!$D79,'C Report'!M$199:M$298)+SUMIF('C Report'!$A$399:$A$498,'C Report Grouper'!$D79,'C Report'!M$399:M$498)),SUMIF('C Report'!$A$199:$A$298,'C Report Grouper'!$D79,'C Report'!M$199:M$298))</f>
        <v>0</v>
      </c>
      <c r="P79" s="310">
        <f>IF($D$4="MAP+ADM Waivers",(SUMIF('C Report'!$A$199:$A$298,'C Report Grouper'!$D79,'C Report'!N$199:N$298)+SUMIF('C Report'!$A$399:$A$498,'C Report Grouper'!$D79,'C Report'!N$399:N$498)),SUMIF('C Report'!$A$199:$A$298,'C Report Grouper'!$D79,'C Report'!N$199:N$298))</f>
        <v>0</v>
      </c>
      <c r="Q79" s="310">
        <f>IF($D$4="MAP+ADM Waivers",(SUMIF('C Report'!$A$199:$A$298,'C Report Grouper'!$D79,'C Report'!O$199:O$298)+SUMIF('C Report'!$A$399:$A$498,'C Report Grouper'!$D79,'C Report'!O$399:O$498)),SUMIF('C Report'!$A$199:$A$298,'C Report Grouper'!$D79,'C Report'!O$199:O$298))</f>
        <v>0</v>
      </c>
      <c r="R79" s="310">
        <f>IF($D$4="MAP+ADM Waivers",(SUMIF('C Report'!$A$199:$A$298,'C Report Grouper'!$D79,'C Report'!P$199:P$298)+SUMIF('C Report'!$A$399:$A$498,'C Report Grouper'!$D79,'C Report'!P$399:P$498)),SUMIF('C Report'!$A$199:$A$298,'C Report Grouper'!$D79,'C Report'!P$199:P$298))</f>
        <v>0</v>
      </c>
      <c r="S79" s="310">
        <f>IF($D$4="MAP+ADM Waivers",(SUMIF('C Report'!$A$199:$A$298,'C Report Grouper'!$D79,'C Report'!Q$199:Q$298)+SUMIF('C Report'!$A$399:$A$498,'C Report Grouper'!$D79,'C Report'!Q$399:Q$498)),SUMIF('C Report'!$A$199:$A$298,'C Report Grouper'!$D79,'C Report'!Q$199:Q$298))</f>
        <v>0</v>
      </c>
      <c r="T79" s="310">
        <f>IF($D$4="MAP+ADM Waivers",(SUMIF('C Report'!$A$199:$A$298,'C Report Grouper'!$D79,'C Report'!R$199:R$298)+SUMIF('C Report'!$A$399:$A$498,'C Report Grouper'!$D79,'C Report'!R$399:R$498)),SUMIF('C Report'!$A$199:$A$298,'C Report Grouper'!$D79,'C Report'!R$199:R$298))</f>
        <v>0</v>
      </c>
      <c r="U79" s="310">
        <f>IF($D$4="MAP+ADM Waivers",(SUMIF('C Report'!$A$199:$A$298,'C Report Grouper'!$D79,'C Report'!S$199:S$298)+SUMIF('C Report'!$A$399:$A$498,'C Report Grouper'!$D79,'C Report'!S$399:S$498)),SUMIF('C Report'!$A$199:$A$298,'C Report Grouper'!$D79,'C Report'!S$199:S$298))</f>
        <v>0</v>
      </c>
      <c r="V79" s="310">
        <f>IF($D$4="MAP+ADM Waivers",(SUMIF('C Report'!$A$199:$A$298,'C Report Grouper'!$D79,'C Report'!T$199:T$298)+SUMIF('C Report'!$A$399:$A$498,'C Report Grouper'!$D79,'C Report'!T$399:T$498)),SUMIF('C Report'!$A$199:$A$298,'C Report Grouper'!$D79,'C Report'!T$199:T$298))</f>
        <v>0</v>
      </c>
      <c r="W79" s="310">
        <f>IF($D$4="MAP+ADM Waivers",(SUMIF('C Report'!$A$199:$A$298,'C Report Grouper'!$D79,'C Report'!U$199:U$298)+SUMIF('C Report'!$A$399:$A$498,'C Report Grouper'!$D79,'C Report'!U$399:U$498)),SUMIF('C Report'!$A$199:$A$298,'C Report Grouper'!$D79,'C Report'!U$199:U$298))</f>
        <v>0</v>
      </c>
      <c r="X79" s="310">
        <f>IF($D$4="MAP+ADM Waivers",(SUMIF('C Report'!$A$199:$A$298,'C Report Grouper'!$D79,'C Report'!V$199:V$298)+SUMIF('C Report'!$A$399:$A$498,'C Report Grouper'!$D79,'C Report'!V$399:V$498)),SUMIF('C Report'!$A$199:$A$298,'C Report Grouper'!$D79,'C Report'!V$199:V$298))</f>
        <v>0</v>
      </c>
      <c r="Y79" s="310">
        <f>IF($D$4="MAP+ADM Waivers",(SUMIF('C Report'!$A$199:$A$298,'C Report Grouper'!$D79,'C Report'!W$199:W$298)+SUMIF('C Report'!$A$399:$A$498,'C Report Grouper'!$D79,'C Report'!W$399:W$498)),SUMIF('C Report'!$A$199:$A$298,'C Report Grouper'!$D79,'C Report'!W$199:W$298))</f>
        <v>0</v>
      </c>
      <c r="Z79" s="310">
        <f>IF($D$4="MAP+ADM Waivers",(SUMIF('C Report'!$A$199:$A$298,'C Report Grouper'!$D79,'C Report'!X$199:X$298)+SUMIF('C Report'!$A$399:$A$498,'C Report Grouper'!$D79,'C Report'!X$399:X$498)),SUMIF('C Report'!$A$199:$A$298,'C Report Grouper'!$D79,'C Report'!X$199:X$298))</f>
        <v>0</v>
      </c>
      <c r="AA79" s="310">
        <f>IF($D$4="MAP+ADM Waivers",(SUMIF('C Report'!$A$199:$A$298,'C Report Grouper'!$D79,'C Report'!Y$199:Y$298)+SUMIF('C Report'!$A$399:$A$498,'C Report Grouper'!$D79,'C Report'!Y$399:Y$498)),SUMIF('C Report'!$A$199:$A$298,'C Report Grouper'!$D79,'C Report'!Y$199:Y$298))</f>
        <v>0</v>
      </c>
      <c r="AB79" s="310">
        <f>IF($D$4="MAP+ADM Waivers",(SUMIF('C Report'!$A$199:$A$298,'C Report Grouper'!$D79,'C Report'!Z$199:Z$298)+SUMIF('C Report'!$A$399:$A$498,'C Report Grouper'!$D79,'C Report'!Z$399:Z$498)),SUMIF('C Report'!$A$199:$A$298,'C Report Grouper'!$D79,'C Report'!Z$199:Z$298))</f>
        <v>0</v>
      </c>
      <c r="AC79" s="311">
        <f>IF($D$4="MAP+ADM Waivers",(SUMIF('C Report'!$A$199:$A$298,'C Report Grouper'!$D79,'C Report'!AA$199:AA$298)+SUMIF('C Report'!$A$399:$A$498,'C Report Grouper'!$D79,'C Report'!AA$399:AA$498)),SUMIF('C Report'!$A$199:$A$298,'C Report Grouper'!$D79,'C Report'!AA$199:AA$298))</f>
        <v>0</v>
      </c>
    </row>
    <row r="80" spans="2:29" x14ac:dyDescent="0.2">
      <c r="B80" s="456" t="str">
        <f>IFERROR(VLOOKUP(C80,'MEG Def'!$A$42:$B$45,2),"")</f>
        <v/>
      </c>
      <c r="C80" s="114"/>
      <c r="D80" s="693"/>
      <c r="E80" s="309">
        <f>IF($D$4="MAP+ADM Waivers",(SUMIF('C Report'!$A$199:$A$298,'C Report Grouper'!$D80,'C Report'!C$199:C$298)+SUMIF('C Report'!$A$399:$A$498,'C Report Grouper'!$D80,'C Report'!C$399:C$498)),SUMIF('C Report'!$A$199:$A$298,'C Report Grouper'!$D80,'C Report'!C$199:C$298))</f>
        <v>0</v>
      </c>
      <c r="F80" s="310">
        <f>IF($D$4="MAP+ADM Waivers",(SUMIF('C Report'!$A$199:$A$298,'C Report Grouper'!$D80,'C Report'!D$199:D$298)+SUMIF('C Report'!$A$399:$A$498,'C Report Grouper'!$D80,'C Report'!D$399:D$498)),SUMIF('C Report'!$A$199:$A$298,'C Report Grouper'!$D80,'C Report'!D$199:D$298))</f>
        <v>0</v>
      </c>
      <c r="G80" s="310">
        <f>IF($D$4="MAP+ADM Waivers",(SUMIF('C Report'!$A$199:$A$298,'C Report Grouper'!$D80,'C Report'!E$199:E$298)+SUMIF('C Report'!$A$399:$A$498,'C Report Grouper'!$D80,'C Report'!E$399:E$498)),SUMIF('C Report'!$A$199:$A$298,'C Report Grouper'!$D80,'C Report'!E$199:E$298))</f>
        <v>0</v>
      </c>
      <c r="H80" s="310">
        <f>IF($D$4="MAP+ADM Waivers",(SUMIF('C Report'!$A$199:$A$298,'C Report Grouper'!$D80,'C Report'!F$199:F$298)+SUMIF('C Report'!$A$399:$A$498,'C Report Grouper'!$D80,'C Report'!F$399:F$498)),SUMIF('C Report'!$A$199:$A$298,'C Report Grouper'!$D80,'C Report'!F$199:F$298))</f>
        <v>0</v>
      </c>
      <c r="I80" s="310">
        <f>IF($D$4="MAP+ADM Waivers",(SUMIF('C Report'!$A$199:$A$298,'C Report Grouper'!$D80,'C Report'!G$199:G$298)+SUMIF('C Report'!$A$399:$A$498,'C Report Grouper'!$D80,'C Report'!G$399:G$498)),SUMIF('C Report'!$A$199:$A$298,'C Report Grouper'!$D80,'C Report'!G$199:G$298))</f>
        <v>0</v>
      </c>
      <c r="J80" s="310">
        <f>IF($D$4="MAP+ADM Waivers",(SUMIF('C Report'!$A$199:$A$298,'C Report Grouper'!$D80,'C Report'!H$199:H$298)+SUMIF('C Report'!$A$399:$A$498,'C Report Grouper'!$D80,'C Report'!H$399:H$498)),SUMIF('C Report'!$A$199:$A$298,'C Report Grouper'!$D80,'C Report'!H$199:H$298))</f>
        <v>0</v>
      </c>
      <c r="K80" s="310">
        <f>IF($D$4="MAP+ADM Waivers",(SUMIF('C Report'!$A$199:$A$298,'C Report Grouper'!$D80,'C Report'!I$199:I$298)+SUMIF('C Report'!$A$399:$A$498,'C Report Grouper'!$D80,'C Report'!I$399:I$498)),SUMIF('C Report'!$A$199:$A$298,'C Report Grouper'!$D80,'C Report'!I$199:I$298))</f>
        <v>0</v>
      </c>
      <c r="L80" s="310">
        <f>IF($D$4="MAP+ADM Waivers",(SUMIF('C Report'!$A$199:$A$298,'C Report Grouper'!$D80,'C Report'!J$199:J$298)+SUMIF('C Report'!$A$399:$A$498,'C Report Grouper'!$D80,'C Report'!J$399:J$498)),SUMIF('C Report'!$A$199:$A$298,'C Report Grouper'!$D80,'C Report'!J$199:J$298))</f>
        <v>0</v>
      </c>
      <c r="M80" s="310">
        <f>IF($D$4="MAP+ADM Waivers",(SUMIF('C Report'!$A$199:$A$298,'C Report Grouper'!$D80,'C Report'!K$199:K$298)+SUMIF('C Report'!$A$399:$A$498,'C Report Grouper'!$D80,'C Report'!K$399:K$498)),SUMIF('C Report'!$A$199:$A$298,'C Report Grouper'!$D80,'C Report'!K$199:K$298))</f>
        <v>0</v>
      </c>
      <c r="N80" s="310">
        <f>IF($D$4="MAP+ADM Waivers",(SUMIF('C Report'!$A$199:$A$298,'C Report Grouper'!$D80,'C Report'!L$199:L$298)+SUMIF('C Report'!$A$399:$A$498,'C Report Grouper'!$D80,'C Report'!L$399:L$498)),SUMIF('C Report'!$A$199:$A$298,'C Report Grouper'!$D80,'C Report'!L$199:L$298))</f>
        <v>0</v>
      </c>
      <c r="O80" s="310">
        <f>IF($D$4="MAP+ADM Waivers",(SUMIF('C Report'!$A$199:$A$298,'C Report Grouper'!$D80,'C Report'!M$199:M$298)+SUMIF('C Report'!$A$399:$A$498,'C Report Grouper'!$D80,'C Report'!M$399:M$498)),SUMIF('C Report'!$A$199:$A$298,'C Report Grouper'!$D80,'C Report'!M$199:M$298))</f>
        <v>0</v>
      </c>
      <c r="P80" s="310">
        <f>IF($D$4="MAP+ADM Waivers",(SUMIF('C Report'!$A$199:$A$298,'C Report Grouper'!$D80,'C Report'!N$199:N$298)+SUMIF('C Report'!$A$399:$A$498,'C Report Grouper'!$D80,'C Report'!N$399:N$498)),SUMIF('C Report'!$A$199:$A$298,'C Report Grouper'!$D80,'C Report'!N$199:N$298))</f>
        <v>0</v>
      </c>
      <c r="Q80" s="310">
        <f>IF($D$4="MAP+ADM Waivers",(SUMIF('C Report'!$A$199:$A$298,'C Report Grouper'!$D80,'C Report'!O$199:O$298)+SUMIF('C Report'!$A$399:$A$498,'C Report Grouper'!$D80,'C Report'!O$399:O$498)),SUMIF('C Report'!$A$199:$A$298,'C Report Grouper'!$D80,'C Report'!O$199:O$298))</f>
        <v>0</v>
      </c>
      <c r="R80" s="310">
        <f>IF($D$4="MAP+ADM Waivers",(SUMIF('C Report'!$A$199:$A$298,'C Report Grouper'!$D80,'C Report'!P$199:P$298)+SUMIF('C Report'!$A$399:$A$498,'C Report Grouper'!$D80,'C Report'!P$399:P$498)),SUMIF('C Report'!$A$199:$A$298,'C Report Grouper'!$D80,'C Report'!P$199:P$298))</f>
        <v>0</v>
      </c>
      <c r="S80" s="310">
        <f>IF($D$4="MAP+ADM Waivers",(SUMIF('C Report'!$A$199:$A$298,'C Report Grouper'!$D80,'C Report'!Q$199:Q$298)+SUMIF('C Report'!$A$399:$A$498,'C Report Grouper'!$D80,'C Report'!Q$399:Q$498)),SUMIF('C Report'!$A$199:$A$298,'C Report Grouper'!$D80,'C Report'!Q$199:Q$298))</f>
        <v>0</v>
      </c>
      <c r="T80" s="310">
        <f>IF($D$4="MAP+ADM Waivers",(SUMIF('C Report'!$A$199:$A$298,'C Report Grouper'!$D80,'C Report'!R$199:R$298)+SUMIF('C Report'!$A$399:$A$498,'C Report Grouper'!$D80,'C Report'!R$399:R$498)),SUMIF('C Report'!$A$199:$A$298,'C Report Grouper'!$D80,'C Report'!R$199:R$298))</f>
        <v>0</v>
      </c>
      <c r="U80" s="310">
        <f>IF($D$4="MAP+ADM Waivers",(SUMIF('C Report'!$A$199:$A$298,'C Report Grouper'!$D80,'C Report'!S$199:S$298)+SUMIF('C Report'!$A$399:$A$498,'C Report Grouper'!$D80,'C Report'!S$399:S$498)),SUMIF('C Report'!$A$199:$A$298,'C Report Grouper'!$D80,'C Report'!S$199:S$298))</f>
        <v>0</v>
      </c>
      <c r="V80" s="310">
        <f>IF($D$4="MAP+ADM Waivers",(SUMIF('C Report'!$A$199:$A$298,'C Report Grouper'!$D80,'C Report'!T$199:T$298)+SUMIF('C Report'!$A$399:$A$498,'C Report Grouper'!$D80,'C Report'!T$399:T$498)),SUMIF('C Report'!$A$199:$A$298,'C Report Grouper'!$D80,'C Report'!T$199:T$298))</f>
        <v>0</v>
      </c>
      <c r="W80" s="310">
        <f>IF($D$4="MAP+ADM Waivers",(SUMIF('C Report'!$A$199:$A$298,'C Report Grouper'!$D80,'C Report'!U$199:U$298)+SUMIF('C Report'!$A$399:$A$498,'C Report Grouper'!$D80,'C Report'!U$399:U$498)),SUMIF('C Report'!$A$199:$A$298,'C Report Grouper'!$D80,'C Report'!U$199:U$298))</f>
        <v>0</v>
      </c>
      <c r="X80" s="310">
        <f>IF($D$4="MAP+ADM Waivers",(SUMIF('C Report'!$A$199:$A$298,'C Report Grouper'!$D80,'C Report'!V$199:V$298)+SUMIF('C Report'!$A$399:$A$498,'C Report Grouper'!$D80,'C Report'!V$399:V$498)),SUMIF('C Report'!$A$199:$A$298,'C Report Grouper'!$D80,'C Report'!V$199:V$298))</f>
        <v>0</v>
      </c>
      <c r="Y80" s="310">
        <f>IF($D$4="MAP+ADM Waivers",(SUMIF('C Report'!$A$199:$A$298,'C Report Grouper'!$D80,'C Report'!W$199:W$298)+SUMIF('C Report'!$A$399:$A$498,'C Report Grouper'!$D80,'C Report'!W$399:W$498)),SUMIF('C Report'!$A$199:$A$298,'C Report Grouper'!$D80,'C Report'!W$199:W$298))</f>
        <v>0</v>
      </c>
      <c r="Z80" s="310">
        <f>IF($D$4="MAP+ADM Waivers",(SUMIF('C Report'!$A$199:$A$298,'C Report Grouper'!$D80,'C Report'!X$199:X$298)+SUMIF('C Report'!$A$399:$A$498,'C Report Grouper'!$D80,'C Report'!X$399:X$498)),SUMIF('C Report'!$A$199:$A$298,'C Report Grouper'!$D80,'C Report'!X$199:X$298))</f>
        <v>0</v>
      </c>
      <c r="AA80" s="310">
        <f>IF($D$4="MAP+ADM Waivers",(SUMIF('C Report'!$A$199:$A$298,'C Report Grouper'!$D80,'C Report'!Y$199:Y$298)+SUMIF('C Report'!$A$399:$A$498,'C Report Grouper'!$D80,'C Report'!Y$399:Y$498)),SUMIF('C Report'!$A$199:$A$298,'C Report Grouper'!$D80,'C Report'!Y$199:Y$298))</f>
        <v>0</v>
      </c>
      <c r="AB80" s="310">
        <f>IF($D$4="MAP+ADM Waivers",(SUMIF('C Report'!$A$199:$A$298,'C Report Grouper'!$D80,'C Report'!Z$199:Z$298)+SUMIF('C Report'!$A$399:$A$498,'C Report Grouper'!$D80,'C Report'!Z$399:Z$498)),SUMIF('C Report'!$A$199:$A$298,'C Report Grouper'!$D80,'C Report'!Z$199:Z$298))</f>
        <v>0</v>
      </c>
      <c r="AC80" s="311">
        <f>IF($D$4="MAP+ADM Waivers",(SUMIF('C Report'!$A$199:$A$298,'C Report Grouper'!$D80,'C Report'!AA$199:AA$298)+SUMIF('C Report'!$A$399:$A$498,'C Report Grouper'!$D80,'C Report'!AA$399:AA$498)),SUMIF('C Report'!$A$199:$A$298,'C Report Grouper'!$D80,'C Report'!AA$199:AA$298))</f>
        <v>0</v>
      </c>
    </row>
    <row r="81" spans="2:29" x14ac:dyDescent="0.2">
      <c r="B81" s="239"/>
      <c r="C81" s="114"/>
      <c r="D81" s="693"/>
      <c r="E81" s="309">
        <f>IF($D$4="MAP+ADM Waivers",(SUMIF('C Report'!$A$199:$A$298,'C Report Grouper'!$D81,'C Report'!C$199:C$298)+SUMIF('C Report'!$A$399:$A$498,'C Report Grouper'!$D81,'C Report'!C$399:C$498)),SUMIF('C Report'!$A$199:$A$298,'C Report Grouper'!$D81,'C Report'!C$199:C$298))</f>
        <v>0</v>
      </c>
      <c r="F81" s="310">
        <f>IF($D$4="MAP+ADM Waivers",(SUMIF('C Report'!$A$199:$A$298,'C Report Grouper'!$D81,'C Report'!D$199:D$298)+SUMIF('C Report'!$A$399:$A$498,'C Report Grouper'!$D81,'C Report'!D$399:D$498)),SUMIF('C Report'!$A$199:$A$298,'C Report Grouper'!$D81,'C Report'!D$199:D$298))</f>
        <v>0</v>
      </c>
      <c r="G81" s="310">
        <f>IF($D$4="MAP+ADM Waivers",(SUMIF('C Report'!$A$199:$A$298,'C Report Grouper'!$D81,'C Report'!E$199:E$298)+SUMIF('C Report'!$A$399:$A$498,'C Report Grouper'!$D81,'C Report'!E$399:E$498)),SUMIF('C Report'!$A$199:$A$298,'C Report Grouper'!$D81,'C Report'!E$199:E$298))</f>
        <v>0</v>
      </c>
      <c r="H81" s="310">
        <f>IF($D$4="MAP+ADM Waivers",(SUMIF('C Report'!$A$199:$A$298,'C Report Grouper'!$D81,'C Report'!F$199:F$298)+SUMIF('C Report'!$A$399:$A$498,'C Report Grouper'!$D81,'C Report'!F$399:F$498)),SUMIF('C Report'!$A$199:$A$298,'C Report Grouper'!$D81,'C Report'!F$199:F$298))</f>
        <v>0</v>
      </c>
      <c r="I81" s="310">
        <f>IF($D$4="MAP+ADM Waivers",(SUMIF('C Report'!$A$199:$A$298,'C Report Grouper'!$D81,'C Report'!G$199:G$298)+SUMIF('C Report'!$A$399:$A$498,'C Report Grouper'!$D81,'C Report'!G$399:G$498)),SUMIF('C Report'!$A$199:$A$298,'C Report Grouper'!$D81,'C Report'!G$199:G$298))</f>
        <v>0</v>
      </c>
      <c r="J81" s="310">
        <f>IF($D$4="MAP+ADM Waivers",(SUMIF('C Report'!$A$199:$A$298,'C Report Grouper'!$D81,'C Report'!H$199:H$298)+SUMIF('C Report'!$A$399:$A$498,'C Report Grouper'!$D81,'C Report'!H$399:H$498)),SUMIF('C Report'!$A$199:$A$298,'C Report Grouper'!$D81,'C Report'!H$199:H$298))</f>
        <v>0</v>
      </c>
      <c r="K81" s="310">
        <f>IF($D$4="MAP+ADM Waivers",(SUMIF('C Report'!$A$199:$A$298,'C Report Grouper'!$D81,'C Report'!I$199:I$298)+SUMIF('C Report'!$A$399:$A$498,'C Report Grouper'!$D81,'C Report'!I$399:I$498)),SUMIF('C Report'!$A$199:$A$298,'C Report Grouper'!$D81,'C Report'!I$199:I$298))</f>
        <v>0</v>
      </c>
      <c r="L81" s="310">
        <f>IF($D$4="MAP+ADM Waivers",(SUMIF('C Report'!$A$199:$A$298,'C Report Grouper'!$D81,'C Report'!J$199:J$298)+SUMIF('C Report'!$A$399:$A$498,'C Report Grouper'!$D81,'C Report'!J$399:J$498)),SUMIF('C Report'!$A$199:$A$298,'C Report Grouper'!$D81,'C Report'!J$199:J$298))</f>
        <v>0</v>
      </c>
      <c r="M81" s="310">
        <f>IF($D$4="MAP+ADM Waivers",(SUMIF('C Report'!$A$199:$A$298,'C Report Grouper'!$D81,'C Report'!K$199:K$298)+SUMIF('C Report'!$A$399:$A$498,'C Report Grouper'!$D81,'C Report'!K$399:K$498)),SUMIF('C Report'!$A$199:$A$298,'C Report Grouper'!$D81,'C Report'!K$199:K$298))</f>
        <v>0</v>
      </c>
      <c r="N81" s="310">
        <f>IF($D$4="MAP+ADM Waivers",(SUMIF('C Report'!$A$199:$A$298,'C Report Grouper'!$D81,'C Report'!L$199:L$298)+SUMIF('C Report'!$A$399:$A$498,'C Report Grouper'!$D81,'C Report'!L$399:L$498)),SUMIF('C Report'!$A$199:$A$298,'C Report Grouper'!$D81,'C Report'!L$199:L$298))</f>
        <v>0</v>
      </c>
      <c r="O81" s="310">
        <f>IF($D$4="MAP+ADM Waivers",(SUMIF('C Report'!$A$199:$A$298,'C Report Grouper'!$D81,'C Report'!M$199:M$298)+SUMIF('C Report'!$A$399:$A$498,'C Report Grouper'!$D81,'C Report'!M$399:M$498)),SUMIF('C Report'!$A$199:$A$298,'C Report Grouper'!$D81,'C Report'!M$199:M$298))</f>
        <v>0</v>
      </c>
      <c r="P81" s="310">
        <f>IF($D$4="MAP+ADM Waivers",(SUMIF('C Report'!$A$199:$A$298,'C Report Grouper'!$D81,'C Report'!N$199:N$298)+SUMIF('C Report'!$A$399:$A$498,'C Report Grouper'!$D81,'C Report'!N$399:N$498)),SUMIF('C Report'!$A$199:$A$298,'C Report Grouper'!$D81,'C Report'!N$199:N$298))</f>
        <v>0</v>
      </c>
      <c r="Q81" s="310">
        <f>IF($D$4="MAP+ADM Waivers",(SUMIF('C Report'!$A$199:$A$298,'C Report Grouper'!$D81,'C Report'!O$199:O$298)+SUMIF('C Report'!$A$399:$A$498,'C Report Grouper'!$D81,'C Report'!O$399:O$498)),SUMIF('C Report'!$A$199:$A$298,'C Report Grouper'!$D81,'C Report'!O$199:O$298))</f>
        <v>0</v>
      </c>
      <c r="R81" s="310">
        <f>IF($D$4="MAP+ADM Waivers",(SUMIF('C Report'!$A$199:$A$298,'C Report Grouper'!$D81,'C Report'!P$199:P$298)+SUMIF('C Report'!$A$399:$A$498,'C Report Grouper'!$D81,'C Report'!P$399:P$498)),SUMIF('C Report'!$A$199:$A$298,'C Report Grouper'!$D81,'C Report'!P$199:P$298))</f>
        <v>0</v>
      </c>
      <c r="S81" s="310">
        <f>IF($D$4="MAP+ADM Waivers",(SUMIF('C Report'!$A$199:$A$298,'C Report Grouper'!$D81,'C Report'!Q$199:Q$298)+SUMIF('C Report'!$A$399:$A$498,'C Report Grouper'!$D81,'C Report'!Q$399:Q$498)),SUMIF('C Report'!$A$199:$A$298,'C Report Grouper'!$D81,'C Report'!Q$199:Q$298))</f>
        <v>0</v>
      </c>
      <c r="T81" s="310">
        <f>IF($D$4="MAP+ADM Waivers",(SUMIF('C Report'!$A$199:$A$298,'C Report Grouper'!$D81,'C Report'!R$199:R$298)+SUMIF('C Report'!$A$399:$A$498,'C Report Grouper'!$D81,'C Report'!R$399:R$498)),SUMIF('C Report'!$A$199:$A$298,'C Report Grouper'!$D81,'C Report'!R$199:R$298))</f>
        <v>0</v>
      </c>
      <c r="U81" s="310">
        <f>IF($D$4="MAP+ADM Waivers",(SUMIF('C Report'!$A$199:$A$298,'C Report Grouper'!$D81,'C Report'!S$199:S$298)+SUMIF('C Report'!$A$399:$A$498,'C Report Grouper'!$D81,'C Report'!S$399:S$498)),SUMIF('C Report'!$A$199:$A$298,'C Report Grouper'!$D81,'C Report'!S$199:S$298))</f>
        <v>0</v>
      </c>
      <c r="V81" s="310">
        <f>IF($D$4="MAP+ADM Waivers",(SUMIF('C Report'!$A$199:$A$298,'C Report Grouper'!$D81,'C Report'!T$199:T$298)+SUMIF('C Report'!$A$399:$A$498,'C Report Grouper'!$D81,'C Report'!T$399:T$498)),SUMIF('C Report'!$A$199:$A$298,'C Report Grouper'!$D81,'C Report'!T$199:T$298))</f>
        <v>0</v>
      </c>
      <c r="W81" s="310">
        <f>IF($D$4="MAP+ADM Waivers",(SUMIF('C Report'!$A$199:$A$298,'C Report Grouper'!$D81,'C Report'!U$199:U$298)+SUMIF('C Report'!$A$399:$A$498,'C Report Grouper'!$D81,'C Report'!U$399:U$498)),SUMIF('C Report'!$A$199:$A$298,'C Report Grouper'!$D81,'C Report'!U$199:U$298))</f>
        <v>0</v>
      </c>
      <c r="X81" s="310">
        <f>IF($D$4="MAP+ADM Waivers",(SUMIF('C Report'!$A$199:$A$298,'C Report Grouper'!$D81,'C Report'!V$199:V$298)+SUMIF('C Report'!$A$399:$A$498,'C Report Grouper'!$D81,'C Report'!V$399:V$498)),SUMIF('C Report'!$A$199:$A$298,'C Report Grouper'!$D81,'C Report'!V$199:V$298))</f>
        <v>0</v>
      </c>
      <c r="Y81" s="310">
        <f>IF($D$4="MAP+ADM Waivers",(SUMIF('C Report'!$A$199:$A$298,'C Report Grouper'!$D81,'C Report'!W$199:W$298)+SUMIF('C Report'!$A$399:$A$498,'C Report Grouper'!$D81,'C Report'!W$399:W$498)),SUMIF('C Report'!$A$199:$A$298,'C Report Grouper'!$D81,'C Report'!W$199:W$298))</f>
        <v>0</v>
      </c>
      <c r="Z81" s="310">
        <f>IF($D$4="MAP+ADM Waivers",(SUMIF('C Report'!$A$199:$A$298,'C Report Grouper'!$D81,'C Report'!X$199:X$298)+SUMIF('C Report'!$A$399:$A$498,'C Report Grouper'!$D81,'C Report'!X$399:X$498)),SUMIF('C Report'!$A$199:$A$298,'C Report Grouper'!$D81,'C Report'!X$199:X$298))</f>
        <v>0</v>
      </c>
      <c r="AA81" s="310">
        <f>IF($D$4="MAP+ADM Waivers",(SUMIF('C Report'!$A$199:$A$298,'C Report Grouper'!$D81,'C Report'!Y$199:Y$298)+SUMIF('C Report'!$A$399:$A$498,'C Report Grouper'!$D81,'C Report'!Y$399:Y$498)),SUMIF('C Report'!$A$199:$A$298,'C Report Grouper'!$D81,'C Report'!Y$199:Y$298))</f>
        <v>0</v>
      </c>
      <c r="AB81" s="310">
        <f>IF($D$4="MAP+ADM Waivers",(SUMIF('C Report'!$A$199:$A$298,'C Report Grouper'!$D81,'C Report'!Z$199:Z$298)+SUMIF('C Report'!$A$399:$A$498,'C Report Grouper'!$D81,'C Report'!Z$399:Z$498)),SUMIF('C Report'!$A$199:$A$298,'C Report Grouper'!$D81,'C Report'!Z$199:Z$298))</f>
        <v>0</v>
      </c>
      <c r="AC81" s="311">
        <f>IF($D$4="MAP+ADM Waivers",(SUMIF('C Report'!$A$199:$A$298,'C Report Grouper'!$D81,'C Report'!AA$199:AA$298)+SUMIF('C Report'!$A$399:$A$498,'C Report Grouper'!$D81,'C Report'!AA$399:AA$498)),SUMIF('C Report'!$A$199:$A$298,'C Report Grouper'!$D81,'C Report'!AA$199:AA$298))</f>
        <v>0</v>
      </c>
    </row>
    <row r="82" spans="2:29" x14ac:dyDescent="0.2">
      <c r="B82" s="216" t="s">
        <v>41</v>
      </c>
      <c r="C82" s="115"/>
      <c r="D82" s="693"/>
      <c r="E82" s="309">
        <f>IF($D$4="MAP+ADM Waivers",(SUMIF('C Report'!$A$199:$A$298,'C Report Grouper'!$D82,'C Report'!C$199:C$298)+SUMIF('C Report'!$A$399:$A$498,'C Report Grouper'!$D82,'C Report'!C$399:C$498)),SUMIF('C Report'!$A$199:$A$298,'C Report Grouper'!$D82,'C Report'!C$199:C$298))</f>
        <v>0</v>
      </c>
      <c r="F82" s="310">
        <f>IF($D$4="MAP+ADM Waivers",(SUMIF('C Report'!$A$199:$A$298,'C Report Grouper'!$D82,'C Report'!D$199:D$298)+SUMIF('C Report'!$A$399:$A$498,'C Report Grouper'!$D82,'C Report'!D$399:D$498)),SUMIF('C Report'!$A$199:$A$298,'C Report Grouper'!$D82,'C Report'!D$199:D$298))</f>
        <v>0</v>
      </c>
      <c r="G82" s="310">
        <f>IF($D$4="MAP+ADM Waivers",(SUMIF('C Report'!$A$199:$A$298,'C Report Grouper'!$D82,'C Report'!E$199:E$298)+SUMIF('C Report'!$A$399:$A$498,'C Report Grouper'!$D82,'C Report'!E$399:E$498)),SUMIF('C Report'!$A$199:$A$298,'C Report Grouper'!$D82,'C Report'!E$199:E$298))</f>
        <v>0</v>
      </c>
      <c r="H82" s="310">
        <f>IF($D$4="MAP+ADM Waivers",(SUMIF('C Report'!$A$199:$A$298,'C Report Grouper'!$D82,'C Report'!F$199:F$298)+SUMIF('C Report'!$A$399:$A$498,'C Report Grouper'!$D82,'C Report'!F$399:F$498)),SUMIF('C Report'!$A$199:$A$298,'C Report Grouper'!$D82,'C Report'!F$199:F$298))</f>
        <v>0</v>
      </c>
      <c r="I82" s="310">
        <f>IF($D$4="MAP+ADM Waivers",(SUMIF('C Report'!$A$199:$A$298,'C Report Grouper'!$D82,'C Report'!G$199:G$298)+SUMIF('C Report'!$A$399:$A$498,'C Report Grouper'!$D82,'C Report'!G$399:G$498)),SUMIF('C Report'!$A$199:$A$298,'C Report Grouper'!$D82,'C Report'!G$199:G$298))</f>
        <v>0</v>
      </c>
      <c r="J82" s="310">
        <f>IF($D$4="MAP+ADM Waivers",(SUMIF('C Report'!$A$199:$A$298,'C Report Grouper'!$D82,'C Report'!H$199:H$298)+SUMIF('C Report'!$A$399:$A$498,'C Report Grouper'!$D82,'C Report'!H$399:H$498)),SUMIF('C Report'!$A$199:$A$298,'C Report Grouper'!$D82,'C Report'!H$199:H$298))</f>
        <v>0</v>
      </c>
      <c r="K82" s="310">
        <f>IF($D$4="MAP+ADM Waivers",(SUMIF('C Report'!$A$199:$A$298,'C Report Grouper'!$D82,'C Report'!I$199:I$298)+SUMIF('C Report'!$A$399:$A$498,'C Report Grouper'!$D82,'C Report'!I$399:I$498)),SUMIF('C Report'!$A$199:$A$298,'C Report Grouper'!$D82,'C Report'!I$199:I$298))</f>
        <v>0</v>
      </c>
      <c r="L82" s="310">
        <f>IF($D$4="MAP+ADM Waivers",(SUMIF('C Report'!$A$199:$A$298,'C Report Grouper'!$D82,'C Report'!J$199:J$298)+SUMIF('C Report'!$A$399:$A$498,'C Report Grouper'!$D82,'C Report'!J$399:J$498)),SUMIF('C Report'!$A$199:$A$298,'C Report Grouper'!$D82,'C Report'!J$199:J$298))</f>
        <v>0</v>
      </c>
      <c r="M82" s="310">
        <f>IF($D$4="MAP+ADM Waivers",(SUMIF('C Report'!$A$199:$A$298,'C Report Grouper'!$D82,'C Report'!K$199:K$298)+SUMIF('C Report'!$A$399:$A$498,'C Report Grouper'!$D82,'C Report'!K$399:K$498)),SUMIF('C Report'!$A$199:$A$298,'C Report Grouper'!$D82,'C Report'!K$199:K$298))</f>
        <v>0</v>
      </c>
      <c r="N82" s="310">
        <f>IF($D$4="MAP+ADM Waivers",(SUMIF('C Report'!$A$199:$A$298,'C Report Grouper'!$D82,'C Report'!L$199:L$298)+SUMIF('C Report'!$A$399:$A$498,'C Report Grouper'!$D82,'C Report'!L$399:L$498)),SUMIF('C Report'!$A$199:$A$298,'C Report Grouper'!$D82,'C Report'!L$199:L$298))</f>
        <v>0</v>
      </c>
      <c r="O82" s="310">
        <f>IF($D$4="MAP+ADM Waivers",(SUMIF('C Report'!$A$199:$A$298,'C Report Grouper'!$D82,'C Report'!M$199:M$298)+SUMIF('C Report'!$A$399:$A$498,'C Report Grouper'!$D82,'C Report'!M$399:M$498)),SUMIF('C Report'!$A$199:$A$298,'C Report Grouper'!$D82,'C Report'!M$199:M$298))</f>
        <v>0</v>
      </c>
      <c r="P82" s="310">
        <f>IF($D$4="MAP+ADM Waivers",(SUMIF('C Report'!$A$199:$A$298,'C Report Grouper'!$D82,'C Report'!N$199:N$298)+SUMIF('C Report'!$A$399:$A$498,'C Report Grouper'!$D82,'C Report'!N$399:N$498)),SUMIF('C Report'!$A$199:$A$298,'C Report Grouper'!$D82,'C Report'!N$199:N$298))</f>
        <v>0</v>
      </c>
      <c r="Q82" s="310">
        <f>IF($D$4="MAP+ADM Waivers",(SUMIF('C Report'!$A$199:$A$298,'C Report Grouper'!$D82,'C Report'!O$199:O$298)+SUMIF('C Report'!$A$399:$A$498,'C Report Grouper'!$D82,'C Report'!O$399:O$498)),SUMIF('C Report'!$A$199:$A$298,'C Report Grouper'!$D82,'C Report'!O$199:O$298))</f>
        <v>0</v>
      </c>
      <c r="R82" s="310">
        <f>IF($D$4="MAP+ADM Waivers",(SUMIF('C Report'!$A$199:$A$298,'C Report Grouper'!$D82,'C Report'!P$199:P$298)+SUMIF('C Report'!$A$399:$A$498,'C Report Grouper'!$D82,'C Report'!P$399:P$498)),SUMIF('C Report'!$A$199:$A$298,'C Report Grouper'!$D82,'C Report'!P$199:P$298))</f>
        <v>0</v>
      </c>
      <c r="S82" s="310">
        <f>IF($D$4="MAP+ADM Waivers",(SUMIF('C Report'!$A$199:$A$298,'C Report Grouper'!$D82,'C Report'!Q$199:Q$298)+SUMIF('C Report'!$A$399:$A$498,'C Report Grouper'!$D82,'C Report'!Q$399:Q$498)),SUMIF('C Report'!$A$199:$A$298,'C Report Grouper'!$D82,'C Report'!Q$199:Q$298))</f>
        <v>0</v>
      </c>
      <c r="T82" s="310">
        <f>IF($D$4="MAP+ADM Waivers",(SUMIF('C Report'!$A$199:$A$298,'C Report Grouper'!$D82,'C Report'!R$199:R$298)+SUMIF('C Report'!$A$399:$A$498,'C Report Grouper'!$D82,'C Report'!R$399:R$498)),SUMIF('C Report'!$A$199:$A$298,'C Report Grouper'!$D82,'C Report'!R$199:R$298))</f>
        <v>0</v>
      </c>
      <c r="U82" s="310">
        <f>IF($D$4="MAP+ADM Waivers",(SUMIF('C Report'!$A$199:$A$298,'C Report Grouper'!$D82,'C Report'!S$199:S$298)+SUMIF('C Report'!$A$399:$A$498,'C Report Grouper'!$D82,'C Report'!S$399:S$498)),SUMIF('C Report'!$A$199:$A$298,'C Report Grouper'!$D82,'C Report'!S$199:S$298))</f>
        <v>0</v>
      </c>
      <c r="V82" s="310">
        <f>IF($D$4="MAP+ADM Waivers",(SUMIF('C Report'!$A$199:$A$298,'C Report Grouper'!$D82,'C Report'!T$199:T$298)+SUMIF('C Report'!$A$399:$A$498,'C Report Grouper'!$D82,'C Report'!T$399:T$498)),SUMIF('C Report'!$A$199:$A$298,'C Report Grouper'!$D82,'C Report'!T$199:T$298))</f>
        <v>0</v>
      </c>
      <c r="W82" s="310">
        <f>IF($D$4="MAP+ADM Waivers",(SUMIF('C Report'!$A$199:$A$298,'C Report Grouper'!$D82,'C Report'!U$199:U$298)+SUMIF('C Report'!$A$399:$A$498,'C Report Grouper'!$D82,'C Report'!U$399:U$498)),SUMIF('C Report'!$A$199:$A$298,'C Report Grouper'!$D82,'C Report'!U$199:U$298))</f>
        <v>0</v>
      </c>
      <c r="X82" s="310">
        <f>IF($D$4="MAP+ADM Waivers",(SUMIF('C Report'!$A$199:$A$298,'C Report Grouper'!$D82,'C Report'!V$199:V$298)+SUMIF('C Report'!$A$399:$A$498,'C Report Grouper'!$D82,'C Report'!V$399:V$498)),SUMIF('C Report'!$A$199:$A$298,'C Report Grouper'!$D82,'C Report'!V$199:V$298))</f>
        <v>0</v>
      </c>
      <c r="Y82" s="310">
        <f>IF($D$4="MAP+ADM Waivers",(SUMIF('C Report'!$A$199:$A$298,'C Report Grouper'!$D82,'C Report'!W$199:W$298)+SUMIF('C Report'!$A$399:$A$498,'C Report Grouper'!$D82,'C Report'!W$399:W$498)),SUMIF('C Report'!$A$199:$A$298,'C Report Grouper'!$D82,'C Report'!W$199:W$298))</f>
        <v>0</v>
      </c>
      <c r="Z82" s="310">
        <f>IF($D$4="MAP+ADM Waivers",(SUMIF('C Report'!$A$199:$A$298,'C Report Grouper'!$D82,'C Report'!X$199:X$298)+SUMIF('C Report'!$A$399:$A$498,'C Report Grouper'!$D82,'C Report'!X$399:X$498)),SUMIF('C Report'!$A$199:$A$298,'C Report Grouper'!$D82,'C Report'!X$199:X$298))</f>
        <v>0</v>
      </c>
      <c r="AA82" s="310">
        <f>IF($D$4="MAP+ADM Waivers",(SUMIF('C Report'!$A$199:$A$298,'C Report Grouper'!$D82,'C Report'!Y$199:Y$298)+SUMIF('C Report'!$A$399:$A$498,'C Report Grouper'!$D82,'C Report'!Y$399:Y$498)),SUMIF('C Report'!$A$199:$A$298,'C Report Grouper'!$D82,'C Report'!Y$199:Y$298))</f>
        <v>0</v>
      </c>
      <c r="AB82" s="310">
        <f>IF($D$4="MAP+ADM Waivers",(SUMIF('C Report'!$A$199:$A$298,'C Report Grouper'!$D82,'C Report'!Z$199:Z$298)+SUMIF('C Report'!$A$399:$A$498,'C Report Grouper'!$D82,'C Report'!Z$399:Z$498)),SUMIF('C Report'!$A$199:$A$298,'C Report Grouper'!$D82,'C Report'!Z$199:Z$298))</f>
        <v>0</v>
      </c>
      <c r="AC82" s="311">
        <f>IF($D$4="MAP+ADM Waivers",(SUMIF('C Report'!$A$199:$A$298,'C Report Grouper'!$D82,'C Report'!AA$199:AA$298)+SUMIF('C Report'!$A$399:$A$498,'C Report Grouper'!$D82,'C Report'!AA$399:AA$498)),SUMIF('C Report'!$A$199:$A$298,'C Report Grouper'!$D82,'C Report'!AA$199:AA$298))</f>
        <v>0</v>
      </c>
    </row>
    <row r="83" spans="2:29" x14ac:dyDescent="0.2">
      <c r="B83" s="456" t="str">
        <f>IFERROR(VLOOKUP(C83,'MEG Def'!$A$47:$B$50,2),"")</f>
        <v/>
      </c>
      <c r="C83" s="115"/>
      <c r="D83" s="693"/>
      <c r="E83" s="309">
        <f>IF($D$4="MAP+ADM Waivers",(SUMIF('C Report'!$A$199:$A$298,'C Report Grouper'!$D83,'C Report'!C$199:C$298)+SUMIF('C Report'!$A$399:$A$498,'C Report Grouper'!$D83,'C Report'!C$399:C$498)),SUMIF('C Report'!$A$199:$A$298,'C Report Grouper'!$D83,'C Report'!C$199:C$298))</f>
        <v>0</v>
      </c>
      <c r="F83" s="310">
        <f>IF($D$4="MAP+ADM Waivers",(SUMIF('C Report'!$A$199:$A$298,'C Report Grouper'!$D83,'C Report'!D$199:D$298)+SUMIF('C Report'!$A$399:$A$498,'C Report Grouper'!$D83,'C Report'!D$399:D$498)),SUMIF('C Report'!$A$199:$A$298,'C Report Grouper'!$D83,'C Report'!D$199:D$298))</f>
        <v>0</v>
      </c>
      <c r="G83" s="310">
        <f>IF($D$4="MAP+ADM Waivers",(SUMIF('C Report'!$A$199:$A$298,'C Report Grouper'!$D83,'C Report'!E$199:E$298)+SUMIF('C Report'!$A$399:$A$498,'C Report Grouper'!$D83,'C Report'!E$399:E$498)),SUMIF('C Report'!$A$199:$A$298,'C Report Grouper'!$D83,'C Report'!E$199:E$298))</f>
        <v>0</v>
      </c>
      <c r="H83" s="310">
        <f>IF($D$4="MAP+ADM Waivers",(SUMIF('C Report'!$A$199:$A$298,'C Report Grouper'!$D83,'C Report'!F$199:F$298)+SUMIF('C Report'!$A$399:$A$498,'C Report Grouper'!$D83,'C Report'!F$399:F$498)),SUMIF('C Report'!$A$199:$A$298,'C Report Grouper'!$D83,'C Report'!F$199:F$298))</f>
        <v>0</v>
      </c>
      <c r="I83" s="310">
        <f>IF($D$4="MAP+ADM Waivers",(SUMIF('C Report'!$A$199:$A$298,'C Report Grouper'!$D83,'C Report'!G$199:G$298)+SUMIF('C Report'!$A$399:$A$498,'C Report Grouper'!$D83,'C Report'!G$399:G$498)),SUMIF('C Report'!$A$199:$A$298,'C Report Grouper'!$D83,'C Report'!G$199:G$298))</f>
        <v>0</v>
      </c>
      <c r="J83" s="310">
        <f>IF($D$4="MAP+ADM Waivers",(SUMIF('C Report'!$A$199:$A$298,'C Report Grouper'!$D83,'C Report'!H$199:H$298)+SUMIF('C Report'!$A$399:$A$498,'C Report Grouper'!$D83,'C Report'!H$399:H$498)),SUMIF('C Report'!$A$199:$A$298,'C Report Grouper'!$D83,'C Report'!H$199:H$298))</f>
        <v>0</v>
      </c>
      <c r="K83" s="310">
        <f>IF($D$4="MAP+ADM Waivers",(SUMIF('C Report'!$A$199:$A$298,'C Report Grouper'!$D83,'C Report'!I$199:I$298)+SUMIF('C Report'!$A$399:$A$498,'C Report Grouper'!$D83,'C Report'!I$399:I$498)),SUMIF('C Report'!$A$199:$A$298,'C Report Grouper'!$D83,'C Report'!I$199:I$298))</f>
        <v>0</v>
      </c>
      <c r="L83" s="310">
        <f>IF($D$4="MAP+ADM Waivers",(SUMIF('C Report'!$A$199:$A$298,'C Report Grouper'!$D83,'C Report'!J$199:J$298)+SUMIF('C Report'!$A$399:$A$498,'C Report Grouper'!$D83,'C Report'!J$399:J$498)),SUMIF('C Report'!$A$199:$A$298,'C Report Grouper'!$D83,'C Report'!J$199:J$298))</f>
        <v>0</v>
      </c>
      <c r="M83" s="310">
        <f>IF($D$4="MAP+ADM Waivers",(SUMIF('C Report'!$A$199:$A$298,'C Report Grouper'!$D83,'C Report'!K$199:K$298)+SUMIF('C Report'!$A$399:$A$498,'C Report Grouper'!$D83,'C Report'!K$399:K$498)),SUMIF('C Report'!$A$199:$A$298,'C Report Grouper'!$D83,'C Report'!K$199:K$298))</f>
        <v>0</v>
      </c>
      <c r="N83" s="310">
        <f>IF($D$4="MAP+ADM Waivers",(SUMIF('C Report'!$A$199:$A$298,'C Report Grouper'!$D83,'C Report'!L$199:L$298)+SUMIF('C Report'!$A$399:$A$498,'C Report Grouper'!$D83,'C Report'!L$399:L$498)),SUMIF('C Report'!$A$199:$A$298,'C Report Grouper'!$D83,'C Report'!L$199:L$298))</f>
        <v>0</v>
      </c>
      <c r="O83" s="310">
        <f>IF($D$4="MAP+ADM Waivers",(SUMIF('C Report'!$A$199:$A$298,'C Report Grouper'!$D83,'C Report'!M$199:M$298)+SUMIF('C Report'!$A$399:$A$498,'C Report Grouper'!$D83,'C Report'!M$399:M$498)),SUMIF('C Report'!$A$199:$A$298,'C Report Grouper'!$D83,'C Report'!M$199:M$298))</f>
        <v>0</v>
      </c>
      <c r="P83" s="310">
        <f>IF($D$4="MAP+ADM Waivers",(SUMIF('C Report'!$A$199:$A$298,'C Report Grouper'!$D83,'C Report'!N$199:N$298)+SUMIF('C Report'!$A$399:$A$498,'C Report Grouper'!$D83,'C Report'!N$399:N$498)),SUMIF('C Report'!$A$199:$A$298,'C Report Grouper'!$D83,'C Report'!N$199:N$298))</f>
        <v>0</v>
      </c>
      <c r="Q83" s="310">
        <f>IF($D$4="MAP+ADM Waivers",(SUMIF('C Report'!$A$199:$A$298,'C Report Grouper'!$D83,'C Report'!O$199:O$298)+SUMIF('C Report'!$A$399:$A$498,'C Report Grouper'!$D83,'C Report'!O$399:O$498)),SUMIF('C Report'!$A$199:$A$298,'C Report Grouper'!$D83,'C Report'!O$199:O$298))</f>
        <v>0</v>
      </c>
      <c r="R83" s="310">
        <f>IF($D$4="MAP+ADM Waivers",(SUMIF('C Report'!$A$199:$A$298,'C Report Grouper'!$D83,'C Report'!P$199:P$298)+SUMIF('C Report'!$A$399:$A$498,'C Report Grouper'!$D83,'C Report'!P$399:P$498)),SUMIF('C Report'!$A$199:$A$298,'C Report Grouper'!$D83,'C Report'!P$199:P$298))</f>
        <v>0</v>
      </c>
      <c r="S83" s="310">
        <f>IF($D$4="MAP+ADM Waivers",(SUMIF('C Report'!$A$199:$A$298,'C Report Grouper'!$D83,'C Report'!Q$199:Q$298)+SUMIF('C Report'!$A$399:$A$498,'C Report Grouper'!$D83,'C Report'!Q$399:Q$498)),SUMIF('C Report'!$A$199:$A$298,'C Report Grouper'!$D83,'C Report'!Q$199:Q$298))</f>
        <v>0</v>
      </c>
      <c r="T83" s="310">
        <f>IF($D$4="MAP+ADM Waivers",(SUMIF('C Report'!$A$199:$A$298,'C Report Grouper'!$D83,'C Report'!R$199:R$298)+SUMIF('C Report'!$A$399:$A$498,'C Report Grouper'!$D83,'C Report'!R$399:R$498)),SUMIF('C Report'!$A$199:$A$298,'C Report Grouper'!$D83,'C Report'!R$199:R$298))</f>
        <v>0</v>
      </c>
      <c r="U83" s="310">
        <f>IF($D$4="MAP+ADM Waivers",(SUMIF('C Report'!$A$199:$A$298,'C Report Grouper'!$D83,'C Report'!S$199:S$298)+SUMIF('C Report'!$A$399:$A$498,'C Report Grouper'!$D83,'C Report'!S$399:S$498)),SUMIF('C Report'!$A$199:$A$298,'C Report Grouper'!$D83,'C Report'!S$199:S$298))</f>
        <v>0</v>
      </c>
      <c r="V83" s="310">
        <f>IF($D$4="MAP+ADM Waivers",(SUMIF('C Report'!$A$199:$A$298,'C Report Grouper'!$D83,'C Report'!T$199:T$298)+SUMIF('C Report'!$A$399:$A$498,'C Report Grouper'!$D83,'C Report'!T$399:T$498)),SUMIF('C Report'!$A$199:$A$298,'C Report Grouper'!$D83,'C Report'!T$199:T$298))</f>
        <v>0</v>
      </c>
      <c r="W83" s="310">
        <f>IF($D$4="MAP+ADM Waivers",(SUMIF('C Report'!$A$199:$A$298,'C Report Grouper'!$D83,'C Report'!U$199:U$298)+SUMIF('C Report'!$A$399:$A$498,'C Report Grouper'!$D83,'C Report'!U$399:U$498)),SUMIF('C Report'!$A$199:$A$298,'C Report Grouper'!$D83,'C Report'!U$199:U$298))</f>
        <v>0</v>
      </c>
      <c r="X83" s="310">
        <f>IF($D$4="MAP+ADM Waivers",(SUMIF('C Report'!$A$199:$A$298,'C Report Grouper'!$D83,'C Report'!V$199:V$298)+SUMIF('C Report'!$A$399:$A$498,'C Report Grouper'!$D83,'C Report'!V$399:V$498)),SUMIF('C Report'!$A$199:$A$298,'C Report Grouper'!$D83,'C Report'!V$199:V$298))</f>
        <v>0</v>
      </c>
      <c r="Y83" s="310">
        <f>IF($D$4="MAP+ADM Waivers",(SUMIF('C Report'!$A$199:$A$298,'C Report Grouper'!$D83,'C Report'!W$199:W$298)+SUMIF('C Report'!$A$399:$A$498,'C Report Grouper'!$D83,'C Report'!W$399:W$498)),SUMIF('C Report'!$A$199:$A$298,'C Report Grouper'!$D83,'C Report'!W$199:W$298))</f>
        <v>0</v>
      </c>
      <c r="Z83" s="310">
        <f>IF($D$4="MAP+ADM Waivers",(SUMIF('C Report'!$A$199:$A$298,'C Report Grouper'!$D83,'C Report'!X$199:X$298)+SUMIF('C Report'!$A$399:$A$498,'C Report Grouper'!$D83,'C Report'!X$399:X$498)),SUMIF('C Report'!$A$199:$A$298,'C Report Grouper'!$D83,'C Report'!X$199:X$298))</f>
        <v>0</v>
      </c>
      <c r="AA83" s="310">
        <f>IF($D$4="MAP+ADM Waivers",(SUMIF('C Report'!$A$199:$A$298,'C Report Grouper'!$D83,'C Report'!Y$199:Y$298)+SUMIF('C Report'!$A$399:$A$498,'C Report Grouper'!$D83,'C Report'!Y$399:Y$498)),SUMIF('C Report'!$A$199:$A$298,'C Report Grouper'!$D83,'C Report'!Y$199:Y$298))</f>
        <v>0</v>
      </c>
      <c r="AB83" s="310">
        <f>IF($D$4="MAP+ADM Waivers",(SUMIF('C Report'!$A$199:$A$298,'C Report Grouper'!$D83,'C Report'!Z$199:Z$298)+SUMIF('C Report'!$A$399:$A$498,'C Report Grouper'!$D83,'C Report'!Z$399:Z$498)),SUMIF('C Report'!$A$199:$A$298,'C Report Grouper'!$D83,'C Report'!Z$199:Z$298))</f>
        <v>0</v>
      </c>
      <c r="AC83" s="311">
        <f>IF($D$4="MAP+ADM Waivers",(SUMIF('C Report'!$A$199:$A$298,'C Report Grouper'!$D83,'C Report'!AA$199:AA$298)+SUMIF('C Report'!$A$399:$A$498,'C Report Grouper'!$D83,'C Report'!AA$399:AA$498)),SUMIF('C Report'!$A$199:$A$298,'C Report Grouper'!$D83,'C Report'!AA$199:AA$298))</f>
        <v>0</v>
      </c>
    </row>
    <row r="84" spans="2:29" x14ac:dyDescent="0.2">
      <c r="B84" s="456" t="str">
        <f>IFERROR(VLOOKUP(C84,'MEG Def'!$A$47:$B$50,2),"")</f>
        <v/>
      </c>
      <c r="C84" s="115"/>
      <c r="D84" s="693"/>
      <c r="E84" s="309">
        <f>IF($D$4="MAP+ADM Waivers",(SUMIF('C Report'!$A$199:$A$298,'C Report Grouper'!$D84,'C Report'!C$199:C$298)+SUMIF('C Report'!$A$399:$A$498,'C Report Grouper'!$D84,'C Report'!C$399:C$498)),SUMIF('C Report'!$A$199:$A$298,'C Report Grouper'!$D84,'C Report'!C$199:C$298))</f>
        <v>0</v>
      </c>
      <c r="F84" s="310">
        <f>IF($D$4="MAP+ADM Waivers",(SUMIF('C Report'!$A$199:$A$298,'C Report Grouper'!$D84,'C Report'!D$199:D$298)+SUMIF('C Report'!$A$399:$A$498,'C Report Grouper'!$D84,'C Report'!D$399:D$498)),SUMIF('C Report'!$A$199:$A$298,'C Report Grouper'!$D84,'C Report'!D$199:D$298))</f>
        <v>0</v>
      </c>
      <c r="G84" s="310">
        <f>IF($D$4="MAP+ADM Waivers",(SUMIF('C Report'!$A$199:$A$298,'C Report Grouper'!$D84,'C Report'!E$199:E$298)+SUMIF('C Report'!$A$399:$A$498,'C Report Grouper'!$D84,'C Report'!E$399:E$498)),SUMIF('C Report'!$A$199:$A$298,'C Report Grouper'!$D84,'C Report'!E$199:E$298))</f>
        <v>0</v>
      </c>
      <c r="H84" s="310">
        <f>IF($D$4="MAP+ADM Waivers",(SUMIF('C Report'!$A$199:$A$298,'C Report Grouper'!$D84,'C Report'!F$199:F$298)+SUMIF('C Report'!$A$399:$A$498,'C Report Grouper'!$D84,'C Report'!F$399:F$498)),SUMIF('C Report'!$A$199:$A$298,'C Report Grouper'!$D84,'C Report'!F$199:F$298))</f>
        <v>0</v>
      </c>
      <c r="I84" s="310">
        <f>IF($D$4="MAP+ADM Waivers",(SUMIF('C Report'!$A$199:$A$298,'C Report Grouper'!$D84,'C Report'!G$199:G$298)+SUMIF('C Report'!$A$399:$A$498,'C Report Grouper'!$D84,'C Report'!G$399:G$498)),SUMIF('C Report'!$A$199:$A$298,'C Report Grouper'!$D84,'C Report'!G$199:G$298))</f>
        <v>0</v>
      </c>
      <c r="J84" s="310">
        <f>IF($D$4="MAP+ADM Waivers",(SUMIF('C Report'!$A$199:$A$298,'C Report Grouper'!$D84,'C Report'!H$199:H$298)+SUMIF('C Report'!$A$399:$A$498,'C Report Grouper'!$D84,'C Report'!H$399:H$498)),SUMIF('C Report'!$A$199:$A$298,'C Report Grouper'!$D84,'C Report'!H$199:H$298))</f>
        <v>0</v>
      </c>
      <c r="K84" s="310">
        <f>IF($D$4="MAP+ADM Waivers",(SUMIF('C Report'!$A$199:$A$298,'C Report Grouper'!$D84,'C Report'!I$199:I$298)+SUMIF('C Report'!$A$399:$A$498,'C Report Grouper'!$D84,'C Report'!I$399:I$498)),SUMIF('C Report'!$A$199:$A$298,'C Report Grouper'!$D84,'C Report'!I$199:I$298))</f>
        <v>0</v>
      </c>
      <c r="L84" s="310">
        <f>IF($D$4="MAP+ADM Waivers",(SUMIF('C Report'!$A$199:$A$298,'C Report Grouper'!$D84,'C Report'!J$199:J$298)+SUMIF('C Report'!$A$399:$A$498,'C Report Grouper'!$D84,'C Report'!J$399:J$498)),SUMIF('C Report'!$A$199:$A$298,'C Report Grouper'!$D84,'C Report'!J$199:J$298))</f>
        <v>0</v>
      </c>
      <c r="M84" s="310">
        <f>IF($D$4="MAP+ADM Waivers",(SUMIF('C Report'!$A$199:$A$298,'C Report Grouper'!$D84,'C Report'!K$199:K$298)+SUMIF('C Report'!$A$399:$A$498,'C Report Grouper'!$D84,'C Report'!K$399:K$498)),SUMIF('C Report'!$A$199:$A$298,'C Report Grouper'!$D84,'C Report'!K$199:K$298))</f>
        <v>0</v>
      </c>
      <c r="N84" s="310">
        <f>IF($D$4="MAP+ADM Waivers",(SUMIF('C Report'!$A$199:$A$298,'C Report Grouper'!$D84,'C Report'!L$199:L$298)+SUMIF('C Report'!$A$399:$A$498,'C Report Grouper'!$D84,'C Report'!L$399:L$498)),SUMIF('C Report'!$A$199:$A$298,'C Report Grouper'!$D84,'C Report'!L$199:L$298))</f>
        <v>0</v>
      </c>
      <c r="O84" s="310">
        <f>IF($D$4="MAP+ADM Waivers",(SUMIF('C Report'!$A$199:$A$298,'C Report Grouper'!$D84,'C Report'!M$199:M$298)+SUMIF('C Report'!$A$399:$A$498,'C Report Grouper'!$D84,'C Report'!M$399:M$498)),SUMIF('C Report'!$A$199:$A$298,'C Report Grouper'!$D84,'C Report'!M$199:M$298))</f>
        <v>0</v>
      </c>
      <c r="P84" s="310">
        <f>IF($D$4="MAP+ADM Waivers",(SUMIF('C Report'!$A$199:$A$298,'C Report Grouper'!$D84,'C Report'!N$199:N$298)+SUMIF('C Report'!$A$399:$A$498,'C Report Grouper'!$D84,'C Report'!N$399:N$498)),SUMIF('C Report'!$A$199:$A$298,'C Report Grouper'!$D84,'C Report'!N$199:N$298))</f>
        <v>0</v>
      </c>
      <c r="Q84" s="310">
        <f>IF($D$4="MAP+ADM Waivers",(SUMIF('C Report'!$A$199:$A$298,'C Report Grouper'!$D84,'C Report'!O$199:O$298)+SUMIF('C Report'!$A$399:$A$498,'C Report Grouper'!$D84,'C Report'!O$399:O$498)),SUMIF('C Report'!$A$199:$A$298,'C Report Grouper'!$D84,'C Report'!O$199:O$298))</f>
        <v>0</v>
      </c>
      <c r="R84" s="310">
        <f>IF($D$4="MAP+ADM Waivers",(SUMIF('C Report'!$A$199:$A$298,'C Report Grouper'!$D84,'C Report'!P$199:P$298)+SUMIF('C Report'!$A$399:$A$498,'C Report Grouper'!$D84,'C Report'!P$399:P$498)),SUMIF('C Report'!$A$199:$A$298,'C Report Grouper'!$D84,'C Report'!P$199:P$298))</f>
        <v>0</v>
      </c>
      <c r="S84" s="310">
        <f>IF($D$4="MAP+ADM Waivers",(SUMIF('C Report'!$A$199:$A$298,'C Report Grouper'!$D84,'C Report'!Q$199:Q$298)+SUMIF('C Report'!$A$399:$A$498,'C Report Grouper'!$D84,'C Report'!Q$399:Q$498)),SUMIF('C Report'!$A$199:$A$298,'C Report Grouper'!$D84,'C Report'!Q$199:Q$298))</f>
        <v>0</v>
      </c>
      <c r="T84" s="310">
        <f>IF($D$4="MAP+ADM Waivers",(SUMIF('C Report'!$A$199:$A$298,'C Report Grouper'!$D84,'C Report'!R$199:R$298)+SUMIF('C Report'!$A$399:$A$498,'C Report Grouper'!$D84,'C Report'!R$399:R$498)),SUMIF('C Report'!$A$199:$A$298,'C Report Grouper'!$D84,'C Report'!R$199:R$298))</f>
        <v>0</v>
      </c>
      <c r="U84" s="310">
        <f>IF($D$4="MAP+ADM Waivers",(SUMIF('C Report'!$A$199:$A$298,'C Report Grouper'!$D84,'C Report'!S$199:S$298)+SUMIF('C Report'!$A$399:$A$498,'C Report Grouper'!$D84,'C Report'!S$399:S$498)),SUMIF('C Report'!$A$199:$A$298,'C Report Grouper'!$D84,'C Report'!S$199:S$298))</f>
        <v>0</v>
      </c>
      <c r="V84" s="310">
        <f>IF($D$4="MAP+ADM Waivers",(SUMIF('C Report'!$A$199:$A$298,'C Report Grouper'!$D84,'C Report'!T$199:T$298)+SUMIF('C Report'!$A$399:$A$498,'C Report Grouper'!$D84,'C Report'!T$399:T$498)),SUMIF('C Report'!$A$199:$A$298,'C Report Grouper'!$D84,'C Report'!T$199:T$298))</f>
        <v>0</v>
      </c>
      <c r="W84" s="310">
        <f>IF($D$4="MAP+ADM Waivers",(SUMIF('C Report'!$A$199:$A$298,'C Report Grouper'!$D84,'C Report'!U$199:U$298)+SUMIF('C Report'!$A$399:$A$498,'C Report Grouper'!$D84,'C Report'!U$399:U$498)),SUMIF('C Report'!$A$199:$A$298,'C Report Grouper'!$D84,'C Report'!U$199:U$298))</f>
        <v>0</v>
      </c>
      <c r="X84" s="310">
        <f>IF($D$4="MAP+ADM Waivers",(SUMIF('C Report'!$A$199:$A$298,'C Report Grouper'!$D84,'C Report'!V$199:V$298)+SUMIF('C Report'!$A$399:$A$498,'C Report Grouper'!$D84,'C Report'!V$399:V$498)),SUMIF('C Report'!$A$199:$A$298,'C Report Grouper'!$D84,'C Report'!V$199:V$298))</f>
        <v>0</v>
      </c>
      <c r="Y84" s="310">
        <f>IF($D$4="MAP+ADM Waivers",(SUMIF('C Report'!$A$199:$A$298,'C Report Grouper'!$D84,'C Report'!W$199:W$298)+SUMIF('C Report'!$A$399:$A$498,'C Report Grouper'!$D84,'C Report'!W$399:W$498)),SUMIF('C Report'!$A$199:$A$298,'C Report Grouper'!$D84,'C Report'!W$199:W$298))</f>
        <v>0</v>
      </c>
      <c r="Z84" s="310">
        <f>IF($D$4="MAP+ADM Waivers",(SUMIF('C Report'!$A$199:$A$298,'C Report Grouper'!$D84,'C Report'!X$199:X$298)+SUMIF('C Report'!$A$399:$A$498,'C Report Grouper'!$D84,'C Report'!X$399:X$498)),SUMIF('C Report'!$A$199:$A$298,'C Report Grouper'!$D84,'C Report'!X$199:X$298))</f>
        <v>0</v>
      </c>
      <c r="AA84" s="310">
        <f>IF($D$4="MAP+ADM Waivers",(SUMIF('C Report'!$A$199:$A$298,'C Report Grouper'!$D84,'C Report'!Y$199:Y$298)+SUMIF('C Report'!$A$399:$A$498,'C Report Grouper'!$D84,'C Report'!Y$399:Y$498)),SUMIF('C Report'!$A$199:$A$298,'C Report Grouper'!$D84,'C Report'!Y$199:Y$298))</f>
        <v>0</v>
      </c>
      <c r="AB84" s="310">
        <f>IF($D$4="MAP+ADM Waivers",(SUMIF('C Report'!$A$199:$A$298,'C Report Grouper'!$D84,'C Report'!Z$199:Z$298)+SUMIF('C Report'!$A$399:$A$498,'C Report Grouper'!$D84,'C Report'!Z$399:Z$498)),SUMIF('C Report'!$A$199:$A$298,'C Report Grouper'!$D84,'C Report'!Z$199:Z$298))</f>
        <v>0</v>
      </c>
      <c r="AC84" s="311">
        <f>IF($D$4="MAP+ADM Waivers",(SUMIF('C Report'!$A$199:$A$298,'C Report Grouper'!$D84,'C Report'!AA$199:AA$298)+SUMIF('C Report'!$A$399:$A$498,'C Report Grouper'!$D84,'C Report'!AA$399:AA$498)),SUMIF('C Report'!$A$199:$A$298,'C Report Grouper'!$D84,'C Report'!AA$199:AA$298))</f>
        <v>0</v>
      </c>
    </row>
    <row r="85" spans="2:29" x14ac:dyDescent="0.2">
      <c r="B85" s="456" t="str">
        <f>IFERROR(VLOOKUP(C85,'MEG Def'!$A$47:$B$50,2),"")</f>
        <v/>
      </c>
      <c r="C85" s="115"/>
      <c r="D85" s="693"/>
      <c r="E85" s="309">
        <f>IF($D$4="MAP+ADM Waivers",(SUMIF('C Report'!$A$199:$A$298,'C Report Grouper'!$D85,'C Report'!C$199:C$298)+SUMIF('C Report'!$A$399:$A$498,'C Report Grouper'!$D85,'C Report'!C$399:C$498)),SUMIF('C Report'!$A$199:$A$298,'C Report Grouper'!$D85,'C Report'!C$199:C$298))</f>
        <v>0</v>
      </c>
      <c r="F85" s="310">
        <f>IF($D$4="MAP+ADM Waivers",(SUMIF('C Report'!$A$199:$A$298,'C Report Grouper'!$D85,'C Report'!D$199:D$298)+SUMIF('C Report'!$A$399:$A$498,'C Report Grouper'!$D85,'C Report'!D$399:D$498)),SUMIF('C Report'!$A$199:$A$298,'C Report Grouper'!$D85,'C Report'!D$199:D$298))</f>
        <v>0</v>
      </c>
      <c r="G85" s="310">
        <f>IF($D$4="MAP+ADM Waivers",(SUMIF('C Report'!$A$199:$A$298,'C Report Grouper'!$D85,'C Report'!E$199:E$298)+SUMIF('C Report'!$A$399:$A$498,'C Report Grouper'!$D85,'C Report'!E$399:E$498)),SUMIF('C Report'!$A$199:$A$298,'C Report Grouper'!$D85,'C Report'!E$199:E$298))</f>
        <v>0</v>
      </c>
      <c r="H85" s="310">
        <f>IF($D$4="MAP+ADM Waivers",(SUMIF('C Report'!$A$199:$A$298,'C Report Grouper'!$D85,'C Report'!F$199:F$298)+SUMIF('C Report'!$A$399:$A$498,'C Report Grouper'!$D85,'C Report'!F$399:F$498)),SUMIF('C Report'!$A$199:$A$298,'C Report Grouper'!$D85,'C Report'!F$199:F$298))</f>
        <v>0</v>
      </c>
      <c r="I85" s="310">
        <f>IF($D$4="MAP+ADM Waivers",(SUMIF('C Report'!$A$199:$A$298,'C Report Grouper'!$D85,'C Report'!G$199:G$298)+SUMIF('C Report'!$A$399:$A$498,'C Report Grouper'!$D85,'C Report'!G$399:G$498)),SUMIF('C Report'!$A$199:$A$298,'C Report Grouper'!$D85,'C Report'!G$199:G$298))</f>
        <v>0</v>
      </c>
      <c r="J85" s="310">
        <f>IF($D$4="MAP+ADM Waivers",(SUMIF('C Report'!$A$199:$A$298,'C Report Grouper'!$D85,'C Report'!H$199:H$298)+SUMIF('C Report'!$A$399:$A$498,'C Report Grouper'!$D85,'C Report'!H$399:H$498)),SUMIF('C Report'!$A$199:$A$298,'C Report Grouper'!$D85,'C Report'!H$199:H$298))</f>
        <v>0</v>
      </c>
      <c r="K85" s="310">
        <f>IF($D$4="MAP+ADM Waivers",(SUMIF('C Report'!$A$199:$A$298,'C Report Grouper'!$D85,'C Report'!I$199:I$298)+SUMIF('C Report'!$A$399:$A$498,'C Report Grouper'!$D85,'C Report'!I$399:I$498)),SUMIF('C Report'!$A$199:$A$298,'C Report Grouper'!$D85,'C Report'!I$199:I$298))</f>
        <v>0</v>
      </c>
      <c r="L85" s="310">
        <f>IF($D$4="MAP+ADM Waivers",(SUMIF('C Report'!$A$199:$A$298,'C Report Grouper'!$D85,'C Report'!J$199:J$298)+SUMIF('C Report'!$A$399:$A$498,'C Report Grouper'!$D85,'C Report'!J$399:J$498)),SUMIF('C Report'!$A$199:$A$298,'C Report Grouper'!$D85,'C Report'!J$199:J$298))</f>
        <v>0</v>
      </c>
      <c r="M85" s="310">
        <f>IF($D$4="MAP+ADM Waivers",(SUMIF('C Report'!$A$199:$A$298,'C Report Grouper'!$D85,'C Report'!K$199:K$298)+SUMIF('C Report'!$A$399:$A$498,'C Report Grouper'!$D85,'C Report'!K$399:K$498)),SUMIF('C Report'!$A$199:$A$298,'C Report Grouper'!$D85,'C Report'!K$199:K$298))</f>
        <v>0</v>
      </c>
      <c r="N85" s="310">
        <f>IF($D$4="MAP+ADM Waivers",(SUMIF('C Report'!$A$199:$A$298,'C Report Grouper'!$D85,'C Report'!L$199:L$298)+SUMIF('C Report'!$A$399:$A$498,'C Report Grouper'!$D85,'C Report'!L$399:L$498)),SUMIF('C Report'!$A$199:$A$298,'C Report Grouper'!$D85,'C Report'!L$199:L$298))</f>
        <v>0</v>
      </c>
      <c r="O85" s="310">
        <f>IF($D$4="MAP+ADM Waivers",(SUMIF('C Report'!$A$199:$A$298,'C Report Grouper'!$D85,'C Report'!M$199:M$298)+SUMIF('C Report'!$A$399:$A$498,'C Report Grouper'!$D85,'C Report'!M$399:M$498)),SUMIF('C Report'!$A$199:$A$298,'C Report Grouper'!$D85,'C Report'!M$199:M$298))</f>
        <v>0</v>
      </c>
      <c r="P85" s="310">
        <f>IF($D$4="MAP+ADM Waivers",(SUMIF('C Report'!$A$199:$A$298,'C Report Grouper'!$D85,'C Report'!N$199:N$298)+SUMIF('C Report'!$A$399:$A$498,'C Report Grouper'!$D85,'C Report'!N$399:N$498)),SUMIF('C Report'!$A$199:$A$298,'C Report Grouper'!$D85,'C Report'!N$199:N$298))</f>
        <v>0</v>
      </c>
      <c r="Q85" s="310">
        <f>IF($D$4="MAP+ADM Waivers",(SUMIF('C Report'!$A$199:$A$298,'C Report Grouper'!$D85,'C Report'!O$199:O$298)+SUMIF('C Report'!$A$399:$A$498,'C Report Grouper'!$D85,'C Report'!O$399:O$498)),SUMIF('C Report'!$A$199:$A$298,'C Report Grouper'!$D85,'C Report'!O$199:O$298))</f>
        <v>0</v>
      </c>
      <c r="R85" s="310">
        <f>IF($D$4="MAP+ADM Waivers",(SUMIF('C Report'!$A$199:$A$298,'C Report Grouper'!$D85,'C Report'!P$199:P$298)+SUMIF('C Report'!$A$399:$A$498,'C Report Grouper'!$D85,'C Report'!P$399:P$498)),SUMIF('C Report'!$A$199:$A$298,'C Report Grouper'!$D85,'C Report'!P$199:P$298))</f>
        <v>0</v>
      </c>
      <c r="S85" s="310">
        <f>IF($D$4="MAP+ADM Waivers",(SUMIF('C Report'!$A$199:$A$298,'C Report Grouper'!$D85,'C Report'!Q$199:Q$298)+SUMIF('C Report'!$A$399:$A$498,'C Report Grouper'!$D85,'C Report'!Q$399:Q$498)),SUMIF('C Report'!$A$199:$A$298,'C Report Grouper'!$D85,'C Report'!Q$199:Q$298))</f>
        <v>0</v>
      </c>
      <c r="T85" s="310">
        <f>IF($D$4="MAP+ADM Waivers",(SUMIF('C Report'!$A$199:$A$298,'C Report Grouper'!$D85,'C Report'!R$199:R$298)+SUMIF('C Report'!$A$399:$A$498,'C Report Grouper'!$D85,'C Report'!R$399:R$498)),SUMIF('C Report'!$A$199:$A$298,'C Report Grouper'!$D85,'C Report'!R$199:R$298))</f>
        <v>0</v>
      </c>
      <c r="U85" s="310">
        <f>IF($D$4="MAP+ADM Waivers",(SUMIF('C Report'!$A$199:$A$298,'C Report Grouper'!$D85,'C Report'!S$199:S$298)+SUMIF('C Report'!$A$399:$A$498,'C Report Grouper'!$D85,'C Report'!S$399:S$498)),SUMIF('C Report'!$A$199:$A$298,'C Report Grouper'!$D85,'C Report'!S$199:S$298))</f>
        <v>0</v>
      </c>
      <c r="V85" s="310">
        <f>IF($D$4="MAP+ADM Waivers",(SUMIF('C Report'!$A$199:$A$298,'C Report Grouper'!$D85,'C Report'!T$199:T$298)+SUMIF('C Report'!$A$399:$A$498,'C Report Grouper'!$D85,'C Report'!T$399:T$498)),SUMIF('C Report'!$A$199:$A$298,'C Report Grouper'!$D85,'C Report'!T$199:T$298))</f>
        <v>0</v>
      </c>
      <c r="W85" s="310">
        <f>IF($D$4="MAP+ADM Waivers",(SUMIF('C Report'!$A$199:$A$298,'C Report Grouper'!$D85,'C Report'!U$199:U$298)+SUMIF('C Report'!$A$399:$A$498,'C Report Grouper'!$D85,'C Report'!U$399:U$498)),SUMIF('C Report'!$A$199:$A$298,'C Report Grouper'!$D85,'C Report'!U$199:U$298))</f>
        <v>0</v>
      </c>
      <c r="X85" s="310">
        <f>IF($D$4="MAP+ADM Waivers",(SUMIF('C Report'!$A$199:$A$298,'C Report Grouper'!$D85,'C Report'!V$199:V$298)+SUMIF('C Report'!$A$399:$A$498,'C Report Grouper'!$D85,'C Report'!V$399:V$498)),SUMIF('C Report'!$A$199:$A$298,'C Report Grouper'!$D85,'C Report'!V$199:V$298))</f>
        <v>0</v>
      </c>
      <c r="Y85" s="310">
        <f>IF($D$4="MAP+ADM Waivers",(SUMIF('C Report'!$A$199:$A$298,'C Report Grouper'!$D85,'C Report'!W$199:W$298)+SUMIF('C Report'!$A$399:$A$498,'C Report Grouper'!$D85,'C Report'!W$399:W$498)),SUMIF('C Report'!$A$199:$A$298,'C Report Grouper'!$D85,'C Report'!W$199:W$298))</f>
        <v>0</v>
      </c>
      <c r="Z85" s="310">
        <f>IF($D$4="MAP+ADM Waivers",(SUMIF('C Report'!$A$199:$A$298,'C Report Grouper'!$D85,'C Report'!X$199:X$298)+SUMIF('C Report'!$A$399:$A$498,'C Report Grouper'!$D85,'C Report'!X$399:X$498)),SUMIF('C Report'!$A$199:$A$298,'C Report Grouper'!$D85,'C Report'!X$199:X$298))</f>
        <v>0</v>
      </c>
      <c r="AA85" s="310">
        <f>IF($D$4="MAP+ADM Waivers",(SUMIF('C Report'!$A$199:$A$298,'C Report Grouper'!$D85,'C Report'!Y$199:Y$298)+SUMIF('C Report'!$A$399:$A$498,'C Report Grouper'!$D85,'C Report'!Y$399:Y$498)),SUMIF('C Report'!$A$199:$A$298,'C Report Grouper'!$D85,'C Report'!Y$199:Y$298))</f>
        <v>0</v>
      </c>
      <c r="AB85" s="310">
        <f>IF($D$4="MAP+ADM Waivers",(SUMIF('C Report'!$A$199:$A$298,'C Report Grouper'!$D85,'C Report'!Z$199:Z$298)+SUMIF('C Report'!$A$399:$A$498,'C Report Grouper'!$D85,'C Report'!Z$399:Z$498)),SUMIF('C Report'!$A$199:$A$298,'C Report Grouper'!$D85,'C Report'!Z$199:Z$298))</f>
        <v>0</v>
      </c>
      <c r="AC85" s="311">
        <f>IF($D$4="MAP+ADM Waivers",(SUMIF('C Report'!$A$199:$A$298,'C Report Grouper'!$D85,'C Report'!AA$199:AA$298)+SUMIF('C Report'!$A$399:$A$498,'C Report Grouper'!$D85,'C Report'!AA$399:AA$498)),SUMIF('C Report'!$A$199:$A$298,'C Report Grouper'!$D85,'C Report'!AA$199:AA$298))</f>
        <v>0</v>
      </c>
    </row>
    <row r="86" spans="2:29" x14ac:dyDescent="0.2">
      <c r="B86" s="217"/>
      <c r="C86" s="115"/>
      <c r="D86" s="693"/>
      <c r="E86" s="309">
        <f>IF($D$4="MAP+ADM Waivers",(SUMIF('C Report'!$A$199:$A$298,'C Report Grouper'!$D86,'C Report'!C$199:C$298)+SUMIF('C Report'!$A$399:$A$498,'C Report Grouper'!$D86,'C Report'!C$399:C$498)),SUMIF('C Report'!$A$199:$A$298,'C Report Grouper'!$D86,'C Report'!C$199:C$298))</f>
        <v>0</v>
      </c>
      <c r="F86" s="310">
        <f>IF($D$4="MAP+ADM Waivers",(SUMIF('C Report'!$A$199:$A$298,'C Report Grouper'!$D86,'C Report'!D$199:D$298)+SUMIF('C Report'!$A$399:$A$498,'C Report Grouper'!$D86,'C Report'!D$399:D$498)),SUMIF('C Report'!$A$199:$A$298,'C Report Grouper'!$D86,'C Report'!D$199:D$298))</f>
        <v>0</v>
      </c>
      <c r="G86" s="310">
        <f>IF($D$4="MAP+ADM Waivers",(SUMIF('C Report'!$A$199:$A$298,'C Report Grouper'!$D86,'C Report'!E$199:E$298)+SUMIF('C Report'!$A$399:$A$498,'C Report Grouper'!$D86,'C Report'!E$399:E$498)),SUMIF('C Report'!$A$199:$A$298,'C Report Grouper'!$D86,'C Report'!E$199:E$298))</f>
        <v>0</v>
      </c>
      <c r="H86" s="310">
        <f>IF($D$4="MAP+ADM Waivers",(SUMIF('C Report'!$A$199:$A$298,'C Report Grouper'!$D86,'C Report'!F$199:F$298)+SUMIF('C Report'!$A$399:$A$498,'C Report Grouper'!$D86,'C Report'!F$399:F$498)),SUMIF('C Report'!$A$199:$A$298,'C Report Grouper'!$D86,'C Report'!F$199:F$298))</f>
        <v>0</v>
      </c>
      <c r="I86" s="310">
        <f>IF($D$4="MAP+ADM Waivers",(SUMIF('C Report'!$A$199:$A$298,'C Report Grouper'!$D86,'C Report'!G$199:G$298)+SUMIF('C Report'!$A$399:$A$498,'C Report Grouper'!$D86,'C Report'!G$399:G$498)),SUMIF('C Report'!$A$199:$A$298,'C Report Grouper'!$D86,'C Report'!G$199:G$298))</f>
        <v>0</v>
      </c>
      <c r="J86" s="310">
        <f>IF($D$4="MAP+ADM Waivers",(SUMIF('C Report'!$A$199:$A$298,'C Report Grouper'!$D86,'C Report'!H$199:H$298)+SUMIF('C Report'!$A$399:$A$498,'C Report Grouper'!$D86,'C Report'!H$399:H$498)),SUMIF('C Report'!$A$199:$A$298,'C Report Grouper'!$D86,'C Report'!H$199:H$298))</f>
        <v>0</v>
      </c>
      <c r="K86" s="310">
        <f>IF($D$4="MAP+ADM Waivers",(SUMIF('C Report'!$A$199:$A$298,'C Report Grouper'!$D86,'C Report'!I$199:I$298)+SUMIF('C Report'!$A$399:$A$498,'C Report Grouper'!$D86,'C Report'!I$399:I$498)),SUMIF('C Report'!$A$199:$A$298,'C Report Grouper'!$D86,'C Report'!I$199:I$298))</f>
        <v>0</v>
      </c>
      <c r="L86" s="310">
        <f>IF($D$4="MAP+ADM Waivers",(SUMIF('C Report'!$A$199:$A$298,'C Report Grouper'!$D86,'C Report'!J$199:J$298)+SUMIF('C Report'!$A$399:$A$498,'C Report Grouper'!$D86,'C Report'!J$399:J$498)),SUMIF('C Report'!$A$199:$A$298,'C Report Grouper'!$D86,'C Report'!J$199:J$298))</f>
        <v>0</v>
      </c>
      <c r="M86" s="310">
        <f>IF($D$4="MAP+ADM Waivers",(SUMIF('C Report'!$A$199:$A$298,'C Report Grouper'!$D86,'C Report'!K$199:K$298)+SUMIF('C Report'!$A$399:$A$498,'C Report Grouper'!$D86,'C Report'!K$399:K$498)),SUMIF('C Report'!$A$199:$A$298,'C Report Grouper'!$D86,'C Report'!K$199:K$298))</f>
        <v>0</v>
      </c>
      <c r="N86" s="310">
        <f>IF($D$4="MAP+ADM Waivers",(SUMIF('C Report'!$A$199:$A$298,'C Report Grouper'!$D86,'C Report'!L$199:L$298)+SUMIF('C Report'!$A$399:$A$498,'C Report Grouper'!$D86,'C Report'!L$399:L$498)),SUMIF('C Report'!$A$199:$A$298,'C Report Grouper'!$D86,'C Report'!L$199:L$298))</f>
        <v>0</v>
      </c>
      <c r="O86" s="310">
        <f>IF($D$4="MAP+ADM Waivers",(SUMIF('C Report'!$A$199:$A$298,'C Report Grouper'!$D86,'C Report'!M$199:M$298)+SUMIF('C Report'!$A$399:$A$498,'C Report Grouper'!$D86,'C Report'!M$399:M$498)),SUMIF('C Report'!$A$199:$A$298,'C Report Grouper'!$D86,'C Report'!M$199:M$298))</f>
        <v>0</v>
      </c>
      <c r="P86" s="310">
        <f>IF($D$4="MAP+ADM Waivers",(SUMIF('C Report'!$A$199:$A$298,'C Report Grouper'!$D86,'C Report'!N$199:N$298)+SUMIF('C Report'!$A$399:$A$498,'C Report Grouper'!$D86,'C Report'!N$399:N$498)),SUMIF('C Report'!$A$199:$A$298,'C Report Grouper'!$D86,'C Report'!N$199:N$298))</f>
        <v>0</v>
      </c>
      <c r="Q86" s="310">
        <f>IF($D$4="MAP+ADM Waivers",(SUMIF('C Report'!$A$199:$A$298,'C Report Grouper'!$D86,'C Report'!O$199:O$298)+SUMIF('C Report'!$A$399:$A$498,'C Report Grouper'!$D86,'C Report'!O$399:O$498)),SUMIF('C Report'!$A$199:$A$298,'C Report Grouper'!$D86,'C Report'!O$199:O$298))</f>
        <v>0</v>
      </c>
      <c r="R86" s="310">
        <f>IF($D$4="MAP+ADM Waivers",(SUMIF('C Report'!$A$199:$A$298,'C Report Grouper'!$D86,'C Report'!P$199:P$298)+SUMIF('C Report'!$A$399:$A$498,'C Report Grouper'!$D86,'C Report'!P$399:P$498)),SUMIF('C Report'!$A$199:$A$298,'C Report Grouper'!$D86,'C Report'!P$199:P$298))</f>
        <v>0</v>
      </c>
      <c r="S86" s="310">
        <f>IF($D$4="MAP+ADM Waivers",(SUMIF('C Report'!$A$199:$A$298,'C Report Grouper'!$D86,'C Report'!Q$199:Q$298)+SUMIF('C Report'!$A$399:$A$498,'C Report Grouper'!$D86,'C Report'!Q$399:Q$498)),SUMIF('C Report'!$A$199:$A$298,'C Report Grouper'!$D86,'C Report'!Q$199:Q$298))</f>
        <v>0</v>
      </c>
      <c r="T86" s="310">
        <f>IF($D$4="MAP+ADM Waivers",(SUMIF('C Report'!$A$199:$A$298,'C Report Grouper'!$D86,'C Report'!R$199:R$298)+SUMIF('C Report'!$A$399:$A$498,'C Report Grouper'!$D86,'C Report'!R$399:R$498)),SUMIF('C Report'!$A$199:$A$298,'C Report Grouper'!$D86,'C Report'!R$199:R$298))</f>
        <v>0</v>
      </c>
      <c r="U86" s="310">
        <f>IF($D$4="MAP+ADM Waivers",(SUMIF('C Report'!$A$199:$A$298,'C Report Grouper'!$D86,'C Report'!S$199:S$298)+SUMIF('C Report'!$A$399:$A$498,'C Report Grouper'!$D86,'C Report'!S$399:S$498)),SUMIF('C Report'!$A$199:$A$298,'C Report Grouper'!$D86,'C Report'!S$199:S$298))</f>
        <v>0</v>
      </c>
      <c r="V86" s="310">
        <f>IF($D$4="MAP+ADM Waivers",(SUMIF('C Report'!$A$199:$A$298,'C Report Grouper'!$D86,'C Report'!T$199:T$298)+SUMIF('C Report'!$A$399:$A$498,'C Report Grouper'!$D86,'C Report'!T$399:T$498)),SUMIF('C Report'!$A$199:$A$298,'C Report Grouper'!$D86,'C Report'!T$199:T$298))</f>
        <v>0</v>
      </c>
      <c r="W86" s="310">
        <f>IF($D$4="MAP+ADM Waivers",(SUMIF('C Report'!$A$199:$A$298,'C Report Grouper'!$D86,'C Report'!U$199:U$298)+SUMIF('C Report'!$A$399:$A$498,'C Report Grouper'!$D86,'C Report'!U$399:U$498)),SUMIF('C Report'!$A$199:$A$298,'C Report Grouper'!$D86,'C Report'!U$199:U$298))</f>
        <v>0</v>
      </c>
      <c r="X86" s="310">
        <f>IF($D$4="MAP+ADM Waivers",(SUMIF('C Report'!$A$199:$A$298,'C Report Grouper'!$D86,'C Report'!V$199:V$298)+SUMIF('C Report'!$A$399:$A$498,'C Report Grouper'!$D86,'C Report'!V$399:V$498)),SUMIF('C Report'!$A$199:$A$298,'C Report Grouper'!$D86,'C Report'!V$199:V$298))</f>
        <v>0</v>
      </c>
      <c r="Y86" s="310">
        <f>IF($D$4="MAP+ADM Waivers",(SUMIF('C Report'!$A$199:$A$298,'C Report Grouper'!$D86,'C Report'!W$199:W$298)+SUMIF('C Report'!$A$399:$A$498,'C Report Grouper'!$D86,'C Report'!W$399:W$498)),SUMIF('C Report'!$A$199:$A$298,'C Report Grouper'!$D86,'C Report'!W$199:W$298))</f>
        <v>0</v>
      </c>
      <c r="Z86" s="310">
        <f>IF($D$4="MAP+ADM Waivers",(SUMIF('C Report'!$A$199:$A$298,'C Report Grouper'!$D86,'C Report'!X$199:X$298)+SUMIF('C Report'!$A$399:$A$498,'C Report Grouper'!$D86,'C Report'!X$399:X$498)),SUMIF('C Report'!$A$199:$A$298,'C Report Grouper'!$D86,'C Report'!X$199:X$298))</f>
        <v>0</v>
      </c>
      <c r="AA86" s="310">
        <f>IF($D$4="MAP+ADM Waivers",(SUMIF('C Report'!$A$199:$A$298,'C Report Grouper'!$D86,'C Report'!Y$199:Y$298)+SUMIF('C Report'!$A$399:$A$498,'C Report Grouper'!$D86,'C Report'!Y$399:Y$498)),SUMIF('C Report'!$A$199:$A$298,'C Report Grouper'!$D86,'C Report'!Y$199:Y$298))</f>
        <v>0</v>
      </c>
      <c r="AB86" s="310">
        <f>IF($D$4="MAP+ADM Waivers",(SUMIF('C Report'!$A$199:$A$298,'C Report Grouper'!$D86,'C Report'!Z$199:Z$298)+SUMIF('C Report'!$A$399:$A$498,'C Report Grouper'!$D86,'C Report'!Z$399:Z$498)),SUMIF('C Report'!$A$199:$A$298,'C Report Grouper'!$D86,'C Report'!Z$199:Z$298))</f>
        <v>0</v>
      </c>
      <c r="AC86" s="311">
        <f>IF($D$4="MAP+ADM Waivers",(SUMIF('C Report'!$A$199:$A$298,'C Report Grouper'!$D86,'C Report'!AA$199:AA$298)+SUMIF('C Report'!$A$399:$A$498,'C Report Grouper'!$D86,'C Report'!AA$399:AA$498)),SUMIF('C Report'!$A$199:$A$298,'C Report Grouper'!$D86,'C Report'!AA$199:AA$298))</f>
        <v>0</v>
      </c>
    </row>
    <row r="87" spans="2:29" x14ac:dyDescent="0.2">
      <c r="B87" s="214" t="s">
        <v>78</v>
      </c>
      <c r="C87" s="115"/>
      <c r="D87" s="693"/>
      <c r="E87" s="309">
        <f>IF($D$4="MAP+ADM Waivers",(SUMIF('C Report'!$A$199:$A$298,'C Report Grouper'!$D87,'C Report'!C$199:C$298)+SUMIF('C Report'!$A$399:$A$498,'C Report Grouper'!$D87,'C Report'!C$399:C$498)),SUMIF('C Report'!$A$199:$A$298,'C Report Grouper'!$D87,'C Report'!C$199:C$298))</f>
        <v>0</v>
      </c>
      <c r="F87" s="310">
        <f>IF($D$4="MAP+ADM Waivers",(SUMIF('C Report'!$A$199:$A$298,'C Report Grouper'!$D87,'C Report'!D$199:D$298)+SUMIF('C Report'!$A$399:$A$498,'C Report Grouper'!$D87,'C Report'!D$399:D$498)),SUMIF('C Report'!$A$199:$A$298,'C Report Grouper'!$D87,'C Report'!D$199:D$298))</f>
        <v>0</v>
      </c>
      <c r="G87" s="310">
        <f>IF($D$4="MAP+ADM Waivers",(SUMIF('C Report'!$A$199:$A$298,'C Report Grouper'!$D87,'C Report'!E$199:E$298)+SUMIF('C Report'!$A$399:$A$498,'C Report Grouper'!$D87,'C Report'!E$399:E$498)),SUMIF('C Report'!$A$199:$A$298,'C Report Grouper'!$D87,'C Report'!E$199:E$298))</f>
        <v>0</v>
      </c>
      <c r="H87" s="310">
        <f>IF($D$4="MAP+ADM Waivers",(SUMIF('C Report'!$A$199:$A$298,'C Report Grouper'!$D87,'C Report'!F$199:F$298)+SUMIF('C Report'!$A$399:$A$498,'C Report Grouper'!$D87,'C Report'!F$399:F$498)),SUMIF('C Report'!$A$199:$A$298,'C Report Grouper'!$D87,'C Report'!F$199:F$298))</f>
        <v>0</v>
      </c>
      <c r="I87" s="310">
        <f>IF($D$4="MAP+ADM Waivers",(SUMIF('C Report'!$A$199:$A$298,'C Report Grouper'!$D87,'C Report'!G$199:G$298)+SUMIF('C Report'!$A$399:$A$498,'C Report Grouper'!$D87,'C Report'!G$399:G$498)),SUMIF('C Report'!$A$199:$A$298,'C Report Grouper'!$D87,'C Report'!G$199:G$298))</f>
        <v>0</v>
      </c>
      <c r="J87" s="310">
        <f>IF($D$4="MAP+ADM Waivers",(SUMIF('C Report'!$A$199:$A$298,'C Report Grouper'!$D87,'C Report'!H$199:H$298)+SUMIF('C Report'!$A$399:$A$498,'C Report Grouper'!$D87,'C Report'!H$399:H$498)),SUMIF('C Report'!$A$199:$A$298,'C Report Grouper'!$D87,'C Report'!H$199:H$298))</f>
        <v>0</v>
      </c>
      <c r="K87" s="310">
        <f>IF($D$4="MAP+ADM Waivers",(SUMIF('C Report'!$A$199:$A$298,'C Report Grouper'!$D87,'C Report'!I$199:I$298)+SUMIF('C Report'!$A$399:$A$498,'C Report Grouper'!$D87,'C Report'!I$399:I$498)),SUMIF('C Report'!$A$199:$A$298,'C Report Grouper'!$D87,'C Report'!I$199:I$298))</f>
        <v>0</v>
      </c>
      <c r="L87" s="310">
        <f>IF($D$4="MAP+ADM Waivers",(SUMIF('C Report'!$A$199:$A$298,'C Report Grouper'!$D87,'C Report'!J$199:J$298)+SUMIF('C Report'!$A$399:$A$498,'C Report Grouper'!$D87,'C Report'!J$399:J$498)),SUMIF('C Report'!$A$199:$A$298,'C Report Grouper'!$D87,'C Report'!J$199:J$298))</f>
        <v>0</v>
      </c>
      <c r="M87" s="310">
        <f>IF($D$4="MAP+ADM Waivers",(SUMIF('C Report'!$A$199:$A$298,'C Report Grouper'!$D87,'C Report'!K$199:K$298)+SUMIF('C Report'!$A$399:$A$498,'C Report Grouper'!$D87,'C Report'!K$399:K$498)),SUMIF('C Report'!$A$199:$A$298,'C Report Grouper'!$D87,'C Report'!K$199:K$298))</f>
        <v>0</v>
      </c>
      <c r="N87" s="310">
        <f>IF($D$4="MAP+ADM Waivers",(SUMIF('C Report'!$A$199:$A$298,'C Report Grouper'!$D87,'C Report'!L$199:L$298)+SUMIF('C Report'!$A$399:$A$498,'C Report Grouper'!$D87,'C Report'!L$399:L$498)),SUMIF('C Report'!$A$199:$A$298,'C Report Grouper'!$D87,'C Report'!L$199:L$298))</f>
        <v>0</v>
      </c>
      <c r="O87" s="310">
        <f>IF($D$4="MAP+ADM Waivers",(SUMIF('C Report'!$A$199:$A$298,'C Report Grouper'!$D87,'C Report'!M$199:M$298)+SUMIF('C Report'!$A$399:$A$498,'C Report Grouper'!$D87,'C Report'!M$399:M$498)),SUMIF('C Report'!$A$199:$A$298,'C Report Grouper'!$D87,'C Report'!M$199:M$298))</f>
        <v>0</v>
      </c>
      <c r="P87" s="310">
        <f>IF($D$4="MAP+ADM Waivers",(SUMIF('C Report'!$A$199:$A$298,'C Report Grouper'!$D87,'C Report'!N$199:N$298)+SUMIF('C Report'!$A$399:$A$498,'C Report Grouper'!$D87,'C Report'!N$399:N$498)),SUMIF('C Report'!$A$199:$A$298,'C Report Grouper'!$D87,'C Report'!N$199:N$298))</f>
        <v>0</v>
      </c>
      <c r="Q87" s="310">
        <f>IF($D$4="MAP+ADM Waivers",(SUMIF('C Report'!$A$199:$A$298,'C Report Grouper'!$D87,'C Report'!O$199:O$298)+SUMIF('C Report'!$A$399:$A$498,'C Report Grouper'!$D87,'C Report'!O$399:O$498)),SUMIF('C Report'!$A$199:$A$298,'C Report Grouper'!$D87,'C Report'!O$199:O$298))</f>
        <v>0</v>
      </c>
      <c r="R87" s="310">
        <f>IF($D$4="MAP+ADM Waivers",(SUMIF('C Report'!$A$199:$A$298,'C Report Grouper'!$D87,'C Report'!P$199:P$298)+SUMIF('C Report'!$A$399:$A$498,'C Report Grouper'!$D87,'C Report'!P$399:P$498)),SUMIF('C Report'!$A$199:$A$298,'C Report Grouper'!$D87,'C Report'!P$199:P$298))</f>
        <v>0</v>
      </c>
      <c r="S87" s="310">
        <f>IF($D$4="MAP+ADM Waivers",(SUMIF('C Report'!$A$199:$A$298,'C Report Grouper'!$D87,'C Report'!Q$199:Q$298)+SUMIF('C Report'!$A$399:$A$498,'C Report Grouper'!$D87,'C Report'!Q$399:Q$498)),SUMIF('C Report'!$A$199:$A$298,'C Report Grouper'!$D87,'C Report'!Q$199:Q$298))</f>
        <v>0</v>
      </c>
      <c r="T87" s="310">
        <f>IF($D$4="MAP+ADM Waivers",(SUMIF('C Report'!$A$199:$A$298,'C Report Grouper'!$D87,'C Report'!R$199:R$298)+SUMIF('C Report'!$A$399:$A$498,'C Report Grouper'!$D87,'C Report'!R$399:R$498)),SUMIF('C Report'!$A$199:$A$298,'C Report Grouper'!$D87,'C Report'!R$199:R$298))</f>
        <v>0</v>
      </c>
      <c r="U87" s="310">
        <f>IF($D$4="MAP+ADM Waivers",(SUMIF('C Report'!$A$199:$A$298,'C Report Grouper'!$D87,'C Report'!S$199:S$298)+SUMIF('C Report'!$A$399:$A$498,'C Report Grouper'!$D87,'C Report'!S$399:S$498)),SUMIF('C Report'!$A$199:$A$298,'C Report Grouper'!$D87,'C Report'!S$199:S$298))</f>
        <v>0</v>
      </c>
      <c r="V87" s="310">
        <f>IF($D$4="MAP+ADM Waivers",(SUMIF('C Report'!$A$199:$A$298,'C Report Grouper'!$D87,'C Report'!T$199:T$298)+SUMIF('C Report'!$A$399:$A$498,'C Report Grouper'!$D87,'C Report'!T$399:T$498)),SUMIF('C Report'!$A$199:$A$298,'C Report Grouper'!$D87,'C Report'!T$199:T$298))</f>
        <v>0</v>
      </c>
      <c r="W87" s="310">
        <f>IF($D$4="MAP+ADM Waivers",(SUMIF('C Report'!$A$199:$A$298,'C Report Grouper'!$D87,'C Report'!U$199:U$298)+SUMIF('C Report'!$A$399:$A$498,'C Report Grouper'!$D87,'C Report'!U$399:U$498)),SUMIF('C Report'!$A$199:$A$298,'C Report Grouper'!$D87,'C Report'!U$199:U$298))</f>
        <v>0</v>
      </c>
      <c r="X87" s="310">
        <f>IF($D$4="MAP+ADM Waivers",(SUMIF('C Report'!$A$199:$A$298,'C Report Grouper'!$D87,'C Report'!V$199:V$298)+SUMIF('C Report'!$A$399:$A$498,'C Report Grouper'!$D87,'C Report'!V$399:V$498)),SUMIF('C Report'!$A$199:$A$298,'C Report Grouper'!$D87,'C Report'!V$199:V$298))</f>
        <v>0</v>
      </c>
      <c r="Y87" s="310">
        <f>IF($D$4="MAP+ADM Waivers",(SUMIF('C Report'!$A$199:$A$298,'C Report Grouper'!$D87,'C Report'!W$199:W$298)+SUMIF('C Report'!$A$399:$A$498,'C Report Grouper'!$D87,'C Report'!W$399:W$498)),SUMIF('C Report'!$A$199:$A$298,'C Report Grouper'!$D87,'C Report'!W$199:W$298))</f>
        <v>0</v>
      </c>
      <c r="Z87" s="310">
        <f>IF($D$4="MAP+ADM Waivers",(SUMIF('C Report'!$A$199:$A$298,'C Report Grouper'!$D87,'C Report'!X$199:X$298)+SUMIF('C Report'!$A$399:$A$498,'C Report Grouper'!$D87,'C Report'!X$399:X$498)),SUMIF('C Report'!$A$199:$A$298,'C Report Grouper'!$D87,'C Report'!X$199:X$298))</f>
        <v>0</v>
      </c>
      <c r="AA87" s="310">
        <f>IF($D$4="MAP+ADM Waivers",(SUMIF('C Report'!$A$199:$A$298,'C Report Grouper'!$D87,'C Report'!Y$199:Y$298)+SUMIF('C Report'!$A$399:$A$498,'C Report Grouper'!$D87,'C Report'!Y$399:Y$498)),SUMIF('C Report'!$A$199:$A$298,'C Report Grouper'!$D87,'C Report'!Y$199:Y$298))</f>
        <v>0</v>
      </c>
      <c r="AB87" s="310">
        <f>IF($D$4="MAP+ADM Waivers",(SUMIF('C Report'!$A$199:$A$298,'C Report Grouper'!$D87,'C Report'!Z$199:Z$298)+SUMIF('C Report'!$A$399:$A$498,'C Report Grouper'!$D87,'C Report'!Z$399:Z$498)),SUMIF('C Report'!$A$199:$A$298,'C Report Grouper'!$D87,'C Report'!Z$199:Z$298))</f>
        <v>0</v>
      </c>
      <c r="AC87" s="311">
        <f>IF($D$4="MAP+ADM Waivers",(SUMIF('C Report'!$A$199:$A$298,'C Report Grouper'!$D87,'C Report'!AA$199:AA$298)+SUMIF('C Report'!$A$399:$A$498,'C Report Grouper'!$D87,'C Report'!AA$399:AA$498)),SUMIF('C Report'!$A$199:$A$298,'C Report Grouper'!$D87,'C Report'!AA$199:AA$298))</f>
        <v>0</v>
      </c>
    </row>
    <row r="88" spans="2:29" x14ac:dyDescent="0.2">
      <c r="B88" s="456" t="str">
        <f>IFERROR(VLOOKUP(C88,'MEG Def'!$A$52:$B$55,2),"")</f>
        <v/>
      </c>
      <c r="C88" s="115"/>
      <c r="D88" s="693"/>
      <c r="E88" s="309">
        <f>IF($D$4="MAP+ADM Waivers",(SUMIF('C Report'!$A$199:$A$298,'C Report Grouper'!$D88,'C Report'!C$199:C$298)+SUMIF('C Report'!$A$399:$A$498,'C Report Grouper'!$D88,'C Report'!C$399:C$498)),SUMIF('C Report'!$A$199:$A$298,'C Report Grouper'!$D88,'C Report'!C$199:C$298))</f>
        <v>0</v>
      </c>
      <c r="F88" s="310">
        <f>IF($D$4="MAP+ADM Waivers",(SUMIF('C Report'!$A$199:$A$298,'C Report Grouper'!$D88,'C Report'!D$199:D$298)+SUMIF('C Report'!$A$399:$A$498,'C Report Grouper'!$D88,'C Report'!D$399:D$498)),SUMIF('C Report'!$A$199:$A$298,'C Report Grouper'!$D88,'C Report'!D$199:D$298))</f>
        <v>0</v>
      </c>
      <c r="G88" s="310">
        <f>IF($D$4="MAP+ADM Waivers",(SUMIF('C Report'!$A$199:$A$298,'C Report Grouper'!$D88,'C Report'!E$199:E$298)+SUMIF('C Report'!$A$399:$A$498,'C Report Grouper'!$D88,'C Report'!E$399:E$498)),SUMIF('C Report'!$A$199:$A$298,'C Report Grouper'!$D88,'C Report'!E$199:E$298))</f>
        <v>0</v>
      </c>
      <c r="H88" s="310">
        <f>IF($D$4="MAP+ADM Waivers",(SUMIF('C Report'!$A$199:$A$298,'C Report Grouper'!$D88,'C Report'!F$199:F$298)+SUMIF('C Report'!$A$399:$A$498,'C Report Grouper'!$D88,'C Report'!F$399:F$498)),SUMIF('C Report'!$A$199:$A$298,'C Report Grouper'!$D88,'C Report'!F$199:F$298))</f>
        <v>0</v>
      </c>
      <c r="I88" s="310">
        <f>IF($D$4="MAP+ADM Waivers",(SUMIF('C Report'!$A$199:$A$298,'C Report Grouper'!$D88,'C Report'!G$199:G$298)+SUMIF('C Report'!$A$399:$A$498,'C Report Grouper'!$D88,'C Report'!G$399:G$498)),SUMIF('C Report'!$A$199:$A$298,'C Report Grouper'!$D88,'C Report'!G$199:G$298))</f>
        <v>0</v>
      </c>
      <c r="J88" s="310">
        <f>IF($D$4="MAP+ADM Waivers",(SUMIF('C Report'!$A$199:$A$298,'C Report Grouper'!$D88,'C Report'!H$199:H$298)+SUMIF('C Report'!$A$399:$A$498,'C Report Grouper'!$D88,'C Report'!H$399:H$498)),SUMIF('C Report'!$A$199:$A$298,'C Report Grouper'!$D88,'C Report'!H$199:H$298))</f>
        <v>0</v>
      </c>
      <c r="K88" s="310">
        <f>IF($D$4="MAP+ADM Waivers",(SUMIF('C Report'!$A$199:$A$298,'C Report Grouper'!$D88,'C Report'!I$199:I$298)+SUMIF('C Report'!$A$399:$A$498,'C Report Grouper'!$D88,'C Report'!I$399:I$498)),SUMIF('C Report'!$A$199:$A$298,'C Report Grouper'!$D88,'C Report'!I$199:I$298))</f>
        <v>0</v>
      </c>
      <c r="L88" s="310">
        <f>IF($D$4="MAP+ADM Waivers",(SUMIF('C Report'!$A$199:$A$298,'C Report Grouper'!$D88,'C Report'!J$199:J$298)+SUMIF('C Report'!$A$399:$A$498,'C Report Grouper'!$D88,'C Report'!J$399:J$498)),SUMIF('C Report'!$A$199:$A$298,'C Report Grouper'!$D88,'C Report'!J$199:J$298))</f>
        <v>0</v>
      </c>
      <c r="M88" s="310">
        <f>IF($D$4="MAP+ADM Waivers",(SUMIF('C Report'!$A$199:$A$298,'C Report Grouper'!$D88,'C Report'!K$199:K$298)+SUMIF('C Report'!$A$399:$A$498,'C Report Grouper'!$D88,'C Report'!K$399:K$498)),SUMIF('C Report'!$A$199:$A$298,'C Report Grouper'!$D88,'C Report'!K$199:K$298))</f>
        <v>0</v>
      </c>
      <c r="N88" s="310">
        <f>IF($D$4="MAP+ADM Waivers",(SUMIF('C Report'!$A$199:$A$298,'C Report Grouper'!$D88,'C Report'!L$199:L$298)+SUMIF('C Report'!$A$399:$A$498,'C Report Grouper'!$D88,'C Report'!L$399:L$498)),SUMIF('C Report'!$A$199:$A$298,'C Report Grouper'!$D88,'C Report'!L$199:L$298))</f>
        <v>0</v>
      </c>
      <c r="O88" s="310">
        <f>IF($D$4="MAP+ADM Waivers",(SUMIF('C Report'!$A$199:$A$298,'C Report Grouper'!$D88,'C Report'!M$199:M$298)+SUMIF('C Report'!$A$399:$A$498,'C Report Grouper'!$D88,'C Report'!M$399:M$498)),SUMIF('C Report'!$A$199:$A$298,'C Report Grouper'!$D88,'C Report'!M$199:M$298))</f>
        <v>0</v>
      </c>
      <c r="P88" s="310">
        <f>IF($D$4="MAP+ADM Waivers",(SUMIF('C Report'!$A$199:$A$298,'C Report Grouper'!$D88,'C Report'!N$199:N$298)+SUMIF('C Report'!$A$399:$A$498,'C Report Grouper'!$D88,'C Report'!N$399:N$498)),SUMIF('C Report'!$A$199:$A$298,'C Report Grouper'!$D88,'C Report'!N$199:N$298))</f>
        <v>0</v>
      </c>
      <c r="Q88" s="310">
        <f>IF($D$4="MAP+ADM Waivers",(SUMIF('C Report'!$A$199:$A$298,'C Report Grouper'!$D88,'C Report'!O$199:O$298)+SUMIF('C Report'!$A$399:$A$498,'C Report Grouper'!$D88,'C Report'!O$399:O$498)),SUMIF('C Report'!$A$199:$A$298,'C Report Grouper'!$D88,'C Report'!O$199:O$298))</f>
        <v>0</v>
      </c>
      <c r="R88" s="310">
        <f>IF($D$4="MAP+ADM Waivers",(SUMIF('C Report'!$A$199:$A$298,'C Report Grouper'!$D88,'C Report'!P$199:P$298)+SUMIF('C Report'!$A$399:$A$498,'C Report Grouper'!$D88,'C Report'!P$399:P$498)),SUMIF('C Report'!$A$199:$A$298,'C Report Grouper'!$D88,'C Report'!P$199:P$298))</f>
        <v>0</v>
      </c>
      <c r="S88" s="310">
        <f>IF($D$4="MAP+ADM Waivers",(SUMIF('C Report'!$A$199:$A$298,'C Report Grouper'!$D88,'C Report'!Q$199:Q$298)+SUMIF('C Report'!$A$399:$A$498,'C Report Grouper'!$D88,'C Report'!Q$399:Q$498)),SUMIF('C Report'!$A$199:$A$298,'C Report Grouper'!$D88,'C Report'!Q$199:Q$298))</f>
        <v>0</v>
      </c>
      <c r="T88" s="310">
        <f>IF($D$4="MAP+ADM Waivers",(SUMIF('C Report'!$A$199:$A$298,'C Report Grouper'!$D88,'C Report'!R$199:R$298)+SUMIF('C Report'!$A$399:$A$498,'C Report Grouper'!$D88,'C Report'!R$399:R$498)),SUMIF('C Report'!$A$199:$A$298,'C Report Grouper'!$D88,'C Report'!R$199:R$298))</f>
        <v>0</v>
      </c>
      <c r="U88" s="310">
        <f>IF($D$4="MAP+ADM Waivers",(SUMIF('C Report'!$A$199:$A$298,'C Report Grouper'!$D88,'C Report'!S$199:S$298)+SUMIF('C Report'!$A$399:$A$498,'C Report Grouper'!$D88,'C Report'!S$399:S$498)),SUMIF('C Report'!$A$199:$A$298,'C Report Grouper'!$D88,'C Report'!S$199:S$298))</f>
        <v>0</v>
      </c>
      <c r="V88" s="310">
        <f>IF($D$4="MAP+ADM Waivers",(SUMIF('C Report'!$A$199:$A$298,'C Report Grouper'!$D88,'C Report'!T$199:T$298)+SUMIF('C Report'!$A$399:$A$498,'C Report Grouper'!$D88,'C Report'!T$399:T$498)),SUMIF('C Report'!$A$199:$A$298,'C Report Grouper'!$D88,'C Report'!T$199:T$298))</f>
        <v>0</v>
      </c>
      <c r="W88" s="310">
        <f>IF($D$4="MAP+ADM Waivers",(SUMIF('C Report'!$A$199:$A$298,'C Report Grouper'!$D88,'C Report'!U$199:U$298)+SUMIF('C Report'!$A$399:$A$498,'C Report Grouper'!$D88,'C Report'!U$399:U$498)),SUMIF('C Report'!$A$199:$A$298,'C Report Grouper'!$D88,'C Report'!U$199:U$298))</f>
        <v>0</v>
      </c>
      <c r="X88" s="310">
        <f>IF($D$4="MAP+ADM Waivers",(SUMIF('C Report'!$A$199:$A$298,'C Report Grouper'!$D88,'C Report'!V$199:V$298)+SUMIF('C Report'!$A$399:$A$498,'C Report Grouper'!$D88,'C Report'!V$399:V$498)),SUMIF('C Report'!$A$199:$A$298,'C Report Grouper'!$D88,'C Report'!V$199:V$298))</f>
        <v>0</v>
      </c>
      <c r="Y88" s="310">
        <f>IF($D$4="MAP+ADM Waivers",(SUMIF('C Report'!$A$199:$A$298,'C Report Grouper'!$D88,'C Report'!W$199:W$298)+SUMIF('C Report'!$A$399:$A$498,'C Report Grouper'!$D88,'C Report'!W$399:W$498)),SUMIF('C Report'!$A$199:$A$298,'C Report Grouper'!$D88,'C Report'!W$199:W$298))</f>
        <v>0</v>
      </c>
      <c r="Z88" s="310">
        <f>IF($D$4="MAP+ADM Waivers",(SUMIF('C Report'!$A$199:$A$298,'C Report Grouper'!$D88,'C Report'!X$199:X$298)+SUMIF('C Report'!$A$399:$A$498,'C Report Grouper'!$D88,'C Report'!X$399:X$498)),SUMIF('C Report'!$A$199:$A$298,'C Report Grouper'!$D88,'C Report'!X$199:X$298))</f>
        <v>0</v>
      </c>
      <c r="AA88" s="310">
        <f>IF($D$4="MAP+ADM Waivers",(SUMIF('C Report'!$A$199:$A$298,'C Report Grouper'!$D88,'C Report'!Y$199:Y$298)+SUMIF('C Report'!$A$399:$A$498,'C Report Grouper'!$D88,'C Report'!Y$399:Y$498)),SUMIF('C Report'!$A$199:$A$298,'C Report Grouper'!$D88,'C Report'!Y$199:Y$298))</f>
        <v>0</v>
      </c>
      <c r="AB88" s="310">
        <f>IF($D$4="MAP+ADM Waivers",(SUMIF('C Report'!$A$199:$A$298,'C Report Grouper'!$D88,'C Report'!Z$199:Z$298)+SUMIF('C Report'!$A$399:$A$498,'C Report Grouper'!$D88,'C Report'!Z$399:Z$498)),SUMIF('C Report'!$A$199:$A$298,'C Report Grouper'!$D88,'C Report'!Z$199:Z$298))</f>
        <v>0</v>
      </c>
      <c r="AC88" s="311">
        <f>IF($D$4="MAP+ADM Waivers",(SUMIF('C Report'!$A$199:$A$298,'C Report Grouper'!$D88,'C Report'!AA$199:AA$298)+SUMIF('C Report'!$A$399:$A$498,'C Report Grouper'!$D88,'C Report'!AA$399:AA$498)),SUMIF('C Report'!$A$199:$A$298,'C Report Grouper'!$D88,'C Report'!AA$199:AA$298))</f>
        <v>0</v>
      </c>
    </row>
    <row r="89" spans="2:29" x14ac:dyDescent="0.2">
      <c r="B89" s="456" t="str">
        <f>IFERROR(VLOOKUP(C89,'MEG Def'!$A$52:$B$55,2),"")</f>
        <v/>
      </c>
      <c r="C89" s="115"/>
      <c r="D89" s="693"/>
      <c r="E89" s="309">
        <f>IF($D$4="MAP+ADM Waivers",(SUMIF('C Report'!$A$199:$A$298,'C Report Grouper'!$D89,'C Report'!C$199:C$298)+SUMIF('C Report'!$A$399:$A$498,'C Report Grouper'!$D89,'C Report'!C$399:C$498)),SUMIF('C Report'!$A$199:$A$298,'C Report Grouper'!$D89,'C Report'!C$199:C$298))</f>
        <v>0</v>
      </c>
      <c r="F89" s="310">
        <f>IF($D$4="MAP+ADM Waivers",(SUMIF('C Report'!$A$199:$A$298,'C Report Grouper'!$D89,'C Report'!D$199:D$298)+SUMIF('C Report'!$A$399:$A$498,'C Report Grouper'!$D89,'C Report'!D$399:D$498)),SUMIF('C Report'!$A$199:$A$298,'C Report Grouper'!$D89,'C Report'!D$199:D$298))</f>
        <v>0</v>
      </c>
      <c r="G89" s="310">
        <f>IF($D$4="MAP+ADM Waivers",(SUMIF('C Report'!$A$199:$A$298,'C Report Grouper'!$D89,'C Report'!E$199:E$298)+SUMIF('C Report'!$A$399:$A$498,'C Report Grouper'!$D89,'C Report'!E$399:E$498)),SUMIF('C Report'!$A$199:$A$298,'C Report Grouper'!$D89,'C Report'!E$199:E$298))</f>
        <v>0</v>
      </c>
      <c r="H89" s="310">
        <f>IF($D$4="MAP+ADM Waivers",(SUMIF('C Report'!$A$199:$A$298,'C Report Grouper'!$D89,'C Report'!F$199:F$298)+SUMIF('C Report'!$A$399:$A$498,'C Report Grouper'!$D89,'C Report'!F$399:F$498)),SUMIF('C Report'!$A$199:$A$298,'C Report Grouper'!$D89,'C Report'!F$199:F$298))</f>
        <v>0</v>
      </c>
      <c r="I89" s="310">
        <f>IF($D$4="MAP+ADM Waivers",(SUMIF('C Report'!$A$199:$A$298,'C Report Grouper'!$D89,'C Report'!G$199:G$298)+SUMIF('C Report'!$A$399:$A$498,'C Report Grouper'!$D89,'C Report'!G$399:G$498)),SUMIF('C Report'!$A$199:$A$298,'C Report Grouper'!$D89,'C Report'!G$199:G$298))</f>
        <v>0</v>
      </c>
      <c r="J89" s="310">
        <f>IF($D$4="MAP+ADM Waivers",(SUMIF('C Report'!$A$199:$A$298,'C Report Grouper'!$D89,'C Report'!H$199:H$298)+SUMIF('C Report'!$A$399:$A$498,'C Report Grouper'!$D89,'C Report'!H$399:H$498)),SUMIF('C Report'!$A$199:$A$298,'C Report Grouper'!$D89,'C Report'!H$199:H$298))</f>
        <v>0</v>
      </c>
      <c r="K89" s="310">
        <f>IF($D$4="MAP+ADM Waivers",(SUMIF('C Report'!$A$199:$A$298,'C Report Grouper'!$D89,'C Report'!I$199:I$298)+SUMIF('C Report'!$A$399:$A$498,'C Report Grouper'!$D89,'C Report'!I$399:I$498)),SUMIF('C Report'!$A$199:$A$298,'C Report Grouper'!$D89,'C Report'!I$199:I$298))</f>
        <v>0</v>
      </c>
      <c r="L89" s="310">
        <f>IF($D$4="MAP+ADM Waivers",(SUMIF('C Report'!$A$199:$A$298,'C Report Grouper'!$D89,'C Report'!J$199:J$298)+SUMIF('C Report'!$A$399:$A$498,'C Report Grouper'!$D89,'C Report'!J$399:J$498)),SUMIF('C Report'!$A$199:$A$298,'C Report Grouper'!$D89,'C Report'!J$199:J$298))</f>
        <v>0</v>
      </c>
      <c r="M89" s="310">
        <f>IF($D$4="MAP+ADM Waivers",(SUMIF('C Report'!$A$199:$A$298,'C Report Grouper'!$D89,'C Report'!K$199:K$298)+SUMIF('C Report'!$A$399:$A$498,'C Report Grouper'!$D89,'C Report'!K$399:K$498)),SUMIF('C Report'!$A$199:$A$298,'C Report Grouper'!$D89,'C Report'!K$199:K$298))</f>
        <v>0</v>
      </c>
      <c r="N89" s="310">
        <f>IF($D$4="MAP+ADM Waivers",(SUMIF('C Report'!$A$199:$A$298,'C Report Grouper'!$D89,'C Report'!L$199:L$298)+SUMIF('C Report'!$A$399:$A$498,'C Report Grouper'!$D89,'C Report'!L$399:L$498)),SUMIF('C Report'!$A$199:$A$298,'C Report Grouper'!$D89,'C Report'!L$199:L$298))</f>
        <v>0</v>
      </c>
      <c r="O89" s="310">
        <f>IF($D$4="MAP+ADM Waivers",(SUMIF('C Report'!$A$199:$A$298,'C Report Grouper'!$D89,'C Report'!M$199:M$298)+SUMIF('C Report'!$A$399:$A$498,'C Report Grouper'!$D89,'C Report'!M$399:M$498)),SUMIF('C Report'!$A$199:$A$298,'C Report Grouper'!$D89,'C Report'!M$199:M$298))</f>
        <v>0</v>
      </c>
      <c r="P89" s="310">
        <f>IF($D$4="MAP+ADM Waivers",(SUMIF('C Report'!$A$199:$A$298,'C Report Grouper'!$D89,'C Report'!N$199:N$298)+SUMIF('C Report'!$A$399:$A$498,'C Report Grouper'!$D89,'C Report'!N$399:N$498)),SUMIF('C Report'!$A$199:$A$298,'C Report Grouper'!$D89,'C Report'!N$199:N$298))</f>
        <v>0</v>
      </c>
      <c r="Q89" s="310">
        <f>IF($D$4="MAP+ADM Waivers",(SUMIF('C Report'!$A$199:$A$298,'C Report Grouper'!$D89,'C Report'!O$199:O$298)+SUMIF('C Report'!$A$399:$A$498,'C Report Grouper'!$D89,'C Report'!O$399:O$498)),SUMIF('C Report'!$A$199:$A$298,'C Report Grouper'!$D89,'C Report'!O$199:O$298))</f>
        <v>0</v>
      </c>
      <c r="R89" s="310">
        <f>IF($D$4="MAP+ADM Waivers",(SUMIF('C Report'!$A$199:$A$298,'C Report Grouper'!$D89,'C Report'!P$199:P$298)+SUMIF('C Report'!$A$399:$A$498,'C Report Grouper'!$D89,'C Report'!P$399:P$498)),SUMIF('C Report'!$A$199:$A$298,'C Report Grouper'!$D89,'C Report'!P$199:P$298))</f>
        <v>0</v>
      </c>
      <c r="S89" s="310">
        <f>IF($D$4="MAP+ADM Waivers",(SUMIF('C Report'!$A$199:$A$298,'C Report Grouper'!$D89,'C Report'!Q$199:Q$298)+SUMIF('C Report'!$A$399:$A$498,'C Report Grouper'!$D89,'C Report'!Q$399:Q$498)),SUMIF('C Report'!$A$199:$A$298,'C Report Grouper'!$D89,'C Report'!Q$199:Q$298))</f>
        <v>0</v>
      </c>
      <c r="T89" s="310">
        <f>IF($D$4="MAP+ADM Waivers",(SUMIF('C Report'!$A$199:$A$298,'C Report Grouper'!$D89,'C Report'!R$199:R$298)+SUMIF('C Report'!$A$399:$A$498,'C Report Grouper'!$D89,'C Report'!R$399:R$498)),SUMIF('C Report'!$A$199:$A$298,'C Report Grouper'!$D89,'C Report'!R$199:R$298))</f>
        <v>0</v>
      </c>
      <c r="U89" s="310">
        <f>IF($D$4="MAP+ADM Waivers",(SUMIF('C Report'!$A$199:$A$298,'C Report Grouper'!$D89,'C Report'!S$199:S$298)+SUMIF('C Report'!$A$399:$A$498,'C Report Grouper'!$D89,'C Report'!S$399:S$498)),SUMIF('C Report'!$A$199:$A$298,'C Report Grouper'!$D89,'C Report'!S$199:S$298))</f>
        <v>0</v>
      </c>
      <c r="V89" s="310">
        <f>IF($D$4="MAP+ADM Waivers",(SUMIF('C Report'!$A$199:$A$298,'C Report Grouper'!$D89,'C Report'!T$199:T$298)+SUMIF('C Report'!$A$399:$A$498,'C Report Grouper'!$D89,'C Report'!T$399:T$498)),SUMIF('C Report'!$A$199:$A$298,'C Report Grouper'!$D89,'C Report'!T$199:T$298))</f>
        <v>0</v>
      </c>
      <c r="W89" s="310">
        <f>IF($D$4="MAP+ADM Waivers",(SUMIF('C Report'!$A$199:$A$298,'C Report Grouper'!$D89,'C Report'!U$199:U$298)+SUMIF('C Report'!$A$399:$A$498,'C Report Grouper'!$D89,'C Report'!U$399:U$498)),SUMIF('C Report'!$A$199:$A$298,'C Report Grouper'!$D89,'C Report'!U$199:U$298))</f>
        <v>0</v>
      </c>
      <c r="X89" s="310">
        <f>IF($D$4="MAP+ADM Waivers",(SUMIF('C Report'!$A$199:$A$298,'C Report Grouper'!$D89,'C Report'!V$199:V$298)+SUMIF('C Report'!$A$399:$A$498,'C Report Grouper'!$D89,'C Report'!V$399:V$498)),SUMIF('C Report'!$A$199:$A$298,'C Report Grouper'!$D89,'C Report'!V$199:V$298))</f>
        <v>0</v>
      </c>
      <c r="Y89" s="310">
        <f>IF($D$4="MAP+ADM Waivers",(SUMIF('C Report'!$A$199:$A$298,'C Report Grouper'!$D89,'C Report'!W$199:W$298)+SUMIF('C Report'!$A$399:$A$498,'C Report Grouper'!$D89,'C Report'!W$399:W$498)),SUMIF('C Report'!$A$199:$A$298,'C Report Grouper'!$D89,'C Report'!W$199:W$298))</f>
        <v>0</v>
      </c>
      <c r="Z89" s="310">
        <f>IF($D$4="MAP+ADM Waivers",(SUMIF('C Report'!$A$199:$A$298,'C Report Grouper'!$D89,'C Report'!X$199:X$298)+SUMIF('C Report'!$A$399:$A$498,'C Report Grouper'!$D89,'C Report'!X$399:X$498)),SUMIF('C Report'!$A$199:$A$298,'C Report Grouper'!$D89,'C Report'!X$199:X$298))</f>
        <v>0</v>
      </c>
      <c r="AA89" s="310">
        <f>IF($D$4="MAP+ADM Waivers",(SUMIF('C Report'!$A$199:$A$298,'C Report Grouper'!$D89,'C Report'!Y$199:Y$298)+SUMIF('C Report'!$A$399:$A$498,'C Report Grouper'!$D89,'C Report'!Y$399:Y$498)),SUMIF('C Report'!$A$199:$A$298,'C Report Grouper'!$D89,'C Report'!Y$199:Y$298))</f>
        <v>0</v>
      </c>
      <c r="AB89" s="310">
        <f>IF($D$4="MAP+ADM Waivers",(SUMIF('C Report'!$A$199:$A$298,'C Report Grouper'!$D89,'C Report'!Z$199:Z$298)+SUMIF('C Report'!$A$399:$A$498,'C Report Grouper'!$D89,'C Report'!Z$399:Z$498)),SUMIF('C Report'!$A$199:$A$298,'C Report Grouper'!$D89,'C Report'!Z$199:Z$298))</f>
        <v>0</v>
      </c>
      <c r="AC89" s="311">
        <f>IF($D$4="MAP+ADM Waivers",(SUMIF('C Report'!$A$199:$A$298,'C Report Grouper'!$D89,'C Report'!AA$199:AA$298)+SUMIF('C Report'!$A$399:$A$498,'C Report Grouper'!$D89,'C Report'!AA$399:AA$498)),SUMIF('C Report'!$A$199:$A$298,'C Report Grouper'!$D89,'C Report'!AA$199:AA$298))</f>
        <v>0</v>
      </c>
    </row>
    <row r="90" spans="2:29" x14ac:dyDescent="0.2">
      <c r="B90" s="456" t="str">
        <f>IFERROR(VLOOKUP(C90,'MEG Def'!$A$52:$B$55,2),"")</f>
        <v/>
      </c>
      <c r="C90" s="115"/>
      <c r="D90" s="693"/>
      <c r="E90" s="309">
        <f>IF($D$4="MAP+ADM Waivers",(SUMIF('C Report'!$A$199:$A$298,'C Report Grouper'!$D90,'C Report'!C$199:C$298)+SUMIF('C Report'!$A$399:$A$498,'C Report Grouper'!$D90,'C Report'!C$399:C$498)),SUMIF('C Report'!$A$199:$A$298,'C Report Grouper'!$D90,'C Report'!C$199:C$298))</f>
        <v>0</v>
      </c>
      <c r="F90" s="310">
        <f>IF($D$4="MAP+ADM Waivers",(SUMIF('C Report'!$A$199:$A$298,'C Report Grouper'!$D90,'C Report'!D$199:D$298)+SUMIF('C Report'!$A$399:$A$498,'C Report Grouper'!$D90,'C Report'!D$399:D$498)),SUMIF('C Report'!$A$199:$A$298,'C Report Grouper'!$D90,'C Report'!D$199:D$298))</f>
        <v>0</v>
      </c>
      <c r="G90" s="310">
        <f>IF($D$4="MAP+ADM Waivers",(SUMIF('C Report'!$A$199:$A$298,'C Report Grouper'!$D90,'C Report'!E$199:E$298)+SUMIF('C Report'!$A$399:$A$498,'C Report Grouper'!$D90,'C Report'!E$399:E$498)),SUMIF('C Report'!$A$199:$A$298,'C Report Grouper'!$D90,'C Report'!E$199:E$298))</f>
        <v>0</v>
      </c>
      <c r="H90" s="310">
        <f>IF($D$4="MAP+ADM Waivers",(SUMIF('C Report'!$A$199:$A$298,'C Report Grouper'!$D90,'C Report'!F$199:F$298)+SUMIF('C Report'!$A$399:$A$498,'C Report Grouper'!$D90,'C Report'!F$399:F$498)),SUMIF('C Report'!$A$199:$A$298,'C Report Grouper'!$D90,'C Report'!F$199:F$298))</f>
        <v>0</v>
      </c>
      <c r="I90" s="310">
        <f>IF($D$4="MAP+ADM Waivers",(SUMIF('C Report'!$A$199:$A$298,'C Report Grouper'!$D90,'C Report'!G$199:G$298)+SUMIF('C Report'!$A$399:$A$498,'C Report Grouper'!$D90,'C Report'!G$399:G$498)),SUMIF('C Report'!$A$199:$A$298,'C Report Grouper'!$D90,'C Report'!G$199:G$298))</f>
        <v>0</v>
      </c>
      <c r="J90" s="310">
        <f>IF($D$4="MAP+ADM Waivers",(SUMIF('C Report'!$A$199:$A$298,'C Report Grouper'!$D90,'C Report'!H$199:H$298)+SUMIF('C Report'!$A$399:$A$498,'C Report Grouper'!$D90,'C Report'!H$399:H$498)),SUMIF('C Report'!$A$199:$A$298,'C Report Grouper'!$D90,'C Report'!H$199:H$298))</f>
        <v>0</v>
      </c>
      <c r="K90" s="310">
        <f>IF($D$4="MAP+ADM Waivers",(SUMIF('C Report'!$A$199:$A$298,'C Report Grouper'!$D90,'C Report'!I$199:I$298)+SUMIF('C Report'!$A$399:$A$498,'C Report Grouper'!$D90,'C Report'!I$399:I$498)),SUMIF('C Report'!$A$199:$A$298,'C Report Grouper'!$D90,'C Report'!I$199:I$298))</f>
        <v>0</v>
      </c>
      <c r="L90" s="310">
        <f>IF($D$4="MAP+ADM Waivers",(SUMIF('C Report'!$A$199:$A$298,'C Report Grouper'!$D90,'C Report'!J$199:J$298)+SUMIF('C Report'!$A$399:$A$498,'C Report Grouper'!$D90,'C Report'!J$399:J$498)),SUMIF('C Report'!$A$199:$A$298,'C Report Grouper'!$D90,'C Report'!J$199:J$298))</f>
        <v>0</v>
      </c>
      <c r="M90" s="310">
        <f>IF($D$4="MAP+ADM Waivers",(SUMIF('C Report'!$A$199:$A$298,'C Report Grouper'!$D90,'C Report'!K$199:K$298)+SUMIF('C Report'!$A$399:$A$498,'C Report Grouper'!$D90,'C Report'!K$399:K$498)),SUMIF('C Report'!$A$199:$A$298,'C Report Grouper'!$D90,'C Report'!K$199:K$298))</f>
        <v>0</v>
      </c>
      <c r="N90" s="310">
        <f>IF($D$4="MAP+ADM Waivers",(SUMIF('C Report'!$A$199:$A$298,'C Report Grouper'!$D90,'C Report'!L$199:L$298)+SUMIF('C Report'!$A$399:$A$498,'C Report Grouper'!$D90,'C Report'!L$399:L$498)),SUMIF('C Report'!$A$199:$A$298,'C Report Grouper'!$D90,'C Report'!L$199:L$298))</f>
        <v>0</v>
      </c>
      <c r="O90" s="310">
        <f>IF($D$4="MAP+ADM Waivers",(SUMIF('C Report'!$A$199:$A$298,'C Report Grouper'!$D90,'C Report'!M$199:M$298)+SUMIF('C Report'!$A$399:$A$498,'C Report Grouper'!$D90,'C Report'!M$399:M$498)),SUMIF('C Report'!$A$199:$A$298,'C Report Grouper'!$D90,'C Report'!M$199:M$298))</f>
        <v>0</v>
      </c>
      <c r="P90" s="310">
        <f>IF($D$4="MAP+ADM Waivers",(SUMIF('C Report'!$A$199:$A$298,'C Report Grouper'!$D90,'C Report'!N$199:N$298)+SUMIF('C Report'!$A$399:$A$498,'C Report Grouper'!$D90,'C Report'!N$399:N$498)),SUMIF('C Report'!$A$199:$A$298,'C Report Grouper'!$D90,'C Report'!N$199:N$298))</f>
        <v>0</v>
      </c>
      <c r="Q90" s="310">
        <f>IF($D$4="MAP+ADM Waivers",(SUMIF('C Report'!$A$199:$A$298,'C Report Grouper'!$D90,'C Report'!O$199:O$298)+SUMIF('C Report'!$A$399:$A$498,'C Report Grouper'!$D90,'C Report'!O$399:O$498)),SUMIF('C Report'!$A$199:$A$298,'C Report Grouper'!$D90,'C Report'!O$199:O$298))</f>
        <v>0</v>
      </c>
      <c r="R90" s="310">
        <f>IF($D$4="MAP+ADM Waivers",(SUMIF('C Report'!$A$199:$A$298,'C Report Grouper'!$D90,'C Report'!P$199:P$298)+SUMIF('C Report'!$A$399:$A$498,'C Report Grouper'!$D90,'C Report'!P$399:P$498)),SUMIF('C Report'!$A$199:$A$298,'C Report Grouper'!$D90,'C Report'!P$199:P$298))</f>
        <v>0</v>
      </c>
      <c r="S90" s="310">
        <f>IF($D$4="MAP+ADM Waivers",(SUMIF('C Report'!$A$199:$A$298,'C Report Grouper'!$D90,'C Report'!Q$199:Q$298)+SUMIF('C Report'!$A$399:$A$498,'C Report Grouper'!$D90,'C Report'!Q$399:Q$498)),SUMIF('C Report'!$A$199:$A$298,'C Report Grouper'!$D90,'C Report'!Q$199:Q$298))</f>
        <v>0</v>
      </c>
      <c r="T90" s="310">
        <f>IF($D$4="MAP+ADM Waivers",(SUMIF('C Report'!$A$199:$A$298,'C Report Grouper'!$D90,'C Report'!R$199:R$298)+SUMIF('C Report'!$A$399:$A$498,'C Report Grouper'!$D90,'C Report'!R$399:R$498)),SUMIF('C Report'!$A$199:$A$298,'C Report Grouper'!$D90,'C Report'!R$199:R$298))</f>
        <v>0</v>
      </c>
      <c r="U90" s="310">
        <f>IF($D$4="MAP+ADM Waivers",(SUMIF('C Report'!$A$199:$A$298,'C Report Grouper'!$D90,'C Report'!S$199:S$298)+SUMIF('C Report'!$A$399:$A$498,'C Report Grouper'!$D90,'C Report'!S$399:S$498)),SUMIF('C Report'!$A$199:$A$298,'C Report Grouper'!$D90,'C Report'!S$199:S$298))</f>
        <v>0</v>
      </c>
      <c r="V90" s="310">
        <f>IF($D$4="MAP+ADM Waivers",(SUMIF('C Report'!$A$199:$A$298,'C Report Grouper'!$D90,'C Report'!T$199:T$298)+SUMIF('C Report'!$A$399:$A$498,'C Report Grouper'!$D90,'C Report'!T$399:T$498)),SUMIF('C Report'!$A$199:$A$298,'C Report Grouper'!$D90,'C Report'!T$199:T$298))</f>
        <v>0</v>
      </c>
      <c r="W90" s="310">
        <f>IF($D$4="MAP+ADM Waivers",(SUMIF('C Report'!$A$199:$A$298,'C Report Grouper'!$D90,'C Report'!U$199:U$298)+SUMIF('C Report'!$A$399:$A$498,'C Report Grouper'!$D90,'C Report'!U$399:U$498)),SUMIF('C Report'!$A$199:$A$298,'C Report Grouper'!$D90,'C Report'!U$199:U$298))</f>
        <v>0</v>
      </c>
      <c r="X90" s="310">
        <f>IF($D$4="MAP+ADM Waivers",(SUMIF('C Report'!$A$199:$A$298,'C Report Grouper'!$D90,'C Report'!V$199:V$298)+SUMIF('C Report'!$A$399:$A$498,'C Report Grouper'!$D90,'C Report'!V$399:V$498)),SUMIF('C Report'!$A$199:$A$298,'C Report Grouper'!$D90,'C Report'!V$199:V$298))</f>
        <v>0</v>
      </c>
      <c r="Y90" s="310">
        <f>IF($D$4="MAP+ADM Waivers",(SUMIF('C Report'!$A$199:$A$298,'C Report Grouper'!$D90,'C Report'!W$199:W$298)+SUMIF('C Report'!$A$399:$A$498,'C Report Grouper'!$D90,'C Report'!W$399:W$498)),SUMIF('C Report'!$A$199:$A$298,'C Report Grouper'!$D90,'C Report'!W$199:W$298))</f>
        <v>0</v>
      </c>
      <c r="Z90" s="310">
        <f>IF($D$4="MAP+ADM Waivers",(SUMIF('C Report'!$A$199:$A$298,'C Report Grouper'!$D90,'C Report'!X$199:X$298)+SUMIF('C Report'!$A$399:$A$498,'C Report Grouper'!$D90,'C Report'!X$399:X$498)),SUMIF('C Report'!$A$199:$A$298,'C Report Grouper'!$D90,'C Report'!X$199:X$298))</f>
        <v>0</v>
      </c>
      <c r="AA90" s="310">
        <f>IF($D$4="MAP+ADM Waivers",(SUMIF('C Report'!$A$199:$A$298,'C Report Grouper'!$D90,'C Report'!Y$199:Y$298)+SUMIF('C Report'!$A$399:$A$498,'C Report Grouper'!$D90,'C Report'!Y$399:Y$498)),SUMIF('C Report'!$A$199:$A$298,'C Report Grouper'!$D90,'C Report'!Y$199:Y$298))</f>
        <v>0</v>
      </c>
      <c r="AB90" s="310">
        <f>IF($D$4="MAP+ADM Waivers",(SUMIF('C Report'!$A$199:$A$298,'C Report Grouper'!$D90,'C Report'!Z$199:Z$298)+SUMIF('C Report'!$A$399:$A$498,'C Report Grouper'!$D90,'C Report'!Z$399:Z$498)),SUMIF('C Report'!$A$199:$A$298,'C Report Grouper'!$D90,'C Report'!Z$199:Z$298))</f>
        <v>0</v>
      </c>
      <c r="AC90" s="311">
        <f>IF($D$4="MAP+ADM Waivers",(SUMIF('C Report'!$A$199:$A$298,'C Report Grouper'!$D90,'C Report'!AA$199:AA$298)+SUMIF('C Report'!$A$399:$A$498,'C Report Grouper'!$D90,'C Report'!AA$399:AA$498)),SUMIF('C Report'!$A$199:$A$298,'C Report Grouper'!$D90,'C Report'!AA$199:AA$298))</f>
        <v>0</v>
      </c>
    </row>
    <row r="91" spans="2:29" x14ac:dyDescent="0.2">
      <c r="B91" s="217"/>
      <c r="C91" s="115"/>
      <c r="D91" s="693"/>
      <c r="E91" s="309">
        <f>IF($D$4="MAP+ADM Waivers",(SUMIF('C Report'!$A$199:$A$298,'C Report Grouper'!$D91,'C Report'!C$199:C$298)+SUMIF('C Report'!$A$399:$A$498,'C Report Grouper'!$D91,'C Report'!C$399:C$498)),SUMIF('C Report'!$A$199:$A$298,'C Report Grouper'!$D91,'C Report'!C$199:C$298))</f>
        <v>0</v>
      </c>
      <c r="F91" s="310">
        <f>IF($D$4="MAP+ADM Waivers",(SUMIF('C Report'!$A$199:$A$298,'C Report Grouper'!$D91,'C Report'!D$199:D$298)+SUMIF('C Report'!$A$399:$A$498,'C Report Grouper'!$D91,'C Report'!D$399:D$498)),SUMIF('C Report'!$A$199:$A$298,'C Report Grouper'!$D91,'C Report'!D$199:D$298))</f>
        <v>0</v>
      </c>
      <c r="G91" s="310">
        <f>IF($D$4="MAP+ADM Waivers",(SUMIF('C Report'!$A$199:$A$298,'C Report Grouper'!$D91,'C Report'!E$199:E$298)+SUMIF('C Report'!$A$399:$A$498,'C Report Grouper'!$D91,'C Report'!E$399:E$498)),SUMIF('C Report'!$A$199:$A$298,'C Report Grouper'!$D91,'C Report'!E$199:E$298))</f>
        <v>0</v>
      </c>
      <c r="H91" s="310">
        <f>IF($D$4="MAP+ADM Waivers",(SUMIF('C Report'!$A$199:$A$298,'C Report Grouper'!$D91,'C Report'!F$199:F$298)+SUMIF('C Report'!$A$399:$A$498,'C Report Grouper'!$D91,'C Report'!F$399:F$498)),SUMIF('C Report'!$A$199:$A$298,'C Report Grouper'!$D91,'C Report'!F$199:F$298))</f>
        <v>0</v>
      </c>
      <c r="I91" s="310">
        <f>IF($D$4="MAP+ADM Waivers",(SUMIF('C Report'!$A$199:$A$298,'C Report Grouper'!$D91,'C Report'!G$199:G$298)+SUMIF('C Report'!$A$399:$A$498,'C Report Grouper'!$D91,'C Report'!G$399:G$498)),SUMIF('C Report'!$A$199:$A$298,'C Report Grouper'!$D91,'C Report'!G$199:G$298))</f>
        <v>0</v>
      </c>
      <c r="J91" s="310">
        <f>IF($D$4="MAP+ADM Waivers",(SUMIF('C Report'!$A$199:$A$298,'C Report Grouper'!$D91,'C Report'!H$199:H$298)+SUMIF('C Report'!$A$399:$A$498,'C Report Grouper'!$D91,'C Report'!H$399:H$498)),SUMIF('C Report'!$A$199:$A$298,'C Report Grouper'!$D91,'C Report'!H$199:H$298))</f>
        <v>0</v>
      </c>
      <c r="K91" s="310">
        <f>IF($D$4="MAP+ADM Waivers",(SUMIF('C Report'!$A$199:$A$298,'C Report Grouper'!$D91,'C Report'!I$199:I$298)+SUMIF('C Report'!$A$399:$A$498,'C Report Grouper'!$D91,'C Report'!I$399:I$498)),SUMIF('C Report'!$A$199:$A$298,'C Report Grouper'!$D91,'C Report'!I$199:I$298))</f>
        <v>0</v>
      </c>
      <c r="L91" s="310">
        <f>IF($D$4="MAP+ADM Waivers",(SUMIF('C Report'!$A$199:$A$298,'C Report Grouper'!$D91,'C Report'!J$199:J$298)+SUMIF('C Report'!$A$399:$A$498,'C Report Grouper'!$D91,'C Report'!J$399:J$498)),SUMIF('C Report'!$A$199:$A$298,'C Report Grouper'!$D91,'C Report'!J$199:J$298))</f>
        <v>0</v>
      </c>
      <c r="M91" s="310">
        <f>IF($D$4="MAP+ADM Waivers",(SUMIF('C Report'!$A$199:$A$298,'C Report Grouper'!$D91,'C Report'!K$199:K$298)+SUMIF('C Report'!$A$399:$A$498,'C Report Grouper'!$D91,'C Report'!K$399:K$498)),SUMIF('C Report'!$A$199:$A$298,'C Report Grouper'!$D91,'C Report'!K$199:K$298))</f>
        <v>0</v>
      </c>
      <c r="N91" s="310">
        <f>IF($D$4="MAP+ADM Waivers",(SUMIF('C Report'!$A$199:$A$298,'C Report Grouper'!$D91,'C Report'!L$199:L$298)+SUMIF('C Report'!$A$399:$A$498,'C Report Grouper'!$D91,'C Report'!L$399:L$498)),SUMIF('C Report'!$A$199:$A$298,'C Report Grouper'!$D91,'C Report'!L$199:L$298))</f>
        <v>0</v>
      </c>
      <c r="O91" s="310">
        <f>IF($D$4="MAP+ADM Waivers",(SUMIF('C Report'!$A$199:$A$298,'C Report Grouper'!$D91,'C Report'!M$199:M$298)+SUMIF('C Report'!$A$399:$A$498,'C Report Grouper'!$D91,'C Report'!M$399:M$498)),SUMIF('C Report'!$A$199:$A$298,'C Report Grouper'!$D91,'C Report'!M$199:M$298))</f>
        <v>0</v>
      </c>
      <c r="P91" s="310">
        <f>IF($D$4="MAP+ADM Waivers",(SUMIF('C Report'!$A$199:$A$298,'C Report Grouper'!$D91,'C Report'!N$199:N$298)+SUMIF('C Report'!$A$399:$A$498,'C Report Grouper'!$D91,'C Report'!N$399:N$498)),SUMIF('C Report'!$A$199:$A$298,'C Report Grouper'!$D91,'C Report'!N$199:N$298))</f>
        <v>0</v>
      </c>
      <c r="Q91" s="310">
        <f>IF($D$4="MAP+ADM Waivers",(SUMIF('C Report'!$A$199:$A$298,'C Report Grouper'!$D91,'C Report'!O$199:O$298)+SUMIF('C Report'!$A$399:$A$498,'C Report Grouper'!$D91,'C Report'!O$399:O$498)),SUMIF('C Report'!$A$199:$A$298,'C Report Grouper'!$D91,'C Report'!O$199:O$298))</f>
        <v>0</v>
      </c>
      <c r="R91" s="310">
        <f>IF($D$4="MAP+ADM Waivers",(SUMIF('C Report'!$A$199:$A$298,'C Report Grouper'!$D91,'C Report'!P$199:P$298)+SUMIF('C Report'!$A$399:$A$498,'C Report Grouper'!$D91,'C Report'!P$399:P$498)),SUMIF('C Report'!$A$199:$A$298,'C Report Grouper'!$D91,'C Report'!P$199:P$298))</f>
        <v>0</v>
      </c>
      <c r="S91" s="310">
        <f>IF($D$4="MAP+ADM Waivers",(SUMIF('C Report'!$A$199:$A$298,'C Report Grouper'!$D91,'C Report'!Q$199:Q$298)+SUMIF('C Report'!$A$399:$A$498,'C Report Grouper'!$D91,'C Report'!Q$399:Q$498)),SUMIF('C Report'!$A$199:$A$298,'C Report Grouper'!$D91,'C Report'!Q$199:Q$298))</f>
        <v>0</v>
      </c>
      <c r="T91" s="310">
        <f>IF($D$4="MAP+ADM Waivers",(SUMIF('C Report'!$A$199:$A$298,'C Report Grouper'!$D91,'C Report'!R$199:R$298)+SUMIF('C Report'!$A$399:$A$498,'C Report Grouper'!$D91,'C Report'!R$399:R$498)),SUMIF('C Report'!$A$199:$A$298,'C Report Grouper'!$D91,'C Report'!R$199:R$298))</f>
        <v>0</v>
      </c>
      <c r="U91" s="310">
        <f>IF($D$4="MAP+ADM Waivers",(SUMIF('C Report'!$A$199:$A$298,'C Report Grouper'!$D91,'C Report'!S$199:S$298)+SUMIF('C Report'!$A$399:$A$498,'C Report Grouper'!$D91,'C Report'!S$399:S$498)),SUMIF('C Report'!$A$199:$A$298,'C Report Grouper'!$D91,'C Report'!S$199:S$298))</f>
        <v>0</v>
      </c>
      <c r="V91" s="310">
        <f>IF($D$4="MAP+ADM Waivers",(SUMIF('C Report'!$A$199:$A$298,'C Report Grouper'!$D91,'C Report'!T$199:T$298)+SUMIF('C Report'!$A$399:$A$498,'C Report Grouper'!$D91,'C Report'!T$399:T$498)),SUMIF('C Report'!$A$199:$A$298,'C Report Grouper'!$D91,'C Report'!T$199:T$298))</f>
        <v>0</v>
      </c>
      <c r="W91" s="310">
        <f>IF($D$4="MAP+ADM Waivers",(SUMIF('C Report'!$A$199:$A$298,'C Report Grouper'!$D91,'C Report'!U$199:U$298)+SUMIF('C Report'!$A$399:$A$498,'C Report Grouper'!$D91,'C Report'!U$399:U$498)),SUMIF('C Report'!$A$199:$A$298,'C Report Grouper'!$D91,'C Report'!U$199:U$298))</f>
        <v>0</v>
      </c>
      <c r="X91" s="310">
        <f>IF($D$4="MAP+ADM Waivers",(SUMIF('C Report'!$A$199:$A$298,'C Report Grouper'!$D91,'C Report'!V$199:V$298)+SUMIF('C Report'!$A$399:$A$498,'C Report Grouper'!$D91,'C Report'!V$399:V$498)),SUMIF('C Report'!$A$199:$A$298,'C Report Grouper'!$D91,'C Report'!V$199:V$298))</f>
        <v>0</v>
      </c>
      <c r="Y91" s="310">
        <f>IF($D$4="MAP+ADM Waivers",(SUMIF('C Report'!$A$199:$A$298,'C Report Grouper'!$D91,'C Report'!W$199:W$298)+SUMIF('C Report'!$A$399:$A$498,'C Report Grouper'!$D91,'C Report'!W$399:W$498)),SUMIF('C Report'!$A$199:$A$298,'C Report Grouper'!$D91,'C Report'!W$199:W$298))</f>
        <v>0</v>
      </c>
      <c r="Z91" s="310">
        <f>IF($D$4="MAP+ADM Waivers",(SUMIF('C Report'!$A$199:$A$298,'C Report Grouper'!$D91,'C Report'!X$199:X$298)+SUMIF('C Report'!$A$399:$A$498,'C Report Grouper'!$D91,'C Report'!X$399:X$498)),SUMIF('C Report'!$A$199:$A$298,'C Report Grouper'!$D91,'C Report'!X$199:X$298))</f>
        <v>0</v>
      </c>
      <c r="AA91" s="310">
        <f>IF($D$4="MAP+ADM Waivers",(SUMIF('C Report'!$A$199:$A$298,'C Report Grouper'!$D91,'C Report'!Y$199:Y$298)+SUMIF('C Report'!$A$399:$A$498,'C Report Grouper'!$D91,'C Report'!Y$399:Y$498)),SUMIF('C Report'!$A$199:$A$298,'C Report Grouper'!$D91,'C Report'!Y$199:Y$298))</f>
        <v>0</v>
      </c>
      <c r="AB91" s="310">
        <f>IF($D$4="MAP+ADM Waivers",(SUMIF('C Report'!$A$199:$A$298,'C Report Grouper'!$D91,'C Report'!Z$199:Z$298)+SUMIF('C Report'!$A$399:$A$498,'C Report Grouper'!$D91,'C Report'!Z$399:Z$498)),SUMIF('C Report'!$A$199:$A$298,'C Report Grouper'!$D91,'C Report'!Z$199:Z$298))</f>
        <v>0</v>
      </c>
      <c r="AC91" s="311">
        <f>IF($D$4="MAP+ADM Waivers",(SUMIF('C Report'!$A$199:$A$298,'C Report Grouper'!$D91,'C Report'!AA$199:AA$298)+SUMIF('C Report'!$A$399:$A$498,'C Report Grouper'!$D91,'C Report'!AA$399:AA$498)),SUMIF('C Report'!$A$199:$A$298,'C Report Grouper'!$D91,'C Report'!AA$199:AA$298))</f>
        <v>0</v>
      </c>
    </row>
    <row r="92" spans="2:29" x14ac:dyDescent="0.2">
      <c r="B92" s="216" t="s">
        <v>79</v>
      </c>
      <c r="C92" s="115"/>
      <c r="D92" s="693"/>
      <c r="E92" s="309">
        <f>IF($D$4="MAP+ADM Waivers",(SUMIF('C Report'!$A$199:$A$298,'C Report Grouper'!$D92,'C Report'!C$199:C$298)+SUMIF('C Report'!$A$399:$A$498,'C Report Grouper'!$D92,'C Report'!C$399:C$498)),SUMIF('C Report'!$A$199:$A$298,'C Report Grouper'!$D92,'C Report'!C$199:C$298))</f>
        <v>0</v>
      </c>
      <c r="F92" s="310">
        <f>IF($D$4="MAP+ADM Waivers",(SUMIF('C Report'!$A$199:$A$298,'C Report Grouper'!$D92,'C Report'!D$199:D$298)+SUMIF('C Report'!$A$399:$A$498,'C Report Grouper'!$D92,'C Report'!D$399:D$498)),SUMIF('C Report'!$A$199:$A$298,'C Report Grouper'!$D92,'C Report'!D$199:D$298))</f>
        <v>0</v>
      </c>
      <c r="G92" s="310">
        <f>IF($D$4="MAP+ADM Waivers",(SUMIF('C Report'!$A$199:$A$298,'C Report Grouper'!$D92,'C Report'!E$199:E$298)+SUMIF('C Report'!$A$399:$A$498,'C Report Grouper'!$D92,'C Report'!E$399:E$498)),SUMIF('C Report'!$A$199:$A$298,'C Report Grouper'!$D92,'C Report'!E$199:E$298))</f>
        <v>0</v>
      </c>
      <c r="H92" s="310">
        <f>IF($D$4="MAP+ADM Waivers",(SUMIF('C Report'!$A$199:$A$298,'C Report Grouper'!$D92,'C Report'!F$199:F$298)+SUMIF('C Report'!$A$399:$A$498,'C Report Grouper'!$D92,'C Report'!F$399:F$498)),SUMIF('C Report'!$A$199:$A$298,'C Report Grouper'!$D92,'C Report'!F$199:F$298))</f>
        <v>0</v>
      </c>
      <c r="I92" s="310">
        <f>IF($D$4="MAP+ADM Waivers",(SUMIF('C Report'!$A$199:$A$298,'C Report Grouper'!$D92,'C Report'!G$199:G$298)+SUMIF('C Report'!$A$399:$A$498,'C Report Grouper'!$D92,'C Report'!G$399:G$498)),SUMIF('C Report'!$A$199:$A$298,'C Report Grouper'!$D92,'C Report'!G$199:G$298))</f>
        <v>0</v>
      </c>
      <c r="J92" s="310">
        <f>IF($D$4="MAP+ADM Waivers",(SUMIF('C Report'!$A$199:$A$298,'C Report Grouper'!$D92,'C Report'!H$199:H$298)+SUMIF('C Report'!$A$399:$A$498,'C Report Grouper'!$D92,'C Report'!H$399:H$498)),SUMIF('C Report'!$A$199:$A$298,'C Report Grouper'!$D92,'C Report'!H$199:H$298))</f>
        <v>0</v>
      </c>
      <c r="K92" s="310">
        <f>IF($D$4="MAP+ADM Waivers",(SUMIF('C Report'!$A$199:$A$298,'C Report Grouper'!$D92,'C Report'!I$199:I$298)+SUMIF('C Report'!$A$399:$A$498,'C Report Grouper'!$D92,'C Report'!I$399:I$498)),SUMIF('C Report'!$A$199:$A$298,'C Report Grouper'!$D92,'C Report'!I$199:I$298))</f>
        <v>0</v>
      </c>
      <c r="L92" s="310">
        <f>IF($D$4="MAP+ADM Waivers",(SUMIF('C Report'!$A$199:$A$298,'C Report Grouper'!$D92,'C Report'!J$199:J$298)+SUMIF('C Report'!$A$399:$A$498,'C Report Grouper'!$D92,'C Report'!J$399:J$498)),SUMIF('C Report'!$A$199:$A$298,'C Report Grouper'!$D92,'C Report'!J$199:J$298))</f>
        <v>0</v>
      </c>
      <c r="M92" s="310">
        <f>IF($D$4="MAP+ADM Waivers",(SUMIF('C Report'!$A$199:$A$298,'C Report Grouper'!$D92,'C Report'!K$199:K$298)+SUMIF('C Report'!$A$399:$A$498,'C Report Grouper'!$D92,'C Report'!K$399:K$498)),SUMIF('C Report'!$A$199:$A$298,'C Report Grouper'!$D92,'C Report'!K$199:K$298))</f>
        <v>0</v>
      </c>
      <c r="N92" s="310">
        <f>IF($D$4="MAP+ADM Waivers",(SUMIF('C Report'!$A$199:$A$298,'C Report Grouper'!$D92,'C Report'!L$199:L$298)+SUMIF('C Report'!$A$399:$A$498,'C Report Grouper'!$D92,'C Report'!L$399:L$498)),SUMIF('C Report'!$A$199:$A$298,'C Report Grouper'!$D92,'C Report'!L$199:L$298))</f>
        <v>0</v>
      </c>
      <c r="O92" s="310">
        <f>IF($D$4="MAP+ADM Waivers",(SUMIF('C Report'!$A$199:$A$298,'C Report Grouper'!$D92,'C Report'!M$199:M$298)+SUMIF('C Report'!$A$399:$A$498,'C Report Grouper'!$D92,'C Report'!M$399:M$498)),SUMIF('C Report'!$A$199:$A$298,'C Report Grouper'!$D92,'C Report'!M$199:M$298))</f>
        <v>0</v>
      </c>
      <c r="P92" s="310">
        <f>IF($D$4="MAP+ADM Waivers",(SUMIF('C Report'!$A$199:$A$298,'C Report Grouper'!$D92,'C Report'!N$199:N$298)+SUMIF('C Report'!$A$399:$A$498,'C Report Grouper'!$D92,'C Report'!N$399:N$498)),SUMIF('C Report'!$A$199:$A$298,'C Report Grouper'!$D92,'C Report'!N$199:N$298))</f>
        <v>0</v>
      </c>
      <c r="Q92" s="310">
        <f>IF($D$4="MAP+ADM Waivers",(SUMIF('C Report'!$A$199:$A$298,'C Report Grouper'!$D92,'C Report'!O$199:O$298)+SUMIF('C Report'!$A$399:$A$498,'C Report Grouper'!$D92,'C Report'!O$399:O$498)),SUMIF('C Report'!$A$199:$A$298,'C Report Grouper'!$D92,'C Report'!O$199:O$298))</f>
        <v>0</v>
      </c>
      <c r="R92" s="310">
        <f>IF($D$4="MAP+ADM Waivers",(SUMIF('C Report'!$A$199:$A$298,'C Report Grouper'!$D92,'C Report'!P$199:P$298)+SUMIF('C Report'!$A$399:$A$498,'C Report Grouper'!$D92,'C Report'!P$399:P$498)),SUMIF('C Report'!$A$199:$A$298,'C Report Grouper'!$D92,'C Report'!P$199:P$298))</f>
        <v>0</v>
      </c>
      <c r="S92" s="310">
        <f>IF($D$4="MAP+ADM Waivers",(SUMIF('C Report'!$A$199:$A$298,'C Report Grouper'!$D92,'C Report'!Q$199:Q$298)+SUMIF('C Report'!$A$399:$A$498,'C Report Grouper'!$D92,'C Report'!Q$399:Q$498)),SUMIF('C Report'!$A$199:$A$298,'C Report Grouper'!$D92,'C Report'!Q$199:Q$298))</f>
        <v>0</v>
      </c>
      <c r="T92" s="310">
        <f>IF($D$4="MAP+ADM Waivers",(SUMIF('C Report'!$A$199:$A$298,'C Report Grouper'!$D92,'C Report'!R$199:R$298)+SUMIF('C Report'!$A$399:$A$498,'C Report Grouper'!$D92,'C Report'!R$399:R$498)),SUMIF('C Report'!$A$199:$A$298,'C Report Grouper'!$D92,'C Report'!R$199:R$298))</f>
        <v>0</v>
      </c>
      <c r="U92" s="310">
        <f>IF($D$4="MAP+ADM Waivers",(SUMIF('C Report'!$A$199:$A$298,'C Report Grouper'!$D92,'C Report'!S$199:S$298)+SUMIF('C Report'!$A$399:$A$498,'C Report Grouper'!$D92,'C Report'!S$399:S$498)),SUMIF('C Report'!$A$199:$A$298,'C Report Grouper'!$D92,'C Report'!S$199:S$298))</f>
        <v>0</v>
      </c>
      <c r="V92" s="310">
        <f>IF($D$4="MAP+ADM Waivers",(SUMIF('C Report'!$A$199:$A$298,'C Report Grouper'!$D92,'C Report'!T$199:T$298)+SUMIF('C Report'!$A$399:$A$498,'C Report Grouper'!$D92,'C Report'!T$399:T$498)),SUMIF('C Report'!$A$199:$A$298,'C Report Grouper'!$D92,'C Report'!T$199:T$298))</f>
        <v>0</v>
      </c>
      <c r="W92" s="310">
        <f>IF($D$4="MAP+ADM Waivers",(SUMIF('C Report'!$A$199:$A$298,'C Report Grouper'!$D92,'C Report'!U$199:U$298)+SUMIF('C Report'!$A$399:$A$498,'C Report Grouper'!$D92,'C Report'!U$399:U$498)),SUMIF('C Report'!$A$199:$A$298,'C Report Grouper'!$D92,'C Report'!U$199:U$298))</f>
        <v>0</v>
      </c>
      <c r="X92" s="310">
        <f>IF($D$4="MAP+ADM Waivers",(SUMIF('C Report'!$A$199:$A$298,'C Report Grouper'!$D92,'C Report'!V$199:V$298)+SUMIF('C Report'!$A$399:$A$498,'C Report Grouper'!$D92,'C Report'!V$399:V$498)),SUMIF('C Report'!$A$199:$A$298,'C Report Grouper'!$D92,'C Report'!V$199:V$298))</f>
        <v>0</v>
      </c>
      <c r="Y92" s="310">
        <f>IF($D$4="MAP+ADM Waivers",(SUMIF('C Report'!$A$199:$A$298,'C Report Grouper'!$D92,'C Report'!W$199:W$298)+SUMIF('C Report'!$A$399:$A$498,'C Report Grouper'!$D92,'C Report'!W$399:W$498)),SUMIF('C Report'!$A$199:$A$298,'C Report Grouper'!$D92,'C Report'!W$199:W$298))</f>
        <v>0</v>
      </c>
      <c r="Z92" s="310">
        <f>IF($D$4="MAP+ADM Waivers",(SUMIF('C Report'!$A$199:$A$298,'C Report Grouper'!$D92,'C Report'!X$199:X$298)+SUMIF('C Report'!$A$399:$A$498,'C Report Grouper'!$D92,'C Report'!X$399:X$498)),SUMIF('C Report'!$A$199:$A$298,'C Report Grouper'!$D92,'C Report'!X$199:X$298))</f>
        <v>0</v>
      </c>
      <c r="AA92" s="310">
        <f>IF($D$4="MAP+ADM Waivers",(SUMIF('C Report'!$A$199:$A$298,'C Report Grouper'!$D92,'C Report'!Y$199:Y$298)+SUMIF('C Report'!$A$399:$A$498,'C Report Grouper'!$D92,'C Report'!Y$399:Y$498)),SUMIF('C Report'!$A$199:$A$298,'C Report Grouper'!$D92,'C Report'!Y$199:Y$298))</f>
        <v>0</v>
      </c>
      <c r="AB92" s="310">
        <f>IF($D$4="MAP+ADM Waivers",(SUMIF('C Report'!$A$199:$A$298,'C Report Grouper'!$D92,'C Report'!Z$199:Z$298)+SUMIF('C Report'!$A$399:$A$498,'C Report Grouper'!$D92,'C Report'!Z$399:Z$498)),SUMIF('C Report'!$A$199:$A$298,'C Report Grouper'!$D92,'C Report'!Z$199:Z$298))</f>
        <v>0</v>
      </c>
      <c r="AC92" s="311">
        <f>IF($D$4="MAP+ADM Waivers",(SUMIF('C Report'!$A$199:$A$298,'C Report Grouper'!$D92,'C Report'!AA$199:AA$298)+SUMIF('C Report'!$A$399:$A$498,'C Report Grouper'!$D92,'C Report'!AA$399:AA$498)),SUMIF('C Report'!$A$199:$A$298,'C Report Grouper'!$D92,'C Report'!AA$199:AA$298))</f>
        <v>0</v>
      </c>
    </row>
    <row r="93" spans="2:29" x14ac:dyDescent="0.2">
      <c r="B93" s="456" t="str">
        <f>IFERROR(VLOOKUP(C93,'MEG Def'!$A$57:$B$60,2),"")</f>
        <v/>
      </c>
      <c r="C93" s="115"/>
      <c r="D93" s="693"/>
      <c r="E93" s="309">
        <f>IF($D$4="MAP+ADM Waivers",(SUMIF('C Report'!$A$199:$A$298,'C Report Grouper'!$D93,'C Report'!C$199:C$298)+SUMIF('C Report'!$A$399:$A$498,'C Report Grouper'!$D93,'C Report'!C$399:C$498)),SUMIF('C Report'!$A$199:$A$298,'C Report Grouper'!$D93,'C Report'!C$199:C$298))</f>
        <v>0</v>
      </c>
      <c r="F93" s="310">
        <f>IF($D$4="MAP+ADM Waivers",(SUMIF('C Report'!$A$199:$A$298,'C Report Grouper'!$D93,'C Report'!D$199:D$298)+SUMIF('C Report'!$A$399:$A$498,'C Report Grouper'!$D93,'C Report'!D$399:D$498)),SUMIF('C Report'!$A$199:$A$298,'C Report Grouper'!$D93,'C Report'!D$199:D$298))</f>
        <v>0</v>
      </c>
      <c r="G93" s="310">
        <f>IF($D$4="MAP+ADM Waivers",(SUMIF('C Report'!$A$199:$A$298,'C Report Grouper'!$D93,'C Report'!E$199:E$298)+SUMIF('C Report'!$A$399:$A$498,'C Report Grouper'!$D93,'C Report'!E$399:E$498)),SUMIF('C Report'!$A$199:$A$298,'C Report Grouper'!$D93,'C Report'!E$199:E$298))</f>
        <v>0</v>
      </c>
      <c r="H93" s="310">
        <f>IF($D$4="MAP+ADM Waivers",(SUMIF('C Report'!$A$199:$A$298,'C Report Grouper'!$D93,'C Report'!F$199:F$298)+SUMIF('C Report'!$A$399:$A$498,'C Report Grouper'!$D93,'C Report'!F$399:F$498)),SUMIF('C Report'!$A$199:$A$298,'C Report Grouper'!$D93,'C Report'!F$199:F$298))</f>
        <v>0</v>
      </c>
      <c r="I93" s="310">
        <f>IF($D$4="MAP+ADM Waivers",(SUMIF('C Report'!$A$199:$A$298,'C Report Grouper'!$D93,'C Report'!G$199:G$298)+SUMIF('C Report'!$A$399:$A$498,'C Report Grouper'!$D93,'C Report'!G$399:G$498)),SUMIF('C Report'!$A$199:$A$298,'C Report Grouper'!$D93,'C Report'!G$199:G$298))</f>
        <v>0</v>
      </c>
      <c r="J93" s="310">
        <f>IF($D$4="MAP+ADM Waivers",(SUMIF('C Report'!$A$199:$A$298,'C Report Grouper'!$D93,'C Report'!H$199:H$298)+SUMIF('C Report'!$A$399:$A$498,'C Report Grouper'!$D93,'C Report'!H$399:H$498)),SUMIF('C Report'!$A$199:$A$298,'C Report Grouper'!$D93,'C Report'!H$199:H$298))</f>
        <v>0</v>
      </c>
      <c r="K93" s="310">
        <f>IF($D$4="MAP+ADM Waivers",(SUMIF('C Report'!$A$199:$A$298,'C Report Grouper'!$D93,'C Report'!I$199:I$298)+SUMIF('C Report'!$A$399:$A$498,'C Report Grouper'!$D93,'C Report'!I$399:I$498)),SUMIF('C Report'!$A$199:$A$298,'C Report Grouper'!$D93,'C Report'!I$199:I$298))</f>
        <v>0</v>
      </c>
      <c r="L93" s="310">
        <f>IF($D$4="MAP+ADM Waivers",(SUMIF('C Report'!$A$199:$A$298,'C Report Grouper'!$D93,'C Report'!J$199:J$298)+SUMIF('C Report'!$A$399:$A$498,'C Report Grouper'!$D93,'C Report'!J$399:J$498)),SUMIF('C Report'!$A$199:$A$298,'C Report Grouper'!$D93,'C Report'!J$199:J$298))</f>
        <v>0</v>
      </c>
      <c r="M93" s="310">
        <f>IF($D$4="MAP+ADM Waivers",(SUMIF('C Report'!$A$199:$A$298,'C Report Grouper'!$D93,'C Report'!K$199:K$298)+SUMIF('C Report'!$A$399:$A$498,'C Report Grouper'!$D93,'C Report'!K$399:K$498)),SUMIF('C Report'!$A$199:$A$298,'C Report Grouper'!$D93,'C Report'!K$199:K$298))</f>
        <v>0</v>
      </c>
      <c r="N93" s="310">
        <f>IF($D$4="MAP+ADM Waivers",(SUMIF('C Report'!$A$199:$A$298,'C Report Grouper'!$D93,'C Report'!L$199:L$298)+SUMIF('C Report'!$A$399:$A$498,'C Report Grouper'!$D93,'C Report'!L$399:L$498)),SUMIF('C Report'!$A$199:$A$298,'C Report Grouper'!$D93,'C Report'!L$199:L$298))</f>
        <v>0</v>
      </c>
      <c r="O93" s="310">
        <f>IF($D$4="MAP+ADM Waivers",(SUMIF('C Report'!$A$199:$A$298,'C Report Grouper'!$D93,'C Report'!M$199:M$298)+SUMIF('C Report'!$A$399:$A$498,'C Report Grouper'!$D93,'C Report'!M$399:M$498)),SUMIF('C Report'!$A$199:$A$298,'C Report Grouper'!$D93,'C Report'!M$199:M$298))</f>
        <v>0</v>
      </c>
      <c r="P93" s="310">
        <f>IF($D$4="MAP+ADM Waivers",(SUMIF('C Report'!$A$199:$A$298,'C Report Grouper'!$D93,'C Report'!N$199:N$298)+SUMIF('C Report'!$A$399:$A$498,'C Report Grouper'!$D93,'C Report'!N$399:N$498)),SUMIF('C Report'!$A$199:$A$298,'C Report Grouper'!$D93,'C Report'!N$199:N$298))</f>
        <v>0</v>
      </c>
      <c r="Q93" s="310">
        <f>IF($D$4="MAP+ADM Waivers",(SUMIF('C Report'!$A$199:$A$298,'C Report Grouper'!$D93,'C Report'!O$199:O$298)+SUMIF('C Report'!$A$399:$A$498,'C Report Grouper'!$D93,'C Report'!O$399:O$498)),SUMIF('C Report'!$A$199:$A$298,'C Report Grouper'!$D93,'C Report'!O$199:O$298))</f>
        <v>0</v>
      </c>
      <c r="R93" s="310">
        <f>IF($D$4="MAP+ADM Waivers",(SUMIF('C Report'!$A$199:$A$298,'C Report Grouper'!$D93,'C Report'!P$199:P$298)+SUMIF('C Report'!$A$399:$A$498,'C Report Grouper'!$D93,'C Report'!P$399:P$498)),SUMIF('C Report'!$A$199:$A$298,'C Report Grouper'!$D93,'C Report'!P$199:P$298))</f>
        <v>0</v>
      </c>
      <c r="S93" s="310">
        <f>IF($D$4="MAP+ADM Waivers",(SUMIF('C Report'!$A$199:$A$298,'C Report Grouper'!$D93,'C Report'!Q$199:Q$298)+SUMIF('C Report'!$A$399:$A$498,'C Report Grouper'!$D93,'C Report'!Q$399:Q$498)),SUMIF('C Report'!$A$199:$A$298,'C Report Grouper'!$D93,'C Report'!Q$199:Q$298))</f>
        <v>0</v>
      </c>
      <c r="T93" s="310">
        <f>IF($D$4="MAP+ADM Waivers",(SUMIF('C Report'!$A$199:$A$298,'C Report Grouper'!$D93,'C Report'!R$199:R$298)+SUMIF('C Report'!$A$399:$A$498,'C Report Grouper'!$D93,'C Report'!R$399:R$498)),SUMIF('C Report'!$A$199:$A$298,'C Report Grouper'!$D93,'C Report'!R$199:R$298))</f>
        <v>0</v>
      </c>
      <c r="U93" s="310">
        <f>IF($D$4="MAP+ADM Waivers",(SUMIF('C Report'!$A$199:$A$298,'C Report Grouper'!$D93,'C Report'!S$199:S$298)+SUMIF('C Report'!$A$399:$A$498,'C Report Grouper'!$D93,'C Report'!S$399:S$498)),SUMIF('C Report'!$A$199:$A$298,'C Report Grouper'!$D93,'C Report'!S$199:S$298))</f>
        <v>0</v>
      </c>
      <c r="V93" s="310">
        <f>IF($D$4="MAP+ADM Waivers",(SUMIF('C Report'!$A$199:$A$298,'C Report Grouper'!$D93,'C Report'!T$199:T$298)+SUMIF('C Report'!$A$399:$A$498,'C Report Grouper'!$D93,'C Report'!T$399:T$498)),SUMIF('C Report'!$A$199:$A$298,'C Report Grouper'!$D93,'C Report'!T$199:T$298))</f>
        <v>0</v>
      </c>
      <c r="W93" s="310">
        <f>IF($D$4="MAP+ADM Waivers",(SUMIF('C Report'!$A$199:$A$298,'C Report Grouper'!$D93,'C Report'!U$199:U$298)+SUMIF('C Report'!$A$399:$A$498,'C Report Grouper'!$D93,'C Report'!U$399:U$498)),SUMIF('C Report'!$A$199:$A$298,'C Report Grouper'!$D93,'C Report'!U$199:U$298))</f>
        <v>0</v>
      </c>
      <c r="X93" s="310">
        <f>IF($D$4="MAP+ADM Waivers",(SUMIF('C Report'!$A$199:$A$298,'C Report Grouper'!$D93,'C Report'!V$199:V$298)+SUMIF('C Report'!$A$399:$A$498,'C Report Grouper'!$D93,'C Report'!V$399:V$498)),SUMIF('C Report'!$A$199:$A$298,'C Report Grouper'!$D93,'C Report'!V$199:V$298))</f>
        <v>0</v>
      </c>
      <c r="Y93" s="310">
        <f>IF($D$4="MAP+ADM Waivers",(SUMIF('C Report'!$A$199:$A$298,'C Report Grouper'!$D93,'C Report'!W$199:W$298)+SUMIF('C Report'!$A$399:$A$498,'C Report Grouper'!$D93,'C Report'!W$399:W$498)),SUMIF('C Report'!$A$199:$A$298,'C Report Grouper'!$D93,'C Report'!W$199:W$298))</f>
        <v>0</v>
      </c>
      <c r="Z93" s="310">
        <f>IF($D$4="MAP+ADM Waivers",(SUMIF('C Report'!$A$199:$A$298,'C Report Grouper'!$D93,'C Report'!X$199:X$298)+SUMIF('C Report'!$A$399:$A$498,'C Report Grouper'!$D93,'C Report'!X$399:X$498)),SUMIF('C Report'!$A$199:$A$298,'C Report Grouper'!$D93,'C Report'!X$199:X$298))</f>
        <v>0</v>
      </c>
      <c r="AA93" s="310">
        <f>IF($D$4="MAP+ADM Waivers",(SUMIF('C Report'!$A$199:$A$298,'C Report Grouper'!$D93,'C Report'!Y$199:Y$298)+SUMIF('C Report'!$A$399:$A$498,'C Report Grouper'!$D93,'C Report'!Y$399:Y$498)),SUMIF('C Report'!$A$199:$A$298,'C Report Grouper'!$D93,'C Report'!Y$199:Y$298))</f>
        <v>0</v>
      </c>
      <c r="AB93" s="310">
        <f>IF($D$4="MAP+ADM Waivers",(SUMIF('C Report'!$A$199:$A$298,'C Report Grouper'!$D93,'C Report'!Z$199:Z$298)+SUMIF('C Report'!$A$399:$A$498,'C Report Grouper'!$D93,'C Report'!Z$399:Z$498)),SUMIF('C Report'!$A$199:$A$298,'C Report Grouper'!$D93,'C Report'!Z$199:Z$298))</f>
        <v>0</v>
      </c>
      <c r="AC93" s="311">
        <f>IF($D$4="MAP+ADM Waivers",(SUMIF('C Report'!$A$199:$A$298,'C Report Grouper'!$D93,'C Report'!AA$199:AA$298)+SUMIF('C Report'!$A$399:$A$498,'C Report Grouper'!$D93,'C Report'!AA$399:AA$498)),SUMIF('C Report'!$A$199:$A$298,'C Report Grouper'!$D93,'C Report'!AA$199:AA$298))</f>
        <v>0</v>
      </c>
    </row>
    <row r="94" spans="2:29" x14ac:dyDescent="0.2">
      <c r="B94" s="456" t="str">
        <f>IFERROR(VLOOKUP(C94,'MEG Def'!$A$57:$B$60,2),"")</f>
        <v/>
      </c>
      <c r="C94" s="115"/>
      <c r="D94" s="693"/>
      <c r="E94" s="309">
        <f>IF($D$4="MAP+ADM Waivers",(SUMIF('C Report'!$A$199:$A$298,'C Report Grouper'!$D94,'C Report'!C$199:C$298)+SUMIF('C Report'!$A$399:$A$498,'C Report Grouper'!$D94,'C Report'!C$399:C$498)),SUMIF('C Report'!$A$199:$A$298,'C Report Grouper'!$D94,'C Report'!C$199:C$298))</f>
        <v>0</v>
      </c>
      <c r="F94" s="310">
        <f>IF($D$4="MAP+ADM Waivers",(SUMIF('C Report'!$A$199:$A$298,'C Report Grouper'!$D94,'C Report'!D$199:D$298)+SUMIF('C Report'!$A$399:$A$498,'C Report Grouper'!$D94,'C Report'!D$399:D$498)),SUMIF('C Report'!$A$199:$A$298,'C Report Grouper'!$D94,'C Report'!D$199:D$298))</f>
        <v>0</v>
      </c>
      <c r="G94" s="310">
        <f>IF($D$4="MAP+ADM Waivers",(SUMIF('C Report'!$A$199:$A$298,'C Report Grouper'!$D94,'C Report'!E$199:E$298)+SUMIF('C Report'!$A$399:$A$498,'C Report Grouper'!$D94,'C Report'!E$399:E$498)),SUMIF('C Report'!$A$199:$A$298,'C Report Grouper'!$D94,'C Report'!E$199:E$298))</f>
        <v>0</v>
      </c>
      <c r="H94" s="310">
        <f>IF($D$4="MAP+ADM Waivers",(SUMIF('C Report'!$A$199:$A$298,'C Report Grouper'!$D94,'C Report'!F$199:F$298)+SUMIF('C Report'!$A$399:$A$498,'C Report Grouper'!$D94,'C Report'!F$399:F$498)),SUMIF('C Report'!$A$199:$A$298,'C Report Grouper'!$D94,'C Report'!F$199:F$298))</f>
        <v>0</v>
      </c>
      <c r="I94" s="310">
        <f>IF($D$4="MAP+ADM Waivers",(SUMIF('C Report'!$A$199:$A$298,'C Report Grouper'!$D94,'C Report'!G$199:G$298)+SUMIF('C Report'!$A$399:$A$498,'C Report Grouper'!$D94,'C Report'!G$399:G$498)),SUMIF('C Report'!$A$199:$A$298,'C Report Grouper'!$D94,'C Report'!G$199:G$298))</f>
        <v>0</v>
      </c>
      <c r="J94" s="310">
        <f>IF($D$4="MAP+ADM Waivers",(SUMIF('C Report'!$A$199:$A$298,'C Report Grouper'!$D94,'C Report'!H$199:H$298)+SUMIF('C Report'!$A$399:$A$498,'C Report Grouper'!$D94,'C Report'!H$399:H$498)),SUMIF('C Report'!$A$199:$A$298,'C Report Grouper'!$D94,'C Report'!H$199:H$298))</f>
        <v>0</v>
      </c>
      <c r="K94" s="310">
        <f>IF($D$4="MAP+ADM Waivers",(SUMIF('C Report'!$A$199:$A$298,'C Report Grouper'!$D94,'C Report'!I$199:I$298)+SUMIF('C Report'!$A$399:$A$498,'C Report Grouper'!$D94,'C Report'!I$399:I$498)),SUMIF('C Report'!$A$199:$A$298,'C Report Grouper'!$D94,'C Report'!I$199:I$298))</f>
        <v>0</v>
      </c>
      <c r="L94" s="310">
        <f>IF($D$4="MAP+ADM Waivers",(SUMIF('C Report'!$A$199:$A$298,'C Report Grouper'!$D94,'C Report'!J$199:J$298)+SUMIF('C Report'!$A$399:$A$498,'C Report Grouper'!$D94,'C Report'!J$399:J$498)),SUMIF('C Report'!$A$199:$A$298,'C Report Grouper'!$D94,'C Report'!J$199:J$298))</f>
        <v>0</v>
      </c>
      <c r="M94" s="310">
        <f>IF($D$4="MAP+ADM Waivers",(SUMIF('C Report'!$A$199:$A$298,'C Report Grouper'!$D94,'C Report'!K$199:K$298)+SUMIF('C Report'!$A$399:$A$498,'C Report Grouper'!$D94,'C Report'!K$399:K$498)),SUMIF('C Report'!$A$199:$A$298,'C Report Grouper'!$D94,'C Report'!K$199:K$298))</f>
        <v>0</v>
      </c>
      <c r="N94" s="310">
        <f>IF($D$4="MAP+ADM Waivers",(SUMIF('C Report'!$A$199:$A$298,'C Report Grouper'!$D94,'C Report'!L$199:L$298)+SUMIF('C Report'!$A$399:$A$498,'C Report Grouper'!$D94,'C Report'!L$399:L$498)),SUMIF('C Report'!$A$199:$A$298,'C Report Grouper'!$D94,'C Report'!L$199:L$298))</f>
        <v>0</v>
      </c>
      <c r="O94" s="310">
        <f>IF($D$4="MAP+ADM Waivers",(SUMIF('C Report'!$A$199:$A$298,'C Report Grouper'!$D94,'C Report'!M$199:M$298)+SUMIF('C Report'!$A$399:$A$498,'C Report Grouper'!$D94,'C Report'!M$399:M$498)),SUMIF('C Report'!$A$199:$A$298,'C Report Grouper'!$D94,'C Report'!M$199:M$298))</f>
        <v>0</v>
      </c>
      <c r="P94" s="310">
        <f>IF($D$4="MAP+ADM Waivers",(SUMIF('C Report'!$A$199:$A$298,'C Report Grouper'!$D94,'C Report'!N$199:N$298)+SUMIF('C Report'!$A$399:$A$498,'C Report Grouper'!$D94,'C Report'!N$399:N$498)),SUMIF('C Report'!$A$199:$A$298,'C Report Grouper'!$D94,'C Report'!N$199:N$298))</f>
        <v>0</v>
      </c>
      <c r="Q94" s="310">
        <f>IF($D$4="MAP+ADM Waivers",(SUMIF('C Report'!$A$199:$A$298,'C Report Grouper'!$D94,'C Report'!O$199:O$298)+SUMIF('C Report'!$A$399:$A$498,'C Report Grouper'!$D94,'C Report'!O$399:O$498)),SUMIF('C Report'!$A$199:$A$298,'C Report Grouper'!$D94,'C Report'!O$199:O$298))</f>
        <v>0</v>
      </c>
      <c r="R94" s="310">
        <f>IF($D$4="MAP+ADM Waivers",(SUMIF('C Report'!$A$199:$A$298,'C Report Grouper'!$D94,'C Report'!P$199:P$298)+SUMIF('C Report'!$A$399:$A$498,'C Report Grouper'!$D94,'C Report'!P$399:P$498)),SUMIF('C Report'!$A$199:$A$298,'C Report Grouper'!$D94,'C Report'!P$199:P$298))</f>
        <v>0</v>
      </c>
      <c r="S94" s="310">
        <f>IF($D$4="MAP+ADM Waivers",(SUMIF('C Report'!$A$199:$A$298,'C Report Grouper'!$D94,'C Report'!Q$199:Q$298)+SUMIF('C Report'!$A$399:$A$498,'C Report Grouper'!$D94,'C Report'!Q$399:Q$498)),SUMIF('C Report'!$A$199:$A$298,'C Report Grouper'!$D94,'C Report'!Q$199:Q$298))</f>
        <v>0</v>
      </c>
      <c r="T94" s="310">
        <f>IF($D$4="MAP+ADM Waivers",(SUMIF('C Report'!$A$199:$A$298,'C Report Grouper'!$D94,'C Report'!R$199:R$298)+SUMIF('C Report'!$A$399:$A$498,'C Report Grouper'!$D94,'C Report'!R$399:R$498)),SUMIF('C Report'!$A$199:$A$298,'C Report Grouper'!$D94,'C Report'!R$199:R$298))</f>
        <v>0</v>
      </c>
      <c r="U94" s="310">
        <f>IF($D$4="MAP+ADM Waivers",(SUMIF('C Report'!$A$199:$A$298,'C Report Grouper'!$D94,'C Report'!S$199:S$298)+SUMIF('C Report'!$A$399:$A$498,'C Report Grouper'!$D94,'C Report'!S$399:S$498)),SUMIF('C Report'!$A$199:$A$298,'C Report Grouper'!$D94,'C Report'!S$199:S$298))</f>
        <v>0</v>
      </c>
      <c r="V94" s="310">
        <f>IF($D$4="MAP+ADM Waivers",(SUMIF('C Report'!$A$199:$A$298,'C Report Grouper'!$D94,'C Report'!T$199:T$298)+SUMIF('C Report'!$A$399:$A$498,'C Report Grouper'!$D94,'C Report'!T$399:T$498)),SUMIF('C Report'!$A$199:$A$298,'C Report Grouper'!$D94,'C Report'!T$199:T$298))</f>
        <v>0</v>
      </c>
      <c r="W94" s="310">
        <f>IF($D$4="MAP+ADM Waivers",(SUMIF('C Report'!$A$199:$A$298,'C Report Grouper'!$D94,'C Report'!U$199:U$298)+SUMIF('C Report'!$A$399:$A$498,'C Report Grouper'!$D94,'C Report'!U$399:U$498)),SUMIF('C Report'!$A$199:$A$298,'C Report Grouper'!$D94,'C Report'!U$199:U$298))</f>
        <v>0</v>
      </c>
      <c r="X94" s="310">
        <f>IF($D$4="MAP+ADM Waivers",(SUMIF('C Report'!$A$199:$A$298,'C Report Grouper'!$D94,'C Report'!V$199:V$298)+SUMIF('C Report'!$A$399:$A$498,'C Report Grouper'!$D94,'C Report'!V$399:V$498)),SUMIF('C Report'!$A$199:$A$298,'C Report Grouper'!$D94,'C Report'!V$199:V$298))</f>
        <v>0</v>
      </c>
      <c r="Y94" s="310">
        <f>IF($D$4="MAP+ADM Waivers",(SUMIF('C Report'!$A$199:$A$298,'C Report Grouper'!$D94,'C Report'!W$199:W$298)+SUMIF('C Report'!$A$399:$A$498,'C Report Grouper'!$D94,'C Report'!W$399:W$498)),SUMIF('C Report'!$A$199:$A$298,'C Report Grouper'!$D94,'C Report'!W$199:W$298))</f>
        <v>0</v>
      </c>
      <c r="Z94" s="310">
        <f>IF($D$4="MAP+ADM Waivers",(SUMIF('C Report'!$A$199:$A$298,'C Report Grouper'!$D94,'C Report'!X$199:X$298)+SUMIF('C Report'!$A$399:$A$498,'C Report Grouper'!$D94,'C Report'!X$399:X$498)),SUMIF('C Report'!$A$199:$A$298,'C Report Grouper'!$D94,'C Report'!X$199:X$298))</f>
        <v>0</v>
      </c>
      <c r="AA94" s="310">
        <f>IF($D$4="MAP+ADM Waivers",(SUMIF('C Report'!$A$199:$A$298,'C Report Grouper'!$D94,'C Report'!Y$199:Y$298)+SUMIF('C Report'!$A$399:$A$498,'C Report Grouper'!$D94,'C Report'!Y$399:Y$498)),SUMIF('C Report'!$A$199:$A$298,'C Report Grouper'!$D94,'C Report'!Y$199:Y$298))</f>
        <v>0</v>
      </c>
      <c r="AB94" s="310">
        <f>IF($D$4="MAP+ADM Waivers",(SUMIF('C Report'!$A$199:$A$298,'C Report Grouper'!$D94,'C Report'!Z$199:Z$298)+SUMIF('C Report'!$A$399:$A$498,'C Report Grouper'!$D94,'C Report'!Z$399:Z$498)),SUMIF('C Report'!$A$199:$A$298,'C Report Grouper'!$D94,'C Report'!Z$199:Z$298))</f>
        <v>0</v>
      </c>
      <c r="AC94" s="311">
        <f>IF($D$4="MAP+ADM Waivers",(SUMIF('C Report'!$A$199:$A$298,'C Report Grouper'!$D94,'C Report'!AA$199:AA$298)+SUMIF('C Report'!$A$399:$A$498,'C Report Grouper'!$D94,'C Report'!AA$399:AA$498)),SUMIF('C Report'!$A$199:$A$298,'C Report Grouper'!$D94,'C Report'!AA$199:AA$298))</f>
        <v>0</v>
      </c>
    </row>
    <row r="95" spans="2:29" x14ac:dyDescent="0.2">
      <c r="B95" s="456" t="str">
        <f>IFERROR(VLOOKUP(C95,'MEG Def'!$A$57:$B$60,2),"")</f>
        <v/>
      </c>
      <c r="C95" s="115"/>
      <c r="D95" s="693"/>
      <c r="E95" s="309">
        <f>IF($D$4="MAP+ADM Waivers",(SUMIF('C Report'!$A$199:$A$298,'C Report Grouper'!$D95,'C Report'!C$199:C$298)+SUMIF('C Report'!$A$399:$A$498,'C Report Grouper'!$D95,'C Report'!C$399:C$498)),SUMIF('C Report'!$A$199:$A$298,'C Report Grouper'!$D95,'C Report'!C$199:C$298))</f>
        <v>0</v>
      </c>
      <c r="F95" s="310">
        <f>IF($D$4="MAP+ADM Waivers",(SUMIF('C Report'!$A$199:$A$298,'C Report Grouper'!$D95,'C Report'!D$199:D$298)+SUMIF('C Report'!$A$399:$A$498,'C Report Grouper'!$D95,'C Report'!D$399:D$498)),SUMIF('C Report'!$A$199:$A$298,'C Report Grouper'!$D95,'C Report'!D$199:D$298))</f>
        <v>0</v>
      </c>
      <c r="G95" s="310">
        <f>IF($D$4="MAP+ADM Waivers",(SUMIF('C Report'!$A$199:$A$298,'C Report Grouper'!$D95,'C Report'!E$199:E$298)+SUMIF('C Report'!$A$399:$A$498,'C Report Grouper'!$D95,'C Report'!E$399:E$498)),SUMIF('C Report'!$A$199:$A$298,'C Report Grouper'!$D95,'C Report'!E$199:E$298))</f>
        <v>0</v>
      </c>
      <c r="H95" s="310">
        <f>IF($D$4="MAP+ADM Waivers",(SUMIF('C Report'!$A$199:$A$298,'C Report Grouper'!$D95,'C Report'!F$199:F$298)+SUMIF('C Report'!$A$399:$A$498,'C Report Grouper'!$D95,'C Report'!F$399:F$498)),SUMIF('C Report'!$A$199:$A$298,'C Report Grouper'!$D95,'C Report'!F$199:F$298))</f>
        <v>0</v>
      </c>
      <c r="I95" s="310">
        <f>IF($D$4="MAP+ADM Waivers",(SUMIF('C Report'!$A$199:$A$298,'C Report Grouper'!$D95,'C Report'!G$199:G$298)+SUMIF('C Report'!$A$399:$A$498,'C Report Grouper'!$D95,'C Report'!G$399:G$498)),SUMIF('C Report'!$A$199:$A$298,'C Report Grouper'!$D95,'C Report'!G$199:G$298))</f>
        <v>0</v>
      </c>
      <c r="J95" s="310">
        <f>IF($D$4="MAP+ADM Waivers",(SUMIF('C Report'!$A$199:$A$298,'C Report Grouper'!$D95,'C Report'!H$199:H$298)+SUMIF('C Report'!$A$399:$A$498,'C Report Grouper'!$D95,'C Report'!H$399:H$498)),SUMIF('C Report'!$A$199:$A$298,'C Report Grouper'!$D95,'C Report'!H$199:H$298))</f>
        <v>0</v>
      </c>
      <c r="K95" s="310">
        <f>IF($D$4="MAP+ADM Waivers",(SUMIF('C Report'!$A$199:$A$298,'C Report Grouper'!$D95,'C Report'!I$199:I$298)+SUMIF('C Report'!$A$399:$A$498,'C Report Grouper'!$D95,'C Report'!I$399:I$498)),SUMIF('C Report'!$A$199:$A$298,'C Report Grouper'!$D95,'C Report'!I$199:I$298))</f>
        <v>0</v>
      </c>
      <c r="L95" s="310">
        <f>IF($D$4="MAP+ADM Waivers",(SUMIF('C Report'!$A$199:$A$298,'C Report Grouper'!$D95,'C Report'!J$199:J$298)+SUMIF('C Report'!$A$399:$A$498,'C Report Grouper'!$D95,'C Report'!J$399:J$498)),SUMIF('C Report'!$A$199:$A$298,'C Report Grouper'!$D95,'C Report'!J$199:J$298))</f>
        <v>0</v>
      </c>
      <c r="M95" s="310">
        <f>IF($D$4="MAP+ADM Waivers",(SUMIF('C Report'!$A$199:$A$298,'C Report Grouper'!$D95,'C Report'!K$199:K$298)+SUMIF('C Report'!$A$399:$A$498,'C Report Grouper'!$D95,'C Report'!K$399:K$498)),SUMIF('C Report'!$A$199:$A$298,'C Report Grouper'!$D95,'C Report'!K$199:K$298))</f>
        <v>0</v>
      </c>
      <c r="N95" s="310">
        <f>IF($D$4="MAP+ADM Waivers",(SUMIF('C Report'!$A$199:$A$298,'C Report Grouper'!$D95,'C Report'!L$199:L$298)+SUMIF('C Report'!$A$399:$A$498,'C Report Grouper'!$D95,'C Report'!L$399:L$498)),SUMIF('C Report'!$A$199:$A$298,'C Report Grouper'!$D95,'C Report'!L$199:L$298))</f>
        <v>0</v>
      </c>
      <c r="O95" s="310">
        <f>IF($D$4="MAP+ADM Waivers",(SUMIF('C Report'!$A$199:$A$298,'C Report Grouper'!$D95,'C Report'!M$199:M$298)+SUMIF('C Report'!$A$399:$A$498,'C Report Grouper'!$D95,'C Report'!M$399:M$498)),SUMIF('C Report'!$A$199:$A$298,'C Report Grouper'!$D95,'C Report'!M$199:M$298))</f>
        <v>0</v>
      </c>
      <c r="P95" s="310">
        <f>IF($D$4="MAP+ADM Waivers",(SUMIF('C Report'!$A$199:$A$298,'C Report Grouper'!$D95,'C Report'!N$199:N$298)+SUMIF('C Report'!$A$399:$A$498,'C Report Grouper'!$D95,'C Report'!N$399:N$498)),SUMIF('C Report'!$A$199:$A$298,'C Report Grouper'!$D95,'C Report'!N$199:N$298))</f>
        <v>0</v>
      </c>
      <c r="Q95" s="310">
        <f>IF($D$4="MAP+ADM Waivers",(SUMIF('C Report'!$A$199:$A$298,'C Report Grouper'!$D95,'C Report'!O$199:O$298)+SUMIF('C Report'!$A$399:$A$498,'C Report Grouper'!$D95,'C Report'!O$399:O$498)),SUMIF('C Report'!$A$199:$A$298,'C Report Grouper'!$D95,'C Report'!O$199:O$298))</f>
        <v>0</v>
      </c>
      <c r="R95" s="310">
        <f>IF($D$4="MAP+ADM Waivers",(SUMIF('C Report'!$A$199:$A$298,'C Report Grouper'!$D95,'C Report'!P$199:P$298)+SUMIF('C Report'!$A$399:$A$498,'C Report Grouper'!$D95,'C Report'!P$399:P$498)),SUMIF('C Report'!$A$199:$A$298,'C Report Grouper'!$D95,'C Report'!P$199:P$298))</f>
        <v>0</v>
      </c>
      <c r="S95" s="310">
        <f>IF($D$4="MAP+ADM Waivers",(SUMIF('C Report'!$A$199:$A$298,'C Report Grouper'!$D95,'C Report'!Q$199:Q$298)+SUMIF('C Report'!$A$399:$A$498,'C Report Grouper'!$D95,'C Report'!Q$399:Q$498)),SUMIF('C Report'!$A$199:$A$298,'C Report Grouper'!$D95,'C Report'!Q$199:Q$298))</f>
        <v>0</v>
      </c>
      <c r="T95" s="310">
        <f>IF($D$4="MAP+ADM Waivers",(SUMIF('C Report'!$A$199:$A$298,'C Report Grouper'!$D95,'C Report'!R$199:R$298)+SUMIF('C Report'!$A$399:$A$498,'C Report Grouper'!$D95,'C Report'!R$399:R$498)),SUMIF('C Report'!$A$199:$A$298,'C Report Grouper'!$D95,'C Report'!R$199:R$298))</f>
        <v>0</v>
      </c>
      <c r="U95" s="310">
        <f>IF($D$4="MAP+ADM Waivers",(SUMIF('C Report'!$A$199:$A$298,'C Report Grouper'!$D95,'C Report'!S$199:S$298)+SUMIF('C Report'!$A$399:$A$498,'C Report Grouper'!$D95,'C Report'!S$399:S$498)),SUMIF('C Report'!$A$199:$A$298,'C Report Grouper'!$D95,'C Report'!S$199:S$298))</f>
        <v>0</v>
      </c>
      <c r="V95" s="310">
        <f>IF($D$4="MAP+ADM Waivers",(SUMIF('C Report'!$A$199:$A$298,'C Report Grouper'!$D95,'C Report'!T$199:T$298)+SUMIF('C Report'!$A$399:$A$498,'C Report Grouper'!$D95,'C Report'!T$399:T$498)),SUMIF('C Report'!$A$199:$A$298,'C Report Grouper'!$D95,'C Report'!T$199:T$298))</f>
        <v>0</v>
      </c>
      <c r="W95" s="310">
        <f>IF($D$4="MAP+ADM Waivers",(SUMIF('C Report'!$A$199:$A$298,'C Report Grouper'!$D95,'C Report'!U$199:U$298)+SUMIF('C Report'!$A$399:$A$498,'C Report Grouper'!$D95,'C Report'!U$399:U$498)),SUMIF('C Report'!$A$199:$A$298,'C Report Grouper'!$D95,'C Report'!U$199:U$298))</f>
        <v>0</v>
      </c>
      <c r="X95" s="310">
        <f>IF($D$4="MAP+ADM Waivers",(SUMIF('C Report'!$A$199:$A$298,'C Report Grouper'!$D95,'C Report'!V$199:V$298)+SUMIF('C Report'!$A$399:$A$498,'C Report Grouper'!$D95,'C Report'!V$399:V$498)),SUMIF('C Report'!$A$199:$A$298,'C Report Grouper'!$D95,'C Report'!V$199:V$298))</f>
        <v>0</v>
      </c>
      <c r="Y95" s="310">
        <f>IF($D$4="MAP+ADM Waivers",(SUMIF('C Report'!$A$199:$A$298,'C Report Grouper'!$D95,'C Report'!W$199:W$298)+SUMIF('C Report'!$A$399:$A$498,'C Report Grouper'!$D95,'C Report'!W$399:W$498)),SUMIF('C Report'!$A$199:$A$298,'C Report Grouper'!$D95,'C Report'!W$199:W$298))</f>
        <v>0</v>
      </c>
      <c r="Z95" s="310">
        <f>IF($D$4="MAP+ADM Waivers",(SUMIF('C Report'!$A$199:$A$298,'C Report Grouper'!$D95,'C Report'!X$199:X$298)+SUMIF('C Report'!$A$399:$A$498,'C Report Grouper'!$D95,'C Report'!X$399:X$498)),SUMIF('C Report'!$A$199:$A$298,'C Report Grouper'!$D95,'C Report'!X$199:X$298))</f>
        <v>0</v>
      </c>
      <c r="AA95" s="310">
        <f>IF($D$4="MAP+ADM Waivers",(SUMIF('C Report'!$A$199:$A$298,'C Report Grouper'!$D95,'C Report'!Y$199:Y$298)+SUMIF('C Report'!$A$399:$A$498,'C Report Grouper'!$D95,'C Report'!Y$399:Y$498)),SUMIF('C Report'!$A$199:$A$298,'C Report Grouper'!$D95,'C Report'!Y$199:Y$298))</f>
        <v>0</v>
      </c>
      <c r="AB95" s="310">
        <f>IF($D$4="MAP+ADM Waivers",(SUMIF('C Report'!$A$199:$A$298,'C Report Grouper'!$D95,'C Report'!Z$199:Z$298)+SUMIF('C Report'!$A$399:$A$498,'C Report Grouper'!$D95,'C Report'!Z$399:Z$498)),SUMIF('C Report'!$A$199:$A$298,'C Report Grouper'!$D95,'C Report'!Z$199:Z$298))</f>
        <v>0</v>
      </c>
      <c r="AC95" s="311">
        <f>IF($D$4="MAP+ADM Waivers",(SUMIF('C Report'!$A$199:$A$298,'C Report Grouper'!$D95,'C Report'!AA$199:AA$298)+SUMIF('C Report'!$A$399:$A$498,'C Report Grouper'!$D95,'C Report'!AA$399:AA$498)),SUMIF('C Report'!$A$199:$A$298,'C Report Grouper'!$D95,'C Report'!AA$199:AA$298))</f>
        <v>0</v>
      </c>
    </row>
    <row r="96" spans="2:29" ht="13.5" thickBot="1" x14ac:dyDescent="0.25">
      <c r="B96" s="217"/>
      <c r="C96" s="115"/>
      <c r="D96" s="693"/>
      <c r="E96" s="309">
        <f>IF($D$4="MAP+ADM Waivers",(SUMIF('C Report'!$A$199:$A$298,'C Report Grouper'!$D96,'C Report'!C$199:C$298)+SUMIF('C Report'!$A$399:$A$498,'C Report Grouper'!$D96,'C Report'!C$399:C$498)),SUMIF('C Report'!$A$199:$A$298,'C Report Grouper'!$D96,'C Report'!C$199:C$298))</f>
        <v>0</v>
      </c>
      <c r="F96" s="310">
        <f>IF($D$4="MAP+ADM Waivers",(SUMIF('C Report'!$A$199:$A$298,'C Report Grouper'!$D96,'C Report'!D$199:D$298)+SUMIF('C Report'!$A$399:$A$498,'C Report Grouper'!$D96,'C Report'!D$399:D$498)),SUMIF('C Report'!$A$199:$A$298,'C Report Grouper'!$D96,'C Report'!D$199:D$298))</f>
        <v>0</v>
      </c>
      <c r="G96" s="310">
        <f>IF($D$4="MAP+ADM Waivers",(SUMIF('C Report'!$A$199:$A$298,'C Report Grouper'!$D96,'C Report'!E$199:E$298)+SUMIF('C Report'!$A$399:$A$498,'C Report Grouper'!$D96,'C Report'!E$399:E$498)),SUMIF('C Report'!$A$199:$A$298,'C Report Grouper'!$D96,'C Report'!E$199:E$298))</f>
        <v>0</v>
      </c>
      <c r="H96" s="310">
        <f>IF($D$4="MAP+ADM Waivers",(SUMIF('C Report'!$A$199:$A$298,'C Report Grouper'!$D96,'C Report'!F$199:F$298)+SUMIF('C Report'!$A$399:$A$498,'C Report Grouper'!$D96,'C Report'!F$399:F$498)),SUMIF('C Report'!$A$199:$A$298,'C Report Grouper'!$D96,'C Report'!F$199:F$298))</f>
        <v>0</v>
      </c>
      <c r="I96" s="310">
        <f>IF($D$4="MAP+ADM Waivers",(SUMIF('C Report'!$A$199:$A$298,'C Report Grouper'!$D96,'C Report'!G$199:G$298)+SUMIF('C Report'!$A$399:$A$498,'C Report Grouper'!$D96,'C Report'!G$399:G$498)),SUMIF('C Report'!$A$199:$A$298,'C Report Grouper'!$D96,'C Report'!G$199:G$298))</f>
        <v>0</v>
      </c>
      <c r="J96" s="310">
        <f>IF($D$4="MAP+ADM Waivers",(SUMIF('C Report'!$A$199:$A$298,'C Report Grouper'!$D96,'C Report'!H$199:H$298)+SUMIF('C Report'!$A$399:$A$498,'C Report Grouper'!$D96,'C Report'!H$399:H$498)),SUMIF('C Report'!$A$199:$A$298,'C Report Grouper'!$D96,'C Report'!H$199:H$298))</f>
        <v>0</v>
      </c>
      <c r="K96" s="310">
        <f>IF($D$4="MAP+ADM Waivers",(SUMIF('C Report'!$A$199:$A$298,'C Report Grouper'!$D96,'C Report'!I$199:I$298)+SUMIF('C Report'!$A$399:$A$498,'C Report Grouper'!$D96,'C Report'!I$399:I$498)),SUMIF('C Report'!$A$199:$A$298,'C Report Grouper'!$D96,'C Report'!I$199:I$298))</f>
        <v>0</v>
      </c>
      <c r="L96" s="310">
        <f>IF($D$4="MAP+ADM Waivers",(SUMIF('C Report'!$A$199:$A$298,'C Report Grouper'!$D96,'C Report'!J$199:J$298)+SUMIF('C Report'!$A$399:$A$498,'C Report Grouper'!$D96,'C Report'!J$399:J$498)),SUMIF('C Report'!$A$199:$A$298,'C Report Grouper'!$D96,'C Report'!J$199:J$298))</f>
        <v>0</v>
      </c>
      <c r="M96" s="310">
        <f>IF($D$4="MAP+ADM Waivers",(SUMIF('C Report'!$A$199:$A$298,'C Report Grouper'!$D96,'C Report'!K$199:K$298)+SUMIF('C Report'!$A$399:$A$498,'C Report Grouper'!$D96,'C Report'!K$399:K$498)),SUMIF('C Report'!$A$199:$A$298,'C Report Grouper'!$D96,'C Report'!K$199:K$298))</f>
        <v>0</v>
      </c>
      <c r="N96" s="310">
        <f>IF($D$4="MAP+ADM Waivers",(SUMIF('C Report'!$A$199:$A$298,'C Report Grouper'!$D96,'C Report'!L$199:L$298)+SUMIF('C Report'!$A$399:$A$498,'C Report Grouper'!$D96,'C Report'!L$399:L$498)),SUMIF('C Report'!$A$199:$A$298,'C Report Grouper'!$D96,'C Report'!L$199:L$298))</f>
        <v>0</v>
      </c>
      <c r="O96" s="310">
        <f>IF($D$4="MAP+ADM Waivers",(SUMIF('C Report'!$A$199:$A$298,'C Report Grouper'!$D96,'C Report'!M$199:M$298)+SUMIF('C Report'!$A$399:$A$498,'C Report Grouper'!$D96,'C Report'!M$399:M$498)),SUMIF('C Report'!$A$199:$A$298,'C Report Grouper'!$D96,'C Report'!M$199:M$298))</f>
        <v>0</v>
      </c>
      <c r="P96" s="310">
        <f>IF($D$4="MAP+ADM Waivers",(SUMIF('C Report'!$A$199:$A$298,'C Report Grouper'!$D96,'C Report'!N$199:N$298)+SUMIF('C Report'!$A$399:$A$498,'C Report Grouper'!$D96,'C Report'!N$399:N$498)),SUMIF('C Report'!$A$199:$A$298,'C Report Grouper'!$D96,'C Report'!N$199:N$298))</f>
        <v>0</v>
      </c>
      <c r="Q96" s="310">
        <f>IF($D$4="MAP+ADM Waivers",(SUMIF('C Report'!$A$199:$A$298,'C Report Grouper'!$D96,'C Report'!O$199:O$298)+SUMIF('C Report'!$A$399:$A$498,'C Report Grouper'!$D96,'C Report'!O$399:O$498)),SUMIF('C Report'!$A$199:$A$298,'C Report Grouper'!$D96,'C Report'!O$199:O$298))</f>
        <v>0</v>
      </c>
      <c r="R96" s="310">
        <f>IF($D$4="MAP+ADM Waivers",(SUMIF('C Report'!$A$199:$A$298,'C Report Grouper'!$D96,'C Report'!P$199:P$298)+SUMIF('C Report'!$A$399:$A$498,'C Report Grouper'!$D96,'C Report'!P$399:P$498)),SUMIF('C Report'!$A$199:$A$298,'C Report Grouper'!$D96,'C Report'!P$199:P$298))</f>
        <v>0</v>
      </c>
      <c r="S96" s="310">
        <f>IF($D$4="MAP+ADM Waivers",(SUMIF('C Report'!$A$199:$A$298,'C Report Grouper'!$D96,'C Report'!Q$199:Q$298)+SUMIF('C Report'!$A$399:$A$498,'C Report Grouper'!$D96,'C Report'!Q$399:Q$498)),SUMIF('C Report'!$A$199:$A$298,'C Report Grouper'!$D96,'C Report'!Q$199:Q$298))</f>
        <v>0</v>
      </c>
      <c r="T96" s="310">
        <f>IF($D$4="MAP+ADM Waivers",(SUMIF('C Report'!$A$199:$A$298,'C Report Grouper'!$D96,'C Report'!R$199:R$298)+SUMIF('C Report'!$A$399:$A$498,'C Report Grouper'!$D96,'C Report'!R$399:R$498)),SUMIF('C Report'!$A$199:$A$298,'C Report Grouper'!$D96,'C Report'!R$199:R$298))</f>
        <v>0</v>
      </c>
      <c r="U96" s="310">
        <f>IF($D$4="MAP+ADM Waivers",(SUMIF('C Report'!$A$199:$A$298,'C Report Grouper'!$D96,'C Report'!S$199:S$298)+SUMIF('C Report'!$A$399:$A$498,'C Report Grouper'!$D96,'C Report'!S$399:S$498)),SUMIF('C Report'!$A$199:$A$298,'C Report Grouper'!$D96,'C Report'!S$199:S$298))</f>
        <v>0</v>
      </c>
      <c r="V96" s="310">
        <f>IF($D$4="MAP+ADM Waivers",(SUMIF('C Report'!$A$199:$A$298,'C Report Grouper'!$D96,'C Report'!T$199:T$298)+SUMIF('C Report'!$A$399:$A$498,'C Report Grouper'!$D96,'C Report'!T$399:T$498)),SUMIF('C Report'!$A$199:$A$298,'C Report Grouper'!$D96,'C Report'!T$199:T$298))</f>
        <v>0</v>
      </c>
      <c r="W96" s="310">
        <f>IF($D$4="MAP+ADM Waivers",(SUMIF('C Report'!$A$199:$A$298,'C Report Grouper'!$D96,'C Report'!U$199:U$298)+SUMIF('C Report'!$A$399:$A$498,'C Report Grouper'!$D96,'C Report'!U$399:U$498)),SUMIF('C Report'!$A$199:$A$298,'C Report Grouper'!$D96,'C Report'!U$199:U$298))</f>
        <v>0</v>
      </c>
      <c r="X96" s="310">
        <f>IF($D$4="MAP+ADM Waivers",(SUMIF('C Report'!$A$199:$A$298,'C Report Grouper'!$D96,'C Report'!V$199:V$298)+SUMIF('C Report'!$A$399:$A$498,'C Report Grouper'!$D96,'C Report'!V$399:V$498)),SUMIF('C Report'!$A$199:$A$298,'C Report Grouper'!$D96,'C Report'!V$199:V$298))</f>
        <v>0</v>
      </c>
      <c r="Y96" s="310">
        <f>IF($D$4="MAP+ADM Waivers",(SUMIF('C Report'!$A$199:$A$298,'C Report Grouper'!$D96,'C Report'!W$199:W$298)+SUMIF('C Report'!$A$399:$A$498,'C Report Grouper'!$D96,'C Report'!W$399:W$498)),SUMIF('C Report'!$A$199:$A$298,'C Report Grouper'!$D96,'C Report'!W$199:W$298))</f>
        <v>0</v>
      </c>
      <c r="Z96" s="310">
        <f>IF($D$4="MAP+ADM Waivers",(SUMIF('C Report'!$A$199:$A$298,'C Report Grouper'!$D96,'C Report'!X$199:X$298)+SUMIF('C Report'!$A$399:$A$498,'C Report Grouper'!$D96,'C Report'!X$399:X$498)),SUMIF('C Report'!$A$199:$A$298,'C Report Grouper'!$D96,'C Report'!X$199:X$298))</f>
        <v>0</v>
      </c>
      <c r="AA96" s="310">
        <f>IF($D$4="MAP+ADM Waivers",(SUMIF('C Report'!$A$199:$A$298,'C Report Grouper'!$D96,'C Report'!Y$199:Y$298)+SUMIF('C Report'!$A$399:$A$498,'C Report Grouper'!$D96,'C Report'!Y$399:Y$498)),SUMIF('C Report'!$A$199:$A$298,'C Report Grouper'!$D96,'C Report'!Y$199:Y$298))</f>
        <v>0</v>
      </c>
      <c r="AB96" s="310">
        <f>IF($D$4="MAP+ADM Waivers",(SUMIF('C Report'!$A$199:$A$298,'C Report Grouper'!$D96,'C Report'!Z$199:Z$298)+SUMIF('C Report'!$A$399:$A$498,'C Report Grouper'!$D96,'C Report'!Z$399:Z$498)),SUMIF('C Report'!$A$199:$A$298,'C Report Grouper'!$D96,'C Report'!Z$199:Z$298))</f>
        <v>0</v>
      </c>
      <c r="AC96" s="311">
        <f>IF($D$4="MAP+ADM Waivers",(SUMIF('C Report'!$A$199:$A$298,'C Report Grouper'!$D96,'C Report'!AA$199:AA$298)+SUMIF('C Report'!$A$399:$A$498,'C Report Grouper'!$D96,'C Report'!AA$399:AA$498)),SUMIF('C Report'!$A$199:$A$298,'C Report Grouper'!$D96,'C Report'!AA$199:AA$298))</f>
        <v>0</v>
      </c>
    </row>
    <row r="97" spans="2:29" ht="13.5" thickBot="1" x14ac:dyDescent="0.25">
      <c r="B97" s="65" t="s">
        <v>4</v>
      </c>
      <c r="C97" s="599"/>
      <c r="D97" s="619"/>
      <c r="E97" s="371">
        <f>SUM(E57:E96)</f>
        <v>0</v>
      </c>
      <c r="F97" s="372">
        <f>SUM(F57:F96)</f>
        <v>0</v>
      </c>
      <c r="G97" s="372">
        <f>SUM(G57:G96)</f>
        <v>0</v>
      </c>
      <c r="H97" s="372">
        <f>SUM(H57:H96)</f>
        <v>0</v>
      </c>
      <c r="I97" s="372">
        <f>SUM(I57:I96)</f>
        <v>0</v>
      </c>
      <c r="J97" s="372">
        <f t="shared" ref="J97:AC97" si="1">SUM(J57:J96)</f>
        <v>0</v>
      </c>
      <c r="K97" s="372">
        <f t="shared" si="1"/>
        <v>0</v>
      </c>
      <c r="L97" s="372">
        <f t="shared" si="1"/>
        <v>0</v>
      </c>
      <c r="M97" s="372">
        <f t="shared" si="1"/>
        <v>0</v>
      </c>
      <c r="N97" s="372">
        <f t="shared" si="1"/>
        <v>0</v>
      </c>
      <c r="O97" s="372">
        <f t="shared" si="1"/>
        <v>0</v>
      </c>
      <c r="P97" s="372">
        <f t="shared" si="1"/>
        <v>0</v>
      </c>
      <c r="Q97" s="372">
        <f t="shared" si="1"/>
        <v>0</v>
      </c>
      <c r="R97" s="372">
        <f t="shared" si="1"/>
        <v>0</v>
      </c>
      <c r="S97" s="372">
        <f t="shared" si="1"/>
        <v>0</v>
      </c>
      <c r="T97" s="372">
        <f t="shared" si="1"/>
        <v>0</v>
      </c>
      <c r="U97" s="372">
        <f t="shared" si="1"/>
        <v>0</v>
      </c>
      <c r="V97" s="372">
        <f t="shared" si="1"/>
        <v>0</v>
      </c>
      <c r="W97" s="372">
        <f t="shared" si="1"/>
        <v>0</v>
      </c>
      <c r="X97" s="372">
        <f t="shared" si="1"/>
        <v>0</v>
      </c>
      <c r="Y97" s="372">
        <f t="shared" si="1"/>
        <v>0</v>
      </c>
      <c r="Z97" s="372">
        <f t="shared" si="1"/>
        <v>0</v>
      </c>
      <c r="AA97" s="372">
        <f t="shared" si="1"/>
        <v>0</v>
      </c>
      <c r="AB97" s="372">
        <f t="shared" si="1"/>
        <v>0</v>
      </c>
      <c r="AC97" s="373">
        <f t="shared" si="1"/>
        <v>0</v>
      </c>
    </row>
    <row r="98" spans="2:29" x14ac:dyDescent="0.2">
      <c r="B98" s="189"/>
    </row>
  </sheetData>
  <dataValidations count="2">
    <dataValidation type="list" allowBlank="1" showInputMessage="1" showErrorMessage="1" sqref="D4">
      <formula1>MAP_ADM_Waivers</formula1>
    </dataValidation>
    <dataValidation type="list" allowBlank="1" showInputMessage="1" showErrorMessage="1" sqref="D9:D48 D57:D96">
      <formula1>Waiver_List</formula1>
    </dataValidation>
  </dataValidations>
  <pageMargins left="0.75" right="0.75" top="1" bottom="1" header="0.5" footer="0.5"/>
  <pageSetup scale="6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249977111117893"/>
  </sheetPr>
  <dimension ref="A1:AC54"/>
  <sheetViews>
    <sheetView showZeros="0" topLeftCell="A31" zoomScaleNormal="100" workbookViewId="0"/>
  </sheetViews>
  <sheetFormatPr defaultColWidth="8.7109375" defaultRowHeight="12.75" x14ac:dyDescent="0.2"/>
  <cols>
    <col min="1" max="1" width="8.7109375" style="50"/>
    <col min="2" max="2" width="42.85546875" style="50" customWidth="1"/>
    <col min="3" max="3" width="5.5703125" style="56" customWidth="1"/>
    <col min="4" max="6" width="15.140625" style="50" customWidth="1"/>
    <col min="7" max="28" width="16.85546875" style="50" customWidth="1"/>
    <col min="29" max="29" width="33.85546875" style="50" customWidth="1"/>
    <col min="30" max="16384" width="8.7109375" style="50"/>
  </cols>
  <sheetData>
    <row r="1" spans="1:29" s="27" customFormat="1" ht="27.6" customHeight="1" x14ac:dyDescent="0.2">
      <c r="A1" s="71"/>
      <c r="B1" s="71"/>
      <c r="C1" s="71"/>
    </row>
    <row r="2" spans="1:29" x14ac:dyDescent="0.2">
      <c r="E2" s="52" t="s">
        <v>58</v>
      </c>
      <c r="F2" s="674"/>
      <c r="G2" s="479" t="s">
        <v>59</v>
      </c>
      <c r="H2" s="675"/>
      <c r="I2" s="688"/>
      <c r="J2" s="688"/>
      <c r="K2" s="688"/>
      <c r="L2" s="688"/>
      <c r="M2" s="688"/>
      <c r="N2" s="688"/>
      <c r="O2" s="688"/>
      <c r="P2" s="688"/>
      <c r="Q2" s="688"/>
      <c r="R2" s="688"/>
      <c r="S2" s="688"/>
      <c r="T2" s="688"/>
      <c r="U2" s="688"/>
      <c r="V2" s="688"/>
      <c r="W2" s="688"/>
      <c r="X2" s="688"/>
      <c r="Y2" s="688"/>
      <c r="Z2" s="688"/>
      <c r="AA2" s="688"/>
      <c r="AB2" s="688"/>
    </row>
    <row r="3" spans="1:29" ht="15.75" x14ac:dyDescent="0.25">
      <c r="B3" s="689" t="s">
        <v>77</v>
      </c>
      <c r="E3" s="52" t="s">
        <v>60</v>
      </c>
      <c r="F3" s="676"/>
      <c r="G3" s="479" t="s">
        <v>61</v>
      </c>
      <c r="H3" s="675"/>
      <c r="I3" s="688"/>
      <c r="J3" s="688"/>
      <c r="K3" s="688"/>
      <c r="L3" s="688"/>
      <c r="M3" s="688"/>
      <c r="N3" s="688"/>
      <c r="O3" s="688"/>
      <c r="P3" s="688"/>
      <c r="Q3" s="688"/>
      <c r="R3" s="688"/>
      <c r="S3" s="688"/>
      <c r="T3" s="688"/>
      <c r="U3" s="688"/>
      <c r="V3" s="688"/>
      <c r="W3" s="688"/>
      <c r="X3" s="688"/>
      <c r="Y3" s="688"/>
      <c r="Z3" s="688"/>
      <c r="AA3" s="688"/>
      <c r="AB3" s="688"/>
    </row>
    <row r="5" spans="1:29" ht="14.25" x14ac:dyDescent="0.2">
      <c r="B5" s="109" t="s">
        <v>138</v>
      </c>
    </row>
    <row r="6" spans="1:29" ht="14.25" x14ac:dyDescent="0.2">
      <c r="B6" s="109" t="s">
        <v>139</v>
      </c>
    </row>
    <row r="7" spans="1:29" ht="14.25" x14ac:dyDescent="0.2">
      <c r="B7" s="187" t="s">
        <v>140</v>
      </c>
    </row>
    <row r="8" spans="1:29" ht="15" x14ac:dyDescent="0.2">
      <c r="B8" s="690" t="s">
        <v>141</v>
      </c>
    </row>
    <row r="9" spans="1:29" ht="13.5" thickBot="1" x14ac:dyDescent="0.25">
      <c r="B9" s="53"/>
      <c r="C9" s="57"/>
    </row>
    <row r="10" spans="1:29" ht="12.95" customHeight="1" x14ac:dyDescent="0.2">
      <c r="B10" s="70"/>
      <c r="C10" s="147"/>
      <c r="D10" s="122" t="s">
        <v>0</v>
      </c>
      <c r="E10" s="72"/>
      <c r="F10" s="68"/>
      <c r="G10" s="68"/>
      <c r="H10" s="68"/>
      <c r="I10" s="68"/>
      <c r="J10" s="68"/>
      <c r="K10" s="68"/>
      <c r="L10" s="68"/>
      <c r="M10" s="68"/>
      <c r="N10" s="68"/>
      <c r="O10" s="68"/>
      <c r="P10" s="68"/>
      <c r="Q10" s="68"/>
      <c r="R10" s="68"/>
      <c r="S10" s="68"/>
      <c r="T10" s="68"/>
      <c r="U10" s="68"/>
      <c r="V10" s="68"/>
      <c r="W10" s="68"/>
      <c r="X10" s="68"/>
      <c r="Y10" s="68"/>
      <c r="Z10" s="68"/>
      <c r="AA10" s="68"/>
      <c r="AB10" s="69"/>
      <c r="AC10" s="698" t="s">
        <v>57</v>
      </c>
    </row>
    <row r="11" spans="1:29" ht="13.5" thickBot="1" x14ac:dyDescent="0.25">
      <c r="B11" s="148"/>
      <c r="C11" s="149"/>
      <c r="D11" s="248">
        <f>'DY Def'!B$5</f>
        <v>1</v>
      </c>
      <c r="E11" s="248">
        <f>'DY Def'!C$5</f>
        <v>2</v>
      </c>
      <c r="F11" s="248">
        <f>'DY Def'!D$5</f>
        <v>3</v>
      </c>
      <c r="G11" s="248">
        <f>'DY Def'!E$5</f>
        <v>4</v>
      </c>
      <c r="H11" s="248">
        <f>'DY Def'!F$5</f>
        <v>5</v>
      </c>
      <c r="I11" s="248">
        <f>'DY Def'!G$5</f>
        <v>6</v>
      </c>
      <c r="J11" s="248">
        <f>'DY Def'!H$5</f>
        <v>7</v>
      </c>
      <c r="K11" s="248">
        <f>'DY Def'!I$5</f>
        <v>8</v>
      </c>
      <c r="L11" s="248">
        <f>'DY Def'!J$5</f>
        <v>9</v>
      </c>
      <c r="M11" s="248">
        <f>'DY Def'!K$5</f>
        <v>10</v>
      </c>
      <c r="N11" s="248">
        <f>'DY Def'!L$5</f>
        <v>11</v>
      </c>
      <c r="O11" s="248">
        <f>'DY Def'!M$5</f>
        <v>12</v>
      </c>
      <c r="P11" s="248">
        <f>'DY Def'!N$5</f>
        <v>13</v>
      </c>
      <c r="Q11" s="248">
        <f>'DY Def'!O$5</f>
        <v>14</v>
      </c>
      <c r="R11" s="248">
        <f>'DY Def'!P$5</f>
        <v>15</v>
      </c>
      <c r="S11" s="248">
        <f>'DY Def'!Q$5</f>
        <v>16</v>
      </c>
      <c r="T11" s="248">
        <f>'DY Def'!R$5</f>
        <v>17</v>
      </c>
      <c r="U11" s="248">
        <f>'DY Def'!S$5</f>
        <v>18</v>
      </c>
      <c r="V11" s="248">
        <f>'DY Def'!T$5</f>
        <v>19</v>
      </c>
      <c r="W11" s="248">
        <f>'DY Def'!U$5</f>
        <v>20</v>
      </c>
      <c r="X11" s="248">
        <f>'DY Def'!V$5</f>
        <v>21</v>
      </c>
      <c r="Y11" s="248">
        <f>'DY Def'!W$5</f>
        <v>22</v>
      </c>
      <c r="Z11" s="248">
        <f>'DY Def'!X$5</f>
        <v>23</v>
      </c>
      <c r="AA11" s="248">
        <f>'DY Def'!Y$5</f>
        <v>24</v>
      </c>
      <c r="AB11" s="249">
        <f>'DY Def'!Z$5</f>
        <v>25</v>
      </c>
      <c r="AC11" s="699"/>
    </row>
    <row r="12" spans="1:29" x14ac:dyDescent="0.2">
      <c r="B12" s="148"/>
      <c r="C12" s="149"/>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247"/>
    </row>
    <row r="13" spans="1:29" x14ac:dyDescent="0.2">
      <c r="B13" s="153" t="s">
        <v>83</v>
      </c>
      <c r="C13" s="149"/>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102"/>
    </row>
    <row r="14" spans="1:29" x14ac:dyDescent="0.2">
      <c r="B14" s="150" t="str">
        <f>IFERROR(VLOOKUP(C14,'MEG Def'!$A$7:$B$12,2),"")</f>
        <v/>
      </c>
      <c r="C14" s="149"/>
      <c r="D14" s="155"/>
      <c r="E14" s="155"/>
      <c r="F14" s="313"/>
      <c r="G14" s="313"/>
      <c r="H14" s="313"/>
      <c r="I14" s="313"/>
      <c r="J14" s="313"/>
      <c r="K14" s="313"/>
      <c r="L14" s="313"/>
      <c r="M14" s="313"/>
      <c r="N14" s="313"/>
      <c r="O14" s="313"/>
      <c r="P14" s="313"/>
      <c r="Q14" s="313"/>
      <c r="R14" s="313"/>
      <c r="S14" s="313"/>
      <c r="T14" s="313"/>
      <c r="U14" s="313"/>
      <c r="V14" s="313"/>
      <c r="W14" s="313"/>
      <c r="X14" s="313"/>
      <c r="Y14" s="313"/>
      <c r="Z14" s="313"/>
      <c r="AA14" s="313"/>
      <c r="AB14" s="313"/>
      <c r="AC14" s="102"/>
    </row>
    <row r="15" spans="1:29" x14ac:dyDescent="0.2">
      <c r="B15" s="150" t="str">
        <f>IFERROR(VLOOKUP(C15,'MEG Def'!$A$7:$B$12,2),"")</f>
        <v/>
      </c>
      <c r="C15" s="149"/>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102"/>
    </row>
    <row r="16" spans="1:29" x14ac:dyDescent="0.2">
      <c r="B16" s="150" t="str">
        <f>IFERROR(VLOOKUP(C16,'MEG Def'!$A$7:$B$12,2),"")</f>
        <v/>
      </c>
      <c r="C16" s="149"/>
      <c r="D16" s="313"/>
      <c r="E16" s="313"/>
      <c r="F16" s="313"/>
      <c r="G16" s="313"/>
      <c r="H16" s="313"/>
      <c r="I16" s="313"/>
      <c r="J16" s="313"/>
      <c r="K16" s="313"/>
      <c r="L16" s="313"/>
      <c r="M16" s="313"/>
      <c r="N16" s="313"/>
      <c r="O16" s="313"/>
      <c r="P16" s="313"/>
      <c r="Q16" s="313"/>
      <c r="R16" s="313"/>
      <c r="S16" s="313"/>
      <c r="T16" s="313"/>
      <c r="U16" s="313"/>
      <c r="V16" s="313"/>
      <c r="W16" s="313"/>
      <c r="X16" s="313"/>
      <c r="Y16" s="313"/>
      <c r="Z16" s="313"/>
      <c r="AA16" s="313"/>
      <c r="AB16" s="313"/>
      <c r="AC16" s="102"/>
    </row>
    <row r="17" spans="2:29" x14ac:dyDescent="0.2">
      <c r="B17" s="150" t="str">
        <f>IFERROR(VLOOKUP(C17,'MEG Def'!$A$7:$B$12,2),"")</f>
        <v/>
      </c>
      <c r="C17" s="149"/>
      <c r="D17" s="313"/>
      <c r="E17" s="313"/>
      <c r="F17" s="313"/>
      <c r="G17" s="313"/>
      <c r="H17" s="313"/>
      <c r="I17" s="313"/>
      <c r="J17" s="313"/>
      <c r="K17" s="313"/>
      <c r="L17" s="313"/>
      <c r="M17" s="313"/>
      <c r="N17" s="313"/>
      <c r="O17" s="313"/>
      <c r="P17" s="313"/>
      <c r="Q17" s="313"/>
      <c r="R17" s="313"/>
      <c r="S17" s="313"/>
      <c r="T17" s="313"/>
      <c r="U17" s="313"/>
      <c r="V17" s="313"/>
      <c r="W17" s="313"/>
      <c r="X17" s="313"/>
      <c r="Y17" s="313"/>
      <c r="Z17" s="313"/>
      <c r="AA17" s="313"/>
      <c r="AB17" s="313"/>
      <c r="AC17" s="102"/>
    </row>
    <row r="18" spans="2:29" x14ac:dyDescent="0.2">
      <c r="B18" s="150" t="str">
        <f>IFERROR(VLOOKUP(C18,'MEG Def'!$A$7:$B$12,2),"")</f>
        <v/>
      </c>
      <c r="C18" s="149"/>
      <c r="D18" s="3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102"/>
    </row>
    <row r="19" spans="2:29" x14ac:dyDescent="0.2">
      <c r="B19" s="150"/>
      <c r="C19" s="149"/>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102"/>
    </row>
    <row r="20" spans="2:29" x14ac:dyDescent="0.2">
      <c r="B20" s="151" t="s">
        <v>85</v>
      </c>
      <c r="C20" s="149"/>
      <c r="D20" s="314"/>
      <c r="E20" s="314"/>
      <c r="F20" s="314"/>
      <c r="G20" s="314"/>
      <c r="H20" s="314"/>
      <c r="I20" s="314"/>
      <c r="J20" s="314"/>
      <c r="K20" s="314"/>
      <c r="L20" s="314"/>
      <c r="M20" s="314"/>
      <c r="N20" s="314"/>
      <c r="O20" s="314"/>
      <c r="P20" s="314"/>
      <c r="Q20" s="314"/>
      <c r="R20" s="314"/>
      <c r="S20" s="314"/>
      <c r="T20" s="314"/>
      <c r="U20" s="314"/>
      <c r="V20" s="314"/>
      <c r="W20" s="314"/>
      <c r="X20" s="314"/>
      <c r="Y20" s="314"/>
      <c r="Z20" s="314"/>
      <c r="AA20" s="314"/>
      <c r="AB20" s="314"/>
      <c r="AC20" s="102"/>
    </row>
    <row r="21" spans="2:29" x14ac:dyDescent="0.2">
      <c r="B21" s="150" t="str">
        <f>IFERROR(VLOOKUP(C21,'MEG Def'!$A$21:$B$26,2),"")</f>
        <v/>
      </c>
      <c r="C21" s="149"/>
      <c r="D21" s="313"/>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102"/>
    </row>
    <row r="22" spans="2:29" x14ac:dyDescent="0.2">
      <c r="B22" s="150" t="str">
        <f>IFERROR(VLOOKUP(C22,'MEG Def'!$A$21:$B$26,2),"")</f>
        <v/>
      </c>
      <c r="C22" s="149"/>
      <c r="D22" s="155"/>
      <c r="E22" s="155"/>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102"/>
    </row>
    <row r="23" spans="2:29" x14ac:dyDescent="0.2">
      <c r="B23" s="150" t="str">
        <f>IFERROR(VLOOKUP(C23,'MEG Def'!$A$21:$B$26,2),"")</f>
        <v/>
      </c>
      <c r="C23" s="149"/>
      <c r="D23" s="313"/>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102"/>
    </row>
    <row r="24" spans="2:29" x14ac:dyDescent="0.2">
      <c r="B24" s="150" t="str">
        <f>IFERROR(VLOOKUP(C24,'MEG Def'!$A$21:$B$26,2),"")</f>
        <v/>
      </c>
      <c r="C24" s="149"/>
      <c r="D24" s="313"/>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102"/>
    </row>
    <row r="25" spans="2:29" x14ac:dyDescent="0.2">
      <c r="B25" s="150" t="str">
        <f>IFERROR(VLOOKUP(C25,'MEG Def'!$A$21:$B$26,2),"")</f>
        <v/>
      </c>
      <c r="C25" s="149"/>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102"/>
    </row>
    <row r="26" spans="2:29" x14ac:dyDescent="0.2">
      <c r="B26" s="150"/>
      <c r="C26" s="213"/>
      <c r="D26" s="314"/>
      <c r="E26" s="314"/>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102"/>
    </row>
    <row r="27" spans="2:29" x14ac:dyDescent="0.2">
      <c r="B27" s="151" t="s">
        <v>43</v>
      </c>
      <c r="C27" s="149"/>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102"/>
    </row>
    <row r="28" spans="2:29" x14ac:dyDescent="0.2">
      <c r="B28" s="150" t="str">
        <f>IFERROR(VLOOKUP(C28,'MEG Def'!$A$35:$B$40,2),"")</f>
        <v/>
      </c>
      <c r="C28" s="213"/>
      <c r="D28" s="313"/>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102"/>
    </row>
    <row r="29" spans="2:29" x14ac:dyDescent="0.2">
      <c r="B29" s="150" t="str">
        <f>IFERROR(VLOOKUP(C29,'MEG Def'!$A$35:$B$40,2),"")</f>
        <v/>
      </c>
      <c r="C29" s="213"/>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102"/>
    </row>
    <row r="30" spans="2:29" x14ac:dyDescent="0.2">
      <c r="B30" s="150" t="str">
        <f>IFERROR(VLOOKUP(C30,'MEG Def'!$A$35:$B$40,2),"")</f>
        <v/>
      </c>
      <c r="C30" s="213"/>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102"/>
    </row>
    <row r="31" spans="2:29" x14ac:dyDescent="0.2">
      <c r="B31" s="150" t="str">
        <f>IFERROR(VLOOKUP(C31,'MEG Def'!$A$35:$B$40,2),"")</f>
        <v/>
      </c>
      <c r="C31" s="213"/>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102"/>
    </row>
    <row r="32" spans="2:29" x14ac:dyDescent="0.2">
      <c r="B32" s="150" t="str">
        <f>IFERROR(VLOOKUP(C32,'MEG Def'!$A$35:$B$40,2),"")</f>
        <v/>
      </c>
      <c r="C32" s="213"/>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102"/>
    </row>
    <row r="33" spans="2:29" x14ac:dyDescent="0.2">
      <c r="B33" s="150"/>
      <c r="C33" s="149"/>
      <c r="D33" s="314"/>
      <c r="E33" s="314"/>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102"/>
    </row>
    <row r="34" spans="2:29" s="27" customFormat="1" x14ac:dyDescent="0.2">
      <c r="B34" s="395" t="s">
        <v>42</v>
      </c>
      <c r="C34" s="149"/>
      <c r="D34" s="314"/>
      <c r="E34" s="314"/>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102"/>
    </row>
    <row r="35" spans="2:29" s="27" customFormat="1" x14ac:dyDescent="0.2">
      <c r="B35" s="150" t="str">
        <f>IFERROR(VLOOKUP(C35,'MEG Def'!$A$42:$B$45,2),"")</f>
        <v/>
      </c>
      <c r="C35" s="149"/>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102"/>
    </row>
    <row r="36" spans="2:29" s="27" customFormat="1" x14ac:dyDescent="0.2">
      <c r="B36" s="150" t="str">
        <f>IFERROR(VLOOKUP(C36,'MEG Def'!$A$42:$B$45,2),"")</f>
        <v/>
      </c>
      <c r="C36" s="149"/>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102"/>
    </row>
    <row r="37" spans="2:29" s="27" customFormat="1" x14ac:dyDescent="0.2">
      <c r="B37" s="150" t="str">
        <f>IFERROR(VLOOKUP(C37,'MEG Def'!$A$42:$B$45,2),"")</f>
        <v/>
      </c>
      <c r="C37" s="149"/>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102"/>
    </row>
    <row r="38" spans="2:29" s="27" customFormat="1" x14ac:dyDescent="0.2">
      <c r="B38" s="691"/>
      <c r="C38" s="149"/>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102"/>
    </row>
    <row r="39" spans="2:29" x14ac:dyDescent="0.2">
      <c r="B39" s="692" t="s">
        <v>41</v>
      </c>
      <c r="C39" s="213"/>
      <c r="D39" s="314"/>
      <c r="E39" s="314"/>
      <c r="F39" s="314"/>
      <c r="G39" s="314"/>
      <c r="H39" s="314"/>
      <c r="I39" s="314"/>
      <c r="J39" s="314"/>
      <c r="K39" s="314"/>
      <c r="L39" s="314"/>
      <c r="M39" s="314"/>
      <c r="N39" s="314"/>
      <c r="O39" s="314"/>
      <c r="P39" s="314"/>
      <c r="Q39" s="314"/>
      <c r="R39" s="314"/>
      <c r="S39" s="314"/>
      <c r="T39" s="314"/>
      <c r="U39" s="314"/>
      <c r="V39" s="314"/>
      <c r="W39" s="314"/>
      <c r="X39" s="314"/>
      <c r="Y39" s="314"/>
      <c r="Z39" s="314"/>
      <c r="AA39" s="314"/>
      <c r="AB39" s="314"/>
      <c r="AC39" s="102"/>
    </row>
    <row r="40" spans="2:29" x14ac:dyDescent="0.2">
      <c r="B40" s="150" t="str">
        <f>IFERROR(VLOOKUP(C40,'MEG Def'!$A$47:$B$50,2),"")</f>
        <v/>
      </c>
      <c r="C40" s="2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102"/>
    </row>
    <row r="41" spans="2:29" x14ac:dyDescent="0.2">
      <c r="B41" s="150" t="str">
        <f>IFERROR(VLOOKUP(C41,'MEG Def'!$A$47:$B$50,2),"")</f>
        <v/>
      </c>
      <c r="C41" s="2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102"/>
    </row>
    <row r="42" spans="2:29" x14ac:dyDescent="0.2">
      <c r="B42" s="150" t="str">
        <f>IFERROR(VLOOKUP(C42,'MEG Def'!$A$47:$B$50,2),"")</f>
        <v/>
      </c>
      <c r="C42" s="2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102"/>
    </row>
    <row r="43" spans="2:29" x14ac:dyDescent="0.2">
      <c r="B43" s="239"/>
      <c r="C43" s="213"/>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102"/>
    </row>
    <row r="44" spans="2:29" x14ac:dyDescent="0.2">
      <c r="B44" s="395" t="s">
        <v>78</v>
      </c>
      <c r="C44" s="213"/>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102"/>
    </row>
    <row r="45" spans="2:29" x14ac:dyDescent="0.2">
      <c r="B45" s="150" t="str">
        <f>IFERROR(VLOOKUP(C45,'MEG Def'!$A$52:$B$55,2),"")</f>
        <v/>
      </c>
      <c r="C45" s="213"/>
      <c r="D45" s="313"/>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102"/>
    </row>
    <row r="46" spans="2:29" x14ac:dyDescent="0.2">
      <c r="B46" s="150" t="str">
        <f>IFERROR(VLOOKUP(C46,'MEG Def'!$A$52:$B$55,2),"")</f>
        <v/>
      </c>
      <c r="C46" s="213"/>
      <c r="D46" s="313"/>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102"/>
    </row>
    <row r="47" spans="2:29" x14ac:dyDescent="0.2">
      <c r="B47" s="150" t="str">
        <f>IFERROR(VLOOKUP(C47,'MEG Def'!$A$52:$B$55,2),"")</f>
        <v/>
      </c>
      <c r="C47" s="213"/>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102"/>
    </row>
    <row r="48" spans="2:29" x14ac:dyDescent="0.2">
      <c r="B48" s="239"/>
      <c r="C48" s="213"/>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314"/>
      <c r="AC48" s="102"/>
    </row>
    <row r="49" spans="2:29" x14ac:dyDescent="0.2">
      <c r="B49" s="692" t="s">
        <v>79</v>
      </c>
      <c r="C49" s="213"/>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102"/>
    </row>
    <row r="50" spans="2:29" x14ac:dyDescent="0.2">
      <c r="B50" s="150" t="str">
        <f>IFERROR(VLOOKUP(C50,'MEG Def'!$A$57:$B$60,2),"")</f>
        <v/>
      </c>
      <c r="C50" s="213"/>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102"/>
    </row>
    <row r="51" spans="2:29" x14ac:dyDescent="0.2">
      <c r="B51" s="150" t="str">
        <f>IFERROR(VLOOKUP(C51,'MEG Def'!$A$57:$B$60,2),"")</f>
        <v/>
      </c>
      <c r="C51" s="2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102"/>
    </row>
    <row r="52" spans="2:29" x14ac:dyDescent="0.2">
      <c r="B52" s="150" t="str">
        <f>IFERROR(VLOOKUP(C52,'MEG Def'!$A$57:$B$60,2),"")</f>
        <v/>
      </c>
      <c r="C52" s="213"/>
      <c r="D52" s="313"/>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102"/>
    </row>
    <row r="53" spans="2:29" ht="13.5" thickBot="1" x14ac:dyDescent="0.25">
      <c r="B53" s="683"/>
      <c r="C53" s="218"/>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83"/>
    </row>
    <row r="54" spans="2:29" x14ac:dyDescent="0.2">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row>
  </sheetData>
  <sheetProtection password="CD94" sheet="1" objects="1" scenarios="1"/>
  <mergeCells count="1">
    <mergeCell ref="AC10:AC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tint="-0.249977111117893"/>
    <pageSetUpPr fitToPage="1"/>
  </sheetPr>
  <dimension ref="A1:AB98"/>
  <sheetViews>
    <sheetView showZeros="0" topLeftCell="A46" zoomScaleNormal="100" workbookViewId="0"/>
  </sheetViews>
  <sheetFormatPr defaultColWidth="8.7109375" defaultRowHeight="12.75" x14ac:dyDescent="0.2"/>
  <cols>
    <col min="1" max="1" width="8.7109375" style="50"/>
    <col min="2" max="2" width="42.85546875" style="50" customWidth="1"/>
    <col min="3" max="3" width="4" style="56" customWidth="1"/>
    <col min="4" max="28" width="15.5703125" style="50" customWidth="1"/>
    <col min="29" max="16384" width="8.7109375" style="50"/>
  </cols>
  <sheetData>
    <row r="1" spans="1:28" s="27" customFormat="1" ht="24" customHeight="1" x14ac:dyDescent="0.2">
      <c r="A1" s="71"/>
      <c r="B1" s="71"/>
      <c r="C1" s="71"/>
    </row>
    <row r="2" spans="1:28" ht="12.6" customHeight="1" x14ac:dyDescent="0.2">
      <c r="E2" s="101"/>
      <c r="F2" s="210"/>
      <c r="G2" s="101"/>
      <c r="H2" s="27"/>
      <c r="I2" s="27"/>
      <c r="J2" s="27"/>
    </row>
    <row r="3" spans="1:28" x14ac:dyDescent="0.2">
      <c r="B3" s="49" t="s">
        <v>106</v>
      </c>
      <c r="E3" s="101"/>
      <c r="F3" s="211"/>
      <c r="G3" s="101"/>
      <c r="H3" s="27"/>
      <c r="I3" s="27"/>
      <c r="J3" s="27"/>
    </row>
    <row r="5" spans="1:28" ht="13.5" thickBot="1" x14ac:dyDescent="0.25">
      <c r="B5" s="53" t="s">
        <v>15</v>
      </c>
      <c r="C5" s="57"/>
    </row>
    <row r="6" spans="1:28" x14ac:dyDescent="0.2">
      <c r="B6" s="70"/>
      <c r="C6" s="113"/>
      <c r="D6" s="67" t="s">
        <v>0</v>
      </c>
      <c r="E6" s="68"/>
      <c r="F6" s="68"/>
      <c r="G6" s="68"/>
      <c r="H6" s="68"/>
      <c r="I6" s="68"/>
      <c r="J6" s="68"/>
      <c r="K6" s="68"/>
      <c r="L6" s="68"/>
      <c r="M6" s="68"/>
      <c r="N6" s="68"/>
      <c r="O6" s="68"/>
      <c r="P6" s="68"/>
      <c r="Q6" s="68"/>
      <c r="R6" s="68"/>
      <c r="S6" s="68"/>
      <c r="T6" s="68"/>
      <c r="U6" s="68"/>
      <c r="V6" s="68"/>
      <c r="W6" s="68"/>
      <c r="X6" s="68"/>
      <c r="Y6" s="68"/>
      <c r="Z6" s="68"/>
      <c r="AA6" s="68"/>
      <c r="AB6" s="69"/>
    </row>
    <row r="7" spans="1:28" ht="13.5" thickBot="1" x14ac:dyDescent="0.25">
      <c r="B7" s="148"/>
      <c r="C7" s="212"/>
      <c r="D7" s="206">
        <f>'DY Def'!B$5</f>
        <v>1</v>
      </c>
      <c r="E7" s="207">
        <f>'DY Def'!C$5</f>
        <v>2</v>
      </c>
      <c r="F7" s="207">
        <f>'DY Def'!D$5</f>
        <v>3</v>
      </c>
      <c r="G7" s="207">
        <f>'DY Def'!E$5</f>
        <v>4</v>
      </c>
      <c r="H7" s="207">
        <f>'DY Def'!F$5</f>
        <v>5</v>
      </c>
      <c r="I7" s="207">
        <f>'DY Def'!G$5</f>
        <v>6</v>
      </c>
      <c r="J7" s="207">
        <f>'DY Def'!H$5</f>
        <v>7</v>
      </c>
      <c r="K7" s="207">
        <f>'DY Def'!I$5</f>
        <v>8</v>
      </c>
      <c r="L7" s="207">
        <f>'DY Def'!J$5</f>
        <v>9</v>
      </c>
      <c r="M7" s="207">
        <f>'DY Def'!K$5</f>
        <v>10</v>
      </c>
      <c r="N7" s="207">
        <f>'DY Def'!L$5</f>
        <v>11</v>
      </c>
      <c r="O7" s="207">
        <f>'DY Def'!M$5</f>
        <v>12</v>
      </c>
      <c r="P7" s="207">
        <f>'DY Def'!N$5</f>
        <v>13</v>
      </c>
      <c r="Q7" s="207">
        <f>'DY Def'!O$5</f>
        <v>14</v>
      </c>
      <c r="R7" s="207">
        <f>'DY Def'!P$5</f>
        <v>15</v>
      </c>
      <c r="S7" s="207">
        <f>'DY Def'!Q$5</f>
        <v>16</v>
      </c>
      <c r="T7" s="207">
        <f>'DY Def'!R$5</f>
        <v>17</v>
      </c>
      <c r="U7" s="207">
        <f>'DY Def'!S$5</f>
        <v>18</v>
      </c>
      <c r="V7" s="207">
        <f>'DY Def'!T$5</f>
        <v>19</v>
      </c>
      <c r="W7" s="207">
        <f>'DY Def'!U$5</f>
        <v>20</v>
      </c>
      <c r="X7" s="207">
        <f>'DY Def'!V$5</f>
        <v>21</v>
      </c>
      <c r="Y7" s="207">
        <f>'DY Def'!W$5</f>
        <v>22</v>
      </c>
      <c r="Z7" s="207">
        <f>'DY Def'!X$5</f>
        <v>23</v>
      </c>
      <c r="AA7" s="207">
        <f>'DY Def'!Y$5</f>
        <v>24</v>
      </c>
      <c r="AB7" s="208">
        <f>'DY Def'!Z$5</f>
        <v>25</v>
      </c>
    </row>
    <row r="8" spans="1:28" x14ac:dyDescent="0.2">
      <c r="B8" s="148"/>
      <c r="C8" s="114"/>
      <c r="D8" s="306"/>
      <c r="E8" s="307"/>
      <c r="F8" s="307"/>
      <c r="G8" s="307"/>
      <c r="H8" s="307"/>
      <c r="I8" s="307"/>
      <c r="J8" s="307"/>
      <c r="K8" s="307"/>
      <c r="L8" s="307"/>
      <c r="M8" s="307"/>
      <c r="N8" s="307"/>
      <c r="O8" s="307"/>
      <c r="P8" s="307"/>
      <c r="Q8" s="307"/>
      <c r="R8" s="307"/>
      <c r="S8" s="307"/>
      <c r="T8" s="307"/>
      <c r="U8" s="307"/>
      <c r="V8" s="307"/>
      <c r="W8" s="307"/>
      <c r="X8" s="307"/>
      <c r="Y8" s="307"/>
      <c r="Z8" s="307"/>
      <c r="AA8" s="307"/>
      <c r="AB8" s="308"/>
    </row>
    <row r="9" spans="1:28" x14ac:dyDescent="0.2">
      <c r="B9" s="153" t="s">
        <v>83</v>
      </c>
      <c r="C9" s="114"/>
      <c r="D9" s="309"/>
      <c r="E9" s="310"/>
      <c r="F9" s="310"/>
      <c r="G9" s="310"/>
      <c r="H9" s="310"/>
      <c r="I9" s="310"/>
      <c r="J9" s="310"/>
      <c r="K9" s="310"/>
      <c r="L9" s="310"/>
      <c r="M9" s="310"/>
      <c r="N9" s="310"/>
      <c r="O9" s="310"/>
      <c r="P9" s="310"/>
      <c r="Q9" s="310"/>
      <c r="R9" s="310"/>
      <c r="S9" s="310"/>
      <c r="T9" s="310"/>
      <c r="U9" s="310"/>
      <c r="V9" s="310"/>
      <c r="W9" s="310"/>
      <c r="X9" s="310"/>
      <c r="Y9" s="310"/>
      <c r="Z9" s="310"/>
      <c r="AA9" s="310"/>
      <c r="AB9" s="311"/>
    </row>
    <row r="10" spans="1:28" x14ac:dyDescent="0.2">
      <c r="B10" s="150" t="str">
        <f>IFERROR(VLOOKUP(C10,'MEG Def'!$A$7:$B$12,2),"")</f>
        <v/>
      </c>
      <c r="C10" s="149"/>
      <c r="D10" s="303">
        <f>SUMIF('C Report Grouper'!$B$9:$B$48,'WW Spending Actual'!$B10,'C Report Grouper'!E$9:E$48)+SUMIF('Total Adjustments'!$B$14:$B$53,'WW Spending Actual'!$B10,'Total Adjustments'!D$14:D$53)</f>
        <v>0</v>
      </c>
      <c r="E10" s="304">
        <f>SUMIF('C Report Grouper'!$B$9:$B$48,'WW Spending Actual'!$B10,'C Report Grouper'!F$9:F$48)+SUMIF('Total Adjustments'!$B$14:$B$53,'WW Spending Actual'!$B10,'Total Adjustments'!E$14:E$53)</f>
        <v>0</v>
      </c>
      <c r="F10" s="304">
        <f>SUMIF('C Report Grouper'!$B$9:$B$48,'WW Spending Actual'!$B10,'C Report Grouper'!G$9:G$48)+SUMIF('Total Adjustments'!$B$14:$B$53,'WW Spending Actual'!$B10,'Total Adjustments'!F$14:F$53)</f>
        <v>0</v>
      </c>
      <c r="G10" s="304">
        <f>SUMIF('C Report Grouper'!$B$9:$B$48,'WW Spending Actual'!$B10,'C Report Grouper'!H$9:H$48)+SUMIF('Total Adjustments'!$B$14:$B$53,'WW Spending Actual'!$B10,'Total Adjustments'!G$14:G$53)</f>
        <v>0</v>
      </c>
      <c r="H10" s="304">
        <f>SUMIF('C Report Grouper'!$B$9:$B$48,'WW Spending Actual'!$B10,'C Report Grouper'!I$9:I$48)+SUMIF('Total Adjustments'!$B$14:$B$53,'WW Spending Actual'!$B10,'Total Adjustments'!H$14:H$53)</f>
        <v>0</v>
      </c>
      <c r="I10" s="304">
        <f>SUMIF('C Report Grouper'!$B$9:$B$48,'WW Spending Actual'!$B10,'C Report Grouper'!J$9:J$48)+SUMIF('Total Adjustments'!$B$14:$B$53,'WW Spending Actual'!$B10,'Total Adjustments'!I$14:I$53)</f>
        <v>0</v>
      </c>
      <c r="J10" s="304">
        <f>SUMIF('C Report Grouper'!$B$9:$B$48,'WW Spending Actual'!$B10,'C Report Grouper'!K$9:K$48)+SUMIF('Total Adjustments'!$B$14:$B$53,'WW Spending Actual'!$B10,'Total Adjustments'!J$14:J$53)</f>
        <v>0</v>
      </c>
      <c r="K10" s="304">
        <f>SUMIF('C Report Grouper'!$B$9:$B$48,'WW Spending Actual'!$B10,'C Report Grouper'!L$9:L$48)+SUMIF('Total Adjustments'!$B$14:$B$53,'WW Spending Actual'!$B10,'Total Adjustments'!K$14:K$53)</f>
        <v>0</v>
      </c>
      <c r="L10" s="304">
        <f>SUMIF('C Report Grouper'!$B$9:$B$48,'WW Spending Actual'!$B10,'C Report Grouper'!M$9:M$48)+SUMIF('Total Adjustments'!$B$14:$B$53,'WW Spending Actual'!$B10,'Total Adjustments'!L$14:L$53)</f>
        <v>0</v>
      </c>
      <c r="M10" s="304">
        <f>SUMIF('C Report Grouper'!$B$9:$B$48,'WW Spending Actual'!$B10,'C Report Grouper'!N$9:N$48)+SUMIF('Total Adjustments'!$B$14:$B$53,'WW Spending Actual'!$B10,'Total Adjustments'!M$14:M$53)</f>
        <v>0</v>
      </c>
      <c r="N10" s="304">
        <f>SUMIF('C Report Grouper'!$B$9:$B$48,'WW Spending Actual'!$B10,'C Report Grouper'!O$9:O$48)+SUMIF('Total Adjustments'!$B$14:$B$53,'WW Spending Actual'!$B10,'Total Adjustments'!N$14:N$53)</f>
        <v>0</v>
      </c>
      <c r="O10" s="304">
        <f>SUMIF('C Report Grouper'!$B$9:$B$48,'WW Spending Actual'!$B10,'C Report Grouper'!P$9:P$48)+SUMIF('Total Adjustments'!$B$14:$B$53,'WW Spending Actual'!$B10,'Total Adjustments'!O$14:O$53)</f>
        <v>0</v>
      </c>
      <c r="P10" s="304">
        <f>SUMIF('C Report Grouper'!$B$9:$B$48,'WW Spending Actual'!$B10,'C Report Grouper'!Q$9:Q$48)+SUMIF('Total Adjustments'!$B$14:$B$53,'WW Spending Actual'!$B10,'Total Adjustments'!P$14:P$53)</f>
        <v>0</v>
      </c>
      <c r="Q10" s="304">
        <f>SUMIF('C Report Grouper'!$B$9:$B$48,'WW Spending Actual'!$B10,'C Report Grouper'!R$9:R$48)+SUMIF('Total Adjustments'!$B$14:$B$53,'WW Spending Actual'!$B10,'Total Adjustments'!Q$14:Q$53)</f>
        <v>0</v>
      </c>
      <c r="R10" s="304">
        <f>SUMIF('C Report Grouper'!$B$9:$B$48,'WW Spending Actual'!$B10,'C Report Grouper'!S$9:S$48)+SUMIF('Total Adjustments'!$B$14:$B$53,'WW Spending Actual'!$B10,'Total Adjustments'!R$14:R$53)</f>
        <v>0</v>
      </c>
      <c r="S10" s="304">
        <f>SUMIF('C Report Grouper'!$B$9:$B$48,'WW Spending Actual'!$B10,'C Report Grouper'!T$9:T$48)+SUMIF('Total Adjustments'!$B$14:$B$53,'WW Spending Actual'!$B10,'Total Adjustments'!S$14:S$53)</f>
        <v>0</v>
      </c>
      <c r="T10" s="304">
        <f>SUMIF('C Report Grouper'!$B$9:$B$48,'WW Spending Actual'!$B10,'C Report Grouper'!U$9:U$48)+SUMIF('Total Adjustments'!$B$14:$B$53,'WW Spending Actual'!$B10,'Total Adjustments'!T$14:T$53)</f>
        <v>0</v>
      </c>
      <c r="U10" s="304">
        <f>SUMIF('C Report Grouper'!$B$9:$B$48,'WW Spending Actual'!$B10,'C Report Grouper'!V$9:V$48)+SUMIF('Total Adjustments'!$B$14:$B$53,'WW Spending Actual'!$B10,'Total Adjustments'!U$14:U$53)</f>
        <v>0</v>
      </c>
      <c r="V10" s="304">
        <f>SUMIF('C Report Grouper'!$B$9:$B$48,'WW Spending Actual'!$B10,'C Report Grouper'!W$9:W$48)+SUMIF('Total Adjustments'!$B$14:$B$53,'WW Spending Actual'!$B10,'Total Adjustments'!V$14:V$53)</f>
        <v>0</v>
      </c>
      <c r="W10" s="304">
        <f>SUMIF('C Report Grouper'!$B$9:$B$48,'WW Spending Actual'!$B10,'C Report Grouper'!X$9:X$48)+SUMIF('Total Adjustments'!$B$14:$B$53,'WW Spending Actual'!$B10,'Total Adjustments'!W$14:W$53)</f>
        <v>0</v>
      </c>
      <c r="X10" s="304">
        <f>SUMIF('C Report Grouper'!$B$9:$B$48,'WW Spending Actual'!$B10,'C Report Grouper'!Y$9:Y$48)+SUMIF('Total Adjustments'!$B$14:$B$53,'WW Spending Actual'!$B10,'Total Adjustments'!X$14:X$53)</f>
        <v>0</v>
      </c>
      <c r="Y10" s="304">
        <f>SUMIF('C Report Grouper'!$B$9:$B$48,'WW Spending Actual'!$B10,'C Report Grouper'!Z$9:Z$48)+SUMIF('Total Adjustments'!$B$14:$B$53,'WW Spending Actual'!$B10,'Total Adjustments'!Y$14:Y$53)</f>
        <v>0</v>
      </c>
      <c r="Z10" s="304">
        <f>SUMIF('C Report Grouper'!$B$9:$B$48,'WW Spending Actual'!$B10,'C Report Grouper'!AA$9:AA$48)+SUMIF('Total Adjustments'!$B$14:$B$53,'WW Spending Actual'!$B10,'Total Adjustments'!Z$14:Z$53)</f>
        <v>0</v>
      </c>
      <c r="AA10" s="304">
        <f>SUMIF('C Report Grouper'!$B$9:$B$48,'WW Spending Actual'!$B10,'C Report Grouper'!AB$9:AB$48)+SUMIF('Total Adjustments'!$B$14:$B$53,'WW Spending Actual'!$B10,'Total Adjustments'!AA$14:AA$53)</f>
        <v>0</v>
      </c>
      <c r="AB10" s="305">
        <f>SUMIF('C Report Grouper'!$B$9:$B$48,'WW Spending Actual'!$B10,'C Report Grouper'!AC$9:AC$48)+SUMIF('Total Adjustments'!$B$14:$B$53,'WW Spending Actual'!$B10,'Total Adjustments'!AB$14:AB$53)</f>
        <v>0</v>
      </c>
    </row>
    <row r="11" spans="1:28" x14ac:dyDescent="0.2">
      <c r="B11" s="150" t="str">
        <f>IFERROR(VLOOKUP(C11,'MEG Def'!$A$7:$B$12,2),"")</f>
        <v/>
      </c>
      <c r="C11" s="149"/>
      <c r="D11" s="303">
        <f>SUMIF('C Report Grouper'!$B$9:$B$48,'WW Spending Actual'!$B11,'C Report Grouper'!E$9:E$48)+SUMIF('Total Adjustments'!$B$14:$B$53,'WW Spending Actual'!$B11,'Total Adjustments'!D$14:D$53)</f>
        <v>0</v>
      </c>
      <c r="E11" s="304">
        <f>SUMIF('C Report Grouper'!$B$9:$B$48,'WW Spending Actual'!$B11,'C Report Grouper'!F$9:F$48)+SUMIF('Total Adjustments'!$B$14:$B$53,'WW Spending Actual'!$B11,'Total Adjustments'!E$14:E$53)</f>
        <v>0</v>
      </c>
      <c r="F11" s="304">
        <f>SUMIF('C Report Grouper'!$B$9:$B$48,'WW Spending Actual'!$B11,'C Report Grouper'!G$9:G$48)+SUMIF('Total Adjustments'!$B$14:$B$53,'WW Spending Actual'!$B11,'Total Adjustments'!F$14:F$53)</f>
        <v>0</v>
      </c>
      <c r="G11" s="304">
        <f>SUMIF('C Report Grouper'!$B$9:$B$48,'WW Spending Actual'!$B11,'C Report Grouper'!H$9:H$48)+SUMIF('Total Adjustments'!$B$14:$B$53,'WW Spending Actual'!$B11,'Total Adjustments'!G$14:G$53)</f>
        <v>0</v>
      </c>
      <c r="H11" s="304">
        <f>SUMIF('C Report Grouper'!$B$9:$B$48,'WW Spending Actual'!$B11,'C Report Grouper'!I$9:I$48)+SUMIF('Total Adjustments'!$B$14:$B$53,'WW Spending Actual'!$B11,'Total Adjustments'!H$14:H$53)</f>
        <v>0</v>
      </c>
      <c r="I11" s="304">
        <f>SUMIF('C Report Grouper'!$B$9:$B$48,'WW Spending Actual'!$B11,'C Report Grouper'!J$9:J$48)+SUMIF('Total Adjustments'!$B$14:$B$53,'WW Spending Actual'!$B11,'Total Adjustments'!I$14:I$53)</f>
        <v>0</v>
      </c>
      <c r="J11" s="304">
        <f>SUMIF('C Report Grouper'!$B$9:$B$48,'WW Spending Actual'!$B11,'C Report Grouper'!K$9:K$48)+SUMIF('Total Adjustments'!$B$14:$B$53,'WW Spending Actual'!$B11,'Total Adjustments'!J$14:J$53)</f>
        <v>0</v>
      </c>
      <c r="K11" s="304">
        <f>SUMIF('C Report Grouper'!$B$9:$B$48,'WW Spending Actual'!$B11,'C Report Grouper'!L$9:L$48)+SUMIF('Total Adjustments'!$B$14:$B$53,'WW Spending Actual'!$B11,'Total Adjustments'!K$14:K$53)</f>
        <v>0</v>
      </c>
      <c r="L11" s="304">
        <f>SUMIF('C Report Grouper'!$B$9:$B$48,'WW Spending Actual'!$B11,'C Report Grouper'!M$9:M$48)+SUMIF('Total Adjustments'!$B$14:$B$53,'WW Spending Actual'!$B11,'Total Adjustments'!L$14:L$53)</f>
        <v>0</v>
      </c>
      <c r="M11" s="304">
        <f>SUMIF('C Report Grouper'!$B$9:$B$48,'WW Spending Actual'!$B11,'C Report Grouper'!N$9:N$48)+SUMIF('Total Adjustments'!$B$14:$B$53,'WW Spending Actual'!$B11,'Total Adjustments'!M$14:M$53)</f>
        <v>0</v>
      </c>
      <c r="N11" s="304">
        <f>SUMIF('C Report Grouper'!$B$9:$B$48,'WW Spending Actual'!$B11,'C Report Grouper'!O$9:O$48)+SUMIF('Total Adjustments'!$B$14:$B$53,'WW Spending Actual'!$B11,'Total Adjustments'!N$14:N$53)</f>
        <v>0</v>
      </c>
      <c r="O11" s="304">
        <f>SUMIF('C Report Grouper'!$B$9:$B$48,'WW Spending Actual'!$B11,'C Report Grouper'!P$9:P$48)+SUMIF('Total Adjustments'!$B$14:$B$53,'WW Spending Actual'!$B11,'Total Adjustments'!O$14:O$53)</f>
        <v>0</v>
      </c>
      <c r="P11" s="304">
        <f>SUMIF('C Report Grouper'!$B$9:$B$48,'WW Spending Actual'!$B11,'C Report Grouper'!Q$9:Q$48)+SUMIF('Total Adjustments'!$B$14:$B$53,'WW Spending Actual'!$B11,'Total Adjustments'!P$14:P$53)</f>
        <v>0</v>
      </c>
      <c r="Q11" s="304">
        <f>SUMIF('C Report Grouper'!$B$9:$B$48,'WW Spending Actual'!$B11,'C Report Grouper'!R$9:R$48)+SUMIF('Total Adjustments'!$B$14:$B$53,'WW Spending Actual'!$B11,'Total Adjustments'!Q$14:Q$53)</f>
        <v>0</v>
      </c>
      <c r="R11" s="304">
        <f>SUMIF('C Report Grouper'!$B$9:$B$48,'WW Spending Actual'!$B11,'C Report Grouper'!S$9:S$48)+SUMIF('Total Adjustments'!$B$14:$B$53,'WW Spending Actual'!$B11,'Total Adjustments'!R$14:R$53)</f>
        <v>0</v>
      </c>
      <c r="S11" s="304">
        <f>SUMIF('C Report Grouper'!$B$9:$B$48,'WW Spending Actual'!$B11,'C Report Grouper'!T$9:T$48)+SUMIF('Total Adjustments'!$B$14:$B$53,'WW Spending Actual'!$B11,'Total Adjustments'!S$14:S$53)</f>
        <v>0</v>
      </c>
      <c r="T11" s="304">
        <f>SUMIF('C Report Grouper'!$B$9:$B$48,'WW Spending Actual'!$B11,'C Report Grouper'!U$9:U$48)+SUMIF('Total Adjustments'!$B$14:$B$53,'WW Spending Actual'!$B11,'Total Adjustments'!T$14:T$53)</f>
        <v>0</v>
      </c>
      <c r="U11" s="304">
        <f>SUMIF('C Report Grouper'!$B$9:$B$48,'WW Spending Actual'!$B11,'C Report Grouper'!V$9:V$48)+SUMIF('Total Adjustments'!$B$14:$B$53,'WW Spending Actual'!$B11,'Total Adjustments'!U$14:U$53)</f>
        <v>0</v>
      </c>
      <c r="V11" s="304">
        <f>SUMIF('C Report Grouper'!$B$9:$B$48,'WW Spending Actual'!$B11,'C Report Grouper'!W$9:W$48)+SUMIF('Total Adjustments'!$B$14:$B$53,'WW Spending Actual'!$B11,'Total Adjustments'!V$14:V$53)</f>
        <v>0</v>
      </c>
      <c r="W11" s="304">
        <f>SUMIF('C Report Grouper'!$B$9:$B$48,'WW Spending Actual'!$B11,'C Report Grouper'!X$9:X$48)+SUMIF('Total Adjustments'!$B$14:$B$53,'WW Spending Actual'!$B11,'Total Adjustments'!W$14:W$53)</f>
        <v>0</v>
      </c>
      <c r="X11" s="304">
        <f>SUMIF('C Report Grouper'!$B$9:$B$48,'WW Spending Actual'!$B11,'C Report Grouper'!Y$9:Y$48)+SUMIF('Total Adjustments'!$B$14:$B$53,'WW Spending Actual'!$B11,'Total Adjustments'!X$14:X$53)</f>
        <v>0</v>
      </c>
      <c r="Y11" s="304">
        <f>SUMIF('C Report Grouper'!$B$9:$B$48,'WW Spending Actual'!$B11,'C Report Grouper'!Z$9:Z$48)+SUMIF('Total Adjustments'!$B$14:$B$53,'WW Spending Actual'!$B11,'Total Adjustments'!Y$14:Y$53)</f>
        <v>0</v>
      </c>
      <c r="Z11" s="304">
        <f>SUMIF('C Report Grouper'!$B$9:$B$48,'WW Spending Actual'!$B11,'C Report Grouper'!AA$9:AA$48)+SUMIF('Total Adjustments'!$B$14:$B$53,'WW Spending Actual'!$B11,'Total Adjustments'!Z$14:Z$53)</f>
        <v>0</v>
      </c>
      <c r="AA11" s="304">
        <f>SUMIF('C Report Grouper'!$B$9:$B$48,'WW Spending Actual'!$B11,'C Report Grouper'!AB$9:AB$48)+SUMIF('Total Adjustments'!$B$14:$B$53,'WW Spending Actual'!$B11,'Total Adjustments'!AA$14:AA$53)</f>
        <v>0</v>
      </c>
      <c r="AB11" s="305">
        <f>SUMIF('C Report Grouper'!$B$9:$B$48,'WW Spending Actual'!$B11,'C Report Grouper'!AC$9:AC$48)+SUMIF('Total Adjustments'!$B$14:$B$53,'WW Spending Actual'!$B11,'Total Adjustments'!AB$14:AB$53)</f>
        <v>0</v>
      </c>
    </row>
    <row r="12" spans="1:28" x14ac:dyDescent="0.2">
      <c r="B12" s="150" t="str">
        <f>IFERROR(VLOOKUP(C12,'MEG Def'!$A$7:$B$12,2),"")</f>
        <v/>
      </c>
      <c r="C12" s="149"/>
      <c r="D12" s="303">
        <f>SUMIF('C Report Grouper'!$B$9:$B$48,'WW Spending Actual'!$B12,'C Report Grouper'!E$9:E$48)+SUMIF('Total Adjustments'!$B$14:$B$53,'WW Spending Actual'!$B12,'Total Adjustments'!D$14:D$53)</f>
        <v>0</v>
      </c>
      <c r="E12" s="304">
        <f>SUMIF('C Report Grouper'!$B$9:$B$48,'WW Spending Actual'!$B12,'C Report Grouper'!F$9:F$48)+SUMIF('Total Adjustments'!$B$14:$B$53,'WW Spending Actual'!$B12,'Total Adjustments'!E$14:E$53)</f>
        <v>0</v>
      </c>
      <c r="F12" s="304">
        <f>SUMIF('C Report Grouper'!$B$9:$B$48,'WW Spending Actual'!$B12,'C Report Grouper'!G$9:G$48)+SUMIF('Total Adjustments'!$B$14:$B$53,'WW Spending Actual'!$B12,'Total Adjustments'!F$14:F$53)</f>
        <v>0</v>
      </c>
      <c r="G12" s="304">
        <f>SUMIF('C Report Grouper'!$B$9:$B$48,'WW Spending Actual'!$B12,'C Report Grouper'!H$9:H$48)+SUMIF('Total Adjustments'!$B$14:$B$53,'WW Spending Actual'!$B12,'Total Adjustments'!G$14:G$53)</f>
        <v>0</v>
      </c>
      <c r="H12" s="304">
        <f>SUMIF('C Report Grouper'!$B$9:$B$48,'WW Spending Actual'!$B12,'C Report Grouper'!I$9:I$48)+SUMIF('Total Adjustments'!$B$14:$B$53,'WW Spending Actual'!$B12,'Total Adjustments'!H$14:H$53)</f>
        <v>0</v>
      </c>
      <c r="I12" s="304">
        <f>SUMIF('C Report Grouper'!$B$9:$B$48,'WW Spending Actual'!$B12,'C Report Grouper'!J$9:J$48)+SUMIF('Total Adjustments'!$B$14:$B$53,'WW Spending Actual'!$B12,'Total Adjustments'!I$14:I$53)</f>
        <v>0</v>
      </c>
      <c r="J12" s="304">
        <f>SUMIF('C Report Grouper'!$B$9:$B$48,'WW Spending Actual'!$B12,'C Report Grouper'!K$9:K$48)+SUMIF('Total Adjustments'!$B$14:$B$53,'WW Spending Actual'!$B12,'Total Adjustments'!J$14:J$53)</f>
        <v>0</v>
      </c>
      <c r="K12" s="304">
        <f>SUMIF('C Report Grouper'!$B$9:$B$48,'WW Spending Actual'!$B12,'C Report Grouper'!L$9:L$48)+SUMIF('Total Adjustments'!$B$14:$B$53,'WW Spending Actual'!$B12,'Total Adjustments'!K$14:K$53)</f>
        <v>0</v>
      </c>
      <c r="L12" s="304">
        <f>SUMIF('C Report Grouper'!$B$9:$B$48,'WW Spending Actual'!$B12,'C Report Grouper'!M$9:M$48)+SUMIF('Total Adjustments'!$B$14:$B$53,'WW Spending Actual'!$B12,'Total Adjustments'!L$14:L$53)</f>
        <v>0</v>
      </c>
      <c r="M12" s="304">
        <f>SUMIF('C Report Grouper'!$B$9:$B$48,'WW Spending Actual'!$B12,'C Report Grouper'!N$9:N$48)+SUMIF('Total Adjustments'!$B$14:$B$53,'WW Spending Actual'!$B12,'Total Adjustments'!M$14:M$53)</f>
        <v>0</v>
      </c>
      <c r="N12" s="304">
        <f>SUMIF('C Report Grouper'!$B$9:$B$48,'WW Spending Actual'!$B12,'C Report Grouper'!O$9:O$48)+SUMIF('Total Adjustments'!$B$14:$B$53,'WW Spending Actual'!$B12,'Total Adjustments'!N$14:N$53)</f>
        <v>0</v>
      </c>
      <c r="O12" s="304">
        <f>SUMIF('C Report Grouper'!$B$9:$B$48,'WW Spending Actual'!$B12,'C Report Grouper'!P$9:P$48)+SUMIF('Total Adjustments'!$B$14:$B$53,'WW Spending Actual'!$B12,'Total Adjustments'!O$14:O$53)</f>
        <v>0</v>
      </c>
      <c r="P12" s="304">
        <f>SUMIF('C Report Grouper'!$B$9:$B$48,'WW Spending Actual'!$B12,'C Report Grouper'!Q$9:Q$48)+SUMIF('Total Adjustments'!$B$14:$B$53,'WW Spending Actual'!$B12,'Total Adjustments'!P$14:P$53)</f>
        <v>0</v>
      </c>
      <c r="Q12" s="304">
        <f>SUMIF('C Report Grouper'!$B$9:$B$48,'WW Spending Actual'!$B12,'C Report Grouper'!R$9:R$48)+SUMIF('Total Adjustments'!$B$14:$B$53,'WW Spending Actual'!$B12,'Total Adjustments'!Q$14:Q$53)</f>
        <v>0</v>
      </c>
      <c r="R12" s="304">
        <f>SUMIF('C Report Grouper'!$B$9:$B$48,'WW Spending Actual'!$B12,'C Report Grouper'!S$9:S$48)+SUMIF('Total Adjustments'!$B$14:$B$53,'WW Spending Actual'!$B12,'Total Adjustments'!R$14:R$53)</f>
        <v>0</v>
      </c>
      <c r="S12" s="304">
        <f>SUMIF('C Report Grouper'!$B$9:$B$48,'WW Spending Actual'!$B12,'C Report Grouper'!T$9:T$48)+SUMIF('Total Adjustments'!$B$14:$B$53,'WW Spending Actual'!$B12,'Total Adjustments'!S$14:S$53)</f>
        <v>0</v>
      </c>
      <c r="T12" s="304">
        <f>SUMIF('C Report Grouper'!$B$9:$B$48,'WW Spending Actual'!$B12,'C Report Grouper'!U$9:U$48)+SUMIF('Total Adjustments'!$B$14:$B$53,'WW Spending Actual'!$B12,'Total Adjustments'!T$14:T$53)</f>
        <v>0</v>
      </c>
      <c r="U12" s="304">
        <f>SUMIF('C Report Grouper'!$B$9:$B$48,'WW Spending Actual'!$B12,'C Report Grouper'!V$9:V$48)+SUMIF('Total Adjustments'!$B$14:$B$53,'WW Spending Actual'!$B12,'Total Adjustments'!U$14:U$53)</f>
        <v>0</v>
      </c>
      <c r="V12" s="304">
        <f>SUMIF('C Report Grouper'!$B$9:$B$48,'WW Spending Actual'!$B12,'C Report Grouper'!W$9:W$48)+SUMIF('Total Adjustments'!$B$14:$B$53,'WW Spending Actual'!$B12,'Total Adjustments'!V$14:V$53)</f>
        <v>0</v>
      </c>
      <c r="W12" s="304">
        <f>SUMIF('C Report Grouper'!$B$9:$B$48,'WW Spending Actual'!$B12,'C Report Grouper'!X$9:X$48)+SUMIF('Total Adjustments'!$B$14:$B$53,'WW Spending Actual'!$B12,'Total Adjustments'!W$14:W$53)</f>
        <v>0</v>
      </c>
      <c r="X12" s="304">
        <f>SUMIF('C Report Grouper'!$B$9:$B$48,'WW Spending Actual'!$B12,'C Report Grouper'!Y$9:Y$48)+SUMIF('Total Adjustments'!$B$14:$B$53,'WW Spending Actual'!$B12,'Total Adjustments'!X$14:X$53)</f>
        <v>0</v>
      </c>
      <c r="Y12" s="304">
        <f>SUMIF('C Report Grouper'!$B$9:$B$48,'WW Spending Actual'!$B12,'C Report Grouper'!Z$9:Z$48)+SUMIF('Total Adjustments'!$B$14:$B$53,'WW Spending Actual'!$B12,'Total Adjustments'!Y$14:Y$53)</f>
        <v>0</v>
      </c>
      <c r="Z12" s="304">
        <f>SUMIF('C Report Grouper'!$B$9:$B$48,'WW Spending Actual'!$B12,'C Report Grouper'!AA$9:AA$48)+SUMIF('Total Adjustments'!$B$14:$B$53,'WW Spending Actual'!$B12,'Total Adjustments'!Z$14:Z$53)</f>
        <v>0</v>
      </c>
      <c r="AA12" s="304">
        <f>SUMIF('C Report Grouper'!$B$9:$B$48,'WW Spending Actual'!$B12,'C Report Grouper'!AB$9:AB$48)+SUMIF('Total Adjustments'!$B$14:$B$53,'WW Spending Actual'!$B12,'Total Adjustments'!AA$14:AA$53)</f>
        <v>0</v>
      </c>
      <c r="AB12" s="305">
        <f>SUMIF('C Report Grouper'!$B$9:$B$48,'WW Spending Actual'!$B12,'C Report Grouper'!AC$9:AC$48)+SUMIF('Total Adjustments'!$B$14:$B$53,'WW Spending Actual'!$B12,'Total Adjustments'!AB$14:AB$53)</f>
        <v>0</v>
      </c>
    </row>
    <row r="13" spans="1:28" x14ac:dyDescent="0.2">
      <c r="B13" s="150" t="str">
        <f>IFERROR(VLOOKUP(C13,'MEG Def'!$A$7:$B$12,2),"")</f>
        <v/>
      </c>
      <c r="C13" s="149"/>
      <c r="D13" s="303">
        <f>SUMIF('C Report Grouper'!$B$9:$B$48,'WW Spending Actual'!$B13,'C Report Grouper'!E$9:E$48)+SUMIF('Total Adjustments'!$B$14:$B$53,'WW Spending Actual'!$B13,'Total Adjustments'!D$14:D$53)</f>
        <v>0</v>
      </c>
      <c r="E13" s="304">
        <f>SUMIF('C Report Grouper'!$B$9:$B$48,'WW Spending Actual'!$B13,'C Report Grouper'!F$9:F$48)+SUMIF('Total Adjustments'!$B$14:$B$53,'WW Spending Actual'!$B13,'Total Adjustments'!E$14:E$53)</f>
        <v>0</v>
      </c>
      <c r="F13" s="304">
        <f>SUMIF('C Report Grouper'!$B$9:$B$48,'WW Spending Actual'!$B13,'C Report Grouper'!G$9:G$48)+SUMIF('Total Adjustments'!$B$14:$B$53,'WW Spending Actual'!$B13,'Total Adjustments'!F$14:F$53)</f>
        <v>0</v>
      </c>
      <c r="G13" s="304">
        <f>SUMIF('C Report Grouper'!$B$9:$B$48,'WW Spending Actual'!$B13,'C Report Grouper'!H$9:H$48)+SUMIF('Total Adjustments'!$B$14:$B$53,'WW Spending Actual'!$B13,'Total Adjustments'!G$14:G$53)</f>
        <v>0</v>
      </c>
      <c r="H13" s="304">
        <f>SUMIF('C Report Grouper'!$B$9:$B$48,'WW Spending Actual'!$B13,'C Report Grouper'!I$9:I$48)+SUMIF('Total Adjustments'!$B$14:$B$53,'WW Spending Actual'!$B13,'Total Adjustments'!H$14:H$53)</f>
        <v>0</v>
      </c>
      <c r="I13" s="304">
        <f>SUMIF('C Report Grouper'!$B$9:$B$48,'WW Spending Actual'!$B13,'C Report Grouper'!J$9:J$48)+SUMIF('Total Adjustments'!$B$14:$B$53,'WW Spending Actual'!$B13,'Total Adjustments'!I$14:I$53)</f>
        <v>0</v>
      </c>
      <c r="J13" s="304">
        <f>SUMIF('C Report Grouper'!$B$9:$B$48,'WW Spending Actual'!$B13,'C Report Grouper'!K$9:K$48)+SUMIF('Total Adjustments'!$B$14:$B$53,'WW Spending Actual'!$B13,'Total Adjustments'!J$14:J$53)</f>
        <v>0</v>
      </c>
      <c r="K13" s="304">
        <f>SUMIF('C Report Grouper'!$B$9:$B$48,'WW Spending Actual'!$B13,'C Report Grouper'!L$9:L$48)+SUMIF('Total Adjustments'!$B$14:$B$53,'WW Spending Actual'!$B13,'Total Adjustments'!K$14:K$53)</f>
        <v>0</v>
      </c>
      <c r="L13" s="304">
        <f>SUMIF('C Report Grouper'!$B$9:$B$48,'WW Spending Actual'!$B13,'C Report Grouper'!M$9:M$48)+SUMIF('Total Adjustments'!$B$14:$B$53,'WW Spending Actual'!$B13,'Total Adjustments'!L$14:L$53)</f>
        <v>0</v>
      </c>
      <c r="M13" s="304">
        <f>SUMIF('C Report Grouper'!$B$9:$B$48,'WW Spending Actual'!$B13,'C Report Grouper'!N$9:N$48)+SUMIF('Total Adjustments'!$B$14:$B$53,'WW Spending Actual'!$B13,'Total Adjustments'!M$14:M$53)</f>
        <v>0</v>
      </c>
      <c r="N13" s="304">
        <f>SUMIF('C Report Grouper'!$B$9:$B$48,'WW Spending Actual'!$B13,'C Report Grouper'!O$9:O$48)+SUMIF('Total Adjustments'!$B$14:$B$53,'WW Spending Actual'!$B13,'Total Adjustments'!N$14:N$53)</f>
        <v>0</v>
      </c>
      <c r="O13" s="304">
        <f>SUMIF('C Report Grouper'!$B$9:$B$48,'WW Spending Actual'!$B13,'C Report Grouper'!P$9:P$48)+SUMIF('Total Adjustments'!$B$14:$B$53,'WW Spending Actual'!$B13,'Total Adjustments'!O$14:O$53)</f>
        <v>0</v>
      </c>
      <c r="P13" s="304">
        <f>SUMIF('C Report Grouper'!$B$9:$B$48,'WW Spending Actual'!$B13,'C Report Grouper'!Q$9:Q$48)+SUMIF('Total Adjustments'!$B$14:$B$53,'WW Spending Actual'!$B13,'Total Adjustments'!P$14:P$53)</f>
        <v>0</v>
      </c>
      <c r="Q13" s="304">
        <f>SUMIF('C Report Grouper'!$B$9:$B$48,'WW Spending Actual'!$B13,'C Report Grouper'!R$9:R$48)+SUMIF('Total Adjustments'!$B$14:$B$53,'WW Spending Actual'!$B13,'Total Adjustments'!Q$14:Q$53)</f>
        <v>0</v>
      </c>
      <c r="R13" s="304">
        <f>SUMIF('C Report Grouper'!$B$9:$B$48,'WW Spending Actual'!$B13,'C Report Grouper'!S$9:S$48)+SUMIF('Total Adjustments'!$B$14:$B$53,'WW Spending Actual'!$B13,'Total Adjustments'!R$14:R$53)</f>
        <v>0</v>
      </c>
      <c r="S13" s="304">
        <f>SUMIF('C Report Grouper'!$B$9:$B$48,'WW Spending Actual'!$B13,'C Report Grouper'!T$9:T$48)+SUMIF('Total Adjustments'!$B$14:$B$53,'WW Spending Actual'!$B13,'Total Adjustments'!S$14:S$53)</f>
        <v>0</v>
      </c>
      <c r="T13" s="304">
        <f>SUMIF('C Report Grouper'!$B$9:$B$48,'WW Spending Actual'!$B13,'C Report Grouper'!U$9:U$48)+SUMIF('Total Adjustments'!$B$14:$B$53,'WW Spending Actual'!$B13,'Total Adjustments'!T$14:T$53)</f>
        <v>0</v>
      </c>
      <c r="U13" s="304">
        <f>SUMIF('C Report Grouper'!$B$9:$B$48,'WW Spending Actual'!$B13,'C Report Grouper'!V$9:V$48)+SUMIF('Total Adjustments'!$B$14:$B$53,'WW Spending Actual'!$B13,'Total Adjustments'!U$14:U$53)</f>
        <v>0</v>
      </c>
      <c r="V13" s="304">
        <f>SUMIF('C Report Grouper'!$B$9:$B$48,'WW Spending Actual'!$B13,'C Report Grouper'!W$9:W$48)+SUMIF('Total Adjustments'!$B$14:$B$53,'WW Spending Actual'!$B13,'Total Adjustments'!V$14:V$53)</f>
        <v>0</v>
      </c>
      <c r="W13" s="304">
        <f>SUMIF('C Report Grouper'!$B$9:$B$48,'WW Spending Actual'!$B13,'C Report Grouper'!X$9:X$48)+SUMIF('Total Adjustments'!$B$14:$B$53,'WW Spending Actual'!$B13,'Total Adjustments'!W$14:W$53)</f>
        <v>0</v>
      </c>
      <c r="X13" s="304">
        <f>SUMIF('C Report Grouper'!$B$9:$B$48,'WW Spending Actual'!$B13,'C Report Grouper'!Y$9:Y$48)+SUMIF('Total Adjustments'!$B$14:$B$53,'WW Spending Actual'!$B13,'Total Adjustments'!X$14:X$53)</f>
        <v>0</v>
      </c>
      <c r="Y13" s="304">
        <f>SUMIF('C Report Grouper'!$B$9:$B$48,'WW Spending Actual'!$B13,'C Report Grouper'!Z$9:Z$48)+SUMIF('Total Adjustments'!$B$14:$B$53,'WW Spending Actual'!$B13,'Total Adjustments'!Y$14:Y$53)</f>
        <v>0</v>
      </c>
      <c r="Z13" s="304">
        <f>SUMIF('C Report Grouper'!$B$9:$B$48,'WW Spending Actual'!$B13,'C Report Grouper'!AA$9:AA$48)+SUMIF('Total Adjustments'!$B$14:$B$53,'WW Spending Actual'!$B13,'Total Adjustments'!Z$14:Z$53)</f>
        <v>0</v>
      </c>
      <c r="AA13" s="304">
        <f>SUMIF('C Report Grouper'!$B$9:$B$48,'WW Spending Actual'!$B13,'C Report Grouper'!AB$9:AB$48)+SUMIF('Total Adjustments'!$B$14:$B$53,'WW Spending Actual'!$B13,'Total Adjustments'!AA$14:AA$53)</f>
        <v>0</v>
      </c>
      <c r="AB13" s="305">
        <f>SUMIF('C Report Grouper'!$B$9:$B$48,'WW Spending Actual'!$B13,'C Report Grouper'!AC$9:AC$48)+SUMIF('Total Adjustments'!$B$14:$B$53,'WW Spending Actual'!$B13,'Total Adjustments'!AB$14:AB$53)</f>
        <v>0</v>
      </c>
    </row>
    <row r="14" spans="1:28" x14ac:dyDescent="0.2">
      <c r="B14" s="150" t="str">
        <f>IFERROR(VLOOKUP(C14,'MEG Def'!$A$7:$B$12,2),"")</f>
        <v/>
      </c>
      <c r="C14" s="149"/>
      <c r="D14" s="303">
        <f>SUMIF('C Report Grouper'!$B$9:$B$48,'WW Spending Actual'!$B14,'C Report Grouper'!E$9:E$48)+SUMIF('Total Adjustments'!$B$14:$B$53,'WW Spending Actual'!$B14,'Total Adjustments'!D$14:D$53)</f>
        <v>0</v>
      </c>
      <c r="E14" s="304">
        <f>SUMIF('C Report Grouper'!$B$9:$B$48,'WW Spending Actual'!$B14,'C Report Grouper'!F$9:F$48)+SUMIF('Total Adjustments'!$B$14:$B$53,'WW Spending Actual'!$B14,'Total Adjustments'!E$14:E$53)</f>
        <v>0</v>
      </c>
      <c r="F14" s="304">
        <f>SUMIF('C Report Grouper'!$B$9:$B$48,'WW Spending Actual'!$B14,'C Report Grouper'!G$9:G$48)+SUMIF('Total Adjustments'!$B$14:$B$53,'WW Spending Actual'!$B14,'Total Adjustments'!F$14:F$53)</f>
        <v>0</v>
      </c>
      <c r="G14" s="304">
        <f>SUMIF('C Report Grouper'!$B$9:$B$48,'WW Spending Actual'!$B14,'C Report Grouper'!H$9:H$48)+SUMIF('Total Adjustments'!$B$14:$B$53,'WW Spending Actual'!$B14,'Total Adjustments'!G$14:G$53)</f>
        <v>0</v>
      </c>
      <c r="H14" s="304">
        <f>SUMIF('C Report Grouper'!$B$9:$B$48,'WW Spending Actual'!$B14,'C Report Grouper'!I$9:I$48)+SUMIF('Total Adjustments'!$B$14:$B$53,'WW Spending Actual'!$B14,'Total Adjustments'!H$14:H$53)</f>
        <v>0</v>
      </c>
      <c r="I14" s="304">
        <f>SUMIF('C Report Grouper'!$B$9:$B$48,'WW Spending Actual'!$B14,'C Report Grouper'!J$9:J$48)+SUMIF('Total Adjustments'!$B$14:$B$53,'WW Spending Actual'!$B14,'Total Adjustments'!I$14:I$53)</f>
        <v>0</v>
      </c>
      <c r="J14" s="304">
        <f>SUMIF('C Report Grouper'!$B$9:$B$48,'WW Spending Actual'!$B14,'C Report Grouper'!K$9:K$48)+SUMIF('Total Adjustments'!$B$14:$B$53,'WW Spending Actual'!$B14,'Total Adjustments'!J$14:J$53)</f>
        <v>0</v>
      </c>
      <c r="K14" s="304">
        <f>SUMIF('C Report Grouper'!$B$9:$B$48,'WW Spending Actual'!$B14,'C Report Grouper'!L$9:L$48)+SUMIF('Total Adjustments'!$B$14:$B$53,'WW Spending Actual'!$B14,'Total Adjustments'!K$14:K$53)</f>
        <v>0</v>
      </c>
      <c r="L14" s="304">
        <f>SUMIF('C Report Grouper'!$B$9:$B$48,'WW Spending Actual'!$B14,'C Report Grouper'!M$9:M$48)+SUMIF('Total Adjustments'!$B$14:$B$53,'WW Spending Actual'!$B14,'Total Adjustments'!L$14:L$53)</f>
        <v>0</v>
      </c>
      <c r="M14" s="304">
        <f>SUMIF('C Report Grouper'!$B$9:$B$48,'WW Spending Actual'!$B14,'C Report Grouper'!N$9:N$48)+SUMIF('Total Adjustments'!$B$14:$B$53,'WW Spending Actual'!$B14,'Total Adjustments'!M$14:M$53)</f>
        <v>0</v>
      </c>
      <c r="N14" s="304">
        <f>SUMIF('C Report Grouper'!$B$9:$B$48,'WW Spending Actual'!$B14,'C Report Grouper'!O$9:O$48)+SUMIF('Total Adjustments'!$B$14:$B$53,'WW Spending Actual'!$B14,'Total Adjustments'!N$14:N$53)</f>
        <v>0</v>
      </c>
      <c r="O14" s="304">
        <f>SUMIF('C Report Grouper'!$B$9:$B$48,'WW Spending Actual'!$B14,'C Report Grouper'!P$9:P$48)+SUMIF('Total Adjustments'!$B$14:$B$53,'WW Spending Actual'!$B14,'Total Adjustments'!O$14:O$53)</f>
        <v>0</v>
      </c>
      <c r="P14" s="304">
        <f>SUMIF('C Report Grouper'!$B$9:$B$48,'WW Spending Actual'!$B14,'C Report Grouper'!Q$9:Q$48)+SUMIF('Total Adjustments'!$B$14:$B$53,'WW Spending Actual'!$B14,'Total Adjustments'!P$14:P$53)</f>
        <v>0</v>
      </c>
      <c r="Q14" s="304">
        <f>SUMIF('C Report Grouper'!$B$9:$B$48,'WW Spending Actual'!$B14,'C Report Grouper'!R$9:R$48)+SUMIF('Total Adjustments'!$B$14:$B$53,'WW Spending Actual'!$B14,'Total Adjustments'!Q$14:Q$53)</f>
        <v>0</v>
      </c>
      <c r="R14" s="304">
        <f>SUMIF('C Report Grouper'!$B$9:$B$48,'WW Spending Actual'!$B14,'C Report Grouper'!S$9:S$48)+SUMIF('Total Adjustments'!$B$14:$B$53,'WW Spending Actual'!$B14,'Total Adjustments'!R$14:R$53)</f>
        <v>0</v>
      </c>
      <c r="S14" s="304">
        <f>SUMIF('C Report Grouper'!$B$9:$B$48,'WW Spending Actual'!$B14,'C Report Grouper'!T$9:T$48)+SUMIF('Total Adjustments'!$B$14:$B$53,'WW Spending Actual'!$B14,'Total Adjustments'!S$14:S$53)</f>
        <v>0</v>
      </c>
      <c r="T14" s="304">
        <f>SUMIF('C Report Grouper'!$B$9:$B$48,'WW Spending Actual'!$B14,'C Report Grouper'!U$9:U$48)+SUMIF('Total Adjustments'!$B$14:$B$53,'WW Spending Actual'!$B14,'Total Adjustments'!T$14:T$53)</f>
        <v>0</v>
      </c>
      <c r="U14" s="304">
        <f>SUMIF('C Report Grouper'!$B$9:$B$48,'WW Spending Actual'!$B14,'C Report Grouper'!V$9:V$48)+SUMIF('Total Adjustments'!$B$14:$B$53,'WW Spending Actual'!$B14,'Total Adjustments'!U$14:U$53)</f>
        <v>0</v>
      </c>
      <c r="V14" s="304">
        <f>SUMIF('C Report Grouper'!$B$9:$B$48,'WW Spending Actual'!$B14,'C Report Grouper'!W$9:W$48)+SUMIF('Total Adjustments'!$B$14:$B$53,'WW Spending Actual'!$B14,'Total Adjustments'!V$14:V$53)</f>
        <v>0</v>
      </c>
      <c r="W14" s="304">
        <f>SUMIF('C Report Grouper'!$B$9:$B$48,'WW Spending Actual'!$B14,'C Report Grouper'!X$9:X$48)+SUMIF('Total Adjustments'!$B$14:$B$53,'WW Spending Actual'!$B14,'Total Adjustments'!W$14:W$53)</f>
        <v>0</v>
      </c>
      <c r="X14" s="304">
        <f>SUMIF('C Report Grouper'!$B$9:$B$48,'WW Spending Actual'!$B14,'C Report Grouper'!Y$9:Y$48)+SUMIF('Total Adjustments'!$B$14:$B$53,'WW Spending Actual'!$B14,'Total Adjustments'!X$14:X$53)</f>
        <v>0</v>
      </c>
      <c r="Y14" s="304">
        <f>SUMIF('C Report Grouper'!$B$9:$B$48,'WW Spending Actual'!$B14,'C Report Grouper'!Z$9:Z$48)+SUMIF('Total Adjustments'!$B$14:$B$53,'WW Spending Actual'!$B14,'Total Adjustments'!Y$14:Y$53)</f>
        <v>0</v>
      </c>
      <c r="Z14" s="304">
        <f>SUMIF('C Report Grouper'!$B$9:$B$48,'WW Spending Actual'!$B14,'C Report Grouper'!AA$9:AA$48)+SUMIF('Total Adjustments'!$B$14:$B$53,'WW Spending Actual'!$B14,'Total Adjustments'!Z$14:Z$53)</f>
        <v>0</v>
      </c>
      <c r="AA14" s="304">
        <f>SUMIF('C Report Grouper'!$B$9:$B$48,'WW Spending Actual'!$B14,'C Report Grouper'!AB$9:AB$48)+SUMIF('Total Adjustments'!$B$14:$B$53,'WW Spending Actual'!$B14,'Total Adjustments'!AA$14:AA$53)</f>
        <v>0</v>
      </c>
      <c r="AB14" s="305">
        <f>SUMIF('C Report Grouper'!$B$9:$B$48,'WW Spending Actual'!$B14,'C Report Grouper'!AC$9:AC$48)+SUMIF('Total Adjustments'!$B$14:$B$53,'WW Spending Actual'!$B14,'Total Adjustments'!AB$14:AB$53)</f>
        <v>0</v>
      </c>
    </row>
    <row r="15" spans="1:28" x14ac:dyDescent="0.2">
      <c r="B15" s="150"/>
      <c r="C15" s="149"/>
      <c r="D15" s="303">
        <f>SUMIF('C Report Grouper'!$B$9:$B$48,'WW Spending Actual'!$B15,'C Report Grouper'!E$9:E$48)+SUMIF('Total Adjustments'!$B$14:$B$53,'WW Spending Actual'!$B15,'Total Adjustments'!D$14:D$53)</f>
        <v>0</v>
      </c>
      <c r="E15" s="304">
        <f>SUMIF('C Report Grouper'!$B$9:$B$48,'WW Spending Actual'!$B15,'C Report Grouper'!F$9:F$48)+SUMIF('Total Adjustments'!$B$14:$B$53,'WW Spending Actual'!$B15,'Total Adjustments'!E$14:E$53)</f>
        <v>0</v>
      </c>
      <c r="F15" s="304">
        <f>SUMIF('C Report Grouper'!$B$9:$B$48,'WW Spending Actual'!$B15,'C Report Grouper'!G$9:G$48)+SUMIF('Total Adjustments'!$B$14:$B$53,'WW Spending Actual'!$B15,'Total Adjustments'!F$14:F$53)</f>
        <v>0</v>
      </c>
      <c r="G15" s="304">
        <f>SUMIF('C Report Grouper'!$B$9:$B$48,'WW Spending Actual'!$B15,'C Report Grouper'!H$9:H$48)+SUMIF('Total Adjustments'!$B$14:$B$53,'WW Spending Actual'!$B15,'Total Adjustments'!G$14:G$53)</f>
        <v>0</v>
      </c>
      <c r="H15" s="304">
        <f>SUMIF('C Report Grouper'!$B$9:$B$48,'WW Spending Actual'!$B15,'C Report Grouper'!I$9:I$48)+SUMIF('Total Adjustments'!$B$14:$B$53,'WW Spending Actual'!$B15,'Total Adjustments'!H$14:H$53)</f>
        <v>0</v>
      </c>
      <c r="I15" s="304">
        <f>SUMIF('C Report Grouper'!$B$9:$B$48,'WW Spending Actual'!$B15,'C Report Grouper'!J$9:J$48)+SUMIF('Total Adjustments'!$B$14:$B$53,'WW Spending Actual'!$B15,'Total Adjustments'!I$14:I$53)</f>
        <v>0</v>
      </c>
      <c r="J15" s="304">
        <f>SUMIF('C Report Grouper'!$B$9:$B$48,'WW Spending Actual'!$B15,'C Report Grouper'!K$9:K$48)+SUMIF('Total Adjustments'!$B$14:$B$53,'WW Spending Actual'!$B15,'Total Adjustments'!J$14:J$53)</f>
        <v>0</v>
      </c>
      <c r="K15" s="304">
        <f>SUMIF('C Report Grouper'!$B$9:$B$48,'WW Spending Actual'!$B15,'C Report Grouper'!L$9:L$48)+SUMIF('Total Adjustments'!$B$14:$B$53,'WW Spending Actual'!$B15,'Total Adjustments'!K$14:K$53)</f>
        <v>0</v>
      </c>
      <c r="L15" s="304">
        <f>SUMIF('C Report Grouper'!$B$9:$B$48,'WW Spending Actual'!$B15,'C Report Grouper'!M$9:M$48)+SUMIF('Total Adjustments'!$B$14:$B$53,'WW Spending Actual'!$B15,'Total Adjustments'!L$14:L$53)</f>
        <v>0</v>
      </c>
      <c r="M15" s="304">
        <f>SUMIF('C Report Grouper'!$B$9:$B$48,'WW Spending Actual'!$B15,'C Report Grouper'!N$9:N$48)+SUMIF('Total Adjustments'!$B$14:$B$53,'WW Spending Actual'!$B15,'Total Adjustments'!M$14:M$53)</f>
        <v>0</v>
      </c>
      <c r="N15" s="304">
        <f>SUMIF('C Report Grouper'!$B$9:$B$48,'WW Spending Actual'!$B15,'C Report Grouper'!O$9:O$48)+SUMIF('Total Adjustments'!$B$14:$B$53,'WW Spending Actual'!$B15,'Total Adjustments'!N$14:N$53)</f>
        <v>0</v>
      </c>
      <c r="O15" s="304">
        <f>SUMIF('C Report Grouper'!$B$9:$B$48,'WW Spending Actual'!$B15,'C Report Grouper'!P$9:P$48)+SUMIF('Total Adjustments'!$B$14:$B$53,'WW Spending Actual'!$B15,'Total Adjustments'!O$14:O$53)</f>
        <v>0</v>
      </c>
      <c r="P15" s="304">
        <f>SUMIF('C Report Grouper'!$B$9:$B$48,'WW Spending Actual'!$B15,'C Report Grouper'!Q$9:Q$48)+SUMIF('Total Adjustments'!$B$14:$B$53,'WW Spending Actual'!$B15,'Total Adjustments'!P$14:P$53)</f>
        <v>0</v>
      </c>
      <c r="Q15" s="304">
        <f>SUMIF('C Report Grouper'!$B$9:$B$48,'WW Spending Actual'!$B15,'C Report Grouper'!R$9:R$48)+SUMIF('Total Adjustments'!$B$14:$B$53,'WW Spending Actual'!$B15,'Total Adjustments'!Q$14:Q$53)</f>
        <v>0</v>
      </c>
      <c r="R15" s="304">
        <f>SUMIF('C Report Grouper'!$B$9:$B$48,'WW Spending Actual'!$B15,'C Report Grouper'!S$9:S$48)+SUMIF('Total Adjustments'!$B$14:$B$53,'WW Spending Actual'!$B15,'Total Adjustments'!R$14:R$53)</f>
        <v>0</v>
      </c>
      <c r="S15" s="304">
        <f>SUMIF('C Report Grouper'!$B$9:$B$48,'WW Spending Actual'!$B15,'C Report Grouper'!T$9:T$48)+SUMIF('Total Adjustments'!$B$14:$B$53,'WW Spending Actual'!$B15,'Total Adjustments'!S$14:S$53)</f>
        <v>0</v>
      </c>
      <c r="T15" s="304">
        <f>SUMIF('C Report Grouper'!$B$9:$B$48,'WW Spending Actual'!$B15,'C Report Grouper'!U$9:U$48)+SUMIF('Total Adjustments'!$B$14:$B$53,'WW Spending Actual'!$B15,'Total Adjustments'!T$14:T$53)</f>
        <v>0</v>
      </c>
      <c r="U15" s="304">
        <f>SUMIF('C Report Grouper'!$B$9:$B$48,'WW Spending Actual'!$B15,'C Report Grouper'!V$9:V$48)+SUMIF('Total Adjustments'!$B$14:$B$53,'WW Spending Actual'!$B15,'Total Adjustments'!U$14:U$53)</f>
        <v>0</v>
      </c>
      <c r="V15" s="304">
        <f>SUMIF('C Report Grouper'!$B$9:$B$48,'WW Spending Actual'!$B15,'C Report Grouper'!W$9:W$48)+SUMIF('Total Adjustments'!$B$14:$B$53,'WW Spending Actual'!$B15,'Total Adjustments'!V$14:V$53)</f>
        <v>0</v>
      </c>
      <c r="W15" s="304">
        <f>SUMIF('C Report Grouper'!$B$9:$B$48,'WW Spending Actual'!$B15,'C Report Grouper'!X$9:X$48)+SUMIF('Total Adjustments'!$B$14:$B$53,'WW Spending Actual'!$B15,'Total Adjustments'!W$14:W$53)</f>
        <v>0</v>
      </c>
      <c r="X15" s="304">
        <f>SUMIF('C Report Grouper'!$B$9:$B$48,'WW Spending Actual'!$B15,'C Report Grouper'!Y$9:Y$48)+SUMIF('Total Adjustments'!$B$14:$B$53,'WW Spending Actual'!$B15,'Total Adjustments'!X$14:X$53)</f>
        <v>0</v>
      </c>
      <c r="Y15" s="304">
        <f>SUMIF('C Report Grouper'!$B$9:$B$48,'WW Spending Actual'!$B15,'C Report Grouper'!Z$9:Z$48)+SUMIF('Total Adjustments'!$B$14:$B$53,'WW Spending Actual'!$B15,'Total Adjustments'!Y$14:Y$53)</f>
        <v>0</v>
      </c>
      <c r="Z15" s="304">
        <f>SUMIF('C Report Grouper'!$B$9:$B$48,'WW Spending Actual'!$B15,'C Report Grouper'!AA$9:AA$48)+SUMIF('Total Adjustments'!$B$14:$B$53,'WW Spending Actual'!$B15,'Total Adjustments'!Z$14:Z$53)</f>
        <v>0</v>
      </c>
      <c r="AA15" s="304">
        <f>SUMIF('C Report Grouper'!$B$9:$B$48,'WW Spending Actual'!$B15,'C Report Grouper'!AB$9:AB$48)+SUMIF('Total Adjustments'!$B$14:$B$53,'WW Spending Actual'!$B15,'Total Adjustments'!AA$14:AA$53)</f>
        <v>0</v>
      </c>
      <c r="AB15" s="305">
        <f>SUMIF('C Report Grouper'!$B$9:$B$48,'WW Spending Actual'!$B15,'C Report Grouper'!AC$9:AC$48)+SUMIF('Total Adjustments'!$B$14:$B$53,'WW Spending Actual'!$B15,'Total Adjustments'!AB$14:AB$53)</f>
        <v>0</v>
      </c>
    </row>
    <row r="16" spans="1:28" x14ac:dyDescent="0.2">
      <c r="B16" s="151" t="s">
        <v>85</v>
      </c>
      <c r="C16" s="149"/>
      <c r="D16" s="303">
        <f>SUMIF('C Report Grouper'!$B$9:$B$48,'WW Spending Actual'!$B16,'C Report Grouper'!E$9:E$48)+SUMIF('Total Adjustments'!$B$14:$B$53,'WW Spending Actual'!$B16,'Total Adjustments'!D$14:D$53)</f>
        <v>0</v>
      </c>
      <c r="E16" s="304">
        <f>SUMIF('C Report Grouper'!$B$9:$B$48,'WW Spending Actual'!$B16,'C Report Grouper'!F$9:F$48)+SUMIF('Total Adjustments'!$B$14:$B$53,'WW Spending Actual'!$B16,'Total Adjustments'!E$14:E$53)</f>
        <v>0</v>
      </c>
      <c r="F16" s="304">
        <f>SUMIF('C Report Grouper'!$B$9:$B$48,'WW Spending Actual'!$B16,'C Report Grouper'!G$9:G$48)+SUMIF('Total Adjustments'!$B$14:$B$53,'WW Spending Actual'!$B16,'Total Adjustments'!F$14:F$53)</f>
        <v>0</v>
      </c>
      <c r="G16" s="304">
        <f>SUMIF('C Report Grouper'!$B$9:$B$48,'WW Spending Actual'!$B16,'C Report Grouper'!H$9:H$48)+SUMIF('Total Adjustments'!$B$14:$B$53,'WW Spending Actual'!$B16,'Total Adjustments'!G$14:G$53)</f>
        <v>0</v>
      </c>
      <c r="H16" s="304">
        <f>SUMIF('C Report Grouper'!$B$9:$B$48,'WW Spending Actual'!$B16,'C Report Grouper'!I$9:I$48)+SUMIF('Total Adjustments'!$B$14:$B$53,'WW Spending Actual'!$B16,'Total Adjustments'!H$14:H$53)</f>
        <v>0</v>
      </c>
      <c r="I16" s="304">
        <f>SUMIF('C Report Grouper'!$B$9:$B$48,'WW Spending Actual'!$B16,'C Report Grouper'!J$9:J$48)+SUMIF('Total Adjustments'!$B$14:$B$53,'WW Spending Actual'!$B16,'Total Adjustments'!I$14:I$53)</f>
        <v>0</v>
      </c>
      <c r="J16" s="304">
        <f>SUMIF('C Report Grouper'!$B$9:$B$48,'WW Spending Actual'!$B16,'C Report Grouper'!K$9:K$48)+SUMIF('Total Adjustments'!$B$14:$B$53,'WW Spending Actual'!$B16,'Total Adjustments'!J$14:J$53)</f>
        <v>0</v>
      </c>
      <c r="K16" s="304">
        <f>SUMIF('C Report Grouper'!$B$9:$B$48,'WW Spending Actual'!$B16,'C Report Grouper'!L$9:L$48)+SUMIF('Total Adjustments'!$B$14:$B$53,'WW Spending Actual'!$B16,'Total Adjustments'!K$14:K$53)</f>
        <v>0</v>
      </c>
      <c r="L16" s="304">
        <f>SUMIF('C Report Grouper'!$B$9:$B$48,'WW Spending Actual'!$B16,'C Report Grouper'!M$9:M$48)+SUMIF('Total Adjustments'!$B$14:$B$53,'WW Spending Actual'!$B16,'Total Adjustments'!L$14:L$53)</f>
        <v>0</v>
      </c>
      <c r="M16" s="304">
        <f>SUMIF('C Report Grouper'!$B$9:$B$48,'WW Spending Actual'!$B16,'C Report Grouper'!N$9:N$48)+SUMIF('Total Adjustments'!$B$14:$B$53,'WW Spending Actual'!$B16,'Total Adjustments'!M$14:M$53)</f>
        <v>0</v>
      </c>
      <c r="N16" s="304">
        <f>SUMIF('C Report Grouper'!$B$9:$B$48,'WW Spending Actual'!$B16,'C Report Grouper'!O$9:O$48)+SUMIF('Total Adjustments'!$B$14:$B$53,'WW Spending Actual'!$B16,'Total Adjustments'!N$14:N$53)</f>
        <v>0</v>
      </c>
      <c r="O16" s="304">
        <f>SUMIF('C Report Grouper'!$B$9:$B$48,'WW Spending Actual'!$B16,'C Report Grouper'!P$9:P$48)+SUMIF('Total Adjustments'!$B$14:$B$53,'WW Spending Actual'!$B16,'Total Adjustments'!O$14:O$53)</f>
        <v>0</v>
      </c>
      <c r="P16" s="304">
        <f>SUMIF('C Report Grouper'!$B$9:$B$48,'WW Spending Actual'!$B16,'C Report Grouper'!Q$9:Q$48)+SUMIF('Total Adjustments'!$B$14:$B$53,'WW Spending Actual'!$B16,'Total Adjustments'!P$14:P$53)</f>
        <v>0</v>
      </c>
      <c r="Q16" s="304">
        <f>SUMIF('C Report Grouper'!$B$9:$B$48,'WW Spending Actual'!$B16,'C Report Grouper'!R$9:R$48)+SUMIF('Total Adjustments'!$B$14:$B$53,'WW Spending Actual'!$B16,'Total Adjustments'!Q$14:Q$53)</f>
        <v>0</v>
      </c>
      <c r="R16" s="304">
        <f>SUMIF('C Report Grouper'!$B$9:$B$48,'WW Spending Actual'!$B16,'C Report Grouper'!S$9:S$48)+SUMIF('Total Adjustments'!$B$14:$B$53,'WW Spending Actual'!$B16,'Total Adjustments'!R$14:R$53)</f>
        <v>0</v>
      </c>
      <c r="S16" s="304">
        <f>SUMIF('C Report Grouper'!$B$9:$B$48,'WW Spending Actual'!$B16,'C Report Grouper'!T$9:T$48)+SUMIF('Total Adjustments'!$B$14:$B$53,'WW Spending Actual'!$B16,'Total Adjustments'!S$14:S$53)</f>
        <v>0</v>
      </c>
      <c r="T16" s="304">
        <f>SUMIF('C Report Grouper'!$B$9:$B$48,'WW Spending Actual'!$B16,'C Report Grouper'!U$9:U$48)+SUMIF('Total Adjustments'!$B$14:$B$53,'WW Spending Actual'!$B16,'Total Adjustments'!T$14:T$53)</f>
        <v>0</v>
      </c>
      <c r="U16" s="304">
        <f>SUMIF('C Report Grouper'!$B$9:$B$48,'WW Spending Actual'!$B16,'C Report Grouper'!V$9:V$48)+SUMIF('Total Adjustments'!$B$14:$B$53,'WW Spending Actual'!$B16,'Total Adjustments'!U$14:U$53)</f>
        <v>0</v>
      </c>
      <c r="V16" s="304">
        <f>SUMIF('C Report Grouper'!$B$9:$B$48,'WW Spending Actual'!$B16,'C Report Grouper'!W$9:W$48)+SUMIF('Total Adjustments'!$B$14:$B$53,'WW Spending Actual'!$B16,'Total Adjustments'!V$14:V$53)</f>
        <v>0</v>
      </c>
      <c r="W16" s="304">
        <f>SUMIF('C Report Grouper'!$B$9:$B$48,'WW Spending Actual'!$B16,'C Report Grouper'!X$9:X$48)+SUMIF('Total Adjustments'!$B$14:$B$53,'WW Spending Actual'!$B16,'Total Adjustments'!W$14:W$53)</f>
        <v>0</v>
      </c>
      <c r="X16" s="304">
        <f>SUMIF('C Report Grouper'!$B$9:$B$48,'WW Spending Actual'!$B16,'C Report Grouper'!Y$9:Y$48)+SUMIF('Total Adjustments'!$B$14:$B$53,'WW Spending Actual'!$B16,'Total Adjustments'!X$14:X$53)</f>
        <v>0</v>
      </c>
      <c r="Y16" s="304">
        <f>SUMIF('C Report Grouper'!$B$9:$B$48,'WW Spending Actual'!$B16,'C Report Grouper'!Z$9:Z$48)+SUMIF('Total Adjustments'!$B$14:$B$53,'WW Spending Actual'!$B16,'Total Adjustments'!Y$14:Y$53)</f>
        <v>0</v>
      </c>
      <c r="Z16" s="304">
        <f>SUMIF('C Report Grouper'!$B$9:$B$48,'WW Spending Actual'!$B16,'C Report Grouper'!AA$9:AA$48)+SUMIF('Total Adjustments'!$B$14:$B$53,'WW Spending Actual'!$B16,'Total Adjustments'!Z$14:Z$53)</f>
        <v>0</v>
      </c>
      <c r="AA16" s="304">
        <f>SUMIF('C Report Grouper'!$B$9:$B$48,'WW Spending Actual'!$B16,'C Report Grouper'!AB$9:AB$48)+SUMIF('Total Adjustments'!$B$14:$B$53,'WW Spending Actual'!$B16,'Total Adjustments'!AA$14:AA$53)</f>
        <v>0</v>
      </c>
      <c r="AB16" s="305">
        <f>SUMIF('C Report Grouper'!$B$9:$B$48,'WW Spending Actual'!$B16,'C Report Grouper'!AC$9:AC$48)+SUMIF('Total Adjustments'!$B$14:$B$53,'WW Spending Actual'!$B16,'Total Adjustments'!AB$14:AB$53)</f>
        <v>0</v>
      </c>
    </row>
    <row r="17" spans="2:28" x14ac:dyDescent="0.2">
      <c r="B17" s="150" t="str">
        <f>IFERROR(VLOOKUP(C17,'MEG Def'!$A$21:$B$26,2),"")</f>
        <v/>
      </c>
      <c r="C17" s="149"/>
      <c r="D17" s="303">
        <f>SUMIF('C Report Grouper'!$B$9:$B$48,'WW Spending Actual'!$B17,'C Report Grouper'!E$9:E$48)+SUMIF('Total Adjustments'!$B$14:$B$53,'WW Spending Actual'!$B17,'Total Adjustments'!D$14:D$53)</f>
        <v>0</v>
      </c>
      <c r="E17" s="304">
        <f>SUMIF('C Report Grouper'!$B$9:$B$48,'WW Spending Actual'!$B17,'C Report Grouper'!F$9:F$48)+SUMIF('Total Adjustments'!$B$14:$B$53,'WW Spending Actual'!$B17,'Total Adjustments'!E$14:E$53)</f>
        <v>0</v>
      </c>
      <c r="F17" s="304">
        <f>SUMIF('C Report Grouper'!$B$9:$B$48,'WW Spending Actual'!$B17,'C Report Grouper'!G$9:G$48)+SUMIF('Total Adjustments'!$B$14:$B$53,'WW Spending Actual'!$B17,'Total Adjustments'!F$14:F$53)</f>
        <v>0</v>
      </c>
      <c r="G17" s="304">
        <f>SUMIF('C Report Grouper'!$B$9:$B$48,'WW Spending Actual'!$B17,'C Report Grouper'!H$9:H$48)+SUMIF('Total Adjustments'!$B$14:$B$53,'WW Spending Actual'!$B17,'Total Adjustments'!G$14:G$53)</f>
        <v>0</v>
      </c>
      <c r="H17" s="304">
        <f>SUMIF('C Report Grouper'!$B$9:$B$48,'WW Spending Actual'!$B17,'C Report Grouper'!I$9:I$48)+SUMIF('Total Adjustments'!$B$14:$B$53,'WW Spending Actual'!$B17,'Total Adjustments'!H$14:H$53)</f>
        <v>0</v>
      </c>
      <c r="I17" s="304">
        <f>SUMIF('C Report Grouper'!$B$9:$B$48,'WW Spending Actual'!$B17,'C Report Grouper'!J$9:J$48)+SUMIF('Total Adjustments'!$B$14:$B$53,'WW Spending Actual'!$B17,'Total Adjustments'!I$14:I$53)</f>
        <v>0</v>
      </c>
      <c r="J17" s="304">
        <f>SUMIF('C Report Grouper'!$B$9:$B$48,'WW Spending Actual'!$B17,'C Report Grouper'!K$9:K$48)+SUMIF('Total Adjustments'!$B$14:$B$53,'WW Spending Actual'!$B17,'Total Adjustments'!J$14:J$53)</f>
        <v>0</v>
      </c>
      <c r="K17" s="304">
        <f>SUMIF('C Report Grouper'!$B$9:$B$48,'WW Spending Actual'!$B17,'C Report Grouper'!L$9:L$48)+SUMIF('Total Adjustments'!$B$14:$B$53,'WW Spending Actual'!$B17,'Total Adjustments'!K$14:K$53)</f>
        <v>0</v>
      </c>
      <c r="L17" s="304">
        <f>SUMIF('C Report Grouper'!$B$9:$B$48,'WW Spending Actual'!$B17,'C Report Grouper'!M$9:M$48)+SUMIF('Total Adjustments'!$B$14:$B$53,'WW Spending Actual'!$B17,'Total Adjustments'!L$14:L$53)</f>
        <v>0</v>
      </c>
      <c r="M17" s="304">
        <f>SUMIF('C Report Grouper'!$B$9:$B$48,'WW Spending Actual'!$B17,'C Report Grouper'!N$9:N$48)+SUMIF('Total Adjustments'!$B$14:$B$53,'WW Spending Actual'!$B17,'Total Adjustments'!M$14:M$53)</f>
        <v>0</v>
      </c>
      <c r="N17" s="304">
        <f>SUMIF('C Report Grouper'!$B$9:$B$48,'WW Spending Actual'!$B17,'C Report Grouper'!O$9:O$48)+SUMIF('Total Adjustments'!$B$14:$B$53,'WW Spending Actual'!$B17,'Total Adjustments'!N$14:N$53)</f>
        <v>0</v>
      </c>
      <c r="O17" s="304">
        <f>SUMIF('C Report Grouper'!$B$9:$B$48,'WW Spending Actual'!$B17,'C Report Grouper'!P$9:P$48)+SUMIF('Total Adjustments'!$B$14:$B$53,'WW Spending Actual'!$B17,'Total Adjustments'!O$14:O$53)</f>
        <v>0</v>
      </c>
      <c r="P17" s="304">
        <f>SUMIF('C Report Grouper'!$B$9:$B$48,'WW Spending Actual'!$B17,'C Report Grouper'!Q$9:Q$48)+SUMIF('Total Adjustments'!$B$14:$B$53,'WW Spending Actual'!$B17,'Total Adjustments'!P$14:P$53)</f>
        <v>0</v>
      </c>
      <c r="Q17" s="304">
        <f>SUMIF('C Report Grouper'!$B$9:$B$48,'WW Spending Actual'!$B17,'C Report Grouper'!R$9:R$48)+SUMIF('Total Adjustments'!$B$14:$B$53,'WW Spending Actual'!$B17,'Total Adjustments'!Q$14:Q$53)</f>
        <v>0</v>
      </c>
      <c r="R17" s="304">
        <f>SUMIF('C Report Grouper'!$B$9:$B$48,'WW Spending Actual'!$B17,'C Report Grouper'!S$9:S$48)+SUMIF('Total Adjustments'!$B$14:$B$53,'WW Spending Actual'!$B17,'Total Adjustments'!R$14:R$53)</f>
        <v>0</v>
      </c>
      <c r="S17" s="304">
        <f>SUMIF('C Report Grouper'!$B$9:$B$48,'WW Spending Actual'!$B17,'C Report Grouper'!T$9:T$48)+SUMIF('Total Adjustments'!$B$14:$B$53,'WW Spending Actual'!$B17,'Total Adjustments'!S$14:S$53)</f>
        <v>0</v>
      </c>
      <c r="T17" s="304">
        <f>SUMIF('C Report Grouper'!$B$9:$B$48,'WW Spending Actual'!$B17,'C Report Grouper'!U$9:U$48)+SUMIF('Total Adjustments'!$B$14:$B$53,'WW Spending Actual'!$B17,'Total Adjustments'!T$14:T$53)</f>
        <v>0</v>
      </c>
      <c r="U17" s="304">
        <f>SUMIF('C Report Grouper'!$B$9:$B$48,'WW Spending Actual'!$B17,'C Report Grouper'!V$9:V$48)+SUMIF('Total Adjustments'!$B$14:$B$53,'WW Spending Actual'!$B17,'Total Adjustments'!U$14:U$53)</f>
        <v>0</v>
      </c>
      <c r="V17" s="304">
        <f>SUMIF('C Report Grouper'!$B$9:$B$48,'WW Spending Actual'!$B17,'C Report Grouper'!W$9:W$48)+SUMIF('Total Adjustments'!$B$14:$B$53,'WW Spending Actual'!$B17,'Total Adjustments'!V$14:V$53)</f>
        <v>0</v>
      </c>
      <c r="W17" s="304">
        <f>SUMIF('C Report Grouper'!$B$9:$B$48,'WW Spending Actual'!$B17,'C Report Grouper'!X$9:X$48)+SUMIF('Total Adjustments'!$B$14:$B$53,'WW Spending Actual'!$B17,'Total Adjustments'!W$14:W$53)</f>
        <v>0</v>
      </c>
      <c r="X17" s="304">
        <f>SUMIF('C Report Grouper'!$B$9:$B$48,'WW Spending Actual'!$B17,'C Report Grouper'!Y$9:Y$48)+SUMIF('Total Adjustments'!$B$14:$B$53,'WW Spending Actual'!$B17,'Total Adjustments'!X$14:X$53)</f>
        <v>0</v>
      </c>
      <c r="Y17" s="304">
        <f>SUMIF('C Report Grouper'!$B$9:$B$48,'WW Spending Actual'!$B17,'C Report Grouper'!Z$9:Z$48)+SUMIF('Total Adjustments'!$B$14:$B$53,'WW Spending Actual'!$B17,'Total Adjustments'!Y$14:Y$53)</f>
        <v>0</v>
      </c>
      <c r="Z17" s="304">
        <f>SUMIF('C Report Grouper'!$B$9:$B$48,'WW Spending Actual'!$B17,'C Report Grouper'!AA$9:AA$48)+SUMIF('Total Adjustments'!$B$14:$B$53,'WW Spending Actual'!$B17,'Total Adjustments'!Z$14:Z$53)</f>
        <v>0</v>
      </c>
      <c r="AA17" s="304">
        <f>SUMIF('C Report Grouper'!$B$9:$B$48,'WW Spending Actual'!$B17,'C Report Grouper'!AB$9:AB$48)+SUMIF('Total Adjustments'!$B$14:$B$53,'WW Spending Actual'!$B17,'Total Adjustments'!AA$14:AA$53)</f>
        <v>0</v>
      </c>
      <c r="AB17" s="305">
        <f>SUMIF('C Report Grouper'!$B$9:$B$48,'WW Spending Actual'!$B17,'C Report Grouper'!AC$9:AC$48)+SUMIF('Total Adjustments'!$B$14:$B$53,'WW Spending Actual'!$B17,'Total Adjustments'!AB$14:AB$53)</f>
        <v>0</v>
      </c>
    </row>
    <row r="18" spans="2:28" x14ac:dyDescent="0.2">
      <c r="B18" s="150" t="str">
        <f>IFERROR(VLOOKUP(C18,'MEG Def'!$A$21:$B$26,2),"")</f>
        <v/>
      </c>
      <c r="C18" s="149"/>
      <c r="D18" s="303">
        <f>SUMIF('C Report Grouper'!$B$9:$B$48,'WW Spending Actual'!$B18,'C Report Grouper'!E$9:E$48)+SUMIF('Total Adjustments'!$B$14:$B$53,'WW Spending Actual'!$B18,'Total Adjustments'!D$14:D$53)</f>
        <v>0</v>
      </c>
      <c r="E18" s="304">
        <f>SUMIF('C Report Grouper'!$B$9:$B$48,'WW Spending Actual'!$B18,'C Report Grouper'!F$9:F$48)+SUMIF('Total Adjustments'!$B$14:$B$53,'WW Spending Actual'!$B18,'Total Adjustments'!E$14:E$53)</f>
        <v>0</v>
      </c>
      <c r="F18" s="304">
        <f>SUMIF('C Report Grouper'!$B$9:$B$48,'WW Spending Actual'!$B18,'C Report Grouper'!G$9:G$48)+SUMIF('Total Adjustments'!$B$14:$B$53,'WW Spending Actual'!$B18,'Total Adjustments'!F$14:F$53)</f>
        <v>0</v>
      </c>
      <c r="G18" s="304">
        <f>SUMIF('C Report Grouper'!$B$9:$B$48,'WW Spending Actual'!$B18,'C Report Grouper'!H$9:H$48)+SUMIF('Total Adjustments'!$B$14:$B$53,'WW Spending Actual'!$B18,'Total Adjustments'!G$14:G$53)</f>
        <v>0</v>
      </c>
      <c r="H18" s="304">
        <f>SUMIF('C Report Grouper'!$B$9:$B$48,'WW Spending Actual'!$B18,'C Report Grouper'!I$9:I$48)+SUMIF('Total Adjustments'!$B$14:$B$53,'WW Spending Actual'!$B18,'Total Adjustments'!H$14:H$53)</f>
        <v>0</v>
      </c>
      <c r="I18" s="304">
        <f>SUMIF('C Report Grouper'!$B$9:$B$48,'WW Spending Actual'!$B18,'C Report Grouper'!J$9:J$48)+SUMIF('Total Adjustments'!$B$14:$B$53,'WW Spending Actual'!$B18,'Total Adjustments'!I$14:I$53)</f>
        <v>0</v>
      </c>
      <c r="J18" s="304">
        <f>SUMIF('C Report Grouper'!$B$9:$B$48,'WW Spending Actual'!$B18,'C Report Grouper'!K$9:K$48)+SUMIF('Total Adjustments'!$B$14:$B$53,'WW Spending Actual'!$B18,'Total Adjustments'!J$14:J$53)</f>
        <v>0</v>
      </c>
      <c r="K18" s="304">
        <f>SUMIF('C Report Grouper'!$B$9:$B$48,'WW Spending Actual'!$B18,'C Report Grouper'!L$9:L$48)+SUMIF('Total Adjustments'!$B$14:$B$53,'WW Spending Actual'!$B18,'Total Adjustments'!K$14:K$53)</f>
        <v>0</v>
      </c>
      <c r="L18" s="304">
        <f>SUMIF('C Report Grouper'!$B$9:$B$48,'WW Spending Actual'!$B18,'C Report Grouper'!M$9:M$48)+SUMIF('Total Adjustments'!$B$14:$B$53,'WW Spending Actual'!$B18,'Total Adjustments'!L$14:L$53)</f>
        <v>0</v>
      </c>
      <c r="M18" s="304">
        <f>SUMIF('C Report Grouper'!$B$9:$B$48,'WW Spending Actual'!$B18,'C Report Grouper'!N$9:N$48)+SUMIF('Total Adjustments'!$B$14:$B$53,'WW Spending Actual'!$B18,'Total Adjustments'!M$14:M$53)</f>
        <v>0</v>
      </c>
      <c r="N18" s="304">
        <f>SUMIF('C Report Grouper'!$B$9:$B$48,'WW Spending Actual'!$B18,'C Report Grouper'!O$9:O$48)+SUMIF('Total Adjustments'!$B$14:$B$53,'WW Spending Actual'!$B18,'Total Adjustments'!N$14:N$53)</f>
        <v>0</v>
      </c>
      <c r="O18" s="304">
        <f>SUMIF('C Report Grouper'!$B$9:$B$48,'WW Spending Actual'!$B18,'C Report Grouper'!P$9:P$48)+SUMIF('Total Adjustments'!$B$14:$B$53,'WW Spending Actual'!$B18,'Total Adjustments'!O$14:O$53)</f>
        <v>0</v>
      </c>
      <c r="P18" s="304">
        <f>SUMIF('C Report Grouper'!$B$9:$B$48,'WW Spending Actual'!$B18,'C Report Grouper'!Q$9:Q$48)+SUMIF('Total Adjustments'!$B$14:$B$53,'WW Spending Actual'!$B18,'Total Adjustments'!P$14:P$53)</f>
        <v>0</v>
      </c>
      <c r="Q18" s="304">
        <f>SUMIF('C Report Grouper'!$B$9:$B$48,'WW Spending Actual'!$B18,'C Report Grouper'!R$9:R$48)+SUMIF('Total Adjustments'!$B$14:$B$53,'WW Spending Actual'!$B18,'Total Adjustments'!Q$14:Q$53)</f>
        <v>0</v>
      </c>
      <c r="R18" s="304">
        <f>SUMIF('C Report Grouper'!$B$9:$B$48,'WW Spending Actual'!$B18,'C Report Grouper'!S$9:S$48)+SUMIF('Total Adjustments'!$B$14:$B$53,'WW Spending Actual'!$B18,'Total Adjustments'!R$14:R$53)</f>
        <v>0</v>
      </c>
      <c r="S18" s="304">
        <f>SUMIF('C Report Grouper'!$B$9:$B$48,'WW Spending Actual'!$B18,'C Report Grouper'!T$9:T$48)+SUMIF('Total Adjustments'!$B$14:$B$53,'WW Spending Actual'!$B18,'Total Adjustments'!S$14:S$53)</f>
        <v>0</v>
      </c>
      <c r="T18" s="304">
        <f>SUMIF('C Report Grouper'!$B$9:$B$48,'WW Spending Actual'!$B18,'C Report Grouper'!U$9:U$48)+SUMIF('Total Adjustments'!$B$14:$B$53,'WW Spending Actual'!$B18,'Total Adjustments'!T$14:T$53)</f>
        <v>0</v>
      </c>
      <c r="U18" s="304">
        <f>SUMIF('C Report Grouper'!$B$9:$B$48,'WW Spending Actual'!$B18,'C Report Grouper'!V$9:V$48)+SUMIF('Total Adjustments'!$B$14:$B$53,'WW Spending Actual'!$B18,'Total Adjustments'!U$14:U$53)</f>
        <v>0</v>
      </c>
      <c r="V18" s="304">
        <f>SUMIF('C Report Grouper'!$B$9:$B$48,'WW Spending Actual'!$B18,'C Report Grouper'!W$9:W$48)+SUMIF('Total Adjustments'!$B$14:$B$53,'WW Spending Actual'!$B18,'Total Adjustments'!V$14:V$53)</f>
        <v>0</v>
      </c>
      <c r="W18" s="304">
        <f>SUMIF('C Report Grouper'!$B$9:$B$48,'WW Spending Actual'!$B18,'C Report Grouper'!X$9:X$48)+SUMIF('Total Adjustments'!$B$14:$B$53,'WW Spending Actual'!$B18,'Total Adjustments'!W$14:W$53)</f>
        <v>0</v>
      </c>
      <c r="X18" s="304">
        <f>SUMIF('C Report Grouper'!$B$9:$B$48,'WW Spending Actual'!$B18,'C Report Grouper'!Y$9:Y$48)+SUMIF('Total Adjustments'!$B$14:$B$53,'WW Spending Actual'!$B18,'Total Adjustments'!X$14:X$53)</f>
        <v>0</v>
      </c>
      <c r="Y18" s="304">
        <f>SUMIF('C Report Grouper'!$B$9:$B$48,'WW Spending Actual'!$B18,'C Report Grouper'!Z$9:Z$48)+SUMIF('Total Adjustments'!$B$14:$B$53,'WW Spending Actual'!$B18,'Total Adjustments'!Y$14:Y$53)</f>
        <v>0</v>
      </c>
      <c r="Z18" s="304">
        <f>SUMIF('C Report Grouper'!$B$9:$B$48,'WW Spending Actual'!$B18,'C Report Grouper'!AA$9:AA$48)+SUMIF('Total Adjustments'!$B$14:$B$53,'WW Spending Actual'!$B18,'Total Adjustments'!Z$14:Z$53)</f>
        <v>0</v>
      </c>
      <c r="AA18" s="304">
        <f>SUMIF('C Report Grouper'!$B$9:$B$48,'WW Spending Actual'!$B18,'C Report Grouper'!AB$9:AB$48)+SUMIF('Total Adjustments'!$B$14:$B$53,'WW Spending Actual'!$B18,'Total Adjustments'!AA$14:AA$53)</f>
        <v>0</v>
      </c>
      <c r="AB18" s="305">
        <f>SUMIF('C Report Grouper'!$B$9:$B$48,'WW Spending Actual'!$B18,'C Report Grouper'!AC$9:AC$48)+SUMIF('Total Adjustments'!$B$14:$B$53,'WW Spending Actual'!$B18,'Total Adjustments'!AB$14:AB$53)</f>
        <v>0</v>
      </c>
    </row>
    <row r="19" spans="2:28" x14ac:dyDescent="0.2">
      <c r="B19" s="150" t="str">
        <f>IFERROR(VLOOKUP(C19,'MEG Def'!$A$21:$B$26,2),"")</f>
        <v/>
      </c>
      <c r="C19" s="149"/>
      <c r="D19" s="303">
        <f>SUMIF('C Report Grouper'!$B$9:$B$48,'WW Spending Actual'!$B19,'C Report Grouper'!E$9:E$48)+SUMIF('Total Adjustments'!$B$14:$B$53,'WW Spending Actual'!$B19,'Total Adjustments'!D$14:D$53)</f>
        <v>0</v>
      </c>
      <c r="E19" s="304">
        <f>SUMIF('C Report Grouper'!$B$9:$B$48,'WW Spending Actual'!$B19,'C Report Grouper'!F$9:F$48)+SUMIF('Total Adjustments'!$B$14:$B$53,'WW Spending Actual'!$B19,'Total Adjustments'!E$14:E$53)</f>
        <v>0</v>
      </c>
      <c r="F19" s="304">
        <f>SUMIF('C Report Grouper'!$B$9:$B$48,'WW Spending Actual'!$B19,'C Report Grouper'!G$9:G$48)+SUMIF('Total Adjustments'!$B$14:$B$53,'WW Spending Actual'!$B19,'Total Adjustments'!F$14:F$53)</f>
        <v>0</v>
      </c>
      <c r="G19" s="304">
        <f>SUMIF('C Report Grouper'!$B$9:$B$48,'WW Spending Actual'!$B19,'C Report Grouper'!H$9:H$48)+SUMIF('Total Adjustments'!$B$14:$B$53,'WW Spending Actual'!$B19,'Total Adjustments'!G$14:G$53)</f>
        <v>0</v>
      </c>
      <c r="H19" s="304">
        <f>SUMIF('C Report Grouper'!$B$9:$B$48,'WW Spending Actual'!$B19,'C Report Grouper'!I$9:I$48)+SUMIF('Total Adjustments'!$B$14:$B$53,'WW Spending Actual'!$B19,'Total Adjustments'!H$14:H$53)</f>
        <v>0</v>
      </c>
      <c r="I19" s="304">
        <f>SUMIF('C Report Grouper'!$B$9:$B$48,'WW Spending Actual'!$B19,'C Report Grouper'!J$9:J$48)+SUMIF('Total Adjustments'!$B$14:$B$53,'WW Spending Actual'!$B19,'Total Adjustments'!I$14:I$53)</f>
        <v>0</v>
      </c>
      <c r="J19" s="304">
        <f>SUMIF('C Report Grouper'!$B$9:$B$48,'WW Spending Actual'!$B19,'C Report Grouper'!K$9:K$48)+SUMIF('Total Adjustments'!$B$14:$B$53,'WW Spending Actual'!$B19,'Total Adjustments'!J$14:J$53)</f>
        <v>0</v>
      </c>
      <c r="K19" s="304">
        <f>SUMIF('C Report Grouper'!$B$9:$B$48,'WW Spending Actual'!$B19,'C Report Grouper'!L$9:L$48)+SUMIF('Total Adjustments'!$B$14:$B$53,'WW Spending Actual'!$B19,'Total Adjustments'!K$14:K$53)</f>
        <v>0</v>
      </c>
      <c r="L19" s="304">
        <f>SUMIF('C Report Grouper'!$B$9:$B$48,'WW Spending Actual'!$B19,'C Report Grouper'!M$9:M$48)+SUMIF('Total Adjustments'!$B$14:$B$53,'WW Spending Actual'!$B19,'Total Adjustments'!L$14:L$53)</f>
        <v>0</v>
      </c>
      <c r="M19" s="304">
        <f>SUMIF('C Report Grouper'!$B$9:$B$48,'WW Spending Actual'!$B19,'C Report Grouper'!N$9:N$48)+SUMIF('Total Adjustments'!$B$14:$B$53,'WW Spending Actual'!$B19,'Total Adjustments'!M$14:M$53)</f>
        <v>0</v>
      </c>
      <c r="N19" s="304">
        <f>SUMIF('C Report Grouper'!$B$9:$B$48,'WW Spending Actual'!$B19,'C Report Grouper'!O$9:O$48)+SUMIF('Total Adjustments'!$B$14:$B$53,'WW Spending Actual'!$B19,'Total Adjustments'!N$14:N$53)</f>
        <v>0</v>
      </c>
      <c r="O19" s="304">
        <f>SUMIF('C Report Grouper'!$B$9:$B$48,'WW Spending Actual'!$B19,'C Report Grouper'!P$9:P$48)+SUMIF('Total Adjustments'!$B$14:$B$53,'WW Spending Actual'!$B19,'Total Adjustments'!O$14:O$53)</f>
        <v>0</v>
      </c>
      <c r="P19" s="304">
        <f>SUMIF('C Report Grouper'!$B$9:$B$48,'WW Spending Actual'!$B19,'C Report Grouper'!Q$9:Q$48)+SUMIF('Total Adjustments'!$B$14:$B$53,'WW Spending Actual'!$B19,'Total Adjustments'!P$14:P$53)</f>
        <v>0</v>
      </c>
      <c r="Q19" s="304">
        <f>SUMIF('C Report Grouper'!$B$9:$B$48,'WW Spending Actual'!$B19,'C Report Grouper'!R$9:R$48)+SUMIF('Total Adjustments'!$B$14:$B$53,'WW Spending Actual'!$B19,'Total Adjustments'!Q$14:Q$53)</f>
        <v>0</v>
      </c>
      <c r="R19" s="304">
        <f>SUMIF('C Report Grouper'!$B$9:$B$48,'WW Spending Actual'!$B19,'C Report Grouper'!S$9:S$48)+SUMIF('Total Adjustments'!$B$14:$B$53,'WW Spending Actual'!$B19,'Total Adjustments'!R$14:R$53)</f>
        <v>0</v>
      </c>
      <c r="S19" s="304">
        <f>SUMIF('C Report Grouper'!$B$9:$B$48,'WW Spending Actual'!$B19,'C Report Grouper'!T$9:T$48)+SUMIF('Total Adjustments'!$B$14:$B$53,'WW Spending Actual'!$B19,'Total Adjustments'!S$14:S$53)</f>
        <v>0</v>
      </c>
      <c r="T19" s="304">
        <f>SUMIF('C Report Grouper'!$B$9:$B$48,'WW Spending Actual'!$B19,'C Report Grouper'!U$9:U$48)+SUMIF('Total Adjustments'!$B$14:$B$53,'WW Spending Actual'!$B19,'Total Adjustments'!T$14:T$53)</f>
        <v>0</v>
      </c>
      <c r="U19" s="304">
        <f>SUMIF('C Report Grouper'!$B$9:$B$48,'WW Spending Actual'!$B19,'C Report Grouper'!V$9:V$48)+SUMIF('Total Adjustments'!$B$14:$B$53,'WW Spending Actual'!$B19,'Total Adjustments'!U$14:U$53)</f>
        <v>0</v>
      </c>
      <c r="V19" s="304">
        <f>SUMIF('C Report Grouper'!$B$9:$B$48,'WW Spending Actual'!$B19,'C Report Grouper'!W$9:W$48)+SUMIF('Total Adjustments'!$B$14:$B$53,'WW Spending Actual'!$B19,'Total Adjustments'!V$14:V$53)</f>
        <v>0</v>
      </c>
      <c r="W19" s="304">
        <f>SUMIF('C Report Grouper'!$B$9:$B$48,'WW Spending Actual'!$B19,'C Report Grouper'!X$9:X$48)+SUMIF('Total Adjustments'!$B$14:$B$53,'WW Spending Actual'!$B19,'Total Adjustments'!W$14:W$53)</f>
        <v>0</v>
      </c>
      <c r="X19" s="304">
        <f>SUMIF('C Report Grouper'!$B$9:$B$48,'WW Spending Actual'!$B19,'C Report Grouper'!Y$9:Y$48)+SUMIF('Total Adjustments'!$B$14:$B$53,'WW Spending Actual'!$B19,'Total Adjustments'!X$14:X$53)</f>
        <v>0</v>
      </c>
      <c r="Y19" s="304">
        <f>SUMIF('C Report Grouper'!$B$9:$B$48,'WW Spending Actual'!$B19,'C Report Grouper'!Z$9:Z$48)+SUMIF('Total Adjustments'!$B$14:$B$53,'WW Spending Actual'!$B19,'Total Adjustments'!Y$14:Y$53)</f>
        <v>0</v>
      </c>
      <c r="Z19" s="304">
        <f>SUMIF('C Report Grouper'!$B$9:$B$48,'WW Spending Actual'!$B19,'C Report Grouper'!AA$9:AA$48)+SUMIF('Total Adjustments'!$B$14:$B$53,'WW Spending Actual'!$B19,'Total Adjustments'!Z$14:Z$53)</f>
        <v>0</v>
      </c>
      <c r="AA19" s="304">
        <f>SUMIF('C Report Grouper'!$B$9:$B$48,'WW Spending Actual'!$B19,'C Report Grouper'!AB$9:AB$48)+SUMIF('Total Adjustments'!$B$14:$B$53,'WW Spending Actual'!$B19,'Total Adjustments'!AA$14:AA$53)</f>
        <v>0</v>
      </c>
      <c r="AB19" s="305">
        <f>SUMIF('C Report Grouper'!$B$9:$B$48,'WW Spending Actual'!$B19,'C Report Grouper'!AC$9:AC$48)+SUMIF('Total Adjustments'!$B$14:$B$53,'WW Spending Actual'!$B19,'Total Adjustments'!AB$14:AB$53)</f>
        <v>0</v>
      </c>
    </row>
    <row r="20" spans="2:28" x14ac:dyDescent="0.2">
      <c r="B20" s="150" t="str">
        <f>IFERROR(VLOOKUP(C20,'MEG Def'!$A$21:$B$26,2),"")</f>
        <v/>
      </c>
      <c r="C20" s="149"/>
      <c r="D20" s="303">
        <f>SUMIF('C Report Grouper'!$B$9:$B$48,'WW Spending Actual'!$B20,'C Report Grouper'!E$9:E$48)+SUMIF('Total Adjustments'!$B$14:$B$53,'WW Spending Actual'!$B20,'Total Adjustments'!D$14:D$53)</f>
        <v>0</v>
      </c>
      <c r="E20" s="304">
        <f>SUMIF('C Report Grouper'!$B$9:$B$48,'WW Spending Actual'!$B20,'C Report Grouper'!F$9:F$48)+SUMIF('Total Adjustments'!$B$14:$B$53,'WW Spending Actual'!$B20,'Total Adjustments'!E$14:E$53)</f>
        <v>0</v>
      </c>
      <c r="F20" s="304">
        <f>SUMIF('C Report Grouper'!$B$9:$B$48,'WW Spending Actual'!$B20,'C Report Grouper'!G$9:G$48)+SUMIF('Total Adjustments'!$B$14:$B$53,'WW Spending Actual'!$B20,'Total Adjustments'!F$14:F$53)</f>
        <v>0</v>
      </c>
      <c r="G20" s="304">
        <f>SUMIF('C Report Grouper'!$B$9:$B$48,'WW Spending Actual'!$B20,'C Report Grouper'!H$9:H$48)+SUMIF('Total Adjustments'!$B$14:$B$53,'WW Spending Actual'!$B20,'Total Adjustments'!G$14:G$53)</f>
        <v>0</v>
      </c>
      <c r="H20" s="304">
        <f>SUMIF('C Report Grouper'!$B$9:$B$48,'WW Spending Actual'!$B20,'C Report Grouper'!I$9:I$48)+SUMIF('Total Adjustments'!$B$14:$B$53,'WW Spending Actual'!$B20,'Total Adjustments'!H$14:H$53)</f>
        <v>0</v>
      </c>
      <c r="I20" s="304">
        <f>SUMIF('C Report Grouper'!$B$9:$B$48,'WW Spending Actual'!$B20,'C Report Grouper'!J$9:J$48)+SUMIF('Total Adjustments'!$B$14:$B$53,'WW Spending Actual'!$B20,'Total Adjustments'!I$14:I$53)</f>
        <v>0</v>
      </c>
      <c r="J20" s="304">
        <f>SUMIF('C Report Grouper'!$B$9:$B$48,'WW Spending Actual'!$B20,'C Report Grouper'!K$9:K$48)+SUMIF('Total Adjustments'!$B$14:$B$53,'WW Spending Actual'!$B20,'Total Adjustments'!J$14:J$53)</f>
        <v>0</v>
      </c>
      <c r="K20" s="304">
        <f>SUMIF('C Report Grouper'!$B$9:$B$48,'WW Spending Actual'!$B20,'C Report Grouper'!L$9:L$48)+SUMIF('Total Adjustments'!$B$14:$B$53,'WW Spending Actual'!$B20,'Total Adjustments'!K$14:K$53)</f>
        <v>0</v>
      </c>
      <c r="L20" s="304">
        <f>SUMIF('C Report Grouper'!$B$9:$B$48,'WW Spending Actual'!$B20,'C Report Grouper'!M$9:M$48)+SUMIF('Total Adjustments'!$B$14:$B$53,'WW Spending Actual'!$B20,'Total Adjustments'!L$14:L$53)</f>
        <v>0</v>
      </c>
      <c r="M20" s="304">
        <f>SUMIF('C Report Grouper'!$B$9:$B$48,'WW Spending Actual'!$B20,'C Report Grouper'!N$9:N$48)+SUMIF('Total Adjustments'!$B$14:$B$53,'WW Spending Actual'!$B20,'Total Adjustments'!M$14:M$53)</f>
        <v>0</v>
      </c>
      <c r="N20" s="304">
        <f>SUMIF('C Report Grouper'!$B$9:$B$48,'WW Spending Actual'!$B20,'C Report Grouper'!O$9:O$48)+SUMIF('Total Adjustments'!$B$14:$B$53,'WW Spending Actual'!$B20,'Total Adjustments'!N$14:N$53)</f>
        <v>0</v>
      </c>
      <c r="O20" s="304">
        <f>SUMIF('C Report Grouper'!$B$9:$B$48,'WW Spending Actual'!$B20,'C Report Grouper'!P$9:P$48)+SUMIF('Total Adjustments'!$B$14:$B$53,'WW Spending Actual'!$B20,'Total Adjustments'!O$14:O$53)</f>
        <v>0</v>
      </c>
      <c r="P20" s="304">
        <f>SUMIF('C Report Grouper'!$B$9:$B$48,'WW Spending Actual'!$B20,'C Report Grouper'!Q$9:Q$48)+SUMIF('Total Adjustments'!$B$14:$B$53,'WW Spending Actual'!$B20,'Total Adjustments'!P$14:P$53)</f>
        <v>0</v>
      </c>
      <c r="Q20" s="304">
        <f>SUMIF('C Report Grouper'!$B$9:$B$48,'WW Spending Actual'!$B20,'C Report Grouper'!R$9:R$48)+SUMIF('Total Adjustments'!$B$14:$B$53,'WW Spending Actual'!$B20,'Total Adjustments'!Q$14:Q$53)</f>
        <v>0</v>
      </c>
      <c r="R20" s="304">
        <f>SUMIF('C Report Grouper'!$B$9:$B$48,'WW Spending Actual'!$B20,'C Report Grouper'!S$9:S$48)+SUMIF('Total Adjustments'!$B$14:$B$53,'WW Spending Actual'!$B20,'Total Adjustments'!R$14:R$53)</f>
        <v>0</v>
      </c>
      <c r="S20" s="304">
        <f>SUMIF('C Report Grouper'!$B$9:$B$48,'WW Spending Actual'!$B20,'C Report Grouper'!T$9:T$48)+SUMIF('Total Adjustments'!$B$14:$B$53,'WW Spending Actual'!$B20,'Total Adjustments'!S$14:S$53)</f>
        <v>0</v>
      </c>
      <c r="T20" s="304">
        <f>SUMIF('C Report Grouper'!$B$9:$B$48,'WW Spending Actual'!$B20,'C Report Grouper'!U$9:U$48)+SUMIF('Total Adjustments'!$B$14:$B$53,'WW Spending Actual'!$B20,'Total Adjustments'!T$14:T$53)</f>
        <v>0</v>
      </c>
      <c r="U20" s="304">
        <f>SUMIF('C Report Grouper'!$B$9:$B$48,'WW Spending Actual'!$B20,'C Report Grouper'!V$9:V$48)+SUMIF('Total Adjustments'!$B$14:$B$53,'WW Spending Actual'!$B20,'Total Adjustments'!U$14:U$53)</f>
        <v>0</v>
      </c>
      <c r="V20" s="304">
        <f>SUMIF('C Report Grouper'!$B$9:$B$48,'WW Spending Actual'!$B20,'C Report Grouper'!W$9:W$48)+SUMIF('Total Adjustments'!$B$14:$B$53,'WW Spending Actual'!$B20,'Total Adjustments'!V$14:V$53)</f>
        <v>0</v>
      </c>
      <c r="W20" s="304">
        <f>SUMIF('C Report Grouper'!$B$9:$B$48,'WW Spending Actual'!$B20,'C Report Grouper'!X$9:X$48)+SUMIF('Total Adjustments'!$B$14:$B$53,'WW Spending Actual'!$B20,'Total Adjustments'!W$14:W$53)</f>
        <v>0</v>
      </c>
      <c r="X20" s="304">
        <f>SUMIF('C Report Grouper'!$B$9:$B$48,'WW Spending Actual'!$B20,'C Report Grouper'!Y$9:Y$48)+SUMIF('Total Adjustments'!$B$14:$B$53,'WW Spending Actual'!$B20,'Total Adjustments'!X$14:X$53)</f>
        <v>0</v>
      </c>
      <c r="Y20" s="304">
        <f>SUMIF('C Report Grouper'!$B$9:$B$48,'WW Spending Actual'!$B20,'C Report Grouper'!Z$9:Z$48)+SUMIF('Total Adjustments'!$B$14:$B$53,'WW Spending Actual'!$B20,'Total Adjustments'!Y$14:Y$53)</f>
        <v>0</v>
      </c>
      <c r="Z20" s="304">
        <f>SUMIF('C Report Grouper'!$B$9:$B$48,'WW Spending Actual'!$B20,'C Report Grouper'!AA$9:AA$48)+SUMIF('Total Adjustments'!$B$14:$B$53,'WW Spending Actual'!$B20,'Total Adjustments'!Z$14:Z$53)</f>
        <v>0</v>
      </c>
      <c r="AA20" s="304">
        <f>SUMIF('C Report Grouper'!$B$9:$B$48,'WW Spending Actual'!$B20,'C Report Grouper'!AB$9:AB$48)+SUMIF('Total Adjustments'!$B$14:$B$53,'WW Spending Actual'!$B20,'Total Adjustments'!AA$14:AA$53)</f>
        <v>0</v>
      </c>
      <c r="AB20" s="305">
        <f>SUMIF('C Report Grouper'!$B$9:$B$48,'WW Spending Actual'!$B20,'C Report Grouper'!AC$9:AC$48)+SUMIF('Total Adjustments'!$B$14:$B$53,'WW Spending Actual'!$B20,'Total Adjustments'!AB$14:AB$53)</f>
        <v>0</v>
      </c>
    </row>
    <row r="21" spans="2:28" x14ac:dyDescent="0.2">
      <c r="B21" s="150" t="str">
        <f>IFERROR(VLOOKUP(C21,'MEG Def'!$A$21:$B$26,2),"")</f>
        <v/>
      </c>
      <c r="C21" s="149"/>
      <c r="D21" s="303">
        <f>SUMIF('C Report Grouper'!$B$9:$B$48,'WW Spending Actual'!$B21,'C Report Grouper'!E$9:E$48)+SUMIF('Total Adjustments'!$B$14:$B$53,'WW Spending Actual'!$B21,'Total Adjustments'!D$14:D$53)</f>
        <v>0</v>
      </c>
      <c r="E21" s="304">
        <f>SUMIF('C Report Grouper'!$B$9:$B$48,'WW Spending Actual'!$B21,'C Report Grouper'!F$9:F$48)+SUMIF('Total Adjustments'!$B$14:$B$53,'WW Spending Actual'!$B21,'Total Adjustments'!E$14:E$53)</f>
        <v>0</v>
      </c>
      <c r="F21" s="304">
        <f>SUMIF('C Report Grouper'!$B$9:$B$48,'WW Spending Actual'!$B21,'C Report Grouper'!G$9:G$48)+SUMIF('Total Adjustments'!$B$14:$B$53,'WW Spending Actual'!$B21,'Total Adjustments'!F$14:F$53)</f>
        <v>0</v>
      </c>
      <c r="G21" s="304">
        <f>SUMIF('C Report Grouper'!$B$9:$B$48,'WW Spending Actual'!$B21,'C Report Grouper'!H$9:H$48)+SUMIF('Total Adjustments'!$B$14:$B$53,'WW Spending Actual'!$B21,'Total Adjustments'!G$14:G$53)</f>
        <v>0</v>
      </c>
      <c r="H21" s="304">
        <f>SUMIF('C Report Grouper'!$B$9:$B$48,'WW Spending Actual'!$B21,'C Report Grouper'!I$9:I$48)+SUMIF('Total Adjustments'!$B$14:$B$53,'WW Spending Actual'!$B21,'Total Adjustments'!H$14:H$53)</f>
        <v>0</v>
      </c>
      <c r="I21" s="304">
        <f>SUMIF('C Report Grouper'!$B$9:$B$48,'WW Spending Actual'!$B21,'C Report Grouper'!J$9:J$48)+SUMIF('Total Adjustments'!$B$14:$B$53,'WW Spending Actual'!$B21,'Total Adjustments'!I$14:I$53)</f>
        <v>0</v>
      </c>
      <c r="J21" s="304">
        <f>SUMIF('C Report Grouper'!$B$9:$B$48,'WW Spending Actual'!$B21,'C Report Grouper'!K$9:K$48)+SUMIF('Total Adjustments'!$B$14:$B$53,'WW Spending Actual'!$B21,'Total Adjustments'!J$14:J$53)</f>
        <v>0</v>
      </c>
      <c r="K21" s="304">
        <f>SUMIF('C Report Grouper'!$B$9:$B$48,'WW Spending Actual'!$B21,'C Report Grouper'!L$9:L$48)+SUMIF('Total Adjustments'!$B$14:$B$53,'WW Spending Actual'!$B21,'Total Adjustments'!K$14:K$53)</f>
        <v>0</v>
      </c>
      <c r="L21" s="304">
        <f>SUMIF('C Report Grouper'!$B$9:$B$48,'WW Spending Actual'!$B21,'C Report Grouper'!M$9:M$48)+SUMIF('Total Adjustments'!$B$14:$B$53,'WW Spending Actual'!$B21,'Total Adjustments'!L$14:L$53)</f>
        <v>0</v>
      </c>
      <c r="M21" s="304">
        <f>SUMIF('C Report Grouper'!$B$9:$B$48,'WW Spending Actual'!$B21,'C Report Grouper'!N$9:N$48)+SUMIF('Total Adjustments'!$B$14:$B$53,'WW Spending Actual'!$B21,'Total Adjustments'!M$14:M$53)</f>
        <v>0</v>
      </c>
      <c r="N21" s="304">
        <f>SUMIF('C Report Grouper'!$B$9:$B$48,'WW Spending Actual'!$B21,'C Report Grouper'!O$9:O$48)+SUMIF('Total Adjustments'!$B$14:$B$53,'WW Spending Actual'!$B21,'Total Adjustments'!N$14:N$53)</f>
        <v>0</v>
      </c>
      <c r="O21" s="304">
        <f>SUMIF('C Report Grouper'!$B$9:$B$48,'WW Spending Actual'!$B21,'C Report Grouper'!P$9:P$48)+SUMIF('Total Adjustments'!$B$14:$B$53,'WW Spending Actual'!$B21,'Total Adjustments'!O$14:O$53)</f>
        <v>0</v>
      </c>
      <c r="P21" s="304">
        <f>SUMIF('C Report Grouper'!$B$9:$B$48,'WW Spending Actual'!$B21,'C Report Grouper'!Q$9:Q$48)+SUMIF('Total Adjustments'!$B$14:$B$53,'WW Spending Actual'!$B21,'Total Adjustments'!P$14:P$53)</f>
        <v>0</v>
      </c>
      <c r="Q21" s="304">
        <f>SUMIF('C Report Grouper'!$B$9:$B$48,'WW Spending Actual'!$B21,'C Report Grouper'!R$9:R$48)+SUMIF('Total Adjustments'!$B$14:$B$53,'WW Spending Actual'!$B21,'Total Adjustments'!Q$14:Q$53)</f>
        <v>0</v>
      </c>
      <c r="R21" s="304">
        <f>SUMIF('C Report Grouper'!$B$9:$B$48,'WW Spending Actual'!$B21,'C Report Grouper'!S$9:S$48)+SUMIF('Total Adjustments'!$B$14:$B$53,'WW Spending Actual'!$B21,'Total Adjustments'!R$14:R$53)</f>
        <v>0</v>
      </c>
      <c r="S21" s="304">
        <f>SUMIF('C Report Grouper'!$B$9:$B$48,'WW Spending Actual'!$B21,'C Report Grouper'!T$9:T$48)+SUMIF('Total Adjustments'!$B$14:$B$53,'WW Spending Actual'!$B21,'Total Adjustments'!S$14:S$53)</f>
        <v>0</v>
      </c>
      <c r="T21" s="304">
        <f>SUMIF('C Report Grouper'!$B$9:$B$48,'WW Spending Actual'!$B21,'C Report Grouper'!U$9:U$48)+SUMIF('Total Adjustments'!$B$14:$B$53,'WW Spending Actual'!$B21,'Total Adjustments'!T$14:T$53)</f>
        <v>0</v>
      </c>
      <c r="U21" s="304">
        <f>SUMIF('C Report Grouper'!$B$9:$B$48,'WW Spending Actual'!$B21,'C Report Grouper'!V$9:V$48)+SUMIF('Total Adjustments'!$B$14:$B$53,'WW Spending Actual'!$B21,'Total Adjustments'!U$14:U$53)</f>
        <v>0</v>
      </c>
      <c r="V21" s="304">
        <f>SUMIF('C Report Grouper'!$B$9:$B$48,'WW Spending Actual'!$B21,'C Report Grouper'!W$9:W$48)+SUMIF('Total Adjustments'!$B$14:$B$53,'WW Spending Actual'!$B21,'Total Adjustments'!V$14:V$53)</f>
        <v>0</v>
      </c>
      <c r="W21" s="304">
        <f>SUMIF('C Report Grouper'!$B$9:$B$48,'WW Spending Actual'!$B21,'C Report Grouper'!X$9:X$48)+SUMIF('Total Adjustments'!$B$14:$B$53,'WW Spending Actual'!$B21,'Total Adjustments'!W$14:W$53)</f>
        <v>0</v>
      </c>
      <c r="X21" s="304">
        <f>SUMIF('C Report Grouper'!$B$9:$B$48,'WW Spending Actual'!$B21,'C Report Grouper'!Y$9:Y$48)+SUMIF('Total Adjustments'!$B$14:$B$53,'WW Spending Actual'!$B21,'Total Adjustments'!X$14:X$53)</f>
        <v>0</v>
      </c>
      <c r="Y21" s="304">
        <f>SUMIF('C Report Grouper'!$B$9:$B$48,'WW Spending Actual'!$B21,'C Report Grouper'!Z$9:Z$48)+SUMIF('Total Adjustments'!$B$14:$B$53,'WW Spending Actual'!$B21,'Total Adjustments'!Y$14:Y$53)</f>
        <v>0</v>
      </c>
      <c r="Z21" s="304">
        <f>SUMIF('C Report Grouper'!$B$9:$B$48,'WW Spending Actual'!$B21,'C Report Grouper'!AA$9:AA$48)+SUMIF('Total Adjustments'!$B$14:$B$53,'WW Spending Actual'!$B21,'Total Adjustments'!Z$14:Z$53)</f>
        <v>0</v>
      </c>
      <c r="AA21" s="304">
        <f>SUMIF('C Report Grouper'!$B$9:$B$48,'WW Spending Actual'!$B21,'C Report Grouper'!AB$9:AB$48)+SUMIF('Total Adjustments'!$B$14:$B$53,'WW Spending Actual'!$B21,'Total Adjustments'!AA$14:AA$53)</f>
        <v>0</v>
      </c>
      <c r="AB21" s="305">
        <f>SUMIF('C Report Grouper'!$B$9:$B$48,'WW Spending Actual'!$B21,'C Report Grouper'!AC$9:AC$48)+SUMIF('Total Adjustments'!$B$14:$B$53,'WW Spending Actual'!$B21,'Total Adjustments'!AB$14:AB$53)</f>
        <v>0</v>
      </c>
    </row>
    <row r="22" spans="2:28" x14ac:dyDescent="0.2">
      <c r="B22" s="150"/>
      <c r="C22" s="213"/>
      <c r="D22" s="303">
        <f>SUMIF('C Report Grouper'!$B$9:$B$48,'WW Spending Actual'!$B22,'C Report Grouper'!E$9:E$48)+SUMIF('Total Adjustments'!$B$14:$B$53,'WW Spending Actual'!$B22,'Total Adjustments'!D$14:D$53)</f>
        <v>0</v>
      </c>
      <c r="E22" s="304">
        <f>SUMIF('C Report Grouper'!$B$9:$B$48,'WW Spending Actual'!$B22,'C Report Grouper'!F$9:F$48)+SUMIF('Total Adjustments'!$B$14:$B$53,'WW Spending Actual'!$B22,'Total Adjustments'!E$14:E$53)</f>
        <v>0</v>
      </c>
      <c r="F22" s="304">
        <f>SUMIF('C Report Grouper'!$B$9:$B$48,'WW Spending Actual'!$B22,'C Report Grouper'!G$9:G$48)+SUMIF('Total Adjustments'!$B$14:$B$53,'WW Spending Actual'!$B22,'Total Adjustments'!F$14:F$53)</f>
        <v>0</v>
      </c>
      <c r="G22" s="304">
        <f>SUMIF('C Report Grouper'!$B$9:$B$48,'WW Spending Actual'!$B22,'C Report Grouper'!H$9:H$48)+SUMIF('Total Adjustments'!$B$14:$B$53,'WW Spending Actual'!$B22,'Total Adjustments'!G$14:G$53)</f>
        <v>0</v>
      </c>
      <c r="H22" s="304">
        <f>SUMIF('C Report Grouper'!$B$9:$B$48,'WW Spending Actual'!$B22,'C Report Grouper'!I$9:I$48)+SUMIF('Total Adjustments'!$B$14:$B$53,'WW Spending Actual'!$B22,'Total Adjustments'!H$14:H$53)</f>
        <v>0</v>
      </c>
      <c r="I22" s="304">
        <f>SUMIF('C Report Grouper'!$B$9:$B$48,'WW Spending Actual'!$B22,'C Report Grouper'!J$9:J$48)+SUMIF('Total Adjustments'!$B$14:$B$53,'WW Spending Actual'!$B22,'Total Adjustments'!I$14:I$53)</f>
        <v>0</v>
      </c>
      <c r="J22" s="304">
        <f>SUMIF('C Report Grouper'!$B$9:$B$48,'WW Spending Actual'!$B22,'C Report Grouper'!K$9:K$48)+SUMIF('Total Adjustments'!$B$14:$B$53,'WW Spending Actual'!$B22,'Total Adjustments'!J$14:J$53)</f>
        <v>0</v>
      </c>
      <c r="K22" s="304">
        <f>SUMIF('C Report Grouper'!$B$9:$B$48,'WW Spending Actual'!$B22,'C Report Grouper'!L$9:L$48)+SUMIF('Total Adjustments'!$B$14:$B$53,'WW Spending Actual'!$B22,'Total Adjustments'!K$14:K$53)</f>
        <v>0</v>
      </c>
      <c r="L22" s="304">
        <f>SUMIF('C Report Grouper'!$B$9:$B$48,'WW Spending Actual'!$B22,'C Report Grouper'!M$9:M$48)+SUMIF('Total Adjustments'!$B$14:$B$53,'WW Spending Actual'!$B22,'Total Adjustments'!L$14:L$53)</f>
        <v>0</v>
      </c>
      <c r="M22" s="304">
        <f>SUMIF('C Report Grouper'!$B$9:$B$48,'WW Spending Actual'!$B22,'C Report Grouper'!N$9:N$48)+SUMIF('Total Adjustments'!$B$14:$B$53,'WW Spending Actual'!$B22,'Total Adjustments'!M$14:M$53)</f>
        <v>0</v>
      </c>
      <c r="N22" s="304">
        <f>SUMIF('C Report Grouper'!$B$9:$B$48,'WW Spending Actual'!$B22,'C Report Grouper'!O$9:O$48)+SUMIF('Total Adjustments'!$B$14:$B$53,'WW Spending Actual'!$B22,'Total Adjustments'!N$14:N$53)</f>
        <v>0</v>
      </c>
      <c r="O22" s="304">
        <f>SUMIF('C Report Grouper'!$B$9:$B$48,'WW Spending Actual'!$B22,'C Report Grouper'!P$9:P$48)+SUMIF('Total Adjustments'!$B$14:$B$53,'WW Spending Actual'!$B22,'Total Adjustments'!O$14:O$53)</f>
        <v>0</v>
      </c>
      <c r="P22" s="304">
        <f>SUMIF('C Report Grouper'!$B$9:$B$48,'WW Spending Actual'!$B22,'C Report Grouper'!Q$9:Q$48)+SUMIF('Total Adjustments'!$B$14:$B$53,'WW Spending Actual'!$B22,'Total Adjustments'!P$14:P$53)</f>
        <v>0</v>
      </c>
      <c r="Q22" s="304">
        <f>SUMIF('C Report Grouper'!$B$9:$B$48,'WW Spending Actual'!$B22,'C Report Grouper'!R$9:R$48)+SUMIF('Total Adjustments'!$B$14:$B$53,'WW Spending Actual'!$B22,'Total Adjustments'!Q$14:Q$53)</f>
        <v>0</v>
      </c>
      <c r="R22" s="304">
        <f>SUMIF('C Report Grouper'!$B$9:$B$48,'WW Spending Actual'!$B22,'C Report Grouper'!S$9:S$48)+SUMIF('Total Adjustments'!$B$14:$B$53,'WW Spending Actual'!$B22,'Total Adjustments'!R$14:R$53)</f>
        <v>0</v>
      </c>
      <c r="S22" s="304">
        <f>SUMIF('C Report Grouper'!$B$9:$B$48,'WW Spending Actual'!$B22,'C Report Grouper'!T$9:T$48)+SUMIF('Total Adjustments'!$B$14:$B$53,'WW Spending Actual'!$B22,'Total Adjustments'!S$14:S$53)</f>
        <v>0</v>
      </c>
      <c r="T22" s="304">
        <f>SUMIF('C Report Grouper'!$B$9:$B$48,'WW Spending Actual'!$B22,'C Report Grouper'!U$9:U$48)+SUMIF('Total Adjustments'!$B$14:$B$53,'WW Spending Actual'!$B22,'Total Adjustments'!T$14:T$53)</f>
        <v>0</v>
      </c>
      <c r="U22" s="304">
        <f>SUMIF('C Report Grouper'!$B$9:$B$48,'WW Spending Actual'!$B22,'C Report Grouper'!V$9:V$48)+SUMIF('Total Adjustments'!$B$14:$B$53,'WW Spending Actual'!$B22,'Total Adjustments'!U$14:U$53)</f>
        <v>0</v>
      </c>
      <c r="V22" s="304">
        <f>SUMIF('C Report Grouper'!$B$9:$B$48,'WW Spending Actual'!$B22,'C Report Grouper'!W$9:W$48)+SUMIF('Total Adjustments'!$B$14:$B$53,'WW Spending Actual'!$B22,'Total Adjustments'!V$14:V$53)</f>
        <v>0</v>
      </c>
      <c r="W22" s="304">
        <f>SUMIF('C Report Grouper'!$B$9:$B$48,'WW Spending Actual'!$B22,'C Report Grouper'!X$9:X$48)+SUMIF('Total Adjustments'!$B$14:$B$53,'WW Spending Actual'!$B22,'Total Adjustments'!W$14:W$53)</f>
        <v>0</v>
      </c>
      <c r="X22" s="304">
        <f>SUMIF('C Report Grouper'!$B$9:$B$48,'WW Spending Actual'!$B22,'C Report Grouper'!Y$9:Y$48)+SUMIF('Total Adjustments'!$B$14:$B$53,'WW Spending Actual'!$B22,'Total Adjustments'!X$14:X$53)</f>
        <v>0</v>
      </c>
      <c r="Y22" s="304">
        <f>SUMIF('C Report Grouper'!$B$9:$B$48,'WW Spending Actual'!$B22,'C Report Grouper'!Z$9:Z$48)+SUMIF('Total Adjustments'!$B$14:$B$53,'WW Spending Actual'!$B22,'Total Adjustments'!Y$14:Y$53)</f>
        <v>0</v>
      </c>
      <c r="Z22" s="304">
        <f>SUMIF('C Report Grouper'!$B$9:$B$48,'WW Spending Actual'!$B22,'C Report Grouper'!AA$9:AA$48)+SUMIF('Total Adjustments'!$B$14:$B$53,'WW Spending Actual'!$B22,'Total Adjustments'!Z$14:Z$53)</f>
        <v>0</v>
      </c>
      <c r="AA22" s="304">
        <f>SUMIF('C Report Grouper'!$B$9:$B$48,'WW Spending Actual'!$B22,'C Report Grouper'!AB$9:AB$48)+SUMIF('Total Adjustments'!$B$14:$B$53,'WW Spending Actual'!$B22,'Total Adjustments'!AA$14:AA$53)</f>
        <v>0</v>
      </c>
      <c r="AB22" s="305">
        <f>SUMIF('C Report Grouper'!$B$9:$B$48,'WW Spending Actual'!$B22,'C Report Grouper'!AC$9:AC$48)+SUMIF('Total Adjustments'!$B$14:$B$53,'WW Spending Actual'!$B22,'Total Adjustments'!AB$14:AB$53)</f>
        <v>0</v>
      </c>
    </row>
    <row r="23" spans="2:28" x14ac:dyDescent="0.2">
      <c r="B23" s="151" t="s">
        <v>43</v>
      </c>
      <c r="C23" s="149"/>
      <c r="D23" s="303">
        <f>SUMIF('C Report Grouper'!$B$9:$B$48,'WW Spending Actual'!$B23,'C Report Grouper'!E$9:E$48)+SUMIF('Total Adjustments'!$B$14:$B$53,'WW Spending Actual'!$B23,'Total Adjustments'!D$14:D$53)</f>
        <v>0</v>
      </c>
      <c r="E23" s="304">
        <f>SUMIF('C Report Grouper'!$B$9:$B$48,'WW Spending Actual'!$B23,'C Report Grouper'!F$9:F$48)+SUMIF('Total Adjustments'!$B$14:$B$53,'WW Spending Actual'!$B23,'Total Adjustments'!E$14:E$53)</f>
        <v>0</v>
      </c>
      <c r="F23" s="304">
        <f>SUMIF('C Report Grouper'!$B$9:$B$48,'WW Spending Actual'!$B23,'C Report Grouper'!G$9:G$48)+SUMIF('Total Adjustments'!$B$14:$B$53,'WW Spending Actual'!$B23,'Total Adjustments'!F$14:F$53)</f>
        <v>0</v>
      </c>
      <c r="G23" s="304">
        <f>SUMIF('C Report Grouper'!$B$9:$B$48,'WW Spending Actual'!$B23,'C Report Grouper'!H$9:H$48)+SUMIF('Total Adjustments'!$B$14:$B$53,'WW Spending Actual'!$B23,'Total Adjustments'!G$14:G$53)</f>
        <v>0</v>
      </c>
      <c r="H23" s="304">
        <f>SUMIF('C Report Grouper'!$B$9:$B$48,'WW Spending Actual'!$B23,'C Report Grouper'!I$9:I$48)+SUMIF('Total Adjustments'!$B$14:$B$53,'WW Spending Actual'!$B23,'Total Adjustments'!H$14:H$53)</f>
        <v>0</v>
      </c>
      <c r="I23" s="304">
        <f>SUMIF('C Report Grouper'!$B$9:$B$48,'WW Spending Actual'!$B23,'C Report Grouper'!J$9:J$48)+SUMIF('Total Adjustments'!$B$14:$B$53,'WW Spending Actual'!$B23,'Total Adjustments'!I$14:I$53)</f>
        <v>0</v>
      </c>
      <c r="J23" s="304">
        <f>SUMIF('C Report Grouper'!$B$9:$B$48,'WW Spending Actual'!$B23,'C Report Grouper'!K$9:K$48)+SUMIF('Total Adjustments'!$B$14:$B$53,'WW Spending Actual'!$B23,'Total Adjustments'!J$14:J$53)</f>
        <v>0</v>
      </c>
      <c r="K23" s="304">
        <f>SUMIF('C Report Grouper'!$B$9:$B$48,'WW Spending Actual'!$B23,'C Report Grouper'!L$9:L$48)+SUMIF('Total Adjustments'!$B$14:$B$53,'WW Spending Actual'!$B23,'Total Adjustments'!K$14:K$53)</f>
        <v>0</v>
      </c>
      <c r="L23" s="304">
        <f>SUMIF('C Report Grouper'!$B$9:$B$48,'WW Spending Actual'!$B23,'C Report Grouper'!M$9:M$48)+SUMIF('Total Adjustments'!$B$14:$B$53,'WW Spending Actual'!$B23,'Total Adjustments'!L$14:L$53)</f>
        <v>0</v>
      </c>
      <c r="M23" s="304">
        <f>SUMIF('C Report Grouper'!$B$9:$B$48,'WW Spending Actual'!$B23,'C Report Grouper'!N$9:N$48)+SUMIF('Total Adjustments'!$B$14:$B$53,'WW Spending Actual'!$B23,'Total Adjustments'!M$14:M$53)</f>
        <v>0</v>
      </c>
      <c r="N23" s="304">
        <f>SUMIF('C Report Grouper'!$B$9:$B$48,'WW Spending Actual'!$B23,'C Report Grouper'!O$9:O$48)+SUMIF('Total Adjustments'!$B$14:$B$53,'WW Spending Actual'!$B23,'Total Adjustments'!N$14:N$53)</f>
        <v>0</v>
      </c>
      <c r="O23" s="304">
        <f>SUMIF('C Report Grouper'!$B$9:$B$48,'WW Spending Actual'!$B23,'C Report Grouper'!P$9:P$48)+SUMIF('Total Adjustments'!$B$14:$B$53,'WW Spending Actual'!$B23,'Total Adjustments'!O$14:O$53)</f>
        <v>0</v>
      </c>
      <c r="P23" s="304">
        <f>SUMIF('C Report Grouper'!$B$9:$B$48,'WW Spending Actual'!$B23,'C Report Grouper'!Q$9:Q$48)+SUMIF('Total Adjustments'!$B$14:$B$53,'WW Spending Actual'!$B23,'Total Adjustments'!P$14:P$53)</f>
        <v>0</v>
      </c>
      <c r="Q23" s="304">
        <f>SUMIF('C Report Grouper'!$B$9:$B$48,'WW Spending Actual'!$B23,'C Report Grouper'!R$9:R$48)+SUMIF('Total Adjustments'!$B$14:$B$53,'WW Spending Actual'!$B23,'Total Adjustments'!Q$14:Q$53)</f>
        <v>0</v>
      </c>
      <c r="R23" s="304">
        <f>SUMIF('C Report Grouper'!$B$9:$B$48,'WW Spending Actual'!$B23,'C Report Grouper'!S$9:S$48)+SUMIF('Total Adjustments'!$B$14:$B$53,'WW Spending Actual'!$B23,'Total Adjustments'!R$14:R$53)</f>
        <v>0</v>
      </c>
      <c r="S23" s="304">
        <f>SUMIF('C Report Grouper'!$B$9:$B$48,'WW Spending Actual'!$B23,'C Report Grouper'!T$9:T$48)+SUMIF('Total Adjustments'!$B$14:$B$53,'WW Spending Actual'!$B23,'Total Adjustments'!S$14:S$53)</f>
        <v>0</v>
      </c>
      <c r="T23" s="304">
        <f>SUMIF('C Report Grouper'!$B$9:$B$48,'WW Spending Actual'!$B23,'C Report Grouper'!U$9:U$48)+SUMIF('Total Adjustments'!$B$14:$B$53,'WW Spending Actual'!$B23,'Total Adjustments'!T$14:T$53)</f>
        <v>0</v>
      </c>
      <c r="U23" s="304">
        <f>SUMIF('C Report Grouper'!$B$9:$B$48,'WW Spending Actual'!$B23,'C Report Grouper'!V$9:V$48)+SUMIF('Total Adjustments'!$B$14:$B$53,'WW Spending Actual'!$B23,'Total Adjustments'!U$14:U$53)</f>
        <v>0</v>
      </c>
      <c r="V23" s="304">
        <f>SUMIF('C Report Grouper'!$B$9:$B$48,'WW Spending Actual'!$B23,'C Report Grouper'!W$9:W$48)+SUMIF('Total Adjustments'!$B$14:$B$53,'WW Spending Actual'!$B23,'Total Adjustments'!V$14:V$53)</f>
        <v>0</v>
      </c>
      <c r="W23" s="304">
        <f>SUMIF('C Report Grouper'!$B$9:$B$48,'WW Spending Actual'!$B23,'C Report Grouper'!X$9:X$48)+SUMIF('Total Adjustments'!$B$14:$B$53,'WW Spending Actual'!$B23,'Total Adjustments'!W$14:W$53)</f>
        <v>0</v>
      </c>
      <c r="X23" s="304">
        <f>SUMIF('C Report Grouper'!$B$9:$B$48,'WW Spending Actual'!$B23,'C Report Grouper'!Y$9:Y$48)+SUMIF('Total Adjustments'!$B$14:$B$53,'WW Spending Actual'!$B23,'Total Adjustments'!X$14:X$53)</f>
        <v>0</v>
      </c>
      <c r="Y23" s="304">
        <f>SUMIF('C Report Grouper'!$B$9:$B$48,'WW Spending Actual'!$B23,'C Report Grouper'!Z$9:Z$48)+SUMIF('Total Adjustments'!$B$14:$B$53,'WW Spending Actual'!$B23,'Total Adjustments'!Y$14:Y$53)</f>
        <v>0</v>
      </c>
      <c r="Z23" s="304">
        <f>SUMIF('C Report Grouper'!$B$9:$B$48,'WW Spending Actual'!$B23,'C Report Grouper'!AA$9:AA$48)+SUMIF('Total Adjustments'!$B$14:$B$53,'WW Spending Actual'!$B23,'Total Adjustments'!Z$14:Z$53)</f>
        <v>0</v>
      </c>
      <c r="AA23" s="304">
        <f>SUMIF('C Report Grouper'!$B$9:$B$48,'WW Spending Actual'!$B23,'C Report Grouper'!AB$9:AB$48)+SUMIF('Total Adjustments'!$B$14:$B$53,'WW Spending Actual'!$B23,'Total Adjustments'!AA$14:AA$53)</f>
        <v>0</v>
      </c>
      <c r="AB23" s="305">
        <f>SUMIF('C Report Grouper'!$B$9:$B$48,'WW Spending Actual'!$B23,'C Report Grouper'!AC$9:AC$48)+SUMIF('Total Adjustments'!$B$14:$B$53,'WW Spending Actual'!$B23,'Total Adjustments'!AB$14:AB$53)</f>
        <v>0</v>
      </c>
    </row>
    <row r="24" spans="2:28" x14ac:dyDescent="0.2">
      <c r="B24" s="150" t="str">
        <f>IFERROR(VLOOKUP(C24,'MEG Def'!$A$35:$B$40,2),"")</f>
        <v/>
      </c>
      <c r="C24" s="213"/>
      <c r="D24" s="303">
        <f>SUMIF('C Report Grouper'!$B$9:$B$48,'WW Spending Actual'!$B24,'C Report Grouper'!E$9:E$48)+SUMIF('Total Adjustments'!$B$14:$B$53,'WW Spending Actual'!$B24,'Total Adjustments'!D$14:D$53)</f>
        <v>0</v>
      </c>
      <c r="E24" s="304">
        <f>SUMIF('C Report Grouper'!$B$9:$B$48,'WW Spending Actual'!$B24,'C Report Grouper'!F$9:F$48)+SUMIF('Total Adjustments'!$B$14:$B$53,'WW Spending Actual'!$B24,'Total Adjustments'!E$14:E$53)</f>
        <v>0</v>
      </c>
      <c r="F24" s="304">
        <f>SUMIF('C Report Grouper'!$B$9:$B$48,'WW Spending Actual'!$B24,'C Report Grouper'!G$9:G$48)+SUMIF('Total Adjustments'!$B$14:$B$53,'WW Spending Actual'!$B24,'Total Adjustments'!F$14:F$53)</f>
        <v>0</v>
      </c>
      <c r="G24" s="304">
        <f>SUMIF('C Report Grouper'!$B$9:$B$48,'WW Spending Actual'!$B24,'C Report Grouper'!H$9:H$48)+SUMIF('Total Adjustments'!$B$14:$B$53,'WW Spending Actual'!$B24,'Total Adjustments'!G$14:G$53)</f>
        <v>0</v>
      </c>
      <c r="H24" s="304">
        <f>SUMIF('C Report Grouper'!$B$9:$B$48,'WW Spending Actual'!$B24,'C Report Grouper'!I$9:I$48)+SUMIF('Total Adjustments'!$B$14:$B$53,'WW Spending Actual'!$B24,'Total Adjustments'!H$14:H$53)</f>
        <v>0</v>
      </c>
      <c r="I24" s="304">
        <f>SUMIF('C Report Grouper'!$B$9:$B$48,'WW Spending Actual'!$B24,'C Report Grouper'!J$9:J$48)+SUMIF('Total Adjustments'!$B$14:$B$53,'WW Spending Actual'!$B24,'Total Adjustments'!I$14:I$53)</f>
        <v>0</v>
      </c>
      <c r="J24" s="304">
        <f>SUMIF('C Report Grouper'!$B$9:$B$48,'WW Spending Actual'!$B24,'C Report Grouper'!K$9:K$48)+SUMIF('Total Adjustments'!$B$14:$B$53,'WW Spending Actual'!$B24,'Total Adjustments'!J$14:J$53)</f>
        <v>0</v>
      </c>
      <c r="K24" s="304">
        <f>SUMIF('C Report Grouper'!$B$9:$B$48,'WW Spending Actual'!$B24,'C Report Grouper'!L$9:L$48)+SUMIF('Total Adjustments'!$B$14:$B$53,'WW Spending Actual'!$B24,'Total Adjustments'!K$14:K$53)</f>
        <v>0</v>
      </c>
      <c r="L24" s="304">
        <f>SUMIF('C Report Grouper'!$B$9:$B$48,'WW Spending Actual'!$B24,'C Report Grouper'!M$9:M$48)+SUMIF('Total Adjustments'!$B$14:$B$53,'WW Spending Actual'!$B24,'Total Adjustments'!L$14:L$53)</f>
        <v>0</v>
      </c>
      <c r="M24" s="304">
        <f>SUMIF('C Report Grouper'!$B$9:$B$48,'WW Spending Actual'!$B24,'C Report Grouper'!N$9:N$48)+SUMIF('Total Adjustments'!$B$14:$B$53,'WW Spending Actual'!$B24,'Total Adjustments'!M$14:M$53)</f>
        <v>0</v>
      </c>
      <c r="N24" s="304">
        <f>SUMIF('C Report Grouper'!$B$9:$B$48,'WW Spending Actual'!$B24,'C Report Grouper'!O$9:O$48)+SUMIF('Total Adjustments'!$B$14:$B$53,'WW Spending Actual'!$B24,'Total Adjustments'!N$14:N$53)</f>
        <v>0</v>
      </c>
      <c r="O24" s="304">
        <f>SUMIF('C Report Grouper'!$B$9:$B$48,'WW Spending Actual'!$B24,'C Report Grouper'!P$9:P$48)+SUMIF('Total Adjustments'!$B$14:$B$53,'WW Spending Actual'!$B24,'Total Adjustments'!O$14:O$53)</f>
        <v>0</v>
      </c>
      <c r="P24" s="304">
        <f>SUMIF('C Report Grouper'!$B$9:$B$48,'WW Spending Actual'!$B24,'C Report Grouper'!Q$9:Q$48)+SUMIF('Total Adjustments'!$B$14:$B$53,'WW Spending Actual'!$B24,'Total Adjustments'!P$14:P$53)</f>
        <v>0</v>
      </c>
      <c r="Q24" s="304">
        <f>SUMIF('C Report Grouper'!$B$9:$B$48,'WW Spending Actual'!$B24,'C Report Grouper'!R$9:R$48)+SUMIF('Total Adjustments'!$B$14:$B$53,'WW Spending Actual'!$B24,'Total Adjustments'!Q$14:Q$53)</f>
        <v>0</v>
      </c>
      <c r="R24" s="304">
        <f>SUMIF('C Report Grouper'!$B$9:$B$48,'WW Spending Actual'!$B24,'C Report Grouper'!S$9:S$48)+SUMIF('Total Adjustments'!$B$14:$B$53,'WW Spending Actual'!$B24,'Total Adjustments'!R$14:R$53)</f>
        <v>0</v>
      </c>
      <c r="S24" s="304">
        <f>SUMIF('C Report Grouper'!$B$9:$B$48,'WW Spending Actual'!$B24,'C Report Grouper'!T$9:T$48)+SUMIF('Total Adjustments'!$B$14:$B$53,'WW Spending Actual'!$B24,'Total Adjustments'!S$14:S$53)</f>
        <v>0</v>
      </c>
      <c r="T24" s="304">
        <f>SUMIF('C Report Grouper'!$B$9:$B$48,'WW Spending Actual'!$B24,'C Report Grouper'!U$9:U$48)+SUMIF('Total Adjustments'!$B$14:$B$53,'WW Spending Actual'!$B24,'Total Adjustments'!T$14:T$53)</f>
        <v>0</v>
      </c>
      <c r="U24" s="304">
        <f>SUMIF('C Report Grouper'!$B$9:$B$48,'WW Spending Actual'!$B24,'C Report Grouper'!V$9:V$48)+SUMIF('Total Adjustments'!$B$14:$B$53,'WW Spending Actual'!$B24,'Total Adjustments'!U$14:U$53)</f>
        <v>0</v>
      </c>
      <c r="V24" s="304">
        <f>SUMIF('C Report Grouper'!$B$9:$B$48,'WW Spending Actual'!$B24,'C Report Grouper'!W$9:W$48)+SUMIF('Total Adjustments'!$B$14:$B$53,'WW Spending Actual'!$B24,'Total Adjustments'!V$14:V$53)</f>
        <v>0</v>
      </c>
      <c r="W24" s="304">
        <f>SUMIF('C Report Grouper'!$B$9:$B$48,'WW Spending Actual'!$B24,'C Report Grouper'!X$9:X$48)+SUMIF('Total Adjustments'!$B$14:$B$53,'WW Spending Actual'!$B24,'Total Adjustments'!W$14:W$53)</f>
        <v>0</v>
      </c>
      <c r="X24" s="304">
        <f>SUMIF('C Report Grouper'!$B$9:$B$48,'WW Spending Actual'!$B24,'C Report Grouper'!Y$9:Y$48)+SUMIF('Total Adjustments'!$B$14:$B$53,'WW Spending Actual'!$B24,'Total Adjustments'!X$14:X$53)</f>
        <v>0</v>
      </c>
      <c r="Y24" s="304">
        <f>SUMIF('C Report Grouper'!$B$9:$B$48,'WW Spending Actual'!$B24,'C Report Grouper'!Z$9:Z$48)+SUMIF('Total Adjustments'!$B$14:$B$53,'WW Spending Actual'!$B24,'Total Adjustments'!Y$14:Y$53)</f>
        <v>0</v>
      </c>
      <c r="Z24" s="304">
        <f>SUMIF('C Report Grouper'!$B$9:$B$48,'WW Spending Actual'!$B24,'C Report Grouper'!AA$9:AA$48)+SUMIF('Total Adjustments'!$B$14:$B$53,'WW Spending Actual'!$B24,'Total Adjustments'!Z$14:Z$53)</f>
        <v>0</v>
      </c>
      <c r="AA24" s="304">
        <f>SUMIF('C Report Grouper'!$B$9:$B$48,'WW Spending Actual'!$B24,'C Report Grouper'!AB$9:AB$48)+SUMIF('Total Adjustments'!$B$14:$B$53,'WW Spending Actual'!$B24,'Total Adjustments'!AA$14:AA$53)</f>
        <v>0</v>
      </c>
      <c r="AB24" s="305">
        <f>SUMIF('C Report Grouper'!$B$9:$B$48,'WW Spending Actual'!$B24,'C Report Grouper'!AC$9:AC$48)+SUMIF('Total Adjustments'!$B$14:$B$53,'WW Spending Actual'!$B24,'Total Adjustments'!AB$14:AB$53)</f>
        <v>0</v>
      </c>
    </row>
    <row r="25" spans="2:28" x14ac:dyDescent="0.2">
      <c r="B25" s="150" t="str">
        <f>IFERROR(VLOOKUP(C25,'MEG Def'!$A$35:$B$40,2),"")</f>
        <v/>
      </c>
      <c r="C25" s="213"/>
      <c r="D25" s="303">
        <f>SUMIF('C Report Grouper'!$B$9:$B$48,'WW Spending Actual'!$B25,'C Report Grouper'!E$9:E$48)+SUMIF('Total Adjustments'!$B$14:$B$53,'WW Spending Actual'!$B25,'Total Adjustments'!D$14:D$53)</f>
        <v>0</v>
      </c>
      <c r="E25" s="304">
        <f>SUMIF('C Report Grouper'!$B$9:$B$48,'WW Spending Actual'!$B25,'C Report Grouper'!F$9:F$48)+SUMIF('Total Adjustments'!$B$14:$B$53,'WW Spending Actual'!$B25,'Total Adjustments'!E$14:E$53)</f>
        <v>0</v>
      </c>
      <c r="F25" s="304">
        <f>SUMIF('C Report Grouper'!$B$9:$B$48,'WW Spending Actual'!$B25,'C Report Grouper'!G$9:G$48)+SUMIF('Total Adjustments'!$B$14:$B$53,'WW Spending Actual'!$B25,'Total Adjustments'!F$14:F$53)</f>
        <v>0</v>
      </c>
      <c r="G25" s="304">
        <f>SUMIF('C Report Grouper'!$B$9:$B$48,'WW Spending Actual'!$B25,'C Report Grouper'!H$9:H$48)+SUMIF('Total Adjustments'!$B$14:$B$53,'WW Spending Actual'!$B25,'Total Adjustments'!G$14:G$53)</f>
        <v>0</v>
      </c>
      <c r="H25" s="304">
        <f>SUMIF('C Report Grouper'!$B$9:$B$48,'WW Spending Actual'!$B25,'C Report Grouper'!I$9:I$48)+SUMIF('Total Adjustments'!$B$14:$B$53,'WW Spending Actual'!$B25,'Total Adjustments'!H$14:H$53)</f>
        <v>0</v>
      </c>
      <c r="I25" s="304">
        <f>SUMIF('C Report Grouper'!$B$9:$B$48,'WW Spending Actual'!$B25,'C Report Grouper'!J$9:J$48)+SUMIF('Total Adjustments'!$B$14:$B$53,'WW Spending Actual'!$B25,'Total Adjustments'!I$14:I$53)</f>
        <v>0</v>
      </c>
      <c r="J25" s="304">
        <f>SUMIF('C Report Grouper'!$B$9:$B$48,'WW Spending Actual'!$B25,'C Report Grouper'!K$9:K$48)+SUMIF('Total Adjustments'!$B$14:$B$53,'WW Spending Actual'!$B25,'Total Adjustments'!J$14:J$53)</f>
        <v>0</v>
      </c>
      <c r="K25" s="304">
        <f>SUMIF('C Report Grouper'!$B$9:$B$48,'WW Spending Actual'!$B25,'C Report Grouper'!L$9:L$48)+SUMIF('Total Adjustments'!$B$14:$B$53,'WW Spending Actual'!$B25,'Total Adjustments'!K$14:K$53)</f>
        <v>0</v>
      </c>
      <c r="L25" s="304">
        <f>SUMIF('C Report Grouper'!$B$9:$B$48,'WW Spending Actual'!$B25,'C Report Grouper'!M$9:M$48)+SUMIF('Total Adjustments'!$B$14:$B$53,'WW Spending Actual'!$B25,'Total Adjustments'!L$14:L$53)</f>
        <v>0</v>
      </c>
      <c r="M25" s="304">
        <f>SUMIF('C Report Grouper'!$B$9:$B$48,'WW Spending Actual'!$B25,'C Report Grouper'!N$9:N$48)+SUMIF('Total Adjustments'!$B$14:$B$53,'WW Spending Actual'!$B25,'Total Adjustments'!M$14:M$53)</f>
        <v>0</v>
      </c>
      <c r="N25" s="304">
        <f>SUMIF('C Report Grouper'!$B$9:$B$48,'WW Spending Actual'!$B25,'C Report Grouper'!O$9:O$48)+SUMIF('Total Adjustments'!$B$14:$B$53,'WW Spending Actual'!$B25,'Total Adjustments'!N$14:N$53)</f>
        <v>0</v>
      </c>
      <c r="O25" s="304">
        <f>SUMIF('C Report Grouper'!$B$9:$B$48,'WW Spending Actual'!$B25,'C Report Grouper'!P$9:P$48)+SUMIF('Total Adjustments'!$B$14:$B$53,'WW Spending Actual'!$B25,'Total Adjustments'!O$14:O$53)</f>
        <v>0</v>
      </c>
      <c r="P25" s="304">
        <f>SUMIF('C Report Grouper'!$B$9:$B$48,'WW Spending Actual'!$B25,'C Report Grouper'!Q$9:Q$48)+SUMIF('Total Adjustments'!$B$14:$B$53,'WW Spending Actual'!$B25,'Total Adjustments'!P$14:P$53)</f>
        <v>0</v>
      </c>
      <c r="Q25" s="304">
        <f>SUMIF('C Report Grouper'!$B$9:$B$48,'WW Spending Actual'!$B25,'C Report Grouper'!R$9:R$48)+SUMIF('Total Adjustments'!$B$14:$B$53,'WW Spending Actual'!$B25,'Total Adjustments'!Q$14:Q$53)</f>
        <v>0</v>
      </c>
      <c r="R25" s="304">
        <f>SUMIF('C Report Grouper'!$B$9:$B$48,'WW Spending Actual'!$B25,'C Report Grouper'!S$9:S$48)+SUMIF('Total Adjustments'!$B$14:$B$53,'WW Spending Actual'!$B25,'Total Adjustments'!R$14:R$53)</f>
        <v>0</v>
      </c>
      <c r="S25" s="304">
        <f>SUMIF('C Report Grouper'!$B$9:$B$48,'WW Spending Actual'!$B25,'C Report Grouper'!T$9:T$48)+SUMIF('Total Adjustments'!$B$14:$B$53,'WW Spending Actual'!$B25,'Total Adjustments'!S$14:S$53)</f>
        <v>0</v>
      </c>
      <c r="T25" s="304">
        <f>SUMIF('C Report Grouper'!$B$9:$B$48,'WW Spending Actual'!$B25,'C Report Grouper'!U$9:U$48)+SUMIF('Total Adjustments'!$B$14:$B$53,'WW Spending Actual'!$B25,'Total Adjustments'!T$14:T$53)</f>
        <v>0</v>
      </c>
      <c r="U25" s="304">
        <f>SUMIF('C Report Grouper'!$B$9:$B$48,'WW Spending Actual'!$B25,'C Report Grouper'!V$9:V$48)+SUMIF('Total Adjustments'!$B$14:$B$53,'WW Spending Actual'!$B25,'Total Adjustments'!U$14:U$53)</f>
        <v>0</v>
      </c>
      <c r="V25" s="304">
        <f>SUMIF('C Report Grouper'!$B$9:$B$48,'WW Spending Actual'!$B25,'C Report Grouper'!W$9:W$48)+SUMIF('Total Adjustments'!$B$14:$B$53,'WW Spending Actual'!$B25,'Total Adjustments'!V$14:V$53)</f>
        <v>0</v>
      </c>
      <c r="W25" s="304">
        <f>SUMIF('C Report Grouper'!$B$9:$B$48,'WW Spending Actual'!$B25,'C Report Grouper'!X$9:X$48)+SUMIF('Total Adjustments'!$B$14:$B$53,'WW Spending Actual'!$B25,'Total Adjustments'!W$14:W$53)</f>
        <v>0</v>
      </c>
      <c r="X25" s="304">
        <f>SUMIF('C Report Grouper'!$B$9:$B$48,'WW Spending Actual'!$B25,'C Report Grouper'!Y$9:Y$48)+SUMIF('Total Adjustments'!$B$14:$B$53,'WW Spending Actual'!$B25,'Total Adjustments'!X$14:X$53)</f>
        <v>0</v>
      </c>
      <c r="Y25" s="304">
        <f>SUMIF('C Report Grouper'!$B$9:$B$48,'WW Spending Actual'!$B25,'C Report Grouper'!Z$9:Z$48)+SUMIF('Total Adjustments'!$B$14:$B$53,'WW Spending Actual'!$B25,'Total Adjustments'!Y$14:Y$53)</f>
        <v>0</v>
      </c>
      <c r="Z25" s="304">
        <f>SUMIF('C Report Grouper'!$B$9:$B$48,'WW Spending Actual'!$B25,'C Report Grouper'!AA$9:AA$48)+SUMIF('Total Adjustments'!$B$14:$B$53,'WW Spending Actual'!$B25,'Total Adjustments'!Z$14:Z$53)</f>
        <v>0</v>
      </c>
      <c r="AA25" s="304">
        <f>SUMIF('C Report Grouper'!$B$9:$B$48,'WW Spending Actual'!$B25,'C Report Grouper'!AB$9:AB$48)+SUMIF('Total Adjustments'!$B$14:$B$53,'WW Spending Actual'!$B25,'Total Adjustments'!AA$14:AA$53)</f>
        <v>0</v>
      </c>
      <c r="AB25" s="305">
        <f>SUMIF('C Report Grouper'!$B$9:$B$48,'WW Spending Actual'!$B25,'C Report Grouper'!AC$9:AC$48)+SUMIF('Total Adjustments'!$B$14:$B$53,'WW Spending Actual'!$B25,'Total Adjustments'!AB$14:AB$53)</f>
        <v>0</v>
      </c>
    </row>
    <row r="26" spans="2:28" x14ac:dyDescent="0.2">
      <c r="B26" s="150" t="str">
        <f>IFERROR(VLOOKUP(C26,'MEG Def'!$A$35:$B$40,2),"")</f>
        <v/>
      </c>
      <c r="C26" s="213"/>
      <c r="D26" s="303">
        <f>SUMIF('C Report Grouper'!$B$9:$B$48,'WW Spending Actual'!$B26,'C Report Grouper'!E$9:E$48)+SUMIF('Total Adjustments'!$B$14:$B$53,'WW Spending Actual'!$B26,'Total Adjustments'!D$14:D$53)</f>
        <v>0</v>
      </c>
      <c r="E26" s="304">
        <f>SUMIF('C Report Grouper'!$B$9:$B$48,'WW Spending Actual'!$B26,'C Report Grouper'!F$9:F$48)+SUMIF('Total Adjustments'!$B$14:$B$53,'WW Spending Actual'!$B26,'Total Adjustments'!E$14:E$53)</f>
        <v>0</v>
      </c>
      <c r="F26" s="304">
        <f>SUMIF('C Report Grouper'!$B$9:$B$48,'WW Spending Actual'!$B26,'C Report Grouper'!G$9:G$48)+SUMIF('Total Adjustments'!$B$14:$B$53,'WW Spending Actual'!$B26,'Total Adjustments'!F$14:F$53)</f>
        <v>0</v>
      </c>
      <c r="G26" s="304">
        <f>SUMIF('C Report Grouper'!$B$9:$B$48,'WW Spending Actual'!$B26,'C Report Grouper'!H$9:H$48)+SUMIF('Total Adjustments'!$B$14:$B$53,'WW Spending Actual'!$B26,'Total Adjustments'!G$14:G$53)</f>
        <v>0</v>
      </c>
      <c r="H26" s="304">
        <f>SUMIF('C Report Grouper'!$B$9:$B$48,'WW Spending Actual'!$B26,'C Report Grouper'!I$9:I$48)+SUMIF('Total Adjustments'!$B$14:$B$53,'WW Spending Actual'!$B26,'Total Adjustments'!H$14:H$53)</f>
        <v>0</v>
      </c>
      <c r="I26" s="304">
        <f>SUMIF('C Report Grouper'!$B$9:$B$48,'WW Spending Actual'!$B26,'C Report Grouper'!J$9:J$48)+SUMIF('Total Adjustments'!$B$14:$B$53,'WW Spending Actual'!$B26,'Total Adjustments'!I$14:I$53)</f>
        <v>0</v>
      </c>
      <c r="J26" s="304">
        <f>SUMIF('C Report Grouper'!$B$9:$B$48,'WW Spending Actual'!$B26,'C Report Grouper'!K$9:K$48)+SUMIF('Total Adjustments'!$B$14:$B$53,'WW Spending Actual'!$B26,'Total Adjustments'!J$14:J$53)</f>
        <v>0</v>
      </c>
      <c r="K26" s="304">
        <f>SUMIF('C Report Grouper'!$B$9:$B$48,'WW Spending Actual'!$B26,'C Report Grouper'!L$9:L$48)+SUMIF('Total Adjustments'!$B$14:$B$53,'WW Spending Actual'!$B26,'Total Adjustments'!K$14:K$53)</f>
        <v>0</v>
      </c>
      <c r="L26" s="304">
        <f>SUMIF('C Report Grouper'!$B$9:$B$48,'WW Spending Actual'!$B26,'C Report Grouper'!M$9:M$48)+SUMIF('Total Adjustments'!$B$14:$B$53,'WW Spending Actual'!$B26,'Total Adjustments'!L$14:L$53)</f>
        <v>0</v>
      </c>
      <c r="M26" s="304">
        <f>SUMIF('C Report Grouper'!$B$9:$B$48,'WW Spending Actual'!$B26,'C Report Grouper'!N$9:N$48)+SUMIF('Total Adjustments'!$B$14:$B$53,'WW Spending Actual'!$B26,'Total Adjustments'!M$14:M$53)</f>
        <v>0</v>
      </c>
      <c r="N26" s="304">
        <f>SUMIF('C Report Grouper'!$B$9:$B$48,'WW Spending Actual'!$B26,'C Report Grouper'!O$9:O$48)+SUMIF('Total Adjustments'!$B$14:$B$53,'WW Spending Actual'!$B26,'Total Adjustments'!N$14:N$53)</f>
        <v>0</v>
      </c>
      <c r="O26" s="304">
        <f>SUMIF('C Report Grouper'!$B$9:$B$48,'WW Spending Actual'!$B26,'C Report Grouper'!P$9:P$48)+SUMIF('Total Adjustments'!$B$14:$B$53,'WW Spending Actual'!$B26,'Total Adjustments'!O$14:O$53)</f>
        <v>0</v>
      </c>
      <c r="P26" s="304">
        <f>SUMIF('C Report Grouper'!$B$9:$B$48,'WW Spending Actual'!$B26,'C Report Grouper'!Q$9:Q$48)+SUMIF('Total Adjustments'!$B$14:$B$53,'WW Spending Actual'!$B26,'Total Adjustments'!P$14:P$53)</f>
        <v>0</v>
      </c>
      <c r="Q26" s="304">
        <f>SUMIF('C Report Grouper'!$B$9:$B$48,'WW Spending Actual'!$B26,'C Report Grouper'!R$9:R$48)+SUMIF('Total Adjustments'!$B$14:$B$53,'WW Spending Actual'!$B26,'Total Adjustments'!Q$14:Q$53)</f>
        <v>0</v>
      </c>
      <c r="R26" s="304">
        <f>SUMIF('C Report Grouper'!$B$9:$B$48,'WW Spending Actual'!$B26,'C Report Grouper'!S$9:S$48)+SUMIF('Total Adjustments'!$B$14:$B$53,'WW Spending Actual'!$B26,'Total Adjustments'!R$14:R$53)</f>
        <v>0</v>
      </c>
      <c r="S26" s="304">
        <f>SUMIF('C Report Grouper'!$B$9:$B$48,'WW Spending Actual'!$B26,'C Report Grouper'!T$9:T$48)+SUMIF('Total Adjustments'!$B$14:$B$53,'WW Spending Actual'!$B26,'Total Adjustments'!S$14:S$53)</f>
        <v>0</v>
      </c>
      <c r="T26" s="304">
        <f>SUMIF('C Report Grouper'!$B$9:$B$48,'WW Spending Actual'!$B26,'C Report Grouper'!U$9:U$48)+SUMIF('Total Adjustments'!$B$14:$B$53,'WW Spending Actual'!$B26,'Total Adjustments'!T$14:T$53)</f>
        <v>0</v>
      </c>
      <c r="U26" s="304">
        <f>SUMIF('C Report Grouper'!$B$9:$B$48,'WW Spending Actual'!$B26,'C Report Grouper'!V$9:V$48)+SUMIF('Total Adjustments'!$B$14:$B$53,'WW Spending Actual'!$B26,'Total Adjustments'!U$14:U$53)</f>
        <v>0</v>
      </c>
      <c r="V26" s="304">
        <f>SUMIF('C Report Grouper'!$B$9:$B$48,'WW Spending Actual'!$B26,'C Report Grouper'!W$9:W$48)+SUMIF('Total Adjustments'!$B$14:$B$53,'WW Spending Actual'!$B26,'Total Adjustments'!V$14:V$53)</f>
        <v>0</v>
      </c>
      <c r="W26" s="304">
        <f>SUMIF('C Report Grouper'!$B$9:$B$48,'WW Spending Actual'!$B26,'C Report Grouper'!X$9:X$48)+SUMIF('Total Adjustments'!$B$14:$B$53,'WW Spending Actual'!$B26,'Total Adjustments'!W$14:W$53)</f>
        <v>0</v>
      </c>
      <c r="X26" s="304">
        <f>SUMIF('C Report Grouper'!$B$9:$B$48,'WW Spending Actual'!$B26,'C Report Grouper'!Y$9:Y$48)+SUMIF('Total Adjustments'!$B$14:$B$53,'WW Spending Actual'!$B26,'Total Adjustments'!X$14:X$53)</f>
        <v>0</v>
      </c>
      <c r="Y26" s="304">
        <f>SUMIF('C Report Grouper'!$B$9:$B$48,'WW Spending Actual'!$B26,'C Report Grouper'!Z$9:Z$48)+SUMIF('Total Adjustments'!$B$14:$B$53,'WW Spending Actual'!$B26,'Total Adjustments'!Y$14:Y$53)</f>
        <v>0</v>
      </c>
      <c r="Z26" s="304">
        <f>SUMIF('C Report Grouper'!$B$9:$B$48,'WW Spending Actual'!$B26,'C Report Grouper'!AA$9:AA$48)+SUMIF('Total Adjustments'!$B$14:$B$53,'WW Spending Actual'!$B26,'Total Adjustments'!Z$14:Z$53)</f>
        <v>0</v>
      </c>
      <c r="AA26" s="304">
        <f>SUMIF('C Report Grouper'!$B$9:$B$48,'WW Spending Actual'!$B26,'C Report Grouper'!AB$9:AB$48)+SUMIF('Total Adjustments'!$B$14:$B$53,'WW Spending Actual'!$B26,'Total Adjustments'!AA$14:AA$53)</f>
        <v>0</v>
      </c>
      <c r="AB26" s="305">
        <f>SUMIF('C Report Grouper'!$B$9:$B$48,'WW Spending Actual'!$B26,'C Report Grouper'!AC$9:AC$48)+SUMIF('Total Adjustments'!$B$14:$B$53,'WW Spending Actual'!$B26,'Total Adjustments'!AB$14:AB$53)</f>
        <v>0</v>
      </c>
    </row>
    <row r="27" spans="2:28" x14ac:dyDescent="0.2">
      <c r="B27" s="150" t="str">
        <f>IFERROR(VLOOKUP(C27,'MEG Def'!$A$35:$B$40,2),"")</f>
        <v/>
      </c>
      <c r="C27" s="213"/>
      <c r="D27" s="303">
        <f>SUMIF('C Report Grouper'!$B$9:$B$48,'WW Spending Actual'!$B27,'C Report Grouper'!E$9:E$48)+SUMIF('Total Adjustments'!$B$14:$B$53,'WW Spending Actual'!$B27,'Total Adjustments'!D$14:D$53)</f>
        <v>0</v>
      </c>
      <c r="E27" s="304">
        <f>SUMIF('C Report Grouper'!$B$9:$B$48,'WW Spending Actual'!$B27,'C Report Grouper'!F$9:F$48)+SUMIF('Total Adjustments'!$B$14:$B$53,'WW Spending Actual'!$B27,'Total Adjustments'!E$14:E$53)</f>
        <v>0</v>
      </c>
      <c r="F27" s="304">
        <f>SUMIF('C Report Grouper'!$B$9:$B$48,'WW Spending Actual'!$B27,'C Report Grouper'!G$9:G$48)+SUMIF('Total Adjustments'!$B$14:$B$53,'WW Spending Actual'!$B27,'Total Adjustments'!F$14:F$53)</f>
        <v>0</v>
      </c>
      <c r="G27" s="304">
        <f>SUMIF('C Report Grouper'!$B$9:$B$48,'WW Spending Actual'!$B27,'C Report Grouper'!H$9:H$48)+SUMIF('Total Adjustments'!$B$14:$B$53,'WW Spending Actual'!$B27,'Total Adjustments'!G$14:G$53)</f>
        <v>0</v>
      </c>
      <c r="H27" s="304">
        <f>SUMIF('C Report Grouper'!$B$9:$B$48,'WW Spending Actual'!$B27,'C Report Grouper'!I$9:I$48)+SUMIF('Total Adjustments'!$B$14:$B$53,'WW Spending Actual'!$B27,'Total Adjustments'!H$14:H$53)</f>
        <v>0</v>
      </c>
      <c r="I27" s="304">
        <f>SUMIF('C Report Grouper'!$B$9:$B$48,'WW Spending Actual'!$B27,'C Report Grouper'!J$9:J$48)+SUMIF('Total Adjustments'!$B$14:$B$53,'WW Spending Actual'!$B27,'Total Adjustments'!I$14:I$53)</f>
        <v>0</v>
      </c>
      <c r="J27" s="304">
        <f>SUMIF('C Report Grouper'!$B$9:$B$48,'WW Spending Actual'!$B27,'C Report Grouper'!K$9:K$48)+SUMIF('Total Adjustments'!$B$14:$B$53,'WW Spending Actual'!$B27,'Total Adjustments'!J$14:J$53)</f>
        <v>0</v>
      </c>
      <c r="K27" s="304">
        <f>SUMIF('C Report Grouper'!$B$9:$B$48,'WW Spending Actual'!$B27,'C Report Grouper'!L$9:L$48)+SUMIF('Total Adjustments'!$B$14:$B$53,'WW Spending Actual'!$B27,'Total Adjustments'!K$14:K$53)</f>
        <v>0</v>
      </c>
      <c r="L27" s="304">
        <f>SUMIF('C Report Grouper'!$B$9:$B$48,'WW Spending Actual'!$B27,'C Report Grouper'!M$9:M$48)+SUMIF('Total Adjustments'!$B$14:$B$53,'WW Spending Actual'!$B27,'Total Adjustments'!L$14:L$53)</f>
        <v>0</v>
      </c>
      <c r="M27" s="304">
        <f>SUMIF('C Report Grouper'!$B$9:$B$48,'WW Spending Actual'!$B27,'C Report Grouper'!N$9:N$48)+SUMIF('Total Adjustments'!$B$14:$B$53,'WW Spending Actual'!$B27,'Total Adjustments'!M$14:M$53)</f>
        <v>0</v>
      </c>
      <c r="N27" s="304">
        <f>SUMIF('C Report Grouper'!$B$9:$B$48,'WW Spending Actual'!$B27,'C Report Grouper'!O$9:O$48)+SUMIF('Total Adjustments'!$B$14:$B$53,'WW Spending Actual'!$B27,'Total Adjustments'!N$14:N$53)</f>
        <v>0</v>
      </c>
      <c r="O27" s="304">
        <f>SUMIF('C Report Grouper'!$B$9:$B$48,'WW Spending Actual'!$B27,'C Report Grouper'!P$9:P$48)+SUMIF('Total Adjustments'!$B$14:$B$53,'WW Spending Actual'!$B27,'Total Adjustments'!O$14:O$53)</f>
        <v>0</v>
      </c>
      <c r="P27" s="304">
        <f>SUMIF('C Report Grouper'!$B$9:$B$48,'WW Spending Actual'!$B27,'C Report Grouper'!Q$9:Q$48)+SUMIF('Total Adjustments'!$B$14:$B$53,'WW Spending Actual'!$B27,'Total Adjustments'!P$14:P$53)</f>
        <v>0</v>
      </c>
      <c r="Q27" s="304">
        <f>SUMIF('C Report Grouper'!$B$9:$B$48,'WW Spending Actual'!$B27,'C Report Grouper'!R$9:R$48)+SUMIF('Total Adjustments'!$B$14:$B$53,'WW Spending Actual'!$B27,'Total Adjustments'!Q$14:Q$53)</f>
        <v>0</v>
      </c>
      <c r="R27" s="304">
        <f>SUMIF('C Report Grouper'!$B$9:$B$48,'WW Spending Actual'!$B27,'C Report Grouper'!S$9:S$48)+SUMIF('Total Adjustments'!$B$14:$B$53,'WW Spending Actual'!$B27,'Total Adjustments'!R$14:R$53)</f>
        <v>0</v>
      </c>
      <c r="S27" s="304">
        <f>SUMIF('C Report Grouper'!$B$9:$B$48,'WW Spending Actual'!$B27,'C Report Grouper'!T$9:T$48)+SUMIF('Total Adjustments'!$B$14:$B$53,'WW Spending Actual'!$B27,'Total Adjustments'!S$14:S$53)</f>
        <v>0</v>
      </c>
      <c r="T27" s="304">
        <f>SUMIF('C Report Grouper'!$B$9:$B$48,'WW Spending Actual'!$B27,'C Report Grouper'!U$9:U$48)+SUMIF('Total Adjustments'!$B$14:$B$53,'WW Spending Actual'!$B27,'Total Adjustments'!T$14:T$53)</f>
        <v>0</v>
      </c>
      <c r="U27" s="304">
        <f>SUMIF('C Report Grouper'!$B$9:$B$48,'WW Spending Actual'!$B27,'C Report Grouper'!V$9:V$48)+SUMIF('Total Adjustments'!$B$14:$B$53,'WW Spending Actual'!$B27,'Total Adjustments'!U$14:U$53)</f>
        <v>0</v>
      </c>
      <c r="V27" s="304">
        <f>SUMIF('C Report Grouper'!$B$9:$B$48,'WW Spending Actual'!$B27,'C Report Grouper'!W$9:W$48)+SUMIF('Total Adjustments'!$B$14:$B$53,'WW Spending Actual'!$B27,'Total Adjustments'!V$14:V$53)</f>
        <v>0</v>
      </c>
      <c r="W27" s="304">
        <f>SUMIF('C Report Grouper'!$B$9:$B$48,'WW Spending Actual'!$B27,'C Report Grouper'!X$9:X$48)+SUMIF('Total Adjustments'!$B$14:$B$53,'WW Spending Actual'!$B27,'Total Adjustments'!W$14:W$53)</f>
        <v>0</v>
      </c>
      <c r="X27" s="304">
        <f>SUMIF('C Report Grouper'!$B$9:$B$48,'WW Spending Actual'!$B27,'C Report Grouper'!Y$9:Y$48)+SUMIF('Total Adjustments'!$B$14:$B$53,'WW Spending Actual'!$B27,'Total Adjustments'!X$14:X$53)</f>
        <v>0</v>
      </c>
      <c r="Y27" s="304">
        <f>SUMIF('C Report Grouper'!$B$9:$B$48,'WW Spending Actual'!$B27,'C Report Grouper'!Z$9:Z$48)+SUMIF('Total Adjustments'!$B$14:$B$53,'WW Spending Actual'!$B27,'Total Adjustments'!Y$14:Y$53)</f>
        <v>0</v>
      </c>
      <c r="Z27" s="304">
        <f>SUMIF('C Report Grouper'!$B$9:$B$48,'WW Spending Actual'!$B27,'C Report Grouper'!AA$9:AA$48)+SUMIF('Total Adjustments'!$B$14:$B$53,'WW Spending Actual'!$B27,'Total Adjustments'!Z$14:Z$53)</f>
        <v>0</v>
      </c>
      <c r="AA27" s="304">
        <f>SUMIF('C Report Grouper'!$B$9:$B$48,'WW Spending Actual'!$B27,'C Report Grouper'!AB$9:AB$48)+SUMIF('Total Adjustments'!$B$14:$B$53,'WW Spending Actual'!$B27,'Total Adjustments'!AA$14:AA$53)</f>
        <v>0</v>
      </c>
      <c r="AB27" s="305">
        <f>SUMIF('C Report Grouper'!$B$9:$B$48,'WW Spending Actual'!$B27,'C Report Grouper'!AC$9:AC$48)+SUMIF('Total Adjustments'!$B$14:$B$53,'WW Spending Actual'!$B27,'Total Adjustments'!AB$14:AB$53)</f>
        <v>0</v>
      </c>
    </row>
    <row r="28" spans="2:28" x14ac:dyDescent="0.2">
      <c r="B28" s="150" t="str">
        <f>IFERROR(VLOOKUP(C28,'MEG Def'!$A$35:$B$40,2),"")</f>
        <v/>
      </c>
      <c r="C28" s="213"/>
      <c r="D28" s="303">
        <f>SUMIF('C Report Grouper'!$B$9:$B$48,'WW Spending Actual'!$B28,'C Report Grouper'!E$9:E$48)+SUMIF('Total Adjustments'!$B$14:$B$53,'WW Spending Actual'!$B28,'Total Adjustments'!D$14:D$53)</f>
        <v>0</v>
      </c>
      <c r="E28" s="304">
        <f>SUMIF('C Report Grouper'!$B$9:$B$48,'WW Spending Actual'!$B28,'C Report Grouper'!F$9:F$48)+SUMIF('Total Adjustments'!$B$14:$B$53,'WW Spending Actual'!$B28,'Total Adjustments'!E$14:E$53)</f>
        <v>0</v>
      </c>
      <c r="F28" s="304">
        <f>SUMIF('C Report Grouper'!$B$9:$B$48,'WW Spending Actual'!$B28,'C Report Grouper'!G$9:G$48)+SUMIF('Total Adjustments'!$B$14:$B$53,'WW Spending Actual'!$B28,'Total Adjustments'!F$14:F$53)</f>
        <v>0</v>
      </c>
      <c r="G28" s="304">
        <f>SUMIF('C Report Grouper'!$B$9:$B$48,'WW Spending Actual'!$B28,'C Report Grouper'!H$9:H$48)+SUMIF('Total Adjustments'!$B$14:$B$53,'WW Spending Actual'!$B28,'Total Adjustments'!G$14:G$53)</f>
        <v>0</v>
      </c>
      <c r="H28" s="304">
        <f>SUMIF('C Report Grouper'!$B$9:$B$48,'WW Spending Actual'!$B28,'C Report Grouper'!I$9:I$48)+SUMIF('Total Adjustments'!$B$14:$B$53,'WW Spending Actual'!$B28,'Total Adjustments'!H$14:H$53)</f>
        <v>0</v>
      </c>
      <c r="I28" s="304">
        <f>SUMIF('C Report Grouper'!$B$9:$B$48,'WW Spending Actual'!$B28,'C Report Grouper'!J$9:J$48)+SUMIF('Total Adjustments'!$B$14:$B$53,'WW Spending Actual'!$B28,'Total Adjustments'!I$14:I$53)</f>
        <v>0</v>
      </c>
      <c r="J28" s="304">
        <f>SUMIF('C Report Grouper'!$B$9:$B$48,'WW Spending Actual'!$B28,'C Report Grouper'!K$9:K$48)+SUMIF('Total Adjustments'!$B$14:$B$53,'WW Spending Actual'!$B28,'Total Adjustments'!J$14:J$53)</f>
        <v>0</v>
      </c>
      <c r="K28" s="304">
        <f>SUMIF('C Report Grouper'!$B$9:$B$48,'WW Spending Actual'!$B28,'C Report Grouper'!L$9:L$48)+SUMIF('Total Adjustments'!$B$14:$B$53,'WW Spending Actual'!$B28,'Total Adjustments'!K$14:K$53)</f>
        <v>0</v>
      </c>
      <c r="L28" s="304">
        <f>SUMIF('C Report Grouper'!$B$9:$B$48,'WW Spending Actual'!$B28,'C Report Grouper'!M$9:M$48)+SUMIF('Total Adjustments'!$B$14:$B$53,'WW Spending Actual'!$B28,'Total Adjustments'!L$14:L$53)</f>
        <v>0</v>
      </c>
      <c r="M28" s="304">
        <f>SUMIF('C Report Grouper'!$B$9:$B$48,'WW Spending Actual'!$B28,'C Report Grouper'!N$9:N$48)+SUMIF('Total Adjustments'!$B$14:$B$53,'WW Spending Actual'!$B28,'Total Adjustments'!M$14:M$53)</f>
        <v>0</v>
      </c>
      <c r="N28" s="304">
        <f>SUMIF('C Report Grouper'!$B$9:$B$48,'WW Spending Actual'!$B28,'C Report Grouper'!O$9:O$48)+SUMIF('Total Adjustments'!$B$14:$B$53,'WW Spending Actual'!$B28,'Total Adjustments'!N$14:N$53)</f>
        <v>0</v>
      </c>
      <c r="O28" s="304">
        <f>SUMIF('C Report Grouper'!$B$9:$B$48,'WW Spending Actual'!$B28,'C Report Grouper'!P$9:P$48)+SUMIF('Total Adjustments'!$B$14:$B$53,'WW Spending Actual'!$B28,'Total Adjustments'!O$14:O$53)</f>
        <v>0</v>
      </c>
      <c r="P28" s="304">
        <f>SUMIF('C Report Grouper'!$B$9:$B$48,'WW Spending Actual'!$B28,'C Report Grouper'!Q$9:Q$48)+SUMIF('Total Adjustments'!$B$14:$B$53,'WW Spending Actual'!$B28,'Total Adjustments'!P$14:P$53)</f>
        <v>0</v>
      </c>
      <c r="Q28" s="304">
        <f>SUMIF('C Report Grouper'!$B$9:$B$48,'WW Spending Actual'!$B28,'C Report Grouper'!R$9:R$48)+SUMIF('Total Adjustments'!$B$14:$B$53,'WW Spending Actual'!$B28,'Total Adjustments'!Q$14:Q$53)</f>
        <v>0</v>
      </c>
      <c r="R28" s="304">
        <f>SUMIF('C Report Grouper'!$B$9:$B$48,'WW Spending Actual'!$B28,'C Report Grouper'!S$9:S$48)+SUMIF('Total Adjustments'!$B$14:$B$53,'WW Spending Actual'!$B28,'Total Adjustments'!R$14:R$53)</f>
        <v>0</v>
      </c>
      <c r="S28" s="304">
        <f>SUMIF('C Report Grouper'!$B$9:$B$48,'WW Spending Actual'!$B28,'C Report Grouper'!T$9:T$48)+SUMIF('Total Adjustments'!$B$14:$B$53,'WW Spending Actual'!$B28,'Total Adjustments'!S$14:S$53)</f>
        <v>0</v>
      </c>
      <c r="T28" s="304">
        <f>SUMIF('C Report Grouper'!$B$9:$B$48,'WW Spending Actual'!$B28,'C Report Grouper'!U$9:U$48)+SUMIF('Total Adjustments'!$B$14:$B$53,'WW Spending Actual'!$B28,'Total Adjustments'!T$14:T$53)</f>
        <v>0</v>
      </c>
      <c r="U28" s="304">
        <f>SUMIF('C Report Grouper'!$B$9:$B$48,'WW Spending Actual'!$B28,'C Report Grouper'!V$9:V$48)+SUMIF('Total Adjustments'!$B$14:$B$53,'WW Spending Actual'!$B28,'Total Adjustments'!U$14:U$53)</f>
        <v>0</v>
      </c>
      <c r="V28" s="304">
        <f>SUMIF('C Report Grouper'!$B$9:$B$48,'WW Spending Actual'!$B28,'C Report Grouper'!W$9:W$48)+SUMIF('Total Adjustments'!$B$14:$B$53,'WW Spending Actual'!$B28,'Total Adjustments'!V$14:V$53)</f>
        <v>0</v>
      </c>
      <c r="W28" s="304">
        <f>SUMIF('C Report Grouper'!$B$9:$B$48,'WW Spending Actual'!$B28,'C Report Grouper'!X$9:X$48)+SUMIF('Total Adjustments'!$B$14:$B$53,'WW Spending Actual'!$B28,'Total Adjustments'!W$14:W$53)</f>
        <v>0</v>
      </c>
      <c r="X28" s="304">
        <f>SUMIF('C Report Grouper'!$B$9:$B$48,'WW Spending Actual'!$B28,'C Report Grouper'!Y$9:Y$48)+SUMIF('Total Adjustments'!$B$14:$B$53,'WW Spending Actual'!$B28,'Total Adjustments'!X$14:X$53)</f>
        <v>0</v>
      </c>
      <c r="Y28" s="304">
        <f>SUMIF('C Report Grouper'!$B$9:$B$48,'WW Spending Actual'!$B28,'C Report Grouper'!Z$9:Z$48)+SUMIF('Total Adjustments'!$B$14:$B$53,'WW Spending Actual'!$B28,'Total Adjustments'!Y$14:Y$53)</f>
        <v>0</v>
      </c>
      <c r="Z28" s="304">
        <f>SUMIF('C Report Grouper'!$B$9:$B$48,'WW Spending Actual'!$B28,'C Report Grouper'!AA$9:AA$48)+SUMIF('Total Adjustments'!$B$14:$B$53,'WW Spending Actual'!$B28,'Total Adjustments'!Z$14:Z$53)</f>
        <v>0</v>
      </c>
      <c r="AA28" s="304">
        <f>SUMIF('C Report Grouper'!$B$9:$B$48,'WW Spending Actual'!$B28,'C Report Grouper'!AB$9:AB$48)+SUMIF('Total Adjustments'!$B$14:$B$53,'WW Spending Actual'!$B28,'Total Adjustments'!AA$14:AA$53)</f>
        <v>0</v>
      </c>
      <c r="AB28" s="305">
        <f>SUMIF('C Report Grouper'!$B$9:$B$48,'WW Spending Actual'!$B28,'C Report Grouper'!AC$9:AC$48)+SUMIF('Total Adjustments'!$B$14:$B$53,'WW Spending Actual'!$B28,'Total Adjustments'!AB$14:AB$53)</f>
        <v>0</v>
      </c>
    </row>
    <row r="29" spans="2:28" x14ac:dyDescent="0.2">
      <c r="B29" s="150"/>
      <c r="C29" s="149"/>
      <c r="D29" s="303">
        <f>SUMIF('C Report Grouper'!$B$9:$B$48,'WW Spending Actual'!$B29,'C Report Grouper'!E$9:E$48)+SUMIF('Total Adjustments'!$B$14:$B$53,'WW Spending Actual'!$B29,'Total Adjustments'!D$14:D$53)</f>
        <v>0</v>
      </c>
      <c r="E29" s="304">
        <f>SUMIF('C Report Grouper'!$B$9:$B$48,'WW Spending Actual'!$B29,'C Report Grouper'!F$9:F$48)+SUMIF('Total Adjustments'!$B$14:$B$53,'WW Spending Actual'!$B29,'Total Adjustments'!E$14:E$53)</f>
        <v>0</v>
      </c>
      <c r="F29" s="304">
        <f>SUMIF('C Report Grouper'!$B$9:$B$48,'WW Spending Actual'!$B29,'C Report Grouper'!G$9:G$48)+SUMIF('Total Adjustments'!$B$14:$B$53,'WW Spending Actual'!$B29,'Total Adjustments'!F$14:F$53)</f>
        <v>0</v>
      </c>
      <c r="G29" s="304">
        <f>SUMIF('C Report Grouper'!$B$9:$B$48,'WW Spending Actual'!$B29,'C Report Grouper'!H$9:H$48)+SUMIF('Total Adjustments'!$B$14:$B$53,'WW Spending Actual'!$B29,'Total Adjustments'!G$14:G$53)</f>
        <v>0</v>
      </c>
      <c r="H29" s="304">
        <f>SUMIF('C Report Grouper'!$B$9:$B$48,'WW Spending Actual'!$B29,'C Report Grouper'!I$9:I$48)+SUMIF('Total Adjustments'!$B$14:$B$53,'WW Spending Actual'!$B29,'Total Adjustments'!H$14:H$53)</f>
        <v>0</v>
      </c>
      <c r="I29" s="304">
        <f>SUMIF('C Report Grouper'!$B$9:$B$48,'WW Spending Actual'!$B29,'C Report Grouper'!J$9:J$48)+SUMIF('Total Adjustments'!$B$14:$B$53,'WW Spending Actual'!$B29,'Total Adjustments'!I$14:I$53)</f>
        <v>0</v>
      </c>
      <c r="J29" s="304">
        <f>SUMIF('C Report Grouper'!$B$9:$B$48,'WW Spending Actual'!$B29,'C Report Grouper'!K$9:K$48)+SUMIF('Total Adjustments'!$B$14:$B$53,'WW Spending Actual'!$B29,'Total Adjustments'!J$14:J$53)</f>
        <v>0</v>
      </c>
      <c r="K29" s="304">
        <f>SUMIF('C Report Grouper'!$B$9:$B$48,'WW Spending Actual'!$B29,'C Report Grouper'!L$9:L$48)+SUMIF('Total Adjustments'!$B$14:$B$53,'WW Spending Actual'!$B29,'Total Adjustments'!K$14:K$53)</f>
        <v>0</v>
      </c>
      <c r="L29" s="304">
        <f>SUMIF('C Report Grouper'!$B$9:$B$48,'WW Spending Actual'!$B29,'C Report Grouper'!M$9:M$48)+SUMIF('Total Adjustments'!$B$14:$B$53,'WW Spending Actual'!$B29,'Total Adjustments'!L$14:L$53)</f>
        <v>0</v>
      </c>
      <c r="M29" s="304">
        <f>SUMIF('C Report Grouper'!$B$9:$B$48,'WW Spending Actual'!$B29,'C Report Grouper'!N$9:N$48)+SUMIF('Total Adjustments'!$B$14:$B$53,'WW Spending Actual'!$B29,'Total Adjustments'!M$14:M$53)</f>
        <v>0</v>
      </c>
      <c r="N29" s="304">
        <f>SUMIF('C Report Grouper'!$B$9:$B$48,'WW Spending Actual'!$B29,'C Report Grouper'!O$9:O$48)+SUMIF('Total Adjustments'!$B$14:$B$53,'WW Spending Actual'!$B29,'Total Adjustments'!N$14:N$53)</f>
        <v>0</v>
      </c>
      <c r="O29" s="304">
        <f>SUMIF('C Report Grouper'!$B$9:$B$48,'WW Spending Actual'!$B29,'C Report Grouper'!P$9:P$48)+SUMIF('Total Adjustments'!$B$14:$B$53,'WW Spending Actual'!$B29,'Total Adjustments'!O$14:O$53)</f>
        <v>0</v>
      </c>
      <c r="P29" s="304">
        <f>SUMIF('C Report Grouper'!$B$9:$B$48,'WW Spending Actual'!$B29,'C Report Grouper'!Q$9:Q$48)+SUMIF('Total Adjustments'!$B$14:$B$53,'WW Spending Actual'!$B29,'Total Adjustments'!P$14:P$53)</f>
        <v>0</v>
      </c>
      <c r="Q29" s="304">
        <f>SUMIF('C Report Grouper'!$B$9:$B$48,'WW Spending Actual'!$B29,'C Report Grouper'!R$9:R$48)+SUMIF('Total Adjustments'!$B$14:$B$53,'WW Spending Actual'!$B29,'Total Adjustments'!Q$14:Q$53)</f>
        <v>0</v>
      </c>
      <c r="R29" s="304">
        <f>SUMIF('C Report Grouper'!$B$9:$B$48,'WW Spending Actual'!$B29,'C Report Grouper'!S$9:S$48)+SUMIF('Total Adjustments'!$B$14:$B$53,'WW Spending Actual'!$B29,'Total Adjustments'!R$14:R$53)</f>
        <v>0</v>
      </c>
      <c r="S29" s="304">
        <f>SUMIF('C Report Grouper'!$B$9:$B$48,'WW Spending Actual'!$B29,'C Report Grouper'!T$9:T$48)+SUMIF('Total Adjustments'!$B$14:$B$53,'WW Spending Actual'!$B29,'Total Adjustments'!S$14:S$53)</f>
        <v>0</v>
      </c>
      <c r="T29" s="304">
        <f>SUMIF('C Report Grouper'!$B$9:$B$48,'WW Spending Actual'!$B29,'C Report Grouper'!U$9:U$48)+SUMIF('Total Adjustments'!$B$14:$B$53,'WW Spending Actual'!$B29,'Total Adjustments'!T$14:T$53)</f>
        <v>0</v>
      </c>
      <c r="U29" s="304">
        <f>SUMIF('C Report Grouper'!$B$9:$B$48,'WW Spending Actual'!$B29,'C Report Grouper'!V$9:V$48)+SUMIF('Total Adjustments'!$B$14:$B$53,'WW Spending Actual'!$B29,'Total Adjustments'!U$14:U$53)</f>
        <v>0</v>
      </c>
      <c r="V29" s="304">
        <f>SUMIF('C Report Grouper'!$B$9:$B$48,'WW Spending Actual'!$B29,'C Report Grouper'!W$9:W$48)+SUMIF('Total Adjustments'!$B$14:$B$53,'WW Spending Actual'!$B29,'Total Adjustments'!V$14:V$53)</f>
        <v>0</v>
      </c>
      <c r="W29" s="304">
        <f>SUMIF('C Report Grouper'!$B$9:$B$48,'WW Spending Actual'!$B29,'C Report Grouper'!X$9:X$48)+SUMIF('Total Adjustments'!$B$14:$B$53,'WW Spending Actual'!$B29,'Total Adjustments'!W$14:W$53)</f>
        <v>0</v>
      </c>
      <c r="X29" s="304">
        <f>SUMIF('C Report Grouper'!$B$9:$B$48,'WW Spending Actual'!$B29,'C Report Grouper'!Y$9:Y$48)+SUMIF('Total Adjustments'!$B$14:$B$53,'WW Spending Actual'!$B29,'Total Adjustments'!X$14:X$53)</f>
        <v>0</v>
      </c>
      <c r="Y29" s="304">
        <f>SUMIF('C Report Grouper'!$B$9:$B$48,'WW Spending Actual'!$B29,'C Report Grouper'!Z$9:Z$48)+SUMIF('Total Adjustments'!$B$14:$B$53,'WW Spending Actual'!$B29,'Total Adjustments'!Y$14:Y$53)</f>
        <v>0</v>
      </c>
      <c r="Z29" s="304">
        <f>SUMIF('C Report Grouper'!$B$9:$B$48,'WW Spending Actual'!$B29,'C Report Grouper'!AA$9:AA$48)+SUMIF('Total Adjustments'!$B$14:$B$53,'WW Spending Actual'!$B29,'Total Adjustments'!Z$14:Z$53)</f>
        <v>0</v>
      </c>
      <c r="AA29" s="304">
        <f>SUMIF('C Report Grouper'!$B$9:$B$48,'WW Spending Actual'!$B29,'C Report Grouper'!AB$9:AB$48)+SUMIF('Total Adjustments'!$B$14:$B$53,'WW Spending Actual'!$B29,'Total Adjustments'!AA$14:AA$53)</f>
        <v>0</v>
      </c>
      <c r="AB29" s="305">
        <f>SUMIF('C Report Grouper'!$B$9:$B$48,'WW Spending Actual'!$B29,'C Report Grouper'!AC$9:AC$48)+SUMIF('Total Adjustments'!$B$14:$B$53,'WW Spending Actual'!$B29,'Total Adjustments'!AB$14:AB$53)</f>
        <v>0</v>
      </c>
    </row>
    <row r="30" spans="2:28" x14ac:dyDescent="0.2">
      <c r="B30" s="214" t="s">
        <v>42</v>
      </c>
      <c r="C30" s="149"/>
      <c r="D30" s="303">
        <f>SUMIF('C Report Grouper'!$B$9:$B$48,'WW Spending Actual'!$B30,'C Report Grouper'!E$9:E$48)+SUMIF('Total Adjustments'!$B$14:$B$53,'WW Spending Actual'!$B30,'Total Adjustments'!D$14:D$53)</f>
        <v>0</v>
      </c>
      <c r="E30" s="304">
        <f>SUMIF('C Report Grouper'!$B$9:$B$48,'WW Spending Actual'!$B30,'C Report Grouper'!F$9:F$48)+SUMIF('Total Adjustments'!$B$14:$B$53,'WW Spending Actual'!$B30,'Total Adjustments'!E$14:E$53)</f>
        <v>0</v>
      </c>
      <c r="F30" s="304">
        <f>SUMIF('C Report Grouper'!$B$9:$B$48,'WW Spending Actual'!$B30,'C Report Grouper'!G$9:G$48)+SUMIF('Total Adjustments'!$B$14:$B$53,'WW Spending Actual'!$B30,'Total Adjustments'!F$14:F$53)</f>
        <v>0</v>
      </c>
      <c r="G30" s="304">
        <f>SUMIF('C Report Grouper'!$B$9:$B$48,'WW Spending Actual'!$B30,'C Report Grouper'!H$9:H$48)+SUMIF('Total Adjustments'!$B$14:$B$53,'WW Spending Actual'!$B30,'Total Adjustments'!G$14:G$53)</f>
        <v>0</v>
      </c>
      <c r="H30" s="304">
        <f>SUMIF('C Report Grouper'!$B$9:$B$48,'WW Spending Actual'!$B30,'C Report Grouper'!I$9:I$48)+SUMIF('Total Adjustments'!$B$14:$B$53,'WW Spending Actual'!$B30,'Total Adjustments'!H$14:H$53)</f>
        <v>0</v>
      </c>
      <c r="I30" s="304">
        <f>SUMIF('C Report Grouper'!$B$9:$B$48,'WW Spending Actual'!$B30,'C Report Grouper'!J$9:J$48)+SUMIF('Total Adjustments'!$B$14:$B$53,'WW Spending Actual'!$B30,'Total Adjustments'!I$14:I$53)</f>
        <v>0</v>
      </c>
      <c r="J30" s="304">
        <f>SUMIF('C Report Grouper'!$B$9:$B$48,'WW Spending Actual'!$B30,'C Report Grouper'!K$9:K$48)+SUMIF('Total Adjustments'!$B$14:$B$53,'WW Spending Actual'!$B30,'Total Adjustments'!J$14:J$53)</f>
        <v>0</v>
      </c>
      <c r="K30" s="304">
        <f>SUMIF('C Report Grouper'!$B$9:$B$48,'WW Spending Actual'!$B30,'C Report Grouper'!L$9:L$48)+SUMIF('Total Adjustments'!$B$14:$B$53,'WW Spending Actual'!$B30,'Total Adjustments'!K$14:K$53)</f>
        <v>0</v>
      </c>
      <c r="L30" s="304">
        <f>SUMIF('C Report Grouper'!$B$9:$B$48,'WW Spending Actual'!$B30,'C Report Grouper'!M$9:M$48)+SUMIF('Total Adjustments'!$B$14:$B$53,'WW Spending Actual'!$B30,'Total Adjustments'!L$14:L$53)</f>
        <v>0</v>
      </c>
      <c r="M30" s="304">
        <f>SUMIF('C Report Grouper'!$B$9:$B$48,'WW Spending Actual'!$B30,'C Report Grouper'!N$9:N$48)+SUMIF('Total Adjustments'!$B$14:$B$53,'WW Spending Actual'!$B30,'Total Adjustments'!M$14:M$53)</f>
        <v>0</v>
      </c>
      <c r="N30" s="304">
        <f>SUMIF('C Report Grouper'!$B$9:$B$48,'WW Spending Actual'!$B30,'C Report Grouper'!O$9:O$48)+SUMIF('Total Adjustments'!$B$14:$B$53,'WW Spending Actual'!$B30,'Total Adjustments'!N$14:N$53)</f>
        <v>0</v>
      </c>
      <c r="O30" s="304">
        <f>SUMIF('C Report Grouper'!$B$9:$B$48,'WW Spending Actual'!$B30,'C Report Grouper'!P$9:P$48)+SUMIF('Total Adjustments'!$B$14:$B$53,'WW Spending Actual'!$B30,'Total Adjustments'!O$14:O$53)</f>
        <v>0</v>
      </c>
      <c r="P30" s="304">
        <f>SUMIF('C Report Grouper'!$B$9:$B$48,'WW Spending Actual'!$B30,'C Report Grouper'!Q$9:Q$48)+SUMIF('Total Adjustments'!$B$14:$B$53,'WW Spending Actual'!$B30,'Total Adjustments'!P$14:P$53)</f>
        <v>0</v>
      </c>
      <c r="Q30" s="304">
        <f>SUMIF('C Report Grouper'!$B$9:$B$48,'WW Spending Actual'!$B30,'C Report Grouper'!R$9:R$48)+SUMIF('Total Adjustments'!$B$14:$B$53,'WW Spending Actual'!$B30,'Total Adjustments'!Q$14:Q$53)</f>
        <v>0</v>
      </c>
      <c r="R30" s="304">
        <f>SUMIF('C Report Grouper'!$B$9:$B$48,'WW Spending Actual'!$B30,'C Report Grouper'!S$9:S$48)+SUMIF('Total Adjustments'!$B$14:$B$53,'WW Spending Actual'!$B30,'Total Adjustments'!R$14:R$53)</f>
        <v>0</v>
      </c>
      <c r="S30" s="304">
        <f>SUMIF('C Report Grouper'!$B$9:$B$48,'WW Spending Actual'!$B30,'C Report Grouper'!T$9:T$48)+SUMIF('Total Adjustments'!$B$14:$B$53,'WW Spending Actual'!$B30,'Total Adjustments'!S$14:S$53)</f>
        <v>0</v>
      </c>
      <c r="T30" s="304">
        <f>SUMIF('C Report Grouper'!$B$9:$B$48,'WW Spending Actual'!$B30,'C Report Grouper'!U$9:U$48)+SUMIF('Total Adjustments'!$B$14:$B$53,'WW Spending Actual'!$B30,'Total Adjustments'!T$14:T$53)</f>
        <v>0</v>
      </c>
      <c r="U30" s="304">
        <f>SUMIF('C Report Grouper'!$B$9:$B$48,'WW Spending Actual'!$B30,'C Report Grouper'!V$9:V$48)+SUMIF('Total Adjustments'!$B$14:$B$53,'WW Spending Actual'!$B30,'Total Adjustments'!U$14:U$53)</f>
        <v>0</v>
      </c>
      <c r="V30" s="304">
        <f>SUMIF('C Report Grouper'!$B$9:$B$48,'WW Spending Actual'!$B30,'C Report Grouper'!W$9:W$48)+SUMIF('Total Adjustments'!$B$14:$B$53,'WW Spending Actual'!$B30,'Total Adjustments'!V$14:V$53)</f>
        <v>0</v>
      </c>
      <c r="W30" s="304">
        <f>SUMIF('C Report Grouper'!$B$9:$B$48,'WW Spending Actual'!$B30,'C Report Grouper'!X$9:X$48)+SUMIF('Total Adjustments'!$B$14:$B$53,'WW Spending Actual'!$B30,'Total Adjustments'!W$14:W$53)</f>
        <v>0</v>
      </c>
      <c r="X30" s="304">
        <f>SUMIF('C Report Grouper'!$B$9:$B$48,'WW Spending Actual'!$B30,'C Report Grouper'!Y$9:Y$48)+SUMIF('Total Adjustments'!$B$14:$B$53,'WW Spending Actual'!$B30,'Total Adjustments'!X$14:X$53)</f>
        <v>0</v>
      </c>
      <c r="Y30" s="304">
        <f>SUMIF('C Report Grouper'!$B$9:$B$48,'WW Spending Actual'!$B30,'C Report Grouper'!Z$9:Z$48)+SUMIF('Total Adjustments'!$B$14:$B$53,'WW Spending Actual'!$B30,'Total Adjustments'!Y$14:Y$53)</f>
        <v>0</v>
      </c>
      <c r="Z30" s="304">
        <f>SUMIF('C Report Grouper'!$B$9:$B$48,'WW Spending Actual'!$B30,'C Report Grouper'!AA$9:AA$48)+SUMIF('Total Adjustments'!$B$14:$B$53,'WW Spending Actual'!$B30,'Total Adjustments'!Z$14:Z$53)</f>
        <v>0</v>
      </c>
      <c r="AA30" s="304">
        <f>SUMIF('C Report Grouper'!$B$9:$B$48,'WW Spending Actual'!$B30,'C Report Grouper'!AB$9:AB$48)+SUMIF('Total Adjustments'!$B$14:$B$53,'WW Spending Actual'!$B30,'Total Adjustments'!AA$14:AA$53)</f>
        <v>0</v>
      </c>
      <c r="AB30" s="305">
        <f>SUMIF('C Report Grouper'!$B$9:$B$48,'WW Spending Actual'!$B30,'C Report Grouper'!AC$9:AC$48)+SUMIF('Total Adjustments'!$B$14:$B$53,'WW Spending Actual'!$B30,'Total Adjustments'!AB$14:AB$53)</f>
        <v>0</v>
      </c>
    </row>
    <row r="31" spans="2:28" x14ac:dyDescent="0.2">
      <c r="B31" s="63" t="str">
        <f>IFERROR(VLOOKUP(C31,'MEG Def'!$A$42:$B$45,2),"")</f>
        <v/>
      </c>
      <c r="C31" s="149"/>
      <c r="D31" s="303">
        <f>SUMIF('C Report Grouper'!$B$9:$B$48,'WW Spending Actual'!$B31,'C Report Grouper'!E$9:E$48)+SUMIF('Total Adjustments'!$B$14:$B$53,'WW Spending Actual'!$B31,'Total Adjustments'!D$14:D$53)</f>
        <v>0</v>
      </c>
      <c r="E31" s="304">
        <f>SUMIF('C Report Grouper'!$B$9:$B$48,'WW Spending Actual'!$B31,'C Report Grouper'!F$9:F$48)+SUMIF('Total Adjustments'!$B$14:$B$53,'WW Spending Actual'!$B31,'Total Adjustments'!E$14:E$53)</f>
        <v>0</v>
      </c>
      <c r="F31" s="304">
        <f>SUMIF('C Report Grouper'!$B$9:$B$48,'WW Spending Actual'!$B31,'C Report Grouper'!G$9:G$48)+SUMIF('Total Adjustments'!$B$14:$B$53,'WW Spending Actual'!$B31,'Total Adjustments'!F$14:F$53)</f>
        <v>0</v>
      </c>
      <c r="G31" s="304">
        <f>SUMIF('C Report Grouper'!$B$9:$B$48,'WW Spending Actual'!$B31,'C Report Grouper'!H$9:H$48)+SUMIF('Total Adjustments'!$B$14:$B$53,'WW Spending Actual'!$B31,'Total Adjustments'!G$14:G$53)</f>
        <v>0</v>
      </c>
      <c r="H31" s="304">
        <f>SUMIF('C Report Grouper'!$B$9:$B$48,'WW Spending Actual'!$B31,'C Report Grouper'!I$9:I$48)+SUMIF('Total Adjustments'!$B$14:$B$53,'WW Spending Actual'!$B31,'Total Adjustments'!H$14:H$53)</f>
        <v>0</v>
      </c>
      <c r="I31" s="304">
        <f>SUMIF('C Report Grouper'!$B$9:$B$48,'WW Spending Actual'!$B31,'C Report Grouper'!J$9:J$48)+SUMIF('Total Adjustments'!$B$14:$B$53,'WW Spending Actual'!$B31,'Total Adjustments'!I$14:I$53)</f>
        <v>0</v>
      </c>
      <c r="J31" s="304">
        <f>SUMIF('C Report Grouper'!$B$9:$B$48,'WW Spending Actual'!$B31,'C Report Grouper'!K$9:K$48)+SUMIF('Total Adjustments'!$B$14:$B$53,'WW Spending Actual'!$B31,'Total Adjustments'!J$14:J$53)</f>
        <v>0</v>
      </c>
      <c r="K31" s="304">
        <f>SUMIF('C Report Grouper'!$B$9:$B$48,'WW Spending Actual'!$B31,'C Report Grouper'!L$9:L$48)+SUMIF('Total Adjustments'!$B$14:$B$53,'WW Spending Actual'!$B31,'Total Adjustments'!K$14:K$53)</f>
        <v>0</v>
      </c>
      <c r="L31" s="304">
        <f>SUMIF('C Report Grouper'!$B$9:$B$48,'WW Spending Actual'!$B31,'C Report Grouper'!M$9:M$48)+SUMIF('Total Adjustments'!$B$14:$B$53,'WW Spending Actual'!$B31,'Total Adjustments'!L$14:L$53)</f>
        <v>0</v>
      </c>
      <c r="M31" s="304">
        <f>SUMIF('C Report Grouper'!$B$9:$B$48,'WW Spending Actual'!$B31,'C Report Grouper'!N$9:N$48)+SUMIF('Total Adjustments'!$B$14:$B$53,'WW Spending Actual'!$B31,'Total Adjustments'!M$14:M$53)</f>
        <v>0</v>
      </c>
      <c r="N31" s="304">
        <f>SUMIF('C Report Grouper'!$B$9:$B$48,'WW Spending Actual'!$B31,'C Report Grouper'!O$9:O$48)+SUMIF('Total Adjustments'!$B$14:$B$53,'WW Spending Actual'!$B31,'Total Adjustments'!N$14:N$53)</f>
        <v>0</v>
      </c>
      <c r="O31" s="304">
        <f>SUMIF('C Report Grouper'!$B$9:$B$48,'WW Spending Actual'!$B31,'C Report Grouper'!P$9:P$48)+SUMIF('Total Adjustments'!$B$14:$B$53,'WW Spending Actual'!$B31,'Total Adjustments'!O$14:O$53)</f>
        <v>0</v>
      </c>
      <c r="P31" s="304">
        <f>SUMIF('C Report Grouper'!$B$9:$B$48,'WW Spending Actual'!$B31,'C Report Grouper'!Q$9:Q$48)+SUMIF('Total Adjustments'!$B$14:$B$53,'WW Spending Actual'!$B31,'Total Adjustments'!P$14:P$53)</f>
        <v>0</v>
      </c>
      <c r="Q31" s="304">
        <f>SUMIF('C Report Grouper'!$B$9:$B$48,'WW Spending Actual'!$B31,'C Report Grouper'!R$9:R$48)+SUMIF('Total Adjustments'!$B$14:$B$53,'WW Spending Actual'!$B31,'Total Adjustments'!Q$14:Q$53)</f>
        <v>0</v>
      </c>
      <c r="R31" s="304">
        <f>SUMIF('C Report Grouper'!$B$9:$B$48,'WW Spending Actual'!$B31,'C Report Grouper'!S$9:S$48)+SUMIF('Total Adjustments'!$B$14:$B$53,'WW Spending Actual'!$B31,'Total Adjustments'!R$14:R$53)</f>
        <v>0</v>
      </c>
      <c r="S31" s="304">
        <f>SUMIF('C Report Grouper'!$B$9:$B$48,'WW Spending Actual'!$B31,'C Report Grouper'!T$9:T$48)+SUMIF('Total Adjustments'!$B$14:$B$53,'WW Spending Actual'!$B31,'Total Adjustments'!S$14:S$53)</f>
        <v>0</v>
      </c>
      <c r="T31" s="304">
        <f>SUMIF('C Report Grouper'!$B$9:$B$48,'WW Spending Actual'!$B31,'C Report Grouper'!U$9:U$48)+SUMIF('Total Adjustments'!$B$14:$B$53,'WW Spending Actual'!$B31,'Total Adjustments'!T$14:T$53)</f>
        <v>0</v>
      </c>
      <c r="U31" s="304">
        <f>SUMIF('C Report Grouper'!$B$9:$B$48,'WW Spending Actual'!$B31,'C Report Grouper'!V$9:V$48)+SUMIF('Total Adjustments'!$B$14:$B$53,'WW Spending Actual'!$B31,'Total Adjustments'!U$14:U$53)</f>
        <v>0</v>
      </c>
      <c r="V31" s="304">
        <f>SUMIF('C Report Grouper'!$B$9:$B$48,'WW Spending Actual'!$B31,'C Report Grouper'!W$9:W$48)+SUMIF('Total Adjustments'!$B$14:$B$53,'WW Spending Actual'!$B31,'Total Adjustments'!V$14:V$53)</f>
        <v>0</v>
      </c>
      <c r="W31" s="304">
        <f>SUMIF('C Report Grouper'!$B$9:$B$48,'WW Spending Actual'!$B31,'C Report Grouper'!X$9:X$48)+SUMIF('Total Adjustments'!$B$14:$B$53,'WW Spending Actual'!$B31,'Total Adjustments'!W$14:W$53)</f>
        <v>0</v>
      </c>
      <c r="X31" s="304">
        <f>SUMIF('C Report Grouper'!$B$9:$B$48,'WW Spending Actual'!$B31,'C Report Grouper'!Y$9:Y$48)+SUMIF('Total Adjustments'!$B$14:$B$53,'WW Spending Actual'!$B31,'Total Adjustments'!X$14:X$53)</f>
        <v>0</v>
      </c>
      <c r="Y31" s="304">
        <f>SUMIF('C Report Grouper'!$B$9:$B$48,'WW Spending Actual'!$B31,'C Report Grouper'!Z$9:Z$48)+SUMIF('Total Adjustments'!$B$14:$B$53,'WW Spending Actual'!$B31,'Total Adjustments'!Y$14:Y$53)</f>
        <v>0</v>
      </c>
      <c r="Z31" s="304">
        <f>SUMIF('C Report Grouper'!$B$9:$B$48,'WW Spending Actual'!$B31,'C Report Grouper'!AA$9:AA$48)+SUMIF('Total Adjustments'!$B$14:$B$53,'WW Spending Actual'!$B31,'Total Adjustments'!Z$14:Z$53)</f>
        <v>0</v>
      </c>
      <c r="AA31" s="304">
        <f>SUMIF('C Report Grouper'!$B$9:$B$48,'WW Spending Actual'!$B31,'C Report Grouper'!AB$9:AB$48)+SUMIF('Total Adjustments'!$B$14:$B$53,'WW Spending Actual'!$B31,'Total Adjustments'!AA$14:AA$53)</f>
        <v>0</v>
      </c>
      <c r="AB31" s="305">
        <f>SUMIF('C Report Grouper'!$B$9:$B$48,'WW Spending Actual'!$B31,'C Report Grouper'!AC$9:AC$48)+SUMIF('Total Adjustments'!$B$14:$B$53,'WW Spending Actual'!$B31,'Total Adjustments'!AB$14:AB$53)</f>
        <v>0</v>
      </c>
    </row>
    <row r="32" spans="2:28" x14ac:dyDescent="0.2">
      <c r="B32" s="63" t="str">
        <f>IFERROR(VLOOKUP(C32,'MEG Def'!$A$42:$B$45,2),"")</f>
        <v/>
      </c>
      <c r="C32" s="149"/>
      <c r="D32" s="303">
        <f>SUMIF('C Report Grouper'!$B$9:$B$48,'WW Spending Actual'!$B32,'C Report Grouper'!E$9:E$48)+SUMIF('Total Adjustments'!$B$14:$B$53,'WW Spending Actual'!$B32,'Total Adjustments'!D$14:D$53)</f>
        <v>0</v>
      </c>
      <c r="E32" s="304">
        <f>SUMIF('C Report Grouper'!$B$9:$B$48,'WW Spending Actual'!$B32,'C Report Grouper'!F$9:F$48)+SUMIF('Total Adjustments'!$B$14:$B$53,'WW Spending Actual'!$B32,'Total Adjustments'!E$14:E$53)</f>
        <v>0</v>
      </c>
      <c r="F32" s="304">
        <f>SUMIF('C Report Grouper'!$B$9:$B$48,'WW Spending Actual'!$B32,'C Report Grouper'!G$9:G$48)+SUMIF('Total Adjustments'!$B$14:$B$53,'WW Spending Actual'!$B32,'Total Adjustments'!F$14:F$53)</f>
        <v>0</v>
      </c>
      <c r="G32" s="304">
        <f>SUMIF('C Report Grouper'!$B$9:$B$48,'WW Spending Actual'!$B32,'C Report Grouper'!H$9:H$48)+SUMIF('Total Adjustments'!$B$14:$B$53,'WW Spending Actual'!$B32,'Total Adjustments'!G$14:G$53)</f>
        <v>0</v>
      </c>
      <c r="H32" s="304">
        <f>SUMIF('C Report Grouper'!$B$9:$B$48,'WW Spending Actual'!$B32,'C Report Grouper'!I$9:I$48)+SUMIF('Total Adjustments'!$B$14:$B$53,'WW Spending Actual'!$B32,'Total Adjustments'!H$14:H$53)</f>
        <v>0</v>
      </c>
      <c r="I32" s="304">
        <f>SUMIF('C Report Grouper'!$B$9:$B$48,'WW Spending Actual'!$B32,'C Report Grouper'!J$9:J$48)+SUMIF('Total Adjustments'!$B$14:$B$53,'WW Spending Actual'!$B32,'Total Adjustments'!I$14:I$53)</f>
        <v>0</v>
      </c>
      <c r="J32" s="304">
        <f>SUMIF('C Report Grouper'!$B$9:$B$48,'WW Spending Actual'!$B32,'C Report Grouper'!K$9:K$48)+SUMIF('Total Adjustments'!$B$14:$B$53,'WW Spending Actual'!$B32,'Total Adjustments'!J$14:J$53)</f>
        <v>0</v>
      </c>
      <c r="K32" s="304">
        <f>SUMIF('C Report Grouper'!$B$9:$B$48,'WW Spending Actual'!$B32,'C Report Grouper'!L$9:L$48)+SUMIF('Total Adjustments'!$B$14:$B$53,'WW Spending Actual'!$B32,'Total Adjustments'!K$14:K$53)</f>
        <v>0</v>
      </c>
      <c r="L32" s="304">
        <f>SUMIF('C Report Grouper'!$B$9:$B$48,'WW Spending Actual'!$B32,'C Report Grouper'!M$9:M$48)+SUMIF('Total Adjustments'!$B$14:$B$53,'WW Spending Actual'!$B32,'Total Adjustments'!L$14:L$53)</f>
        <v>0</v>
      </c>
      <c r="M32" s="304">
        <f>SUMIF('C Report Grouper'!$B$9:$B$48,'WW Spending Actual'!$B32,'C Report Grouper'!N$9:N$48)+SUMIF('Total Adjustments'!$B$14:$B$53,'WW Spending Actual'!$B32,'Total Adjustments'!M$14:M$53)</f>
        <v>0</v>
      </c>
      <c r="N32" s="304">
        <f>SUMIF('C Report Grouper'!$B$9:$B$48,'WW Spending Actual'!$B32,'C Report Grouper'!O$9:O$48)+SUMIF('Total Adjustments'!$B$14:$B$53,'WW Spending Actual'!$B32,'Total Adjustments'!N$14:N$53)</f>
        <v>0</v>
      </c>
      <c r="O32" s="304">
        <f>SUMIF('C Report Grouper'!$B$9:$B$48,'WW Spending Actual'!$B32,'C Report Grouper'!P$9:P$48)+SUMIF('Total Adjustments'!$B$14:$B$53,'WW Spending Actual'!$B32,'Total Adjustments'!O$14:O$53)</f>
        <v>0</v>
      </c>
      <c r="P32" s="304">
        <f>SUMIF('C Report Grouper'!$B$9:$B$48,'WW Spending Actual'!$B32,'C Report Grouper'!Q$9:Q$48)+SUMIF('Total Adjustments'!$B$14:$B$53,'WW Spending Actual'!$B32,'Total Adjustments'!P$14:P$53)</f>
        <v>0</v>
      </c>
      <c r="Q32" s="304">
        <f>SUMIF('C Report Grouper'!$B$9:$B$48,'WW Spending Actual'!$B32,'C Report Grouper'!R$9:R$48)+SUMIF('Total Adjustments'!$B$14:$B$53,'WW Spending Actual'!$B32,'Total Adjustments'!Q$14:Q$53)</f>
        <v>0</v>
      </c>
      <c r="R32" s="304">
        <f>SUMIF('C Report Grouper'!$B$9:$B$48,'WW Spending Actual'!$B32,'C Report Grouper'!S$9:S$48)+SUMIF('Total Adjustments'!$B$14:$B$53,'WW Spending Actual'!$B32,'Total Adjustments'!R$14:R$53)</f>
        <v>0</v>
      </c>
      <c r="S32" s="304">
        <f>SUMIF('C Report Grouper'!$B$9:$B$48,'WW Spending Actual'!$B32,'C Report Grouper'!T$9:T$48)+SUMIF('Total Adjustments'!$B$14:$B$53,'WW Spending Actual'!$B32,'Total Adjustments'!S$14:S$53)</f>
        <v>0</v>
      </c>
      <c r="T32" s="304">
        <f>SUMIF('C Report Grouper'!$B$9:$B$48,'WW Spending Actual'!$B32,'C Report Grouper'!U$9:U$48)+SUMIF('Total Adjustments'!$B$14:$B$53,'WW Spending Actual'!$B32,'Total Adjustments'!T$14:T$53)</f>
        <v>0</v>
      </c>
      <c r="U32" s="304">
        <f>SUMIF('C Report Grouper'!$B$9:$B$48,'WW Spending Actual'!$B32,'C Report Grouper'!V$9:V$48)+SUMIF('Total Adjustments'!$B$14:$B$53,'WW Spending Actual'!$B32,'Total Adjustments'!U$14:U$53)</f>
        <v>0</v>
      </c>
      <c r="V32" s="304">
        <f>SUMIF('C Report Grouper'!$B$9:$B$48,'WW Spending Actual'!$B32,'C Report Grouper'!W$9:W$48)+SUMIF('Total Adjustments'!$B$14:$B$53,'WW Spending Actual'!$B32,'Total Adjustments'!V$14:V$53)</f>
        <v>0</v>
      </c>
      <c r="W32" s="304">
        <f>SUMIF('C Report Grouper'!$B$9:$B$48,'WW Spending Actual'!$B32,'C Report Grouper'!X$9:X$48)+SUMIF('Total Adjustments'!$B$14:$B$53,'WW Spending Actual'!$B32,'Total Adjustments'!W$14:W$53)</f>
        <v>0</v>
      </c>
      <c r="X32" s="304">
        <f>SUMIF('C Report Grouper'!$B$9:$B$48,'WW Spending Actual'!$B32,'C Report Grouper'!Y$9:Y$48)+SUMIF('Total Adjustments'!$B$14:$B$53,'WW Spending Actual'!$B32,'Total Adjustments'!X$14:X$53)</f>
        <v>0</v>
      </c>
      <c r="Y32" s="304">
        <f>SUMIF('C Report Grouper'!$B$9:$B$48,'WW Spending Actual'!$B32,'C Report Grouper'!Z$9:Z$48)+SUMIF('Total Adjustments'!$B$14:$B$53,'WW Spending Actual'!$B32,'Total Adjustments'!Y$14:Y$53)</f>
        <v>0</v>
      </c>
      <c r="Z32" s="304">
        <f>SUMIF('C Report Grouper'!$B$9:$B$48,'WW Spending Actual'!$B32,'C Report Grouper'!AA$9:AA$48)+SUMIF('Total Adjustments'!$B$14:$B$53,'WW Spending Actual'!$B32,'Total Adjustments'!Z$14:Z$53)</f>
        <v>0</v>
      </c>
      <c r="AA32" s="304">
        <f>SUMIF('C Report Grouper'!$B$9:$B$48,'WW Spending Actual'!$B32,'C Report Grouper'!AB$9:AB$48)+SUMIF('Total Adjustments'!$B$14:$B$53,'WW Spending Actual'!$B32,'Total Adjustments'!AA$14:AA$53)</f>
        <v>0</v>
      </c>
      <c r="AB32" s="305">
        <f>SUMIF('C Report Grouper'!$B$9:$B$48,'WW Spending Actual'!$B32,'C Report Grouper'!AC$9:AC$48)+SUMIF('Total Adjustments'!$B$14:$B$53,'WW Spending Actual'!$B32,'Total Adjustments'!AB$14:AB$53)</f>
        <v>0</v>
      </c>
    </row>
    <row r="33" spans="2:28" x14ac:dyDescent="0.2">
      <c r="B33" s="63" t="str">
        <f>IFERROR(VLOOKUP(C33,'MEG Def'!$A$42:$B$45,2),"")</f>
        <v/>
      </c>
      <c r="C33" s="149"/>
      <c r="D33" s="303">
        <f>SUMIF('C Report Grouper'!$B$9:$B$48,'WW Spending Actual'!$B33,'C Report Grouper'!E$9:E$48)+SUMIF('Total Adjustments'!$B$14:$B$53,'WW Spending Actual'!$B33,'Total Adjustments'!D$14:D$53)</f>
        <v>0</v>
      </c>
      <c r="E33" s="304">
        <f>SUMIF('C Report Grouper'!$B$9:$B$48,'WW Spending Actual'!$B33,'C Report Grouper'!F$9:F$48)+SUMIF('Total Adjustments'!$B$14:$B$53,'WW Spending Actual'!$B33,'Total Adjustments'!E$14:E$53)</f>
        <v>0</v>
      </c>
      <c r="F33" s="304">
        <f>SUMIF('C Report Grouper'!$B$9:$B$48,'WW Spending Actual'!$B33,'C Report Grouper'!G$9:G$48)+SUMIF('Total Adjustments'!$B$14:$B$53,'WW Spending Actual'!$B33,'Total Adjustments'!F$14:F$53)</f>
        <v>0</v>
      </c>
      <c r="G33" s="304">
        <f>SUMIF('C Report Grouper'!$B$9:$B$48,'WW Spending Actual'!$B33,'C Report Grouper'!H$9:H$48)+SUMIF('Total Adjustments'!$B$14:$B$53,'WW Spending Actual'!$B33,'Total Adjustments'!G$14:G$53)</f>
        <v>0</v>
      </c>
      <c r="H33" s="304">
        <f>SUMIF('C Report Grouper'!$B$9:$B$48,'WW Spending Actual'!$B33,'C Report Grouper'!I$9:I$48)+SUMIF('Total Adjustments'!$B$14:$B$53,'WW Spending Actual'!$B33,'Total Adjustments'!H$14:H$53)</f>
        <v>0</v>
      </c>
      <c r="I33" s="304">
        <f>SUMIF('C Report Grouper'!$B$9:$B$48,'WW Spending Actual'!$B33,'C Report Grouper'!J$9:J$48)+SUMIF('Total Adjustments'!$B$14:$B$53,'WW Spending Actual'!$B33,'Total Adjustments'!I$14:I$53)</f>
        <v>0</v>
      </c>
      <c r="J33" s="304">
        <f>SUMIF('C Report Grouper'!$B$9:$B$48,'WW Spending Actual'!$B33,'C Report Grouper'!K$9:K$48)+SUMIF('Total Adjustments'!$B$14:$B$53,'WW Spending Actual'!$B33,'Total Adjustments'!J$14:J$53)</f>
        <v>0</v>
      </c>
      <c r="K33" s="304">
        <f>SUMIF('C Report Grouper'!$B$9:$B$48,'WW Spending Actual'!$B33,'C Report Grouper'!L$9:L$48)+SUMIF('Total Adjustments'!$B$14:$B$53,'WW Spending Actual'!$B33,'Total Adjustments'!K$14:K$53)</f>
        <v>0</v>
      </c>
      <c r="L33" s="304">
        <f>SUMIF('C Report Grouper'!$B$9:$B$48,'WW Spending Actual'!$B33,'C Report Grouper'!M$9:M$48)+SUMIF('Total Adjustments'!$B$14:$B$53,'WW Spending Actual'!$B33,'Total Adjustments'!L$14:L$53)</f>
        <v>0</v>
      </c>
      <c r="M33" s="304">
        <f>SUMIF('C Report Grouper'!$B$9:$B$48,'WW Spending Actual'!$B33,'C Report Grouper'!N$9:N$48)+SUMIF('Total Adjustments'!$B$14:$B$53,'WW Spending Actual'!$B33,'Total Adjustments'!M$14:M$53)</f>
        <v>0</v>
      </c>
      <c r="N33" s="304">
        <f>SUMIF('C Report Grouper'!$B$9:$B$48,'WW Spending Actual'!$B33,'C Report Grouper'!O$9:O$48)+SUMIF('Total Adjustments'!$B$14:$B$53,'WW Spending Actual'!$B33,'Total Adjustments'!N$14:N$53)</f>
        <v>0</v>
      </c>
      <c r="O33" s="304">
        <f>SUMIF('C Report Grouper'!$B$9:$B$48,'WW Spending Actual'!$B33,'C Report Grouper'!P$9:P$48)+SUMIF('Total Adjustments'!$B$14:$B$53,'WW Spending Actual'!$B33,'Total Adjustments'!O$14:O$53)</f>
        <v>0</v>
      </c>
      <c r="P33" s="304">
        <f>SUMIF('C Report Grouper'!$B$9:$B$48,'WW Spending Actual'!$B33,'C Report Grouper'!Q$9:Q$48)+SUMIF('Total Adjustments'!$B$14:$B$53,'WW Spending Actual'!$B33,'Total Adjustments'!P$14:P$53)</f>
        <v>0</v>
      </c>
      <c r="Q33" s="304">
        <f>SUMIF('C Report Grouper'!$B$9:$B$48,'WW Spending Actual'!$B33,'C Report Grouper'!R$9:R$48)+SUMIF('Total Adjustments'!$B$14:$B$53,'WW Spending Actual'!$B33,'Total Adjustments'!Q$14:Q$53)</f>
        <v>0</v>
      </c>
      <c r="R33" s="304">
        <f>SUMIF('C Report Grouper'!$B$9:$B$48,'WW Spending Actual'!$B33,'C Report Grouper'!S$9:S$48)+SUMIF('Total Adjustments'!$B$14:$B$53,'WW Spending Actual'!$B33,'Total Adjustments'!R$14:R$53)</f>
        <v>0</v>
      </c>
      <c r="S33" s="304">
        <f>SUMIF('C Report Grouper'!$B$9:$B$48,'WW Spending Actual'!$B33,'C Report Grouper'!T$9:T$48)+SUMIF('Total Adjustments'!$B$14:$B$53,'WW Spending Actual'!$B33,'Total Adjustments'!S$14:S$53)</f>
        <v>0</v>
      </c>
      <c r="T33" s="304">
        <f>SUMIF('C Report Grouper'!$B$9:$B$48,'WW Spending Actual'!$B33,'C Report Grouper'!U$9:U$48)+SUMIF('Total Adjustments'!$B$14:$B$53,'WW Spending Actual'!$B33,'Total Adjustments'!T$14:T$53)</f>
        <v>0</v>
      </c>
      <c r="U33" s="304">
        <f>SUMIF('C Report Grouper'!$B$9:$B$48,'WW Spending Actual'!$B33,'C Report Grouper'!V$9:V$48)+SUMIF('Total Adjustments'!$B$14:$B$53,'WW Spending Actual'!$B33,'Total Adjustments'!U$14:U$53)</f>
        <v>0</v>
      </c>
      <c r="V33" s="304">
        <f>SUMIF('C Report Grouper'!$B$9:$B$48,'WW Spending Actual'!$B33,'C Report Grouper'!W$9:W$48)+SUMIF('Total Adjustments'!$B$14:$B$53,'WW Spending Actual'!$B33,'Total Adjustments'!V$14:V$53)</f>
        <v>0</v>
      </c>
      <c r="W33" s="304">
        <f>SUMIF('C Report Grouper'!$B$9:$B$48,'WW Spending Actual'!$B33,'C Report Grouper'!X$9:X$48)+SUMIF('Total Adjustments'!$B$14:$B$53,'WW Spending Actual'!$B33,'Total Adjustments'!W$14:W$53)</f>
        <v>0</v>
      </c>
      <c r="X33" s="304">
        <f>SUMIF('C Report Grouper'!$B$9:$B$48,'WW Spending Actual'!$B33,'C Report Grouper'!Y$9:Y$48)+SUMIF('Total Adjustments'!$B$14:$B$53,'WW Spending Actual'!$B33,'Total Adjustments'!X$14:X$53)</f>
        <v>0</v>
      </c>
      <c r="Y33" s="304">
        <f>SUMIF('C Report Grouper'!$B$9:$B$48,'WW Spending Actual'!$B33,'C Report Grouper'!Z$9:Z$48)+SUMIF('Total Adjustments'!$B$14:$B$53,'WW Spending Actual'!$B33,'Total Adjustments'!Y$14:Y$53)</f>
        <v>0</v>
      </c>
      <c r="Z33" s="304">
        <f>SUMIF('C Report Grouper'!$B$9:$B$48,'WW Spending Actual'!$B33,'C Report Grouper'!AA$9:AA$48)+SUMIF('Total Adjustments'!$B$14:$B$53,'WW Spending Actual'!$B33,'Total Adjustments'!Z$14:Z$53)</f>
        <v>0</v>
      </c>
      <c r="AA33" s="304">
        <f>SUMIF('C Report Grouper'!$B$9:$B$48,'WW Spending Actual'!$B33,'C Report Grouper'!AB$9:AB$48)+SUMIF('Total Adjustments'!$B$14:$B$53,'WW Spending Actual'!$B33,'Total Adjustments'!AA$14:AA$53)</f>
        <v>0</v>
      </c>
      <c r="AB33" s="305">
        <f>SUMIF('C Report Grouper'!$B$9:$B$48,'WW Spending Actual'!$B33,'C Report Grouper'!AC$9:AC$48)+SUMIF('Total Adjustments'!$B$14:$B$53,'WW Spending Actual'!$B33,'Total Adjustments'!AB$14:AB$53)</f>
        <v>0</v>
      </c>
    </row>
    <row r="34" spans="2:28" x14ac:dyDescent="0.2">
      <c r="B34" s="215"/>
      <c r="C34" s="149"/>
      <c r="D34" s="303">
        <f>SUMIF('C Report Grouper'!$B$9:$B$48,'WW Spending Actual'!$B34,'C Report Grouper'!E$9:E$48)+SUMIF('Total Adjustments'!$B$14:$B$53,'WW Spending Actual'!$B34,'Total Adjustments'!D$14:D$53)</f>
        <v>0</v>
      </c>
      <c r="E34" s="304">
        <f>SUMIF('C Report Grouper'!$B$9:$B$48,'WW Spending Actual'!$B34,'C Report Grouper'!F$9:F$48)+SUMIF('Total Adjustments'!$B$14:$B$53,'WW Spending Actual'!$B34,'Total Adjustments'!E$14:E$53)</f>
        <v>0</v>
      </c>
      <c r="F34" s="304">
        <f>SUMIF('C Report Grouper'!$B$9:$B$48,'WW Spending Actual'!$B34,'C Report Grouper'!G$9:G$48)+SUMIF('Total Adjustments'!$B$14:$B$53,'WW Spending Actual'!$B34,'Total Adjustments'!F$14:F$53)</f>
        <v>0</v>
      </c>
      <c r="G34" s="304">
        <f>SUMIF('C Report Grouper'!$B$9:$B$48,'WW Spending Actual'!$B34,'C Report Grouper'!H$9:H$48)+SUMIF('Total Adjustments'!$B$14:$B$53,'WW Spending Actual'!$B34,'Total Adjustments'!G$14:G$53)</f>
        <v>0</v>
      </c>
      <c r="H34" s="304">
        <f>SUMIF('C Report Grouper'!$B$9:$B$48,'WW Spending Actual'!$B34,'C Report Grouper'!I$9:I$48)+SUMIF('Total Adjustments'!$B$14:$B$53,'WW Spending Actual'!$B34,'Total Adjustments'!H$14:H$53)</f>
        <v>0</v>
      </c>
      <c r="I34" s="304">
        <f>SUMIF('C Report Grouper'!$B$9:$B$48,'WW Spending Actual'!$B34,'C Report Grouper'!J$9:J$48)+SUMIF('Total Adjustments'!$B$14:$B$53,'WW Spending Actual'!$B34,'Total Adjustments'!I$14:I$53)</f>
        <v>0</v>
      </c>
      <c r="J34" s="304">
        <f>SUMIF('C Report Grouper'!$B$9:$B$48,'WW Spending Actual'!$B34,'C Report Grouper'!K$9:K$48)+SUMIF('Total Adjustments'!$B$14:$B$53,'WW Spending Actual'!$B34,'Total Adjustments'!J$14:J$53)</f>
        <v>0</v>
      </c>
      <c r="K34" s="304">
        <f>SUMIF('C Report Grouper'!$B$9:$B$48,'WW Spending Actual'!$B34,'C Report Grouper'!L$9:L$48)+SUMIF('Total Adjustments'!$B$14:$B$53,'WW Spending Actual'!$B34,'Total Adjustments'!K$14:K$53)</f>
        <v>0</v>
      </c>
      <c r="L34" s="304">
        <f>SUMIF('C Report Grouper'!$B$9:$B$48,'WW Spending Actual'!$B34,'C Report Grouper'!M$9:M$48)+SUMIF('Total Adjustments'!$B$14:$B$53,'WW Spending Actual'!$B34,'Total Adjustments'!L$14:L$53)</f>
        <v>0</v>
      </c>
      <c r="M34" s="304">
        <f>SUMIF('C Report Grouper'!$B$9:$B$48,'WW Spending Actual'!$B34,'C Report Grouper'!N$9:N$48)+SUMIF('Total Adjustments'!$B$14:$B$53,'WW Spending Actual'!$B34,'Total Adjustments'!M$14:M$53)</f>
        <v>0</v>
      </c>
      <c r="N34" s="304">
        <f>SUMIF('C Report Grouper'!$B$9:$B$48,'WW Spending Actual'!$B34,'C Report Grouper'!O$9:O$48)+SUMIF('Total Adjustments'!$B$14:$B$53,'WW Spending Actual'!$B34,'Total Adjustments'!N$14:N$53)</f>
        <v>0</v>
      </c>
      <c r="O34" s="304">
        <f>SUMIF('C Report Grouper'!$B$9:$B$48,'WW Spending Actual'!$B34,'C Report Grouper'!P$9:P$48)+SUMIF('Total Adjustments'!$B$14:$B$53,'WW Spending Actual'!$B34,'Total Adjustments'!O$14:O$53)</f>
        <v>0</v>
      </c>
      <c r="P34" s="304">
        <f>SUMIF('C Report Grouper'!$B$9:$B$48,'WW Spending Actual'!$B34,'C Report Grouper'!Q$9:Q$48)+SUMIF('Total Adjustments'!$B$14:$B$53,'WW Spending Actual'!$B34,'Total Adjustments'!P$14:P$53)</f>
        <v>0</v>
      </c>
      <c r="Q34" s="304">
        <f>SUMIF('C Report Grouper'!$B$9:$B$48,'WW Spending Actual'!$B34,'C Report Grouper'!R$9:R$48)+SUMIF('Total Adjustments'!$B$14:$B$53,'WW Spending Actual'!$B34,'Total Adjustments'!Q$14:Q$53)</f>
        <v>0</v>
      </c>
      <c r="R34" s="304">
        <f>SUMIF('C Report Grouper'!$B$9:$B$48,'WW Spending Actual'!$B34,'C Report Grouper'!S$9:S$48)+SUMIF('Total Adjustments'!$B$14:$B$53,'WW Spending Actual'!$B34,'Total Adjustments'!R$14:R$53)</f>
        <v>0</v>
      </c>
      <c r="S34" s="304">
        <f>SUMIF('C Report Grouper'!$B$9:$B$48,'WW Spending Actual'!$B34,'C Report Grouper'!T$9:T$48)+SUMIF('Total Adjustments'!$B$14:$B$53,'WW Spending Actual'!$B34,'Total Adjustments'!S$14:S$53)</f>
        <v>0</v>
      </c>
      <c r="T34" s="304">
        <f>SUMIF('C Report Grouper'!$B$9:$B$48,'WW Spending Actual'!$B34,'C Report Grouper'!U$9:U$48)+SUMIF('Total Adjustments'!$B$14:$B$53,'WW Spending Actual'!$B34,'Total Adjustments'!T$14:T$53)</f>
        <v>0</v>
      </c>
      <c r="U34" s="304">
        <f>SUMIF('C Report Grouper'!$B$9:$B$48,'WW Spending Actual'!$B34,'C Report Grouper'!V$9:V$48)+SUMIF('Total Adjustments'!$B$14:$B$53,'WW Spending Actual'!$B34,'Total Adjustments'!U$14:U$53)</f>
        <v>0</v>
      </c>
      <c r="V34" s="304">
        <f>SUMIF('C Report Grouper'!$B$9:$B$48,'WW Spending Actual'!$B34,'C Report Grouper'!W$9:W$48)+SUMIF('Total Adjustments'!$B$14:$B$53,'WW Spending Actual'!$B34,'Total Adjustments'!V$14:V$53)</f>
        <v>0</v>
      </c>
      <c r="W34" s="304">
        <f>SUMIF('C Report Grouper'!$B$9:$B$48,'WW Spending Actual'!$B34,'C Report Grouper'!X$9:X$48)+SUMIF('Total Adjustments'!$B$14:$B$53,'WW Spending Actual'!$B34,'Total Adjustments'!W$14:W$53)</f>
        <v>0</v>
      </c>
      <c r="X34" s="304">
        <f>SUMIF('C Report Grouper'!$B$9:$B$48,'WW Spending Actual'!$B34,'C Report Grouper'!Y$9:Y$48)+SUMIF('Total Adjustments'!$B$14:$B$53,'WW Spending Actual'!$B34,'Total Adjustments'!X$14:X$53)</f>
        <v>0</v>
      </c>
      <c r="Y34" s="304">
        <f>SUMIF('C Report Grouper'!$B$9:$B$48,'WW Spending Actual'!$B34,'C Report Grouper'!Z$9:Z$48)+SUMIF('Total Adjustments'!$B$14:$B$53,'WW Spending Actual'!$B34,'Total Adjustments'!Y$14:Y$53)</f>
        <v>0</v>
      </c>
      <c r="Z34" s="304">
        <f>SUMIF('C Report Grouper'!$B$9:$B$48,'WW Spending Actual'!$B34,'C Report Grouper'!AA$9:AA$48)+SUMIF('Total Adjustments'!$B$14:$B$53,'WW Spending Actual'!$B34,'Total Adjustments'!Z$14:Z$53)</f>
        <v>0</v>
      </c>
      <c r="AA34" s="304">
        <f>SUMIF('C Report Grouper'!$B$9:$B$48,'WW Spending Actual'!$B34,'C Report Grouper'!AB$9:AB$48)+SUMIF('Total Adjustments'!$B$14:$B$53,'WW Spending Actual'!$B34,'Total Adjustments'!AA$14:AA$53)</f>
        <v>0</v>
      </c>
      <c r="AB34" s="305">
        <f>SUMIF('C Report Grouper'!$B$9:$B$48,'WW Spending Actual'!$B34,'C Report Grouper'!AC$9:AC$48)+SUMIF('Total Adjustments'!$B$14:$B$53,'WW Spending Actual'!$B34,'Total Adjustments'!AB$14:AB$53)</f>
        <v>0</v>
      </c>
    </row>
    <row r="35" spans="2:28" x14ac:dyDescent="0.2">
      <c r="B35" s="216" t="s">
        <v>41</v>
      </c>
      <c r="C35" s="213"/>
      <c r="D35" s="303">
        <f>SUMIF('C Report Grouper'!$B$9:$B$48,'WW Spending Actual'!$B35,'C Report Grouper'!E$9:E$48)+SUMIF('Total Adjustments'!$B$14:$B$53,'WW Spending Actual'!$B35,'Total Adjustments'!D$14:D$53)</f>
        <v>0</v>
      </c>
      <c r="E35" s="304">
        <f>SUMIF('C Report Grouper'!$B$9:$B$48,'WW Spending Actual'!$B35,'C Report Grouper'!F$9:F$48)+SUMIF('Total Adjustments'!$B$14:$B$53,'WW Spending Actual'!$B35,'Total Adjustments'!E$14:E$53)</f>
        <v>0</v>
      </c>
      <c r="F35" s="304">
        <f>SUMIF('C Report Grouper'!$B$9:$B$48,'WW Spending Actual'!$B35,'C Report Grouper'!G$9:G$48)+SUMIF('Total Adjustments'!$B$14:$B$53,'WW Spending Actual'!$B35,'Total Adjustments'!F$14:F$53)</f>
        <v>0</v>
      </c>
      <c r="G35" s="304">
        <f>SUMIF('C Report Grouper'!$B$9:$B$48,'WW Spending Actual'!$B35,'C Report Grouper'!H$9:H$48)+SUMIF('Total Adjustments'!$B$14:$B$53,'WW Spending Actual'!$B35,'Total Adjustments'!G$14:G$53)</f>
        <v>0</v>
      </c>
      <c r="H35" s="304">
        <f>SUMIF('C Report Grouper'!$B$9:$B$48,'WW Spending Actual'!$B35,'C Report Grouper'!I$9:I$48)+SUMIF('Total Adjustments'!$B$14:$B$53,'WW Spending Actual'!$B35,'Total Adjustments'!H$14:H$53)</f>
        <v>0</v>
      </c>
      <c r="I35" s="304">
        <f>SUMIF('C Report Grouper'!$B$9:$B$48,'WW Spending Actual'!$B35,'C Report Grouper'!J$9:J$48)+SUMIF('Total Adjustments'!$B$14:$B$53,'WW Spending Actual'!$B35,'Total Adjustments'!I$14:I$53)</f>
        <v>0</v>
      </c>
      <c r="J35" s="304">
        <f>SUMIF('C Report Grouper'!$B$9:$B$48,'WW Spending Actual'!$B35,'C Report Grouper'!K$9:K$48)+SUMIF('Total Adjustments'!$B$14:$B$53,'WW Spending Actual'!$B35,'Total Adjustments'!J$14:J$53)</f>
        <v>0</v>
      </c>
      <c r="K35" s="304">
        <f>SUMIF('C Report Grouper'!$B$9:$B$48,'WW Spending Actual'!$B35,'C Report Grouper'!L$9:L$48)+SUMIF('Total Adjustments'!$B$14:$B$53,'WW Spending Actual'!$B35,'Total Adjustments'!K$14:K$53)</f>
        <v>0</v>
      </c>
      <c r="L35" s="304">
        <f>SUMIF('C Report Grouper'!$B$9:$B$48,'WW Spending Actual'!$B35,'C Report Grouper'!M$9:M$48)+SUMIF('Total Adjustments'!$B$14:$B$53,'WW Spending Actual'!$B35,'Total Adjustments'!L$14:L$53)</f>
        <v>0</v>
      </c>
      <c r="M35" s="304">
        <f>SUMIF('C Report Grouper'!$B$9:$B$48,'WW Spending Actual'!$B35,'C Report Grouper'!N$9:N$48)+SUMIF('Total Adjustments'!$B$14:$B$53,'WW Spending Actual'!$B35,'Total Adjustments'!M$14:M$53)</f>
        <v>0</v>
      </c>
      <c r="N35" s="304">
        <f>SUMIF('C Report Grouper'!$B$9:$B$48,'WW Spending Actual'!$B35,'C Report Grouper'!O$9:O$48)+SUMIF('Total Adjustments'!$B$14:$B$53,'WW Spending Actual'!$B35,'Total Adjustments'!N$14:N$53)</f>
        <v>0</v>
      </c>
      <c r="O35" s="304">
        <f>SUMIF('C Report Grouper'!$B$9:$B$48,'WW Spending Actual'!$B35,'C Report Grouper'!P$9:P$48)+SUMIF('Total Adjustments'!$B$14:$B$53,'WW Spending Actual'!$B35,'Total Adjustments'!O$14:O$53)</f>
        <v>0</v>
      </c>
      <c r="P35" s="304">
        <f>SUMIF('C Report Grouper'!$B$9:$B$48,'WW Spending Actual'!$B35,'C Report Grouper'!Q$9:Q$48)+SUMIF('Total Adjustments'!$B$14:$B$53,'WW Spending Actual'!$B35,'Total Adjustments'!P$14:P$53)</f>
        <v>0</v>
      </c>
      <c r="Q35" s="304">
        <f>SUMIF('C Report Grouper'!$B$9:$B$48,'WW Spending Actual'!$B35,'C Report Grouper'!R$9:R$48)+SUMIF('Total Adjustments'!$B$14:$B$53,'WW Spending Actual'!$B35,'Total Adjustments'!Q$14:Q$53)</f>
        <v>0</v>
      </c>
      <c r="R35" s="304">
        <f>SUMIF('C Report Grouper'!$B$9:$B$48,'WW Spending Actual'!$B35,'C Report Grouper'!S$9:S$48)+SUMIF('Total Adjustments'!$B$14:$B$53,'WW Spending Actual'!$B35,'Total Adjustments'!R$14:R$53)</f>
        <v>0</v>
      </c>
      <c r="S35" s="304">
        <f>SUMIF('C Report Grouper'!$B$9:$B$48,'WW Spending Actual'!$B35,'C Report Grouper'!T$9:T$48)+SUMIF('Total Adjustments'!$B$14:$B$53,'WW Spending Actual'!$B35,'Total Adjustments'!S$14:S$53)</f>
        <v>0</v>
      </c>
      <c r="T35" s="304">
        <f>SUMIF('C Report Grouper'!$B$9:$B$48,'WW Spending Actual'!$B35,'C Report Grouper'!U$9:U$48)+SUMIF('Total Adjustments'!$B$14:$B$53,'WW Spending Actual'!$B35,'Total Adjustments'!T$14:T$53)</f>
        <v>0</v>
      </c>
      <c r="U35" s="304">
        <f>SUMIF('C Report Grouper'!$B$9:$B$48,'WW Spending Actual'!$B35,'C Report Grouper'!V$9:V$48)+SUMIF('Total Adjustments'!$B$14:$B$53,'WW Spending Actual'!$B35,'Total Adjustments'!U$14:U$53)</f>
        <v>0</v>
      </c>
      <c r="V35" s="304">
        <f>SUMIF('C Report Grouper'!$B$9:$B$48,'WW Spending Actual'!$B35,'C Report Grouper'!W$9:W$48)+SUMIF('Total Adjustments'!$B$14:$B$53,'WW Spending Actual'!$B35,'Total Adjustments'!V$14:V$53)</f>
        <v>0</v>
      </c>
      <c r="W35" s="304">
        <f>SUMIF('C Report Grouper'!$B$9:$B$48,'WW Spending Actual'!$B35,'C Report Grouper'!X$9:X$48)+SUMIF('Total Adjustments'!$B$14:$B$53,'WW Spending Actual'!$B35,'Total Adjustments'!W$14:W$53)</f>
        <v>0</v>
      </c>
      <c r="X35" s="304">
        <f>SUMIF('C Report Grouper'!$B$9:$B$48,'WW Spending Actual'!$B35,'C Report Grouper'!Y$9:Y$48)+SUMIF('Total Adjustments'!$B$14:$B$53,'WW Spending Actual'!$B35,'Total Adjustments'!X$14:X$53)</f>
        <v>0</v>
      </c>
      <c r="Y35" s="304">
        <f>SUMIF('C Report Grouper'!$B$9:$B$48,'WW Spending Actual'!$B35,'C Report Grouper'!Z$9:Z$48)+SUMIF('Total Adjustments'!$B$14:$B$53,'WW Spending Actual'!$B35,'Total Adjustments'!Y$14:Y$53)</f>
        <v>0</v>
      </c>
      <c r="Z35" s="304">
        <f>SUMIF('C Report Grouper'!$B$9:$B$48,'WW Spending Actual'!$B35,'C Report Grouper'!AA$9:AA$48)+SUMIF('Total Adjustments'!$B$14:$B$53,'WW Spending Actual'!$B35,'Total Adjustments'!Z$14:Z$53)</f>
        <v>0</v>
      </c>
      <c r="AA35" s="304">
        <f>SUMIF('C Report Grouper'!$B$9:$B$48,'WW Spending Actual'!$B35,'C Report Grouper'!AB$9:AB$48)+SUMIF('Total Adjustments'!$B$14:$B$53,'WW Spending Actual'!$B35,'Total Adjustments'!AA$14:AA$53)</f>
        <v>0</v>
      </c>
      <c r="AB35" s="305">
        <f>SUMIF('C Report Grouper'!$B$9:$B$48,'WW Spending Actual'!$B35,'C Report Grouper'!AC$9:AC$48)+SUMIF('Total Adjustments'!$B$14:$B$53,'WW Spending Actual'!$B35,'Total Adjustments'!AB$14:AB$53)</f>
        <v>0</v>
      </c>
    </row>
    <row r="36" spans="2:28" x14ac:dyDescent="0.2">
      <c r="B36" s="63" t="str">
        <f>IFERROR(VLOOKUP(C36,'MEG Def'!$A$47:$B$50,2),"")</f>
        <v/>
      </c>
      <c r="C36" s="213"/>
      <c r="D36" s="303">
        <f>SUMIF('C Report Grouper'!$B$9:$B$48,'WW Spending Actual'!$B36,'C Report Grouper'!E$9:E$48)+SUMIF('Total Adjustments'!$B$14:$B$53,'WW Spending Actual'!$B36,'Total Adjustments'!D$14:D$53)</f>
        <v>0</v>
      </c>
      <c r="E36" s="304">
        <f>SUMIF('C Report Grouper'!$B$9:$B$48,'WW Spending Actual'!$B36,'C Report Grouper'!F$9:F$48)+SUMIF('Total Adjustments'!$B$14:$B$53,'WW Spending Actual'!$B36,'Total Adjustments'!E$14:E$53)</f>
        <v>0</v>
      </c>
      <c r="F36" s="304">
        <f>SUMIF('C Report Grouper'!$B$9:$B$48,'WW Spending Actual'!$B36,'C Report Grouper'!G$9:G$48)+SUMIF('Total Adjustments'!$B$14:$B$53,'WW Spending Actual'!$B36,'Total Adjustments'!F$14:F$53)</f>
        <v>0</v>
      </c>
      <c r="G36" s="304">
        <f>SUMIF('C Report Grouper'!$B$9:$B$48,'WW Spending Actual'!$B36,'C Report Grouper'!H$9:H$48)+SUMIF('Total Adjustments'!$B$14:$B$53,'WW Spending Actual'!$B36,'Total Adjustments'!G$14:G$53)</f>
        <v>0</v>
      </c>
      <c r="H36" s="304">
        <f>SUMIF('C Report Grouper'!$B$9:$B$48,'WW Spending Actual'!$B36,'C Report Grouper'!I$9:I$48)+SUMIF('Total Adjustments'!$B$14:$B$53,'WW Spending Actual'!$B36,'Total Adjustments'!H$14:H$53)</f>
        <v>0</v>
      </c>
      <c r="I36" s="304">
        <f>SUMIF('C Report Grouper'!$B$9:$B$48,'WW Spending Actual'!$B36,'C Report Grouper'!J$9:J$48)+SUMIF('Total Adjustments'!$B$14:$B$53,'WW Spending Actual'!$B36,'Total Adjustments'!I$14:I$53)</f>
        <v>0</v>
      </c>
      <c r="J36" s="304">
        <f>SUMIF('C Report Grouper'!$B$9:$B$48,'WW Spending Actual'!$B36,'C Report Grouper'!K$9:K$48)+SUMIF('Total Adjustments'!$B$14:$B$53,'WW Spending Actual'!$B36,'Total Adjustments'!J$14:J$53)</f>
        <v>0</v>
      </c>
      <c r="K36" s="304">
        <f>SUMIF('C Report Grouper'!$B$9:$B$48,'WW Spending Actual'!$B36,'C Report Grouper'!L$9:L$48)+SUMIF('Total Adjustments'!$B$14:$B$53,'WW Spending Actual'!$B36,'Total Adjustments'!K$14:K$53)</f>
        <v>0</v>
      </c>
      <c r="L36" s="304">
        <f>SUMIF('C Report Grouper'!$B$9:$B$48,'WW Spending Actual'!$B36,'C Report Grouper'!M$9:M$48)+SUMIF('Total Adjustments'!$B$14:$B$53,'WW Spending Actual'!$B36,'Total Adjustments'!L$14:L$53)</f>
        <v>0</v>
      </c>
      <c r="M36" s="304">
        <f>SUMIF('C Report Grouper'!$B$9:$B$48,'WW Spending Actual'!$B36,'C Report Grouper'!N$9:N$48)+SUMIF('Total Adjustments'!$B$14:$B$53,'WW Spending Actual'!$B36,'Total Adjustments'!M$14:M$53)</f>
        <v>0</v>
      </c>
      <c r="N36" s="304">
        <f>SUMIF('C Report Grouper'!$B$9:$B$48,'WW Spending Actual'!$B36,'C Report Grouper'!O$9:O$48)+SUMIF('Total Adjustments'!$B$14:$B$53,'WW Spending Actual'!$B36,'Total Adjustments'!N$14:N$53)</f>
        <v>0</v>
      </c>
      <c r="O36" s="304">
        <f>SUMIF('C Report Grouper'!$B$9:$B$48,'WW Spending Actual'!$B36,'C Report Grouper'!P$9:P$48)+SUMIF('Total Adjustments'!$B$14:$B$53,'WW Spending Actual'!$B36,'Total Adjustments'!O$14:O$53)</f>
        <v>0</v>
      </c>
      <c r="P36" s="304">
        <f>SUMIF('C Report Grouper'!$B$9:$B$48,'WW Spending Actual'!$B36,'C Report Grouper'!Q$9:Q$48)+SUMIF('Total Adjustments'!$B$14:$B$53,'WW Spending Actual'!$B36,'Total Adjustments'!P$14:P$53)</f>
        <v>0</v>
      </c>
      <c r="Q36" s="304">
        <f>SUMIF('C Report Grouper'!$B$9:$B$48,'WW Spending Actual'!$B36,'C Report Grouper'!R$9:R$48)+SUMIF('Total Adjustments'!$B$14:$B$53,'WW Spending Actual'!$B36,'Total Adjustments'!Q$14:Q$53)</f>
        <v>0</v>
      </c>
      <c r="R36" s="304">
        <f>SUMIF('C Report Grouper'!$B$9:$B$48,'WW Spending Actual'!$B36,'C Report Grouper'!S$9:S$48)+SUMIF('Total Adjustments'!$B$14:$B$53,'WW Spending Actual'!$B36,'Total Adjustments'!R$14:R$53)</f>
        <v>0</v>
      </c>
      <c r="S36" s="304">
        <f>SUMIF('C Report Grouper'!$B$9:$B$48,'WW Spending Actual'!$B36,'C Report Grouper'!T$9:T$48)+SUMIF('Total Adjustments'!$B$14:$B$53,'WW Spending Actual'!$B36,'Total Adjustments'!S$14:S$53)</f>
        <v>0</v>
      </c>
      <c r="T36" s="304">
        <f>SUMIF('C Report Grouper'!$B$9:$B$48,'WW Spending Actual'!$B36,'C Report Grouper'!U$9:U$48)+SUMIF('Total Adjustments'!$B$14:$B$53,'WW Spending Actual'!$B36,'Total Adjustments'!T$14:T$53)</f>
        <v>0</v>
      </c>
      <c r="U36" s="304">
        <f>SUMIF('C Report Grouper'!$B$9:$B$48,'WW Spending Actual'!$B36,'C Report Grouper'!V$9:V$48)+SUMIF('Total Adjustments'!$B$14:$B$53,'WW Spending Actual'!$B36,'Total Adjustments'!U$14:U$53)</f>
        <v>0</v>
      </c>
      <c r="V36" s="304">
        <f>SUMIF('C Report Grouper'!$B$9:$B$48,'WW Spending Actual'!$B36,'C Report Grouper'!W$9:W$48)+SUMIF('Total Adjustments'!$B$14:$B$53,'WW Spending Actual'!$B36,'Total Adjustments'!V$14:V$53)</f>
        <v>0</v>
      </c>
      <c r="W36" s="304">
        <f>SUMIF('C Report Grouper'!$B$9:$B$48,'WW Spending Actual'!$B36,'C Report Grouper'!X$9:X$48)+SUMIF('Total Adjustments'!$B$14:$B$53,'WW Spending Actual'!$B36,'Total Adjustments'!W$14:W$53)</f>
        <v>0</v>
      </c>
      <c r="X36" s="304">
        <f>SUMIF('C Report Grouper'!$B$9:$B$48,'WW Spending Actual'!$B36,'C Report Grouper'!Y$9:Y$48)+SUMIF('Total Adjustments'!$B$14:$B$53,'WW Spending Actual'!$B36,'Total Adjustments'!X$14:X$53)</f>
        <v>0</v>
      </c>
      <c r="Y36" s="304">
        <f>SUMIF('C Report Grouper'!$B$9:$B$48,'WW Spending Actual'!$B36,'C Report Grouper'!Z$9:Z$48)+SUMIF('Total Adjustments'!$B$14:$B$53,'WW Spending Actual'!$B36,'Total Adjustments'!Y$14:Y$53)</f>
        <v>0</v>
      </c>
      <c r="Z36" s="304">
        <f>SUMIF('C Report Grouper'!$B$9:$B$48,'WW Spending Actual'!$B36,'C Report Grouper'!AA$9:AA$48)+SUMIF('Total Adjustments'!$B$14:$B$53,'WW Spending Actual'!$B36,'Total Adjustments'!Z$14:Z$53)</f>
        <v>0</v>
      </c>
      <c r="AA36" s="304">
        <f>SUMIF('C Report Grouper'!$B$9:$B$48,'WW Spending Actual'!$B36,'C Report Grouper'!AB$9:AB$48)+SUMIF('Total Adjustments'!$B$14:$B$53,'WW Spending Actual'!$B36,'Total Adjustments'!AA$14:AA$53)</f>
        <v>0</v>
      </c>
      <c r="AB36" s="305">
        <f>SUMIF('C Report Grouper'!$B$9:$B$48,'WW Spending Actual'!$B36,'C Report Grouper'!AC$9:AC$48)+SUMIF('Total Adjustments'!$B$14:$B$53,'WW Spending Actual'!$B36,'Total Adjustments'!AB$14:AB$53)</f>
        <v>0</v>
      </c>
    </row>
    <row r="37" spans="2:28" x14ac:dyDescent="0.2">
      <c r="B37" s="63" t="str">
        <f>IFERROR(VLOOKUP(C37,'MEG Def'!$A$47:$B$50,2),"")</f>
        <v/>
      </c>
      <c r="C37" s="213"/>
      <c r="D37" s="303">
        <f>SUMIF('C Report Grouper'!$B$9:$B$48,'WW Spending Actual'!$B37,'C Report Grouper'!E$9:E$48)+SUMIF('Total Adjustments'!$B$14:$B$53,'WW Spending Actual'!$B37,'Total Adjustments'!D$14:D$53)</f>
        <v>0</v>
      </c>
      <c r="E37" s="304">
        <f>SUMIF('C Report Grouper'!$B$9:$B$48,'WW Spending Actual'!$B37,'C Report Grouper'!F$9:F$48)+SUMIF('Total Adjustments'!$B$14:$B$53,'WW Spending Actual'!$B37,'Total Adjustments'!E$14:E$53)</f>
        <v>0</v>
      </c>
      <c r="F37" s="304">
        <f>SUMIF('C Report Grouper'!$B$9:$B$48,'WW Spending Actual'!$B37,'C Report Grouper'!G$9:G$48)+SUMIF('Total Adjustments'!$B$14:$B$53,'WW Spending Actual'!$B37,'Total Adjustments'!F$14:F$53)</f>
        <v>0</v>
      </c>
      <c r="G37" s="304">
        <f>SUMIF('C Report Grouper'!$B$9:$B$48,'WW Spending Actual'!$B37,'C Report Grouper'!H$9:H$48)+SUMIF('Total Adjustments'!$B$14:$B$53,'WW Spending Actual'!$B37,'Total Adjustments'!G$14:G$53)</f>
        <v>0</v>
      </c>
      <c r="H37" s="304">
        <f>SUMIF('C Report Grouper'!$B$9:$B$48,'WW Spending Actual'!$B37,'C Report Grouper'!I$9:I$48)+SUMIF('Total Adjustments'!$B$14:$B$53,'WW Spending Actual'!$B37,'Total Adjustments'!H$14:H$53)</f>
        <v>0</v>
      </c>
      <c r="I37" s="304">
        <f>SUMIF('C Report Grouper'!$B$9:$B$48,'WW Spending Actual'!$B37,'C Report Grouper'!J$9:J$48)+SUMIF('Total Adjustments'!$B$14:$B$53,'WW Spending Actual'!$B37,'Total Adjustments'!I$14:I$53)</f>
        <v>0</v>
      </c>
      <c r="J37" s="304">
        <f>SUMIF('C Report Grouper'!$B$9:$B$48,'WW Spending Actual'!$B37,'C Report Grouper'!K$9:K$48)+SUMIF('Total Adjustments'!$B$14:$B$53,'WW Spending Actual'!$B37,'Total Adjustments'!J$14:J$53)</f>
        <v>0</v>
      </c>
      <c r="K37" s="304">
        <f>SUMIF('C Report Grouper'!$B$9:$B$48,'WW Spending Actual'!$B37,'C Report Grouper'!L$9:L$48)+SUMIF('Total Adjustments'!$B$14:$B$53,'WW Spending Actual'!$B37,'Total Adjustments'!K$14:K$53)</f>
        <v>0</v>
      </c>
      <c r="L37" s="304">
        <f>SUMIF('C Report Grouper'!$B$9:$B$48,'WW Spending Actual'!$B37,'C Report Grouper'!M$9:M$48)+SUMIF('Total Adjustments'!$B$14:$B$53,'WW Spending Actual'!$B37,'Total Adjustments'!L$14:L$53)</f>
        <v>0</v>
      </c>
      <c r="M37" s="304">
        <f>SUMIF('C Report Grouper'!$B$9:$B$48,'WW Spending Actual'!$B37,'C Report Grouper'!N$9:N$48)+SUMIF('Total Adjustments'!$B$14:$B$53,'WW Spending Actual'!$B37,'Total Adjustments'!M$14:M$53)</f>
        <v>0</v>
      </c>
      <c r="N37" s="304">
        <f>SUMIF('C Report Grouper'!$B$9:$B$48,'WW Spending Actual'!$B37,'C Report Grouper'!O$9:O$48)+SUMIF('Total Adjustments'!$B$14:$B$53,'WW Spending Actual'!$B37,'Total Adjustments'!N$14:N$53)</f>
        <v>0</v>
      </c>
      <c r="O37" s="304">
        <f>SUMIF('C Report Grouper'!$B$9:$B$48,'WW Spending Actual'!$B37,'C Report Grouper'!P$9:P$48)+SUMIF('Total Adjustments'!$B$14:$B$53,'WW Spending Actual'!$B37,'Total Adjustments'!O$14:O$53)</f>
        <v>0</v>
      </c>
      <c r="P37" s="304">
        <f>SUMIF('C Report Grouper'!$B$9:$B$48,'WW Spending Actual'!$B37,'C Report Grouper'!Q$9:Q$48)+SUMIF('Total Adjustments'!$B$14:$B$53,'WW Spending Actual'!$B37,'Total Adjustments'!P$14:P$53)</f>
        <v>0</v>
      </c>
      <c r="Q37" s="304">
        <f>SUMIF('C Report Grouper'!$B$9:$B$48,'WW Spending Actual'!$B37,'C Report Grouper'!R$9:R$48)+SUMIF('Total Adjustments'!$B$14:$B$53,'WW Spending Actual'!$B37,'Total Adjustments'!Q$14:Q$53)</f>
        <v>0</v>
      </c>
      <c r="R37" s="304">
        <f>SUMIF('C Report Grouper'!$B$9:$B$48,'WW Spending Actual'!$B37,'C Report Grouper'!S$9:S$48)+SUMIF('Total Adjustments'!$B$14:$B$53,'WW Spending Actual'!$B37,'Total Adjustments'!R$14:R$53)</f>
        <v>0</v>
      </c>
      <c r="S37" s="304">
        <f>SUMIF('C Report Grouper'!$B$9:$B$48,'WW Spending Actual'!$B37,'C Report Grouper'!T$9:T$48)+SUMIF('Total Adjustments'!$B$14:$B$53,'WW Spending Actual'!$B37,'Total Adjustments'!S$14:S$53)</f>
        <v>0</v>
      </c>
      <c r="T37" s="304">
        <f>SUMIF('C Report Grouper'!$B$9:$B$48,'WW Spending Actual'!$B37,'C Report Grouper'!U$9:U$48)+SUMIF('Total Adjustments'!$B$14:$B$53,'WW Spending Actual'!$B37,'Total Adjustments'!T$14:T$53)</f>
        <v>0</v>
      </c>
      <c r="U37" s="304">
        <f>SUMIF('C Report Grouper'!$B$9:$B$48,'WW Spending Actual'!$B37,'C Report Grouper'!V$9:V$48)+SUMIF('Total Adjustments'!$B$14:$B$53,'WW Spending Actual'!$B37,'Total Adjustments'!U$14:U$53)</f>
        <v>0</v>
      </c>
      <c r="V37" s="304">
        <f>SUMIF('C Report Grouper'!$B$9:$B$48,'WW Spending Actual'!$B37,'C Report Grouper'!W$9:W$48)+SUMIF('Total Adjustments'!$B$14:$B$53,'WW Spending Actual'!$B37,'Total Adjustments'!V$14:V$53)</f>
        <v>0</v>
      </c>
      <c r="W37" s="304">
        <f>SUMIF('C Report Grouper'!$B$9:$B$48,'WW Spending Actual'!$B37,'C Report Grouper'!X$9:X$48)+SUMIF('Total Adjustments'!$B$14:$B$53,'WW Spending Actual'!$B37,'Total Adjustments'!W$14:W$53)</f>
        <v>0</v>
      </c>
      <c r="X37" s="304">
        <f>SUMIF('C Report Grouper'!$B$9:$B$48,'WW Spending Actual'!$B37,'C Report Grouper'!Y$9:Y$48)+SUMIF('Total Adjustments'!$B$14:$B$53,'WW Spending Actual'!$B37,'Total Adjustments'!X$14:X$53)</f>
        <v>0</v>
      </c>
      <c r="Y37" s="304">
        <f>SUMIF('C Report Grouper'!$B$9:$B$48,'WW Spending Actual'!$B37,'C Report Grouper'!Z$9:Z$48)+SUMIF('Total Adjustments'!$B$14:$B$53,'WW Spending Actual'!$B37,'Total Adjustments'!Y$14:Y$53)</f>
        <v>0</v>
      </c>
      <c r="Z37" s="304">
        <f>SUMIF('C Report Grouper'!$B$9:$B$48,'WW Spending Actual'!$B37,'C Report Grouper'!AA$9:AA$48)+SUMIF('Total Adjustments'!$B$14:$B$53,'WW Spending Actual'!$B37,'Total Adjustments'!Z$14:Z$53)</f>
        <v>0</v>
      </c>
      <c r="AA37" s="304">
        <f>SUMIF('C Report Grouper'!$B$9:$B$48,'WW Spending Actual'!$B37,'C Report Grouper'!AB$9:AB$48)+SUMIF('Total Adjustments'!$B$14:$B$53,'WW Spending Actual'!$B37,'Total Adjustments'!AA$14:AA$53)</f>
        <v>0</v>
      </c>
      <c r="AB37" s="305">
        <f>SUMIF('C Report Grouper'!$B$9:$B$48,'WW Spending Actual'!$B37,'C Report Grouper'!AC$9:AC$48)+SUMIF('Total Adjustments'!$B$14:$B$53,'WW Spending Actual'!$B37,'Total Adjustments'!AB$14:AB$53)</f>
        <v>0</v>
      </c>
    </row>
    <row r="38" spans="2:28" x14ac:dyDescent="0.2">
      <c r="B38" s="63" t="str">
        <f>IFERROR(VLOOKUP(C38,'MEG Def'!$A$47:$B$50,2),"")</f>
        <v/>
      </c>
      <c r="C38" s="213"/>
      <c r="D38" s="303">
        <f>SUMIF('C Report Grouper'!$B$9:$B$48,'WW Spending Actual'!$B38,'C Report Grouper'!E$9:E$48)+SUMIF('Total Adjustments'!$B$14:$B$53,'WW Spending Actual'!$B38,'Total Adjustments'!D$14:D$53)</f>
        <v>0</v>
      </c>
      <c r="E38" s="304">
        <f>SUMIF('C Report Grouper'!$B$9:$B$48,'WW Spending Actual'!$B38,'C Report Grouper'!F$9:F$48)+SUMIF('Total Adjustments'!$B$14:$B$53,'WW Spending Actual'!$B38,'Total Adjustments'!E$14:E$53)</f>
        <v>0</v>
      </c>
      <c r="F38" s="304">
        <f>SUMIF('C Report Grouper'!$B$9:$B$48,'WW Spending Actual'!$B38,'C Report Grouper'!G$9:G$48)+SUMIF('Total Adjustments'!$B$14:$B$53,'WW Spending Actual'!$B38,'Total Adjustments'!F$14:F$53)</f>
        <v>0</v>
      </c>
      <c r="G38" s="304">
        <f>SUMIF('C Report Grouper'!$B$9:$B$48,'WW Spending Actual'!$B38,'C Report Grouper'!H$9:H$48)+SUMIF('Total Adjustments'!$B$14:$B$53,'WW Spending Actual'!$B38,'Total Adjustments'!G$14:G$53)</f>
        <v>0</v>
      </c>
      <c r="H38" s="304">
        <f>SUMIF('C Report Grouper'!$B$9:$B$48,'WW Spending Actual'!$B38,'C Report Grouper'!I$9:I$48)+SUMIF('Total Adjustments'!$B$14:$B$53,'WW Spending Actual'!$B38,'Total Adjustments'!H$14:H$53)</f>
        <v>0</v>
      </c>
      <c r="I38" s="304">
        <f>SUMIF('C Report Grouper'!$B$9:$B$48,'WW Spending Actual'!$B38,'C Report Grouper'!J$9:J$48)+SUMIF('Total Adjustments'!$B$14:$B$53,'WW Spending Actual'!$B38,'Total Adjustments'!I$14:I$53)</f>
        <v>0</v>
      </c>
      <c r="J38" s="304">
        <f>SUMIF('C Report Grouper'!$B$9:$B$48,'WW Spending Actual'!$B38,'C Report Grouper'!K$9:K$48)+SUMIF('Total Adjustments'!$B$14:$B$53,'WW Spending Actual'!$B38,'Total Adjustments'!J$14:J$53)</f>
        <v>0</v>
      </c>
      <c r="K38" s="304">
        <f>SUMIF('C Report Grouper'!$B$9:$B$48,'WW Spending Actual'!$B38,'C Report Grouper'!L$9:L$48)+SUMIF('Total Adjustments'!$B$14:$B$53,'WW Spending Actual'!$B38,'Total Adjustments'!K$14:K$53)</f>
        <v>0</v>
      </c>
      <c r="L38" s="304">
        <f>SUMIF('C Report Grouper'!$B$9:$B$48,'WW Spending Actual'!$B38,'C Report Grouper'!M$9:M$48)+SUMIF('Total Adjustments'!$B$14:$B$53,'WW Spending Actual'!$B38,'Total Adjustments'!L$14:L$53)</f>
        <v>0</v>
      </c>
      <c r="M38" s="304">
        <f>SUMIF('C Report Grouper'!$B$9:$B$48,'WW Spending Actual'!$B38,'C Report Grouper'!N$9:N$48)+SUMIF('Total Adjustments'!$B$14:$B$53,'WW Spending Actual'!$B38,'Total Adjustments'!M$14:M$53)</f>
        <v>0</v>
      </c>
      <c r="N38" s="304">
        <f>SUMIF('C Report Grouper'!$B$9:$B$48,'WW Spending Actual'!$B38,'C Report Grouper'!O$9:O$48)+SUMIF('Total Adjustments'!$B$14:$B$53,'WW Spending Actual'!$B38,'Total Adjustments'!N$14:N$53)</f>
        <v>0</v>
      </c>
      <c r="O38" s="304">
        <f>SUMIF('C Report Grouper'!$B$9:$B$48,'WW Spending Actual'!$B38,'C Report Grouper'!P$9:P$48)+SUMIF('Total Adjustments'!$B$14:$B$53,'WW Spending Actual'!$B38,'Total Adjustments'!O$14:O$53)</f>
        <v>0</v>
      </c>
      <c r="P38" s="304">
        <f>SUMIF('C Report Grouper'!$B$9:$B$48,'WW Spending Actual'!$B38,'C Report Grouper'!Q$9:Q$48)+SUMIF('Total Adjustments'!$B$14:$B$53,'WW Spending Actual'!$B38,'Total Adjustments'!P$14:P$53)</f>
        <v>0</v>
      </c>
      <c r="Q38" s="304">
        <f>SUMIF('C Report Grouper'!$B$9:$B$48,'WW Spending Actual'!$B38,'C Report Grouper'!R$9:R$48)+SUMIF('Total Adjustments'!$B$14:$B$53,'WW Spending Actual'!$B38,'Total Adjustments'!Q$14:Q$53)</f>
        <v>0</v>
      </c>
      <c r="R38" s="304">
        <f>SUMIF('C Report Grouper'!$B$9:$B$48,'WW Spending Actual'!$B38,'C Report Grouper'!S$9:S$48)+SUMIF('Total Adjustments'!$B$14:$B$53,'WW Spending Actual'!$B38,'Total Adjustments'!R$14:R$53)</f>
        <v>0</v>
      </c>
      <c r="S38" s="304">
        <f>SUMIF('C Report Grouper'!$B$9:$B$48,'WW Spending Actual'!$B38,'C Report Grouper'!T$9:T$48)+SUMIF('Total Adjustments'!$B$14:$B$53,'WW Spending Actual'!$B38,'Total Adjustments'!S$14:S$53)</f>
        <v>0</v>
      </c>
      <c r="T38" s="304">
        <f>SUMIF('C Report Grouper'!$B$9:$B$48,'WW Spending Actual'!$B38,'C Report Grouper'!U$9:U$48)+SUMIF('Total Adjustments'!$B$14:$B$53,'WW Spending Actual'!$B38,'Total Adjustments'!T$14:T$53)</f>
        <v>0</v>
      </c>
      <c r="U38" s="304">
        <f>SUMIF('C Report Grouper'!$B$9:$B$48,'WW Spending Actual'!$B38,'C Report Grouper'!V$9:V$48)+SUMIF('Total Adjustments'!$B$14:$B$53,'WW Spending Actual'!$B38,'Total Adjustments'!U$14:U$53)</f>
        <v>0</v>
      </c>
      <c r="V38" s="304">
        <f>SUMIF('C Report Grouper'!$B$9:$B$48,'WW Spending Actual'!$B38,'C Report Grouper'!W$9:W$48)+SUMIF('Total Adjustments'!$B$14:$B$53,'WW Spending Actual'!$B38,'Total Adjustments'!V$14:V$53)</f>
        <v>0</v>
      </c>
      <c r="W38" s="304">
        <f>SUMIF('C Report Grouper'!$B$9:$B$48,'WW Spending Actual'!$B38,'C Report Grouper'!X$9:X$48)+SUMIF('Total Adjustments'!$B$14:$B$53,'WW Spending Actual'!$B38,'Total Adjustments'!W$14:W$53)</f>
        <v>0</v>
      </c>
      <c r="X38" s="304">
        <f>SUMIF('C Report Grouper'!$B$9:$B$48,'WW Spending Actual'!$B38,'C Report Grouper'!Y$9:Y$48)+SUMIF('Total Adjustments'!$B$14:$B$53,'WW Spending Actual'!$B38,'Total Adjustments'!X$14:X$53)</f>
        <v>0</v>
      </c>
      <c r="Y38" s="304">
        <f>SUMIF('C Report Grouper'!$B$9:$B$48,'WW Spending Actual'!$B38,'C Report Grouper'!Z$9:Z$48)+SUMIF('Total Adjustments'!$B$14:$B$53,'WW Spending Actual'!$B38,'Total Adjustments'!Y$14:Y$53)</f>
        <v>0</v>
      </c>
      <c r="Z38" s="304">
        <f>SUMIF('C Report Grouper'!$B$9:$B$48,'WW Spending Actual'!$B38,'C Report Grouper'!AA$9:AA$48)+SUMIF('Total Adjustments'!$B$14:$B$53,'WW Spending Actual'!$B38,'Total Adjustments'!Z$14:Z$53)</f>
        <v>0</v>
      </c>
      <c r="AA38" s="304">
        <f>SUMIF('C Report Grouper'!$B$9:$B$48,'WW Spending Actual'!$B38,'C Report Grouper'!AB$9:AB$48)+SUMIF('Total Adjustments'!$B$14:$B$53,'WW Spending Actual'!$B38,'Total Adjustments'!AA$14:AA$53)</f>
        <v>0</v>
      </c>
      <c r="AB38" s="305">
        <f>SUMIF('C Report Grouper'!$B$9:$B$48,'WW Spending Actual'!$B38,'C Report Grouper'!AC$9:AC$48)+SUMIF('Total Adjustments'!$B$14:$B$53,'WW Spending Actual'!$B38,'Total Adjustments'!AB$14:AB$53)</f>
        <v>0</v>
      </c>
    </row>
    <row r="39" spans="2:28" x14ac:dyDescent="0.2">
      <c r="B39" s="217"/>
      <c r="C39" s="213"/>
      <c r="D39" s="303">
        <f>SUMIF('C Report Grouper'!$B$9:$B$48,'WW Spending Actual'!$B39,'C Report Grouper'!E$9:E$48)+SUMIF('Total Adjustments'!$B$14:$B$53,'WW Spending Actual'!$B39,'Total Adjustments'!D$14:D$53)</f>
        <v>0</v>
      </c>
      <c r="E39" s="304">
        <f>SUMIF('C Report Grouper'!$B$9:$B$48,'WW Spending Actual'!$B39,'C Report Grouper'!F$9:F$48)+SUMIF('Total Adjustments'!$B$14:$B$53,'WW Spending Actual'!$B39,'Total Adjustments'!E$14:E$53)</f>
        <v>0</v>
      </c>
      <c r="F39" s="304">
        <f>SUMIF('C Report Grouper'!$B$9:$B$48,'WW Spending Actual'!$B39,'C Report Grouper'!G$9:G$48)+SUMIF('Total Adjustments'!$B$14:$B$53,'WW Spending Actual'!$B39,'Total Adjustments'!F$14:F$53)</f>
        <v>0</v>
      </c>
      <c r="G39" s="304">
        <f>SUMIF('C Report Grouper'!$B$9:$B$48,'WW Spending Actual'!$B39,'C Report Grouper'!H$9:H$48)+SUMIF('Total Adjustments'!$B$14:$B$53,'WW Spending Actual'!$B39,'Total Adjustments'!G$14:G$53)</f>
        <v>0</v>
      </c>
      <c r="H39" s="304">
        <f>SUMIF('C Report Grouper'!$B$9:$B$48,'WW Spending Actual'!$B39,'C Report Grouper'!I$9:I$48)+SUMIF('Total Adjustments'!$B$14:$B$53,'WW Spending Actual'!$B39,'Total Adjustments'!H$14:H$53)</f>
        <v>0</v>
      </c>
      <c r="I39" s="304">
        <f>SUMIF('C Report Grouper'!$B$9:$B$48,'WW Spending Actual'!$B39,'C Report Grouper'!J$9:J$48)+SUMIF('Total Adjustments'!$B$14:$B$53,'WW Spending Actual'!$B39,'Total Adjustments'!I$14:I$53)</f>
        <v>0</v>
      </c>
      <c r="J39" s="304">
        <f>SUMIF('C Report Grouper'!$B$9:$B$48,'WW Spending Actual'!$B39,'C Report Grouper'!K$9:K$48)+SUMIF('Total Adjustments'!$B$14:$B$53,'WW Spending Actual'!$B39,'Total Adjustments'!J$14:J$53)</f>
        <v>0</v>
      </c>
      <c r="K39" s="304">
        <f>SUMIF('C Report Grouper'!$B$9:$B$48,'WW Spending Actual'!$B39,'C Report Grouper'!L$9:L$48)+SUMIF('Total Adjustments'!$B$14:$B$53,'WW Spending Actual'!$B39,'Total Adjustments'!K$14:K$53)</f>
        <v>0</v>
      </c>
      <c r="L39" s="304">
        <f>SUMIF('C Report Grouper'!$B$9:$B$48,'WW Spending Actual'!$B39,'C Report Grouper'!M$9:M$48)+SUMIF('Total Adjustments'!$B$14:$B$53,'WW Spending Actual'!$B39,'Total Adjustments'!L$14:L$53)</f>
        <v>0</v>
      </c>
      <c r="M39" s="304">
        <f>SUMIF('C Report Grouper'!$B$9:$B$48,'WW Spending Actual'!$B39,'C Report Grouper'!N$9:N$48)+SUMIF('Total Adjustments'!$B$14:$B$53,'WW Spending Actual'!$B39,'Total Adjustments'!M$14:M$53)</f>
        <v>0</v>
      </c>
      <c r="N39" s="304">
        <f>SUMIF('C Report Grouper'!$B$9:$B$48,'WW Spending Actual'!$B39,'C Report Grouper'!O$9:O$48)+SUMIF('Total Adjustments'!$B$14:$B$53,'WW Spending Actual'!$B39,'Total Adjustments'!N$14:N$53)</f>
        <v>0</v>
      </c>
      <c r="O39" s="304">
        <f>SUMIF('C Report Grouper'!$B$9:$B$48,'WW Spending Actual'!$B39,'C Report Grouper'!P$9:P$48)+SUMIF('Total Adjustments'!$B$14:$B$53,'WW Spending Actual'!$B39,'Total Adjustments'!O$14:O$53)</f>
        <v>0</v>
      </c>
      <c r="P39" s="304">
        <f>SUMIF('C Report Grouper'!$B$9:$B$48,'WW Spending Actual'!$B39,'C Report Grouper'!Q$9:Q$48)+SUMIF('Total Adjustments'!$B$14:$B$53,'WW Spending Actual'!$B39,'Total Adjustments'!P$14:P$53)</f>
        <v>0</v>
      </c>
      <c r="Q39" s="304">
        <f>SUMIF('C Report Grouper'!$B$9:$B$48,'WW Spending Actual'!$B39,'C Report Grouper'!R$9:R$48)+SUMIF('Total Adjustments'!$B$14:$B$53,'WW Spending Actual'!$B39,'Total Adjustments'!Q$14:Q$53)</f>
        <v>0</v>
      </c>
      <c r="R39" s="304">
        <f>SUMIF('C Report Grouper'!$B$9:$B$48,'WW Spending Actual'!$B39,'C Report Grouper'!S$9:S$48)+SUMIF('Total Adjustments'!$B$14:$B$53,'WW Spending Actual'!$B39,'Total Adjustments'!R$14:R$53)</f>
        <v>0</v>
      </c>
      <c r="S39" s="304">
        <f>SUMIF('C Report Grouper'!$B$9:$B$48,'WW Spending Actual'!$B39,'C Report Grouper'!T$9:T$48)+SUMIF('Total Adjustments'!$B$14:$B$53,'WW Spending Actual'!$B39,'Total Adjustments'!S$14:S$53)</f>
        <v>0</v>
      </c>
      <c r="T39" s="304">
        <f>SUMIF('C Report Grouper'!$B$9:$B$48,'WW Spending Actual'!$B39,'C Report Grouper'!U$9:U$48)+SUMIF('Total Adjustments'!$B$14:$B$53,'WW Spending Actual'!$B39,'Total Adjustments'!T$14:T$53)</f>
        <v>0</v>
      </c>
      <c r="U39" s="304">
        <f>SUMIF('C Report Grouper'!$B$9:$B$48,'WW Spending Actual'!$B39,'C Report Grouper'!V$9:V$48)+SUMIF('Total Adjustments'!$B$14:$B$53,'WW Spending Actual'!$B39,'Total Adjustments'!U$14:U$53)</f>
        <v>0</v>
      </c>
      <c r="V39" s="304">
        <f>SUMIF('C Report Grouper'!$B$9:$B$48,'WW Spending Actual'!$B39,'C Report Grouper'!W$9:W$48)+SUMIF('Total Adjustments'!$B$14:$B$53,'WW Spending Actual'!$B39,'Total Adjustments'!V$14:V$53)</f>
        <v>0</v>
      </c>
      <c r="W39" s="304">
        <f>SUMIF('C Report Grouper'!$B$9:$B$48,'WW Spending Actual'!$B39,'C Report Grouper'!X$9:X$48)+SUMIF('Total Adjustments'!$B$14:$B$53,'WW Spending Actual'!$B39,'Total Adjustments'!W$14:W$53)</f>
        <v>0</v>
      </c>
      <c r="X39" s="304">
        <f>SUMIF('C Report Grouper'!$B$9:$B$48,'WW Spending Actual'!$B39,'C Report Grouper'!Y$9:Y$48)+SUMIF('Total Adjustments'!$B$14:$B$53,'WW Spending Actual'!$B39,'Total Adjustments'!X$14:X$53)</f>
        <v>0</v>
      </c>
      <c r="Y39" s="304">
        <f>SUMIF('C Report Grouper'!$B$9:$B$48,'WW Spending Actual'!$B39,'C Report Grouper'!Z$9:Z$48)+SUMIF('Total Adjustments'!$B$14:$B$53,'WW Spending Actual'!$B39,'Total Adjustments'!Y$14:Y$53)</f>
        <v>0</v>
      </c>
      <c r="Z39" s="304">
        <f>SUMIF('C Report Grouper'!$B$9:$B$48,'WW Spending Actual'!$B39,'C Report Grouper'!AA$9:AA$48)+SUMIF('Total Adjustments'!$B$14:$B$53,'WW Spending Actual'!$B39,'Total Adjustments'!Z$14:Z$53)</f>
        <v>0</v>
      </c>
      <c r="AA39" s="304">
        <f>SUMIF('C Report Grouper'!$B$9:$B$48,'WW Spending Actual'!$B39,'C Report Grouper'!AB$9:AB$48)+SUMIF('Total Adjustments'!$B$14:$B$53,'WW Spending Actual'!$B39,'Total Adjustments'!AA$14:AA$53)</f>
        <v>0</v>
      </c>
      <c r="AB39" s="305">
        <f>SUMIF('C Report Grouper'!$B$9:$B$48,'WW Spending Actual'!$B39,'C Report Grouper'!AC$9:AC$48)+SUMIF('Total Adjustments'!$B$14:$B$53,'WW Spending Actual'!$B39,'Total Adjustments'!AB$14:AB$53)</f>
        <v>0</v>
      </c>
    </row>
    <row r="40" spans="2:28" x14ac:dyDescent="0.2">
      <c r="B40" s="214" t="s">
        <v>78</v>
      </c>
      <c r="C40" s="213"/>
      <c r="D40" s="303">
        <f>SUMIF('C Report Grouper'!$B$9:$B$48,'WW Spending Actual'!$B40,'C Report Grouper'!E$9:E$48)+SUMIF('Total Adjustments'!$B$14:$B$53,'WW Spending Actual'!$B40,'Total Adjustments'!D$14:D$53)</f>
        <v>0</v>
      </c>
      <c r="E40" s="304">
        <f>SUMIF('C Report Grouper'!$B$9:$B$48,'WW Spending Actual'!$B40,'C Report Grouper'!F$9:F$48)+SUMIF('Total Adjustments'!$B$14:$B$53,'WW Spending Actual'!$B40,'Total Adjustments'!E$14:E$53)</f>
        <v>0</v>
      </c>
      <c r="F40" s="304">
        <f>SUMIF('C Report Grouper'!$B$9:$B$48,'WW Spending Actual'!$B40,'C Report Grouper'!G$9:G$48)+SUMIF('Total Adjustments'!$B$14:$B$53,'WW Spending Actual'!$B40,'Total Adjustments'!F$14:F$53)</f>
        <v>0</v>
      </c>
      <c r="G40" s="304">
        <f>SUMIF('C Report Grouper'!$B$9:$B$48,'WW Spending Actual'!$B40,'C Report Grouper'!H$9:H$48)+SUMIF('Total Adjustments'!$B$14:$B$53,'WW Spending Actual'!$B40,'Total Adjustments'!G$14:G$53)</f>
        <v>0</v>
      </c>
      <c r="H40" s="304">
        <f>SUMIF('C Report Grouper'!$B$9:$B$48,'WW Spending Actual'!$B40,'C Report Grouper'!I$9:I$48)+SUMIF('Total Adjustments'!$B$14:$B$53,'WW Spending Actual'!$B40,'Total Adjustments'!H$14:H$53)</f>
        <v>0</v>
      </c>
      <c r="I40" s="304">
        <f>SUMIF('C Report Grouper'!$B$9:$B$48,'WW Spending Actual'!$B40,'C Report Grouper'!J$9:J$48)+SUMIF('Total Adjustments'!$B$14:$B$53,'WW Spending Actual'!$B40,'Total Adjustments'!I$14:I$53)</f>
        <v>0</v>
      </c>
      <c r="J40" s="304">
        <f>SUMIF('C Report Grouper'!$B$9:$B$48,'WW Spending Actual'!$B40,'C Report Grouper'!K$9:K$48)+SUMIF('Total Adjustments'!$B$14:$B$53,'WW Spending Actual'!$B40,'Total Adjustments'!J$14:J$53)</f>
        <v>0</v>
      </c>
      <c r="K40" s="304">
        <f>SUMIF('C Report Grouper'!$B$9:$B$48,'WW Spending Actual'!$B40,'C Report Grouper'!L$9:L$48)+SUMIF('Total Adjustments'!$B$14:$B$53,'WW Spending Actual'!$B40,'Total Adjustments'!K$14:K$53)</f>
        <v>0</v>
      </c>
      <c r="L40" s="304">
        <f>SUMIF('C Report Grouper'!$B$9:$B$48,'WW Spending Actual'!$B40,'C Report Grouper'!M$9:M$48)+SUMIF('Total Adjustments'!$B$14:$B$53,'WW Spending Actual'!$B40,'Total Adjustments'!L$14:L$53)</f>
        <v>0</v>
      </c>
      <c r="M40" s="304">
        <f>SUMIF('C Report Grouper'!$B$9:$B$48,'WW Spending Actual'!$B40,'C Report Grouper'!N$9:N$48)+SUMIF('Total Adjustments'!$B$14:$B$53,'WW Spending Actual'!$B40,'Total Adjustments'!M$14:M$53)</f>
        <v>0</v>
      </c>
      <c r="N40" s="304">
        <f>SUMIF('C Report Grouper'!$B$9:$B$48,'WW Spending Actual'!$B40,'C Report Grouper'!O$9:O$48)+SUMIF('Total Adjustments'!$B$14:$B$53,'WW Spending Actual'!$B40,'Total Adjustments'!N$14:N$53)</f>
        <v>0</v>
      </c>
      <c r="O40" s="304">
        <f>SUMIF('C Report Grouper'!$B$9:$B$48,'WW Spending Actual'!$B40,'C Report Grouper'!P$9:P$48)+SUMIF('Total Adjustments'!$B$14:$B$53,'WW Spending Actual'!$B40,'Total Adjustments'!O$14:O$53)</f>
        <v>0</v>
      </c>
      <c r="P40" s="304">
        <f>SUMIF('C Report Grouper'!$B$9:$B$48,'WW Spending Actual'!$B40,'C Report Grouper'!Q$9:Q$48)+SUMIF('Total Adjustments'!$B$14:$B$53,'WW Spending Actual'!$B40,'Total Adjustments'!P$14:P$53)</f>
        <v>0</v>
      </c>
      <c r="Q40" s="304">
        <f>SUMIF('C Report Grouper'!$B$9:$B$48,'WW Spending Actual'!$B40,'C Report Grouper'!R$9:R$48)+SUMIF('Total Adjustments'!$B$14:$B$53,'WW Spending Actual'!$B40,'Total Adjustments'!Q$14:Q$53)</f>
        <v>0</v>
      </c>
      <c r="R40" s="304">
        <f>SUMIF('C Report Grouper'!$B$9:$B$48,'WW Spending Actual'!$B40,'C Report Grouper'!S$9:S$48)+SUMIF('Total Adjustments'!$B$14:$B$53,'WW Spending Actual'!$B40,'Total Adjustments'!R$14:R$53)</f>
        <v>0</v>
      </c>
      <c r="S40" s="304">
        <f>SUMIF('C Report Grouper'!$B$9:$B$48,'WW Spending Actual'!$B40,'C Report Grouper'!T$9:T$48)+SUMIF('Total Adjustments'!$B$14:$B$53,'WW Spending Actual'!$B40,'Total Adjustments'!S$14:S$53)</f>
        <v>0</v>
      </c>
      <c r="T40" s="304">
        <f>SUMIF('C Report Grouper'!$B$9:$B$48,'WW Spending Actual'!$B40,'C Report Grouper'!U$9:U$48)+SUMIF('Total Adjustments'!$B$14:$B$53,'WW Spending Actual'!$B40,'Total Adjustments'!T$14:T$53)</f>
        <v>0</v>
      </c>
      <c r="U40" s="304">
        <f>SUMIF('C Report Grouper'!$B$9:$B$48,'WW Spending Actual'!$B40,'C Report Grouper'!V$9:V$48)+SUMIF('Total Adjustments'!$B$14:$B$53,'WW Spending Actual'!$B40,'Total Adjustments'!U$14:U$53)</f>
        <v>0</v>
      </c>
      <c r="V40" s="304">
        <f>SUMIF('C Report Grouper'!$B$9:$B$48,'WW Spending Actual'!$B40,'C Report Grouper'!W$9:W$48)+SUMIF('Total Adjustments'!$B$14:$B$53,'WW Spending Actual'!$B40,'Total Adjustments'!V$14:V$53)</f>
        <v>0</v>
      </c>
      <c r="W40" s="304">
        <f>SUMIF('C Report Grouper'!$B$9:$B$48,'WW Spending Actual'!$B40,'C Report Grouper'!X$9:X$48)+SUMIF('Total Adjustments'!$B$14:$B$53,'WW Spending Actual'!$B40,'Total Adjustments'!W$14:W$53)</f>
        <v>0</v>
      </c>
      <c r="X40" s="304">
        <f>SUMIF('C Report Grouper'!$B$9:$B$48,'WW Spending Actual'!$B40,'C Report Grouper'!Y$9:Y$48)+SUMIF('Total Adjustments'!$B$14:$B$53,'WW Spending Actual'!$B40,'Total Adjustments'!X$14:X$53)</f>
        <v>0</v>
      </c>
      <c r="Y40" s="304">
        <f>SUMIF('C Report Grouper'!$B$9:$B$48,'WW Spending Actual'!$B40,'C Report Grouper'!Z$9:Z$48)+SUMIF('Total Adjustments'!$B$14:$B$53,'WW Spending Actual'!$B40,'Total Adjustments'!Y$14:Y$53)</f>
        <v>0</v>
      </c>
      <c r="Z40" s="304">
        <f>SUMIF('C Report Grouper'!$B$9:$B$48,'WW Spending Actual'!$B40,'C Report Grouper'!AA$9:AA$48)+SUMIF('Total Adjustments'!$B$14:$B$53,'WW Spending Actual'!$B40,'Total Adjustments'!Z$14:Z$53)</f>
        <v>0</v>
      </c>
      <c r="AA40" s="304">
        <f>SUMIF('C Report Grouper'!$B$9:$B$48,'WW Spending Actual'!$B40,'C Report Grouper'!AB$9:AB$48)+SUMIF('Total Adjustments'!$B$14:$B$53,'WW Spending Actual'!$B40,'Total Adjustments'!AA$14:AA$53)</f>
        <v>0</v>
      </c>
      <c r="AB40" s="305">
        <f>SUMIF('C Report Grouper'!$B$9:$B$48,'WW Spending Actual'!$B40,'C Report Grouper'!AC$9:AC$48)+SUMIF('Total Adjustments'!$B$14:$B$53,'WW Spending Actual'!$B40,'Total Adjustments'!AB$14:AB$53)</f>
        <v>0</v>
      </c>
    </row>
    <row r="41" spans="2:28" x14ac:dyDescent="0.2">
      <c r="B41" s="63" t="str">
        <f>IFERROR(VLOOKUP(C41,'MEG Def'!$A$52:$B$55,2),"")</f>
        <v/>
      </c>
      <c r="C41" s="213"/>
      <c r="D41" s="303">
        <f>SUMIF('C Report Grouper'!$B$9:$B$48,'WW Spending Actual'!$B41,'C Report Grouper'!E$9:E$48)+SUMIF('Total Adjustments'!$B$14:$B$53,'WW Spending Actual'!$B41,'Total Adjustments'!D$14:D$53)</f>
        <v>0</v>
      </c>
      <c r="E41" s="304">
        <f>SUMIF('C Report Grouper'!$B$9:$B$48,'WW Spending Actual'!$B41,'C Report Grouper'!F$9:F$48)+SUMIF('Total Adjustments'!$B$14:$B$53,'WW Spending Actual'!$B41,'Total Adjustments'!E$14:E$53)</f>
        <v>0</v>
      </c>
      <c r="F41" s="304">
        <f>SUMIF('C Report Grouper'!$B$9:$B$48,'WW Spending Actual'!$B41,'C Report Grouper'!G$9:G$48)+SUMIF('Total Adjustments'!$B$14:$B$53,'WW Spending Actual'!$B41,'Total Adjustments'!F$14:F$53)</f>
        <v>0</v>
      </c>
      <c r="G41" s="304">
        <f>SUMIF('C Report Grouper'!$B$9:$B$48,'WW Spending Actual'!$B41,'C Report Grouper'!H$9:H$48)+SUMIF('Total Adjustments'!$B$14:$B$53,'WW Spending Actual'!$B41,'Total Adjustments'!G$14:G$53)</f>
        <v>0</v>
      </c>
      <c r="H41" s="304">
        <f>SUMIF('C Report Grouper'!$B$9:$B$48,'WW Spending Actual'!$B41,'C Report Grouper'!I$9:I$48)+SUMIF('Total Adjustments'!$B$14:$B$53,'WW Spending Actual'!$B41,'Total Adjustments'!H$14:H$53)</f>
        <v>0</v>
      </c>
      <c r="I41" s="304">
        <f>SUMIF('C Report Grouper'!$B$9:$B$48,'WW Spending Actual'!$B41,'C Report Grouper'!J$9:J$48)+SUMIF('Total Adjustments'!$B$14:$B$53,'WW Spending Actual'!$B41,'Total Adjustments'!I$14:I$53)</f>
        <v>0</v>
      </c>
      <c r="J41" s="304">
        <f>SUMIF('C Report Grouper'!$B$9:$B$48,'WW Spending Actual'!$B41,'C Report Grouper'!K$9:K$48)+SUMIF('Total Adjustments'!$B$14:$B$53,'WW Spending Actual'!$B41,'Total Adjustments'!J$14:J$53)</f>
        <v>0</v>
      </c>
      <c r="K41" s="304">
        <f>SUMIF('C Report Grouper'!$B$9:$B$48,'WW Spending Actual'!$B41,'C Report Grouper'!L$9:L$48)+SUMIF('Total Adjustments'!$B$14:$B$53,'WW Spending Actual'!$B41,'Total Adjustments'!K$14:K$53)</f>
        <v>0</v>
      </c>
      <c r="L41" s="304">
        <f>SUMIF('C Report Grouper'!$B$9:$B$48,'WW Spending Actual'!$B41,'C Report Grouper'!M$9:M$48)+SUMIF('Total Adjustments'!$B$14:$B$53,'WW Spending Actual'!$B41,'Total Adjustments'!L$14:L$53)</f>
        <v>0</v>
      </c>
      <c r="M41" s="304">
        <f>SUMIF('C Report Grouper'!$B$9:$B$48,'WW Spending Actual'!$B41,'C Report Grouper'!N$9:N$48)+SUMIF('Total Adjustments'!$B$14:$B$53,'WW Spending Actual'!$B41,'Total Adjustments'!M$14:M$53)</f>
        <v>0</v>
      </c>
      <c r="N41" s="304">
        <f>SUMIF('C Report Grouper'!$B$9:$B$48,'WW Spending Actual'!$B41,'C Report Grouper'!O$9:O$48)+SUMIF('Total Adjustments'!$B$14:$B$53,'WW Spending Actual'!$B41,'Total Adjustments'!N$14:N$53)</f>
        <v>0</v>
      </c>
      <c r="O41" s="304">
        <f>SUMIF('C Report Grouper'!$B$9:$B$48,'WW Spending Actual'!$B41,'C Report Grouper'!P$9:P$48)+SUMIF('Total Adjustments'!$B$14:$B$53,'WW Spending Actual'!$B41,'Total Adjustments'!O$14:O$53)</f>
        <v>0</v>
      </c>
      <c r="P41" s="304">
        <f>SUMIF('C Report Grouper'!$B$9:$B$48,'WW Spending Actual'!$B41,'C Report Grouper'!Q$9:Q$48)+SUMIF('Total Adjustments'!$B$14:$B$53,'WW Spending Actual'!$B41,'Total Adjustments'!P$14:P$53)</f>
        <v>0</v>
      </c>
      <c r="Q41" s="304">
        <f>SUMIF('C Report Grouper'!$B$9:$B$48,'WW Spending Actual'!$B41,'C Report Grouper'!R$9:R$48)+SUMIF('Total Adjustments'!$B$14:$B$53,'WW Spending Actual'!$B41,'Total Adjustments'!Q$14:Q$53)</f>
        <v>0</v>
      </c>
      <c r="R41" s="304">
        <f>SUMIF('C Report Grouper'!$B$9:$B$48,'WW Spending Actual'!$B41,'C Report Grouper'!S$9:S$48)+SUMIF('Total Adjustments'!$B$14:$B$53,'WW Spending Actual'!$B41,'Total Adjustments'!R$14:R$53)</f>
        <v>0</v>
      </c>
      <c r="S41" s="304">
        <f>SUMIF('C Report Grouper'!$B$9:$B$48,'WW Spending Actual'!$B41,'C Report Grouper'!T$9:T$48)+SUMIF('Total Adjustments'!$B$14:$B$53,'WW Spending Actual'!$B41,'Total Adjustments'!S$14:S$53)</f>
        <v>0</v>
      </c>
      <c r="T41" s="304">
        <f>SUMIF('C Report Grouper'!$B$9:$B$48,'WW Spending Actual'!$B41,'C Report Grouper'!U$9:U$48)+SUMIF('Total Adjustments'!$B$14:$B$53,'WW Spending Actual'!$B41,'Total Adjustments'!T$14:T$53)</f>
        <v>0</v>
      </c>
      <c r="U41" s="304">
        <f>SUMIF('C Report Grouper'!$B$9:$B$48,'WW Spending Actual'!$B41,'C Report Grouper'!V$9:V$48)+SUMIF('Total Adjustments'!$B$14:$B$53,'WW Spending Actual'!$B41,'Total Adjustments'!U$14:U$53)</f>
        <v>0</v>
      </c>
      <c r="V41" s="304">
        <f>SUMIF('C Report Grouper'!$B$9:$B$48,'WW Spending Actual'!$B41,'C Report Grouper'!W$9:W$48)+SUMIF('Total Adjustments'!$B$14:$B$53,'WW Spending Actual'!$B41,'Total Adjustments'!V$14:V$53)</f>
        <v>0</v>
      </c>
      <c r="W41" s="304">
        <f>SUMIF('C Report Grouper'!$B$9:$B$48,'WW Spending Actual'!$B41,'C Report Grouper'!X$9:X$48)+SUMIF('Total Adjustments'!$B$14:$B$53,'WW Spending Actual'!$B41,'Total Adjustments'!W$14:W$53)</f>
        <v>0</v>
      </c>
      <c r="X41" s="304">
        <f>SUMIF('C Report Grouper'!$B$9:$B$48,'WW Spending Actual'!$B41,'C Report Grouper'!Y$9:Y$48)+SUMIF('Total Adjustments'!$B$14:$B$53,'WW Spending Actual'!$B41,'Total Adjustments'!X$14:X$53)</f>
        <v>0</v>
      </c>
      <c r="Y41" s="304">
        <f>SUMIF('C Report Grouper'!$B$9:$B$48,'WW Spending Actual'!$B41,'C Report Grouper'!Z$9:Z$48)+SUMIF('Total Adjustments'!$B$14:$B$53,'WW Spending Actual'!$B41,'Total Adjustments'!Y$14:Y$53)</f>
        <v>0</v>
      </c>
      <c r="Z41" s="304">
        <f>SUMIF('C Report Grouper'!$B$9:$B$48,'WW Spending Actual'!$B41,'C Report Grouper'!AA$9:AA$48)+SUMIF('Total Adjustments'!$B$14:$B$53,'WW Spending Actual'!$B41,'Total Adjustments'!Z$14:Z$53)</f>
        <v>0</v>
      </c>
      <c r="AA41" s="304">
        <f>SUMIF('C Report Grouper'!$B$9:$B$48,'WW Spending Actual'!$B41,'C Report Grouper'!AB$9:AB$48)+SUMIF('Total Adjustments'!$B$14:$B$53,'WW Spending Actual'!$B41,'Total Adjustments'!AA$14:AA$53)</f>
        <v>0</v>
      </c>
      <c r="AB41" s="305">
        <f>SUMIF('C Report Grouper'!$B$9:$B$48,'WW Spending Actual'!$B41,'C Report Grouper'!AC$9:AC$48)+SUMIF('Total Adjustments'!$B$14:$B$53,'WW Spending Actual'!$B41,'Total Adjustments'!AB$14:AB$53)</f>
        <v>0</v>
      </c>
    </row>
    <row r="42" spans="2:28" x14ac:dyDescent="0.2">
      <c r="B42" s="63" t="str">
        <f>IFERROR(VLOOKUP(C42,'MEG Def'!$A$52:$B$55,2),"")</f>
        <v/>
      </c>
      <c r="C42" s="213"/>
      <c r="D42" s="303">
        <f>SUMIF('C Report Grouper'!$B$9:$B$48,'WW Spending Actual'!$B42,'C Report Grouper'!E$9:E$48)+SUMIF('Total Adjustments'!$B$14:$B$53,'WW Spending Actual'!$B42,'Total Adjustments'!D$14:D$53)</f>
        <v>0</v>
      </c>
      <c r="E42" s="304">
        <f>SUMIF('C Report Grouper'!$B$9:$B$48,'WW Spending Actual'!$B42,'C Report Grouper'!F$9:F$48)+SUMIF('Total Adjustments'!$B$14:$B$53,'WW Spending Actual'!$B42,'Total Adjustments'!E$14:E$53)</f>
        <v>0</v>
      </c>
      <c r="F42" s="304">
        <f>SUMIF('C Report Grouper'!$B$9:$B$48,'WW Spending Actual'!$B42,'C Report Grouper'!G$9:G$48)+SUMIF('Total Adjustments'!$B$14:$B$53,'WW Spending Actual'!$B42,'Total Adjustments'!F$14:F$53)</f>
        <v>0</v>
      </c>
      <c r="G42" s="304">
        <f>SUMIF('C Report Grouper'!$B$9:$B$48,'WW Spending Actual'!$B42,'C Report Grouper'!H$9:H$48)+SUMIF('Total Adjustments'!$B$14:$B$53,'WW Spending Actual'!$B42,'Total Adjustments'!G$14:G$53)</f>
        <v>0</v>
      </c>
      <c r="H42" s="304">
        <f>SUMIF('C Report Grouper'!$B$9:$B$48,'WW Spending Actual'!$B42,'C Report Grouper'!I$9:I$48)+SUMIF('Total Adjustments'!$B$14:$B$53,'WW Spending Actual'!$B42,'Total Adjustments'!H$14:H$53)</f>
        <v>0</v>
      </c>
      <c r="I42" s="304">
        <f>SUMIF('C Report Grouper'!$B$9:$B$48,'WW Spending Actual'!$B42,'C Report Grouper'!J$9:J$48)+SUMIF('Total Adjustments'!$B$14:$B$53,'WW Spending Actual'!$B42,'Total Adjustments'!I$14:I$53)</f>
        <v>0</v>
      </c>
      <c r="J42" s="304">
        <f>SUMIF('C Report Grouper'!$B$9:$B$48,'WW Spending Actual'!$B42,'C Report Grouper'!K$9:K$48)+SUMIF('Total Adjustments'!$B$14:$B$53,'WW Spending Actual'!$B42,'Total Adjustments'!J$14:J$53)</f>
        <v>0</v>
      </c>
      <c r="K42" s="304">
        <f>SUMIF('C Report Grouper'!$B$9:$B$48,'WW Spending Actual'!$B42,'C Report Grouper'!L$9:L$48)+SUMIF('Total Adjustments'!$B$14:$B$53,'WW Spending Actual'!$B42,'Total Adjustments'!K$14:K$53)</f>
        <v>0</v>
      </c>
      <c r="L42" s="304">
        <f>SUMIF('C Report Grouper'!$B$9:$B$48,'WW Spending Actual'!$B42,'C Report Grouper'!M$9:M$48)+SUMIF('Total Adjustments'!$B$14:$B$53,'WW Spending Actual'!$B42,'Total Adjustments'!L$14:L$53)</f>
        <v>0</v>
      </c>
      <c r="M42" s="304">
        <f>SUMIF('C Report Grouper'!$B$9:$B$48,'WW Spending Actual'!$B42,'C Report Grouper'!N$9:N$48)+SUMIF('Total Adjustments'!$B$14:$B$53,'WW Spending Actual'!$B42,'Total Adjustments'!M$14:M$53)</f>
        <v>0</v>
      </c>
      <c r="N42" s="304">
        <f>SUMIF('C Report Grouper'!$B$9:$B$48,'WW Spending Actual'!$B42,'C Report Grouper'!O$9:O$48)+SUMIF('Total Adjustments'!$B$14:$B$53,'WW Spending Actual'!$B42,'Total Adjustments'!N$14:N$53)</f>
        <v>0</v>
      </c>
      <c r="O42" s="304">
        <f>SUMIF('C Report Grouper'!$B$9:$B$48,'WW Spending Actual'!$B42,'C Report Grouper'!P$9:P$48)+SUMIF('Total Adjustments'!$B$14:$B$53,'WW Spending Actual'!$B42,'Total Adjustments'!O$14:O$53)</f>
        <v>0</v>
      </c>
      <c r="P42" s="304">
        <f>SUMIF('C Report Grouper'!$B$9:$B$48,'WW Spending Actual'!$B42,'C Report Grouper'!Q$9:Q$48)+SUMIF('Total Adjustments'!$B$14:$B$53,'WW Spending Actual'!$B42,'Total Adjustments'!P$14:P$53)</f>
        <v>0</v>
      </c>
      <c r="Q42" s="304">
        <f>SUMIF('C Report Grouper'!$B$9:$B$48,'WW Spending Actual'!$B42,'C Report Grouper'!R$9:R$48)+SUMIF('Total Adjustments'!$B$14:$B$53,'WW Spending Actual'!$B42,'Total Adjustments'!Q$14:Q$53)</f>
        <v>0</v>
      </c>
      <c r="R42" s="304">
        <f>SUMIF('C Report Grouper'!$B$9:$B$48,'WW Spending Actual'!$B42,'C Report Grouper'!S$9:S$48)+SUMIF('Total Adjustments'!$B$14:$B$53,'WW Spending Actual'!$B42,'Total Adjustments'!R$14:R$53)</f>
        <v>0</v>
      </c>
      <c r="S42" s="304">
        <f>SUMIF('C Report Grouper'!$B$9:$B$48,'WW Spending Actual'!$B42,'C Report Grouper'!T$9:T$48)+SUMIF('Total Adjustments'!$B$14:$B$53,'WW Spending Actual'!$B42,'Total Adjustments'!S$14:S$53)</f>
        <v>0</v>
      </c>
      <c r="T42" s="304">
        <f>SUMIF('C Report Grouper'!$B$9:$B$48,'WW Spending Actual'!$B42,'C Report Grouper'!U$9:U$48)+SUMIF('Total Adjustments'!$B$14:$B$53,'WW Spending Actual'!$B42,'Total Adjustments'!T$14:T$53)</f>
        <v>0</v>
      </c>
      <c r="U42" s="304">
        <f>SUMIF('C Report Grouper'!$B$9:$B$48,'WW Spending Actual'!$B42,'C Report Grouper'!V$9:V$48)+SUMIF('Total Adjustments'!$B$14:$B$53,'WW Spending Actual'!$B42,'Total Adjustments'!U$14:U$53)</f>
        <v>0</v>
      </c>
      <c r="V42" s="304">
        <f>SUMIF('C Report Grouper'!$B$9:$B$48,'WW Spending Actual'!$B42,'C Report Grouper'!W$9:W$48)+SUMIF('Total Adjustments'!$B$14:$B$53,'WW Spending Actual'!$B42,'Total Adjustments'!V$14:V$53)</f>
        <v>0</v>
      </c>
      <c r="W42" s="304">
        <f>SUMIF('C Report Grouper'!$B$9:$B$48,'WW Spending Actual'!$B42,'C Report Grouper'!X$9:X$48)+SUMIF('Total Adjustments'!$B$14:$B$53,'WW Spending Actual'!$B42,'Total Adjustments'!W$14:W$53)</f>
        <v>0</v>
      </c>
      <c r="X42" s="304">
        <f>SUMIF('C Report Grouper'!$B$9:$B$48,'WW Spending Actual'!$B42,'C Report Grouper'!Y$9:Y$48)+SUMIF('Total Adjustments'!$B$14:$B$53,'WW Spending Actual'!$B42,'Total Adjustments'!X$14:X$53)</f>
        <v>0</v>
      </c>
      <c r="Y42" s="304">
        <f>SUMIF('C Report Grouper'!$B$9:$B$48,'WW Spending Actual'!$B42,'C Report Grouper'!Z$9:Z$48)+SUMIF('Total Adjustments'!$B$14:$B$53,'WW Spending Actual'!$B42,'Total Adjustments'!Y$14:Y$53)</f>
        <v>0</v>
      </c>
      <c r="Z42" s="304">
        <f>SUMIF('C Report Grouper'!$B$9:$B$48,'WW Spending Actual'!$B42,'C Report Grouper'!AA$9:AA$48)+SUMIF('Total Adjustments'!$B$14:$B$53,'WW Spending Actual'!$B42,'Total Adjustments'!Z$14:Z$53)</f>
        <v>0</v>
      </c>
      <c r="AA42" s="304">
        <f>SUMIF('C Report Grouper'!$B$9:$B$48,'WW Spending Actual'!$B42,'C Report Grouper'!AB$9:AB$48)+SUMIF('Total Adjustments'!$B$14:$B$53,'WW Spending Actual'!$B42,'Total Adjustments'!AA$14:AA$53)</f>
        <v>0</v>
      </c>
      <c r="AB42" s="305">
        <f>SUMIF('C Report Grouper'!$B$9:$B$48,'WW Spending Actual'!$B42,'C Report Grouper'!AC$9:AC$48)+SUMIF('Total Adjustments'!$B$14:$B$53,'WW Spending Actual'!$B42,'Total Adjustments'!AB$14:AB$53)</f>
        <v>0</v>
      </c>
    </row>
    <row r="43" spans="2:28" x14ac:dyDescent="0.2">
      <c r="B43" s="63" t="str">
        <f>IFERROR(VLOOKUP(C43,'MEG Def'!$A$52:$B$55,2),"")</f>
        <v/>
      </c>
      <c r="C43" s="213"/>
      <c r="D43" s="303">
        <f>SUMIF('C Report Grouper'!$B$9:$B$48,'WW Spending Actual'!$B43,'C Report Grouper'!E$9:E$48)+SUMIF('Total Adjustments'!$B$14:$B$53,'WW Spending Actual'!$B43,'Total Adjustments'!D$14:D$53)</f>
        <v>0</v>
      </c>
      <c r="E43" s="304">
        <f>SUMIF('C Report Grouper'!$B$9:$B$48,'WW Spending Actual'!$B43,'C Report Grouper'!F$9:F$48)+SUMIF('Total Adjustments'!$B$14:$B$53,'WW Spending Actual'!$B43,'Total Adjustments'!E$14:E$53)</f>
        <v>0</v>
      </c>
      <c r="F43" s="304">
        <f>SUMIF('C Report Grouper'!$B$9:$B$48,'WW Spending Actual'!$B43,'C Report Grouper'!G$9:G$48)+SUMIF('Total Adjustments'!$B$14:$B$53,'WW Spending Actual'!$B43,'Total Adjustments'!F$14:F$53)</f>
        <v>0</v>
      </c>
      <c r="G43" s="304">
        <f>SUMIF('C Report Grouper'!$B$9:$B$48,'WW Spending Actual'!$B43,'C Report Grouper'!H$9:H$48)+SUMIF('Total Adjustments'!$B$14:$B$53,'WW Spending Actual'!$B43,'Total Adjustments'!G$14:G$53)</f>
        <v>0</v>
      </c>
      <c r="H43" s="304">
        <f>SUMIF('C Report Grouper'!$B$9:$B$48,'WW Spending Actual'!$B43,'C Report Grouper'!I$9:I$48)+SUMIF('Total Adjustments'!$B$14:$B$53,'WW Spending Actual'!$B43,'Total Adjustments'!H$14:H$53)</f>
        <v>0</v>
      </c>
      <c r="I43" s="304">
        <f>SUMIF('C Report Grouper'!$B$9:$B$48,'WW Spending Actual'!$B43,'C Report Grouper'!J$9:J$48)+SUMIF('Total Adjustments'!$B$14:$B$53,'WW Spending Actual'!$B43,'Total Adjustments'!I$14:I$53)</f>
        <v>0</v>
      </c>
      <c r="J43" s="304">
        <f>SUMIF('C Report Grouper'!$B$9:$B$48,'WW Spending Actual'!$B43,'C Report Grouper'!K$9:K$48)+SUMIF('Total Adjustments'!$B$14:$B$53,'WW Spending Actual'!$B43,'Total Adjustments'!J$14:J$53)</f>
        <v>0</v>
      </c>
      <c r="K43" s="304">
        <f>SUMIF('C Report Grouper'!$B$9:$B$48,'WW Spending Actual'!$B43,'C Report Grouper'!L$9:L$48)+SUMIF('Total Adjustments'!$B$14:$B$53,'WW Spending Actual'!$B43,'Total Adjustments'!K$14:K$53)</f>
        <v>0</v>
      </c>
      <c r="L43" s="304">
        <f>SUMIF('C Report Grouper'!$B$9:$B$48,'WW Spending Actual'!$B43,'C Report Grouper'!M$9:M$48)+SUMIF('Total Adjustments'!$B$14:$B$53,'WW Spending Actual'!$B43,'Total Adjustments'!L$14:L$53)</f>
        <v>0</v>
      </c>
      <c r="M43" s="304">
        <f>SUMIF('C Report Grouper'!$B$9:$B$48,'WW Spending Actual'!$B43,'C Report Grouper'!N$9:N$48)+SUMIF('Total Adjustments'!$B$14:$B$53,'WW Spending Actual'!$B43,'Total Adjustments'!M$14:M$53)</f>
        <v>0</v>
      </c>
      <c r="N43" s="304">
        <f>SUMIF('C Report Grouper'!$B$9:$B$48,'WW Spending Actual'!$B43,'C Report Grouper'!O$9:O$48)+SUMIF('Total Adjustments'!$B$14:$B$53,'WW Spending Actual'!$B43,'Total Adjustments'!N$14:N$53)</f>
        <v>0</v>
      </c>
      <c r="O43" s="304">
        <f>SUMIF('C Report Grouper'!$B$9:$B$48,'WW Spending Actual'!$B43,'C Report Grouper'!P$9:P$48)+SUMIF('Total Adjustments'!$B$14:$B$53,'WW Spending Actual'!$B43,'Total Adjustments'!O$14:O$53)</f>
        <v>0</v>
      </c>
      <c r="P43" s="304">
        <f>SUMIF('C Report Grouper'!$B$9:$B$48,'WW Spending Actual'!$B43,'C Report Grouper'!Q$9:Q$48)+SUMIF('Total Adjustments'!$B$14:$B$53,'WW Spending Actual'!$B43,'Total Adjustments'!P$14:P$53)</f>
        <v>0</v>
      </c>
      <c r="Q43" s="304">
        <f>SUMIF('C Report Grouper'!$B$9:$B$48,'WW Spending Actual'!$B43,'C Report Grouper'!R$9:R$48)+SUMIF('Total Adjustments'!$B$14:$B$53,'WW Spending Actual'!$B43,'Total Adjustments'!Q$14:Q$53)</f>
        <v>0</v>
      </c>
      <c r="R43" s="304">
        <f>SUMIF('C Report Grouper'!$B$9:$B$48,'WW Spending Actual'!$B43,'C Report Grouper'!S$9:S$48)+SUMIF('Total Adjustments'!$B$14:$B$53,'WW Spending Actual'!$B43,'Total Adjustments'!R$14:R$53)</f>
        <v>0</v>
      </c>
      <c r="S43" s="304">
        <f>SUMIF('C Report Grouper'!$B$9:$B$48,'WW Spending Actual'!$B43,'C Report Grouper'!T$9:T$48)+SUMIF('Total Adjustments'!$B$14:$B$53,'WW Spending Actual'!$B43,'Total Adjustments'!S$14:S$53)</f>
        <v>0</v>
      </c>
      <c r="T43" s="304">
        <f>SUMIF('C Report Grouper'!$B$9:$B$48,'WW Spending Actual'!$B43,'C Report Grouper'!U$9:U$48)+SUMIF('Total Adjustments'!$B$14:$B$53,'WW Spending Actual'!$B43,'Total Adjustments'!T$14:T$53)</f>
        <v>0</v>
      </c>
      <c r="U43" s="304">
        <f>SUMIF('C Report Grouper'!$B$9:$B$48,'WW Spending Actual'!$B43,'C Report Grouper'!V$9:V$48)+SUMIF('Total Adjustments'!$B$14:$B$53,'WW Spending Actual'!$B43,'Total Adjustments'!U$14:U$53)</f>
        <v>0</v>
      </c>
      <c r="V43" s="304">
        <f>SUMIF('C Report Grouper'!$B$9:$B$48,'WW Spending Actual'!$B43,'C Report Grouper'!W$9:W$48)+SUMIF('Total Adjustments'!$B$14:$B$53,'WW Spending Actual'!$B43,'Total Adjustments'!V$14:V$53)</f>
        <v>0</v>
      </c>
      <c r="W43" s="304">
        <f>SUMIF('C Report Grouper'!$B$9:$B$48,'WW Spending Actual'!$B43,'C Report Grouper'!X$9:X$48)+SUMIF('Total Adjustments'!$B$14:$B$53,'WW Spending Actual'!$B43,'Total Adjustments'!W$14:W$53)</f>
        <v>0</v>
      </c>
      <c r="X43" s="304">
        <f>SUMIF('C Report Grouper'!$B$9:$B$48,'WW Spending Actual'!$B43,'C Report Grouper'!Y$9:Y$48)+SUMIF('Total Adjustments'!$B$14:$B$53,'WW Spending Actual'!$B43,'Total Adjustments'!X$14:X$53)</f>
        <v>0</v>
      </c>
      <c r="Y43" s="304">
        <f>SUMIF('C Report Grouper'!$B$9:$B$48,'WW Spending Actual'!$B43,'C Report Grouper'!Z$9:Z$48)+SUMIF('Total Adjustments'!$B$14:$B$53,'WW Spending Actual'!$B43,'Total Adjustments'!Y$14:Y$53)</f>
        <v>0</v>
      </c>
      <c r="Z43" s="304">
        <f>SUMIF('C Report Grouper'!$B$9:$B$48,'WW Spending Actual'!$B43,'C Report Grouper'!AA$9:AA$48)+SUMIF('Total Adjustments'!$B$14:$B$53,'WW Spending Actual'!$B43,'Total Adjustments'!Z$14:Z$53)</f>
        <v>0</v>
      </c>
      <c r="AA43" s="304">
        <f>SUMIF('C Report Grouper'!$B$9:$B$48,'WW Spending Actual'!$B43,'C Report Grouper'!AB$9:AB$48)+SUMIF('Total Adjustments'!$B$14:$B$53,'WW Spending Actual'!$B43,'Total Adjustments'!AA$14:AA$53)</f>
        <v>0</v>
      </c>
      <c r="AB43" s="305">
        <f>SUMIF('C Report Grouper'!$B$9:$B$48,'WW Spending Actual'!$B43,'C Report Grouper'!AC$9:AC$48)+SUMIF('Total Adjustments'!$B$14:$B$53,'WW Spending Actual'!$B43,'Total Adjustments'!AB$14:AB$53)</f>
        <v>0</v>
      </c>
    </row>
    <row r="44" spans="2:28" x14ac:dyDescent="0.2">
      <c r="B44" s="217"/>
      <c r="C44" s="213"/>
      <c r="D44" s="303">
        <f>SUMIF('C Report Grouper'!$B$9:$B$48,'WW Spending Actual'!$B44,'C Report Grouper'!E$9:E$48)+SUMIF('Total Adjustments'!$B$14:$B$53,'WW Spending Actual'!$B44,'Total Adjustments'!D$14:D$53)</f>
        <v>0</v>
      </c>
      <c r="E44" s="304">
        <f>SUMIF('C Report Grouper'!$B$9:$B$48,'WW Spending Actual'!$B44,'C Report Grouper'!F$9:F$48)+SUMIF('Total Adjustments'!$B$14:$B$53,'WW Spending Actual'!$B44,'Total Adjustments'!E$14:E$53)</f>
        <v>0</v>
      </c>
      <c r="F44" s="304">
        <f>SUMIF('C Report Grouper'!$B$9:$B$48,'WW Spending Actual'!$B44,'C Report Grouper'!G$9:G$48)+SUMIF('Total Adjustments'!$B$14:$B$53,'WW Spending Actual'!$B44,'Total Adjustments'!F$14:F$53)</f>
        <v>0</v>
      </c>
      <c r="G44" s="304">
        <f>SUMIF('C Report Grouper'!$B$9:$B$48,'WW Spending Actual'!$B44,'C Report Grouper'!H$9:H$48)+SUMIF('Total Adjustments'!$B$14:$B$53,'WW Spending Actual'!$B44,'Total Adjustments'!G$14:G$53)</f>
        <v>0</v>
      </c>
      <c r="H44" s="304">
        <f>SUMIF('C Report Grouper'!$B$9:$B$48,'WW Spending Actual'!$B44,'C Report Grouper'!I$9:I$48)+SUMIF('Total Adjustments'!$B$14:$B$53,'WW Spending Actual'!$B44,'Total Adjustments'!H$14:H$53)</f>
        <v>0</v>
      </c>
      <c r="I44" s="304">
        <f>SUMIF('C Report Grouper'!$B$9:$B$48,'WW Spending Actual'!$B44,'C Report Grouper'!J$9:J$48)+SUMIF('Total Adjustments'!$B$14:$B$53,'WW Spending Actual'!$B44,'Total Adjustments'!I$14:I$53)</f>
        <v>0</v>
      </c>
      <c r="J44" s="304">
        <f>SUMIF('C Report Grouper'!$B$9:$B$48,'WW Spending Actual'!$B44,'C Report Grouper'!K$9:K$48)+SUMIF('Total Adjustments'!$B$14:$B$53,'WW Spending Actual'!$B44,'Total Adjustments'!J$14:J$53)</f>
        <v>0</v>
      </c>
      <c r="K44" s="304">
        <f>SUMIF('C Report Grouper'!$B$9:$B$48,'WW Spending Actual'!$B44,'C Report Grouper'!L$9:L$48)+SUMIF('Total Adjustments'!$B$14:$B$53,'WW Spending Actual'!$B44,'Total Adjustments'!K$14:K$53)</f>
        <v>0</v>
      </c>
      <c r="L44" s="304">
        <f>SUMIF('C Report Grouper'!$B$9:$B$48,'WW Spending Actual'!$B44,'C Report Grouper'!M$9:M$48)+SUMIF('Total Adjustments'!$B$14:$B$53,'WW Spending Actual'!$B44,'Total Adjustments'!L$14:L$53)</f>
        <v>0</v>
      </c>
      <c r="M44" s="304">
        <f>SUMIF('C Report Grouper'!$B$9:$B$48,'WW Spending Actual'!$B44,'C Report Grouper'!N$9:N$48)+SUMIF('Total Adjustments'!$B$14:$B$53,'WW Spending Actual'!$B44,'Total Adjustments'!M$14:M$53)</f>
        <v>0</v>
      </c>
      <c r="N44" s="304">
        <f>SUMIF('C Report Grouper'!$B$9:$B$48,'WW Spending Actual'!$B44,'C Report Grouper'!O$9:O$48)+SUMIF('Total Adjustments'!$B$14:$B$53,'WW Spending Actual'!$B44,'Total Adjustments'!N$14:N$53)</f>
        <v>0</v>
      </c>
      <c r="O44" s="304">
        <f>SUMIF('C Report Grouper'!$B$9:$B$48,'WW Spending Actual'!$B44,'C Report Grouper'!P$9:P$48)+SUMIF('Total Adjustments'!$B$14:$B$53,'WW Spending Actual'!$B44,'Total Adjustments'!O$14:O$53)</f>
        <v>0</v>
      </c>
      <c r="P44" s="304">
        <f>SUMIF('C Report Grouper'!$B$9:$B$48,'WW Spending Actual'!$B44,'C Report Grouper'!Q$9:Q$48)+SUMIF('Total Adjustments'!$B$14:$B$53,'WW Spending Actual'!$B44,'Total Adjustments'!P$14:P$53)</f>
        <v>0</v>
      </c>
      <c r="Q44" s="304">
        <f>SUMIF('C Report Grouper'!$B$9:$B$48,'WW Spending Actual'!$B44,'C Report Grouper'!R$9:R$48)+SUMIF('Total Adjustments'!$B$14:$B$53,'WW Spending Actual'!$B44,'Total Adjustments'!Q$14:Q$53)</f>
        <v>0</v>
      </c>
      <c r="R44" s="304">
        <f>SUMIF('C Report Grouper'!$B$9:$B$48,'WW Spending Actual'!$B44,'C Report Grouper'!S$9:S$48)+SUMIF('Total Adjustments'!$B$14:$B$53,'WW Spending Actual'!$B44,'Total Adjustments'!R$14:R$53)</f>
        <v>0</v>
      </c>
      <c r="S44" s="304">
        <f>SUMIF('C Report Grouper'!$B$9:$B$48,'WW Spending Actual'!$B44,'C Report Grouper'!T$9:T$48)+SUMIF('Total Adjustments'!$B$14:$B$53,'WW Spending Actual'!$B44,'Total Adjustments'!S$14:S$53)</f>
        <v>0</v>
      </c>
      <c r="T44" s="304">
        <f>SUMIF('C Report Grouper'!$B$9:$B$48,'WW Spending Actual'!$B44,'C Report Grouper'!U$9:U$48)+SUMIF('Total Adjustments'!$B$14:$B$53,'WW Spending Actual'!$B44,'Total Adjustments'!T$14:T$53)</f>
        <v>0</v>
      </c>
      <c r="U44" s="304">
        <f>SUMIF('C Report Grouper'!$B$9:$B$48,'WW Spending Actual'!$B44,'C Report Grouper'!V$9:V$48)+SUMIF('Total Adjustments'!$B$14:$B$53,'WW Spending Actual'!$B44,'Total Adjustments'!U$14:U$53)</f>
        <v>0</v>
      </c>
      <c r="V44" s="304">
        <f>SUMIF('C Report Grouper'!$B$9:$B$48,'WW Spending Actual'!$B44,'C Report Grouper'!W$9:W$48)+SUMIF('Total Adjustments'!$B$14:$B$53,'WW Spending Actual'!$B44,'Total Adjustments'!V$14:V$53)</f>
        <v>0</v>
      </c>
      <c r="W44" s="304">
        <f>SUMIF('C Report Grouper'!$B$9:$B$48,'WW Spending Actual'!$B44,'C Report Grouper'!X$9:X$48)+SUMIF('Total Adjustments'!$B$14:$B$53,'WW Spending Actual'!$B44,'Total Adjustments'!W$14:W$53)</f>
        <v>0</v>
      </c>
      <c r="X44" s="304">
        <f>SUMIF('C Report Grouper'!$B$9:$B$48,'WW Spending Actual'!$B44,'C Report Grouper'!Y$9:Y$48)+SUMIF('Total Adjustments'!$B$14:$B$53,'WW Spending Actual'!$B44,'Total Adjustments'!X$14:X$53)</f>
        <v>0</v>
      </c>
      <c r="Y44" s="304">
        <f>SUMIF('C Report Grouper'!$B$9:$B$48,'WW Spending Actual'!$B44,'C Report Grouper'!Z$9:Z$48)+SUMIF('Total Adjustments'!$B$14:$B$53,'WW Spending Actual'!$B44,'Total Adjustments'!Y$14:Y$53)</f>
        <v>0</v>
      </c>
      <c r="Z44" s="304">
        <f>SUMIF('C Report Grouper'!$B$9:$B$48,'WW Spending Actual'!$B44,'C Report Grouper'!AA$9:AA$48)+SUMIF('Total Adjustments'!$B$14:$B$53,'WW Spending Actual'!$B44,'Total Adjustments'!Z$14:Z$53)</f>
        <v>0</v>
      </c>
      <c r="AA44" s="304">
        <f>SUMIF('C Report Grouper'!$B$9:$B$48,'WW Spending Actual'!$B44,'C Report Grouper'!AB$9:AB$48)+SUMIF('Total Adjustments'!$B$14:$B$53,'WW Spending Actual'!$B44,'Total Adjustments'!AA$14:AA$53)</f>
        <v>0</v>
      </c>
      <c r="AB44" s="305">
        <f>SUMIF('C Report Grouper'!$B$9:$B$48,'WW Spending Actual'!$B44,'C Report Grouper'!AC$9:AC$48)+SUMIF('Total Adjustments'!$B$14:$B$53,'WW Spending Actual'!$B44,'Total Adjustments'!AB$14:AB$53)</f>
        <v>0</v>
      </c>
    </row>
    <row r="45" spans="2:28" x14ac:dyDescent="0.2">
      <c r="B45" s="216" t="s">
        <v>79</v>
      </c>
      <c r="C45" s="213"/>
      <c r="D45" s="303">
        <f>SUMIF('C Report Grouper'!$B$9:$B$48,'WW Spending Actual'!$B45,'C Report Grouper'!E$9:E$48)+SUMIF('Total Adjustments'!$B$14:$B$53,'WW Spending Actual'!$B45,'Total Adjustments'!D$14:D$53)</f>
        <v>0</v>
      </c>
      <c r="E45" s="304">
        <f>SUMIF('C Report Grouper'!$B$9:$B$48,'WW Spending Actual'!$B45,'C Report Grouper'!F$9:F$48)+SUMIF('Total Adjustments'!$B$14:$B$53,'WW Spending Actual'!$B45,'Total Adjustments'!E$14:E$53)</f>
        <v>0</v>
      </c>
      <c r="F45" s="304">
        <f>SUMIF('C Report Grouper'!$B$9:$B$48,'WW Spending Actual'!$B45,'C Report Grouper'!G$9:G$48)+SUMIF('Total Adjustments'!$B$14:$B$53,'WW Spending Actual'!$B45,'Total Adjustments'!F$14:F$53)</f>
        <v>0</v>
      </c>
      <c r="G45" s="304">
        <f>SUMIF('C Report Grouper'!$B$9:$B$48,'WW Spending Actual'!$B45,'C Report Grouper'!H$9:H$48)+SUMIF('Total Adjustments'!$B$14:$B$53,'WW Spending Actual'!$B45,'Total Adjustments'!G$14:G$53)</f>
        <v>0</v>
      </c>
      <c r="H45" s="304">
        <f>SUMIF('C Report Grouper'!$B$9:$B$48,'WW Spending Actual'!$B45,'C Report Grouper'!I$9:I$48)+SUMIF('Total Adjustments'!$B$14:$B$53,'WW Spending Actual'!$B45,'Total Adjustments'!H$14:H$53)</f>
        <v>0</v>
      </c>
      <c r="I45" s="304">
        <f>SUMIF('C Report Grouper'!$B$9:$B$48,'WW Spending Actual'!$B45,'C Report Grouper'!J$9:J$48)+SUMIF('Total Adjustments'!$B$14:$B$53,'WW Spending Actual'!$B45,'Total Adjustments'!I$14:I$53)</f>
        <v>0</v>
      </c>
      <c r="J45" s="304">
        <f>SUMIF('C Report Grouper'!$B$9:$B$48,'WW Spending Actual'!$B45,'C Report Grouper'!K$9:K$48)+SUMIF('Total Adjustments'!$B$14:$B$53,'WW Spending Actual'!$B45,'Total Adjustments'!J$14:J$53)</f>
        <v>0</v>
      </c>
      <c r="K45" s="304">
        <f>SUMIF('C Report Grouper'!$B$9:$B$48,'WW Spending Actual'!$B45,'C Report Grouper'!L$9:L$48)+SUMIF('Total Adjustments'!$B$14:$B$53,'WW Spending Actual'!$B45,'Total Adjustments'!K$14:K$53)</f>
        <v>0</v>
      </c>
      <c r="L45" s="304">
        <f>SUMIF('C Report Grouper'!$B$9:$B$48,'WW Spending Actual'!$B45,'C Report Grouper'!M$9:M$48)+SUMIF('Total Adjustments'!$B$14:$B$53,'WW Spending Actual'!$B45,'Total Adjustments'!L$14:L$53)</f>
        <v>0</v>
      </c>
      <c r="M45" s="304">
        <f>SUMIF('C Report Grouper'!$B$9:$B$48,'WW Spending Actual'!$B45,'C Report Grouper'!N$9:N$48)+SUMIF('Total Adjustments'!$B$14:$B$53,'WW Spending Actual'!$B45,'Total Adjustments'!M$14:M$53)</f>
        <v>0</v>
      </c>
      <c r="N45" s="304">
        <f>SUMIF('C Report Grouper'!$B$9:$B$48,'WW Spending Actual'!$B45,'C Report Grouper'!O$9:O$48)+SUMIF('Total Adjustments'!$B$14:$B$53,'WW Spending Actual'!$B45,'Total Adjustments'!N$14:N$53)</f>
        <v>0</v>
      </c>
      <c r="O45" s="304">
        <f>SUMIF('C Report Grouper'!$B$9:$B$48,'WW Spending Actual'!$B45,'C Report Grouper'!P$9:P$48)+SUMIF('Total Adjustments'!$B$14:$B$53,'WW Spending Actual'!$B45,'Total Adjustments'!O$14:O$53)</f>
        <v>0</v>
      </c>
      <c r="P45" s="304">
        <f>SUMIF('C Report Grouper'!$B$9:$B$48,'WW Spending Actual'!$B45,'C Report Grouper'!Q$9:Q$48)+SUMIF('Total Adjustments'!$B$14:$B$53,'WW Spending Actual'!$B45,'Total Adjustments'!P$14:P$53)</f>
        <v>0</v>
      </c>
      <c r="Q45" s="304">
        <f>SUMIF('C Report Grouper'!$B$9:$B$48,'WW Spending Actual'!$B45,'C Report Grouper'!R$9:R$48)+SUMIF('Total Adjustments'!$B$14:$B$53,'WW Spending Actual'!$B45,'Total Adjustments'!Q$14:Q$53)</f>
        <v>0</v>
      </c>
      <c r="R45" s="304">
        <f>SUMIF('C Report Grouper'!$B$9:$B$48,'WW Spending Actual'!$B45,'C Report Grouper'!S$9:S$48)+SUMIF('Total Adjustments'!$B$14:$B$53,'WW Spending Actual'!$B45,'Total Adjustments'!R$14:R$53)</f>
        <v>0</v>
      </c>
      <c r="S45" s="304">
        <f>SUMIF('C Report Grouper'!$B$9:$B$48,'WW Spending Actual'!$B45,'C Report Grouper'!T$9:T$48)+SUMIF('Total Adjustments'!$B$14:$B$53,'WW Spending Actual'!$B45,'Total Adjustments'!S$14:S$53)</f>
        <v>0</v>
      </c>
      <c r="T45" s="304">
        <f>SUMIF('C Report Grouper'!$B$9:$B$48,'WW Spending Actual'!$B45,'C Report Grouper'!U$9:U$48)+SUMIF('Total Adjustments'!$B$14:$B$53,'WW Spending Actual'!$B45,'Total Adjustments'!T$14:T$53)</f>
        <v>0</v>
      </c>
      <c r="U45" s="304">
        <f>SUMIF('C Report Grouper'!$B$9:$B$48,'WW Spending Actual'!$B45,'C Report Grouper'!V$9:V$48)+SUMIF('Total Adjustments'!$B$14:$B$53,'WW Spending Actual'!$B45,'Total Adjustments'!U$14:U$53)</f>
        <v>0</v>
      </c>
      <c r="V45" s="304">
        <f>SUMIF('C Report Grouper'!$B$9:$B$48,'WW Spending Actual'!$B45,'C Report Grouper'!W$9:W$48)+SUMIF('Total Adjustments'!$B$14:$B$53,'WW Spending Actual'!$B45,'Total Adjustments'!V$14:V$53)</f>
        <v>0</v>
      </c>
      <c r="W45" s="304">
        <f>SUMIF('C Report Grouper'!$B$9:$B$48,'WW Spending Actual'!$B45,'C Report Grouper'!X$9:X$48)+SUMIF('Total Adjustments'!$B$14:$B$53,'WW Spending Actual'!$B45,'Total Adjustments'!W$14:W$53)</f>
        <v>0</v>
      </c>
      <c r="X45" s="304">
        <f>SUMIF('C Report Grouper'!$B$9:$B$48,'WW Spending Actual'!$B45,'C Report Grouper'!Y$9:Y$48)+SUMIF('Total Adjustments'!$B$14:$B$53,'WW Spending Actual'!$B45,'Total Adjustments'!X$14:X$53)</f>
        <v>0</v>
      </c>
      <c r="Y45" s="304">
        <f>SUMIF('C Report Grouper'!$B$9:$B$48,'WW Spending Actual'!$B45,'C Report Grouper'!Z$9:Z$48)+SUMIF('Total Adjustments'!$B$14:$B$53,'WW Spending Actual'!$B45,'Total Adjustments'!Y$14:Y$53)</f>
        <v>0</v>
      </c>
      <c r="Z45" s="304">
        <f>SUMIF('C Report Grouper'!$B$9:$B$48,'WW Spending Actual'!$B45,'C Report Grouper'!AA$9:AA$48)+SUMIF('Total Adjustments'!$B$14:$B$53,'WW Spending Actual'!$B45,'Total Adjustments'!Z$14:Z$53)</f>
        <v>0</v>
      </c>
      <c r="AA45" s="304">
        <f>SUMIF('C Report Grouper'!$B$9:$B$48,'WW Spending Actual'!$B45,'C Report Grouper'!AB$9:AB$48)+SUMIF('Total Adjustments'!$B$14:$B$53,'WW Spending Actual'!$B45,'Total Adjustments'!AA$14:AA$53)</f>
        <v>0</v>
      </c>
      <c r="AB45" s="305">
        <f>SUMIF('C Report Grouper'!$B$9:$B$48,'WW Spending Actual'!$B45,'C Report Grouper'!AC$9:AC$48)+SUMIF('Total Adjustments'!$B$14:$B$53,'WW Spending Actual'!$B45,'Total Adjustments'!AB$14:AB$53)</f>
        <v>0</v>
      </c>
    </row>
    <row r="46" spans="2:28" x14ac:dyDescent="0.2">
      <c r="B46" s="63" t="str">
        <f>IFERROR(VLOOKUP(C46,'MEG Def'!$A$57:$B$60,2),"")</f>
        <v/>
      </c>
      <c r="C46" s="213"/>
      <c r="D46" s="303">
        <f>SUMIF('C Report Grouper'!$B$9:$B$48,'WW Spending Actual'!$B46,'C Report Grouper'!E$9:E$48)+SUMIF('Total Adjustments'!$B$14:$B$53,'WW Spending Actual'!$B46,'Total Adjustments'!D$14:D$53)</f>
        <v>0</v>
      </c>
      <c r="E46" s="304">
        <f>SUMIF('C Report Grouper'!$B$9:$B$48,'WW Spending Actual'!$B46,'C Report Grouper'!F$9:F$48)+SUMIF('Total Adjustments'!$B$14:$B$53,'WW Spending Actual'!$B46,'Total Adjustments'!E$14:E$53)</f>
        <v>0</v>
      </c>
      <c r="F46" s="304">
        <f>SUMIF('C Report Grouper'!$B$9:$B$48,'WW Spending Actual'!$B46,'C Report Grouper'!G$9:G$48)+SUMIF('Total Adjustments'!$B$14:$B$53,'WW Spending Actual'!$B46,'Total Adjustments'!F$14:F$53)</f>
        <v>0</v>
      </c>
      <c r="G46" s="304">
        <f>SUMIF('C Report Grouper'!$B$9:$B$48,'WW Spending Actual'!$B46,'C Report Grouper'!H$9:H$48)+SUMIF('Total Adjustments'!$B$14:$B$53,'WW Spending Actual'!$B46,'Total Adjustments'!G$14:G$53)</f>
        <v>0</v>
      </c>
      <c r="H46" s="304">
        <f>SUMIF('C Report Grouper'!$B$9:$B$48,'WW Spending Actual'!$B46,'C Report Grouper'!I$9:I$48)+SUMIF('Total Adjustments'!$B$14:$B$53,'WW Spending Actual'!$B46,'Total Adjustments'!H$14:H$53)</f>
        <v>0</v>
      </c>
      <c r="I46" s="304">
        <f>SUMIF('C Report Grouper'!$B$9:$B$48,'WW Spending Actual'!$B46,'C Report Grouper'!J$9:J$48)+SUMIF('Total Adjustments'!$B$14:$B$53,'WW Spending Actual'!$B46,'Total Adjustments'!I$14:I$53)</f>
        <v>0</v>
      </c>
      <c r="J46" s="304">
        <f>SUMIF('C Report Grouper'!$B$9:$B$48,'WW Spending Actual'!$B46,'C Report Grouper'!K$9:K$48)+SUMIF('Total Adjustments'!$B$14:$B$53,'WW Spending Actual'!$B46,'Total Adjustments'!J$14:J$53)</f>
        <v>0</v>
      </c>
      <c r="K46" s="304">
        <f>SUMIF('C Report Grouper'!$B$9:$B$48,'WW Spending Actual'!$B46,'C Report Grouper'!L$9:L$48)+SUMIF('Total Adjustments'!$B$14:$B$53,'WW Spending Actual'!$B46,'Total Adjustments'!K$14:K$53)</f>
        <v>0</v>
      </c>
      <c r="L46" s="304">
        <f>SUMIF('C Report Grouper'!$B$9:$B$48,'WW Spending Actual'!$B46,'C Report Grouper'!M$9:M$48)+SUMIF('Total Adjustments'!$B$14:$B$53,'WW Spending Actual'!$B46,'Total Adjustments'!L$14:L$53)</f>
        <v>0</v>
      </c>
      <c r="M46" s="304">
        <f>SUMIF('C Report Grouper'!$B$9:$B$48,'WW Spending Actual'!$B46,'C Report Grouper'!N$9:N$48)+SUMIF('Total Adjustments'!$B$14:$B$53,'WW Spending Actual'!$B46,'Total Adjustments'!M$14:M$53)</f>
        <v>0</v>
      </c>
      <c r="N46" s="304">
        <f>SUMIF('C Report Grouper'!$B$9:$B$48,'WW Spending Actual'!$B46,'C Report Grouper'!O$9:O$48)+SUMIF('Total Adjustments'!$B$14:$B$53,'WW Spending Actual'!$B46,'Total Adjustments'!N$14:N$53)</f>
        <v>0</v>
      </c>
      <c r="O46" s="304">
        <f>SUMIF('C Report Grouper'!$B$9:$B$48,'WW Spending Actual'!$B46,'C Report Grouper'!P$9:P$48)+SUMIF('Total Adjustments'!$B$14:$B$53,'WW Spending Actual'!$B46,'Total Adjustments'!O$14:O$53)</f>
        <v>0</v>
      </c>
      <c r="P46" s="304">
        <f>SUMIF('C Report Grouper'!$B$9:$B$48,'WW Spending Actual'!$B46,'C Report Grouper'!Q$9:Q$48)+SUMIF('Total Adjustments'!$B$14:$B$53,'WW Spending Actual'!$B46,'Total Adjustments'!P$14:P$53)</f>
        <v>0</v>
      </c>
      <c r="Q46" s="304">
        <f>SUMIF('C Report Grouper'!$B$9:$B$48,'WW Spending Actual'!$B46,'C Report Grouper'!R$9:R$48)+SUMIF('Total Adjustments'!$B$14:$B$53,'WW Spending Actual'!$B46,'Total Adjustments'!Q$14:Q$53)</f>
        <v>0</v>
      </c>
      <c r="R46" s="304">
        <f>SUMIF('C Report Grouper'!$B$9:$B$48,'WW Spending Actual'!$B46,'C Report Grouper'!S$9:S$48)+SUMIF('Total Adjustments'!$B$14:$B$53,'WW Spending Actual'!$B46,'Total Adjustments'!R$14:R$53)</f>
        <v>0</v>
      </c>
      <c r="S46" s="304">
        <f>SUMIF('C Report Grouper'!$B$9:$B$48,'WW Spending Actual'!$B46,'C Report Grouper'!T$9:T$48)+SUMIF('Total Adjustments'!$B$14:$B$53,'WW Spending Actual'!$B46,'Total Adjustments'!S$14:S$53)</f>
        <v>0</v>
      </c>
      <c r="T46" s="304">
        <f>SUMIF('C Report Grouper'!$B$9:$B$48,'WW Spending Actual'!$B46,'C Report Grouper'!U$9:U$48)+SUMIF('Total Adjustments'!$B$14:$B$53,'WW Spending Actual'!$B46,'Total Adjustments'!T$14:T$53)</f>
        <v>0</v>
      </c>
      <c r="U46" s="304">
        <f>SUMIF('C Report Grouper'!$B$9:$B$48,'WW Spending Actual'!$B46,'C Report Grouper'!V$9:V$48)+SUMIF('Total Adjustments'!$B$14:$B$53,'WW Spending Actual'!$B46,'Total Adjustments'!U$14:U$53)</f>
        <v>0</v>
      </c>
      <c r="V46" s="304">
        <f>SUMIF('C Report Grouper'!$B$9:$B$48,'WW Spending Actual'!$B46,'C Report Grouper'!W$9:W$48)+SUMIF('Total Adjustments'!$B$14:$B$53,'WW Spending Actual'!$B46,'Total Adjustments'!V$14:V$53)</f>
        <v>0</v>
      </c>
      <c r="W46" s="304">
        <f>SUMIF('C Report Grouper'!$B$9:$B$48,'WW Spending Actual'!$B46,'C Report Grouper'!X$9:X$48)+SUMIF('Total Adjustments'!$B$14:$B$53,'WW Spending Actual'!$B46,'Total Adjustments'!W$14:W$53)</f>
        <v>0</v>
      </c>
      <c r="X46" s="304">
        <f>SUMIF('C Report Grouper'!$B$9:$B$48,'WW Spending Actual'!$B46,'C Report Grouper'!Y$9:Y$48)+SUMIF('Total Adjustments'!$B$14:$B$53,'WW Spending Actual'!$B46,'Total Adjustments'!X$14:X$53)</f>
        <v>0</v>
      </c>
      <c r="Y46" s="304">
        <f>SUMIF('C Report Grouper'!$B$9:$B$48,'WW Spending Actual'!$B46,'C Report Grouper'!Z$9:Z$48)+SUMIF('Total Adjustments'!$B$14:$B$53,'WW Spending Actual'!$B46,'Total Adjustments'!Y$14:Y$53)</f>
        <v>0</v>
      </c>
      <c r="Z46" s="304">
        <f>SUMIF('C Report Grouper'!$B$9:$B$48,'WW Spending Actual'!$B46,'C Report Grouper'!AA$9:AA$48)+SUMIF('Total Adjustments'!$B$14:$B$53,'WW Spending Actual'!$B46,'Total Adjustments'!Z$14:Z$53)</f>
        <v>0</v>
      </c>
      <c r="AA46" s="304">
        <f>SUMIF('C Report Grouper'!$B$9:$B$48,'WW Spending Actual'!$B46,'C Report Grouper'!AB$9:AB$48)+SUMIF('Total Adjustments'!$B$14:$B$53,'WW Spending Actual'!$B46,'Total Adjustments'!AA$14:AA$53)</f>
        <v>0</v>
      </c>
      <c r="AB46" s="305">
        <f>SUMIF('C Report Grouper'!$B$9:$B$48,'WW Spending Actual'!$B46,'C Report Grouper'!AC$9:AC$48)+SUMIF('Total Adjustments'!$B$14:$B$53,'WW Spending Actual'!$B46,'Total Adjustments'!AB$14:AB$53)</f>
        <v>0</v>
      </c>
    </row>
    <row r="47" spans="2:28" x14ac:dyDescent="0.2">
      <c r="B47" s="63" t="str">
        <f>IFERROR(VLOOKUP(C47,'MEG Def'!$A$57:$B$60,2),"")</f>
        <v/>
      </c>
      <c r="C47" s="213"/>
      <c r="D47" s="303">
        <f>SUMIF('C Report Grouper'!$B$9:$B$48,'WW Spending Actual'!$B47,'C Report Grouper'!E$9:E$48)+SUMIF('Total Adjustments'!$B$14:$B$53,'WW Spending Actual'!$B47,'Total Adjustments'!D$14:D$53)</f>
        <v>0</v>
      </c>
      <c r="E47" s="304">
        <f>SUMIF('C Report Grouper'!$B$9:$B$48,'WW Spending Actual'!$B47,'C Report Grouper'!F$9:F$48)+SUMIF('Total Adjustments'!$B$14:$B$53,'WW Spending Actual'!$B47,'Total Adjustments'!E$14:E$53)</f>
        <v>0</v>
      </c>
      <c r="F47" s="304">
        <f>SUMIF('C Report Grouper'!$B$9:$B$48,'WW Spending Actual'!$B47,'C Report Grouper'!G$9:G$48)+SUMIF('Total Adjustments'!$B$14:$B$53,'WW Spending Actual'!$B47,'Total Adjustments'!F$14:F$53)</f>
        <v>0</v>
      </c>
      <c r="G47" s="304">
        <f>SUMIF('C Report Grouper'!$B$9:$B$48,'WW Spending Actual'!$B47,'C Report Grouper'!H$9:H$48)+SUMIF('Total Adjustments'!$B$14:$B$53,'WW Spending Actual'!$B47,'Total Adjustments'!G$14:G$53)</f>
        <v>0</v>
      </c>
      <c r="H47" s="304">
        <f>SUMIF('C Report Grouper'!$B$9:$B$48,'WW Spending Actual'!$B47,'C Report Grouper'!I$9:I$48)+SUMIF('Total Adjustments'!$B$14:$B$53,'WW Spending Actual'!$B47,'Total Adjustments'!H$14:H$53)</f>
        <v>0</v>
      </c>
      <c r="I47" s="304">
        <f>SUMIF('C Report Grouper'!$B$9:$B$48,'WW Spending Actual'!$B47,'C Report Grouper'!J$9:J$48)+SUMIF('Total Adjustments'!$B$14:$B$53,'WW Spending Actual'!$B47,'Total Adjustments'!I$14:I$53)</f>
        <v>0</v>
      </c>
      <c r="J47" s="304">
        <f>SUMIF('C Report Grouper'!$B$9:$B$48,'WW Spending Actual'!$B47,'C Report Grouper'!K$9:K$48)+SUMIF('Total Adjustments'!$B$14:$B$53,'WW Spending Actual'!$B47,'Total Adjustments'!J$14:J$53)</f>
        <v>0</v>
      </c>
      <c r="K47" s="304">
        <f>SUMIF('C Report Grouper'!$B$9:$B$48,'WW Spending Actual'!$B47,'C Report Grouper'!L$9:L$48)+SUMIF('Total Adjustments'!$B$14:$B$53,'WW Spending Actual'!$B47,'Total Adjustments'!K$14:K$53)</f>
        <v>0</v>
      </c>
      <c r="L47" s="304">
        <f>SUMIF('C Report Grouper'!$B$9:$B$48,'WW Spending Actual'!$B47,'C Report Grouper'!M$9:M$48)+SUMIF('Total Adjustments'!$B$14:$B$53,'WW Spending Actual'!$B47,'Total Adjustments'!L$14:L$53)</f>
        <v>0</v>
      </c>
      <c r="M47" s="304">
        <f>SUMIF('C Report Grouper'!$B$9:$B$48,'WW Spending Actual'!$B47,'C Report Grouper'!N$9:N$48)+SUMIF('Total Adjustments'!$B$14:$B$53,'WW Spending Actual'!$B47,'Total Adjustments'!M$14:M$53)</f>
        <v>0</v>
      </c>
      <c r="N47" s="304">
        <f>SUMIF('C Report Grouper'!$B$9:$B$48,'WW Spending Actual'!$B47,'C Report Grouper'!O$9:O$48)+SUMIF('Total Adjustments'!$B$14:$B$53,'WW Spending Actual'!$B47,'Total Adjustments'!N$14:N$53)</f>
        <v>0</v>
      </c>
      <c r="O47" s="304">
        <f>SUMIF('C Report Grouper'!$B$9:$B$48,'WW Spending Actual'!$B47,'C Report Grouper'!P$9:P$48)+SUMIF('Total Adjustments'!$B$14:$B$53,'WW Spending Actual'!$B47,'Total Adjustments'!O$14:O$53)</f>
        <v>0</v>
      </c>
      <c r="P47" s="304">
        <f>SUMIF('C Report Grouper'!$B$9:$B$48,'WW Spending Actual'!$B47,'C Report Grouper'!Q$9:Q$48)+SUMIF('Total Adjustments'!$B$14:$B$53,'WW Spending Actual'!$B47,'Total Adjustments'!P$14:P$53)</f>
        <v>0</v>
      </c>
      <c r="Q47" s="304">
        <f>SUMIF('C Report Grouper'!$B$9:$B$48,'WW Spending Actual'!$B47,'C Report Grouper'!R$9:R$48)+SUMIF('Total Adjustments'!$B$14:$B$53,'WW Spending Actual'!$B47,'Total Adjustments'!Q$14:Q$53)</f>
        <v>0</v>
      </c>
      <c r="R47" s="304">
        <f>SUMIF('C Report Grouper'!$B$9:$B$48,'WW Spending Actual'!$B47,'C Report Grouper'!S$9:S$48)+SUMIF('Total Adjustments'!$B$14:$B$53,'WW Spending Actual'!$B47,'Total Adjustments'!R$14:R$53)</f>
        <v>0</v>
      </c>
      <c r="S47" s="304">
        <f>SUMIF('C Report Grouper'!$B$9:$B$48,'WW Spending Actual'!$B47,'C Report Grouper'!T$9:T$48)+SUMIF('Total Adjustments'!$B$14:$B$53,'WW Spending Actual'!$B47,'Total Adjustments'!S$14:S$53)</f>
        <v>0</v>
      </c>
      <c r="T47" s="304">
        <f>SUMIF('C Report Grouper'!$B$9:$B$48,'WW Spending Actual'!$B47,'C Report Grouper'!U$9:U$48)+SUMIF('Total Adjustments'!$B$14:$B$53,'WW Spending Actual'!$B47,'Total Adjustments'!T$14:T$53)</f>
        <v>0</v>
      </c>
      <c r="U47" s="304">
        <f>SUMIF('C Report Grouper'!$B$9:$B$48,'WW Spending Actual'!$B47,'C Report Grouper'!V$9:V$48)+SUMIF('Total Adjustments'!$B$14:$B$53,'WW Spending Actual'!$B47,'Total Adjustments'!U$14:U$53)</f>
        <v>0</v>
      </c>
      <c r="V47" s="304">
        <f>SUMIF('C Report Grouper'!$B$9:$B$48,'WW Spending Actual'!$B47,'C Report Grouper'!W$9:W$48)+SUMIF('Total Adjustments'!$B$14:$B$53,'WW Spending Actual'!$B47,'Total Adjustments'!V$14:V$53)</f>
        <v>0</v>
      </c>
      <c r="W47" s="304">
        <f>SUMIF('C Report Grouper'!$B$9:$B$48,'WW Spending Actual'!$B47,'C Report Grouper'!X$9:X$48)+SUMIF('Total Adjustments'!$B$14:$B$53,'WW Spending Actual'!$B47,'Total Adjustments'!W$14:W$53)</f>
        <v>0</v>
      </c>
      <c r="X47" s="304">
        <f>SUMIF('C Report Grouper'!$B$9:$B$48,'WW Spending Actual'!$B47,'C Report Grouper'!Y$9:Y$48)+SUMIF('Total Adjustments'!$B$14:$B$53,'WW Spending Actual'!$B47,'Total Adjustments'!X$14:X$53)</f>
        <v>0</v>
      </c>
      <c r="Y47" s="304">
        <f>SUMIF('C Report Grouper'!$B$9:$B$48,'WW Spending Actual'!$B47,'C Report Grouper'!Z$9:Z$48)+SUMIF('Total Adjustments'!$B$14:$B$53,'WW Spending Actual'!$B47,'Total Adjustments'!Y$14:Y$53)</f>
        <v>0</v>
      </c>
      <c r="Z47" s="304">
        <f>SUMIF('C Report Grouper'!$B$9:$B$48,'WW Spending Actual'!$B47,'C Report Grouper'!AA$9:AA$48)+SUMIF('Total Adjustments'!$B$14:$B$53,'WW Spending Actual'!$B47,'Total Adjustments'!Z$14:Z$53)</f>
        <v>0</v>
      </c>
      <c r="AA47" s="304">
        <f>SUMIF('C Report Grouper'!$B$9:$B$48,'WW Spending Actual'!$B47,'C Report Grouper'!AB$9:AB$48)+SUMIF('Total Adjustments'!$B$14:$B$53,'WW Spending Actual'!$B47,'Total Adjustments'!AA$14:AA$53)</f>
        <v>0</v>
      </c>
      <c r="AB47" s="305">
        <f>SUMIF('C Report Grouper'!$B$9:$B$48,'WW Spending Actual'!$B47,'C Report Grouper'!AC$9:AC$48)+SUMIF('Total Adjustments'!$B$14:$B$53,'WW Spending Actual'!$B47,'Total Adjustments'!AB$14:AB$53)</f>
        <v>0</v>
      </c>
    </row>
    <row r="48" spans="2:28" x14ac:dyDescent="0.2">
      <c r="B48" s="63" t="str">
        <f>IFERROR(VLOOKUP(C48,'MEG Def'!$A$57:$B$60,2),"")</f>
        <v/>
      </c>
      <c r="C48" s="213"/>
      <c r="D48" s="303">
        <f>SUMIF('C Report Grouper'!$B$9:$B$48,'WW Spending Actual'!$B48,'C Report Grouper'!E$9:E$48)+SUMIF('Total Adjustments'!$B$14:$B$53,'WW Spending Actual'!$B48,'Total Adjustments'!D$14:D$53)</f>
        <v>0</v>
      </c>
      <c r="E48" s="304">
        <f>SUMIF('C Report Grouper'!$B$9:$B$48,'WW Spending Actual'!$B48,'C Report Grouper'!F$9:F$48)+SUMIF('Total Adjustments'!$B$14:$B$53,'WW Spending Actual'!$B48,'Total Adjustments'!E$14:E$53)</f>
        <v>0</v>
      </c>
      <c r="F48" s="304">
        <f>SUMIF('C Report Grouper'!$B$9:$B$48,'WW Spending Actual'!$B48,'C Report Grouper'!G$9:G$48)+SUMIF('Total Adjustments'!$B$14:$B$53,'WW Spending Actual'!$B48,'Total Adjustments'!F$14:F$53)</f>
        <v>0</v>
      </c>
      <c r="G48" s="304">
        <f>SUMIF('C Report Grouper'!$B$9:$B$48,'WW Spending Actual'!$B48,'C Report Grouper'!H$9:H$48)+SUMIF('Total Adjustments'!$B$14:$B$53,'WW Spending Actual'!$B48,'Total Adjustments'!G$14:G$53)</f>
        <v>0</v>
      </c>
      <c r="H48" s="304">
        <f>SUMIF('C Report Grouper'!$B$9:$B$48,'WW Spending Actual'!$B48,'C Report Grouper'!I$9:I$48)+SUMIF('Total Adjustments'!$B$14:$B$53,'WW Spending Actual'!$B48,'Total Adjustments'!H$14:H$53)</f>
        <v>0</v>
      </c>
      <c r="I48" s="304">
        <f>SUMIF('C Report Grouper'!$B$9:$B$48,'WW Spending Actual'!$B48,'C Report Grouper'!J$9:J$48)+SUMIF('Total Adjustments'!$B$14:$B$53,'WW Spending Actual'!$B48,'Total Adjustments'!I$14:I$53)</f>
        <v>0</v>
      </c>
      <c r="J48" s="304">
        <f>SUMIF('C Report Grouper'!$B$9:$B$48,'WW Spending Actual'!$B48,'C Report Grouper'!K$9:K$48)+SUMIF('Total Adjustments'!$B$14:$B$53,'WW Spending Actual'!$B48,'Total Adjustments'!J$14:J$53)</f>
        <v>0</v>
      </c>
      <c r="K48" s="304">
        <f>SUMIF('C Report Grouper'!$B$9:$B$48,'WW Spending Actual'!$B48,'C Report Grouper'!L$9:L$48)+SUMIF('Total Adjustments'!$B$14:$B$53,'WW Spending Actual'!$B48,'Total Adjustments'!K$14:K$53)</f>
        <v>0</v>
      </c>
      <c r="L48" s="304">
        <f>SUMIF('C Report Grouper'!$B$9:$B$48,'WW Spending Actual'!$B48,'C Report Grouper'!M$9:M$48)+SUMIF('Total Adjustments'!$B$14:$B$53,'WW Spending Actual'!$B48,'Total Adjustments'!L$14:L$53)</f>
        <v>0</v>
      </c>
      <c r="M48" s="304">
        <f>SUMIF('C Report Grouper'!$B$9:$B$48,'WW Spending Actual'!$B48,'C Report Grouper'!N$9:N$48)+SUMIF('Total Adjustments'!$B$14:$B$53,'WW Spending Actual'!$B48,'Total Adjustments'!M$14:M$53)</f>
        <v>0</v>
      </c>
      <c r="N48" s="304">
        <f>SUMIF('C Report Grouper'!$B$9:$B$48,'WW Spending Actual'!$B48,'C Report Grouper'!O$9:O$48)+SUMIF('Total Adjustments'!$B$14:$B$53,'WW Spending Actual'!$B48,'Total Adjustments'!N$14:N$53)</f>
        <v>0</v>
      </c>
      <c r="O48" s="304">
        <f>SUMIF('C Report Grouper'!$B$9:$B$48,'WW Spending Actual'!$B48,'C Report Grouper'!P$9:P$48)+SUMIF('Total Adjustments'!$B$14:$B$53,'WW Spending Actual'!$B48,'Total Adjustments'!O$14:O$53)</f>
        <v>0</v>
      </c>
      <c r="P48" s="304">
        <f>SUMIF('C Report Grouper'!$B$9:$B$48,'WW Spending Actual'!$B48,'C Report Grouper'!Q$9:Q$48)+SUMIF('Total Adjustments'!$B$14:$B$53,'WW Spending Actual'!$B48,'Total Adjustments'!P$14:P$53)</f>
        <v>0</v>
      </c>
      <c r="Q48" s="304">
        <f>SUMIF('C Report Grouper'!$B$9:$B$48,'WW Spending Actual'!$B48,'C Report Grouper'!R$9:R$48)+SUMIF('Total Adjustments'!$B$14:$B$53,'WW Spending Actual'!$B48,'Total Adjustments'!Q$14:Q$53)</f>
        <v>0</v>
      </c>
      <c r="R48" s="304">
        <f>SUMIF('C Report Grouper'!$B$9:$B$48,'WW Spending Actual'!$B48,'C Report Grouper'!S$9:S$48)+SUMIF('Total Adjustments'!$B$14:$B$53,'WW Spending Actual'!$B48,'Total Adjustments'!R$14:R$53)</f>
        <v>0</v>
      </c>
      <c r="S48" s="304">
        <f>SUMIF('C Report Grouper'!$B$9:$B$48,'WW Spending Actual'!$B48,'C Report Grouper'!T$9:T$48)+SUMIF('Total Adjustments'!$B$14:$B$53,'WW Spending Actual'!$B48,'Total Adjustments'!S$14:S$53)</f>
        <v>0</v>
      </c>
      <c r="T48" s="304">
        <f>SUMIF('C Report Grouper'!$B$9:$B$48,'WW Spending Actual'!$B48,'C Report Grouper'!U$9:U$48)+SUMIF('Total Adjustments'!$B$14:$B$53,'WW Spending Actual'!$B48,'Total Adjustments'!T$14:T$53)</f>
        <v>0</v>
      </c>
      <c r="U48" s="304">
        <f>SUMIF('C Report Grouper'!$B$9:$B$48,'WW Spending Actual'!$B48,'C Report Grouper'!V$9:V$48)+SUMIF('Total Adjustments'!$B$14:$B$53,'WW Spending Actual'!$B48,'Total Adjustments'!U$14:U$53)</f>
        <v>0</v>
      </c>
      <c r="V48" s="304">
        <f>SUMIF('C Report Grouper'!$B$9:$B$48,'WW Spending Actual'!$B48,'C Report Grouper'!W$9:W$48)+SUMIF('Total Adjustments'!$B$14:$B$53,'WW Spending Actual'!$B48,'Total Adjustments'!V$14:V$53)</f>
        <v>0</v>
      </c>
      <c r="W48" s="304">
        <f>SUMIF('C Report Grouper'!$B$9:$B$48,'WW Spending Actual'!$B48,'C Report Grouper'!X$9:X$48)+SUMIF('Total Adjustments'!$B$14:$B$53,'WW Spending Actual'!$B48,'Total Adjustments'!W$14:W$53)</f>
        <v>0</v>
      </c>
      <c r="X48" s="304">
        <f>SUMIF('C Report Grouper'!$B$9:$B$48,'WW Spending Actual'!$B48,'C Report Grouper'!Y$9:Y$48)+SUMIF('Total Adjustments'!$B$14:$B$53,'WW Spending Actual'!$B48,'Total Adjustments'!X$14:X$53)</f>
        <v>0</v>
      </c>
      <c r="Y48" s="304">
        <f>SUMIF('C Report Grouper'!$B$9:$B$48,'WW Spending Actual'!$B48,'C Report Grouper'!Z$9:Z$48)+SUMIF('Total Adjustments'!$B$14:$B$53,'WW Spending Actual'!$B48,'Total Adjustments'!Y$14:Y$53)</f>
        <v>0</v>
      </c>
      <c r="Z48" s="304">
        <f>SUMIF('C Report Grouper'!$B$9:$B$48,'WW Spending Actual'!$B48,'C Report Grouper'!AA$9:AA$48)+SUMIF('Total Adjustments'!$B$14:$B$53,'WW Spending Actual'!$B48,'Total Adjustments'!Z$14:Z$53)</f>
        <v>0</v>
      </c>
      <c r="AA48" s="304">
        <f>SUMIF('C Report Grouper'!$B$9:$B$48,'WW Spending Actual'!$B48,'C Report Grouper'!AB$9:AB$48)+SUMIF('Total Adjustments'!$B$14:$B$53,'WW Spending Actual'!$B48,'Total Adjustments'!AA$14:AA$53)</f>
        <v>0</v>
      </c>
      <c r="AB48" s="305">
        <f>SUMIF('C Report Grouper'!$B$9:$B$48,'WW Spending Actual'!$B48,'C Report Grouper'!AC$9:AC$48)+SUMIF('Total Adjustments'!$B$14:$B$53,'WW Spending Actual'!$B48,'Total Adjustments'!AB$14:AB$53)</f>
        <v>0</v>
      </c>
    </row>
    <row r="49" spans="2:28" ht="13.5" thickBot="1" x14ac:dyDescent="0.25">
      <c r="B49" s="217"/>
      <c r="C49" s="218"/>
      <c r="D49" s="303">
        <f>SUMIF('C Report Grouper'!$B$9:$B$48,'WW Spending Actual'!$B49,'C Report Grouper'!E$9:E$48)+SUMIF('Total Adjustments'!$B$14:$B$53,'WW Spending Actual'!$B49,'Total Adjustments'!D$14:D$53)</f>
        <v>0</v>
      </c>
      <c r="E49" s="304">
        <f>SUMIF('C Report Grouper'!$B$9:$B$48,'WW Spending Actual'!$B49,'C Report Grouper'!F$9:F$48)+SUMIF('Total Adjustments'!$B$14:$B$53,'WW Spending Actual'!$B49,'Total Adjustments'!E$14:E$53)</f>
        <v>0</v>
      </c>
      <c r="F49" s="304">
        <f>SUMIF('C Report Grouper'!$B$9:$B$48,'WW Spending Actual'!$B49,'C Report Grouper'!G$9:G$48)+SUMIF('Total Adjustments'!$B$14:$B$53,'WW Spending Actual'!$B49,'Total Adjustments'!F$14:F$53)</f>
        <v>0</v>
      </c>
      <c r="G49" s="304">
        <f>SUMIF('C Report Grouper'!$B$9:$B$48,'WW Spending Actual'!$B49,'C Report Grouper'!H$9:H$48)+SUMIF('Total Adjustments'!$B$14:$B$53,'WW Spending Actual'!$B49,'Total Adjustments'!G$14:G$53)</f>
        <v>0</v>
      </c>
      <c r="H49" s="304">
        <f>SUMIF('C Report Grouper'!$B$9:$B$48,'WW Spending Actual'!$B49,'C Report Grouper'!I$9:I$48)+SUMIF('Total Adjustments'!$B$14:$B$53,'WW Spending Actual'!$B49,'Total Adjustments'!H$14:H$53)</f>
        <v>0</v>
      </c>
      <c r="I49" s="304">
        <f>SUMIF('C Report Grouper'!$B$9:$B$48,'WW Spending Actual'!$B49,'C Report Grouper'!J$9:J$48)+SUMIF('Total Adjustments'!$B$14:$B$53,'WW Spending Actual'!$B49,'Total Adjustments'!I$14:I$53)</f>
        <v>0</v>
      </c>
      <c r="J49" s="304">
        <f>SUMIF('C Report Grouper'!$B$9:$B$48,'WW Spending Actual'!$B49,'C Report Grouper'!K$9:K$48)+SUMIF('Total Adjustments'!$B$14:$B$53,'WW Spending Actual'!$B49,'Total Adjustments'!J$14:J$53)</f>
        <v>0</v>
      </c>
      <c r="K49" s="304">
        <f>SUMIF('C Report Grouper'!$B$9:$B$48,'WW Spending Actual'!$B49,'C Report Grouper'!L$9:L$48)+SUMIF('Total Adjustments'!$B$14:$B$53,'WW Spending Actual'!$B49,'Total Adjustments'!K$14:K$53)</f>
        <v>0</v>
      </c>
      <c r="L49" s="304">
        <f>SUMIF('C Report Grouper'!$B$9:$B$48,'WW Spending Actual'!$B49,'C Report Grouper'!M$9:M$48)+SUMIF('Total Adjustments'!$B$14:$B$53,'WW Spending Actual'!$B49,'Total Adjustments'!L$14:L$53)</f>
        <v>0</v>
      </c>
      <c r="M49" s="304">
        <f>SUMIF('C Report Grouper'!$B$9:$B$48,'WW Spending Actual'!$B49,'C Report Grouper'!N$9:N$48)+SUMIF('Total Adjustments'!$B$14:$B$53,'WW Spending Actual'!$B49,'Total Adjustments'!M$14:M$53)</f>
        <v>0</v>
      </c>
      <c r="N49" s="304">
        <f>SUMIF('C Report Grouper'!$B$9:$B$48,'WW Spending Actual'!$B49,'C Report Grouper'!O$9:O$48)+SUMIF('Total Adjustments'!$B$14:$B$53,'WW Spending Actual'!$B49,'Total Adjustments'!N$14:N$53)</f>
        <v>0</v>
      </c>
      <c r="O49" s="304">
        <f>SUMIF('C Report Grouper'!$B$9:$B$48,'WW Spending Actual'!$B49,'C Report Grouper'!P$9:P$48)+SUMIF('Total Adjustments'!$B$14:$B$53,'WW Spending Actual'!$B49,'Total Adjustments'!O$14:O$53)</f>
        <v>0</v>
      </c>
      <c r="P49" s="304">
        <f>SUMIF('C Report Grouper'!$B$9:$B$48,'WW Spending Actual'!$B49,'C Report Grouper'!Q$9:Q$48)+SUMIF('Total Adjustments'!$B$14:$B$53,'WW Spending Actual'!$B49,'Total Adjustments'!P$14:P$53)</f>
        <v>0</v>
      </c>
      <c r="Q49" s="304">
        <f>SUMIF('C Report Grouper'!$B$9:$B$48,'WW Spending Actual'!$B49,'C Report Grouper'!R$9:R$48)+SUMIF('Total Adjustments'!$B$14:$B$53,'WW Spending Actual'!$B49,'Total Adjustments'!Q$14:Q$53)</f>
        <v>0</v>
      </c>
      <c r="R49" s="304">
        <f>SUMIF('C Report Grouper'!$B$9:$B$48,'WW Spending Actual'!$B49,'C Report Grouper'!S$9:S$48)+SUMIF('Total Adjustments'!$B$14:$B$53,'WW Spending Actual'!$B49,'Total Adjustments'!R$14:R$53)</f>
        <v>0</v>
      </c>
      <c r="S49" s="304">
        <f>SUMIF('C Report Grouper'!$B$9:$B$48,'WW Spending Actual'!$B49,'C Report Grouper'!T$9:T$48)+SUMIF('Total Adjustments'!$B$14:$B$53,'WW Spending Actual'!$B49,'Total Adjustments'!S$14:S$53)</f>
        <v>0</v>
      </c>
      <c r="T49" s="304">
        <f>SUMIF('C Report Grouper'!$B$9:$B$48,'WW Spending Actual'!$B49,'C Report Grouper'!U$9:U$48)+SUMIF('Total Adjustments'!$B$14:$B$53,'WW Spending Actual'!$B49,'Total Adjustments'!T$14:T$53)</f>
        <v>0</v>
      </c>
      <c r="U49" s="304">
        <f>SUMIF('C Report Grouper'!$B$9:$B$48,'WW Spending Actual'!$B49,'C Report Grouper'!V$9:V$48)+SUMIF('Total Adjustments'!$B$14:$B$53,'WW Spending Actual'!$B49,'Total Adjustments'!U$14:U$53)</f>
        <v>0</v>
      </c>
      <c r="V49" s="304">
        <f>SUMIF('C Report Grouper'!$B$9:$B$48,'WW Spending Actual'!$B49,'C Report Grouper'!W$9:W$48)+SUMIF('Total Adjustments'!$B$14:$B$53,'WW Spending Actual'!$B49,'Total Adjustments'!V$14:V$53)</f>
        <v>0</v>
      </c>
      <c r="W49" s="304">
        <f>SUMIF('C Report Grouper'!$B$9:$B$48,'WW Spending Actual'!$B49,'C Report Grouper'!X$9:X$48)+SUMIF('Total Adjustments'!$B$14:$B$53,'WW Spending Actual'!$B49,'Total Adjustments'!W$14:W$53)</f>
        <v>0</v>
      </c>
      <c r="X49" s="304">
        <f>SUMIF('C Report Grouper'!$B$9:$B$48,'WW Spending Actual'!$B49,'C Report Grouper'!Y$9:Y$48)+SUMIF('Total Adjustments'!$B$14:$B$53,'WW Spending Actual'!$B49,'Total Adjustments'!X$14:X$53)</f>
        <v>0</v>
      </c>
      <c r="Y49" s="304">
        <f>SUMIF('C Report Grouper'!$B$9:$B$48,'WW Spending Actual'!$B49,'C Report Grouper'!Z$9:Z$48)+SUMIF('Total Adjustments'!$B$14:$B$53,'WW Spending Actual'!$B49,'Total Adjustments'!Y$14:Y$53)</f>
        <v>0</v>
      </c>
      <c r="Z49" s="304">
        <f>SUMIF('C Report Grouper'!$B$9:$B$48,'WW Spending Actual'!$B49,'C Report Grouper'!AA$9:AA$48)+SUMIF('Total Adjustments'!$B$14:$B$53,'WW Spending Actual'!$B49,'Total Adjustments'!Z$14:Z$53)</f>
        <v>0</v>
      </c>
      <c r="AA49" s="304">
        <f>SUMIF('C Report Grouper'!$B$9:$B$48,'WW Spending Actual'!$B49,'C Report Grouper'!AB$9:AB$48)+SUMIF('Total Adjustments'!$B$14:$B$53,'WW Spending Actual'!$B49,'Total Adjustments'!AA$14:AA$53)</f>
        <v>0</v>
      </c>
      <c r="AB49" s="305">
        <f>SUMIF('C Report Grouper'!$B$9:$B$48,'WW Spending Actual'!$B49,'C Report Grouper'!AC$9:AC$48)+SUMIF('Total Adjustments'!$B$14:$B$53,'WW Spending Actual'!$B49,'Total Adjustments'!AB$14:AB$53)</f>
        <v>0</v>
      </c>
    </row>
    <row r="50" spans="2:28" ht="13.5" thickBot="1" x14ac:dyDescent="0.25">
      <c r="B50" s="219" t="s">
        <v>4</v>
      </c>
      <c r="C50" s="220"/>
      <c r="D50" s="368">
        <f>SUM(D9:D49)</f>
        <v>0</v>
      </c>
      <c r="E50" s="369">
        <f>SUM(E9:E49)</f>
        <v>0</v>
      </c>
      <c r="F50" s="369">
        <f>SUM(F9:F49)</f>
        <v>0</v>
      </c>
      <c r="G50" s="369">
        <f>SUM(G9:G49)</f>
        <v>0</v>
      </c>
      <c r="H50" s="369">
        <f>SUM(H9:H49)</f>
        <v>0</v>
      </c>
      <c r="I50" s="369">
        <f t="shared" ref="I50:AB50" si="0">SUM(I9:I49)</f>
        <v>0</v>
      </c>
      <c r="J50" s="369">
        <f t="shared" si="0"/>
        <v>0</v>
      </c>
      <c r="K50" s="369">
        <f t="shared" si="0"/>
        <v>0</v>
      </c>
      <c r="L50" s="369">
        <f t="shared" si="0"/>
        <v>0</v>
      </c>
      <c r="M50" s="369">
        <f t="shared" si="0"/>
        <v>0</v>
      </c>
      <c r="N50" s="369">
        <f t="shared" si="0"/>
        <v>0</v>
      </c>
      <c r="O50" s="369">
        <f t="shared" si="0"/>
        <v>0</v>
      </c>
      <c r="P50" s="369">
        <f t="shared" si="0"/>
        <v>0</v>
      </c>
      <c r="Q50" s="369">
        <f t="shared" si="0"/>
        <v>0</v>
      </c>
      <c r="R50" s="369">
        <f t="shared" si="0"/>
        <v>0</v>
      </c>
      <c r="S50" s="369">
        <f t="shared" si="0"/>
        <v>0</v>
      </c>
      <c r="T50" s="369">
        <f t="shared" si="0"/>
        <v>0</v>
      </c>
      <c r="U50" s="369">
        <f t="shared" si="0"/>
        <v>0</v>
      </c>
      <c r="V50" s="369">
        <f t="shared" si="0"/>
        <v>0</v>
      </c>
      <c r="W50" s="369">
        <f t="shared" si="0"/>
        <v>0</v>
      </c>
      <c r="X50" s="369">
        <f t="shared" si="0"/>
        <v>0</v>
      </c>
      <c r="Y50" s="369">
        <f t="shared" si="0"/>
        <v>0</v>
      </c>
      <c r="Z50" s="369">
        <f t="shared" si="0"/>
        <v>0</v>
      </c>
      <c r="AA50" s="369">
        <f t="shared" si="0"/>
        <v>0</v>
      </c>
      <c r="AB50" s="370">
        <f t="shared" si="0"/>
        <v>0</v>
      </c>
    </row>
    <row r="51" spans="2:28" x14ac:dyDescent="0.2">
      <c r="B51" s="221"/>
      <c r="C51" s="222"/>
      <c r="D51" s="209"/>
      <c r="E51" s="209"/>
      <c r="F51" s="209"/>
      <c r="G51" s="209"/>
      <c r="H51" s="209"/>
    </row>
    <row r="52" spans="2:28" x14ac:dyDescent="0.2">
      <c r="D52" s="223"/>
      <c r="E52" s="223"/>
      <c r="F52" s="223"/>
      <c r="G52" s="223"/>
      <c r="H52" s="223"/>
    </row>
    <row r="53" spans="2:28" ht="13.5" thickBot="1" x14ac:dyDescent="0.25">
      <c r="B53" s="53" t="s">
        <v>16</v>
      </c>
      <c r="C53" s="57"/>
      <c r="D53" s="223"/>
      <c r="E53" s="223"/>
      <c r="F53" s="223"/>
      <c r="G53" s="223"/>
      <c r="H53" s="223"/>
    </row>
    <row r="54" spans="2:28" x14ac:dyDescent="0.2">
      <c r="B54" s="58"/>
      <c r="C54" s="147"/>
      <c r="D54" s="67" t="s">
        <v>0</v>
      </c>
      <c r="E54" s="68"/>
      <c r="F54" s="68"/>
      <c r="G54" s="68"/>
      <c r="H54" s="68"/>
      <c r="I54" s="68"/>
      <c r="J54" s="68"/>
      <c r="K54" s="68"/>
      <c r="L54" s="68"/>
      <c r="M54" s="68"/>
      <c r="N54" s="68"/>
      <c r="O54" s="68"/>
      <c r="P54" s="68"/>
      <c r="Q54" s="68"/>
      <c r="R54" s="68"/>
      <c r="S54" s="68"/>
      <c r="T54" s="68"/>
      <c r="U54" s="68"/>
      <c r="V54" s="68"/>
      <c r="W54" s="68"/>
      <c r="X54" s="68"/>
      <c r="Y54" s="68"/>
      <c r="Z54" s="68"/>
      <c r="AA54" s="68"/>
      <c r="AB54" s="69"/>
    </row>
    <row r="55" spans="2:28" ht="13.5" thickBot="1" x14ac:dyDescent="0.25">
      <c r="B55" s="60"/>
      <c r="C55" s="224"/>
      <c r="D55" s="206">
        <f>'DY Def'!B$5</f>
        <v>1</v>
      </c>
      <c r="E55" s="207">
        <f>'DY Def'!C$5</f>
        <v>2</v>
      </c>
      <c r="F55" s="207">
        <f>'DY Def'!D$5</f>
        <v>3</v>
      </c>
      <c r="G55" s="207">
        <f>'DY Def'!E$5</f>
        <v>4</v>
      </c>
      <c r="H55" s="207">
        <f>'DY Def'!F$5</f>
        <v>5</v>
      </c>
      <c r="I55" s="207">
        <f>'DY Def'!G$5</f>
        <v>6</v>
      </c>
      <c r="J55" s="207">
        <f>'DY Def'!H$5</f>
        <v>7</v>
      </c>
      <c r="K55" s="207">
        <f>'DY Def'!I$5</f>
        <v>8</v>
      </c>
      <c r="L55" s="207">
        <f>'DY Def'!J$5</f>
        <v>9</v>
      </c>
      <c r="M55" s="207">
        <f>'DY Def'!K$5</f>
        <v>10</v>
      </c>
      <c r="N55" s="207">
        <f>'DY Def'!L$5</f>
        <v>11</v>
      </c>
      <c r="O55" s="207">
        <f>'DY Def'!M$5</f>
        <v>12</v>
      </c>
      <c r="P55" s="207">
        <f>'DY Def'!N$5</f>
        <v>13</v>
      </c>
      <c r="Q55" s="207">
        <f>'DY Def'!O$5</f>
        <v>14</v>
      </c>
      <c r="R55" s="207">
        <f>'DY Def'!P$5</f>
        <v>15</v>
      </c>
      <c r="S55" s="207">
        <f>'DY Def'!Q$5</f>
        <v>16</v>
      </c>
      <c r="T55" s="207">
        <f>'DY Def'!R$5</f>
        <v>17</v>
      </c>
      <c r="U55" s="207">
        <f>'DY Def'!S$5</f>
        <v>18</v>
      </c>
      <c r="V55" s="207">
        <f>'DY Def'!T$5</f>
        <v>19</v>
      </c>
      <c r="W55" s="207">
        <f>'DY Def'!U$5</f>
        <v>20</v>
      </c>
      <c r="X55" s="207">
        <f>'DY Def'!V$5</f>
        <v>21</v>
      </c>
      <c r="Y55" s="207">
        <f>'DY Def'!W$5</f>
        <v>22</v>
      </c>
      <c r="Z55" s="207">
        <f>'DY Def'!X$5</f>
        <v>23</v>
      </c>
      <c r="AA55" s="207">
        <f>'DY Def'!Y$5</f>
        <v>24</v>
      </c>
      <c r="AB55" s="208">
        <f>'DY Def'!Z$5</f>
        <v>25</v>
      </c>
    </row>
    <row r="56" spans="2:28" x14ac:dyDescent="0.2">
      <c r="B56" s="60"/>
      <c r="C56" s="225"/>
      <c r="D56" s="226"/>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8"/>
    </row>
    <row r="57" spans="2:28" x14ac:dyDescent="0.2">
      <c r="B57" s="62" t="s">
        <v>83</v>
      </c>
      <c r="C57" s="225"/>
      <c r="D57" s="229"/>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1"/>
    </row>
    <row r="58" spans="2:28" x14ac:dyDescent="0.2">
      <c r="B58" s="63" t="str">
        <f>IFERROR(VLOOKUP(C58,'MEG Def'!$A$7:$B$12,2),"")</f>
        <v/>
      </c>
      <c r="C58" s="149"/>
      <c r="D58" s="232">
        <f>SUMIF('C Report Grouper'!$B$57:$B$96,'WW Spending Actual'!$B58,'C Report Grouper'!E$57:E$96)</f>
        <v>0</v>
      </c>
      <c r="E58" s="233">
        <f>SUMIF('C Report Grouper'!$B$57:$B$96,'WW Spending Actual'!$B58,'C Report Grouper'!F$57:F$96)</f>
        <v>0</v>
      </c>
      <c r="F58" s="233">
        <f>SUMIF('C Report Grouper'!$B$57:$B$96,'WW Spending Actual'!$B58,'C Report Grouper'!G$57:G$96)</f>
        <v>0</v>
      </c>
      <c r="G58" s="233">
        <f>SUMIF('C Report Grouper'!$B$57:$B$96,'WW Spending Actual'!$B58,'C Report Grouper'!H$57:H$96)</f>
        <v>0</v>
      </c>
      <c r="H58" s="233">
        <f>SUMIF('C Report Grouper'!$B$57:$B$96,'WW Spending Actual'!$B58,'C Report Grouper'!I$57:I$96)</f>
        <v>0</v>
      </c>
      <c r="I58" s="233">
        <f>SUMIF('C Report Grouper'!$B$57:$B$96,'WW Spending Actual'!$B58,'C Report Grouper'!J$57:J$96)</f>
        <v>0</v>
      </c>
      <c r="J58" s="233">
        <f>SUMIF('C Report Grouper'!$B$57:$B$96,'WW Spending Actual'!$B58,'C Report Grouper'!K$57:K$96)</f>
        <v>0</v>
      </c>
      <c r="K58" s="233">
        <f>SUMIF('C Report Grouper'!$B$57:$B$96,'WW Spending Actual'!$B58,'C Report Grouper'!L$57:L$96)</f>
        <v>0</v>
      </c>
      <c r="L58" s="233">
        <f>SUMIF('C Report Grouper'!$B$57:$B$96,'WW Spending Actual'!$B58,'C Report Grouper'!M$57:M$96)</f>
        <v>0</v>
      </c>
      <c r="M58" s="233">
        <f>SUMIF('C Report Grouper'!$B$57:$B$96,'WW Spending Actual'!$B58,'C Report Grouper'!N$57:N$96)</f>
        <v>0</v>
      </c>
      <c r="N58" s="233">
        <f>SUMIF('C Report Grouper'!$B$57:$B$96,'WW Spending Actual'!$B58,'C Report Grouper'!O$57:O$96)</f>
        <v>0</v>
      </c>
      <c r="O58" s="233">
        <f>SUMIF('C Report Grouper'!$B$57:$B$96,'WW Spending Actual'!$B58,'C Report Grouper'!P$57:P$96)</f>
        <v>0</v>
      </c>
      <c r="P58" s="233">
        <f>SUMIF('C Report Grouper'!$B$57:$B$96,'WW Spending Actual'!$B58,'C Report Grouper'!Q$57:Q$96)</f>
        <v>0</v>
      </c>
      <c r="Q58" s="233">
        <f>SUMIF('C Report Grouper'!$B$57:$B$96,'WW Spending Actual'!$B58,'C Report Grouper'!R$57:R$96)</f>
        <v>0</v>
      </c>
      <c r="R58" s="233">
        <f>SUMIF('C Report Grouper'!$B$57:$B$96,'WW Spending Actual'!$B58,'C Report Grouper'!S$57:S$96)</f>
        <v>0</v>
      </c>
      <c r="S58" s="233">
        <f>SUMIF('C Report Grouper'!$B$57:$B$96,'WW Spending Actual'!$B58,'C Report Grouper'!T$57:T$96)</f>
        <v>0</v>
      </c>
      <c r="T58" s="233">
        <f>SUMIF('C Report Grouper'!$B$57:$B$96,'WW Spending Actual'!$B58,'C Report Grouper'!U$57:U$96)</f>
        <v>0</v>
      </c>
      <c r="U58" s="233">
        <f>SUMIF('C Report Grouper'!$B$57:$B$96,'WW Spending Actual'!$B58,'C Report Grouper'!V$57:V$96)</f>
        <v>0</v>
      </c>
      <c r="V58" s="233">
        <f>SUMIF('C Report Grouper'!$B$57:$B$96,'WW Spending Actual'!$B58,'C Report Grouper'!W$57:W$96)</f>
        <v>0</v>
      </c>
      <c r="W58" s="233">
        <f>SUMIF('C Report Grouper'!$B$57:$B$96,'WW Spending Actual'!$B58,'C Report Grouper'!X$57:X$96)</f>
        <v>0</v>
      </c>
      <c r="X58" s="233">
        <f>SUMIF('C Report Grouper'!$B$57:$B$96,'WW Spending Actual'!$B58,'C Report Grouper'!Y$57:Y$96)</f>
        <v>0</v>
      </c>
      <c r="Y58" s="233">
        <f>SUMIF('C Report Grouper'!$B$57:$B$96,'WW Spending Actual'!$B58,'C Report Grouper'!Z$57:Z$96)</f>
        <v>0</v>
      </c>
      <c r="Z58" s="233">
        <f>SUMIF('C Report Grouper'!$B$57:$B$96,'WW Spending Actual'!$B58,'C Report Grouper'!AA$57:AA$96)</f>
        <v>0</v>
      </c>
      <c r="AA58" s="233">
        <f>SUMIF('C Report Grouper'!$B$57:$B$96,'WW Spending Actual'!$B58,'C Report Grouper'!AB$57:AB$96)</f>
        <v>0</v>
      </c>
      <c r="AB58" s="234">
        <f>SUMIF('C Report Grouper'!$B$57:$B$96,'WW Spending Actual'!$B58,'C Report Grouper'!AC$57:AC$96)</f>
        <v>0</v>
      </c>
    </row>
    <row r="59" spans="2:28" x14ac:dyDescent="0.2">
      <c r="B59" s="63" t="str">
        <f>IFERROR(VLOOKUP(C59,'MEG Def'!$A$7:$B$11,2),"")</f>
        <v/>
      </c>
      <c r="C59" s="149"/>
      <c r="D59" s="232">
        <f>SUMIF('C Report Grouper'!$B$57:$B$96,'WW Spending Actual'!$B59,'C Report Grouper'!E$57:E$96)</f>
        <v>0</v>
      </c>
      <c r="E59" s="233">
        <f>SUMIF('C Report Grouper'!$B$57:$B$96,'WW Spending Actual'!$B59,'C Report Grouper'!F$57:F$96)</f>
        <v>0</v>
      </c>
      <c r="F59" s="233">
        <f>SUMIF('C Report Grouper'!$B$57:$B$96,'WW Spending Actual'!$B59,'C Report Grouper'!G$57:G$96)</f>
        <v>0</v>
      </c>
      <c r="G59" s="233">
        <f>SUMIF('C Report Grouper'!$B$57:$B$96,'WW Spending Actual'!$B59,'C Report Grouper'!H$57:H$96)</f>
        <v>0</v>
      </c>
      <c r="H59" s="233">
        <f>SUMIF('C Report Grouper'!$B$57:$B$96,'WW Spending Actual'!$B59,'C Report Grouper'!I$57:I$96)</f>
        <v>0</v>
      </c>
      <c r="I59" s="233">
        <f>SUMIF('C Report Grouper'!$B$57:$B$96,'WW Spending Actual'!$B59,'C Report Grouper'!J$57:J$96)</f>
        <v>0</v>
      </c>
      <c r="J59" s="233">
        <f>SUMIF('C Report Grouper'!$B$57:$B$96,'WW Spending Actual'!$B59,'C Report Grouper'!K$57:K$96)</f>
        <v>0</v>
      </c>
      <c r="K59" s="233">
        <f>SUMIF('C Report Grouper'!$B$57:$B$96,'WW Spending Actual'!$B59,'C Report Grouper'!L$57:L$96)</f>
        <v>0</v>
      </c>
      <c r="L59" s="233">
        <f>SUMIF('C Report Grouper'!$B$57:$B$96,'WW Spending Actual'!$B59,'C Report Grouper'!M$57:M$96)</f>
        <v>0</v>
      </c>
      <c r="M59" s="233">
        <f>SUMIF('C Report Grouper'!$B$57:$B$96,'WW Spending Actual'!$B59,'C Report Grouper'!N$57:N$96)</f>
        <v>0</v>
      </c>
      <c r="N59" s="233">
        <f>SUMIF('C Report Grouper'!$B$57:$B$96,'WW Spending Actual'!$B59,'C Report Grouper'!O$57:O$96)</f>
        <v>0</v>
      </c>
      <c r="O59" s="233">
        <f>SUMIF('C Report Grouper'!$B$57:$B$96,'WW Spending Actual'!$B59,'C Report Grouper'!P$57:P$96)</f>
        <v>0</v>
      </c>
      <c r="P59" s="233">
        <f>SUMIF('C Report Grouper'!$B$57:$B$96,'WW Spending Actual'!$B59,'C Report Grouper'!Q$57:Q$96)</f>
        <v>0</v>
      </c>
      <c r="Q59" s="233">
        <f>SUMIF('C Report Grouper'!$B$57:$B$96,'WW Spending Actual'!$B59,'C Report Grouper'!R$57:R$96)</f>
        <v>0</v>
      </c>
      <c r="R59" s="233">
        <f>SUMIF('C Report Grouper'!$B$57:$B$96,'WW Spending Actual'!$B59,'C Report Grouper'!S$57:S$96)</f>
        <v>0</v>
      </c>
      <c r="S59" s="233">
        <f>SUMIF('C Report Grouper'!$B$57:$B$96,'WW Spending Actual'!$B59,'C Report Grouper'!T$57:T$96)</f>
        <v>0</v>
      </c>
      <c r="T59" s="233">
        <f>SUMIF('C Report Grouper'!$B$57:$B$96,'WW Spending Actual'!$B59,'C Report Grouper'!U$57:U$96)</f>
        <v>0</v>
      </c>
      <c r="U59" s="233">
        <f>SUMIF('C Report Grouper'!$B$57:$B$96,'WW Spending Actual'!$B59,'C Report Grouper'!V$57:V$96)</f>
        <v>0</v>
      </c>
      <c r="V59" s="233">
        <f>SUMIF('C Report Grouper'!$B$57:$B$96,'WW Spending Actual'!$B59,'C Report Grouper'!W$57:W$96)</f>
        <v>0</v>
      </c>
      <c r="W59" s="233">
        <f>SUMIF('C Report Grouper'!$B$57:$B$96,'WW Spending Actual'!$B59,'C Report Grouper'!X$57:X$96)</f>
        <v>0</v>
      </c>
      <c r="X59" s="233">
        <f>SUMIF('C Report Grouper'!$B$57:$B$96,'WW Spending Actual'!$B59,'C Report Grouper'!Y$57:Y$96)</f>
        <v>0</v>
      </c>
      <c r="Y59" s="233">
        <f>SUMIF('C Report Grouper'!$B$57:$B$96,'WW Spending Actual'!$B59,'C Report Grouper'!Z$57:Z$96)</f>
        <v>0</v>
      </c>
      <c r="Z59" s="233">
        <f>SUMIF('C Report Grouper'!$B$57:$B$96,'WW Spending Actual'!$B59,'C Report Grouper'!AA$57:AA$96)</f>
        <v>0</v>
      </c>
      <c r="AA59" s="233">
        <f>SUMIF('C Report Grouper'!$B$57:$B$96,'WW Spending Actual'!$B59,'C Report Grouper'!AB$57:AB$96)</f>
        <v>0</v>
      </c>
      <c r="AB59" s="234">
        <f>SUMIF('C Report Grouper'!$B$57:$B$96,'WW Spending Actual'!$B59,'C Report Grouper'!AC$57:AC$96)</f>
        <v>0</v>
      </c>
    </row>
    <row r="60" spans="2:28" x14ac:dyDescent="0.2">
      <c r="B60" s="63" t="str">
        <f>IFERROR(VLOOKUP(C60,'MEG Def'!$A$7:$B$11,2),"")</f>
        <v/>
      </c>
      <c r="C60" s="149"/>
      <c r="D60" s="232">
        <f>SUMIF('C Report Grouper'!$B$57:$B$96,'WW Spending Actual'!$B60,'C Report Grouper'!E$57:E$96)</f>
        <v>0</v>
      </c>
      <c r="E60" s="233">
        <f>SUMIF('C Report Grouper'!$B$57:$B$96,'WW Spending Actual'!$B60,'C Report Grouper'!F$57:F$96)</f>
        <v>0</v>
      </c>
      <c r="F60" s="233">
        <f>SUMIF('C Report Grouper'!$B$57:$B$96,'WW Spending Actual'!$B60,'C Report Grouper'!G$57:G$96)</f>
        <v>0</v>
      </c>
      <c r="G60" s="233">
        <f>SUMIF('C Report Grouper'!$B$57:$B$96,'WW Spending Actual'!$B60,'C Report Grouper'!H$57:H$96)</f>
        <v>0</v>
      </c>
      <c r="H60" s="233">
        <f>SUMIF('C Report Grouper'!$B$57:$B$96,'WW Spending Actual'!$B60,'C Report Grouper'!I$57:I$96)</f>
        <v>0</v>
      </c>
      <c r="I60" s="233">
        <f>SUMIF('C Report Grouper'!$B$57:$B$96,'WW Spending Actual'!$B60,'C Report Grouper'!J$57:J$96)</f>
        <v>0</v>
      </c>
      <c r="J60" s="233">
        <f>SUMIF('C Report Grouper'!$B$57:$B$96,'WW Spending Actual'!$B60,'C Report Grouper'!K$57:K$96)</f>
        <v>0</v>
      </c>
      <c r="K60" s="233">
        <f>SUMIF('C Report Grouper'!$B$57:$B$96,'WW Spending Actual'!$B60,'C Report Grouper'!L$57:L$96)</f>
        <v>0</v>
      </c>
      <c r="L60" s="233">
        <f>SUMIF('C Report Grouper'!$B$57:$B$96,'WW Spending Actual'!$B60,'C Report Grouper'!M$57:M$96)</f>
        <v>0</v>
      </c>
      <c r="M60" s="233">
        <f>SUMIF('C Report Grouper'!$B$57:$B$96,'WW Spending Actual'!$B60,'C Report Grouper'!N$57:N$96)</f>
        <v>0</v>
      </c>
      <c r="N60" s="233">
        <f>SUMIF('C Report Grouper'!$B$57:$B$96,'WW Spending Actual'!$B60,'C Report Grouper'!O$57:O$96)</f>
        <v>0</v>
      </c>
      <c r="O60" s="233">
        <f>SUMIF('C Report Grouper'!$B$57:$B$96,'WW Spending Actual'!$B60,'C Report Grouper'!P$57:P$96)</f>
        <v>0</v>
      </c>
      <c r="P60" s="233">
        <f>SUMIF('C Report Grouper'!$B$57:$B$96,'WW Spending Actual'!$B60,'C Report Grouper'!Q$57:Q$96)</f>
        <v>0</v>
      </c>
      <c r="Q60" s="233">
        <f>SUMIF('C Report Grouper'!$B$57:$B$96,'WW Spending Actual'!$B60,'C Report Grouper'!R$57:R$96)</f>
        <v>0</v>
      </c>
      <c r="R60" s="233">
        <f>SUMIF('C Report Grouper'!$B$57:$B$96,'WW Spending Actual'!$B60,'C Report Grouper'!S$57:S$96)</f>
        <v>0</v>
      </c>
      <c r="S60" s="233">
        <f>SUMIF('C Report Grouper'!$B$57:$B$96,'WW Spending Actual'!$B60,'C Report Grouper'!T$57:T$96)</f>
        <v>0</v>
      </c>
      <c r="T60" s="233">
        <f>SUMIF('C Report Grouper'!$B$57:$B$96,'WW Spending Actual'!$B60,'C Report Grouper'!U$57:U$96)</f>
        <v>0</v>
      </c>
      <c r="U60" s="233">
        <f>SUMIF('C Report Grouper'!$B$57:$B$96,'WW Spending Actual'!$B60,'C Report Grouper'!V$57:V$96)</f>
        <v>0</v>
      </c>
      <c r="V60" s="233">
        <f>SUMIF('C Report Grouper'!$B$57:$B$96,'WW Spending Actual'!$B60,'C Report Grouper'!W$57:W$96)</f>
        <v>0</v>
      </c>
      <c r="W60" s="233">
        <f>SUMIF('C Report Grouper'!$B$57:$B$96,'WW Spending Actual'!$B60,'C Report Grouper'!X$57:X$96)</f>
        <v>0</v>
      </c>
      <c r="X60" s="233">
        <f>SUMIF('C Report Grouper'!$B$57:$B$96,'WW Spending Actual'!$B60,'C Report Grouper'!Y$57:Y$96)</f>
        <v>0</v>
      </c>
      <c r="Y60" s="233">
        <f>SUMIF('C Report Grouper'!$B$57:$B$96,'WW Spending Actual'!$B60,'C Report Grouper'!Z$57:Z$96)</f>
        <v>0</v>
      </c>
      <c r="Z60" s="233">
        <f>SUMIF('C Report Grouper'!$B$57:$B$96,'WW Spending Actual'!$B60,'C Report Grouper'!AA$57:AA$96)</f>
        <v>0</v>
      </c>
      <c r="AA60" s="233">
        <f>SUMIF('C Report Grouper'!$B$57:$B$96,'WW Spending Actual'!$B60,'C Report Grouper'!AB$57:AB$96)</f>
        <v>0</v>
      </c>
      <c r="AB60" s="234">
        <f>SUMIF('C Report Grouper'!$B$57:$B$96,'WW Spending Actual'!$B60,'C Report Grouper'!AC$57:AC$96)</f>
        <v>0</v>
      </c>
    </row>
    <row r="61" spans="2:28" x14ac:dyDescent="0.2">
      <c r="B61" s="63" t="str">
        <f>IFERROR(VLOOKUP(C61,'MEG Def'!$A$7:$B$11,2),"")</f>
        <v/>
      </c>
      <c r="C61" s="149"/>
      <c r="D61" s="232">
        <f>SUMIF('C Report Grouper'!$B$57:$B$96,'WW Spending Actual'!$B61,'C Report Grouper'!E$57:E$96)</f>
        <v>0</v>
      </c>
      <c r="E61" s="233">
        <f>SUMIF('C Report Grouper'!$B$57:$B$96,'WW Spending Actual'!$B61,'C Report Grouper'!F$57:F$96)</f>
        <v>0</v>
      </c>
      <c r="F61" s="233">
        <f>SUMIF('C Report Grouper'!$B$57:$B$96,'WW Spending Actual'!$B61,'C Report Grouper'!G$57:G$96)</f>
        <v>0</v>
      </c>
      <c r="G61" s="233">
        <f>SUMIF('C Report Grouper'!$B$57:$B$96,'WW Spending Actual'!$B61,'C Report Grouper'!H$57:H$96)</f>
        <v>0</v>
      </c>
      <c r="H61" s="233">
        <f>SUMIF('C Report Grouper'!$B$57:$B$96,'WW Spending Actual'!$B61,'C Report Grouper'!I$57:I$96)</f>
        <v>0</v>
      </c>
      <c r="I61" s="233">
        <f>SUMIF('C Report Grouper'!$B$57:$B$96,'WW Spending Actual'!$B61,'C Report Grouper'!J$57:J$96)</f>
        <v>0</v>
      </c>
      <c r="J61" s="233">
        <f>SUMIF('C Report Grouper'!$B$57:$B$96,'WW Spending Actual'!$B61,'C Report Grouper'!K$57:K$96)</f>
        <v>0</v>
      </c>
      <c r="K61" s="233">
        <f>SUMIF('C Report Grouper'!$B$57:$B$96,'WW Spending Actual'!$B61,'C Report Grouper'!L$57:L$96)</f>
        <v>0</v>
      </c>
      <c r="L61" s="233">
        <f>SUMIF('C Report Grouper'!$B$57:$B$96,'WW Spending Actual'!$B61,'C Report Grouper'!M$57:M$96)</f>
        <v>0</v>
      </c>
      <c r="M61" s="233">
        <f>SUMIF('C Report Grouper'!$B$57:$B$96,'WW Spending Actual'!$B61,'C Report Grouper'!N$57:N$96)</f>
        <v>0</v>
      </c>
      <c r="N61" s="233">
        <f>SUMIF('C Report Grouper'!$B$57:$B$96,'WW Spending Actual'!$B61,'C Report Grouper'!O$57:O$96)</f>
        <v>0</v>
      </c>
      <c r="O61" s="233">
        <f>SUMIF('C Report Grouper'!$B$57:$B$96,'WW Spending Actual'!$B61,'C Report Grouper'!P$57:P$96)</f>
        <v>0</v>
      </c>
      <c r="P61" s="233">
        <f>SUMIF('C Report Grouper'!$B$57:$B$96,'WW Spending Actual'!$B61,'C Report Grouper'!Q$57:Q$96)</f>
        <v>0</v>
      </c>
      <c r="Q61" s="233">
        <f>SUMIF('C Report Grouper'!$B$57:$B$96,'WW Spending Actual'!$B61,'C Report Grouper'!R$57:R$96)</f>
        <v>0</v>
      </c>
      <c r="R61" s="233">
        <f>SUMIF('C Report Grouper'!$B$57:$B$96,'WW Spending Actual'!$B61,'C Report Grouper'!S$57:S$96)</f>
        <v>0</v>
      </c>
      <c r="S61" s="233">
        <f>SUMIF('C Report Grouper'!$B$57:$B$96,'WW Spending Actual'!$B61,'C Report Grouper'!T$57:T$96)</f>
        <v>0</v>
      </c>
      <c r="T61" s="233">
        <f>SUMIF('C Report Grouper'!$B$57:$B$96,'WW Spending Actual'!$B61,'C Report Grouper'!U$57:U$96)</f>
        <v>0</v>
      </c>
      <c r="U61" s="233">
        <f>SUMIF('C Report Grouper'!$B$57:$B$96,'WW Spending Actual'!$B61,'C Report Grouper'!V$57:V$96)</f>
        <v>0</v>
      </c>
      <c r="V61" s="233">
        <f>SUMIF('C Report Grouper'!$B$57:$B$96,'WW Spending Actual'!$B61,'C Report Grouper'!W$57:W$96)</f>
        <v>0</v>
      </c>
      <c r="W61" s="233">
        <f>SUMIF('C Report Grouper'!$B$57:$B$96,'WW Spending Actual'!$B61,'C Report Grouper'!X$57:X$96)</f>
        <v>0</v>
      </c>
      <c r="X61" s="233">
        <f>SUMIF('C Report Grouper'!$B$57:$B$96,'WW Spending Actual'!$B61,'C Report Grouper'!Y$57:Y$96)</f>
        <v>0</v>
      </c>
      <c r="Y61" s="233">
        <f>SUMIF('C Report Grouper'!$B$57:$B$96,'WW Spending Actual'!$B61,'C Report Grouper'!Z$57:Z$96)</f>
        <v>0</v>
      </c>
      <c r="Z61" s="233">
        <f>SUMIF('C Report Grouper'!$B$57:$B$96,'WW Spending Actual'!$B61,'C Report Grouper'!AA$57:AA$96)</f>
        <v>0</v>
      </c>
      <c r="AA61" s="233">
        <f>SUMIF('C Report Grouper'!$B$57:$B$96,'WW Spending Actual'!$B61,'C Report Grouper'!AB$57:AB$96)</f>
        <v>0</v>
      </c>
      <c r="AB61" s="234">
        <f>SUMIF('C Report Grouper'!$B$57:$B$96,'WW Spending Actual'!$B61,'C Report Grouper'!AC$57:AC$96)</f>
        <v>0</v>
      </c>
    </row>
    <row r="62" spans="2:28" x14ac:dyDescent="0.2">
      <c r="B62" s="63" t="str">
        <f>IFERROR(VLOOKUP(C62,'MEG Def'!$A$7:$B$11,2),"")</f>
        <v/>
      </c>
      <c r="C62" s="149"/>
      <c r="D62" s="232">
        <f>SUMIF('C Report Grouper'!$B$57:$B$96,'WW Spending Actual'!$B62,'C Report Grouper'!E$57:E$96)</f>
        <v>0</v>
      </c>
      <c r="E62" s="233">
        <f>SUMIF('C Report Grouper'!$B$57:$B$96,'WW Spending Actual'!$B62,'C Report Grouper'!F$57:F$96)</f>
        <v>0</v>
      </c>
      <c r="F62" s="233">
        <f>SUMIF('C Report Grouper'!$B$57:$B$96,'WW Spending Actual'!$B62,'C Report Grouper'!G$57:G$96)</f>
        <v>0</v>
      </c>
      <c r="G62" s="233">
        <f>SUMIF('C Report Grouper'!$B$57:$B$96,'WW Spending Actual'!$B62,'C Report Grouper'!H$57:H$96)</f>
        <v>0</v>
      </c>
      <c r="H62" s="233">
        <f>SUMIF('C Report Grouper'!$B$57:$B$96,'WW Spending Actual'!$B62,'C Report Grouper'!I$57:I$96)</f>
        <v>0</v>
      </c>
      <c r="I62" s="233">
        <f>SUMIF('C Report Grouper'!$B$57:$B$96,'WW Spending Actual'!$B62,'C Report Grouper'!J$57:J$96)</f>
        <v>0</v>
      </c>
      <c r="J62" s="233">
        <f>SUMIF('C Report Grouper'!$B$57:$B$96,'WW Spending Actual'!$B62,'C Report Grouper'!K$57:K$96)</f>
        <v>0</v>
      </c>
      <c r="K62" s="233">
        <f>SUMIF('C Report Grouper'!$B$57:$B$96,'WW Spending Actual'!$B62,'C Report Grouper'!L$57:L$96)</f>
        <v>0</v>
      </c>
      <c r="L62" s="233">
        <f>SUMIF('C Report Grouper'!$B$57:$B$96,'WW Spending Actual'!$B62,'C Report Grouper'!M$57:M$96)</f>
        <v>0</v>
      </c>
      <c r="M62" s="233">
        <f>SUMIF('C Report Grouper'!$B$57:$B$96,'WW Spending Actual'!$B62,'C Report Grouper'!N$57:N$96)</f>
        <v>0</v>
      </c>
      <c r="N62" s="233">
        <f>SUMIF('C Report Grouper'!$B$57:$B$96,'WW Spending Actual'!$B62,'C Report Grouper'!O$57:O$96)</f>
        <v>0</v>
      </c>
      <c r="O62" s="233">
        <f>SUMIF('C Report Grouper'!$B$57:$B$96,'WW Spending Actual'!$B62,'C Report Grouper'!P$57:P$96)</f>
        <v>0</v>
      </c>
      <c r="P62" s="233">
        <f>SUMIF('C Report Grouper'!$B$57:$B$96,'WW Spending Actual'!$B62,'C Report Grouper'!Q$57:Q$96)</f>
        <v>0</v>
      </c>
      <c r="Q62" s="233">
        <f>SUMIF('C Report Grouper'!$B$57:$B$96,'WW Spending Actual'!$B62,'C Report Grouper'!R$57:R$96)</f>
        <v>0</v>
      </c>
      <c r="R62" s="233">
        <f>SUMIF('C Report Grouper'!$B$57:$B$96,'WW Spending Actual'!$B62,'C Report Grouper'!S$57:S$96)</f>
        <v>0</v>
      </c>
      <c r="S62" s="233">
        <f>SUMIF('C Report Grouper'!$B$57:$B$96,'WW Spending Actual'!$B62,'C Report Grouper'!T$57:T$96)</f>
        <v>0</v>
      </c>
      <c r="T62" s="233">
        <f>SUMIF('C Report Grouper'!$B$57:$B$96,'WW Spending Actual'!$B62,'C Report Grouper'!U$57:U$96)</f>
        <v>0</v>
      </c>
      <c r="U62" s="233">
        <f>SUMIF('C Report Grouper'!$B$57:$B$96,'WW Spending Actual'!$B62,'C Report Grouper'!V$57:V$96)</f>
        <v>0</v>
      </c>
      <c r="V62" s="233">
        <f>SUMIF('C Report Grouper'!$B$57:$B$96,'WW Spending Actual'!$B62,'C Report Grouper'!W$57:W$96)</f>
        <v>0</v>
      </c>
      <c r="W62" s="233">
        <f>SUMIF('C Report Grouper'!$B$57:$B$96,'WW Spending Actual'!$B62,'C Report Grouper'!X$57:X$96)</f>
        <v>0</v>
      </c>
      <c r="X62" s="233">
        <f>SUMIF('C Report Grouper'!$B$57:$B$96,'WW Spending Actual'!$B62,'C Report Grouper'!Y$57:Y$96)</f>
        <v>0</v>
      </c>
      <c r="Y62" s="233">
        <f>SUMIF('C Report Grouper'!$B$57:$B$96,'WW Spending Actual'!$B62,'C Report Grouper'!Z$57:Z$96)</f>
        <v>0</v>
      </c>
      <c r="Z62" s="233">
        <f>SUMIF('C Report Grouper'!$B$57:$B$96,'WW Spending Actual'!$B62,'C Report Grouper'!AA$57:AA$96)</f>
        <v>0</v>
      </c>
      <c r="AA62" s="233">
        <f>SUMIF('C Report Grouper'!$B$57:$B$96,'WW Spending Actual'!$B62,'C Report Grouper'!AB$57:AB$96)</f>
        <v>0</v>
      </c>
      <c r="AB62" s="234">
        <f>SUMIF('C Report Grouper'!$B$57:$B$96,'WW Spending Actual'!$B62,'C Report Grouper'!AC$57:AC$96)</f>
        <v>0</v>
      </c>
    </row>
    <row r="63" spans="2:28" x14ac:dyDescent="0.2">
      <c r="B63" s="63"/>
      <c r="C63" s="149"/>
      <c r="D63" s="232"/>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4"/>
    </row>
    <row r="64" spans="2:28" x14ac:dyDescent="0.2">
      <c r="B64" s="64" t="s">
        <v>85</v>
      </c>
      <c r="C64" s="149"/>
      <c r="D64" s="232">
        <f>SUMIF('C Report Grouper'!$B$57:$B$96,'WW Spending Actual'!$B64,'C Report Grouper'!E$57:E$96)</f>
        <v>0</v>
      </c>
      <c r="E64" s="233">
        <f>SUMIF('C Report Grouper'!$B$57:$B$96,'WW Spending Actual'!$B64,'C Report Grouper'!F$57:F$96)</f>
        <v>0</v>
      </c>
      <c r="F64" s="233">
        <f>SUMIF('C Report Grouper'!$B$57:$B$96,'WW Spending Actual'!$B64,'C Report Grouper'!G$57:G$96)</f>
        <v>0</v>
      </c>
      <c r="G64" s="233">
        <f>SUMIF('C Report Grouper'!$B$57:$B$96,'WW Spending Actual'!$B64,'C Report Grouper'!H$57:H$96)</f>
        <v>0</v>
      </c>
      <c r="H64" s="233">
        <f>SUMIF('C Report Grouper'!$B$57:$B$96,'WW Spending Actual'!$B64,'C Report Grouper'!I$57:I$96)</f>
        <v>0</v>
      </c>
      <c r="I64" s="233">
        <f>SUMIF('C Report Grouper'!$B$57:$B$96,'WW Spending Actual'!$B64,'C Report Grouper'!J$57:J$96)</f>
        <v>0</v>
      </c>
      <c r="J64" s="233">
        <f>SUMIF('C Report Grouper'!$B$57:$B$96,'WW Spending Actual'!$B64,'C Report Grouper'!K$57:K$96)</f>
        <v>0</v>
      </c>
      <c r="K64" s="233">
        <f>SUMIF('C Report Grouper'!$B$57:$B$96,'WW Spending Actual'!$B64,'C Report Grouper'!L$57:L$96)</f>
        <v>0</v>
      </c>
      <c r="L64" s="233">
        <f>SUMIF('C Report Grouper'!$B$57:$B$96,'WW Spending Actual'!$B64,'C Report Grouper'!M$57:M$96)</f>
        <v>0</v>
      </c>
      <c r="M64" s="233">
        <f>SUMIF('C Report Grouper'!$B$57:$B$96,'WW Spending Actual'!$B64,'C Report Grouper'!N$57:N$96)</f>
        <v>0</v>
      </c>
      <c r="N64" s="233">
        <f>SUMIF('C Report Grouper'!$B$57:$B$96,'WW Spending Actual'!$B64,'C Report Grouper'!O$57:O$96)</f>
        <v>0</v>
      </c>
      <c r="O64" s="233">
        <f>SUMIF('C Report Grouper'!$B$57:$B$96,'WW Spending Actual'!$B64,'C Report Grouper'!P$57:P$96)</f>
        <v>0</v>
      </c>
      <c r="P64" s="233">
        <f>SUMIF('C Report Grouper'!$B$57:$B$96,'WW Spending Actual'!$B64,'C Report Grouper'!Q$57:Q$96)</f>
        <v>0</v>
      </c>
      <c r="Q64" s="233">
        <f>SUMIF('C Report Grouper'!$B$57:$B$96,'WW Spending Actual'!$B64,'C Report Grouper'!R$57:R$96)</f>
        <v>0</v>
      </c>
      <c r="R64" s="233">
        <f>SUMIF('C Report Grouper'!$B$57:$B$96,'WW Spending Actual'!$B64,'C Report Grouper'!S$57:S$96)</f>
        <v>0</v>
      </c>
      <c r="S64" s="233">
        <f>SUMIF('C Report Grouper'!$B$57:$B$96,'WW Spending Actual'!$B64,'C Report Grouper'!T$57:T$96)</f>
        <v>0</v>
      </c>
      <c r="T64" s="233">
        <f>SUMIF('C Report Grouper'!$B$57:$B$96,'WW Spending Actual'!$B64,'C Report Grouper'!U$57:U$96)</f>
        <v>0</v>
      </c>
      <c r="U64" s="233">
        <f>SUMIF('C Report Grouper'!$B$57:$B$96,'WW Spending Actual'!$B64,'C Report Grouper'!V$57:V$96)</f>
        <v>0</v>
      </c>
      <c r="V64" s="233">
        <f>SUMIF('C Report Grouper'!$B$57:$B$96,'WW Spending Actual'!$B64,'C Report Grouper'!W$57:W$96)</f>
        <v>0</v>
      </c>
      <c r="W64" s="233">
        <f>SUMIF('C Report Grouper'!$B$57:$B$96,'WW Spending Actual'!$B64,'C Report Grouper'!X$57:X$96)</f>
        <v>0</v>
      </c>
      <c r="X64" s="233">
        <f>SUMIF('C Report Grouper'!$B$57:$B$96,'WW Spending Actual'!$B64,'C Report Grouper'!Y$57:Y$96)</f>
        <v>0</v>
      </c>
      <c r="Y64" s="233">
        <f>SUMIF('C Report Grouper'!$B$57:$B$96,'WW Spending Actual'!$B64,'C Report Grouper'!Z$57:Z$96)</f>
        <v>0</v>
      </c>
      <c r="Z64" s="233">
        <f>SUMIF('C Report Grouper'!$B$57:$B$96,'WW Spending Actual'!$B64,'C Report Grouper'!AA$57:AA$96)</f>
        <v>0</v>
      </c>
      <c r="AA64" s="233">
        <f>SUMIF('C Report Grouper'!$B$57:$B$96,'WW Spending Actual'!$B64,'C Report Grouper'!AB$57:AB$96)</f>
        <v>0</v>
      </c>
      <c r="AB64" s="234">
        <f>SUMIF('C Report Grouper'!$B$57:$B$96,'WW Spending Actual'!$B64,'C Report Grouper'!AC$57:AC$96)</f>
        <v>0</v>
      </c>
    </row>
    <row r="65" spans="2:28" x14ac:dyDescent="0.2">
      <c r="B65" s="150" t="str">
        <f>IFERROR(VLOOKUP(C65,'MEG Def'!$A$21:$B$26,2),"")</f>
        <v/>
      </c>
      <c r="C65" s="149"/>
      <c r="D65" s="232">
        <f>SUMIF('C Report Grouper'!$B$57:$B$96,'WW Spending Actual'!$B65,'C Report Grouper'!E$57:E$96)</f>
        <v>0</v>
      </c>
      <c r="E65" s="233">
        <f>SUMIF('C Report Grouper'!$B$57:$B$96,'WW Spending Actual'!$B65,'C Report Grouper'!F$57:F$96)</f>
        <v>0</v>
      </c>
      <c r="F65" s="233">
        <f>SUMIF('C Report Grouper'!$B$57:$B$96,'WW Spending Actual'!$B65,'C Report Grouper'!G$57:G$96)</f>
        <v>0</v>
      </c>
      <c r="G65" s="233">
        <f>SUMIF('C Report Grouper'!$B$57:$B$96,'WW Spending Actual'!$B65,'C Report Grouper'!H$57:H$96)</f>
        <v>0</v>
      </c>
      <c r="H65" s="233">
        <f>SUMIF('C Report Grouper'!$B$57:$B$96,'WW Spending Actual'!$B65,'C Report Grouper'!I$57:I$96)</f>
        <v>0</v>
      </c>
      <c r="I65" s="233">
        <f>SUMIF('C Report Grouper'!$B$57:$B$96,'WW Spending Actual'!$B65,'C Report Grouper'!J$57:J$96)</f>
        <v>0</v>
      </c>
      <c r="J65" s="233">
        <f>SUMIF('C Report Grouper'!$B$57:$B$96,'WW Spending Actual'!$B65,'C Report Grouper'!K$57:K$96)</f>
        <v>0</v>
      </c>
      <c r="K65" s="233">
        <f>SUMIF('C Report Grouper'!$B$57:$B$96,'WW Spending Actual'!$B65,'C Report Grouper'!L$57:L$96)</f>
        <v>0</v>
      </c>
      <c r="L65" s="233">
        <f>SUMIF('C Report Grouper'!$B$57:$B$96,'WW Spending Actual'!$B65,'C Report Grouper'!M$57:M$96)</f>
        <v>0</v>
      </c>
      <c r="M65" s="233">
        <f>SUMIF('C Report Grouper'!$B$57:$B$96,'WW Spending Actual'!$B65,'C Report Grouper'!N$57:N$96)</f>
        <v>0</v>
      </c>
      <c r="N65" s="233">
        <f>SUMIF('C Report Grouper'!$B$57:$B$96,'WW Spending Actual'!$B65,'C Report Grouper'!O$57:O$96)</f>
        <v>0</v>
      </c>
      <c r="O65" s="233">
        <f>SUMIF('C Report Grouper'!$B$57:$B$96,'WW Spending Actual'!$B65,'C Report Grouper'!P$57:P$96)</f>
        <v>0</v>
      </c>
      <c r="P65" s="233">
        <f>SUMIF('C Report Grouper'!$B$57:$B$96,'WW Spending Actual'!$B65,'C Report Grouper'!Q$57:Q$96)</f>
        <v>0</v>
      </c>
      <c r="Q65" s="233">
        <f>SUMIF('C Report Grouper'!$B$57:$B$96,'WW Spending Actual'!$B65,'C Report Grouper'!R$57:R$96)</f>
        <v>0</v>
      </c>
      <c r="R65" s="233">
        <f>SUMIF('C Report Grouper'!$B$57:$B$96,'WW Spending Actual'!$B65,'C Report Grouper'!S$57:S$96)</f>
        <v>0</v>
      </c>
      <c r="S65" s="233">
        <f>SUMIF('C Report Grouper'!$B$57:$B$96,'WW Spending Actual'!$B65,'C Report Grouper'!T$57:T$96)</f>
        <v>0</v>
      </c>
      <c r="T65" s="233">
        <f>SUMIF('C Report Grouper'!$B$57:$B$96,'WW Spending Actual'!$B65,'C Report Grouper'!U$57:U$96)</f>
        <v>0</v>
      </c>
      <c r="U65" s="233">
        <f>SUMIF('C Report Grouper'!$B$57:$B$96,'WW Spending Actual'!$B65,'C Report Grouper'!V$57:V$96)</f>
        <v>0</v>
      </c>
      <c r="V65" s="233">
        <f>SUMIF('C Report Grouper'!$B$57:$B$96,'WW Spending Actual'!$B65,'C Report Grouper'!W$57:W$96)</f>
        <v>0</v>
      </c>
      <c r="W65" s="233">
        <f>SUMIF('C Report Grouper'!$B$57:$B$96,'WW Spending Actual'!$B65,'C Report Grouper'!X$57:X$96)</f>
        <v>0</v>
      </c>
      <c r="X65" s="233">
        <f>SUMIF('C Report Grouper'!$B$57:$B$96,'WW Spending Actual'!$B65,'C Report Grouper'!Y$57:Y$96)</f>
        <v>0</v>
      </c>
      <c r="Y65" s="233">
        <f>SUMIF('C Report Grouper'!$B$57:$B$96,'WW Spending Actual'!$B65,'C Report Grouper'!Z$57:Z$96)</f>
        <v>0</v>
      </c>
      <c r="Z65" s="233">
        <f>SUMIF('C Report Grouper'!$B$57:$B$96,'WW Spending Actual'!$B65,'C Report Grouper'!AA$57:AA$96)</f>
        <v>0</v>
      </c>
      <c r="AA65" s="233">
        <f>SUMIF('C Report Grouper'!$B$57:$B$96,'WW Spending Actual'!$B65,'C Report Grouper'!AB$57:AB$96)</f>
        <v>0</v>
      </c>
      <c r="AB65" s="234">
        <f>SUMIF('C Report Grouper'!$B$57:$B$96,'WW Spending Actual'!$B65,'C Report Grouper'!AC$57:AC$96)</f>
        <v>0</v>
      </c>
    </row>
    <row r="66" spans="2:28" x14ac:dyDescent="0.2">
      <c r="B66" s="150" t="str">
        <f>IFERROR(VLOOKUP(C66,'MEG Def'!$A$21:$B$26,2),"")</f>
        <v/>
      </c>
      <c r="C66" s="149"/>
      <c r="D66" s="232">
        <f>SUMIF('C Report Grouper'!$B$57:$B$96,'WW Spending Actual'!$B66,'C Report Grouper'!E$57:E$96)</f>
        <v>0</v>
      </c>
      <c r="E66" s="233">
        <f>SUMIF('C Report Grouper'!$B$57:$B$96,'WW Spending Actual'!$B66,'C Report Grouper'!F$57:F$96)</f>
        <v>0</v>
      </c>
      <c r="F66" s="233">
        <f>SUMIF('C Report Grouper'!$B$57:$B$96,'WW Spending Actual'!$B66,'C Report Grouper'!G$57:G$96)</f>
        <v>0</v>
      </c>
      <c r="G66" s="233">
        <f>SUMIF('C Report Grouper'!$B$57:$B$96,'WW Spending Actual'!$B66,'C Report Grouper'!H$57:H$96)</f>
        <v>0</v>
      </c>
      <c r="H66" s="233">
        <f>SUMIF('C Report Grouper'!$B$57:$B$96,'WW Spending Actual'!$B66,'C Report Grouper'!I$57:I$96)</f>
        <v>0</v>
      </c>
      <c r="I66" s="233">
        <f>SUMIF('C Report Grouper'!$B$57:$B$96,'WW Spending Actual'!$B66,'C Report Grouper'!J$57:J$96)</f>
        <v>0</v>
      </c>
      <c r="J66" s="233">
        <f>SUMIF('C Report Grouper'!$B$57:$B$96,'WW Spending Actual'!$B66,'C Report Grouper'!K$57:K$96)</f>
        <v>0</v>
      </c>
      <c r="K66" s="233">
        <f>SUMIF('C Report Grouper'!$B$57:$B$96,'WW Spending Actual'!$B66,'C Report Grouper'!L$57:L$96)</f>
        <v>0</v>
      </c>
      <c r="L66" s="233">
        <f>SUMIF('C Report Grouper'!$B$57:$B$96,'WW Spending Actual'!$B66,'C Report Grouper'!M$57:M$96)</f>
        <v>0</v>
      </c>
      <c r="M66" s="233">
        <f>SUMIF('C Report Grouper'!$B$57:$B$96,'WW Spending Actual'!$B66,'C Report Grouper'!N$57:N$96)</f>
        <v>0</v>
      </c>
      <c r="N66" s="233">
        <f>SUMIF('C Report Grouper'!$B$57:$B$96,'WW Spending Actual'!$B66,'C Report Grouper'!O$57:O$96)</f>
        <v>0</v>
      </c>
      <c r="O66" s="233">
        <f>SUMIF('C Report Grouper'!$B$57:$B$96,'WW Spending Actual'!$B66,'C Report Grouper'!P$57:P$96)</f>
        <v>0</v>
      </c>
      <c r="P66" s="233">
        <f>SUMIF('C Report Grouper'!$B$57:$B$96,'WW Spending Actual'!$B66,'C Report Grouper'!Q$57:Q$96)</f>
        <v>0</v>
      </c>
      <c r="Q66" s="233">
        <f>SUMIF('C Report Grouper'!$B$57:$B$96,'WW Spending Actual'!$B66,'C Report Grouper'!R$57:R$96)</f>
        <v>0</v>
      </c>
      <c r="R66" s="233">
        <f>SUMIF('C Report Grouper'!$B$57:$B$96,'WW Spending Actual'!$B66,'C Report Grouper'!S$57:S$96)</f>
        <v>0</v>
      </c>
      <c r="S66" s="233">
        <f>SUMIF('C Report Grouper'!$B$57:$B$96,'WW Spending Actual'!$B66,'C Report Grouper'!T$57:T$96)</f>
        <v>0</v>
      </c>
      <c r="T66" s="233">
        <f>SUMIF('C Report Grouper'!$B$57:$B$96,'WW Spending Actual'!$B66,'C Report Grouper'!U$57:U$96)</f>
        <v>0</v>
      </c>
      <c r="U66" s="233">
        <f>SUMIF('C Report Grouper'!$B$57:$B$96,'WW Spending Actual'!$B66,'C Report Grouper'!V$57:V$96)</f>
        <v>0</v>
      </c>
      <c r="V66" s="233">
        <f>SUMIF('C Report Grouper'!$B$57:$B$96,'WW Spending Actual'!$B66,'C Report Grouper'!W$57:W$96)</f>
        <v>0</v>
      </c>
      <c r="W66" s="233">
        <f>SUMIF('C Report Grouper'!$B$57:$B$96,'WW Spending Actual'!$B66,'C Report Grouper'!X$57:X$96)</f>
        <v>0</v>
      </c>
      <c r="X66" s="233">
        <f>SUMIF('C Report Grouper'!$B$57:$B$96,'WW Spending Actual'!$B66,'C Report Grouper'!Y$57:Y$96)</f>
        <v>0</v>
      </c>
      <c r="Y66" s="233">
        <f>SUMIF('C Report Grouper'!$B$57:$B$96,'WW Spending Actual'!$B66,'C Report Grouper'!Z$57:Z$96)</f>
        <v>0</v>
      </c>
      <c r="Z66" s="233">
        <f>SUMIF('C Report Grouper'!$B$57:$B$96,'WW Spending Actual'!$B66,'C Report Grouper'!AA$57:AA$96)</f>
        <v>0</v>
      </c>
      <c r="AA66" s="233">
        <f>SUMIF('C Report Grouper'!$B$57:$B$96,'WW Spending Actual'!$B66,'C Report Grouper'!AB$57:AB$96)</f>
        <v>0</v>
      </c>
      <c r="AB66" s="234">
        <f>SUMIF('C Report Grouper'!$B$57:$B$96,'WW Spending Actual'!$B66,'C Report Grouper'!AC$57:AC$96)</f>
        <v>0</v>
      </c>
    </row>
    <row r="67" spans="2:28" x14ac:dyDescent="0.2">
      <c r="B67" s="150" t="str">
        <f>IFERROR(VLOOKUP(C67,'MEG Def'!$A$21:$B$26,2),"")</f>
        <v/>
      </c>
      <c r="C67" s="149"/>
      <c r="D67" s="232">
        <f>SUMIF('C Report Grouper'!$B$57:$B$96,'WW Spending Actual'!$B67,'C Report Grouper'!E$57:E$96)</f>
        <v>0</v>
      </c>
      <c r="E67" s="233">
        <f>SUMIF('C Report Grouper'!$B$57:$B$96,'WW Spending Actual'!$B67,'C Report Grouper'!F$57:F$96)</f>
        <v>0</v>
      </c>
      <c r="F67" s="233">
        <f>SUMIF('C Report Grouper'!$B$57:$B$96,'WW Spending Actual'!$B67,'C Report Grouper'!G$57:G$96)</f>
        <v>0</v>
      </c>
      <c r="G67" s="233">
        <f>SUMIF('C Report Grouper'!$B$57:$B$96,'WW Spending Actual'!$B67,'C Report Grouper'!H$57:H$96)</f>
        <v>0</v>
      </c>
      <c r="H67" s="233">
        <f>SUMIF('C Report Grouper'!$B$57:$B$96,'WW Spending Actual'!$B67,'C Report Grouper'!I$57:I$96)</f>
        <v>0</v>
      </c>
      <c r="I67" s="233">
        <f>SUMIF('C Report Grouper'!$B$57:$B$96,'WW Spending Actual'!$B67,'C Report Grouper'!J$57:J$96)</f>
        <v>0</v>
      </c>
      <c r="J67" s="233">
        <f>SUMIF('C Report Grouper'!$B$57:$B$96,'WW Spending Actual'!$B67,'C Report Grouper'!K$57:K$96)</f>
        <v>0</v>
      </c>
      <c r="K67" s="233">
        <f>SUMIF('C Report Grouper'!$B$57:$B$96,'WW Spending Actual'!$B67,'C Report Grouper'!L$57:L$96)</f>
        <v>0</v>
      </c>
      <c r="L67" s="233">
        <f>SUMIF('C Report Grouper'!$B$57:$B$96,'WW Spending Actual'!$B67,'C Report Grouper'!M$57:M$96)</f>
        <v>0</v>
      </c>
      <c r="M67" s="233">
        <f>SUMIF('C Report Grouper'!$B$57:$B$96,'WW Spending Actual'!$B67,'C Report Grouper'!N$57:N$96)</f>
        <v>0</v>
      </c>
      <c r="N67" s="233">
        <f>SUMIF('C Report Grouper'!$B$57:$B$96,'WW Spending Actual'!$B67,'C Report Grouper'!O$57:O$96)</f>
        <v>0</v>
      </c>
      <c r="O67" s="233">
        <f>SUMIF('C Report Grouper'!$B$57:$B$96,'WW Spending Actual'!$B67,'C Report Grouper'!P$57:P$96)</f>
        <v>0</v>
      </c>
      <c r="P67" s="233">
        <f>SUMIF('C Report Grouper'!$B$57:$B$96,'WW Spending Actual'!$B67,'C Report Grouper'!Q$57:Q$96)</f>
        <v>0</v>
      </c>
      <c r="Q67" s="233">
        <f>SUMIF('C Report Grouper'!$B$57:$B$96,'WW Spending Actual'!$B67,'C Report Grouper'!R$57:R$96)</f>
        <v>0</v>
      </c>
      <c r="R67" s="233">
        <f>SUMIF('C Report Grouper'!$B$57:$B$96,'WW Spending Actual'!$B67,'C Report Grouper'!S$57:S$96)</f>
        <v>0</v>
      </c>
      <c r="S67" s="233">
        <f>SUMIF('C Report Grouper'!$B$57:$B$96,'WW Spending Actual'!$B67,'C Report Grouper'!T$57:T$96)</f>
        <v>0</v>
      </c>
      <c r="T67" s="233">
        <f>SUMIF('C Report Grouper'!$B$57:$B$96,'WW Spending Actual'!$B67,'C Report Grouper'!U$57:U$96)</f>
        <v>0</v>
      </c>
      <c r="U67" s="233">
        <f>SUMIF('C Report Grouper'!$B$57:$B$96,'WW Spending Actual'!$B67,'C Report Grouper'!V$57:V$96)</f>
        <v>0</v>
      </c>
      <c r="V67" s="233">
        <f>SUMIF('C Report Grouper'!$B$57:$B$96,'WW Spending Actual'!$B67,'C Report Grouper'!W$57:W$96)</f>
        <v>0</v>
      </c>
      <c r="W67" s="233">
        <f>SUMIF('C Report Grouper'!$B$57:$B$96,'WW Spending Actual'!$B67,'C Report Grouper'!X$57:X$96)</f>
        <v>0</v>
      </c>
      <c r="X67" s="233">
        <f>SUMIF('C Report Grouper'!$B$57:$B$96,'WW Spending Actual'!$B67,'C Report Grouper'!Y$57:Y$96)</f>
        <v>0</v>
      </c>
      <c r="Y67" s="233">
        <f>SUMIF('C Report Grouper'!$B$57:$B$96,'WW Spending Actual'!$B67,'C Report Grouper'!Z$57:Z$96)</f>
        <v>0</v>
      </c>
      <c r="Z67" s="233">
        <f>SUMIF('C Report Grouper'!$B$57:$B$96,'WW Spending Actual'!$B67,'C Report Grouper'!AA$57:AA$96)</f>
        <v>0</v>
      </c>
      <c r="AA67" s="233">
        <f>SUMIF('C Report Grouper'!$B$57:$B$96,'WW Spending Actual'!$B67,'C Report Grouper'!AB$57:AB$96)</f>
        <v>0</v>
      </c>
      <c r="AB67" s="234">
        <f>SUMIF('C Report Grouper'!$B$57:$B$96,'WW Spending Actual'!$B67,'C Report Grouper'!AC$57:AC$96)</f>
        <v>0</v>
      </c>
    </row>
    <row r="68" spans="2:28" x14ac:dyDescent="0.2">
      <c r="B68" s="150" t="str">
        <f>IFERROR(VLOOKUP(C68,'MEG Def'!$A$21:$B$26,2),"")</f>
        <v/>
      </c>
      <c r="C68" s="149"/>
      <c r="D68" s="232">
        <f>SUMIF('C Report Grouper'!$B$57:$B$96,'WW Spending Actual'!$B68,'C Report Grouper'!E$57:E$96)</f>
        <v>0</v>
      </c>
      <c r="E68" s="233">
        <f>SUMIF('C Report Grouper'!$B$57:$B$96,'WW Spending Actual'!$B68,'C Report Grouper'!F$57:F$96)</f>
        <v>0</v>
      </c>
      <c r="F68" s="233">
        <f>SUMIF('C Report Grouper'!$B$57:$B$96,'WW Spending Actual'!$B68,'C Report Grouper'!G$57:G$96)</f>
        <v>0</v>
      </c>
      <c r="G68" s="233">
        <f>SUMIF('C Report Grouper'!$B$57:$B$96,'WW Spending Actual'!$B68,'C Report Grouper'!H$57:H$96)</f>
        <v>0</v>
      </c>
      <c r="H68" s="233">
        <f>SUMIF('C Report Grouper'!$B$57:$B$96,'WW Spending Actual'!$B68,'C Report Grouper'!I$57:I$96)</f>
        <v>0</v>
      </c>
      <c r="I68" s="233">
        <f>SUMIF('C Report Grouper'!$B$57:$B$96,'WW Spending Actual'!$B68,'C Report Grouper'!J$57:J$96)</f>
        <v>0</v>
      </c>
      <c r="J68" s="233">
        <f>SUMIF('C Report Grouper'!$B$57:$B$96,'WW Spending Actual'!$B68,'C Report Grouper'!K$57:K$96)</f>
        <v>0</v>
      </c>
      <c r="K68" s="233">
        <f>SUMIF('C Report Grouper'!$B$57:$B$96,'WW Spending Actual'!$B68,'C Report Grouper'!L$57:L$96)</f>
        <v>0</v>
      </c>
      <c r="L68" s="233">
        <f>SUMIF('C Report Grouper'!$B$57:$B$96,'WW Spending Actual'!$B68,'C Report Grouper'!M$57:M$96)</f>
        <v>0</v>
      </c>
      <c r="M68" s="233">
        <f>SUMIF('C Report Grouper'!$B$57:$B$96,'WW Spending Actual'!$B68,'C Report Grouper'!N$57:N$96)</f>
        <v>0</v>
      </c>
      <c r="N68" s="233">
        <f>SUMIF('C Report Grouper'!$B$57:$B$96,'WW Spending Actual'!$B68,'C Report Grouper'!O$57:O$96)</f>
        <v>0</v>
      </c>
      <c r="O68" s="233">
        <f>SUMIF('C Report Grouper'!$B$57:$B$96,'WW Spending Actual'!$B68,'C Report Grouper'!P$57:P$96)</f>
        <v>0</v>
      </c>
      <c r="P68" s="233">
        <f>SUMIF('C Report Grouper'!$B$57:$B$96,'WW Spending Actual'!$B68,'C Report Grouper'!Q$57:Q$96)</f>
        <v>0</v>
      </c>
      <c r="Q68" s="233">
        <f>SUMIF('C Report Grouper'!$B$57:$B$96,'WW Spending Actual'!$B68,'C Report Grouper'!R$57:R$96)</f>
        <v>0</v>
      </c>
      <c r="R68" s="233">
        <f>SUMIF('C Report Grouper'!$B$57:$B$96,'WW Spending Actual'!$B68,'C Report Grouper'!S$57:S$96)</f>
        <v>0</v>
      </c>
      <c r="S68" s="233">
        <f>SUMIF('C Report Grouper'!$B$57:$B$96,'WW Spending Actual'!$B68,'C Report Grouper'!T$57:T$96)</f>
        <v>0</v>
      </c>
      <c r="T68" s="233">
        <f>SUMIF('C Report Grouper'!$B$57:$B$96,'WW Spending Actual'!$B68,'C Report Grouper'!U$57:U$96)</f>
        <v>0</v>
      </c>
      <c r="U68" s="233">
        <f>SUMIF('C Report Grouper'!$B$57:$B$96,'WW Spending Actual'!$B68,'C Report Grouper'!V$57:V$96)</f>
        <v>0</v>
      </c>
      <c r="V68" s="233">
        <f>SUMIF('C Report Grouper'!$B$57:$B$96,'WW Spending Actual'!$B68,'C Report Grouper'!W$57:W$96)</f>
        <v>0</v>
      </c>
      <c r="W68" s="233">
        <f>SUMIF('C Report Grouper'!$B$57:$B$96,'WW Spending Actual'!$B68,'C Report Grouper'!X$57:X$96)</f>
        <v>0</v>
      </c>
      <c r="X68" s="233">
        <f>SUMIF('C Report Grouper'!$B$57:$B$96,'WW Spending Actual'!$B68,'C Report Grouper'!Y$57:Y$96)</f>
        <v>0</v>
      </c>
      <c r="Y68" s="233">
        <f>SUMIF('C Report Grouper'!$B$57:$B$96,'WW Spending Actual'!$B68,'C Report Grouper'!Z$57:Z$96)</f>
        <v>0</v>
      </c>
      <c r="Z68" s="233">
        <f>SUMIF('C Report Grouper'!$B$57:$B$96,'WW Spending Actual'!$B68,'C Report Grouper'!AA$57:AA$96)</f>
        <v>0</v>
      </c>
      <c r="AA68" s="233">
        <f>SUMIF('C Report Grouper'!$B$57:$B$96,'WW Spending Actual'!$B68,'C Report Grouper'!AB$57:AB$96)</f>
        <v>0</v>
      </c>
      <c r="AB68" s="234">
        <f>SUMIF('C Report Grouper'!$B$57:$B$96,'WW Spending Actual'!$B68,'C Report Grouper'!AC$57:AC$96)</f>
        <v>0</v>
      </c>
    </row>
    <row r="69" spans="2:28" x14ac:dyDescent="0.2">
      <c r="B69" s="150" t="str">
        <f>IFERROR(VLOOKUP(C69,'MEG Def'!$A$21:$B$26,2),"")</f>
        <v/>
      </c>
      <c r="C69" s="149"/>
      <c r="D69" s="232">
        <f>SUMIF('C Report Grouper'!$B$57:$B$96,'WW Spending Actual'!$B69,'C Report Grouper'!E$57:E$96)</f>
        <v>0</v>
      </c>
      <c r="E69" s="233">
        <f>SUMIF('C Report Grouper'!$B$57:$B$96,'WW Spending Actual'!$B69,'C Report Grouper'!F$57:F$96)</f>
        <v>0</v>
      </c>
      <c r="F69" s="233">
        <f>SUMIF('C Report Grouper'!$B$57:$B$96,'WW Spending Actual'!$B69,'C Report Grouper'!G$57:G$96)</f>
        <v>0</v>
      </c>
      <c r="G69" s="233">
        <f>SUMIF('C Report Grouper'!$B$57:$B$96,'WW Spending Actual'!$B69,'C Report Grouper'!H$57:H$96)</f>
        <v>0</v>
      </c>
      <c r="H69" s="233">
        <f>SUMIF('C Report Grouper'!$B$57:$B$96,'WW Spending Actual'!$B69,'C Report Grouper'!I$57:I$96)</f>
        <v>0</v>
      </c>
      <c r="I69" s="233">
        <f>SUMIF('C Report Grouper'!$B$57:$B$96,'WW Spending Actual'!$B69,'C Report Grouper'!J$57:J$96)</f>
        <v>0</v>
      </c>
      <c r="J69" s="233">
        <f>SUMIF('C Report Grouper'!$B$57:$B$96,'WW Spending Actual'!$B69,'C Report Grouper'!K$57:K$96)</f>
        <v>0</v>
      </c>
      <c r="K69" s="233">
        <f>SUMIF('C Report Grouper'!$B$57:$B$96,'WW Spending Actual'!$B69,'C Report Grouper'!L$57:L$96)</f>
        <v>0</v>
      </c>
      <c r="L69" s="233">
        <f>SUMIF('C Report Grouper'!$B$57:$B$96,'WW Spending Actual'!$B69,'C Report Grouper'!M$57:M$96)</f>
        <v>0</v>
      </c>
      <c r="M69" s="233">
        <f>SUMIF('C Report Grouper'!$B$57:$B$96,'WW Spending Actual'!$B69,'C Report Grouper'!N$57:N$96)</f>
        <v>0</v>
      </c>
      <c r="N69" s="233">
        <f>SUMIF('C Report Grouper'!$B$57:$B$96,'WW Spending Actual'!$B69,'C Report Grouper'!O$57:O$96)</f>
        <v>0</v>
      </c>
      <c r="O69" s="233">
        <f>SUMIF('C Report Grouper'!$B$57:$B$96,'WW Spending Actual'!$B69,'C Report Grouper'!P$57:P$96)</f>
        <v>0</v>
      </c>
      <c r="P69" s="233">
        <f>SUMIF('C Report Grouper'!$B$57:$B$96,'WW Spending Actual'!$B69,'C Report Grouper'!Q$57:Q$96)</f>
        <v>0</v>
      </c>
      <c r="Q69" s="233">
        <f>SUMIF('C Report Grouper'!$B$57:$B$96,'WW Spending Actual'!$B69,'C Report Grouper'!R$57:R$96)</f>
        <v>0</v>
      </c>
      <c r="R69" s="233">
        <f>SUMIF('C Report Grouper'!$B$57:$B$96,'WW Spending Actual'!$B69,'C Report Grouper'!S$57:S$96)</f>
        <v>0</v>
      </c>
      <c r="S69" s="233">
        <f>SUMIF('C Report Grouper'!$B$57:$B$96,'WW Spending Actual'!$B69,'C Report Grouper'!T$57:T$96)</f>
        <v>0</v>
      </c>
      <c r="T69" s="233">
        <f>SUMIF('C Report Grouper'!$B$57:$B$96,'WW Spending Actual'!$B69,'C Report Grouper'!U$57:U$96)</f>
        <v>0</v>
      </c>
      <c r="U69" s="233">
        <f>SUMIF('C Report Grouper'!$B$57:$B$96,'WW Spending Actual'!$B69,'C Report Grouper'!V$57:V$96)</f>
        <v>0</v>
      </c>
      <c r="V69" s="233">
        <f>SUMIF('C Report Grouper'!$B$57:$B$96,'WW Spending Actual'!$B69,'C Report Grouper'!W$57:W$96)</f>
        <v>0</v>
      </c>
      <c r="W69" s="233">
        <f>SUMIF('C Report Grouper'!$B$57:$B$96,'WW Spending Actual'!$B69,'C Report Grouper'!X$57:X$96)</f>
        <v>0</v>
      </c>
      <c r="X69" s="233">
        <f>SUMIF('C Report Grouper'!$B$57:$B$96,'WW Spending Actual'!$B69,'C Report Grouper'!Y$57:Y$96)</f>
        <v>0</v>
      </c>
      <c r="Y69" s="233">
        <f>SUMIF('C Report Grouper'!$B$57:$B$96,'WW Spending Actual'!$B69,'C Report Grouper'!Z$57:Z$96)</f>
        <v>0</v>
      </c>
      <c r="Z69" s="233">
        <f>SUMIF('C Report Grouper'!$B$57:$B$96,'WW Spending Actual'!$B69,'C Report Grouper'!AA$57:AA$96)</f>
        <v>0</v>
      </c>
      <c r="AA69" s="233">
        <f>SUMIF('C Report Grouper'!$B$57:$B$96,'WW Spending Actual'!$B69,'C Report Grouper'!AB$57:AB$96)</f>
        <v>0</v>
      </c>
      <c r="AB69" s="234">
        <f>SUMIF('C Report Grouper'!$B$57:$B$96,'WW Spending Actual'!$B69,'C Report Grouper'!AC$57:AC$96)</f>
        <v>0</v>
      </c>
    </row>
    <row r="70" spans="2:28" x14ac:dyDescent="0.2">
      <c r="B70" s="63"/>
      <c r="C70" s="213"/>
      <c r="D70" s="232"/>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4"/>
    </row>
    <row r="71" spans="2:28" x14ac:dyDescent="0.2">
      <c r="B71" s="64" t="s">
        <v>43</v>
      </c>
      <c r="C71" s="149"/>
      <c r="D71" s="232">
        <f>SUMIF('C Report Grouper'!$B$57:$B$96,'WW Spending Actual'!$B71,'C Report Grouper'!E$57:E$96)</f>
        <v>0</v>
      </c>
      <c r="E71" s="233">
        <f>SUMIF('C Report Grouper'!$B$57:$B$96,'WW Spending Actual'!$B71,'C Report Grouper'!F$57:F$96)</f>
        <v>0</v>
      </c>
      <c r="F71" s="233">
        <f>SUMIF('C Report Grouper'!$B$57:$B$96,'WW Spending Actual'!$B71,'C Report Grouper'!G$57:G$96)</f>
        <v>0</v>
      </c>
      <c r="G71" s="233">
        <f>SUMIF('C Report Grouper'!$B$57:$B$96,'WW Spending Actual'!$B71,'C Report Grouper'!H$57:H$96)</f>
        <v>0</v>
      </c>
      <c r="H71" s="233">
        <f>SUMIF('C Report Grouper'!$B$57:$B$96,'WW Spending Actual'!$B71,'C Report Grouper'!I$57:I$96)</f>
        <v>0</v>
      </c>
      <c r="I71" s="233">
        <f>SUMIF('C Report Grouper'!$B$57:$B$96,'WW Spending Actual'!$B71,'C Report Grouper'!J$57:J$96)</f>
        <v>0</v>
      </c>
      <c r="J71" s="233">
        <f>SUMIF('C Report Grouper'!$B$57:$B$96,'WW Spending Actual'!$B71,'C Report Grouper'!K$57:K$96)</f>
        <v>0</v>
      </c>
      <c r="K71" s="233">
        <f>SUMIF('C Report Grouper'!$B$57:$B$96,'WW Spending Actual'!$B71,'C Report Grouper'!L$57:L$96)</f>
        <v>0</v>
      </c>
      <c r="L71" s="233">
        <f>SUMIF('C Report Grouper'!$B$57:$B$96,'WW Spending Actual'!$B71,'C Report Grouper'!M$57:M$96)</f>
        <v>0</v>
      </c>
      <c r="M71" s="233">
        <f>SUMIF('C Report Grouper'!$B$57:$B$96,'WW Spending Actual'!$B71,'C Report Grouper'!N$57:N$96)</f>
        <v>0</v>
      </c>
      <c r="N71" s="233">
        <f>SUMIF('C Report Grouper'!$B$57:$B$96,'WW Spending Actual'!$B71,'C Report Grouper'!O$57:O$96)</f>
        <v>0</v>
      </c>
      <c r="O71" s="233">
        <f>SUMIF('C Report Grouper'!$B$57:$B$96,'WW Spending Actual'!$B71,'C Report Grouper'!P$57:P$96)</f>
        <v>0</v>
      </c>
      <c r="P71" s="233">
        <f>SUMIF('C Report Grouper'!$B$57:$B$96,'WW Spending Actual'!$B71,'C Report Grouper'!Q$57:Q$96)</f>
        <v>0</v>
      </c>
      <c r="Q71" s="233">
        <f>SUMIF('C Report Grouper'!$B$57:$B$96,'WW Spending Actual'!$B71,'C Report Grouper'!R$57:R$96)</f>
        <v>0</v>
      </c>
      <c r="R71" s="233">
        <f>SUMIF('C Report Grouper'!$B$57:$B$96,'WW Spending Actual'!$B71,'C Report Grouper'!S$57:S$96)</f>
        <v>0</v>
      </c>
      <c r="S71" s="233">
        <f>SUMIF('C Report Grouper'!$B$57:$B$96,'WW Spending Actual'!$B71,'C Report Grouper'!T$57:T$96)</f>
        <v>0</v>
      </c>
      <c r="T71" s="233">
        <f>SUMIF('C Report Grouper'!$B$57:$B$96,'WW Spending Actual'!$B71,'C Report Grouper'!U$57:U$96)</f>
        <v>0</v>
      </c>
      <c r="U71" s="233">
        <f>SUMIF('C Report Grouper'!$B$57:$B$96,'WW Spending Actual'!$B71,'C Report Grouper'!V$57:V$96)</f>
        <v>0</v>
      </c>
      <c r="V71" s="233">
        <f>SUMIF('C Report Grouper'!$B$57:$B$96,'WW Spending Actual'!$B71,'C Report Grouper'!W$57:W$96)</f>
        <v>0</v>
      </c>
      <c r="W71" s="233">
        <f>SUMIF('C Report Grouper'!$B$57:$B$96,'WW Spending Actual'!$B71,'C Report Grouper'!X$57:X$96)</f>
        <v>0</v>
      </c>
      <c r="X71" s="233">
        <f>SUMIF('C Report Grouper'!$B$57:$B$96,'WW Spending Actual'!$B71,'C Report Grouper'!Y$57:Y$96)</f>
        <v>0</v>
      </c>
      <c r="Y71" s="233">
        <f>SUMIF('C Report Grouper'!$B$57:$B$96,'WW Spending Actual'!$B71,'C Report Grouper'!Z$57:Z$96)</f>
        <v>0</v>
      </c>
      <c r="Z71" s="233">
        <f>SUMIF('C Report Grouper'!$B$57:$B$96,'WW Spending Actual'!$B71,'C Report Grouper'!AA$57:AA$96)</f>
        <v>0</v>
      </c>
      <c r="AA71" s="233">
        <f>SUMIF('C Report Grouper'!$B$57:$B$96,'WW Spending Actual'!$B71,'C Report Grouper'!AB$57:AB$96)</f>
        <v>0</v>
      </c>
      <c r="AB71" s="234">
        <f>SUMIF('C Report Grouper'!$B$57:$B$96,'WW Spending Actual'!$B71,'C Report Grouper'!AC$57:AC$96)</f>
        <v>0</v>
      </c>
    </row>
    <row r="72" spans="2:28" x14ac:dyDescent="0.2">
      <c r="B72" s="150" t="str">
        <f>IFERROR(VLOOKUP(C72,'MEG Def'!$A$35:$B$40,2),"")</f>
        <v/>
      </c>
      <c r="C72" s="213"/>
      <c r="D72" s="232">
        <f>SUMIF('C Report Grouper'!$B$57:$B$96,'WW Spending Actual'!$B72,'C Report Grouper'!E$57:E$96)</f>
        <v>0</v>
      </c>
      <c r="E72" s="233">
        <f>SUMIF('C Report Grouper'!$B$57:$B$96,'WW Spending Actual'!$B72,'C Report Grouper'!F$57:F$96)</f>
        <v>0</v>
      </c>
      <c r="F72" s="233">
        <f>SUMIF('C Report Grouper'!$B$57:$B$96,'WW Spending Actual'!$B72,'C Report Grouper'!G$57:G$96)</f>
        <v>0</v>
      </c>
      <c r="G72" s="233">
        <f>SUMIF('C Report Grouper'!$B$57:$B$96,'WW Spending Actual'!$B72,'C Report Grouper'!H$57:H$96)</f>
        <v>0</v>
      </c>
      <c r="H72" s="233">
        <f>SUMIF('C Report Grouper'!$B$57:$B$96,'WW Spending Actual'!$B72,'C Report Grouper'!I$57:I$96)</f>
        <v>0</v>
      </c>
      <c r="I72" s="233">
        <f>SUMIF('C Report Grouper'!$B$57:$B$96,'WW Spending Actual'!$B72,'C Report Grouper'!J$57:J$96)</f>
        <v>0</v>
      </c>
      <c r="J72" s="233">
        <f>SUMIF('C Report Grouper'!$B$57:$B$96,'WW Spending Actual'!$B72,'C Report Grouper'!K$57:K$96)</f>
        <v>0</v>
      </c>
      <c r="K72" s="233">
        <f>SUMIF('C Report Grouper'!$B$57:$B$96,'WW Spending Actual'!$B72,'C Report Grouper'!L$57:L$96)</f>
        <v>0</v>
      </c>
      <c r="L72" s="233">
        <f>SUMIF('C Report Grouper'!$B$57:$B$96,'WW Spending Actual'!$B72,'C Report Grouper'!M$57:M$96)</f>
        <v>0</v>
      </c>
      <c r="M72" s="233">
        <f>SUMIF('C Report Grouper'!$B$57:$B$96,'WW Spending Actual'!$B72,'C Report Grouper'!N$57:N$96)</f>
        <v>0</v>
      </c>
      <c r="N72" s="233">
        <f>SUMIF('C Report Grouper'!$B$57:$B$96,'WW Spending Actual'!$B72,'C Report Grouper'!O$57:O$96)</f>
        <v>0</v>
      </c>
      <c r="O72" s="233">
        <f>SUMIF('C Report Grouper'!$B$57:$B$96,'WW Spending Actual'!$B72,'C Report Grouper'!P$57:P$96)</f>
        <v>0</v>
      </c>
      <c r="P72" s="233">
        <f>SUMIF('C Report Grouper'!$B$57:$B$96,'WW Spending Actual'!$B72,'C Report Grouper'!Q$57:Q$96)</f>
        <v>0</v>
      </c>
      <c r="Q72" s="233">
        <f>SUMIF('C Report Grouper'!$B$57:$B$96,'WW Spending Actual'!$B72,'C Report Grouper'!R$57:R$96)</f>
        <v>0</v>
      </c>
      <c r="R72" s="233">
        <f>SUMIF('C Report Grouper'!$B$57:$B$96,'WW Spending Actual'!$B72,'C Report Grouper'!S$57:S$96)</f>
        <v>0</v>
      </c>
      <c r="S72" s="233">
        <f>SUMIF('C Report Grouper'!$B$57:$B$96,'WW Spending Actual'!$B72,'C Report Grouper'!T$57:T$96)</f>
        <v>0</v>
      </c>
      <c r="T72" s="233">
        <f>SUMIF('C Report Grouper'!$B$57:$B$96,'WW Spending Actual'!$B72,'C Report Grouper'!U$57:U$96)</f>
        <v>0</v>
      </c>
      <c r="U72" s="233">
        <f>SUMIF('C Report Grouper'!$B$57:$B$96,'WW Spending Actual'!$B72,'C Report Grouper'!V$57:V$96)</f>
        <v>0</v>
      </c>
      <c r="V72" s="233">
        <f>SUMIF('C Report Grouper'!$B$57:$B$96,'WW Spending Actual'!$B72,'C Report Grouper'!W$57:W$96)</f>
        <v>0</v>
      </c>
      <c r="W72" s="233">
        <f>SUMIF('C Report Grouper'!$B$57:$B$96,'WW Spending Actual'!$B72,'C Report Grouper'!X$57:X$96)</f>
        <v>0</v>
      </c>
      <c r="X72" s="233">
        <f>SUMIF('C Report Grouper'!$B$57:$B$96,'WW Spending Actual'!$B72,'C Report Grouper'!Y$57:Y$96)</f>
        <v>0</v>
      </c>
      <c r="Y72" s="233">
        <f>SUMIF('C Report Grouper'!$B$57:$B$96,'WW Spending Actual'!$B72,'C Report Grouper'!Z$57:Z$96)</f>
        <v>0</v>
      </c>
      <c r="Z72" s="233">
        <f>SUMIF('C Report Grouper'!$B$57:$B$96,'WW Spending Actual'!$B72,'C Report Grouper'!AA$57:AA$96)</f>
        <v>0</v>
      </c>
      <c r="AA72" s="233">
        <f>SUMIF('C Report Grouper'!$B$57:$B$96,'WW Spending Actual'!$B72,'C Report Grouper'!AB$57:AB$96)</f>
        <v>0</v>
      </c>
      <c r="AB72" s="234">
        <f>SUMIF('C Report Grouper'!$B$57:$B$96,'WW Spending Actual'!$B72,'C Report Grouper'!AC$57:AC$96)</f>
        <v>0</v>
      </c>
    </row>
    <row r="73" spans="2:28" x14ac:dyDescent="0.2">
      <c r="B73" s="150" t="str">
        <f>IFERROR(VLOOKUP(C73,'MEG Def'!$A$35:$B$40,2),"")</f>
        <v/>
      </c>
      <c r="C73" s="213"/>
      <c r="D73" s="232">
        <f>SUMIF('C Report Grouper'!$B$57:$B$96,'WW Spending Actual'!$B73,'C Report Grouper'!E$57:E$96)</f>
        <v>0</v>
      </c>
      <c r="E73" s="233">
        <f>SUMIF('C Report Grouper'!$B$57:$B$96,'WW Spending Actual'!$B73,'C Report Grouper'!F$57:F$96)</f>
        <v>0</v>
      </c>
      <c r="F73" s="233">
        <f>SUMIF('C Report Grouper'!$B$57:$B$96,'WW Spending Actual'!$B73,'C Report Grouper'!G$57:G$96)</f>
        <v>0</v>
      </c>
      <c r="G73" s="233">
        <f>SUMIF('C Report Grouper'!$B$57:$B$96,'WW Spending Actual'!$B73,'C Report Grouper'!H$57:H$96)</f>
        <v>0</v>
      </c>
      <c r="H73" s="233">
        <f>SUMIF('C Report Grouper'!$B$57:$B$96,'WW Spending Actual'!$B73,'C Report Grouper'!I$57:I$96)</f>
        <v>0</v>
      </c>
      <c r="I73" s="233">
        <f>SUMIF('C Report Grouper'!$B$57:$B$96,'WW Spending Actual'!$B73,'C Report Grouper'!J$57:J$96)</f>
        <v>0</v>
      </c>
      <c r="J73" s="233">
        <f>SUMIF('C Report Grouper'!$B$57:$B$96,'WW Spending Actual'!$B73,'C Report Grouper'!K$57:K$96)</f>
        <v>0</v>
      </c>
      <c r="K73" s="233">
        <f>SUMIF('C Report Grouper'!$B$57:$B$96,'WW Spending Actual'!$B73,'C Report Grouper'!L$57:L$96)</f>
        <v>0</v>
      </c>
      <c r="L73" s="233">
        <f>SUMIF('C Report Grouper'!$B$57:$B$96,'WW Spending Actual'!$B73,'C Report Grouper'!M$57:M$96)</f>
        <v>0</v>
      </c>
      <c r="M73" s="233">
        <f>SUMIF('C Report Grouper'!$B$57:$B$96,'WW Spending Actual'!$B73,'C Report Grouper'!N$57:N$96)</f>
        <v>0</v>
      </c>
      <c r="N73" s="233">
        <f>SUMIF('C Report Grouper'!$B$57:$B$96,'WW Spending Actual'!$B73,'C Report Grouper'!O$57:O$96)</f>
        <v>0</v>
      </c>
      <c r="O73" s="233">
        <f>SUMIF('C Report Grouper'!$B$57:$B$96,'WW Spending Actual'!$B73,'C Report Grouper'!P$57:P$96)</f>
        <v>0</v>
      </c>
      <c r="P73" s="233">
        <f>SUMIF('C Report Grouper'!$B$57:$B$96,'WW Spending Actual'!$B73,'C Report Grouper'!Q$57:Q$96)</f>
        <v>0</v>
      </c>
      <c r="Q73" s="233">
        <f>SUMIF('C Report Grouper'!$B$57:$B$96,'WW Spending Actual'!$B73,'C Report Grouper'!R$57:R$96)</f>
        <v>0</v>
      </c>
      <c r="R73" s="233">
        <f>SUMIF('C Report Grouper'!$B$57:$B$96,'WW Spending Actual'!$B73,'C Report Grouper'!S$57:S$96)</f>
        <v>0</v>
      </c>
      <c r="S73" s="233">
        <f>SUMIF('C Report Grouper'!$B$57:$B$96,'WW Spending Actual'!$B73,'C Report Grouper'!T$57:T$96)</f>
        <v>0</v>
      </c>
      <c r="T73" s="233">
        <f>SUMIF('C Report Grouper'!$B$57:$B$96,'WW Spending Actual'!$B73,'C Report Grouper'!U$57:U$96)</f>
        <v>0</v>
      </c>
      <c r="U73" s="233">
        <f>SUMIF('C Report Grouper'!$B$57:$B$96,'WW Spending Actual'!$B73,'C Report Grouper'!V$57:V$96)</f>
        <v>0</v>
      </c>
      <c r="V73" s="233">
        <f>SUMIF('C Report Grouper'!$B$57:$B$96,'WW Spending Actual'!$B73,'C Report Grouper'!W$57:W$96)</f>
        <v>0</v>
      </c>
      <c r="W73" s="233">
        <f>SUMIF('C Report Grouper'!$B$57:$B$96,'WW Spending Actual'!$B73,'C Report Grouper'!X$57:X$96)</f>
        <v>0</v>
      </c>
      <c r="X73" s="233">
        <f>SUMIF('C Report Grouper'!$B$57:$B$96,'WW Spending Actual'!$B73,'C Report Grouper'!Y$57:Y$96)</f>
        <v>0</v>
      </c>
      <c r="Y73" s="233">
        <f>SUMIF('C Report Grouper'!$B$57:$B$96,'WW Spending Actual'!$B73,'C Report Grouper'!Z$57:Z$96)</f>
        <v>0</v>
      </c>
      <c r="Z73" s="233">
        <f>SUMIF('C Report Grouper'!$B$57:$B$96,'WW Spending Actual'!$B73,'C Report Grouper'!AA$57:AA$96)</f>
        <v>0</v>
      </c>
      <c r="AA73" s="233">
        <f>SUMIF('C Report Grouper'!$B$57:$B$96,'WW Spending Actual'!$B73,'C Report Grouper'!AB$57:AB$96)</f>
        <v>0</v>
      </c>
      <c r="AB73" s="234">
        <f>SUMIF('C Report Grouper'!$B$57:$B$96,'WW Spending Actual'!$B73,'C Report Grouper'!AC$57:AC$96)</f>
        <v>0</v>
      </c>
    </row>
    <row r="74" spans="2:28" x14ac:dyDescent="0.2">
      <c r="B74" s="150" t="str">
        <f>IFERROR(VLOOKUP(C74,'MEG Def'!$A$35:$B$40,2),"")</f>
        <v/>
      </c>
      <c r="C74" s="213"/>
      <c r="D74" s="232">
        <f>SUMIF('C Report Grouper'!$B$57:$B$96,'WW Spending Actual'!$B74,'C Report Grouper'!E$57:E$96)</f>
        <v>0</v>
      </c>
      <c r="E74" s="233">
        <f>SUMIF('C Report Grouper'!$B$57:$B$96,'WW Spending Actual'!$B74,'C Report Grouper'!F$57:F$96)</f>
        <v>0</v>
      </c>
      <c r="F74" s="233">
        <f>SUMIF('C Report Grouper'!$B$57:$B$96,'WW Spending Actual'!$B74,'C Report Grouper'!G$57:G$96)</f>
        <v>0</v>
      </c>
      <c r="G74" s="233">
        <f>SUMIF('C Report Grouper'!$B$57:$B$96,'WW Spending Actual'!$B74,'C Report Grouper'!H$57:H$96)</f>
        <v>0</v>
      </c>
      <c r="H74" s="233">
        <f>SUMIF('C Report Grouper'!$B$57:$B$96,'WW Spending Actual'!$B74,'C Report Grouper'!I$57:I$96)</f>
        <v>0</v>
      </c>
      <c r="I74" s="233">
        <f>SUMIF('C Report Grouper'!$B$57:$B$96,'WW Spending Actual'!$B74,'C Report Grouper'!J$57:J$96)</f>
        <v>0</v>
      </c>
      <c r="J74" s="233">
        <f>SUMIF('C Report Grouper'!$B$57:$B$96,'WW Spending Actual'!$B74,'C Report Grouper'!K$57:K$96)</f>
        <v>0</v>
      </c>
      <c r="K74" s="233">
        <f>SUMIF('C Report Grouper'!$B$57:$B$96,'WW Spending Actual'!$B74,'C Report Grouper'!L$57:L$96)</f>
        <v>0</v>
      </c>
      <c r="L74" s="233">
        <f>SUMIF('C Report Grouper'!$B$57:$B$96,'WW Spending Actual'!$B74,'C Report Grouper'!M$57:M$96)</f>
        <v>0</v>
      </c>
      <c r="M74" s="233">
        <f>SUMIF('C Report Grouper'!$B$57:$B$96,'WW Spending Actual'!$B74,'C Report Grouper'!N$57:N$96)</f>
        <v>0</v>
      </c>
      <c r="N74" s="233">
        <f>SUMIF('C Report Grouper'!$B$57:$B$96,'WW Spending Actual'!$B74,'C Report Grouper'!O$57:O$96)</f>
        <v>0</v>
      </c>
      <c r="O74" s="233">
        <f>SUMIF('C Report Grouper'!$B$57:$B$96,'WW Spending Actual'!$B74,'C Report Grouper'!P$57:P$96)</f>
        <v>0</v>
      </c>
      <c r="P74" s="233">
        <f>SUMIF('C Report Grouper'!$B$57:$B$96,'WW Spending Actual'!$B74,'C Report Grouper'!Q$57:Q$96)</f>
        <v>0</v>
      </c>
      <c r="Q74" s="233">
        <f>SUMIF('C Report Grouper'!$B$57:$B$96,'WW Spending Actual'!$B74,'C Report Grouper'!R$57:R$96)</f>
        <v>0</v>
      </c>
      <c r="R74" s="233">
        <f>SUMIF('C Report Grouper'!$B$57:$B$96,'WW Spending Actual'!$B74,'C Report Grouper'!S$57:S$96)</f>
        <v>0</v>
      </c>
      <c r="S74" s="233">
        <f>SUMIF('C Report Grouper'!$B$57:$B$96,'WW Spending Actual'!$B74,'C Report Grouper'!T$57:T$96)</f>
        <v>0</v>
      </c>
      <c r="T74" s="233">
        <f>SUMIF('C Report Grouper'!$B$57:$B$96,'WW Spending Actual'!$B74,'C Report Grouper'!U$57:U$96)</f>
        <v>0</v>
      </c>
      <c r="U74" s="233">
        <f>SUMIF('C Report Grouper'!$B$57:$B$96,'WW Spending Actual'!$B74,'C Report Grouper'!V$57:V$96)</f>
        <v>0</v>
      </c>
      <c r="V74" s="233">
        <f>SUMIF('C Report Grouper'!$B$57:$B$96,'WW Spending Actual'!$B74,'C Report Grouper'!W$57:W$96)</f>
        <v>0</v>
      </c>
      <c r="W74" s="233">
        <f>SUMIF('C Report Grouper'!$B$57:$B$96,'WW Spending Actual'!$B74,'C Report Grouper'!X$57:X$96)</f>
        <v>0</v>
      </c>
      <c r="X74" s="233">
        <f>SUMIF('C Report Grouper'!$B$57:$B$96,'WW Spending Actual'!$B74,'C Report Grouper'!Y$57:Y$96)</f>
        <v>0</v>
      </c>
      <c r="Y74" s="233">
        <f>SUMIF('C Report Grouper'!$B$57:$B$96,'WW Spending Actual'!$B74,'C Report Grouper'!Z$57:Z$96)</f>
        <v>0</v>
      </c>
      <c r="Z74" s="233">
        <f>SUMIF('C Report Grouper'!$B$57:$B$96,'WW Spending Actual'!$B74,'C Report Grouper'!AA$57:AA$96)</f>
        <v>0</v>
      </c>
      <c r="AA74" s="233">
        <f>SUMIF('C Report Grouper'!$B$57:$B$96,'WW Spending Actual'!$B74,'C Report Grouper'!AB$57:AB$96)</f>
        <v>0</v>
      </c>
      <c r="AB74" s="234">
        <f>SUMIF('C Report Grouper'!$B$57:$B$96,'WW Spending Actual'!$B74,'C Report Grouper'!AC$57:AC$96)</f>
        <v>0</v>
      </c>
    </row>
    <row r="75" spans="2:28" x14ac:dyDescent="0.2">
      <c r="B75" s="150" t="str">
        <f>IFERROR(VLOOKUP(C75,'MEG Def'!$A$35:$B$40,2),"")</f>
        <v/>
      </c>
      <c r="C75" s="213"/>
      <c r="D75" s="232">
        <f>SUMIF('C Report Grouper'!$B$57:$B$96,'WW Spending Actual'!$B75,'C Report Grouper'!E$57:E$96)</f>
        <v>0</v>
      </c>
      <c r="E75" s="233">
        <f>SUMIF('C Report Grouper'!$B$57:$B$96,'WW Spending Actual'!$B75,'C Report Grouper'!F$57:F$96)</f>
        <v>0</v>
      </c>
      <c r="F75" s="233">
        <f>SUMIF('C Report Grouper'!$B$57:$B$96,'WW Spending Actual'!$B75,'C Report Grouper'!G$57:G$96)</f>
        <v>0</v>
      </c>
      <c r="G75" s="233">
        <f>SUMIF('C Report Grouper'!$B$57:$B$96,'WW Spending Actual'!$B75,'C Report Grouper'!H$57:H$96)</f>
        <v>0</v>
      </c>
      <c r="H75" s="233">
        <f>SUMIF('C Report Grouper'!$B$57:$B$96,'WW Spending Actual'!$B75,'C Report Grouper'!I$57:I$96)</f>
        <v>0</v>
      </c>
      <c r="I75" s="233">
        <f>SUMIF('C Report Grouper'!$B$57:$B$96,'WW Spending Actual'!$B75,'C Report Grouper'!J$57:J$96)</f>
        <v>0</v>
      </c>
      <c r="J75" s="233">
        <f>SUMIF('C Report Grouper'!$B$57:$B$96,'WW Spending Actual'!$B75,'C Report Grouper'!K$57:K$96)</f>
        <v>0</v>
      </c>
      <c r="K75" s="233">
        <f>SUMIF('C Report Grouper'!$B$57:$B$96,'WW Spending Actual'!$B75,'C Report Grouper'!L$57:L$96)</f>
        <v>0</v>
      </c>
      <c r="L75" s="233">
        <f>SUMIF('C Report Grouper'!$B$57:$B$96,'WW Spending Actual'!$B75,'C Report Grouper'!M$57:M$96)</f>
        <v>0</v>
      </c>
      <c r="M75" s="233">
        <f>SUMIF('C Report Grouper'!$B$57:$B$96,'WW Spending Actual'!$B75,'C Report Grouper'!N$57:N$96)</f>
        <v>0</v>
      </c>
      <c r="N75" s="233">
        <f>SUMIF('C Report Grouper'!$B$57:$B$96,'WW Spending Actual'!$B75,'C Report Grouper'!O$57:O$96)</f>
        <v>0</v>
      </c>
      <c r="O75" s="233">
        <f>SUMIF('C Report Grouper'!$B$57:$B$96,'WW Spending Actual'!$B75,'C Report Grouper'!P$57:P$96)</f>
        <v>0</v>
      </c>
      <c r="P75" s="233">
        <f>SUMIF('C Report Grouper'!$B$57:$B$96,'WW Spending Actual'!$B75,'C Report Grouper'!Q$57:Q$96)</f>
        <v>0</v>
      </c>
      <c r="Q75" s="233">
        <f>SUMIF('C Report Grouper'!$B$57:$B$96,'WW Spending Actual'!$B75,'C Report Grouper'!R$57:R$96)</f>
        <v>0</v>
      </c>
      <c r="R75" s="233">
        <f>SUMIF('C Report Grouper'!$B$57:$B$96,'WW Spending Actual'!$B75,'C Report Grouper'!S$57:S$96)</f>
        <v>0</v>
      </c>
      <c r="S75" s="233">
        <f>SUMIF('C Report Grouper'!$B$57:$B$96,'WW Spending Actual'!$B75,'C Report Grouper'!T$57:T$96)</f>
        <v>0</v>
      </c>
      <c r="T75" s="233">
        <f>SUMIF('C Report Grouper'!$B$57:$B$96,'WW Spending Actual'!$B75,'C Report Grouper'!U$57:U$96)</f>
        <v>0</v>
      </c>
      <c r="U75" s="233">
        <f>SUMIF('C Report Grouper'!$B$57:$B$96,'WW Spending Actual'!$B75,'C Report Grouper'!V$57:V$96)</f>
        <v>0</v>
      </c>
      <c r="V75" s="233">
        <f>SUMIF('C Report Grouper'!$B$57:$B$96,'WW Spending Actual'!$B75,'C Report Grouper'!W$57:W$96)</f>
        <v>0</v>
      </c>
      <c r="W75" s="233">
        <f>SUMIF('C Report Grouper'!$B$57:$B$96,'WW Spending Actual'!$B75,'C Report Grouper'!X$57:X$96)</f>
        <v>0</v>
      </c>
      <c r="X75" s="233">
        <f>SUMIF('C Report Grouper'!$B$57:$B$96,'WW Spending Actual'!$B75,'C Report Grouper'!Y$57:Y$96)</f>
        <v>0</v>
      </c>
      <c r="Y75" s="233">
        <f>SUMIF('C Report Grouper'!$B$57:$B$96,'WW Spending Actual'!$B75,'C Report Grouper'!Z$57:Z$96)</f>
        <v>0</v>
      </c>
      <c r="Z75" s="233">
        <f>SUMIF('C Report Grouper'!$B$57:$B$96,'WW Spending Actual'!$B75,'C Report Grouper'!AA$57:AA$96)</f>
        <v>0</v>
      </c>
      <c r="AA75" s="233">
        <f>SUMIF('C Report Grouper'!$B$57:$B$96,'WW Spending Actual'!$B75,'C Report Grouper'!AB$57:AB$96)</f>
        <v>0</v>
      </c>
      <c r="AB75" s="234">
        <f>SUMIF('C Report Grouper'!$B$57:$B$96,'WW Spending Actual'!$B75,'C Report Grouper'!AC$57:AC$96)</f>
        <v>0</v>
      </c>
    </row>
    <row r="76" spans="2:28" x14ac:dyDescent="0.2">
      <c r="B76" s="150" t="str">
        <f>IFERROR(VLOOKUP(C76,'MEG Def'!$A$35:$B$40,2),"")</f>
        <v/>
      </c>
      <c r="C76" s="213"/>
      <c r="D76" s="232">
        <f>SUMIF('C Report Grouper'!$B$57:$B$96,'WW Spending Actual'!$B76,'C Report Grouper'!E$57:E$96)</f>
        <v>0</v>
      </c>
      <c r="E76" s="233">
        <f>SUMIF('C Report Grouper'!$B$57:$B$96,'WW Spending Actual'!$B76,'C Report Grouper'!F$57:F$96)</f>
        <v>0</v>
      </c>
      <c r="F76" s="233">
        <f>SUMIF('C Report Grouper'!$B$57:$B$96,'WW Spending Actual'!$B76,'C Report Grouper'!G$57:G$96)</f>
        <v>0</v>
      </c>
      <c r="G76" s="233">
        <f>SUMIF('C Report Grouper'!$B$57:$B$96,'WW Spending Actual'!$B76,'C Report Grouper'!H$57:H$96)</f>
        <v>0</v>
      </c>
      <c r="H76" s="233">
        <f>SUMIF('C Report Grouper'!$B$57:$B$96,'WW Spending Actual'!$B76,'C Report Grouper'!I$57:I$96)</f>
        <v>0</v>
      </c>
      <c r="I76" s="233">
        <f>SUMIF('C Report Grouper'!$B$57:$B$96,'WW Spending Actual'!$B76,'C Report Grouper'!J$57:J$96)</f>
        <v>0</v>
      </c>
      <c r="J76" s="233">
        <f>SUMIF('C Report Grouper'!$B$57:$B$96,'WW Spending Actual'!$B76,'C Report Grouper'!K$57:K$96)</f>
        <v>0</v>
      </c>
      <c r="K76" s="233">
        <f>SUMIF('C Report Grouper'!$B$57:$B$96,'WW Spending Actual'!$B76,'C Report Grouper'!L$57:L$96)</f>
        <v>0</v>
      </c>
      <c r="L76" s="233">
        <f>SUMIF('C Report Grouper'!$B$57:$B$96,'WW Spending Actual'!$B76,'C Report Grouper'!M$57:M$96)</f>
        <v>0</v>
      </c>
      <c r="M76" s="233">
        <f>SUMIF('C Report Grouper'!$B$57:$B$96,'WW Spending Actual'!$B76,'C Report Grouper'!N$57:N$96)</f>
        <v>0</v>
      </c>
      <c r="N76" s="233">
        <f>SUMIF('C Report Grouper'!$B$57:$B$96,'WW Spending Actual'!$B76,'C Report Grouper'!O$57:O$96)</f>
        <v>0</v>
      </c>
      <c r="O76" s="233">
        <f>SUMIF('C Report Grouper'!$B$57:$B$96,'WW Spending Actual'!$B76,'C Report Grouper'!P$57:P$96)</f>
        <v>0</v>
      </c>
      <c r="P76" s="233">
        <f>SUMIF('C Report Grouper'!$B$57:$B$96,'WW Spending Actual'!$B76,'C Report Grouper'!Q$57:Q$96)</f>
        <v>0</v>
      </c>
      <c r="Q76" s="233">
        <f>SUMIF('C Report Grouper'!$B$57:$B$96,'WW Spending Actual'!$B76,'C Report Grouper'!R$57:R$96)</f>
        <v>0</v>
      </c>
      <c r="R76" s="233">
        <f>SUMIF('C Report Grouper'!$B$57:$B$96,'WW Spending Actual'!$B76,'C Report Grouper'!S$57:S$96)</f>
        <v>0</v>
      </c>
      <c r="S76" s="233">
        <f>SUMIF('C Report Grouper'!$B$57:$B$96,'WW Spending Actual'!$B76,'C Report Grouper'!T$57:T$96)</f>
        <v>0</v>
      </c>
      <c r="T76" s="233">
        <f>SUMIF('C Report Grouper'!$B$57:$B$96,'WW Spending Actual'!$B76,'C Report Grouper'!U$57:U$96)</f>
        <v>0</v>
      </c>
      <c r="U76" s="233">
        <f>SUMIF('C Report Grouper'!$B$57:$B$96,'WW Spending Actual'!$B76,'C Report Grouper'!V$57:V$96)</f>
        <v>0</v>
      </c>
      <c r="V76" s="233">
        <f>SUMIF('C Report Grouper'!$B$57:$B$96,'WW Spending Actual'!$B76,'C Report Grouper'!W$57:W$96)</f>
        <v>0</v>
      </c>
      <c r="W76" s="233">
        <f>SUMIF('C Report Grouper'!$B$57:$B$96,'WW Spending Actual'!$B76,'C Report Grouper'!X$57:X$96)</f>
        <v>0</v>
      </c>
      <c r="X76" s="233">
        <f>SUMIF('C Report Grouper'!$B$57:$B$96,'WW Spending Actual'!$B76,'C Report Grouper'!Y$57:Y$96)</f>
        <v>0</v>
      </c>
      <c r="Y76" s="233">
        <f>SUMIF('C Report Grouper'!$B$57:$B$96,'WW Spending Actual'!$B76,'C Report Grouper'!Z$57:Z$96)</f>
        <v>0</v>
      </c>
      <c r="Z76" s="233">
        <f>SUMIF('C Report Grouper'!$B$57:$B$96,'WW Spending Actual'!$B76,'C Report Grouper'!AA$57:AA$96)</f>
        <v>0</v>
      </c>
      <c r="AA76" s="233">
        <f>SUMIF('C Report Grouper'!$B$57:$B$96,'WW Spending Actual'!$B76,'C Report Grouper'!AB$57:AB$96)</f>
        <v>0</v>
      </c>
      <c r="AB76" s="234">
        <f>SUMIF('C Report Grouper'!$B$57:$B$96,'WW Spending Actual'!$B76,'C Report Grouper'!AC$57:AC$96)</f>
        <v>0</v>
      </c>
    </row>
    <row r="77" spans="2:28" x14ac:dyDescent="0.2">
      <c r="B77" s="63"/>
      <c r="C77" s="149"/>
      <c r="D77" s="232"/>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4"/>
    </row>
    <row r="78" spans="2:28" ht="12.6" customHeight="1" x14ac:dyDescent="0.2">
      <c r="B78" s="214" t="s">
        <v>42</v>
      </c>
      <c r="C78" s="149"/>
      <c r="D78" s="232">
        <f>SUMIF('C Report Grouper'!$B$57:$B$96,'WW Spending Actual'!$B78,'C Report Grouper'!E$57:E$96)</f>
        <v>0</v>
      </c>
      <c r="E78" s="233">
        <f>SUMIF('C Report Grouper'!$B$57:$B$96,'WW Spending Actual'!$B78,'C Report Grouper'!F$57:F$96)</f>
        <v>0</v>
      </c>
      <c r="F78" s="233">
        <f>SUMIF('C Report Grouper'!$B$57:$B$96,'WW Spending Actual'!$B78,'C Report Grouper'!G$57:G$96)</f>
        <v>0</v>
      </c>
      <c r="G78" s="233">
        <f>SUMIF('C Report Grouper'!$B$57:$B$96,'WW Spending Actual'!$B78,'C Report Grouper'!H$57:H$96)</f>
        <v>0</v>
      </c>
      <c r="H78" s="233">
        <f>SUMIF('C Report Grouper'!$B$57:$B$96,'WW Spending Actual'!$B78,'C Report Grouper'!I$57:I$96)</f>
        <v>0</v>
      </c>
      <c r="I78" s="233">
        <f>SUMIF('C Report Grouper'!$B$57:$B$96,'WW Spending Actual'!$B78,'C Report Grouper'!J$57:J$96)</f>
        <v>0</v>
      </c>
      <c r="J78" s="233">
        <f>SUMIF('C Report Grouper'!$B$57:$B$96,'WW Spending Actual'!$B78,'C Report Grouper'!K$57:K$96)</f>
        <v>0</v>
      </c>
      <c r="K78" s="233">
        <f>SUMIF('C Report Grouper'!$B$57:$B$96,'WW Spending Actual'!$B78,'C Report Grouper'!L$57:L$96)</f>
        <v>0</v>
      </c>
      <c r="L78" s="233">
        <f>SUMIF('C Report Grouper'!$B$57:$B$96,'WW Spending Actual'!$B78,'C Report Grouper'!M$57:M$96)</f>
        <v>0</v>
      </c>
      <c r="M78" s="233">
        <f>SUMIF('C Report Grouper'!$B$57:$B$96,'WW Spending Actual'!$B78,'C Report Grouper'!N$57:N$96)</f>
        <v>0</v>
      </c>
      <c r="N78" s="233">
        <f>SUMIF('C Report Grouper'!$B$57:$B$96,'WW Spending Actual'!$B78,'C Report Grouper'!O$57:O$96)</f>
        <v>0</v>
      </c>
      <c r="O78" s="233">
        <f>SUMIF('C Report Grouper'!$B$57:$B$96,'WW Spending Actual'!$B78,'C Report Grouper'!P$57:P$96)</f>
        <v>0</v>
      </c>
      <c r="P78" s="233">
        <f>SUMIF('C Report Grouper'!$B$57:$B$96,'WW Spending Actual'!$B78,'C Report Grouper'!Q$57:Q$96)</f>
        <v>0</v>
      </c>
      <c r="Q78" s="233">
        <f>SUMIF('C Report Grouper'!$B$57:$B$96,'WW Spending Actual'!$B78,'C Report Grouper'!R$57:R$96)</f>
        <v>0</v>
      </c>
      <c r="R78" s="233">
        <f>SUMIF('C Report Grouper'!$B$57:$B$96,'WW Spending Actual'!$B78,'C Report Grouper'!S$57:S$96)</f>
        <v>0</v>
      </c>
      <c r="S78" s="233">
        <f>SUMIF('C Report Grouper'!$B$57:$B$96,'WW Spending Actual'!$B78,'C Report Grouper'!T$57:T$96)</f>
        <v>0</v>
      </c>
      <c r="T78" s="233">
        <f>SUMIF('C Report Grouper'!$B$57:$B$96,'WW Spending Actual'!$B78,'C Report Grouper'!U$57:U$96)</f>
        <v>0</v>
      </c>
      <c r="U78" s="233">
        <f>SUMIF('C Report Grouper'!$B$57:$B$96,'WW Spending Actual'!$B78,'C Report Grouper'!V$57:V$96)</f>
        <v>0</v>
      </c>
      <c r="V78" s="233">
        <f>SUMIF('C Report Grouper'!$B$57:$B$96,'WW Spending Actual'!$B78,'C Report Grouper'!W$57:W$96)</f>
        <v>0</v>
      </c>
      <c r="W78" s="233">
        <f>SUMIF('C Report Grouper'!$B$57:$B$96,'WW Spending Actual'!$B78,'C Report Grouper'!X$57:X$96)</f>
        <v>0</v>
      </c>
      <c r="X78" s="233">
        <f>SUMIF('C Report Grouper'!$B$57:$B$96,'WW Spending Actual'!$B78,'C Report Grouper'!Y$57:Y$96)</f>
        <v>0</v>
      </c>
      <c r="Y78" s="233">
        <f>SUMIF('C Report Grouper'!$B$57:$B$96,'WW Spending Actual'!$B78,'C Report Grouper'!Z$57:Z$96)</f>
        <v>0</v>
      </c>
      <c r="Z78" s="233">
        <f>SUMIF('C Report Grouper'!$B$57:$B$96,'WW Spending Actual'!$B78,'C Report Grouper'!AA$57:AA$96)</f>
        <v>0</v>
      </c>
      <c r="AA78" s="233">
        <f>SUMIF('C Report Grouper'!$B$57:$B$96,'WW Spending Actual'!$B78,'C Report Grouper'!AB$57:AB$96)</f>
        <v>0</v>
      </c>
      <c r="AB78" s="234">
        <f>SUMIF('C Report Grouper'!$B$57:$B$96,'WW Spending Actual'!$B78,'C Report Grouper'!AC$57:AC$96)</f>
        <v>0</v>
      </c>
    </row>
    <row r="79" spans="2:28" ht="12.6" customHeight="1" x14ac:dyDescent="0.2">
      <c r="B79" s="63" t="str">
        <f>IFERROR(VLOOKUP(C79,'MEG Def'!$A$42:$B$45,2),"")</f>
        <v/>
      </c>
      <c r="C79" s="149"/>
      <c r="D79" s="232">
        <f>SUMIF('C Report Grouper'!$B$57:$B$96,'WW Spending Actual'!$B79,'C Report Grouper'!E$57:E$96)</f>
        <v>0</v>
      </c>
      <c r="E79" s="233">
        <f>SUMIF('C Report Grouper'!$B$57:$B$96,'WW Spending Actual'!$B79,'C Report Grouper'!F$57:F$96)</f>
        <v>0</v>
      </c>
      <c r="F79" s="233">
        <f>SUMIF('C Report Grouper'!$B$57:$B$96,'WW Spending Actual'!$B79,'C Report Grouper'!G$57:G$96)</f>
        <v>0</v>
      </c>
      <c r="G79" s="233">
        <f>SUMIF('C Report Grouper'!$B$57:$B$96,'WW Spending Actual'!$B79,'C Report Grouper'!H$57:H$96)</f>
        <v>0</v>
      </c>
      <c r="H79" s="233">
        <f>SUMIF('C Report Grouper'!$B$57:$B$96,'WW Spending Actual'!$B79,'C Report Grouper'!I$57:I$96)</f>
        <v>0</v>
      </c>
      <c r="I79" s="233">
        <f>SUMIF('C Report Grouper'!$B$57:$B$96,'WW Spending Actual'!$B79,'C Report Grouper'!J$57:J$96)</f>
        <v>0</v>
      </c>
      <c r="J79" s="233">
        <f>SUMIF('C Report Grouper'!$B$57:$B$96,'WW Spending Actual'!$B79,'C Report Grouper'!K$57:K$96)</f>
        <v>0</v>
      </c>
      <c r="K79" s="233">
        <f>SUMIF('C Report Grouper'!$B$57:$B$96,'WW Spending Actual'!$B79,'C Report Grouper'!L$57:L$96)</f>
        <v>0</v>
      </c>
      <c r="L79" s="233">
        <f>SUMIF('C Report Grouper'!$B$57:$B$96,'WW Spending Actual'!$B79,'C Report Grouper'!M$57:M$96)</f>
        <v>0</v>
      </c>
      <c r="M79" s="233">
        <f>SUMIF('C Report Grouper'!$B$57:$B$96,'WW Spending Actual'!$B79,'C Report Grouper'!N$57:N$96)</f>
        <v>0</v>
      </c>
      <c r="N79" s="233">
        <f>SUMIF('C Report Grouper'!$B$57:$B$96,'WW Spending Actual'!$B79,'C Report Grouper'!O$57:O$96)</f>
        <v>0</v>
      </c>
      <c r="O79" s="233">
        <f>SUMIF('C Report Grouper'!$B$57:$B$96,'WW Spending Actual'!$B79,'C Report Grouper'!P$57:P$96)</f>
        <v>0</v>
      </c>
      <c r="P79" s="233">
        <f>SUMIF('C Report Grouper'!$B$57:$B$96,'WW Spending Actual'!$B79,'C Report Grouper'!Q$57:Q$96)</f>
        <v>0</v>
      </c>
      <c r="Q79" s="233">
        <f>SUMIF('C Report Grouper'!$B$57:$B$96,'WW Spending Actual'!$B79,'C Report Grouper'!R$57:R$96)</f>
        <v>0</v>
      </c>
      <c r="R79" s="233">
        <f>SUMIF('C Report Grouper'!$B$57:$B$96,'WW Spending Actual'!$B79,'C Report Grouper'!S$57:S$96)</f>
        <v>0</v>
      </c>
      <c r="S79" s="233">
        <f>SUMIF('C Report Grouper'!$B$57:$B$96,'WW Spending Actual'!$B79,'C Report Grouper'!T$57:T$96)</f>
        <v>0</v>
      </c>
      <c r="T79" s="233">
        <f>SUMIF('C Report Grouper'!$B$57:$B$96,'WW Spending Actual'!$B79,'C Report Grouper'!U$57:U$96)</f>
        <v>0</v>
      </c>
      <c r="U79" s="233">
        <f>SUMIF('C Report Grouper'!$B$57:$B$96,'WW Spending Actual'!$B79,'C Report Grouper'!V$57:V$96)</f>
        <v>0</v>
      </c>
      <c r="V79" s="233">
        <f>SUMIF('C Report Grouper'!$B$57:$B$96,'WW Spending Actual'!$B79,'C Report Grouper'!W$57:W$96)</f>
        <v>0</v>
      </c>
      <c r="W79" s="233">
        <f>SUMIF('C Report Grouper'!$B$57:$B$96,'WW Spending Actual'!$B79,'C Report Grouper'!X$57:X$96)</f>
        <v>0</v>
      </c>
      <c r="X79" s="233">
        <f>SUMIF('C Report Grouper'!$B$57:$B$96,'WW Spending Actual'!$B79,'C Report Grouper'!Y$57:Y$96)</f>
        <v>0</v>
      </c>
      <c r="Y79" s="233">
        <f>SUMIF('C Report Grouper'!$B$57:$B$96,'WW Spending Actual'!$B79,'C Report Grouper'!Z$57:Z$96)</f>
        <v>0</v>
      </c>
      <c r="Z79" s="233">
        <f>SUMIF('C Report Grouper'!$B$57:$B$96,'WW Spending Actual'!$B79,'C Report Grouper'!AA$57:AA$96)</f>
        <v>0</v>
      </c>
      <c r="AA79" s="233">
        <f>SUMIF('C Report Grouper'!$B$57:$B$96,'WW Spending Actual'!$B79,'C Report Grouper'!AB$57:AB$96)</f>
        <v>0</v>
      </c>
      <c r="AB79" s="234">
        <f>SUMIF('C Report Grouper'!$B$57:$B$96,'WW Spending Actual'!$B79,'C Report Grouper'!AC$57:AC$96)</f>
        <v>0</v>
      </c>
    </row>
    <row r="80" spans="2:28" ht="12.6" customHeight="1" x14ac:dyDescent="0.2">
      <c r="B80" s="63" t="str">
        <f>IFERROR(VLOOKUP(C80,'MEG Def'!$A$42:$B$45,2),"")</f>
        <v/>
      </c>
      <c r="C80" s="149"/>
      <c r="D80" s="232">
        <f>SUMIF('C Report Grouper'!$B$57:$B$96,'WW Spending Actual'!$B80,'C Report Grouper'!E$57:E$96)</f>
        <v>0</v>
      </c>
      <c r="E80" s="233">
        <f>SUMIF('C Report Grouper'!$B$57:$B$96,'WW Spending Actual'!$B80,'C Report Grouper'!F$57:F$96)</f>
        <v>0</v>
      </c>
      <c r="F80" s="233">
        <f>SUMIF('C Report Grouper'!$B$57:$B$96,'WW Spending Actual'!$B80,'C Report Grouper'!G$57:G$96)</f>
        <v>0</v>
      </c>
      <c r="G80" s="233">
        <f>SUMIF('C Report Grouper'!$B$57:$B$96,'WW Spending Actual'!$B80,'C Report Grouper'!H$57:H$96)</f>
        <v>0</v>
      </c>
      <c r="H80" s="233">
        <f>SUMIF('C Report Grouper'!$B$57:$B$96,'WW Spending Actual'!$B80,'C Report Grouper'!I$57:I$96)</f>
        <v>0</v>
      </c>
      <c r="I80" s="233">
        <f>SUMIF('C Report Grouper'!$B$57:$B$96,'WW Spending Actual'!$B80,'C Report Grouper'!J$57:J$96)</f>
        <v>0</v>
      </c>
      <c r="J80" s="233">
        <f>SUMIF('C Report Grouper'!$B$57:$B$96,'WW Spending Actual'!$B80,'C Report Grouper'!K$57:K$96)</f>
        <v>0</v>
      </c>
      <c r="K80" s="233">
        <f>SUMIF('C Report Grouper'!$B$57:$B$96,'WW Spending Actual'!$B80,'C Report Grouper'!L$57:L$96)</f>
        <v>0</v>
      </c>
      <c r="L80" s="233">
        <f>SUMIF('C Report Grouper'!$B$57:$B$96,'WW Spending Actual'!$B80,'C Report Grouper'!M$57:M$96)</f>
        <v>0</v>
      </c>
      <c r="M80" s="233">
        <f>SUMIF('C Report Grouper'!$B$57:$B$96,'WW Spending Actual'!$B80,'C Report Grouper'!N$57:N$96)</f>
        <v>0</v>
      </c>
      <c r="N80" s="233">
        <f>SUMIF('C Report Grouper'!$B$57:$B$96,'WW Spending Actual'!$B80,'C Report Grouper'!O$57:O$96)</f>
        <v>0</v>
      </c>
      <c r="O80" s="233">
        <f>SUMIF('C Report Grouper'!$B$57:$B$96,'WW Spending Actual'!$B80,'C Report Grouper'!P$57:P$96)</f>
        <v>0</v>
      </c>
      <c r="P80" s="233">
        <f>SUMIF('C Report Grouper'!$B$57:$B$96,'WW Spending Actual'!$B80,'C Report Grouper'!Q$57:Q$96)</f>
        <v>0</v>
      </c>
      <c r="Q80" s="233">
        <f>SUMIF('C Report Grouper'!$B$57:$B$96,'WW Spending Actual'!$B80,'C Report Grouper'!R$57:R$96)</f>
        <v>0</v>
      </c>
      <c r="R80" s="233">
        <f>SUMIF('C Report Grouper'!$B$57:$B$96,'WW Spending Actual'!$B80,'C Report Grouper'!S$57:S$96)</f>
        <v>0</v>
      </c>
      <c r="S80" s="233">
        <f>SUMIF('C Report Grouper'!$B$57:$B$96,'WW Spending Actual'!$B80,'C Report Grouper'!T$57:T$96)</f>
        <v>0</v>
      </c>
      <c r="T80" s="233">
        <f>SUMIF('C Report Grouper'!$B$57:$B$96,'WW Spending Actual'!$B80,'C Report Grouper'!U$57:U$96)</f>
        <v>0</v>
      </c>
      <c r="U80" s="233">
        <f>SUMIF('C Report Grouper'!$B$57:$B$96,'WW Spending Actual'!$B80,'C Report Grouper'!V$57:V$96)</f>
        <v>0</v>
      </c>
      <c r="V80" s="233">
        <f>SUMIF('C Report Grouper'!$B$57:$B$96,'WW Spending Actual'!$B80,'C Report Grouper'!W$57:W$96)</f>
        <v>0</v>
      </c>
      <c r="W80" s="233">
        <f>SUMIF('C Report Grouper'!$B$57:$B$96,'WW Spending Actual'!$B80,'C Report Grouper'!X$57:X$96)</f>
        <v>0</v>
      </c>
      <c r="X80" s="233">
        <f>SUMIF('C Report Grouper'!$B$57:$B$96,'WW Spending Actual'!$B80,'C Report Grouper'!Y$57:Y$96)</f>
        <v>0</v>
      </c>
      <c r="Y80" s="233">
        <f>SUMIF('C Report Grouper'!$B$57:$B$96,'WW Spending Actual'!$B80,'C Report Grouper'!Z$57:Z$96)</f>
        <v>0</v>
      </c>
      <c r="Z80" s="233">
        <f>SUMIF('C Report Grouper'!$B$57:$B$96,'WW Spending Actual'!$B80,'C Report Grouper'!AA$57:AA$96)</f>
        <v>0</v>
      </c>
      <c r="AA80" s="233">
        <f>SUMIF('C Report Grouper'!$B$57:$B$96,'WW Spending Actual'!$B80,'C Report Grouper'!AB$57:AB$96)</f>
        <v>0</v>
      </c>
      <c r="AB80" s="234">
        <f>SUMIF('C Report Grouper'!$B$57:$B$96,'WW Spending Actual'!$B80,'C Report Grouper'!AC$57:AC$96)</f>
        <v>0</v>
      </c>
    </row>
    <row r="81" spans="2:28" ht="12.6" customHeight="1" x14ac:dyDescent="0.2">
      <c r="B81" s="63" t="str">
        <f>IFERROR(VLOOKUP(C81,'MEG Def'!$A$42:$B$45,2),"")</f>
        <v/>
      </c>
      <c r="C81" s="149"/>
      <c r="D81" s="232">
        <f>SUMIF('C Report Grouper'!$B$57:$B$96,'WW Spending Actual'!$B81,'C Report Grouper'!E$57:E$96)</f>
        <v>0</v>
      </c>
      <c r="E81" s="233">
        <f>SUMIF('C Report Grouper'!$B$57:$B$96,'WW Spending Actual'!$B81,'C Report Grouper'!F$57:F$96)</f>
        <v>0</v>
      </c>
      <c r="F81" s="233">
        <f>SUMIF('C Report Grouper'!$B$57:$B$96,'WW Spending Actual'!$B81,'C Report Grouper'!G$57:G$96)</f>
        <v>0</v>
      </c>
      <c r="G81" s="233">
        <f>SUMIF('C Report Grouper'!$B$57:$B$96,'WW Spending Actual'!$B81,'C Report Grouper'!H$57:H$96)</f>
        <v>0</v>
      </c>
      <c r="H81" s="233">
        <f>SUMIF('C Report Grouper'!$B$57:$B$96,'WW Spending Actual'!$B81,'C Report Grouper'!I$57:I$96)</f>
        <v>0</v>
      </c>
      <c r="I81" s="233">
        <f>SUMIF('C Report Grouper'!$B$57:$B$96,'WW Spending Actual'!$B81,'C Report Grouper'!J$57:J$96)</f>
        <v>0</v>
      </c>
      <c r="J81" s="233">
        <f>SUMIF('C Report Grouper'!$B$57:$B$96,'WW Spending Actual'!$B81,'C Report Grouper'!K$57:K$96)</f>
        <v>0</v>
      </c>
      <c r="K81" s="233">
        <f>SUMIF('C Report Grouper'!$B$57:$B$96,'WW Spending Actual'!$B81,'C Report Grouper'!L$57:L$96)</f>
        <v>0</v>
      </c>
      <c r="L81" s="233">
        <f>SUMIF('C Report Grouper'!$B$57:$B$96,'WW Spending Actual'!$B81,'C Report Grouper'!M$57:M$96)</f>
        <v>0</v>
      </c>
      <c r="M81" s="233">
        <f>SUMIF('C Report Grouper'!$B$57:$B$96,'WW Spending Actual'!$B81,'C Report Grouper'!N$57:N$96)</f>
        <v>0</v>
      </c>
      <c r="N81" s="233">
        <f>SUMIF('C Report Grouper'!$B$57:$B$96,'WW Spending Actual'!$B81,'C Report Grouper'!O$57:O$96)</f>
        <v>0</v>
      </c>
      <c r="O81" s="233">
        <f>SUMIF('C Report Grouper'!$B$57:$B$96,'WW Spending Actual'!$B81,'C Report Grouper'!P$57:P$96)</f>
        <v>0</v>
      </c>
      <c r="P81" s="233">
        <f>SUMIF('C Report Grouper'!$B$57:$B$96,'WW Spending Actual'!$B81,'C Report Grouper'!Q$57:Q$96)</f>
        <v>0</v>
      </c>
      <c r="Q81" s="233">
        <f>SUMIF('C Report Grouper'!$B$57:$B$96,'WW Spending Actual'!$B81,'C Report Grouper'!R$57:R$96)</f>
        <v>0</v>
      </c>
      <c r="R81" s="233">
        <f>SUMIF('C Report Grouper'!$B$57:$B$96,'WW Spending Actual'!$B81,'C Report Grouper'!S$57:S$96)</f>
        <v>0</v>
      </c>
      <c r="S81" s="233">
        <f>SUMIF('C Report Grouper'!$B$57:$B$96,'WW Spending Actual'!$B81,'C Report Grouper'!T$57:T$96)</f>
        <v>0</v>
      </c>
      <c r="T81" s="233">
        <f>SUMIF('C Report Grouper'!$B$57:$B$96,'WW Spending Actual'!$B81,'C Report Grouper'!U$57:U$96)</f>
        <v>0</v>
      </c>
      <c r="U81" s="233">
        <f>SUMIF('C Report Grouper'!$B$57:$B$96,'WW Spending Actual'!$B81,'C Report Grouper'!V$57:V$96)</f>
        <v>0</v>
      </c>
      <c r="V81" s="233">
        <f>SUMIF('C Report Grouper'!$B$57:$B$96,'WW Spending Actual'!$B81,'C Report Grouper'!W$57:W$96)</f>
        <v>0</v>
      </c>
      <c r="W81" s="233">
        <f>SUMIF('C Report Grouper'!$B$57:$B$96,'WW Spending Actual'!$B81,'C Report Grouper'!X$57:X$96)</f>
        <v>0</v>
      </c>
      <c r="X81" s="233">
        <f>SUMIF('C Report Grouper'!$B$57:$B$96,'WW Spending Actual'!$B81,'C Report Grouper'!Y$57:Y$96)</f>
        <v>0</v>
      </c>
      <c r="Y81" s="233">
        <f>SUMIF('C Report Grouper'!$B$57:$B$96,'WW Spending Actual'!$B81,'C Report Grouper'!Z$57:Z$96)</f>
        <v>0</v>
      </c>
      <c r="Z81" s="233">
        <f>SUMIF('C Report Grouper'!$B$57:$B$96,'WW Spending Actual'!$B81,'C Report Grouper'!AA$57:AA$96)</f>
        <v>0</v>
      </c>
      <c r="AA81" s="233">
        <f>SUMIF('C Report Grouper'!$B$57:$B$96,'WW Spending Actual'!$B81,'C Report Grouper'!AB$57:AB$96)</f>
        <v>0</v>
      </c>
      <c r="AB81" s="234">
        <f>SUMIF('C Report Grouper'!$B$57:$B$96,'WW Spending Actual'!$B81,'C Report Grouper'!AC$57:AC$96)</f>
        <v>0</v>
      </c>
    </row>
    <row r="82" spans="2:28" ht="12.6" customHeight="1" x14ac:dyDescent="0.2">
      <c r="B82" s="215"/>
      <c r="C82" s="149"/>
      <c r="D82" s="232">
        <f>SUMIF('C Report Grouper'!$B$57:$B$96,'WW Spending Actual'!$B82,'C Report Grouper'!E$57:E$96)</f>
        <v>0</v>
      </c>
      <c r="E82" s="233">
        <f>SUMIF('C Report Grouper'!$B$57:$B$96,'WW Spending Actual'!$B82,'C Report Grouper'!F$57:F$96)</f>
        <v>0</v>
      </c>
      <c r="F82" s="233">
        <f>SUMIF('C Report Grouper'!$B$57:$B$96,'WW Spending Actual'!$B82,'C Report Grouper'!G$57:G$96)</f>
        <v>0</v>
      </c>
      <c r="G82" s="233">
        <f>SUMIF('C Report Grouper'!$B$57:$B$96,'WW Spending Actual'!$B82,'C Report Grouper'!H$57:H$96)</f>
        <v>0</v>
      </c>
      <c r="H82" s="233">
        <f>SUMIF('C Report Grouper'!$B$57:$B$96,'WW Spending Actual'!$B82,'C Report Grouper'!I$57:I$96)</f>
        <v>0</v>
      </c>
      <c r="I82" s="233">
        <f>SUMIF('C Report Grouper'!$B$57:$B$96,'WW Spending Actual'!$B82,'C Report Grouper'!J$57:J$96)</f>
        <v>0</v>
      </c>
      <c r="J82" s="233">
        <f>SUMIF('C Report Grouper'!$B$57:$B$96,'WW Spending Actual'!$B82,'C Report Grouper'!K$57:K$96)</f>
        <v>0</v>
      </c>
      <c r="K82" s="233">
        <f>SUMIF('C Report Grouper'!$B$57:$B$96,'WW Spending Actual'!$B82,'C Report Grouper'!L$57:L$96)</f>
        <v>0</v>
      </c>
      <c r="L82" s="233">
        <f>SUMIF('C Report Grouper'!$B$57:$B$96,'WW Spending Actual'!$B82,'C Report Grouper'!M$57:M$96)</f>
        <v>0</v>
      </c>
      <c r="M82" s="233">
        <f>SUMIF('C Report Grouper'!$B$57:$B$96,'WW Spending Actual'!$B82,'C Report Grouper'!N$57:N$96)</f>
        <v>0</v>
      </c>
      <c r="N82" s="233">
        <f>SUMIF('C Report Grouper'!$B$57:$B$96,'WW Spending Actual'!$B82,'C Report Grouper'!O$57:O$96)</f>
        <v>0</v>
      </c>
      <c r="O82" s="233">
        <f>SUMIF('C Report Grouper'!$B$57:$B$96,'WW Spending Actual'!$B82,'C Report Grouper'!P$57:P$96)</f>
        <v>0</v>
      </c>
      <c r="P82" s="233">
        <f>SUMIF('C Report Grouper'!$B$57:$B$96,'WW Spending Actual'!$B82,'C Report Grouper'!Q$57:Q$96)</f>
        <v>0</v>
      </c>
      <c r="Q82" s="233">
        <f>SUMIF('C Report Grouper'!$B$57:$B$96,'WW Spending Actual'!$B82,'C Report Grouper'!R$57:R$96)</f>
        <v>0</v>
      </c>
      <c r="R82" s="233">
        <f>SUMIF('C Report Grouper'!$B$57:$B$96,'WW Spending Actual'!$B82,'C Report Grouper'!S$57:S$96)</f>
        <v>0</v>
      </c>
      <c r="S82" s="233">
        <f>SUMIF('C Report Grouper'!$B$57:$B$96,'WW Spending Actual'!$B82,'C Report Grouper'!T$57:T$96)</f>
        <v>0</v>
      </c>
      <c r="T82" s="233">
        <f>SUMIF('C Report Grouper'!$B$57:$B$96,'WW Spending Actual'!$B82,'C Report Grouper'!U$57:U$96)</f>
        <v>0</v>
      </c>
      <c r="U82" s="233">
        <f>SUMIF('C Report Grouper'!$B$57:$B$96,'WW Spending Actual'!$B82,'C Report Grouper'!V$57:V$96)</f>
        <v>0</v>
      </c>
      <c r="V82" s="233">
        <f>SUMIF('C Report Grouper'!$B$57:$B$96,'WW Spending Actual'!$B82,'C Report Grouper'!W$57:W$96)</f>
        <v>0</v>
      </c>
      <c r="W82" s="233">
        <f>SUMIF('C Report Grouper'!$B$57:$B$96,'WW Spending Actual'!$B82,'C Report Grouper'!X$57:X$96)</f>
        <v>0</v>
      </c>
      <c r="X82" s="233">
        <f>SUMIF('C Report Grouper'!$B$57:$B$96,'WW Spending Actual'!$B82,'C Report Grouper'!Y$57:Y$96)</f>
        <v>0</v>
      </c>
      <c r="Y82" s="233">
        <f>SUMIF('C Report Grouper'!$B$57:$B$96,'WW Spending Actual'!$B82,'C Report Grouper'!Z$57:Z$96)</f>
        <v>0</v>
      </c>
      <c r="Z82" s="233">
        <f>SUMIF('C Report Grouper'!$B$57:$B$96,'WW Spending Actual'!$B82,'C Report Grouper'!AA$57:AA$96)</f>
        <v>0</v>
      </c>
      <c r="AA82" s="233">
        <f>SUMIF('C Report Grouper'!$B$57:$B$96,'WW Spending Actual'!$B82,'C Report Grouper'!AB$57:AB$96)</f>
        <v>0</v>
      </c>
      <c r="AB82" s="234">
        <f>SUMIF('C Report Grouper'!$B$57:$B$96,'WW Spending Actual'!$B82,'C Report Grouper'!AC$57:AC$96)</f>
        <v>0</v>
      </c>
    </row>
    <row r="83" spans="2:28" x14ac:dyDescent="0.2">
      <c r="B83" s="216" t="s">
        <v>41</v>
      </c>
      <c r="C83" s="213"/>
      <c r="D83" s="232">
        <f>SUMIF('C Report Grouper'!$B$57:$B$96,'WW Spending Actual'!$B83,'C Report Grouper'!E$57:E$96)</f>
        <v>0</v>
      </c>
      <c r="E83" s="233">
        <f>SUMIF('C Report Grouper'!$B$57:$B$96,'WW Spending Actual'!$B83,'C Report Grouper'!F$57:F$96)</f>
        <v>0</v>
      </c>
      <c r="F83" s="233">
        <f>SUMIF('C Report Grouper'!$B$57:$B$96,'WW Spending Actual'!$B83,'C Report Grouper'!G$57:G$96)</f>
        <v>0</v>
      </c>
      <c r="G83" s="233">
        <f>SUMIF('C Report Grouper'!$B$57:$B$96,'WW Spending Actual'!$B83,'C Report Grouper'!H$57:H$96)</f>
        <v>0</v>
      </c>
      <c r="H83" s="233">
        <f>SUMIF('C Report Grouper'!$B$57:$B$96,'WW Spending Actual'!$B83,'C Report Grouper'!I$57:I$96)</f>
        <v>0</v>
      </c>
      <c r="I83" s="233">
        <f>SUMIF('C Report Grouper'!$B$57:$B$96,'WW Spending Actual'!$B83,'C Report Grouper'!J$57:J$96)</f>
        <v>0</v>
      </c>
      <c r="J83" s="233">
        <f>SUMIF('C Report Grouper'!$B$57:$B$96,'WW Spending Actual'!$B83,'C Report Grouper'!K$57:K$96)</f>
        <v>0</v>
      </c>
      <c r="K83" s="233">
        <f>SUMIF('C Report Grouper'!$B$57:$B$96,'WW Spending Actual'!$B83,'C Report Grouper'!L$57:L$96)</f>
        <v>0</v>
      </c>
      <c r="L83" s="233">
        <f>SUMIF('C Report Grouper'!$B$57:$B$96,'WW Spending Actual'!$B83,'C Report Grouper'!M$57:M$96)</f>
        <v>0</v>
      </c>
      <c r="M83" s="233">
        <f>SUMIF('C Report Grouper'!$B$57:$B$96,'WW Spending Actual'!$B83,'C Report Grouper'!N$57:N$96)</f>
        <v>0</v>
      </c>
      <c r="N83" s="233">
        <f>SUMIF('C Report Grouper'!$B$57:$B$96,'WW Spending Actual'!$B83,'C Report Grouper'!O$57:O$96)</f>
        <v>0</v>
      </c>
      <c r="O83" s="233">
        <f>SUMIF('C Report Grouper'!$B$57:$B$96,'WW Spending Actual'!$B83,'C Report Grouper'!P$57:P$96)</f>
        <v>0</v>
      </c>
      <c r="P83" s="233">
        <f>SUMIF('C Report Grouper'!$B$57:$B$96,'WW Spending Actual'!$B83,'C Report Grouper'!Q$57:Q$96)</f>
        <v>0</v>
      </c>
      <c r="Q83" s="233">
        <f>SUMIF('C Report Grouper'!$B$57:$B$96,'WW Spending Actual'!$B83,'C Report Grouper'!R$57:R$96)</f>
        <v>0</v>
      </c>
      <c r="R83" s="233">
        <f>SUMIF('C Report Grouper'!$B$57:$B$96,'WW Spending Actual'!$B83,'C Report Grouper'!S$57:S$96)</f>
        <v>0</v>
      </c>
      <c r="S83" s="233">
        <f>SUMIF('C Report Grouper'!$B$57:$B$96,'WW Spending Actual'!$B83,'C Report Grouper'!T$57:T$96)</f>
        <v>0</v>
      </c>
      <c r="T83" s="233">
        <f>SUMIF('C Report Grouper'!$B$57:$B$96,'WW Spending Actual'!$B83,'C Report Grouper'!U$57:U$96)</f>
        <v>0</v>
      </c>
      <c r="U83" s="233">
        <f>SUMIF('C Report Grouper'!$B$57:$B$96,'WW Spending Actual'!$B83,'C Report Grouper'!V$57:V$96)</f>
        <v>0</v>
      </c>
      <c r="V83" s="233">
        <f>SUMIF('C Report Grouper'!$B$57:$B$96,'WW Spending Actual'!$B83,'C Report Grouper'!W$57:W$96)</f>
        <v>0</v>
      </c>
      <c r="W83" s="233">
        <f>SUMIF('C Report Grouper'!$B$57:$B$96,'WW Spending Actual'!$B83,'C Report Grouper'!X$57:X$96)</f>
        <v>0</v>
      </c>
      <c r="X83" s="233">
        <f>SUMIF('C Report Grouper'!$B$57:$B$96,'WW Spending Actual'!$B83,'C Report Grouper'!Y$57:Y$96)</f>
        <v>0</v>
      </c>
      <c r="Y83" s="233">
        <f>SUMIF('C Report Grouper'!$B$57:$B$96,'WW Spending Actual'!$B83,'C Report Grouper'!Z$57:Z$96)</f>
        <v>0</v>
      </c>
      <c r="Z83" s="233">
        <f>SUMIF('C Report Grouper'!$B$57:$B$96,'WW Spending Actual'!$B83,'C Report Grouper'!AA$57:AA$96)</f>
        <v>0</v>
      </c>
      <c r="AA83" s="233">
        <f>SUMIF('C Report Grouper'!$B$57:$B$96,'WW Spending Actual'!$B83,'C Report Grouper'!AB$57:AB$96)</f>
        <v>0</v>
      </c>
      <c r="AB83" s="234">
        <f>SUMIF('C Report Grouper'!$B$57:$B$96,'WW Spending Actual'!$B83,'C Report Grouper'!AC$57:AC$96)</f>
        <v>0</v>
      </c>
    </row>
    <row r="84" spans="2:28" x14ac:dyDescent="0.2">
      <c r="B84" s="63" t="str">
        <f>IFERROR(VLOOKUP(C84,'MEG Def'!$A$47:$B$50,2),"")</f>
        <v/>
      </c>
      <c r="C84" s="213"/>
      <c r="D84" s="232">
        <f>SUMIF('C Report Grouper'!$B$57:$B$96,'WW Spending Actual'!$B84,'C Report Grouper'!E$57:E$96)</f>
        <v>0</v>
      </c>
      <c r="E84" s="233">
        <f>SUMIF('C Report Grouper'!$B$57:$B$96,'WW Spending Actual'!$B84,'C Report Grouper'!F$57:F$96)</f>
        <v>0</v>
      </c>
      <c r="F84" s="233">
        <f>SUMIF('C Report Grouper'!$B$57:$B$96,'WW Spending Actual'!$B84,'C Report Grouper'!G$57:G$96)</f>
        <v>0</v>
      </c>
      <c r="G84" s="233">
        <f>SUMIF('C Report Grouper'!$B$57:$B$96,'WW Spending Actual'!$B84,'C Report Grouper'!H$57:H$96)</f>
        <v>0</v>
      </c>
      <c r="H84" s="233">
        <f>SUMIF('C Report Grouper'!$B$57:$B$96,'WW Spending Actual'!$B84,'C Report Grouper'!I$57:I$96)</f>
        <v>0</v>
      </c>
      <c r="I84" s="233">
        <f>SUMIF('C Report Grouper'!$B$57:$B$96,'WW Spending Actual'!$B84,'C Report Grouper'!J$57:J$96)</f>
        <v>0</v>
      </c>
      <c r="J84" s="233">
        <f>SUMIF('C Report Grouper'!$B$57:$B$96,'WW Spending Actual'!$B84,'C Report Grouper'!K$57:K$96)</f>
        <v>0</v>
      </c>
      <c r="K84" s="233">
        <f>SUMIF('C Report Grouper'!$B$57:$B$96,'WW Spending Actual'!$B84,'C Report Grouper'!L$57:L$96)</f>
        <v>0</v>
      </c>
      <c r="L84" s="233">
        <f>SUMIF('C Report Grouper'!$B$57:$B$96,'WW Spending Actual'!$B84,'C Report Grouper'!M$57:M$96)</f>
        <v>0</v>
      </c>
      <c r="M84" s="233">
        <f>SUMIF('C Report Grouper'!$B$57:$B$96,'WW Spending Actual'!$B84,'C Report Grouper'!N$57:N$96)</f>
        <v>0</v>
      </c>
      <c r="N84" s="233">
        <f>SUMIF('C Report Grouper'!$B$57:$B$96,'WW Spending Actual'!$B84,'C Report Grouper'!O$57:O$96)</f>
        <v>0</v>
      </c>
      <c r="O84" s="233">
        <f>SUMIF('C Report Grouper'!$B$57:$B$96,'WW Spending Actual'!$B84,'C Report Grouper'!P$57:P$96)</f>
        <v>0</v>
      </c>
      <c r="P84" s="233">
        <f>SUMIF('C Report Grouper'!$B$57:$B$96,'WW Spending Actual'!$B84,'C Report Grouper'!Q$57:Q$96)</f>
        <v>0</v>
      </c>
      <c r="Q84" s="233">
        <f>SUMIF('C Report Grouper'!$B$57:$B$96,'WW Spending Actual'!$B84,'C Report Grouper'!R$57:R$96)</f>
        <v>0</v>
      </c>
      <c r="R84" s="233">
        <f>SUMIF('C Report Grouper'!$B$57:$B$96,'WW Spending Actual'!$B84,'C Report Grouper'!S$57:S$96)</f>
        <v>0</v>
      </c>
      <c r="S84" s="233">
        <f>SUMIF('C Report Grouper'!$B$57:$B$96,'WW Spending Actual'!$B84,'C Report Grouper'!T$57:T$96)</f>
        <v>0</v>
      </c>
      <c r="T84" s="233">
        <f>SUMIF('C Report Grouper'!$B$57:$B$96,'WW Spending Actual'!$B84,'C Report Grouper'!U$57:U$96)</f>
        <v>0</v>
      </c>
      <c r="U84" s="233">
        <f>SUMIF('C Report Grouper'!$B$57:$B$96,'WW Spending Actual'!$B84,'C Report Grouper'!V$57:V$96)</f>
        <v>0</v>
      </c>
      <c r="V84" s="233">
        <f>SUMIF('C Report Grouper'!$B$57:$B$96,'WW Spending Actual'!$B84,'C Report Grouper'!W$57:W$96)</f>
        <v>0</v>
      </c>
      <c r="W84" s="233">
        <f>SUMIF('C Report Grouper'!$B$57:$B$96,'WW Spending Actual'!$B84,'C Report Grouper'!X$57:X$96)</f>
        <v>0</v>
      </c>
      <c r="X84" s="233">
        <f>SUMIF('C Report Grouper'!$B$57:$B$96,'WW Spending Actual'!$B84,'C Report Grouper'!Y$57:Y$96)</f>
        <v>0</v>
      </c>
      <c r="Y84" s="233">
        <f>SUMIF('C Report Grouper'!$B$57:$B$96,'WW Spending Actual'!$B84,'C Report Grouper'!Z$57:Z$96)</f>
        <v>0</v>
      </c>
      <c r="Z84" s="233">
        <f>SUMIF('C Report Grouper'!$B$57:$B$96,'WW Spending Actual'!$B84,'C Report Grouper'!AA$57:AA$96)</f>
        <v>0</v>
      </c>
      <c r="AA84" s="233">
        <f>SUMIF('C Report Grouper'!$B$57:$B$96,'WW Spending Actual'!$B84,'C Report Grouper'!AB$57:AB$96)</f>
        <v>0</v>
      </c>
      <c r="AB84" s="234">
        <f>SUMIF('C Report Grouper'!$B$57:$B$96,'WW Spending Actual'!$B84,'C Report Grouper'!AC$57:AC$96)</f>
        <v>0</v>
      </c>
    </row>
    <row r="85" spans="2:28" x14ac:dyDescent="0.2">
      <c r="B85" s="63" t="str">
        <f>IFERROR(VLOOKUP(C85,'MEG Def'!$A$47:$B$50,2),"")</f>
        <v/>
      </c>
      <c r="C85" s="213"/>
      <c r="D85" s="232">
        <f>SUMIF('C Report Grouper'!$B$57:$B$96,'WW Spending Actual'!$B85,'C Report Grouper'!E$57:E$96)</f>
        <v>0</v>
      </c>
      <c r="E85" s="233">
        <f>SUMIF('C Report Grouper'!$B$57:$B$96,'WW Spending Actual'!$B85,'C Report Grouper'!F$57:F$96)</f>
        <v>0</v>
      </c>
      <c r="F85" s="233">
        <f>SUMIF('C Report Grouper'!$B$57:$B$96,'WW Spending Actual'!$B85,'C Report Grouper'!G$57:G$96)</f>
        <v>0</v>
      </c>
      <c r="G85" s="233">
        <f>SUMIF('C Report Grouper'!$B$57:$B$96,'WW Spending Actual'!$B85,'C Report Grouper'!H$57:H$96)</f>
        <v>0</v>
      </c>
      <c r="H85" s="233">
        <f>SUMIF('C Report Grouper'!$B$57:$B$96,'WW Spending Actual'!$B85,'C Report Grouper'!I$57:I$96)</f>
        <v>0</v>
      </c>
      <c r="I85" s="233">
        <f>SUMIF('C Report Grouper'!$B$57:$B$96,'WW Spending Actual'!$B85,'C Report Grouper'!J$57:J$96)</f>
        <v>0</v>
      </c>
      <c r="J85" s="233">
        <f>SUMIF('C Report Grouper'!$B$57:$B$96,'WW Spending Actual'!$B85,'C Report Grouper'!K$57:K$96)</f>
        <v>0</v>
      </c>
      <c r="K85" s="233">
        <f>SUMIF('C Report Grouper'!$B$57:$B$96,'WW Spending Actual'!$B85,'C Report Grouper'!L$57:L$96)</f>
        <v>0</v>
      </c>
      <c r="L85" s="233">
        <f>SUMIF('C Report Grouper'!$B$57:$B$96,'WW Spending Actual'!$B85,'C Report Grouper'!M$57:M$96)</f>
        <v>0</v>
      </c>
      <c r="M85" s="233">
        <f>SUMIF('C Report Grouper'!$B$57:$B$96,'WW Spending Actual'!$B85,'C Report Grouper'!N$57:N$96)</f>
        <v>0</v>
      </c>
      <c r="N85" s="233">
        <f>SUMIF('C Report Grouper'!$B$57:$B$96,'WW Spending Actual'!$B85,'C Report Grouper'!O$57:O$96)</f>
        <v>0</v>
      </c>
      <c r="O85" s="233">
        <f>SUMIF('C Report Grouper'!$B$57:$B$96,'WW Spending Actual'!$B85,'C Report Grouper'!P$57:P$96)</f>
        <v>0</v>
      </c>
      <c r="P85" s="233">
        <f>SUMIF('C Report Grouper'!$B$57:$B$96,'WW Spending Actual'!$B85,'C Report Grouper'!Q$57:Q$96)</f>
        <v>0</v>
      </c>
      <c r="Q85" s="233">
        <f>SUMIF('C Report Grouper'!$B$57:$B$96,'WW Spending Actual'!$B85,'C Report Grouper'!R$57:R$96)</f>
        <v>0</v>
      </c>
      <c r="R85" s="233">
        <f>SUMIF('C Report Grouper'!$B$57:$B$96,'WW Spending Actual'!$B85,'C Report Grouper'!S$57:S$96)</f>
        <v>0</v>
      </c>
      <c r="S85" s="233">
        <f>SUMIF('C Report Grouper'!$B$57:$B$96,'WW Spending Actual'!$B85,'C Report Grouper'!T$57:T$96)</f>
        <v>0</v>
      </c>
      <c r="T85" s="233">
        <f>SUMIF('C Report Grouper'!$B$57:$B$96,'WW Spending Actual'!$B85,'C Report Grouper'!U$57:U$96)</f>
        <v>0</v>
      </c>
      <c r="U85" s="233">
        <f>SUMIF('C Report Grouper'!$B$57:$B$96,'WW Spending Actual'!$B85,'C Report Grouper'!V$57:V$96)</f>
        <v>0</v>
      </c>
      <c r="V85" s="233">
        <f>SUMIF('C Report Grouper'!$B$57:$B$96,'WW Spending Actual'!$B85,'C Report Grouper'!W$57:W$96)</f>
        <v>0</v>
      </c>
      <c r="W85" s="233">
        <f>SUMIF('C Report Grouper'!$B$57:$B$96,'WW Spending Actual'!$B85,'C Report Grouper'!X$57:X$96)</f>
        <v>0</v>
      </c>
      <c r="X85" s="233">
        <f>SUMIF('C Report Grouper'!$B$57:$B$96,'WW Spending Actual'!$B85,'C Report Grouper'!Y$57:Y$96)</f>
        <v>0</v>
      </c>
      <c r="Y85" s="233">
        <f>SUMIF('C Report Grouper'!$B$57:$B$96,'WW Spending Actual'!$B85,'C Report Grouper'!Z$57:Z$96)</f>
        <v>0</v>
      </c>
      <c r="Z85" s="233">
        <f>SUMIF('C Report Grouper'!$B$57:$B$96,'WW Spending Actual'!$B85,'C Report Grouper'!AA$57:AA$96)</f>
        <v>0</v>
      </c>
      <c r="AA85" s="233">
        <f>SUMIF('C Report Grouper'!$B$57:$B$96,'WW Spending Actual'!$B85,'C Report Grouper'!AB$57:AB$96)</f>
        <v>0</v>
      </c>
      <c r="AB85" s="234">
        <f>SUMIF('C Report Grouper'!$B$57:$B$96,'WW Spending Actual'!$B85,'C Report Grouper'!AC$57:AC$96)</f>
        <v>0</v>
      </c>
    </row>
    <row r="86" spans="2:28" x14ac:dyDescent="0.2">
      <c r="B86" s="63" t="str">
        <f>IFERROR(VLOOKUP(C86,'MEG Def'!$A$47:$B$50,2),"")</f>
        <v/>
      </c>
      <c r="C86" s="213"/>
      <c r="D86" s="232">
        <f>SUMIF('C Report Grouper'!$B$57:$B$96,'WW Spending Actual'!$B86,'C Report Grouper'!E$57:E$96)</f>
        <v>0</v>
      </c>
      <c r="E86" s="233">
        <f>SUMIF('C Report Grouper'!$B$57:$B$96,'WW Spending Actual'!$B86,'C Report Grouper'!F$57:F$96)</f>
        <v>0</v>
      </c>
      <c r="F86" s="233">
        <f>SUMIF('C Report Grouper'!$B$57:$B$96,'WW Spending Actual'!$B86,'C Report Grouper'!G$57:G$96)</f>
        <v>0</v>
      </c>
      <c r="G86" s="233">
        <f>SUMIF('C Report Grouper'!$B$57:$B$96,'WW Spending Actual'!$B86,'C Report Grouper'!H$57:H$96)</f>
        <v>0</v>
      </c>
      <c r="H86" s="233">
        <f>SUMIF('C Report Grouper'!$B$57:$B$96,'WW Spending Actual'!$B86,'C Report Grouper'!I$57:I$96)</f>
        <v>0</v>
      </c>
      <c r="I86" s="233">
        <f>SUMIF('C Report Grouper'!$B$57:$B$96,'WW Spending Actual'!$B86,'C Report Grouper'!J$57:J$96)</f>
        <v>0</v>
      </c>
      <c r="J86" s="233">
        <f>SUMIF('C Report Grouper'!$B$57:$B$96,'WW Spending Actual'!$B86,'C Report Grouper'!K$57:K$96)</f>
        <v>0</v>
      </c>
      <c r="K86" s="233">
        <f>SUMIF('C Report Grouper'!$B$57:$B$96,'WW Spending Actual'!$B86,'C Report Grouper'!L$57:L$96)</f>
        <v>0</v>
      </c>
      <c r="L86" s="233">
        <f>SUMIF('C Report Grouper'!$B$57:$B$96,'WW Spending Actual'!$B86,'C Report Grouper'!M$57:M$96)</f>
        <v>0</v>
      </c>
      <c r="M86" s="233">
        <f>SUMIF('C Report Grouper'!$B$57:$B$96,'WW Spending Actual'!$B86,'C Report Grouper'!N$57:N$96)</f>
        <v>0</v>
      </c>
      <c r="N86" s="233">
        <f>SUMIF('C Report Grouper'!$B$57:$B$96,'WW Spending Actual'!$B86,'C Report Grouper'!O$57:O$96)</f>
        <v>0</v>
      </c>
      <c r="O86" s="233">
        <f>SUMIF('C Report Grouper'!$B$57:$B$96,'WW Spending Actual'!$B86,'C Report Grouper'!P$57:P$96)</f>
        <v>0</v>
      </c>
      <c r="P86" s="233">
        <f>SUMIF('C Report Grouper'!$B$57:$B$96,'WW Spending Actual'!$B86,'C Report Grouper'!Q$57:Q$96)</f>
        <v>0</v>
      </c>
      <c r="Q86" s="233">
        <f>SUMIF('C Report Grouper'!$B$57:$B$96,'WW Spending Actual'!$B86,'C Report Grouper'!R$57:R$96)</f>
        <v>0</v>
      </c>
      <c r="R86" s="233">
        <f>SUMIF('C Report Grouper'!$B$57:$B$96,'WW Spending Actual'!$B86,'C Report Grouper'!S$57:S$96)</f>
        <v>0</v>
      </c>
      <c r="S86" s="233">
        <f>SUMIF('C Report Grouper'!$B$57:$B$96,'WW Spending Actual'!$B86,'C Report Grouper'!T$57:T$96)</f>
        <v>0</v>
      </c>
      <c r="T86" s="233">
        <f>SUMIF('C Report Grouper'!$B$57:$B$96,'WW Spending Actual'!$B86,'C Report Grouper'!U$57:U$96)</f>
        <v>0</v>
      </c>
      <c r="U86" s="233">
        <f>SUMIF('C Report Grouper'!$B$57:$B$96,'WW Spending Actual'!$B86,'C Report Grouper'!V$57:V$96)</f>
        <v>0</v>
      </c>
      <c r="V86" s="233">
        <f>SUMIF('C Report Grouper'!$B$57:$B$96,'WW Spending Actual'!$B86,'C Report Grouper'!W$57:W$96)</f>
        <v>0</v>
      </c>
      <c r="W86" s="233">
        <f>SUMIF('C Report Grouper'!$B$57:$B$96,'WW Spending Actual'!$B86,'C Report Grouper'!X$57:X$96)</f>
        <v>0</v>
      </c>
      <c r="X86" s="233">
        <f>SUMIF('C Report Grouper'!$B$57:$B$96,'WW Spending Actual'!$B86,'C Report Grouper'!Y$57:Y$96)</f>
        <v>0</v>
      </c>
      <c r="Y86" s="233">
        <f>SUMIF('C Report Grouper'!$B$57:$B$96,'WW Spending Actual'!$B86,'C Report Grouper'!Z$57:Z$96)</f>
        <v>0</v>
      </c>
      <c r="Z86" s="233">
        <f>SUMIF('C Report Grouper'!$B$57:$B$96,'WW Spending Actual'!$B86,'C Report Grouper'!AA$57:AA$96)</f>
        <v>0</v>
      </c>
      <c r="AA86" s="233">
        <f>SUMIF('C Report Grouper'!$B$57:$B$96,'WW Spending Actual'!$B86,'C Report Grouper'!AB$57:AB$96)</f>
        <v>0</v>
      </c>
      <c r="AB86" s="234">
        <f>SUMIF('C Report Grouper'!$B$57:$B$96,'WW Spending Actual'!$B86,'C Report Grouper'!AC$57:AC$96)</f>
        <v>0</v>
      </c>
    </row>
    <row r="87" spans="2:28" x14ac:dyDescent="0.2">
      <c r="B87" s="217"/>
      <c r="C87" s="213"/>
      <c r="D87" s="232"/>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4"/>
    </row>
    <row r="88" spans="2:28" x14ac:dyDescent="0.2">
      <c r="B88" s="214" t="s">
        <v>78</v>
      </c>
      <c r="C88" s="213"/>
      <c r="D88" s="232">
        <f>SUMIF('C Report Grouper'!$B$57:$B$96,'WW Spending Actual'!$B88,'C Report Grouper'!E$57:E$96)</f>
        <v>0</v>
      </c>
      <c r="E88" s="233">
        <f>SUMIF('C Report Grouper'!$B$57:$B$96,'WW Spending Actual'!$B88,'C Report Grouper'!F$57:F$96)</f>
        <v>0</v>
      </c>
      <c r="F88" s="233">
        <f>SUMIF('C Report Grouper'!$B$57:$B$96,'WW Spending Actual'!$B88,'C Report Grouper'!G$57:G$96)</f>
        <v>0</v>
      </c>
      <c r="G88" s="233">
        <f>SUMIF('C Report Grouper'!$B$57:$B$96,'WW Spending Actual'!$B88,'C Report Grouper'!H$57:H$96)</f>
        <v>0</v>
      </c>
      <c r="H88" s="233">
        <f>SUMIF('C Report Grouper'!$B$57:$B$96,'WW Spending Actual'!$B88,'C Report Grouper'!I$57:I$96)</f>
        <v>0</v>
      </c>
      <c r="I88" s="233">
        <f>SUMIF('C Report Grouper'!$B$57:$B$96,'WW Spending Actual'!$B88,'C Report Grouper'!J$57:J$96)</f>
        <v>0</v>
      </c>
      <c r="J88" s="233">
        <f>SUMIF('C Report Grouper'!$B$57:$B$96,'WW Spending Actual'!$B88,'C Report Grouper'!K$57:K$96)</f>
        <v>0</v>
      </c>
      <c r="K88" s="233">
        <f>SUMIF('C Report Grouper'!$B$57:$B$96,'WW Spending Actual'!$B88,'C Report Grouper'!L$57:L$96)</f>
        <v>0</v>
      </c>
      <c r="L88" s="233">
        <f>SUMIF('C Report Grouper'!$B$57:$B$96,'WW Spending Actual'!$B88,'C Report Grouper'!M$57:M$96)</f>
        <v>0</v>
      </c>
      <c r="M88" s="233">
        <f>SUMIF('C Report Grouper'!$B$57:$B$96,'WW Spending Actual'!$B88,'C Report Grouper'!N$57:N$96)</f>
        <v>0</v>
      </c>
      <c r="N88" s="233">
        <f>SUMIF('C Report Grouper'!$B$57:$B$96,'WW Spending Actual'!$B88,'C Report Grouper'!O$57:O$96)</f>
        <v>0</v>
      </c>
      <c r="O88" s="233">
        <f>SUMIF('C Report Grouper'!$B$57:$B$96,'WW Spending Actual'!$B88,'C Report Grouper'!P$57:P$96)</f>
        <v>0</v>
      </c>
      <c r="P88" s="233">
        <f>SUMIF('C Report Grouper'!$B$57:$B$96,'WW Spending Actual'!$B88,'C Report Grouper'!Q$57:Q$96)</f>
        <v>0</v>
      </c>
      <c r="Q88" s="233">
        <f>SUMIF('C Report Grouper'!$B$57:$B$96,'WW Spending Actual'!$B88,'C Report Grouper'!R$57:R$96)</f>
        <v>0</v>
      </c>
      <c r="R88" s="233">
        <f>SUMIF('C Report Grouper'!$B$57:$B$96,'WW Spending Actual'!$B88,'C Report Grouper'!S$57:S$96)</f>
        <v>0</v>
      </c>
      <c r="S88" s="233">
        <f>SUMIF('C Report Grouper'!$B$57:$B$96,'WW Spending Actual'!$B88,'C Report Grouper'!T$57:T$96)</f>
        <v>0</v>
      </c>
      <c r="T88" s="233">
        <f>SUMIF('C Report Grouper'!$B$57:$B$96,'WW Spending Actual'!$B88,'C Report Grouper'!U$57:U$96)</f>
        <v>0</v>
      </c>
      <c r="U88" s="233">
        <f>SUMIF('C Report Grouper'!$B$57:$B$96,'WW Spending Actual'!$B88,'C Report Grouper'!V$57:V$96)</f>
        <v>0</v>
      </c>
      <c r="V88" s="233">
        <f>SUMIF('C Report Grouper'!$B$57:$B$96,'WW Spending Actual'!$B88,'C Report Grouper'!W$57:W$96)</f>
        <v>0</v>
      </c>
      <c r="W88" s="233">
        <f>SUMIF('C Report Grouper'!$B$57:$B$96,'WW Spending Actual'!$B88,'C Report Grouper'!X$57:X$96)</f>
        <v>0</v>
      </c>
      <c r="X88" s="233">
        <f>SUMIF('C Report Grouper'!$B$57:$B$96,'WW Spending Actual'!$B88,'C Report Grouper'!Y$57:Y$96)</f>
        <v>0</v>
      </c>
      <c r="Y88" s="233">
        <f>SUMIF('C Report Grouper'!$B$57:$B$96,'WW Spending Actual'!$B88,'C Report Grouper'!Z$57:Z$96)</f>
        <v>0</v>
      </c>
      <c r="Z88" s="233">
        <f>SUMIF('C Report Grouper'!$B$57:$B$96,'WW Spending Actual'!$B88,'C Report Grouper'!AA$57:AA$96)</f>
        <v>0</v>
      </c>
      <c r="AA88" s="233">
        <f>SUMIF('C Report Grouper'!$B$57:$B$96,'WW Spending Actual'!$B88,'C Report Grouper'!AB$57:AB$96)</f>
        <v>0</v>
      </c>
      <c r="AB88" s="234">
        <f>SUMIF('C Report Grouper'!$B$57:$B$96,'WW Spending Actual'!$B88,'C Report Grouper'!AC$57:AC$96)</f>
        <v>0</v>
      </c>
    </row>
    <row r="89" spans="2:28" x14ac:dyDescent="0.2">
      <c r="B89" s="63" t="str">
        <f>IFERROR(VLOOKUP(C89,'MEG Def'!$A$52:$B$55,2),"")</f>
        <v/>
      </c>
      <c r="C89" s="213"/>
      <c r="D89" s="232">
        <f>SUMIF('C Report Grouper'!$B$57:$B$96,'WW Spending Actual'!$B89,'C Report Grouper'!E$57:E$96)</f>
        <v>0</v>
      </c>
      <c r="E89" s="233">
        <f>SUMIF('C Report Grouper'!$B$57:$B$96,'WW Spending Actual'!$B89,'C Report Grouper'!F$57:F$96)</f>
        <v>0</v>
      </c>
      <c r="F89" s="233">
        <f>SUMIF('C Report Grouper'!$B$57:$B$96,'WW Spending Actual'!$B89,'C Report Grouper'!G$57:G$96)</f>
        <v>0</v>
      </c>
      <c r="G89" s="233">
        <f>SUMIF('C Report Grouper'!$B$57:$B$96,'WW Spending Actual'!$B89,'C Report Grouper'!H$57:H$96)</f>
        <v>0</v>
      </c>
      <c r="H89" s="233">
        <f>SUMIF('C Report Grouper'!$B$57:$B$96,'WW Spending Actual'!$B89,'C Report Grouper'!I$57:I$96)</f>
        <v>0</v>
      </c>
      <c r="I89" s="233">
        <f>SUMIF('C Report Grouper'!$B$57:$B$96,'WW Spending Actual'!$B89,'C Report Grouper'!J$57:J$96)</f>
        <v>0</v>
      </c>
      <c r="J89" s="233">
        <f>SUMIF('C Report Grouper'!$B$57:$B$96,'WW Spending Actual'!$B89,'C Report Grouper'!K$57:K$96)</f>
        <v>0</v>
      </c>
      <c r="K89" s="233">
        <f>SUMIF('C Report Grouper'!$B$57:$B$96,'WW Spending Actual'!$B89,'C Report Grouper'!L$57:L$96)</f>
        <v>0</v>
      </c>
      <c r="L89" s="233">
        <f>SUMIF('C Report Grouper'!$B$57:$B$96,'WW Spending Actual'!$B89,'C Report Grouper'!M$57:M$96)</f>
        <v>0</v>
      </c>
      <c r="M89" s="233">
        <f>SUMIF('C Report Grouper'!$B$57:$B$96,'WW Spending Actual'!$B89,'C Report Grouper'!N$57:N$96)</f>
        <v>0</v>
      </c>
      <c r="N89" s="233">
        <f>SUMIF('C Report Grouper'!$B$57:$B$96,'WW Spending Actual'!$B89,'C Report Grouper'!O$57:O$96)</f>
        <v>0</v>
      </c>
      <c r="O89" s="233">
        <f>SUMIF('C Report Grouper'!$B$57:$B$96,'WW Spending Actual'!$B89,'C Report Grouper'!P$57:P$96)</f>
        <v>0</v>
      </c>
      <c r="P89" s="233">
        <f>SUMIF('C Report Grouper'!$B$57:$B$96,'WW Spending Actual'!$B89,'C Report Grouper'!Q$57:Q$96)</f>
        <v>0</v>
      </c>
      <c r="Q89" s="233">
        <f>SUMIF('C Report Grouper'!$B$57:$B$96,'WW Spending Actual'!$B89,'C Report Grouper'!R$57:R$96)</f>
        <v>0</v>
      </c>
      <c r="R89" s="233">
        <f>SUMIF('C Report Grouper'!$B$57:$B$96,'WW Spending Actual'!$B89,'C Report Grouper'!S$57:S$96)</f>
        <v>0</v>
      </c>
      <c r="S89" s="233">
        <f>SUMIF('C Report Grouper'!$B$57:$B$96,'WW Spending Actual'!$B89,'C Report Grouper'!T$57:T$96)</f>
        <v>0</v>
      </c>
      <c r="T89" s="233">
        <f>SUMIF('C Report Grouper'!$B$57:$B$96,'WW Spending Actual'!$B89,'C Report Grouper'!U$57:U$96)</f>
        <v>0</v>
      </c>
      <c r="U89" s="233">
        <f>SUMIF('C Report Grouper'!$B$57:$B$96,'WW Spending Actual'!$B89,'C Report Grouper'!V$57:V$96)</f>
        <v>0</v>
      </c>
      <c r="V89" s="233">
        <f>SUMIF('C Report Grouper'!$B$57:$B$96,'WW Spending Actual'!$B89,'C Report Grouper'!W$57:W$96)</f>
        <v>0</v>
      </c>
      <c r="W89" s="233">
        <f>SUMIF('C Report Grouper'!$B$57:$B$96,'WW Spending Actual'!$B89,'C Report Grouper'!X$57:X$96)</f>
        <v>0</v>
      </c>
      <c r="X89" s="233">
        <f>SUMIF('C Report Grouper'!$B$57:$B$96,'WW Spending Actual'!$B89,'C Report Grouper'!Y$57:Y$96)</f>
        <v>0</v>
      </c>
      <c r="Y89" s="233">
        <f>SUMIF('C Report Grouper'!$B$57:$B$96,'WW Spending Actual'!$B89,'C Report Grouper'!Z$57:Z$96)</f>
        <v>0</v>
      </c>
      <c r="Z89" s="233">
        <f>SUMIF('C Report Grouper'!$B$57:$B$96,'WW Spending Actual'!$B89,'C Report Grouper'!AA$57:AA$96)</f>
        <v>0</v>
      </c>
      <c r="AA89" s="233">
        <f>SUMIF('C Report Grouper'!$B$57:$B$96,'WW Spending Actual'!$B89,'C Report Grouper'!AB$57:AB$96)</f>
        <v>0</v>
      </c>
      <c r="AB89" s="234">
        <f>SUMIF('C Report Grouper'!$B$57:$B$96,'WW Spending Actual'!$B89,'C Report Grouper'!AC$57:AC$96)</f>
        <v>0</v>
      </c>
    </row>
    <row r="90" spans="2:28" x14ac:dyDescent="0.2">
      <c r="B90" s="63" t="str">
        <f>IFERROR(VLOOKUP(C90,'MEG Def'!$A$52:$B$55,2),"")</f>
        <v/>
      </c>
      <c r="C90" s="213"/>
      <c r="D90" s="232">
        <f>SUMIF('C Report Grouper'!$B$57:$B$96,'WW Spending Actual'!$B90,'C Report Grouper'!E$57:E$96)</f>
        <v>0</v>
      </c>
      <c r="E90" s="233">
        <f>SUMIF('C Report Grouper'!$B$57:$B$96,'WW Spending Actual'!$B90,'C Report Grouper'!F$57:F$96)</f>
        <v>0</v>
      </c>
      <c r="F90" s="233">
        <f>SUMIF('C Report Grouper'!$B$57:$B$96,'WW Spending Actual'!$B90,'C Report Grouper'!G$57:G$96)</f>
        <v>0</v>
      </c>
      <c r="G90" s="233">
        <f>SUMIF('C Report Grouper'!$B$57:$B$96,'WW Spending Actual'!$B90,'C Report Grouper'!H$57:H$96)</f>
        <v>0</v>
      </c>
      <c r="H90" s="233">
        <f>SUMIF('C Report Grouper'!$B$57:$B$96,'WW Spending Actual'!$B90,'C Report Grouper'!I$57:I$96)</f>
        <v>0</v>
      </c>
      <c r="I90" s="233">
        <f>SUMIF('C Report Grouper'!$B$57:$B$96,'WW Spending Actual'!$B90,'C Report Grouper'!J$57:J$96)</f>
        <v>0</v>
      </c>
      <c r="J90" s="233">
        <f>SUMIF('C Report Grouper'!$B$57:$B$96,'WW Spending Actual'!$B90,'C Report Grouper'!K$57:K$96)</f>
        <v>0</v>
      </c>
      <c r="K90" s="233">
        <f>SUMIF('C Report Grouper'!$B$57:$B$96,'WW Spending Actual'!$B90,'C Report Grouper'!L$57:L$96)</f>
        <v>0</v>
      </c>
      <c r="L90" s="233">
        <f>SUMIF('C Report Grouper'!$B$57:$B$96,'WW Spending Actual'!$B90,'C Report Grouper'!M$57:M$96)</f>
        <v>0</v>
      </c>
      <c r="M90" s="233">
        <f>SUMIF('C Report Grouper'!$B$57:$B$96,'WW Spending Actual'!$B90,'C Report Grouper'!N$57:N$96)</f>
        <v>0</v>
      </c>
      <c r="N90" s="233">
        <f>SUMIF('C Report Grouper'!$B$57:$B$96,'WW Spending Actual'!$B90,'C Report Grouper'!O$57:O$96)</f>
        <v>0</v>
      </c>
      <c r="O90" s="233">
        <f>SUMIF('C Report Grouper'!$B$57:$B$96,'WW Spending Actual'!$B90,'C Report Grouper'!P$57:P$96)</f>
        <v>0</v>
      </c>
      <c r="P90" s="233">
        <f>SUMIF('C Report Grouper'!$B$57:$B$96,'WW Spending Actual'!$B90,'C Report Grouper'!Q$57:Q$96)</f>
        <v>0</v>
      </c>
      <c r="Q90" s="233">
        <f>SUMIF('C Report Grouper'!$B$57:$B$96,'WW Spending Actual'!$B90,'C Report Grouper'!R$57:R$96)</f>
        <v>0</v>
      </c>
      <c r="R90" s="233">
        <f>SUMIF('C Report Grouper'!$B$57:$B$96,'WW Spending Actual'!$B90,'C Report Grouper'!S$57:S$96)</f>
        <v>0</v>
      </c>
      <c r="S90" s="233">
        <f>SUMIF('C Report Grouper'!$B$57:$B$96,'WW Spending Actual'!$B90,'C Report Grouper'!T$57:T$96)</f>
        <v>0</v>
      </c>
      <c r="T90" s="233">
        <f>SUMIF('C Report Grouper'!$B$57:$B$96,'WW Spending Actual'!$B90,'C Report Grouper'!U$57:U$96)</f>
        <v>0</v>
      </c>
      <c r="U90" s="233">
        <f>SUMIF('C Report Grouper'!$B$57:$B$96,'WW Spending Actual'!$B90,'C Report Grouper'!V$57:V$96)</f>
        <v>0</v>
      </c>
      <c r="V90" s="233">
        <f>SUMIF('C Report Grouper'!$B$57:$B$96,'WW Spending Actual'!$B90,'C Report Grouper'!W$57:W$96)</f>
        <v>0</v>
      </c>
      <c r="W90" s="233">
        <f>SUMIF('C Report Grouper'!$B$57:$B$96,'WW Spending Actual'!$B90,'C Report Grouper'!X$57:X$96)</f>
        <v>0</v>
      </c>
      <c r="X90" s="233">
        <f>SUMIF('C Report Grouper'!$B$57:$B$96,'WW Spending Actual'!$B90,'C Report Grouper'!Y$57:Y$96)</f>
        <v>0</v>
      </c>
      <c r="Y90" s="233">
        <f>SUMIF('C Report Grouper'!$B$57:$B$96,'WW Spending Actual'!$B90,'C Report Grouper'!Z$57:Z$96)</f>
        <v>0</v>
      </c>
      <c r="Z90" s="233">
        <f>SUMIF('C Report Grouper'!$B$57:$B$96,'WW Spending Actual'!$B90,'C Report Grouper'!AA$57:AA$96)</f>
        <v>0</v>
      </c>
      <c r="AA90" s="233">
        <f>SUMIF('C Report Grouper'!$B$57:$B$96,'WW Spending Actual'!$B90,'C Report Grouper'!AB$57:AB$96)</f>
        <v>0</v>
      </c>
      <c r="AB90" s="234">
        <f>SUMIF('C Report Grouper'!$B$57:$B$96,'WW Spending Actual'!$B90,'C Report Grouper'!AC$57:AC$96)</f>
        <v>0</v>
      </c>
    </row>
    <row r="91" spans="2:28" x14ac:dyDescent="0.2">
      <c r="B91" s="63" t="str">
        <f>IFERROR(VLOOKUP(C91,'MEG Def'!$A$52:$B$55,2),"")</f>
        <v/>
      </c>
      <c r="C91" s="213"/>
      <c r="D91" s="232">
        <f>SUMIF('C Report Grouper'!$B$57:$B$96,'WW Spending Actual'!$B91,'C Report Grouper'!E$57:E$96)</f>
        <v>0</v>
      </c>
      <c r="E91" s="233">
        <f>SUMIF('C Report Grouper'!$B$57:$B$96,'WW Spending Actual'!$B91,'C Report Grouper'!F$57:F$96)</f>
        <v>0</v>
      </c>
      <c r="F91" s="233">
        <f>SUMIF('C Report Grouper'!$B$57:$B$96,'WW Spending Actual'!$B91,'C Report Grouper'!G$57:G$96)</f>
        <v>0</v>
      </c>
      <c r="G91" s="233">
        <f>SUMIF('C Report Grouper'!$B$57:$B$96,'WW Spending Actual'!$B91,'C Report Grouper'!H$57:H$96)</f>
        <v>0</v>
      </c>
      <c r="H91" s="233">
        <f>SUMIF('C Report Grouper'!$B$57:$B$96,'WW Spending Actual'!$B91,'C Report Grouper'!I$57:I$96)</f>
        <v>0</v>
      </c>
      <c r="I91" s="233">
        <f>SUMIF('C Report Grouper'!$B$57:$B$96,'WW Spending Actual'!$B91,'C Report Grouper'!J$57:J$96)</f>
        <v>0</v>
      </c>
      <c r="J91" s="233">
        <f>SUMIF('C Report Grouper'!$B$57:$B$96,'WW Spending Actual'!$B91,'C Report Grouper'!K$57:K$96)</f>
        <v>0</v>
      </c>
      <c r="K91" s="233">
        <f>SUMIF('C Report Grouper'!$B$57:$B$96,'WW Spending Actual'!$B91,'C Report Grouper'!L$57:L$96)</f>
        <v>0</v>
      </c>
      <c r="L91" s="233">
        <f>SUMIF('C Report Grouper'!$B$57:$B$96,'WW Spending Actual'!$B91,'C Report Grouper'!M$57:M$96)</f>
        <v>0</v>
      </c>
      <c r="M91" s="233">
        <f>SUMIF('C Report Grouper'!$B$57:$B$96,'WW Spending Actual'!$B91,'C Report Grouper'!N$57:N$96)</f>
        <v>0</v>
      </c>
      <c r="N91" s="233">
        <f>SUMIF('C Report Grouper'!$B$57:$B$96,'WW Spending Actual'!$B91,'C Report Grouper'!O$57:O$96)</f>
        <v>0</v>
      </c>
      <c r="O91" s="233">
        <f>SUMIF('C Report Grouper'!$B$57:$B$96,'WW Spending Actual'!$B91,'C Report Grouper'!P$57:P$96)</f>
        <v>0</v>
      </c>
      <c r="P91" s="233">
        <f>SUMIF('C Report Grouper'!$B$57:$B$96,'WW Spending Actual'!$B91,'C Report Grouper'!Q$57:Q$96)</f>
        <v>0</v>
      </c>
      <c r="Q91" s="233">
        <f>SUMIF('C Report Grouper'!$B$57:$B$96,'WW Spending Actual'!$B91,'C Report Grouper'!R$57:R$96)</f>
        <v>0</v>
      </c>
      <c r="R91" s="233">
        <f>SUMIF('C Report Grouper'!$B$57:$B$96,'WW Spending Actual'!$B91,'C Report Grouper'!S$57:S$96)</f>
        <v>0</v>
      </c>
      <c r="S91" s="233">
        <f>SUMIF('C Report Grouper'!$B$57:$B$96,'WW Spending Actual'!$B91,'C Report Grouper'!T$57:T$96)</f>
        <v>0</v>
      </c>
      <c r="T91" s="233">
        <f>SUMIF('C Report Grouper'!$B$57:$B$96,'WW Spending Actual'!$B91,'C Report Grouper'!U$57:U$96)</f>
        <v>0</v>
      </c>
      <c r="U91" s="233">
        <f>SUMIF('C Report Grouper'!$B$57:$B$96,'WW Spending Actual'!$B91,'C Report Grouper'!V$57:V$96)</f>
        <v>0</v>
      </c>
      <c r="V91" s="233">
        <f>SUMIF('C Report Grouper'!$B$57:$B$96,'WW Spending Actual'!$B91,'C Report Grouper'!W$57:W$96)</f>
        <v>0</v>
      </c>
      <c r="W91" s="233">
        <f>SUMIF('C Report Grouper'!$B$57:$B$96,'WW Spending Actual'!$B91,'C Report Grouper'!X$57:X$96)</f>
        <v>0</v>
      </c>
      <c r="X91" s="233">
        <f>SUMIF('C Report Grouper'!$B$57:$B$96,'WW Spending Actual'!$B91,'C Report Grouper'!Y$57:Y$96)</f>
        <v>0</v>
      </c>
      <c r="Y91" s="233">
        <f>SUMIF('C Report Grouper'!$B$57:$B$96,'WW Spending Actual'!$B91,'C Report Grouper'!Z$57:Z$96)</f>
        <v>0</v>
      </c>
      <c r="Z91" s="233">
        <f>SUMIF('C Report Grouper'!$B$57:$B$96,'WW Spending Actual'!$B91,'C Report Grouper'!AA$57:AA$96)</f>
        <v>0</v>
      </c>
      <c r="AA91" s="233">
        <f>SUMIF('C Report Grouper'!$B$57:$B$96,'WW Spending Actual'!$B91,'C Report Grouper'!AB$57:AB$96)</f>
        <v>0</v>
      </c>
      <c r="AB91" s="234">
        <f>SUMIF('C Report Grouper'!$B$57:$B$96,'WW Spending Actual'!$B91,'C Report Grouper'!AC$57:AC$96)</f>
        <v>0</v>
      </c>
    </row>
    <row r="92" spans="2:28" x14ac:dyDescent="0.2">
      <c r="B92" s="217"/>
      <c r="C92" s="213"/>
      <c r="D92" s="232">
        <f>SUMIF('C Report Grouper'!$B$57:$B$96,'WW Spending Actual'!$B92,'C Report Grouper'!E$57:E$96)</f>
        <v>0</v>
      </c>
      <c r="E92" s="233">
        <f>SUMIF('C Report Grouper'!$B$57:$B$96,'WW Spending Actual'!$B92,'C Report Grouper'!F$57:F$96)</f>
        <v>0</v>
      </c>
      <c r="F92" s="233">
        <f>SUMIF('C Report Grouper'!$B$57:$B$96,'WW Spending Actual'!$B92,'C Report Grouper'!G$57:G$96)</f>
        <v>0</v>
      </c>
      <c r="G92" s="233">
        <f>SUMIF('C Report Grouper'!$B$57:$B$96,'WW Spending Actual'!$B92,'C Report Grouper'!H$57:H$96)</f>
        <v>0</v>
      </c>
      <c r="H92" s="233">
        <f>SUMIF('C Report Grouper'!$B$57:$B$96,'WW Spending Actual'!$B92,'C Report Grouper'!I$57:I$96)</f>
        <v>0</v>
      </c>
      <c r="I92" s="233">
        <f>SUMIF('C Report Grouper'!$B$57:$B$96,'WW Spending Actual'!$B92,'C Report Grouper'!J$57:J$96)</f>
        <v>0</v>
      </c>
      <c r="J92" s="233">
        <f>SUMIF('C Report Grouper'!$B$57:$B$96,'WW Spending Actual'!$B92,'C Report Grouper'!K$57:K$96)</f>
        <v>0</v>
      </c>
      <c r="K92" s="233">
        <f>SUMIF('C Report Grouper'!$B$57:$B$96,'WW Spending Actual'!$B92,'C Report Grouper'!L$57:L$96)</f>
        <v>0</v>
      </c>
      <c r="L92" s="233">
        <f>SUMIF('C Report Grouper'!$B$57:$B$96,'WW Spending Actual'!$B92,'C Report Grouper'!M$57:M$96)</f>
        <v>0</v>
      </c>
      <c r="M92" s="233">
        <f>SUMIF('C Report Grouper'!$B$57:$B$96,'WW Spending Actual'!$B92,'C Report Grouper'!N$57:N$96)</f>
        <v>0</v>
      </c>
      <c r="N92" s="233">
        <f>SUMIF('C Report Grouper'!$B$57:$B$96,'WW Spending Actual'!$B92,'C Report Grouper'!O$57:O$96)</f>
        <v>0</v>
      </c>
      <c r="O92" s="233">
        <f>SUMIF('C Report Grouper'!$B$57:$B$96,'WW Spending Actual'!$B92,'C Report Grouper'!P$57:P$96)</f>
        <v>0</v>
      </c>
      <c r="P92" s="233">
        <f>SUMIF('C Report Grouper'!$B$57:$B$96,'WW Spending Actual'!$B92,'C Report Grouper'!Q$57:Q$96)</f>
        <v>0</v>
      </c>
      <c r="Q92" s="233">
        <f>SUMIF('C Report Grouper'!$B$57:$B$96,'WW Spending Actual'!$B92,'C Report Grouper'!R$57:R$96)</f>
        <v>0</v>
      </c>
      <c r="R92" s="233">
        <f>SUMIF('C Report Grouper'!$B$57:$B$96,'WW Spending Actual'!$B92,'C Report Grouper'!S$57:S$96)</f>
        <v>0</v>
      </c>
      <c r="S92" s="233">
        <f>SUMIF('C Report Grouper'!$B$57:$B$96,'WW Spending Actual'!$B92,'C Report Grouper'!T$57:T$96)</f>
        <v>0</v>
      </c>
      <c r="T92" s="233">
        <f>SUMIF('C Report Grouper'!$B$57:$B$96,'WW Spending Actual'!$B92,'C Report Grouper'!U$57:U$96)</f>
        <v>0</v>
      </c>
      <c r="U92" s="233">
        <f>SUMIF('C Report Grouper'!$B$57:$B$96,'WW Spending Actual'!$B92,'C Report Grouper'!V$57:V$96)</f>
        <v>0</v>
      </c>
      <c r="V92" s="233">
        <f>SUMIF('C Report Grouper'!$B$57:$B$96,'WW Spending Actual'!$B92,'C Report Grouper'!W$57:W$96)</f>
        <v>0</v>
      </c>
      <c r="W92" s="233">
        <f>SUMIF('C Report Grouper'!$B$57:$B$96,'WW Spending Actual'!$B92,'C Report Grouper'!X$57:X$96)</f>
        <v>0</v>
      </c>
      <c r="X92" s="233">
        <f>SUMIF('C Report Grouper'!$B$57:$B$96,'WW Spending Actual'!$B92,'C Report Grouper'!Y$57:Y$96)</f>
        <v>0</v>
      </c>
      <c r="Y92" s="233">
        <f>SUMIF('C Report Grouper'!$B$57:$B$96,'WW Spending Actual'!$B92,'C Report Grouper'!Z$57:Z$96)</f>
        <v>0</v>
      </c>
      <c r="Z92" s="233">
        <f>SUMIF('C Report Grouper'!$B$57:$B$96,'WW Spending Actual'!$B92,'C Report Grouper'!AA$57:AA$96)</f>
        <v>0</v>
      </c>
      <c r="AA92" s="233">
        <f>SUMIF('C Report Grouper'!$B$57:$B$96,'WW Spending Actual'!$B92,'C Report Grouper'!AB$57:AB$96)</f>
        <v>0</v>
      </c>
      <c r="AB92" s="234">
        <f>SUMIF('C Report Grouper'!$B$57:$B$96,'WW Spending Actual'!$B92,'C Report Grouper'!AC$57:AC$96)</f>
        <v>0</v>
      </c>
    </row>
    <row r="93" spans="2:28" x14ac:dyDescent="0.2">
      <c r="B93" s="216" t="s">
        <v>79</v>
      </c>
      <c r="C93" s="213"/>
      <c r="D93" s="232">
        <f>SUMIF('C Report Grouper'!$B$57:$B$96,'WW Spending Actual'!$B93,'C Report Grouper'!E$57:E$96)</f>
        <v>0</v>
      </c>
      <c r="E93" s="233">
        <f>SUMIF('C Report Grouper'!$B$57:$B$96,'WW Spending Actual'!$B93,'C Report Grouper'!F$57:F$96)</f>
        <v>0</v>
      </c>
      <c r="F93" s="233">
        <f>SUMIF('C Report Grouper'!$B$57:$B$96,'WW Spending Actual'!$B93,'C Report Grouper'!G$57:G$96)</f>
        <v>0</v>
      </c>
      <c r="G93" s="233">
        <f>SUMIF('C Report Grouper'!$B$57:$B$96,'WW Spending Actual'!$B93,'C Report Grouper'!H$57:H$96)</f>
        <v>0</v>
      </c>
      <c r="H93" s="233">
        <f>SUMIF('C Report Grouper'!$B$57:$B$96,'WW Spending Actual'!$B93,'C Report Grouper'!I$57:I$96)</f>
        <v>0</v>
      </c>
      <c r="I93" s="233">
        <f>SUMIF('C Report Grouper'!$B$57:$B$96,'WW Spending Actual'!$B93,'C Report Grouper'!J$57:J$96)</f>
        <v>0</v>
      </c>
      <c r="J93" s="233">
        <f>SUMIF('C Report Grouper'!$B$57:$B$96,'WW Spending Actual'!$B93,'C Report Grouper'!K$57:K$96)</f>
        <v>0</v>
      </c>
      <c r="K93" s="233">
        <f>SUMIF('C Report Grouper'!$B$57:$B$96,'WW Spending Actual'!$B93,'C Report Grouper'!L$57:L$96)</f>
        <v>0</v>
      </c>
      <c r="L93" s="233">
        <f>SUMIF('C Report Grouper'!$B$57:$B$96,'WW Spending Actual'!$B93,'C Report Grouper'!M$57:M$96)</f>
        <v>0</v>
      </c>
      <c r="M93" s="233">
        <f>SUMIF('C Report Grouper'!$B$57:$B$96,'WW Spending Actual'!$B93,'C Report Grouper'!N$57:N$96)</f>
        <v>0</v>
      </c>
      <c r="N93" s="233">
        <f>SUMIF('C Report Grouper'!$B$57:$B$96,'WW Spending Actual'!$B93,'C Report Grouper'!O$57:O$96)</f>
        <v>0</v>
      </c>
      <c r="O93" s="233">
        <f>SUMIF('C Report Grouper'!$B$57:$B$96,'WW Spending Actual'!$B93,'C Report Grouper'!P$57:P$96)</f>
        <v>0</v>
      </c>
      <c r="P93" s="233">
        <f>SUMIF('C Report Grouper'!$B$57:$B$96,'WW Spending Actual'!$B93,'C Report Grouper'!Q$57:Q$96)</f>
        <v>0</v>
      </c>
      <c r="Q93" s="233">
        <f>SUMIF('C Report Grouper'!$B$57:$B$96,'WW Spending Actual'!$B93,'C Report Grouper'!R$57:R$96)</f>
        <v>0</v>
      </c>
      <c r="R93" s="233">
        <f>SUMIF('C Report Grouper'!$B$57:$B$96,'WW Spending Actual'!$B93,'C Report Grouper'!S$57:S$96)</f>
        <v>0</v>
      </c>
      <c r="S93" s="233">
        <f>SUMIF('C Report Grouper'!$B$57:$B$96,'WW Spending Actual'!$B93,'C Report Grouper'!T$57:T$96)</f>
        <v>0</v>
      </c>
      <c r="T93" s="233">
        <f>SUMIF('C Report Grouper'!$B$57:$B$96,'WW Spending Actual'!$B93,'C Report Grouper'!U$57:U$96)</f>
        <v>0</v>
      </c>
      <c r="U93" s="233">
        <f>SUMIF('C Report Grouper'!$B$57:$B$96,'WW Spending Actual'!$B93,'C Report Grouper'!V$57:V$96)</f>
        <v>0</v>
      </c>
      <c r="V93" s="233">
        <f>SUMIF('C Report Grouper'!$B$57:$B$96,'WW Spending Actual'!$B93,'C Report Grouper'!W$57:W$96)</f>
        <v>0</v>
      </c>
      <c r="W93" s="233">
        <f>SUMIF('C Report Grouper'!$B$57:$B$96,'WW Spending Actual'!$B93,'C Report Grouper'!X$57:X$96)</f>
        <v>0</v>
      </c>
      <c r="X93" s="233">
        <f>SUMIF('C Report Grouper'!$B$57:$B$96,'WW Spending Actual'!$B93,'C Report Grouper'!Y$57:Y$96)</f>
        <v>0</v>
      </c>
      <c r="Y93" s="233">
        <f>SUMIF('C Report Grouper'!$B$57:$B$96,'WW Spending Actual'!$B93,'C Report Grouper'!Z$57:Z$96)</f>
        <v>0</v>
      </c>
      <c r="Z93" s="233">
        <f>SUMIF('C Report Grouper'!$B$57:$B$96,'WW Spending Actual'!$B93,'C Report Grouper'!AA$57:AA$96)</f>
        <v>0</v>
      </c>
      <c r="AA93" s="233">
        <f>SUMIF('C Report Grouper'!$B$57:$B$96,'WW Spending Actual'!$B93,'C Report Grouper'!AB$57:AB$96)</f>
        <v>0</v>
      </c>
      <c r="AB93" s="234">
        <f>SUMIF('C Report Grouper'!$B$57:$B$96,'WW Spending Actual'!$B93,'C Report Grouper'!AC$57:AC$96)</f>
        <v>0</v>
      </c>
    </row>
    <row r="94" spans="2:28" x14ac:dyDescent="0.2">
      <c r="B94" s="63" t="str">
        <f>IFERROR(VLOOKUP(C94,'MEG Def'!$A$57:$B$60,2),"")</f>
        <v/>
      </c>
      <c r="C94" s="213"/>
      <c r="D94" s="232">
        <f>SUMIF('C Report Grouper'!$B$57:$B$96,'WW Spending Actual'!$B94,'C Report Grouper'!E$57:E$96)</f>
        <v>0</v>
      </c>
      <c r="E94" s="233">
        <f>SUMIF('C Report Grouper'!$B$57:$B$96,'WW Spending Actual'!$B94,'C Report Grouper'!F$57:F$96)</f>
        <v>0</v>
      </c>
      <c r="F94" s="233">
        <f>SUMIF('C Report Grouper'!$B$57:$B$96,'WW Spending Actual'!$B94,'C Report Grouper'!G$57:G$96)</f>
        <v>0</v>
      </c>
      <c r="G94" s="233">
        <f>SUMIF('C Report Grouper'!$B$57:$B$96,'WW Spending Actual'!$B94,'C Report Grouper'!H$57:H$96)</f>
        <v>0</v>
      </c>
      <c r="H94" s="233">
        <f>SUMIF('C Report Grouper'!$B$57:$B$96,'WW Spending Actual'!$B94,'C Report Grouper'!I$57:I$96)</f>
        <v>0</v>
      </c>
      <c r="I94" s="233">
        <f>SUMIF('C Report Grouper'!$B$57:$B$96,'WW Spending Actual'!$B94,'C Report Grouper'!J$57:J$96)</f>
        <v>0</v>
      </c>
      <c r="J94" s="233">
        <f>SUMIF('C Report Grouper'!$B$57:$B$96,'WW Spending Actual'!$B94,'C Report Grouper'!K$57:K$96)</f>
        <v>0</v>
      </c>
      <c r="K94" s="233">
        <f>SUMIF('C Report Grouper'!$B$57:$B$96,'WW Spending Actual'!$B94,'C Report Grouper'!L$57:L$96)</f>
        <v>0</v>
      </c>
      <c r="L94" s="233">
        <f>SUMIF('C Report Grouper'!$B$57:$B$96,'WW Spending Actual'!$B94,'C Report Grouper'!M$57:M$96)</f>
        <v>0</v>
      </c>
      <c r="M94" s="233">
        <f>SUMIF('C Report Grouper'!$B$57:$B$96,'WW Spending Actual'!$B94,'C Report Grouper'!N$57:N$96)</f>
        <v>0</v>
      </c>
      <c r="N94" s="233">
        <f>SUMIF('C Report Grouper'!$B$57:$B$96,'WW Spending Actual'!$B94,'C Report Grouper'!O$57:O$96)</f>
        <v>0</v>
      </c>
      <c r="O94" s="233">
        <f>SUMIF('C Report Grouper'!$B$57:$B$96,'WW Spending Actual'!$B94,'C Report Grouper'!P$57:P$96)</f>
        <v>0</v>
      </c>
      <c r="P94" s="233">
        <f>SUMIF('C Report Grouper'!$B$57:$B$96,'WW Spending Actual'!$B94,'C Report Grouper'!Q$57:Q$96)</f>
        <v>0</v>
      </c>
      <c r="Q94" s="233">
        <f>SUMIF('C Report Grouper'!$B$57:$B$96,'WW Spending Actual'!$B94,'C Report Grouper'!R$57:R$96)</f>
        <v>0</v>
      </c>
      <c r="R94" s="233">
        <f>SUMIF('C Report Grouper'!$B$57:$B$96,'WW Spending Actual'!$B94,'C Report Grouper'!S$57:S$96)</f>
        <v>0</v>
      </c>
      <c r="S94" s="233">
        <f>SUMIF('C Report Grouper'!$B$57:$B$96,'WW Spending Actual'!$B94,'C Report Grouper'!T$57:T$96)</f>
        <v>0</v>
      </c>
      <c r="T94" s="233">
        <f>SUMIF('C Report Grouper'!$B$57:$B$96,'WW Spending Actual'!$B94,'C Report Grouper'!U$57:U$96)</f>
        <v>0</v>
      </c>
      <c r="U94" s="233">
        <f>SUMIF('C Report Grouper'!$B$57:$B$96,'WW Spending Actual'!$B94,'C Report Grouper'!V$57:V$96)</f>
        <v>0</v>
      </c>
      <c r="V94" s="233">
        <f>SUMIF('C Report Grouper'!$B$57:$B$96,'WW Spending Actual'!$B94,'C Report Grouper'!W$57:W$96)</f>
        <v>0</v>
      </c>
      <c r="W94" s="233">
        <f>SUMIF('C Report Grouper'!$B$57:$B$96,'WW Spending Actual'!$B94,'C Report Grouper'!X$57:X$96)</f>
        <v>0</v>
      </c>
      <c r="X94" s="233">
        <f>SUMIF('C Report Grouper'!$B$57:$B$96,'WW Spending Actual'!$B94,'C Report Grouper'!Y$57:Y$96)</f>
        <v>0</v>
      </c>
      <c r="Y94" s="233">
        <f>SUMIF('C Report Grouper'!$B$57:$B$96,'WW Spending Actual'!$B94,'C Report Grouper'!Z$57:Z$96)</f>
        <v>0</v>
      </c>
      <c r="Z94" s="233">
        <f>SUMIF('C Report Grouper'!$B$57:$B$96,'WW Spending Actual'!$B94,'C Report Grouper'!AA$57:AA$96)</f>
        <v>0</v>
      </c>
      <c r="AA94" s="233">
        <f>SUMIF('C Report Grouper'!$B$57:$B$96,'WW Spending Actual'!$B94,'C Report Grouper'!AB$57:AB$96)</f>
        <v>0</v>
      </c>
      <c r="AB94" s="234">
        <f>SUMIF('C Report Grouper'!$B$57:$B$96,'WW Spending Actual'!$B94,'C Report Grouper'!AC$57:AC$96)</f>
        <v>0</v>
      </c>
    </row>
    <row r="95" spans="2:28" x14ac:dyDescent="0.2">
      <c r="B95" s="63" t="str">
        <f>IFERROR(VLOOKUP(C95,'MEG Def'!$A$57:$B$60,2),"")</f>
        <v/>
      </c>
      <c r="C95" s="213"/>
      <c r="D95" s="232">
        <f>SUMIF('C Report Grouper'!$B$57:$B$96,'WW Spending Actual'!$B95,'C Report Grouper'!E$57:E$96)</f>
        <v>0</v>
      </c>
      <c r="E95" s="233">
        <f>SUMIF('C Report Grouper'!$B$57:$B$96,'WW Spending Actual'!$B95,'C Report Grouper'!F$57:F$96)</f>
        <v>0</v>
      </c>
      <c r="F95" s="233">
        <f>SUMIF('C Report Grouper'!$B$57:$B$96,'WW Spending Actual'!$B95,'C Report Grouper'!G$57:G$96)</f>
        <v>0</v>
      </c>
      <c r="G95" s="233">
        <f>SUMIF('C Report Grouper'!$B$57:$B$96,'WW Spending Actual'!$B95,'C Report Grouper'!H$57:H$96)</f>
        <v>0</v>
      </c>
      <c r="H95" s="233">
        <f>SUMIF('C Report Grouper'!$B$57:$B$96,'WW Spending Actual'!$B95,'C Report Grouper'!I$57:I$96)</f>
        <v>0</v>
      </c>
      <c r="I95" s="233">
        <f>SUMIF('C Report Grouper'!$B$57:$B$96,'WW Spending Actual'!$B95,'C Report Grouper'!J$57:J$96)</f>
        <v>0</v>
      </c>
      <c r="J95" s="233">
        <f>SUMIF('C Report Grouper'!$B$57:$B$96,'WW Spending Actual'!$B95,'C Report Grouper'!K$57:K$96)</f>
        <v>0</v>
      </c>
      <c r="K95" s="233">
        <f>SUMIF('C Report Grouper'!$B$57:$B$96,'WW Spending Actual'!$B95,'C Report Grouper'!L$57:L$96)</f>
        <v>0</v>
      </c>
      <c r="L95" s="233">
        <f>SUMIF('C Report Grouper'!$B$57:$B$96,'WW Spending Actual'!$B95,'C Report Grouper'!M$57:M$96)</f>
        <v>0</v>
      </c>
      <c r="M95" s="233">
        <f>SUMIF('C Report Grouper'!$B$57:$B$96,'WW Spending Actual'!$B95,'C Report Grouper'!N$57:N$96)</f>
        <v>0</v>
      </c>
      <c r="N95" s="233">
        <f>SUMIF('C Report Grouper'!$B$57:$B$96,'WW Spending Actual'!$B95,'C Report Grouper'!O$57:O$96)</f>
        <v>0</v>
      </c>
      <c r="O95" s="233">
        <f>SUMIF('C Report Grouper'!$B$57:$B$96,'WW Spending Actual'!$B95,'C Report Grouper'!P$57:P$96)</f>
        <v>0</v>
      </c>
      <c r="P95" s="233">
        <f>SUMIF('C Report Grouper'!$B$57:$B$96,'WW Spending Actual'!$B95,'C Report Grouper'!Q$57:Q$96)</f>
        <v>0</v>
      </c>
      <c r="Q95" s="233">
        <f>SUMIF('C Report Grouper'!$B$57:$B$96,'WW Spending Actual'!$B95,'C Report Grouper'!R$57:R$96)</f>
        <v>0</v>
      </c>
      <c r="R95" s="233">
        <f>SUMIF('C Report Grouper'!$B$57:$B$96,'WW Spending Actual'!$B95,'C Report Grouper'!S$57:S$96)</f>
        <v>0</v>
      </c>
      <c r="S95" s="233">
        <f>SUMIF('C Report Grouper'!$B$57:$B$96,'WW Spending Actual'!$B95,'C Report Grouper'!T$57:T$96)</f>
        <v>0</v>
      </c>
      <c r="T95" s="233">
        <f>SUMIF('C Report Grouper'!$B$57:$B$96,'WW Spending Actual'!$B95,'C Report Grouper'!U$57:U$96)</f>
        <v>0</v>
      </c>
      <c r="U95" s="233">
        <f>SUMIF('C Report Grouper'!$B$57:$B$96,'WW Spending Actual'!$B95,'C Report Grouper'!V$57:V$96)</f>
        <v>0</v>
      </c>
      <c r="V95" s="233">
        <f>SUMIF('C Report Grouper'!$B$57:$B$96,'WW Spending Actual'!$B95,'C Report Grouper'!W$57:W$96)</f>
        <v>0</v>
      </c>
      <c r="W95" s="233">
        <f>SUMIF('C Report Grouper'!$B$57:$B$96,'WW Spending Actual'!$B95,'C Report Grouper'!X$57:X$96)</f>
        <v>0</v>
      </c>
      <c r="X95" s="233">
        <f>SUMIF('C Report Grouper'!$B$57:$B$96,'WW Spending Actual'!$B95,'C Report Grouper'!Y$57:Y$96)</f>
        <v>0</v>
      </c>
      <c r="Y95" s="233">
        <f>SUMIF('C Report Grouper'!$B$57:$B$96,'WW Spending Actual'!$B95,'C Report Grouper'!Z$57:Z$96)</f>
        <v>0</v>
      </c>
      <c r="Z95" s="233">
        <f>SUMIF('C Report Grouper'!$B$57:$B$96,'WW Spending Actual'!$B95,'C Report Grouper'!AA$57:AA$96)</f>
        <v>0</v>
      </c>
      <c r="AA95" s="233">
        <f>SUMIF('C Report Grouper'!$B$57:$B$96,'WW Spending Actual'!$B95,'C Report Grouper'!AB$57:AB$96)</f>
        <v>0</v>
      </c>
      <c r="AB95" s="234">
        <f>SUMIF('C Report Grouper'!$B$57:$B$96,'WW Spending Actual'!$B95,'C Report Grouper'!AC$57:AC$96)</f>
        <v>0</v>
      </c>
    </row>
    <row r="96" spans="2:28" x14ac:dyDescent="0.2">
      <c r="B96" s="63" t="str">
        <f>IFERROR(VLOOKUP(C96,'MEG Def'!$A$57:$B$60,2),"")</f>
        <v/>
      </c>
      <c r="C96" s="213"/>
      <c r="D96" s="232">
        <f>SUMIF('C Report Grouper'!$B$57:$B$96,'WW Spending Actual'!$B96,'C Report Grouper'!E$57:E$96)</f>
        <v>0</v>
      </c>
      <c r="E96" s="233">
        <f>SUMIF('C Report Grouper'!$B$57:$B$96,'WW Spending Actual'!$B96,'C Report Grouper'!F$57:F$96)</f>
        <v>0</v>
      </c>
      <c r="F96" s="233">
        <f>SUMIF('C Report Grouper'!$B$57:$B$96,'WW Spending Actual'!$B96,'C Report Grouper'!G$57:G$96)</f>
        <v>0</v>
      </c>
      <c r="G96" s="233">
        <f>SUMIF('C Report Grouper'!$B$57:$B$96,'WW Spending Actual'!$B96,'C Report Grouper'!H$57:H$96)</f>
        <v>0</v>
      </c>
      <c r="H96" s="233">
        <f>SUMIF('C Report Grouper'!$B$57:$B$96,'WW Spending Actual'!$B96,'C Report Grouper'!I$57:I$96)</f>
        <v>0</v>
      </c>
      <c r="I96" s="233">
        <f>SUMIF('C Report Grouper'!$B$57:$B$96,'WW Spending Actual'!$B96,'C Report Grouper'!J$57:J$96)</f>
        <v>0</v>
      </c>
      <c r="J96" s="233">
        <f>SUMIF('C Report Grouper'!$B$57:$B$96,'WW Spending Actual'!$B96,'C Report Grouper'!K$57:K$96)</f>
        <v>0</v>
      </c>
      <c r="K96" s="233">
        <f>SUMIF('C Report Grouper'!$B$57:$B$96,'WW Spending Actual'!$B96,'C Report Grouper'!L$57:L$96)</f>
        <v>0</v>
      </c>
      <c r="L96" s="233">
        <f>SUMIF('C Report Grouper'!$B$57:$B$96,'WW Spending Actual'!$B96,'C Report Grouper'!M$57:M$96)</f>
        <v>0</v>
      </c>
      <c r="M96" s="233">
        <f>SUMIF('C Report Grouper'!$B$57:$B$96,'WW Spending Actual'!$B96,'C Report Grouper'!N$57:N$96)</f>
        <v>0</v>
      </c>
      <c r="N96" s="233">
        <f>SUMIF('C Report Grouper'!$B$57:$B$96,'WW Spending Actual'!$B96,'C Report Grouper'!O$57:O$96)</f>
        <v>0</v>
      </c>
      <c r="O96" s="233">
        <f>SUMIF('C Report Grouper'!$B$57:$B$96,'WW Spending Actual'!$B96,'C Report Grouper'!P$57:P$96)</f>
        <v>0</v>
      </c>
      <c r="P96" s="233">
        <f>SUMIF('C Report Grouper'!$B$57:$B$96,'WW Spending Actual'!$B96,'C Report Grouper'!Q$57:Q$96)</f>
        <v>0</v>
      </c>
      <c r="Q96" s="233">
        <f>SUMIF('C Report Grouper'!$B$57:$B$96,'WW Spending Actual'!$B96,'C Report Grouper'!R$57:R$96)</f>
        <v>0</v>
      </c>
      <c r="R96" s="233">
        <f>SUMIF('C Report Grouper'!$B$57:$B$96,'WW Spending Actual'!$B96,'C Report Grouper'!S$57:S$96)</f>
        <v>0</v>
      </c>
      <c r="S96" s="233">
        <f>SUMIF('C Report Grouper'!$B$57:$B$96,'WW Spending Actual'!$B96,'C Report Grouper'!T$57:T$96)</f>
        <v>0</v>
      </c>
      <c r="T96" s="233">
        <f>SUMIF('C Report Grouper'!$B$57:$B$96,'WW Spending Actual'!$B96,'C Report Grouper'!U$57:U$96)</f>
        <v>0</v>
      </c>
      <c r="U96" s="233">
        <f>SUMIF('C Report Grouper'!$B$57:$B$96,'WW Spending Actual'!$B96,'C Report Grouper'!V$57:V$96)</f>
        <v>0</v>
      </c>
      <c r="V96" s="233">
        <f>SUMIF('C Report Grouper'!$B$57:$B$96,'WW Spending Actual'!$B96,'C Report Grouper'!W$57:W$96)</f>
        <v>0</v>
      </c>
      <c r="W96" s="233">
        <f>SUMIF('C Report Grouper'!$B$57:$B$96,'WW Spending Actual'!$B96,'C Report Grouper'!X$57:X$96)</f>
        <v>0</v>
      </c>
      <c r="X96" s="233">
        <f>SUMIF('C Report Grouper'!$B$57:$B$96,'WW Spending Actual'!$B96,'C Report Grouper'!Y$57:Y$96)</f>
        <v>0</v>
      </c>
      <c r="Y96" s="233">
        <f>SUMIF('C Report Grouper'!$B$57:$B$96,'WW Spending Actual'!$B96,'C Report Grouper'!Z$57:Z$96)</f>
        <v>0</v>
      </c>
      <c r="Z96" s="233">
        <f>SUMIF('C Report Grouper'!$B$57:$B$96,'WW Spending Actual'!$B96,'C Report Grouper'!AA$57:AA$96)</f>
        <v>0</v>
      </c>
      <c r="AA96" s="233">
        <f>SUMIF('C Report Grouper'!$B$57:$B$96,'WW Spending Actual'!$B96,'C Report Grouper'!AB$57:AB$96)</f>
        <v>0</v>
      </c>
      <c r="AB96" s="234">
        <f>SUMIF('C Report Grouper'!$B$57:$B$96,'WW Spending Actual'!$B96,'C Report Grouper'!AC$57:AC$96)</f>
        <v>0</v>
      </c>
    </row>
    <row r="97" spans="2:28" ht="13.5" thickBot="1" x14ac:dyDescent="0.25">
      <c r="B97" s="235"/>
      <c r="C97" s="222"/>
      <c r="D97" s="232">
        <f>SUMIF('C Report Grouper'!$B$57:$B$96,'WW Spending Actual'!$B97,'C Report Grouper'!E$57:E$96)</f>
        <v>0</v>
      </c>
      <c r="E97" s="233">
        <f>SUMIF('C Report Grouper'!$B$57:$B$96,'WW Spending Actual'!$B97,'C Report Grouper'!F$57:F$96)</f>
        <v>0</v>
      </c>
      <c r="F97" s="233">
        <f>SUMIF('C Report Grouper'!$B$57:$B$96,'WW Spending Actual'!$B97,'C Report Grouper'!G$57:G$96)</f>
        <v>0</v>
      </c>
      <c r="G97" s="233">
        <f>SUMIF('C Report Grouper'!$B$57:$B$96,'WW Spending Actual'!$B97,'C Report Grouper'!H$57:H$96)</f>
        <v>0</v>
      </c>
      <c r="H97" s="233">
        <f>SUMIF('C Report Grouper'!$B$57:$B$96,'WW Spending Actual'!$B97,'C Report Grouper'!I$57:I$96)</f>
        <v>0</v>
      </c>
      <c r="I97" s="233">
        <f>SUMIF('C Report Grouper'!$B$57:$B$96,'WW Spending Actual'!$B97,'C Report Grouper'!J$57:J$96)</f>
        <v>0</v>
      </c>
      <c r="J97" s="233">
        <f>SUMIF('C Report Grouper'!$B$57:$B$96,'WW Spending Actual'!$B97,'C Report Grouper'!K$57:K$96)</f>
        <v>0</v>
      </c>
      <c r="K97" s="233">
        <f>SUMIF('C Report Grouper'!$B$57:$B$96,'WW Spending Actual'!$B97,'C Report Grouper'!L$57:L$96)</f>
        <v>0</v>
      </c>
      <c r="L97" s="233">
        <f>SUMIF('C Report Grouper'!$B$57:$B$96,'WW Spending Actual'!$B97,'C Report Grouper'!M$57:M$96)</f>
        <v>0</v>
      </c>
      <c r="M97" s="233">
        <f>SUMIF('C Report Grouper'!$B$57:$B$96,'WW Spending Actual'!$B97,'C Report Grouper'!N$57:N$96)</f>
        <v>0</v>
      </c>
      <c r="N97" s="233">
        <f>SUMIF('C Report Grouper'!$B$57:$B$96,'WW Spending Actual'!$B97,'C Report Grouper'!O$57:O$96)</f>
        <v>0</v>
      </c>
      <c r="O97" s="233">
        <f>SUMIF('C Report Grouper'!$B$57:$B$96,'WW Spending Actual'!$B97,'C Report Grouper'!P$57:P$96)</f>
        <v>0</v>
      </c>
      <c r="P97" s="233">
        <f>SUMIF('C Report Grouper'!$B$57:$B$96,'WW Spending Actual'!$B97,'C Report Grouper'!Q$57:Q$96)</f>
        <v>0</v>
      </c>
      <c r="Q97" s="233">
        <f>SUMIF('C Report Grouper'!$B$57:$B$96,'WW Spending Actual'!$B97,'C Report Grouper'!R$57:R$96)</f>
        <v>0</v>
      </c>
      <c r="R97" s="233">
        <f>SUMIF('C Report Grouper'!$B$57:$B$96,'WW Spending Actual'!$B97,'C Report Grouper'!S$57:S$96)</f>
        <v>0</v>
      </c>
      <c r="S97" s="233">
        <f>SUMIF('C Report Grouper'!$B$57:$B$96,'WW Spending Actual'!$B97,'C Report Grouper'!T$57:T$96)</f>
        <v>0</v>
      </c>
      <c r="T97" s="233">
        <f>SUMIF('C Report Grouper'!$B$57:$B$96,'WW Spending Actual'!$B97,'C Report Grouper'!U$57:U$96)</f>
        <v>0</v>
      </c>
      <c r="U97" s="233">
        <f>SUMIF('C Report Grouper'!$B$57:$B$96,'WW Spending Actual'!$B97,'C Report Grouper'!V$57:V$96)</f>
        <v>0</v>
      </c>
      <c r="V97" s="233">
        <f>SUMIF('C Report Grouper'!$B$57:$B$96,'WW Spending Actual'!$B97,'C Report Grouper'!W$57:W$96)</f>
        <v>0</v>
      </c>
      <c r="W97" s="233">
        <f>SUMIF('C Report Grouper'!$B$57:$B$96,'WW Spending Actual'!$B97,'C Report Grouper'!X$57:X$96)</f>
        <v>0</v>
      </c>
      <c r="X97" s="233">
        <f>SUMIF('C Report Grouper'!$B$57:$B$96,'WW Spending Actual'!$B97,'C Report Grouper'!Y$57:Y$96)</f>
        <v>0</v>
      </c>
      <c r="Y97" s="233">
        <f>SUMIF('C Report Grouper'!$B$57:$B$96,'WW Spending Actual'!$B97,'C Report Grouper'!Z$57:Z$96)</f>
        <v>0</v>
      </c>
      <c r="Z97" s="233">
        <f>SUMIF('C Report Grouper'!$B$57:$B$96,'WW Spending Actual'!$B97,'C Report Grouper'!AA$57:AA$96)</f>
        <v>0</v>
      </c>
      <c r="AA97" s="233">
        <f>SUMIF('C Report Grouper'!$B$57:$B$96,'WW Spending Actual'!$B97,'C Report Grouper'!AB$57:AB$96)</f>
        <v>0</v>
      </c>
      <c r="AB97" s="234">
        <f>SUMIF('C Report Grouper'!$B$57:$B$96,'WW Spending Actual'!$B97,'C Report Grouper'!AC$57:AC$96)</f>
        <v>0</v>
      </c>
    </row>
    <row r="98" spans="2:28" ht="13.5" thickBot="1" x14ac:dyDescent="0.25">
      <c r="B98" s="219" t="s">
        <v>4</v>
      </c>
      <c r="C98" s="220"/>
      <c r="D98" s="463">
        <f>SUM(D57:D97)</f>
        <v>0</v>
      </c>
      <c r="E98" s="375">
        <f>SUM(E57:E97)</f>
        <v>0</v>
      </c>
      <c r="F98" s="375">
        <f>SUM(F57:F97)</f>
        <v>0</v>
      </c>
      <c r="G98" s="375">
        <f>SUM(G57:G97)</f>
        <v>0</v>
      </c>
      <c r="H98" s="375">
        <f>SUM(H57:H97)</f>
        <v>0</v>
      </c>
      <c r="I98" s="375">
        <f t="shared" ref="I98:AB98" si="1">SUM(I57:I97)</f>
        <v>0</v>
      </c>
      <c r="J98" s="375">
        <f t="shared" si="1"/>
        <v>0</v>
      </c>
      <c r="K98" s="375">
        <f t="shared" si="1"/>
        <v>0</v>
      </c>
      <c r="L98" s="375">
        <f t="shared" si="1"/>
        <v>0</v>
      </c>
      <c r="M98" s="375">
        <f t="shared" si="1"/>
        <v>0</v>
      </c>
      <c r="N98" s="375">
        <f t="shared" si="1"/>
        <v>0</v>
      </c>
      <c r="O98" s="375">
        <f t="shared" si="1"/>
        <v>0</v>
      </c>
      <c r="P98" s="375">
        <f t="shared" si="1"/>
        <v>0</v>
      </c>
      <c r="Q98" s="375">
        <f t="shared" si="1"/>
        <v>0</v>
      </c>
      <c r="R98" s="375">
        <f t="shared" si="1"/>
        <v>0</v>
      </c>
      <c r="S98" s="375">
        <f t="shared" si="1"/>
        <v>0</v>
      </c>
      <c r="T98" s="375">
        <f t="shared" si="1"/>
        <v>0</v>
      </c>
      <c r="U98" s="375">
        <f t="shared" si="1"/>
        <v>0</v>
      </c>
      <c r="V98" s="375">
        <f t="shared" si="1"/>
        <v>0</v>
      </c>
      <c r="W98" s="375">
        <f t="shared" si="1"/>
        <v>0</v>
      </c>
      <c r="X98" s="375">
        <f t="shared" si="1"/>
        <v>0</v>
      </c>
      <c r="Y98" s="375">
        <f t="shared" si="1"/>
        <v>0</v>
      </c>
      <c r="Z98" s="375">
        <f t="shared" si="1"/>
        <v>0</v>
      </c>
      <c r="AA98" s="375">
        <f t="shared" si="1"/>
        <v>0</v>
      </c>
      <c r="AB98" s="376">
        <f t="shared" si="1"/>
        <v>0</v>
      </c>
    </row>
  </sheetData>
  <sheetProtection password="CD94" sheet="1" objects="1" scenarios="1"/>
  <pageMargins left="0.75" right="0.75" top="1" bottom="1" header="0.5" footer="0.5"/>
  <pageSetup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7</vt:i4>
      </vt:variant>
    </vt:vector>
  </HeadingPairs>
  <TitlesOfParts>
    <vt:vector size="23" baseType="lpstr">
      <vt:lpstr>Overview</vt:lpstr>
      <vt:lpstr>DY Def</vt:lpstr>
      <vt:lpstr>MEG Def</vt:lpstr>
      <vt:lpstr>WOW PMPM &amp; Agg</vt:lpstr>
      <vt:lpstr>Program Spending Limits</vt:lpstr>
      <vt:lpstr>C Report</vt:lpstr>
      <vt:lpstr>C Report Grouper</vt:lpstr>
      <vt:lpstr>Total Adjustments</vt:lpstr>
      <vt:lpstr>WW Spending Actual</vt:lpstr>
      <vt:lpstr>WW Spending Projected</vt:lpstr>
      <vt:lpstr>WW Spending Total</vt:lpstr>
      <vt:lpstr>MemMon Actual</vt:lpstr>
      <vt:lpstr>MemMon Projected</vt:lpstr>
      <vt:lpstr>MemMon Total</vt:lpstr>
      <vt:lpstr>Summary TC</vt:lpstr>
      <vt:lpstr>Dropdowns</vt:lpstr>
      <vt:lpstr>Actuals_Projected</vt:lpstr>
      <vt:lpstr>DY_Range</vt:lpstr>
      <vt:lpstr>MAP_ADM_Waivers</vt:lpstr>
      <vt:lpstr>Per_Capita_Aggregate</vt:lpstr>
      <vt:lpstr>Savings_Phase_Down</vt:lpstr>
      <vt:lpstr>Waiver_List</vt:lpstr>
      <vt:lpstr>Yes__No</vt:lpstr>
    </vt:vector>
  </TitlesOfParts>
  <Company>CVP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CVP</dc:creator>
  <cp:lastModifiedBy>EMERSON CARVALHO</cp:lastModifiedBy>
  <cp:lastPrinted>2012-05-02T14:07:55Z</cp:lastPrinted>
  <dcterms:created xsi:type="dcterms:W3CDTF">2001-05-11T00:21:34Z</dcterms:created>
  <dcterms:modified xsi:type="dcterms:W3CDTF">2018-04-25T16:56:37Z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-1460745075</vt:i4>
  </property>
  <property fmtid="{D5CDD505-2E9C-101B-9397-08002B2CF9AE}" pid="4" name="_EmailSubject">
    <vt:lpwstr>FINAL Draft PRA package -  1115 PMDA budget neutrality workbook</vt:lpwstr>
  </property>
  <property fmtid="{D5CDD505-2E9C-101B-9397-08002B2CF9AE}" pid="5" name="_AuthorEmail">
    <vt:lpwstr>Emerson.Carvalho@cms.hhs.gov</vt:lpwstr>
  </property>
  <property fmtid="{D5CDD505-2E9C-101B-9397-08002B2CF9AE}" pid="6" name="_AuthorEmailDisplayName">
    <vt:lpwstr>Carvalho, Emerson V. (CMS/CMCS)</vt:lpwstr>
  </property>
</Properties>
</file>