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HH10\Information Collection Burden\OMB Control Numbers\2137-0612 - HazMat Security Plans\2017 Renewal\"/>
    </mc:Choice>
  </mc:AlternateContent>
  <bookViews>
    <workbookView xWindow="0" yWindow="0" windowWidth="24540" windowHeight="12165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F23" i="2"/>
  <c r="D45" i="1"/>
  <c r="D28" i="1"/>
  <c r="D22" i="1"/>
  <c r="D21" i="1"/>
  <c r="D20" i="1"/>
  <c r="F20" i="1" s="1"/>
  <c r="D26" i="1"/>
  <c r="H20" i="1"/>
  <c r="B46" i="1"/>
  <c r="D46" i="1" s="1"/>
  <c r="B45" i="1"/>
  <c r="B44" i="1"/>
  <c r="D44" i="1" s="1"/>
  <c r="B29" i="1"/>
  <c r="B23" i="1"/>
  <c r="F16" i="1"/>
  <c r="H16" i="1" s="1"/>
  <c r="F15" i="1"/>
  <c r="H15" i="1" s="1"/>
  <c r="F14" i="1"/>
  <c r="H14" i="1" s="1"/>
  <c r="H22" i="1"/>
  <c r="H21" i="1"/>
  <c r="H28" i="1"/>
  <c r="H27" i="1"/>
  <c r="H26" i="1"/>
  <c r="F34" i="1"/>
  <c r="F33" i="1"/>
  <c r="F32" i="1"/>
  <c r="F40" i="1"/>
  <c r="F39" i="1"/>
  <c r="F38" i="1"/>
  <c r="H46" i="1"/>
  <c r="H45" i="1"/>
  <c r="H44" i="1"/>
  <c r="H10" i="1"/>
  <c r="H9" i="1"/>
  <c r="H5" i="1"/>
  <c r="H4" i="1"/>
  <c r="B47" i="1" l="1"/>
  <c r="B11" i="1"/>
  <c r="B6" i="1"/>
  <c r="B50" i="1" s="1"/>
  <c r="D47" i="1"/>
  <c r="F46" i="1"/>
  <c r="I46" i="1" s="1"/>
  <c r="F45" i="1"/>
  <c r="I45" i="1" s="1"/>
  <c r="F44" i="1"/>
  <c r="B39" i="1"/>
  <c r="D39" i="1" s="1"/>
  <c r="G39" i="1" s="1"/>
  <c r="B40" i="1"/>
  <c r="B38" i="1"/>
  <c r="D38" i="1" s="1"/>
  <c r="D40" i="1"/>
  <c r="G40" i="1" s="1"/>
  <c r="B33" i="1"/>
  <c r="B34" i="1"/>
  <c r="D34" i="1" s="1"/>
  <c r="G34" i="1" s="1"/>
  <c r="B32" i="1"/>
  <c r="D32" i="1" s="1"/>
  <c r="G32" i="1" s="1"/>
  <c r="D29" i="1"/>
  <c r="F28" i="1"/>
  <c r="I28" i="1" s="1"/>
  <c r="F27" i="1"/>
  <c r="F26" i="1"/>
  <c r="I26" i="1" s="1"/>
  <c r="D23" i="1"/>
  <c r="F22" i="1"/>
  <c r="I22" i="1" s="1"/>
  <c r="F21" i="1"/>
  <c r="I20" i="1"/>
  <c r="G16" i="1"/>
  <c r="D15" i="1"/>
  <c r="G15" i="1" s="1"/>
  <c r="D16" i="1"/>
  <c r="D14" i="1"/>
  <c r="D17" i="1" s="1"/>
  <c r="B17" i="1"/>
  <c r="D10" i="1"/>
  <c r="D5" i="1"/>
  <c r="F5" i="1" s="1"/>
  <c r="I5" i="1" s="1"/>
  <c r="D9" i="1"/>
  <c r="F9" i="1" s="1"/>
  <c r="D4" i="1"/>
  <c r="F4" i="1" s="1"/>
  <c r="I4" i="1" s="1"/>
  <c r="D11" i="1" l="1"/>
  <c r="B35" i="1"/>
  <c r="D33" i="1"/>
  <c r="D35" i="1" s="1"/>
  <c r="F47" i="1"/>
  <c r="I44" i="1"/>
  <c r="I47" i="1" s="1"/>
  <c r="B41" i="1"/>
  <c r="D41" i="1"/>
  <c r="G38" i="1"/>
  <c r="G41" i="1" s="1"/>
  <c r="F29" i="1"/>
  <c r="I27" i="1"/>
  <c r="F23" i="1"/>
  <c r="I21" i="1"/>
  <c r="I23" i="1" s="1"/>
  <c r="G14" i="1"/>
  <c r="G17" i="1" s="1"/>
  <c r="F10" i="1"/>
  <c r="I10" i="1" s="1"/>
  <c r="I9" i="1"/>
  <c r="D6" i="1"/>
  <c r="C50" i="1" s="1"/>
  <c r="I6" i="1"/>
  <c r="F6" i="1"/>
  <c r="I29" i="1" l="1"/>
  <c r="G33" i="1"/>
  <c r="G35" i="1" s="1"/>
  <c r="I11" i="1"/>
  <c r="F11" i="1"/>
  <c r="D50" i="1" s="1"/>
  <c r="E50" i="1" l="1"/>
</calcChain>
</file>

<file path=xl/comments1.xml><?xml version="1.0" encoding="utf-8"?>
<comments xmlns="http://schemas.openxmlformats.org/spreadsheetml/2006/main">
  <authors>
    <author>Shelby.Geller</author>
  </authors>
  <commentList>
    <comment ref="B50" authorId="0" shapeId="0">
      <text>
        <r>
          <rPr>
            <b/>
            <sz val="9"/>
            <color indexed="81"/>
            <rFont val="Tahoma"/>
            <charset val="1"/>
          </rPr>
          <t>Shelby.Geller:</t>
        </r>
        <r>
          <rPr>
            <sz val="9"/>
            <color indexed="81"/>
            <rFont val="Tahoma"/>
            <charset val="1"/>
          </rPr>
          <t xml:space="preserve">
Federal Register was listed as 54,999
</t>
        </r>
      </text>
    </comment>
  </commentList>
</comments>
</file>

<file path=xl/sharedStrings.xml><?xml version="1.0" encoding="utf-8"?>
<sst xmlns="http://schemas.openxmlformats.org/spreadsheetml/2006/main" count="143" uniqueCount="56">
  <si>
    <t>Hours/Response</t>
  </si>
  <si>
    <t>Class I Railroads</t>
  </si>
  <si>
    <t>Class II Railroads</t>
  </si>
  <si>
    <t>Class III Railroads</t>
  </si>
  <si>
    <t>Large Companies</t>
  </si>
  <si>
    <t>Small Companies</t>
  </si>
  <si>
    <t>Number of Companies</t>
  </si>
  <si>
    <t>Total</t>
  </si>
  <si>
    <t>Total Number of New Plans</t>
  </si>
  <si>
    <t>Number of Locations per Company</t>
  </si>
  <si>
    <t>Total Burden Hours</t>
  </si>
  <si>
    <t>Cost per Hour</t>
  </si>
  <si>
    <t>Total Burden Cost</t>
  </si>
  <si>
    <t>2137-0612 Calculations</t>
  </si>
  <si>
    <t>New Security Plan</t>
  </si>
  <si>
    <t>Updating Security Plan (per year)</t>
  </si>
  <si>
    <t>Number of Railroads</t>
  </si>
  <si>
    <t>Primary Route Analysis - 172.820(c)</t>
  </si>
  <si>
    <t>Number of Routes</t>
  </si>
  <si>
    <t>Burden Hours per Railroad</t>
  </si>
  <si>
    <t>Burden Hours per Route</t>
  </si>
  <si>
    <t>Alternate Route Analysis - 172.820(d)</t>
  </si>
  <si>
    <t>Number of Notifications</t>
  </si>
  <si>
    <t>Burden Hours per Notification</t>
  </si>
  <si>
    <t>Total Number of Respondents</t>
  </si>
  <si>
    <t>Total Number of Annual Responses</t>
  </si>
  <si>
    <t>Total Annual Burden Hours</t>
  </si>
  <si>
    <t>Total Annual Burden Costs</t>
  </si>
  <si>
    <t>Compilation of Commodity Data - 172.820(b)</t>
  </si>
  <si>
    <t>Route Selection - 172.820(e); Completion of Route Analysis - 172.820(f)</t>
  </si>
  <si>
    <t>Notifying a Consignee in the Event of Significant Delay - 172.820(h)(5)</t>
  </si>
  <si>
    <t>Storage, Delays in transit, and Notification - 172.820(h)</t>
  </si>
  <si>
    <t>Total Cost per Response</t>
  </si>
  <si>
    <t>Number of Routes/Railroad</t>
  </si>
  <si>
    <t>New Security Plans - Small Companies</t>
  </si>
  <si>
    <t>New</t>
  </si>
  <si>
    <t>Updating Security Plans - Large Companies</t>
  </si>
  <si>
    <t>Updating Security Plans - Small Companies</t>
  </si>
  <si>
    <t>Compilation of Commodity Date - Class I Railroads</t>
  </si>
  <si>
    <t>Compilation of Commodity Date - Class II Railroads</t>
  </si>
  <si>
    <t>Compilation of Commodity Date - Class III Railroads</t>
  </si>
  <si>
    <t>Primary Route Analysis - Class I Railroads</t>
  </si>
  <si>
    <t>Primary Route Analysis - Class II Railroads</t>
  </si>
  <si>
    <t>Primary Route Analysis - Class III Railroads</t>
  </si>
  <si>
    <t>Alternate Route Analysis - Class I Railroads</t>
  </si>
  <si>
    <t>Alternate Route Analysis - Class II Railroads</t>
  </si>
  <si>
    <t>Alternate Route Analysis - Class III Railroads</t>
  </si>
  <si>
    <t>Route Selection and Completion of Route Analysis - Class I Railroads</t>
  </si>
  <si>
    <t>Route Selection and Completion of Route Analysis - Class II Railroads</t>
  </si>
  <si>
    <t>Route Selection and Completion of Route Analysis - Class III Railroads</t>
  </si>
  <si>
    <t>Storage, Delays in Transit, and Notification - Class I Railroads</t>
  </si>
  <si>
    <t>Storage, Delays in Transit, and Notification - Class II Railroads</t>
  </si>
  <si>
    <t>Storage, Delays in Transit, and Notification - Class III Railroads</t>
  </si>
  <si>
    <t>Notifying a Consignee in the Event of a Significant Delay - Class I Railroads</t>
  </si>
  <si>
    <t>Notifying a Consignee in the Event of a Significant Delay - Class II Railroads</t>
  </si>
  <si>
    <t>Notifying a Consignee in the Event of a Significant Delay - Class III Railroads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</si>
</sst>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000000"/>
      <name val="Arial"/>
      <charset val="1"/>
    </font>
    <font>
      <sz val="8"/>
      <color rgb="FF576170"/>
      <name val="Arial"/>
      <charset val="1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5DBEC"/>
      </left>
      <right style="thin">
        <color rgb="FFC5DBEC"/>
      </right>
      <top style="thin">
        <color rgb="FFC5DBEC"/>
      </top>
      <bottom style="thin">
        <color rgb="FF000000"/>
      </bottom>
      <diagonal/>
    </border>
    <border>
      <left style="thin">
        <color rgb="FF000000"/>
      </left>
      <right style="thin">
        <color rgb="FFC5DBEC"/>
      </right>
      <top style="thin">
        <color rgb="FFC5DBEC"/>
      </top>
      <bottom style="thin">
        <color rgb="FF000000"/>
      </bottom>
      <diagonal/>
    </border>
    <border>
      <left/>
      <right/>
      <top style="thin">
        <color rgb="FFC5DBEC"/>
      </top>
      <bottom/>
      <diagonal/>
    </border>
    <border>
      <left style="thin">
        <color rgb="FFC5DBEC"/>
      </left>
      <right style="thin">
        <color rgb="FFC5DBE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5DBEC"/>
      </right>
      <top style="thin">
        <color rgb="FF000000"/>
      </top>
      <bottom style="thin">
        <color rgb="FF000000"/>
      </bottom>
      <diagonal/>
    </border>
    <border>
      <left style="thin">
        <color rgb="FFC5DBEC"/>
      </left>
      <right style="thin">
        <color rgb="FFC5DBEC"/>
      </right>
      <top style="thin">
        <color rgb="FF000000"/>
      </top>
      <bottom style="thin">
        <color rgb="FFC5DBEC"/>
      </bottom>
      <diagonal/>
    </border>
    <border>
      <left style="thin">
        <color rgb="FF000000"/>
      </left>
      <right style="thin">
        <color rgb="FFC5DBEC"/>
      </right>
      <top style="thin">
        <color rgb="FF000000"/>
      </top>
      <bottom style="thin">
        <color rgb="FFC5DBEC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wrapText="1"/>
    </xf>
    <xf numFmtId="3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3" fontId="0" fillId="0" borderId="0" xfId="0" applyNumberFormat="1" applyBorder="1" applyAlignment="1">
      <alignment horizontal="left" wrapText="1"/>
    </xf>
    <xf numFmtId="164" fontId="0" fillId="0" borderId="0" xfId="0" applyNumberFormat="1" applyBorder="1" applyAlignment="1">
      <alignment horizontal="left" wrapText="1"/>
    </xf>
    <xf numFmtId="2" fontId="0" fillId="0" borderId="1" xfId="0" applyNumberForma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3" fontId="0" fillId="2" borderId="1" xfId="0" applyNumberFormat="1" applyFill="1" applyBorder="1" applyAlignment="1">
      <alignment horizontal="left" wrapText="1"/>
    </xf>
    <xf numFmtId="165" fontId="0" fillId="0" borderId="1" xfId="0" applyNumberForma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65" fontId="1" fillId="0" borderId="1" xfId="0" applyNumberFormat="1" applyFont="1" applyBorder="1" applyAlignment="1">
      <alignment horizontal="left" wrapText="1"/>
    </xf>
    <xf numFmtId="0" fontId="7" fillId="0" borderId="0" xfId="0" applyFont="1" applyAlignment="1">
      <alignment wrapText="1"/>
    </xf>
    <xf numFmtId="165" fontId="0" fillId="0" borderId="0" xfId="0" applyNumberFormat="1" applyAlignment="1">
      <alignment horizontal="left" wrapText="1"/>
    </xf>
    <xf numFmtId="0" fontId="8" fillId="3" borderId="2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10" fillId="3" borderId="6" xfId="1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8" fillId="3" borderId="7" xfId="0" applyFont="1" applyFill="1" applyBorder="1" applyAlignment="1">
      <alignment wrapText="1"/>
    </xf>
    <xf numFmtId="0" fontId="10" fillId="3" borderId="8" xfId="1" applyFont="1" applyFill="1" applyBorder="1" applyAlignment="1">
      <alignment wrapText="1"/>
    </xf>
    <xf numFmtId="0" fontId="8" fillId="3" borderId="8" xfId="0" applyFont="1" applyFill="1" applyBorder="1" applyAlignment="1">
      <alignment wrapText="1"/>
    </xf>
    <xf numFmtId="0" fontId="0" fillId="3" borderId="4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ocis.gov/rocis/LoadIC.do?TYPE=EDIT&amp;requestId=287516&amp;ICR_REF_NBR=201801-2137-001&amp;ICID=229661&amp;record_owner_flag=A&amp;menu=currentICRPackage" TargetMode="External"/><Relationship Id="rId13" Type="http://schemas.openxmlformats.org/officeDocument/2006/relationships/hyperlink" Target="https://www.rocis.gov/rocis/LoadIC.do?TYPE=EDIT&amp;requestId=287516&amp;ICR_REF_NBR=201801-2137-001&amp;ICID=229667&amp;record_owner_flag=A&amp;menu=currentICRPackage" TargetMode="External"/><Relationship Id="rId18" Type="http://schemas.openxmlformats.org/officeDocument/2006/relationships/hyperlink" Target="https://www.rocis.gov/rocis/LoadIC.do?TYPE=EDIT&amp;requestId=287516&amp;ICR_REF_NBR=201801-2137-001&amp;ICID=229672&amp;record_owner_flag=A&amp;menu=currentICRPackage" TargetMode="External"/><Relationship Id="rId3" Type="http://schemas.openxmlformats.org/officeDocument/2006/relationships/hyperlink" Target="https://www.rocis.gov/rocis/LoadIC.do?TYPE=EDIT&amp;requestId=287516&amp;ICR_REF_NBR=201801-2137-001&amp;ICID=229656&amp;record_owner_flag=A&amp;menu=currentICRPackage" TargetMode="External"/><Relationship Id="rId21" Type="http://schemas.openxmlformats.org/officeDocument/2006/relationships/hyperlink" Target="https://www.rocis.gov/rocis/LoadIC.do?TYPE=EDIT&amp;requestId=287516&amp;ICR_REF_NBR=201801-2137-001&amp;ICID=229676&amp;record_owner_flag=A&amp;menu=currentICRPackage" TargetMode="External"/><Relationship Id="rId7" Type="http://schemas.openxmlformats.org/officeDocument/2006/relationships/hyperlink" Target="https://www.rocis.gov/rocis/LoadIC.do?TYPE=EDIT&amp;requestId=287516&amp;ICR_REF_NBR=201801-2137-001&amp;ICID=229660&amp;record_owner_flag=A&amp;menu=currentICRPackage" TargetMode="External"/><Relationship Id="rId12" Type="http://schemas.openxmlformats.org/officeDocument/2006/relationships/hyperlink" Target="https://www.rocis.gov/rocis/LoadIC.do?TYPE=EDIT&amp;requestId=287516&amp;ICR_REF_NBR=201801-2137-001&amp;ICID=229665&amp;record_owner_flag=A&amp;menu=currentICRPackage" TargetMode="External"/><Relationship Id="rId17" Type="http://schemas.openxmlformats.org/officeDocument/2006/relationships/hyperlink" Target="https://www.rocis.gov/rocis/LoadIC.do?TYPE=EDIT&amp;requestId=287516&amp;ICR_REF_NBR=201801-2137-001&amp;ICID=229671&amp;record_owner_flag=A&amp;menu=currentICRPackage" TargetMode="External"/><Relationship Id="rId2" Type="http://schemas.openxmlformats.org/officeDocument/2006/relationships/hyperlink" Target="https://www.rocis.gov/rocis/LoadIC.do?TYPE=EDIT&amp;requestId=287516&amp;ICR_REF_NBR=201801-2137-001&amp;ICID=229655&amp;record_owner_flag=A&amp;menu=currentICRPackage" TargetMode="External"/><Relationship Id="rId16" Type="http://schemas.openxmlformats.org/officeDocument/2006/relationships/hyperlink" Target="https://www.rocis.gov/rocis/LoadIC.do?TYPE=EDIT&amp;requestId=287516&amp;ICR_REF_NBR=201801-2137-001&amp;ICID=229670&amp;record_owner_flag=A&amp;menu=currentICRPackage" TargetMode="External"/><Relationship Id="rId20" Type="http://schemas.openxmlformats.org/officeDocument/2006/relationships/hyperlink" Target="https://www.rocis.gov/rocis/LoadIC.do?TYPE=EDIT&amp;requestId=287516&amp;ICR_REF_NBR=201801-2137-001&amp;ICID=229675&amp;record_owner_flag=A&amp;menu=currentICRPackage" TargetMode="External"/><Relationship Id="rId1" Type="http://schemas.openxmlformats.org/officeDocument/2006/relationships/hyperlink" Target="https://www.rocis.gov/rocis/LoadIC.do?TYPE=EDIT&amp;requestId=287516&amp;ICR_REF_NBR=201801-2137-001&amp;ICID=229637&amp;record_owner_flag=A&amp;menu=currentICRPackage" TargetMode="External"/><Relationship Id="rId6" Type="http://schemas.openxmlformats.org/officeDocument/2006/relationships/hyperlink" Target="https://www.rocis.gov/rocis/LoadIC.do?TYPE=EDIT&amp;requestId=287516&amp;ICR_REF_NBR=201801-2137-001&amp;ICID=229659&amp;record_owner_flag=A&amp;menu=currentICRPackage" TargetMode="External"/><Relationship Id="rId11" Type="http://schemas.openxmlformats.org/officeDocument/2006/relationships/hyperlink" Target="https://www.rocis.gov/rocis/LoadIC.do?TYPE=EDIT&amp;requestId=287516&amp;ICR_REF_NBR=201801-2137-001&amp;ICID=229664&amp;record_owner_flag=A&amp;menu=currentICRPackage" TargetMode="External"/><Relationship Id="rId5" Type="http://schemas.openxmlformats.org/officeDocument/2006/relationships/hyperlink" Target="https://www.rocis.gov/rocis/LoadIC.do?TYPE=EDIT&amp;requestId=287516&amp;ICR_REF_NBR=201801-2137-001&amp;ICID=229658&amp;record_owner_flag=A&amp;menu=currentICRPackage" TargetMode="External"/><Relationship Id="rId15" Type="http://schemas.openxmlformats.org/officeDocument/2006/relationships/hyperlink" Target="https://www.rocis.gov/rocis/LoadIC.do?TYPE=EDIT&amp;requestId=287516&amp;ICR_REF_NBR=201801-2137-001&amp;ICID=229669&amp;record_owner_flag=A&amp;menu=currentICRPackage" TargetMode="External"/><Relationship Id="rId10" Type="http://schemas.openxmlformats.org/officeDocument/2006/relationships/hyperlink" Target="https://www.rocis.gov/rocis/LoadIC.do?TYPE=EDIT&amp;requestId=287516&amp;ICR_REF_NBR=201801-2137-001&amp;ICID=229663&amp;record_owner_flag=A&amp;menu=currentICRPackage" TargetMode="External"/><Relationship Id="rId19" Type="http://schemas.openxmlformats.org/officeDocument/2006/relationships/hyperlink" Target="https://www.rocis.gov/rocis/LoadIC.do?TYPE=EDIT&amp;requestId=287516&amp;ICR_REF_NBR=201801-2137-001&amp;ICID=229674&amp;record_owner_flag=A&amp;menu=currentICRPackage" TargetMode="External"/><Relationship Id="rId4" Type="http://schemas.openxmlformats.org/officeDocument/2006/relationships/hyperlink" Target="https://www.rocis.gov/rocis/LoadIC.do?TYPE=EDIT&amp;requestId=287516&amp;ICR_REF_NBR=201801-2137-001&amp;ICID=229657&amp;record_owner_flag=A&amp;menu=currentICRPackage" TargetMode="External"/><Relationship Id="rId9" Type="http://schemas.openxmlformats.org/officeDocument/2006/relationships/hyperlink" Target="https://www.rocis.gov/rocis/LoadIC.do?TYPE=EDIT&amp;requestId=287516&amp;ICR_REF_NBR=201801-2137-001&amp;ICID=229662&amp;record_owner_flag=A&amp;menu=currentICRPackage" TargetMode="External"/><Relationship Id="rId14" Type="http://schemas.openxmlformats.org/officeDocument/2006/relationships/hyperlink" Target="https://www.rocis.gov/rocis/LoadIC.do?TYPE=EDIT&amp;requestId=287516&amp;ICR_REF_NBR=201801-2137-001&amp;ICID=229668&amp;record_owner_flag=A&amp;menu=currentICRPack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"/>
  <sheetViews>
    <sheetView tabSelected="1" topLeftCell="A28" zoomScale="90" zoomScaleNormal="90" workbookViewId="0">
      <selection activeCell="B48" sqref="B48"/>
    </sheetView>
  </sheetViews>
  <sheetFormatPr defaultRowHeight="15" x14ac:dyDescent="0.25"/>
  <cols>
    <col min="1" max="1" width="33.42578125" style="1" customWidth="1"/>
    <col min="2" max="2" width="15.5703125" style="1" customWidth="1"/>
    <col min="3" max="3" width="21.28515625" style="1" customWidth="1"/>
    <col min="4" max="4" width="17.42578125" style="1" customWidth="1"/>
    <col min="5" max="5" width="16.140625" style="1" customWidth="1"/>
    <col min="6" max="6" width="16.85546875" style="1" customWidth="1"/>
    <col min="7" max="8" width="16.5703125" style="1" customWidth="1"/>
    <col min="9" max="9" width="15.28515625" style="1" customWidth="1"/>
    <col min="10" max="10" width="13.5703125" style="1" bestFit="1" customWidth="1"/>
    <col min="11" max="11" width="12" style="1" bestFit="1" customWidth="1"/>
    <col min="12" max="16384" width="9.140625" style="1"/>
  </cols>
  <sheetData>
    <row r="1" spans="1:11" ht="15.75" x14ac:dyDescent="0.25">
      <c r="A1" s="17" t="s">
        <v>13</v>
      </c>
    </row>
    <row r="3" spans="1:11" ht="30" x14ac:dyDescent="0.25">
      <c r="A3" s="12" t="s">
        <v>14</v>
      </c>
      <c r="B3" s="11" t="s">
        <v>6</v>
      </c>
      <c r="C3" s="11" t="s">
        <v>9</v>
      </c>
      <c r="D3" s="11" t="s">
        <v>8</v>
      </c>
      <c r="E3" s="11" t="s">
        <v>0</v>
      </c>
      <c r="F3" s="11" t="s">
        <v>10</v>
      </c>
      <c r="G3" s="11" t="s">
        <v>11</v>
      </c>
      <c r="H3" s="11" t="s">
        <v>32</v>
      </c>
      <c r="I3" s="11" t="s">
        <v>12</v>
      </c>
    </row>
    <row r="4" spans="1:11" x14ac:dyDescent="0.25">
      <c r="A4" s="5" t="s">
        <v>4</v>
      </c>
      <c r="B4" s="6">
        <v>30</v>
      </c>
      <c r="C4" s="6">
        <v>3</v>
      </c>
      <c r="D4" s="6">
        <f>B4*C4</f>
        <v>90</v>
      </c>
      <c r="E4" s="6">
        <v>50</v>
      </c>
      <c r="F4" s="6">
        <f>D4*E4</f>
        <v>4500</v>
      </c>
      <c r="G4" s="7">
        <v>45</v>
      </c>
      <c r="H4" s="7">
        <f>E4*G4</f>
        <v>2250</v>
      </c>
      <c r="I4" s="20">
        <f>F4*G4</f>
        <v>202500</v>
      </c>
      <c r="J4" s="3"/>
      <c r="K4" s="24"/>
    </row>
    <row r="5" spans="1:11" x14ac:dyDescent="0.25">
      <c r="A5" s="5" t="s">
        <v>5</v>
      </c>
      <c r="B5" s="6">
        <v>170</v>
      </c>
      <c r="C5" s="6">
        <v>1</v>
      </c>
      <c r="D5" s="6">
        <f>B5*C5</f>
        <v>170</v>
      </c>
      <c r="E5" s="6">
        <v>25</v>
      </c>
      <c r="F5" s="6">
        <f>D5*E5</f>
        <v>4250</v>
      </c>
      <c r="G5" s="7">
        <v>45</v>
      </c>
      <c r="H5" s="7">
        <f>E5*G5</f>
        <v>1125</v>
      </c>
      <c r="I5" s="20">
        <f>F5*G5</f>
        <v>191250</v>
      </c>
      <c r="J5" s="3"/>
    </row>
    <row r="6" spans="1:11" s="4" customFormat="1" x14ac:dyDescent="0.25">
      <c r="A6" s="8" t="s">
        <v>7</v>
      </c>
      <c r="B6" s="9">
        <f>B4+B5</f>
        <v>200</v>
      </c>
      <c r="C6" s="9"/>
      <c r="D6" s="9">
        <f>SUM(D4:D5)</f>
        <v>260</v>
      </c>
      <c r="E6" s="9"/>
      <c r="F6" s="9">
        <f>SUM(F4:F5)</f>
        <v>8750</v>
      </c>
      <c r="G6" s="10"/>
      <c r="H6" s="10"/>
      <c r="I6" s="22">
        <f>SUM(I4:I5)</f>
        <v>393750</v>
      </c>
    </row>
    <row r="7" spans="1:11" x14ac:dyDescent="0.25">
      <c r="D7" s="2"/>
      <c r="E7" s="2"/>
      <c r="F7" s="2"/>
      <c r="G7" s="3"/>
      <c r="H7" s="3"/>
      <c r="I7" s="3"/>
    </row>
    <row r="8" spans="1:11" ht="30" x14ac:dyDescent="0.25">
      <c r="A8" s="12" t="s">
        <v>15</v>
      </c>
      <c r="B8" s="11" t="s">
        <v>6</v>
      </c>
      <c r="C8" s="11" t="s">
        <v>9</v>
      </c>
      <c r="D8" s="11" t="s">
        <v>8</v>
      </c>
      <c r="E8" s="11" t="s">
        <v>0</v>
      </c>
      <c r="F8" s="11" t="s">
        <v>10</v>
      </c>
      <c r="G8" s="11" t="s">
        <v>11</v>
      </c>
      <c r="H8" s="11" t="s">
        <v>32</v>
      </c>
      <c r="I8" s="11" t="s">
        <v>12</v>
      </c>
    </row>
    <row r="9" spans="1:11" x14ac:dyDescent="0.25">
      <c r="A9" s="5" t="s">
        <v>4</v>
      </c>
      <c r="B9" s="6">
        <v>6300</v>
      </c>
      <c r="C9" s="6">
        <v>3</v>
      </c>
      <c r="D9" s="6">
        <f>B9*C9</f>
        <v>18900</v>
      </c>
      <c r="E9" s="6">
        <v>10</v>
      </c>
      <c r="F9" s="6">
        <f>D9*E9</f>
        <v>189000</v>
      </c>
      <c r="G9" s="7">
        <v>45</v>
      </c>
      <c r="H9" s="7">
        <f>E9*G9</f>
        <v>450</v>
      </c>
      <c r="I9" s="20">
        <f>F9*G9</f>
        <v>8505000</v>
      </c>
      <c r="J9" s="3"/>
    </row>
    <row r="10" spans="1:11" x14ac:dyDescent="0.25">
      <c r="A10" s="5" t="s">
        <v>5</v>
      </c>
      <c r="B10" s="6">
        <v>35700</v>
      </c>
      <c r="C10" s="6">
        <v>1</v>
      </c>
      <c r="D10" s="6">
        <f>B10*C10</f>
        <v>35700</v>
      </c>
      <c r="E10" s="6">
        <v>5</v>
      </c>
      <c r="F10" s="6">
        <f>D10*E10</f>
        <v>178500</v>
      </c>
      <c r="G10" s="7">
        <v>45</v>
      </c>
      <c r="H10" s="7">
        <f>E10*G10</f>
        <v>225</v>
      </c>
      <c r="I10" s="20">
        <f>F10*G10</f>
        <v>8032500</v>
      </c>
      <c r="J10" s="3"/>
    </row>
    <row r="11" spans="1:11" x14ac:dyDescent="0.25">
      <c r="A11" s="8" t="s">
        <v>7</v>
      </c>
      <c r="B11" s="9">
        <f>B9+B10</f>
        <v>42000</v>
      </c>
      <c r="C11" s="9"/>
      <c r="D11" s="9">
        <f>SUM(D9:D10)</f>
        <v>54600</v>
      </c>
      <c r="E11" s="9"/>
      <c r="F11" s="9">
        <f>SUM(F9:F10)</f>
        <v>367500</v>
      </c>
      <c r="G11" s="10"/>
      <c r="H11" s="10"/>
      <c r="I11" s="22">
        <f>SUM(I9:I10)</f>
        <v>16537500</v>
      </c>
    </row>
    <row r="13" spans="1:11" ht="30" x14ac:dyDescent="0.25">
      <c r="A13" s="21" t="s">
        <v>28</v>
      </c>
      <c r="B13" s="11" t="s">
        <v>16</v>
      </c>
      <c r="C13" s="11" t="s">
        <v>19</v>
      </c>
      <c r="D13" s="11" t="s">
        <v>10</v>
      </c>
      <c r="E13" s="11" t="s">
        <v>11</v>
      </c>
      <c r="F13" s="11" t="s">
        <v>32</v>
      </c>
      <c r="G13" s="11" t="s">
        <v>12</v>
      </c>
    </row>
    <row r="14" spans="1:11" x14ac:dyDescent="0.25">
      <c r="A14" s="5" t="s">
        <v>1</v>
      </c>
      <c r="B14" s="6">
        <v>7</v>
      </c>
      <c r="C14" s="6">
        <v>40</v>
      </c>
      <c r="D14" s="6">
        <f>B14*C14</f>
        <v>280</v>
      </c>
      <c r="E14" s="7">
        <v>60.83</v>
      </c>
      <c r="F14" s="7">
        <f>C14*E14</f>
        <v>2433.1999999999998</v>
      </c>
      <c r="G14" s="20">
        <f>D14*E14</f>
        <v>17032.399999999998</v>
      </c>
      <c r="H14" s="3">
        <f>B14*F14</f>
        <v>17032.399999999998</v>
      </c>
    </row>
    <row r="15" spans="1:11" x14ac:dyDescent="0.25">
      <c r="A15" s="5" t="s">
        <v>2</v>
      </c>
      <c r="B15" s="6">
        <v>32</v>
      </c>
      <c r="C15" s="6">
        <v>40</v>
      </c>
      <c r="D15" s="6">
        <f t="shared" ref="D15:D16" si="0">B15*C15</f>
        <v>1280</v>
      </c>
      <c r="E15" s="7">
        <v>60.83</v>
      </c>
      <c r="F15" s="7">
        <f>C15*E15</f>
        <v>2433.1999999999998</v>
      </c>
      <c r="G15" s="20">
        <f>D15*E15</f>
        <v>77862.399999999994</v>
      </c>
      <c r="H15" s="3">
        <f t="shared" ref="H15:H16" si="1">B15*F15</f>
        <v>77862.399999999994</v>
      </c>
    </row>
    <row r="16" spans="1:11" x14ac:dyDescent="0.25">
      <c r="A16" s="5" t="s">
        <v>3</v>
      </c>
      <c r="B16" s="6">
        <v>100</v>
      </c>
      <c r="C16" s="6">
        <v>40</v>
      </c>
      <c r="D16" s="6">
        <f t="shared" si="0"/>
        <v>4000</v>
      </c>
      <c r="E16" s="7">
        <v>60.83</v>
      </c>
      <c r="F16" s="7">
        <f>C16*E16</f>
        <v>2433.1999999999998</v>
      </c>
      <c r="G16" s="20">
        <f>D16*E16</f>
        <v>243320</v>
      </c>
      <c r="H16" s="3">
        <f t="shared" si="1"/>
        <v>243319.99999999997</v>
      </c>
    </row>
    <row r="17" spans="1:10" x14ac:dyDescent="0.25">
      <c r="A17" s="8" t="s">
        <v>7</v>
      </c>
      <c r="B17" s="9">
        <f>SUM(B14:B16)</f>
        <v>139</v>
      </c>
      <c r="C17" s="9"/>
      <c r="D17" s="9">
        <f>SUM(D14:D16)</f>
        <v>5560</v>
      </c>
      <c r="E17" s="10"/>
      <c r="F17" s="7"/>
      <c r="G17" s="22">
        <f>SUM(G14:G16)</f>
        <v>338214.8</v>
      </c>
    </row>
    <row r="19" spans="1:10" ht="30" x14ac:dyDescent="0.25">
      <c r="A19" s="12" t="s">
        <v>17</v>
      </c>
      <c r="B19" s="11" t="s">
        <v>16</v>
      </c>
      <c r="C19" s="11" t="s">
        <v>33</v>
      </c>
      <c r="D19" s="11" t="s">
        <v>18</v>
      </c>
      <c r="E19" s="11" t="s">
        <v>20</v>
      </c>
      <c r="F19" s="11" t="s">
        <v>10</v>
      </c>
      <c r="G19" s="11" t="s">
        <v>11</v>
      </c>
      <c r="H19" s="11" t="s">
        <v>32</v>
      </c>
      <c r="I19" s="11" t="s">
        <v>12</v>
      </c>
    </row>
    <row r="20" spans="1:10" x14ac:dyDescent="0.25">
      <c r="A20" s="5" t="s">
        <v>1</v>
      </c>
      <c r="B20" s="6">
        <v>7</v>
      </c>
      <c r="C20" s="5">
        <v>8.57</v>
      </c>
      <c r="D20" s="6">
        <f>ROUND(B20*C20, 0)</f>
        <v>60</v>
      </c>
      <c r="E20" s="6">
        <v>80</v>
      </c>
      <c r="F20" s="6">
        <f>D20*E20</f>
        <v>4800</v>
      </c>
      <c r="G20" s="7">
        <v>60.83</v>
      </c>
      <c r="H20" s="7">
        <f>E20*G20</f>
        <v>4866.3999999999996</v>
      </c>
      <c r="I20" s="20">
        <f>F20*G20</f>
        <v>291984</v>
      </c>
      <c r="J20" s="3"/>
    </row>
    <row r="21" spans="1:10" x14ac:dyDescent="0.25">
      <c r="A21" s="5" t="s">
        <v>2</v>
      </c>
      <c r="B21" s="6">
        <v>32</v>
      </c>
      <c r="C21" s="5">
        <v>4</v>
      </c>
      <c r="D21" s="6">
        <f>B21*C21</f>
        <v>128</v>
      </c>
      <c r="E21" s="6">
        <v>80</v>
      </c>
      <c r="F21" s="6">
        <f t="shared" ref="F21:F22" si="2">D21*E21</f>
        <v>10240</v>
      </c>
      <c r="G21" s="7">
        <v>60.83</v>
      </c>
      <c r="H21" s="7">
        <f>E21*G21</f>
        <v>4866.3999999999996</v>
      </c>
      <c r="I21" s="20">
        <f>F21*G21</f>
        <v>622899.19999999995</v>
      </c>
      <c r="J21" s="3"/>
    </row>
    <row r="22" spans="1:10" x14ac:dyDescent="0.25">
      <c r="A22" s="5" t="s">
        <v>3</v>
      </c>
      <c r="B22" s="6">
        <v>100</v>
      </c>
      <c r="C22" s="5">
        <v>2</v>
      </c>
      <c r="D22" s="6">
        <f>B22*C22</f>
        <v>200</v>
      </c>
      <c r="E22" s="6">
        <v>40</v>
      </c>
      <c r="F22" s="6">
        <f t="shared" si="2"/>
        <v>8000</v>
      </c>
      <c r="G22" s="7">
        <v>60.83</v>
      </c>
      <c r="H22" s="7">
        <f>E22*G22</f>
        <v>2433.1999999999998</v>
      </c>
      <c r="I22" s="20">
        <f>F22*G22</f>
        <v>486640</v>
      </c>
      <c r="J22" s="3"/>
    </row>
    <row r="23" spans="1:10" x14ac:dyDescent="0.25">
      <c r="A23" s="8" t="s">
        <v>7</v>
      </c>
      <c r="B23" s="9">
        <f>SUM(B20:B22)</f>
        <v>139</v>
      </c>
      <c r="C23" s="5"/>
      <c r="D23" s="9">
        <f>SUM(D20:D22)</f>
        <v>388</v>
      </c>
      <c r="E23" s="9"/>
      <c r="F23" s="9">
        <f>SUM(F20:F22)</f>
        <v>23040</v>
      </c>
      <c r="G23" s="10"/>
      <c r="H23" s="7"/>
      <c r="I23" s="22">
        <f>SUM(I20:I22)</f>
        <v>1401523.2</v>
      </c>
    </row>
    <row r="24" spans="1:10" x14ac:dyDescent="0.25">
      <c r="A24" s="13"/>
      <c r="B24" s="13"/>
      <c r="C24" s="13"/>
      <c r="D24" s="14"/>
      <c r="E24" s="14"/>
      <c r="G24" s="14"/>
      <c r="H24" s="15"/>
      <c r="I24" s="15"/>
    </row>
    <row r="25" spans="1:10" ht="30" x14ac:dyDescent="0.25">
      <c r="A25" s="12" t="s">
        <v>21</v>
      </c>
      <c r="B25" s="11" t="s">
        <v>16</v>
      </c>
      <c r="C25" s="11" t="s">
        <v>33</v>
      </c>
      <c r="D25" s="11" t="s">
        <v>18</v>
      </c>
      <c r="E25" s="11" t="s">
        <v>20</v>
      </c>
      <c r="F25" s="11" t="s">
        <v>10</v>
      </c>
      <c r="G25" s="11" t="s">
        <v>11</v>
      </c>
      <c r="H25" s="11" t="s">
        <v>32</v>
      </c>
      <c r="I25" s="11" t="s">
        <v>12</v>
      </c>
    </row>
    <row r="26" spans="1:10" x14ac:dyDescent="0.25">
      <c r="A26" s="5" t="s">
        <v>1</v>
      </c>
      <c r="B26" s="6">
        <v>7</v>
      </c>
      <c r="C26" s="5">
        <v>8.57</v>
      </c>
      <c r="D26" s="6">
        <f>ROUND(B26*C26, 0)</f>
        <v>60</v>
      </c>
      <c r="E26" s="6">
        <v>120</v>
      </c>
      <c r="F26" s="6">
        <f>D26*E26</f>
        <v>7200</v>
      </c>
      <c r="G26" s="7">
        <v>60.83</v>
      </c>
      <c r="H26" s="7">
        <f>E26*G26</f>
        <v>7299.5999999999995</v>
      </c>
      <c r="I26" s="20">
        <f>F26*G26</f>
        <v>437976</v>
      </c>
      <c r="J26" s="3"/>
    </row>
    <row r="27" spans="1:10" x14ac:dyDescent="0.25">
      <c r="A27" s="5" t="s">
        <v>2</v>
      </c>
      <c r="B27" s="6">
        <v>32</v>
      </c>
      <c r="C27" s="5">
        <v>3</v>
      </c>
      <c r="D27" s="6">
        <f>ROUND(B27*C27, 0)</f>
        <v>96</v>
      </c>
      <c r="E27" s="6">
        <v>120</v>
      </c>
      <c r="F27" s="6">
        <f t="shared" ref="F27:F28" si="3">D27*E27</f>
        <v>11520</v>
      </c>
      <c r="G27" s="7">
        <v>60.83</v>
      </c>
      <c r="H27" s="7">
        <f>E27*G27</f>
        <v>7299.5999999999995</v>
      </c>
      <c r="I27" s="20">
        <f>F27*G27</f>
        <v>700761.59999999998</v>
      </c>
      <c r="J27" s="3"/>
    </row>
    <row r="28" spans="1:10" x14ac:dyDescent="0.25">
      <c r="A28" s="5" t="s">
        <v>3</v>
      </c>
      <c r="B28" s="6">
        <v>100</v>
      </c>
      <c r="C28" s="5">
        <v>0.5</v>
      </c>
      <c r="D28" s="6">
        <f>B28*C28</f>
        <v>50</v>
      </c>
      <c r="E28" s="6">
        <v>40</v>
      </c>
      <c r="F28" s="6">
        <f t="shared" si="3"/>
        <v>2000</v>
      </c>
      <c r="G28" s="7">
        <v>60.83</v>
      </c>
      <c r="H28" s="7">
        <f>E28*G28</f>
        <v>2433.1999999999998</v>
      </c>
      <c r="I28" s="20">
        <f>F28*G28</f>
        <v>121660</v>
      </c>
    </row>
    <row r="29" spans="1:10" x14ac:dyDescent="0.25">
      <c r="A29" s="8" t="s">
        <v>7</v>
      </c>
      <c r="B29" s="9">
        <f>SUM(B26:B28)</f>
        <v>139</v>
      </c>
      <c r="C29" s="5"/>
      <c r="D29" s="9">
        <f>SUM(D26:D28)</f>
        <v>206</v>
      </c>
      <c r="E29" s="9"/>
      <c r="F29" s="9">
        <f>SUM(F26:F28)</f>
        <v>20720</v>
      </c>
      <c r="G29" s="10"/>
      <c r="H29" s="7"/>
      <c r="I29" s="22">
        <f>SUM(I26:I28)</f>
        <v>1260397.6000000001</v>
      </c>
    </row>
    <row r="30" spans="1:10" x14ac:dyDescent="0.25">
      <c r="G30" s="2"/>
    </row>
    <row r="31" spans="1:10" ht="45" x14ac:dyDescent="0.25">
      <c r="A31" s="21" t="s">
        <v>29</v>
      </c>
      <c r="B31" s="11" t="s">
        <v>16</v>
      </c>
      <c r="C31" s="11" t="s">
        <v>19</v>
      </c>
      <c r="D31" s="11" t="s">
        <v>10</v>
      </c>
      <c r="E31" s="11" t="s">
        <v>11</v>
      </c>
      <c r="F31" s="11" t="s">
        <v>32</v>
      </c>
      <c r="G31" s="11" t="s">
        <v>12</v>
      </c>
    </row>
    <row r="32" spans="1:10" x14ac:dyDescent="0.25">
      <c r="A32" s="5" t="s">
        <v>1</v>
      </c>
      <c r="B32" s="6">
        <f>B14</f>
        <v>7</v>
      </c>
      <c r="C32" s="6">
        <v>16</v>
      </c>
      <c r="D32" s="6">
        <f>B32*C32</f>
        <v>112</v>
      </c>
      <c r="E32" s="7">
        <v>60.83</v>
      </c>
      <c r="F32" s="7">
        <f>C32*E32</f>
        <v>973.28</v>
      </c>
      <c r="G32" s="20">
        <f>D32*E32</f>
        <v>6812.96</v>
      </c>
    </row>
    <row r="33" spans="1:9" x14ac:dyDescent="0.25">
      <c r="A33" s="5" t="s">
        <v>2</v>
      </c>
      <c r="B33" s="6">
        <f t="shared" ref="B33:B34" si="4">B15</f>
        <v>32</v>
      </c>
      <c r="C33" s="6">
        <v>16</v>
      </c>
      <c r="D33" s="6">
        <f t="shared" ref="D33:D34" si="5">B33*C33</f>
        <v>512</v>
      </c>
      <c r="E33" s="7">
        <v>60.83</v>
      </c>
      <c r="F33" s="7">
        <f>C33*E33</f>
        <v>973.28</v>
      </c>
      <c r="G33" s="20">
        <f>D33*E33</f>
        <v>31144.959999999999</v>
      </c>
    </row>
    <row r="34" spans="1:9" x14ac:dyDescent="0.25">
      <c r="A34" s="5" t="s">
        <v>3</v>
      </c>
      <c r="B34" s="6">
        <f t="shared" si="4"/>
        <v>100</v>
      </c>
      <c r="C34" s="6">
        <v>8</v>
      </c>
      <c r="D34" s="6">
        <f t="shared" si="5"/>
        <v>800</v>
      </c>
      <c r="E34" s="7">
        <v>60.83</v>
      </c>
      <c r="F34" s="7">
        <f>C34*E34</f>
        <v>486.64</v>
      </c>
      <c r="G34" s="20">
        <f>D34*E34</f>
        <v>48664</v>
      </c>
    </row>
    <row r="35" spans="1:9" x14ac:dyDescent="0.25">
      <c r="A35" s="8" t="s">
        <v>7</v>
      </c>
      <c r="B35" s="9">
        <f>SUM(B32:B34)</f>
        <v>139</v>
      </c>
      <c r="C35" s="9"/>
      <c r="D35" s="9">
        <f>SUM(D32:D34)</f>
        <v>1424</v>
      </c>
      <c r="E35" s="10"/>
      <c r="F35" s="7"/>
      <c r="G35" s="22">
        <f>SUM(G32:G34)</f>
        <v>86621.92</v>
      </c>
    </row>
    <row r="37" spans="1:9" ht="30" x14ac:dyDescent="0.25">
      <c r="A37" s="12" t="s">
        <v>31</v>
      </c>
      <c r="B37" s="11" t="s">
        <v>16</v>
      </c>
      <c r="C37" s="11" t="s">
        <v>19</v>
      </c>
      <c r="D37" s="11" t="s">
        <v>10</v>
      </c>
      <c r="E37" s="11" t="s">
        <v>11</v>
      </c>
      <c r="F37" s="11" t="s">
        <v>32</v>
      </c>
      <c r="G37" s="11" t="s">
        <v>12</v>
      </c>
    </row>
    <row r="38" spans="1:9" x14ac:dyDescent="0.25">
      <c r="A38" s="5" t="s">
        <v>1</v>
      </c>
      <c r="B38" s="6">
        <f>B14</f>
        <v>7</v>
      </c>
      <c r="C38" s="6">
        <v>8</v>
      </c>
      <c r="D38" s="6">
        <f>B38*C38</f>
        <v>56</v>
      </c>
      <c r="E38" s="7">
        <v>60.83</v>
      </c>
      <c r="F38" s="7">
        <f>C38*E38</f>
        <v>486.64</v>
      </c>
      <c r="G38" s="20">
        <f>D38*E38</f>
        <v>3406.48</v>
      </c>
    </row>
    <row r="39" spans="1:9" x14ac:dyDescent="0.25">
      <c r="A39" s="5" t="s">
        <v>2</v>
      </c>
      <c r="B39" s="6">
        <f t="shared" ref="B39:B40" si="6">B15</f>
        <v>32</v>
      </c>
      <c r="C39" s="6">
        <v>8</v>
      </c>
      <c r="D39" s="6">
        <f t="shared" ref="D39:D40" si="7">B39*C39</f>
        <v>256</v>
      </c>
      <c r="E39" s="7">
        <v>60.83</v>
      </c>
      <c r="F39" s="7">
        <f>C39*E39</f>
        <v>486.64</v>
      </c>
      <c r="G39" s="20">
        <f>D39*E39</f>
        <v>15572.48</v>
      </c>
    </row>
    <row r="40" spans="1:9" x14ac:dyDescent="0.25">
      <c r="A40" s="5" t="s">
        <v>3</v>
      </c>
      <c r="B40" s="6">
        <f t="shared" si="6"/>
        <v>100</v>
      </c>
      <c r="C40" s="6">
        <v>4</v>
      </c>
      <c r="D40" s="6">
        <f t="shared" si="7"/>
        <v>400</v>
      </c>
      <c r="E40" s="7">
        <v>60.83</v>
      </c>
      <c r="F40" s="7">
        <f>C40*E40</f>
        <v>243.32</v>
      </c>
      <c r="G40" s="20">
        <f>D40*E40</f>
        <v>24332</v>
      </c>
    </row>
    <row r="41" spans="1:9" x14ac:dyDescent="0.25">
      <c r="A41" s="8" t="s">
        <v>7</v>
      </c>
      <c r="B41" s="9">
        <f>SUM(B38:B40)</f>
        <v>139</v>
      </c>
      <c r="C41" s="9"/>
      <c r="D41" s="9">
        <f>SUM(D38:D40)</f>
        <v>712</v>
      </c>
      <c r="E41" s="10"/>
      <c r="F41" s="7"/>
      <c r="G41" s="22">
        <f>SUM(G38:G40)</f>
        <v>43310.96</v>
      </c>
    </row>
    <row r="43" spans="1:9" ht="30" x14ac:dyDescent="0.25">
      <c r="A43" s="21" t="s">
        <v>30</v>
      </c>
      <c r="B43" s="11" t="s">
        <v>16</v>
      </c>
      <c r="C43" s="11" t="s">
        <v>33</v>
      </c>
      <c r="D43" s="11" t="s">
        <v>22</v>
      </c>
      <c r="E43" s="11" t="s">
        <v>23</v>
      </c>
      <c r="F43" s="11" t="s">
        <v>10</v>
      </c>
      <c r="G43" s="11" t="s">
        <v>11</v>
      </c>
      <c r="H43" s="11" t="s">
        <v>32</v>
      </c>
      <c r="I43" s="11" t="s">
        <v>12</v>
      </c>
    </row>
    <row r="44" spans="1:9" x14ac:dyDescent="0.25">
      <c r="A44" s="5" t="s">
        <v>1</v>
      </c>
      <c r="B44" s="6">
        <f>B20</f>
        <v>7</v>
      </c>
      <c r="C44" s="5">
        <v>1.714</v>
      </c>
      <c r="D44" s="6">
        <f>B44*C44</f>
        <v>11.997999999999999</v>
      </c>
      <c r="E44" s="16">
        <v>0.5</v>
      </c>
      <c r="F44" s="6">
        <f>D44*E44</f>
        <v>5.9989999999999997</v>
      </c>
      <c r="G44" s="7">
        <v>60.83</v>
      </c>
      <c r="H44" s="7">
        <f>E44*G44</f>
        <v>30.414999999999999</v>
      </c>
      <c r="I44" s="20">
        <f>F44*G44</f>
        <v>364.91916999999995</v>
      </c>
    </row>
    <row r="45" spans="1:9" x14ac:dyDescent="0.25">
      <c r="A45" s="5" t="s">
        <v>2</v>
      </c>
      <c r="B45" s="6">
        <f t="shared" ref="B45:B46" si="8">B21</f>
        <v>32</v>
      </c>
      <c r="C45" s="5">
        <v>0.375</v>
      </c>
      <c r="D45" s="6">
        <f>B45*C45</f>
        <v>12</v>
      </c>
      <c r="E45" s="16">
        <v>0.5</v>
      </c>
      <c r="F45" s="6">
        <f t="shared" ref="F45:F46" si="9">D45*E45</f>
        <v>6</v>
      </c>
      <c r="G45" s="7">
        <v>60.83</v>
      </c>
      <c r="H45" s="7">
        <f>E45*G45</f>
        <v>30.414999999999999</v>
      </c>
      <c r="I45" s="20">
        <f>F45*G45</f>
        <v>364.98</v>
      </c>
    </row>
    <row r="46" spans="1:9" x14ac:dyDescent="0.25">
      <c r="A46" s="5" t="s">
        <v>3</v>
      </c>
      <c r="B46" s="6">
        <f t="shared" si="8"/>
        <v>100</v>
      </c>
      <c r="C46" s="5">
        <v>0.02</v>
      </c>
      <c r="D46" s="6">
        <f>B46*C46</f>
        <v>2</v>
      </c>
      <c r="E46" s="16">
        <v>0.5</v>
      </c>
      <c r="F46" s="6">
        <f t="shared" si="9"/>
        <v>1</v>
      </c>
      <c r="G46" s="7">
        <v>60.83</v>
      </c>
      <c r="H46" s="7">
        <f>E46*G46</f>
        <v>30.414999999999999</v>
      </c>
      <c r="I46" s="20">
        <f>F46*G46</f>
        <v>60.83</v>
      </c>
    </row>
    <row r="47" spans="1:9" x14ac:dyDescent="0.25">
      <c r="A47" s="8" t="s">
        <v>7</v>
      </c>
      <c r="B47" s="9">
        <f>SUM(B44:B46)</f>
        <v>139</v>
      </c>
      <c r="C47" s="5"/>
      <c r="D47" s="9">
        <f>SUM(D44:D46)</f>
        <v>25.997999999999998</v>
      </c>
      <c r="E47" s="9"/>
      <c r="F47" s="9">
        <f>SUM(F44:F46)</f>
        <v>12.998999999999999</v>
      </c>
      <c r="G47" s="10"/>
      <c r="H47" s="7"/>
      <c r="I47" s="22">
        <f>SUM(I44:I46)</f>
        <v>790.72916999999995</v>
      </c>
    </row>
    <row r="49" spans="1:5" ht="30" x14ac:dyDescent="0.25">
      <c r="B49" s="18" t="s">
        <v>24</v>
      </c>
      <c r="C49" s="18" t="s">
        <v>25</v>
      </c>
      <c r="D49" s="18" t="s">
        <v>26</v>
      </c>
      <c r="E49" s="18" t="s">
        <v>27</v>
      </c>
    </row>
    <row r="50" spans="1:5" x14ac:dyDescent="0.25">
      <c r="B50" s="19">
        <f>SUM(B6+B11)</f>
        <v>42200</v>
      </c>
      <c r="C50" s="6">
        <f>D6+D11+B17</f>
        <v>54999</v>
      </c>
      <c r="D50" s="6">
        <f>F6+F11+D17+F23+F29+D35+D41+F47</f>
        <v>427718.99900000001</v>
      </c>
      <c r="E50" s="20">
        <f>SUM(I4:I5,I9:I10,G14:G16,I20:I22,I26:I28,G32:G34,G38:G40,I44:I46)</f>
        <v>20062109.209169999</v>
      </c>
    </row>
    <row r="51" spans="1:5" x14ac:dyDescent="0.25">
      <c r="B51" s="2"/>
    </row>
    <row r="53" spans="1:5" x14ac:dyDescent="0.25">
      <c r="A53" s="23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1" sqref="F1:F1048576"/>
    </sheetView>
  </sheetViews>
  <sheetFormatPr defaultRowHeight="15" x14ac:dyDescent="0.25"/>
  <cols>
    <col min="1" max="1" width="9.28515625" bestFit="1" customWidth="1"/>
    <col min="2" max="2" width="36.5703125" bestFit="1" customWidth="1"/>
    <col min="3" max="6" width="9.28515625" bestFit="1" customWidth="1"/>
  </cols>
  <sheetData>
    <row r="1" spans="1:6" x14ac:dyDescent="0.25">
      <c r="B1" s="26"/>
      <c r="C1" s="26"/>
      <c r="D1" s="33"/>
      <c r="E1" s="33"/>
      <c r="F1" s="25">
        <v>202500</v>
      </c>
    </row>
    <row r="2" spans="1:6" x14ac:dyDescent="0.25">
      <c r="A2" s="27"/>
      <c r="B2" s="28" t="s">
        <v>34</v>
      </c>
      <c r="C2" s="29" t="s">
        <v>35</v>
      </c>
      <c r="D2" s="29">
        <v>170</v>
      </c>
      <c r="E2" s="29">
        <v>4250</v>
      </c>
      <c r="F2" s="29">
        <v>191250</v>
      </c>
    </row>
    <row r="3" spans="1:6" ht="30" x14ac:dyDescent="0.25">
      <c r="A3" s="27"/>
      <c r="B3" s="28" t="s">
        <v>36</v>
      </c>
      <c r="C3" s="29" t="s">
        <v>35</v>
      </c>
      <c r="D3" s="29">
        <v>18900</v>
      </c>
      <c r="E3" s="29">
        <v>189000</v>
      </c>
      <c r="F3" s="29">
        <v>850500</v>
      </c>
    </row>
    <row r="4" spans="1:6" ht="30" x14ac:dyDescent="0.25">
      <c r="A4" s="27"/>
      <c r="B4" s="28" t="s">
        <v>37</v>
      </c>
      <c r="C4" s="29" t="s">
        <v>35</v>
      </c>
      <c r="D4" s="29">
        <v>35700</v>
      </c>
      <c r="E4" s="29">
        <v>178500</v>
      </c>
      <c r="F4" s="29">
        <v>8032500</v>
      </c>
    </row>
    <row r="5" spans="1:6" ht="30" x14ac:dyDescent="0.25">
      <c r="A5" s="27"/>
      <c r="B5" s="28" t="s">
        <v>38</v>
      </c>
      <c r="C5" s="29" t="s">
        <v>35</v>
      </c>
      <c r="D5" s="29">
        <v>7</v>
      </c>
      <c r="E5" s="29">
        <v>280</v>
      </c>
      <c r="F5" s="29">
        <v>17032</v>
      </c>
    </row>
    <row r="6" spans="1:6" ht="30" x14ac:dyDescent="0.25">
      <c r="A6" s="27"/>
      <c r="B6" s="28" t="s">
        <v>39</v>
      </c>
      <c r="C6" s="29" t="s">
        <v>35</v>
      </c>
      <c r="D6" s="29">
        <v>32</v>
      </c>
      <c r="E6" s="29">
        <v>1280</v>
      </c>
      <c r="F6" s="29">
        <v>77862</v>
      </c>
    </row>
    <row r="7" spans="1:6" ht="30" x14ac:dyDescent="0.25">
      <c r="A7" s="27"/>
      <c r="B7" s="28" t="s">
        <v>40</v>
      </c>
      <c r="C7" s="29" t="s">
        <v>35</v>
      </c>
      <c r="D7" s="29">
        <v>100</v>
      </c>
      <c r="E7" s="29">
        <v>4000</v>
      </c>
      <c r="F7" s="29">
        <v>243320</v>
      </c>
    </row>
    <row r="8" spans="1:6" ht="30" x14ac:dyDescent="0.25">
      <c r="A8" s="27"/>
      <c r="B8" s="28" t="s">
        <v>41</v>
      </c>
      <c r="C8" s="29" t="s">
        <v>35</v>
      </c>
      <c r="D8" s="29">
        <v>60</v>
      </c>
      <c r="E8" s="29">
        <v>4800</v>
      </c>
      <c r="F8" s="29">
        <v>291984</v>
      </c>
    </row>
    <row r="9" spans="1:6" ht="30" x14ac:dyDescent="0.25">
      <c r="A9" s="27"/>
      <c r="B9" s="28" t="s">
        <v>42</v>
      </c>
      <c r="C9" s="29" t="s">
        <v>35</v>
      </c>
      <c r="D9" s="29">
        <v>128</v>
      </c>
      <c r="E9" s="29">
        <v>10240</v>
      </c>
      <c r="F9" s="29">
        <v>622899</v>
      </c>
    </row>
    <row r="10" spans="1:6" ht="30" x14ac:dyDescent="0.25">
      <c r="A10" s="27"/>
      <c r="B10" s="28" t="s">
        <v>43</v>
      </c>
      <c r="C10" s="29" t="s">
        <v>35</v>
      </c>
      <c r="D10" s="29">
        <v>200</v>
      </c>
      <c r="E10" s="29">
        <v>8000</v>
      </c>
      <c r="F10" s="29">
        <v>486640</v>
      </c>
    </row>
    <row r="11" spans="1:6" ht="30" x14ac:dyDescent="0.25">
      <c r="A11" s="27"/>
      <c r="B11" s="28" t="s">
        <v>44</v>
      </c>
      <c r="C11" s="29" t="s">
        <v>35</v>
      </c>
      <c r="D11" s="29">
        <v>60</v>
      </c>
      <c r="E11" s="29">
        <v>7200</v>
      </c>
      <c r="F11" s="29">
        <v>437976</v>
      </c>
    </row>
    <row r="12" spans="1:6" ht="30" x14ac:dyDescent="0.25">
      <c r="A12" s="27"/>
      <c r="B12" s="28" t="s">
        <v>45</v>
      </c>
      <c r="C12" s="29" t="s">
        <v>35</v>
      </c>
      <c r="D12" s="29">
        <v>96</v>
      </c>
      <c r="E12" s="29">
        <v>11520</v>
      </c>
      <c r="F12" s="29">
        <v>700762</v>
      </c>
    </row>
    <row r="13" spans="1:6" ht="30" x14ac:dyDescent="0.25">
      <c r="A13" s="27"/>
      <c r="B13" s="28" t="s">
        <v>46</v>
      </c>
      <c r="C13" s="29" t="s">
        <v>35</v>
      </c>
      <c r="D13" s="29">
        <v>50</v>
      </c>
      <c r="E13" s="29">
        <v>2000</v>
      </c>
      <c r="F13" s="29">
        <v>121660</v>
      </c>
    </row>
    <row r="14" spans="1:6" ht="30" x14ac:dyDescent="0.25">
      <c r="A14" s="27"/>
      <c r="B14" s="28" t="s">
        <v>47</v>
      </c>
      <c r="C14" s="29" t="s">
        <v>35</v>
      </c>
      <c r="D14" s="29">
        <v>7</v>
      </c>
      <c r="E14" s="29">
        <v>112</v>
      </c>
      <c r="F14" s="29">
        <v>6813</v>
      </c>
    </row>
    <row r="15" spans="1:6" ht="30" x14ac:dyDescent="0.25">
      <c r="A15" s="27"/>
      <c r="B15" s="28" t="s">
        <v>48</v>
      </c>
      <c r="C15" s="29" t="s">
        <v>35</v>
      </c>
      <c r="D15" s="29">
        <v>32</v>
      </c>
      <c r="E15" s="29">
        <v>512</v>
      </c>
      <c r="F15" s="29">
        <v>31145</v>
      </c>
    </row>
    <row r="16" spans="1:6" ht="30" x14ac:dyDescent="0.25">
      <c r="A16" s="27"/>
      <c r="B16" s="28" t="s">
        <v>49</v>
      </c>
      <c r="C16" s="29" t="s">
        <v>35</v>
      </c>
      <c r="D16" s="29">
        <v>100</v>
      </c>
      <c r="E16" s="29">
        <v>800</v>
      </c>
      <c r="F16" s="29">
        <v>48664</v>
      </c>
    </row>
    <row r="17" spans="1:6" ht="30" x14ac:dyDescent="0.25">
      <c r="A17" s="27"/>
      <c r="B17" s="28" t="s">
        <v>50</v>
      </c>
      <c r="C17" s="29" t="s">
        <v>35</v>
      </c>
      <c r="D17" s="29">
        <v>7</v>
      </c>
      <c r="E17" s="29">
        <v>56</v>
      </c>
      <c r="F17" s="29">
        <v>3406</v>
      </c>
    </row>
    <row r="18" spans="1:6" ht="30" x14ac:dyDescent="0.25">
      <c r="A18" s="27"/>
      <c r="B18" s="28" t="s">
        <v>51</v>
      </c>
      <c r="C18" s="29" t="s">
        <v>35</v>
      </c>
      <c r="D18" s="29">
        <v>32</v>
      </c>
      <c r="E18" s="29">
        <v>256</v>
      </c>
      <c r="F18" s="29">
        <v>15572</v>
      </c>
    </row>
    <row r="19" spans="1:6" ht="30" x14ac:dyDescent="0.25">
      <c r="A19" s="27"/>
      <c r="B19" s="28" t="s">
        <v>52</v>
      </c>
      <c r="C19" s="29" t="s">
        <v>35</v>
      </c>
      <c r="D19" s="29">
        <v>100</v>
      </c>
      <c r="E19" s="29">
        <v>400</v>
      </c>
      <c r="F19" s="29">
        <v>24332</v>
      </c>
    </row>
    <row r="20" spans="1:6" ht="30" x14ac:dyDescent="0.25">
      <c r="A20" s="27"/>
      <c r="B20" s="28" t="s">
        <v>53</v>
      </c>
      <c r="C20" s="29" t="s">
        <v>35</v>
      </c>
      <c r="D20" s="29">
        <v>12</v>
      </c>
      <c r="E20" s="29">
        <v>6</v>
      </c>
      <c r="F20" s="29">
        <v>365</v>
      </c>
    </row>
    <row r="21" spans="1:6" ht="30" x14ac:dyDescent="0.25">
      <c r="A21" s="27"/>
      <c r="B21" s="28" t="s">
        <v>54</v>
      </c>
      <c r="C21" s="29" t="s">
        <v>35</v>
      </c>
      <c r="D21" s="29">
        <v>12</v>
      </c>
      <c r="E21" s="29">
        <v>6</v>
      </c>
      <c r="F21" s="29">
        <v>365</v>
      </c>
    </row>
    <row r="22" spans="1:6" ht="30" x14ac:dyDescent="0.25">
      <c r="A22" s="30"/>
      <c r="B22" s="31" t="s">
        <v>55</v>
      </c>
      <c r="C22" s="32" t="s">
        <v>35</v>
      </c>
      <c r="D22" s="32">
        <v>2</v>
      </c>
      <c r="E22" s="32">
        <v>1</v>
      </c>
      <c r="F22" s="32">
        <v>61</v>
      </c>
    </row>
    <row r="23" spans="1:6" x14ac:dyDescent="0.25">
      <c r="F23">
        <f>SUM(F1:F22)</f>
        <v>12407608</v>
      </c>
    </row>
  </sheetData>
  <hyperlinks>
    <hyperlink ref="B2" r:id="rId1" display="https://www.rocis.gov/rocis/LoadIC.do?TYPE=EDIT&amp;requestId=287516&amp;ICR_REF_NBR=201801-2137-001&amp;ICID=229637&amp;record_owner_flag=A&amp;menu=currentICRPackage"/>
    <hyperlink ref="B3" r:id="rId2" display="https://www.rocis.gov/rocis/LoadIC.do?TYPE=EDIT&amp;requestId=287516&amp;ICR_REF_NBR=201801-2137-001&amp;ICID=229655&amp;record_owner_flag=A&amp;menu=currentICRPackage"/>
    <hyperlink ref="B4" r:id="rId3" display="https://www.rocis.gov/rocis/LoadIC.do?TYPE=EDIT&amp;requestId=287516&amp;ICR_REF_NBR=201801-2137-001&amp;ICID=229656&amp;record_owner_flag=A&amp;menu=currentICRPackage"/>
    <hyperlink ref="B5" r:id="rId4" display="https://www.rocis.gov/rocis/LoadIC.do?TYPE=EDIT&amp;requestId=287516&amp;ICR_REF_NBR=201801-2137-001&amp;ICID=229657&amp;record_owner_flag=A&amp;menu=currentICRPackage"/>
    <hyperlink ref="B6" r:id="rId5" display="https://www.rocis.gov/rocis/LoadIC.do?TYPE=EDIT&amp;requestId=287516&amp;ICR_REF_NBR=201801-2137-001&amp;ICID=229658&amp;record_owner_flag=A&amp;menu=currentICRPackage"/>
    <hyperlink ref="B7" r:id="rId6" display="https://www.rocis.gov/rocis/LoadIC.do?TYPE=EDIT&amp;requestId=287516&amp;ICR_REF_NBR=201801-2137-001&amp;ICID=229659&amp;record_owner_flag=A&amp;menu=currentICRPackage"/>
    <hyperlink ref="B8" r:id="rId7" display="https://www.rocis.gov/rocis/LoadIC.do?TYPE=EDIT&amp;requestId=287516&amp;ICR_REF_NBR=201801-2137-001&amp;ICID=229660&amp;record_owner_flag=A&amp;menu=currentICRPackage"/>
    <hyperlink ref="B9" r:id="rId8" display="https://www.rocis.gov/rocis/LoadIC.do?TYPE=EDIT&amp;requestId=287516&amp;ICR_REF_NBR=201801-2137-001&amp;ICID=229661&amp;record_owner_flag=A&amp;menu=currentICRPackage"/>
    <hyperlink ref="B10" r:id="rId9" display="https://www.rocis.gov/rocis/LoadIC.do?TYPE=EDIT&amp;requestId=287516&amp;ICR_REF_NBR=201801-2137-001&amp;ICID=229662&amp;record_owner_flag=A&amp;menu=currentICRPackage"/>
    <hyperlink ref="B11" r:id="rId10" display="https://www.rocis.gov/rocis/LoadIC.do?TYPE=EDIT&amp;requestId=287516&amp;ICR_REF_NBR=201801-2137-001&amp;ICID=229663&amp;record_owner_flag=A&amp;menu=currentICRPackage"/>
    <hyperlink ref="B12" r:id="rId11" display="https://www.rocis.gov/rocis/LoadIC.do?TYPE=EDIT&amp;requestId=287516&amp;ICR_REF_NBR=201801-2137-001&amp;ICID=229664&amp;record_owner_flag=A&amp;menu=currentICRPackage"/>
    <hyperlink ref="B13" r:id="rId12" display="https://www.rocis.gov/rocis/LoadIC.do?TYPE=EDIT&amp;requestId=287516&amp;ICR_REF_NBR=201801-2137-001&amp;ICID=229665&amp;record_owner_flag=A&amp;menu=currentICRPackage"/>
    <hyperlink ref="B14" r:id="rId13" display="https://www.rocis.gov/rocis/LoadIC.do?TYPE=EDIT&amp;requestId=287516&amp;ICR_REF_NBR=201801-2137-001&amp;ICID=229667&amp;record_owner_flag=A&amp;menu=currentICRPackage"/>
    <hyperlink ref="B15" r:id="rId14" display="https://www.rocis.gov/rocis/LoadIC.do?TYPE=EDIT&amp;requestId=287516&amp;ICR_REF_NBR=201801-2137-001&amp;ICID=229668&amp;record_owner_flag=A&amp;menu=currentICRPackage"/>
    <hyperlink ref="B16" r:id="rId15" display="https://www.rocis.gov/rocis/LoadIC.do?TYPE=EDIT&amp;requestId=287516&amp;ICR_REF_NBR=201801-2137-001&amp;ICID=229669&amp;record_owner_flag=A&amp;menu=currentICRPackage"/>
    <hyperlink ref="B17" r:id="rId16" display="https://www.rocis.gov/rocis/LoadIC.do?TYPE=EDIT&amp;requestId=287516&amp;ICR_REF_NBR=201801-2137-001&amp;ICID=229670&amp;record_owner_flag=A&amp;menu=currentICRPackage"/>
    <hyperlink ref="B18" r:id="rId17" display="https://www.rocis.gov/rocis/LoadIC.do?TYPE=EDIT&amp;requestId=287516&amp;ICR_REF_NBR=201801-2137-001&amp;ICID=229671&amp;record_owner_flag=A&amp;menu=currentICRPackage"/>
    <hyperlink ref="B19" r:id="rId18" display="https://www.rocis.gov/rocis/LoadIC.do?TYPE=EDIT&amp;requestId=287516&amp;ICR_REF_NBR=201801-2137-001&amp;ICID=229672&amp;record_owner_flag=A&amp;menu=currentICRPackage"/>
    <hyperlink ref="B20" r:id="rId19" display="https://www.rocis.gov/rocis/LoadIC.do?TYPE=EDIT&amp;requestId=287516&amp;ICR_REF_NBR=201801-2137-001&amp;ICID=229674&amp;record_owner_flag=A&amp;menu=currentICRPackage"/>
    <hyperlink ref="B21" r:id="rId20" display="https://www.rocis.gov/rocis/LoadIC.do?TYPE=EDIT&amp;requestId=287516&amp;ICR_REF_NBR=201801-2137-001&amp;ICID=229675&amp;record_owner_flag=A&amp;menu=currentICRPackage"/>
    <hyperlink ref="B22" r:id="rId21" display="https://www.rocis.gov/rocis/LoadIC.do?TYPE=EDIT&amp;requestId=287516&amp;ICR_REF_NBR=201801-2137-001&amp;ICID=229676&amp;record_owner_flag=A&amp;menu=currentICRPackag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Shelby.Geller</dc:creator>
  <cp:lastModifiedBy>Shelby.Geller</cp:lastModifiedBy>
  <dcterms:created xsi:type="dcterms:W3CDTF">2017-10-16T16:44:24Z</dcterms:created>
  <dcterms:modified xsi:type="dcterms:W3CDTF">2018-01-05T16:23:02Z</dcterms:modified>
</cp:coreProperties>
</file>