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CKerwin\Downloads\"/>
    </mc:Choice>
  </mc:AlternateContent>
  <bookViews>
    <workbookView xWindow="0" yWindow="0" windowWidth="20490" windowHeight="7080"/>
  </bookViews>
  <sheets>
    <sheet name="Table1" sheetId="1" r:id="rId1"/>
    <sheet name="Table2" sheetId="2" r:id="rId2"/>
  </sheets>
  <definedNames>
    <definedName name="OLE_LINK3">Table2!$A$16</definedName>
  </definedNames>
  <calcPr calcId="171027"/>
</workbook>
</file>

<file path=xl/calcChain.xml><?xml version="1.0" encoding="utf-8"?>
<calcChain xmlns="http://schemas.openxmlformats.org/spreadsheetml/2006/main">
  <c r="I9" i="1" l="1"/>
  <c r="I34" i="1" l="1"/>
  <c r="I32" i="1" l="1"/>
  <c r="D7" i="2" l="1"/>
  <c r="F7" i="2" s="1"/>
  <c r="D8" i="2"/>
  <c r="F8" i="2" s="1"/>
  <c r="D9" i="2"/>
  <c r="F9" i="2" s="1"/>
  <c r="D6" i="2"/>
  <c r="F6" i="2" s="1"/>
  <c r="D4" i="2"/>
  <c r="F4" i="2" s="1"/>
  <c r="H5" i="1"/>
  <c r="H6" i="1"/>
  <c r="G5" i="1"/>
  <c r="G6" i="1"/>
  <c r="H4" i="1"/>
  <c r="G4" i="1"/>
  <c r="D28" i="1"/>
  <c r="F28" i="1" s="1"/>
  <c r="D18" i="1"/>
  <c r="F18" i="1" s="1"/>
  <c r="D19" i="1"/>
  <c r="F19" i="1" s="1"/>
  <c r="H19" i="1" s="1"/>
  <c r="D20" i="1"/>
  <c r="F20" i="1" s="1"/>
  <c r="D21" i="1"/>
  <c r="F21" i="1" s="1"/>
  <c r="D17" i="1"/>
  <c r="F17" i="1" s="1"/>
  <c r="D12" i="1"/>
  <c r="F12" i="1" s="1"/>
  <c r="D13" i="1"/>
  <c r="F13" i="1" s="1"/>
  <c r="D14" i="1"/>
  <c r="F14" i="1" s="1"/>
  <c r="D15" i="1"/>
  <c r="F15" i="1" s="1"/>
  <c r="D11" i="1"/>
  <c r="F11" i="1" s="1"/>
  <c r="D9" i="1"/>
  <c r="F9" i="1" s="1"/>
  <c r="D5" i="1"/>
  <c r="D6" i="1"/>
  <c r="D4" i="1"/>
  <c r="H18" i="1" l="1"/>
  <c r="G18" i="1"/>
  <c r="G14" i="1"/>
  <c r="H14" i="1"/>
  <c r="H21" i="1"/>
  <c r="G21" i="1"/>
  <c r="G6" i="2"/>
  <c r="H6" i="2"/>
  <c r="G13" i="1"/>
  <c r="H13" i="1"/>
  <c r="H20" i="1"/>
  <c r="G20" i="1"/>
  <c r="H9" i="2"/>
  <c r="G9" i="2"/>
  <c r="G15" i="1"/>
  <c r="H15" i="1"/>
  <c r="G17" i="1"/>
  <c r="I17" i="1" s="1"/>
  <c r="H17" i="1"/>
  <c r="H28" i="1"/>
  <c r="G28" i="1"/>
  <c r="I28" i="1" s="1"/>
  <c r="I31" i="1" s="1"/>
  <c r="F31" i="1"/>
  <c r="G9" i="1"/>
  <c r="H9" i="1"/>
  <c r="H11" i="1"/>
  <c r="G11" i="1"/>
  <c r="G12" i="1"/>
  <c r="I12" i="1" s="1"/>
  <c r="H12" i="1"/>
  <c r="I18" i="1"/>
  <c r="G4" i="2"/>
  <c r="G8" i="2"/>
  <c r="H8" i="2"/>
  <c r="G7" i="2"/>
  <c r="I7" i="2" s="1"/>
  <c r="G19" i="1"/>
  <c r="H4" i="2"/>
  <c r="H7" i="2"/>
  <c r="I4" i="2" l="1"/>
  <c r="I8" i="2"/>
  <c r="I9" i="2"/>
  <c r="I13" i="1"/>
  <c r="I15" i="1"/>
  <c r="I6" i="2"/>
  <c r="F22" i="1"/>
  <c r="F32" i="1" s="1"/>
  <c r="F11" i="2"/>
  <c r="I11" i="1"/>
  <c r="I22" i="1" s="1"/>
  <c r="I11" i="2" l="1"/>
</calcChain>
</file>

<file path=xl/comments1.xml><?xml version="1.0" encoding="utf-8"?>
<comments xmlns="http://schemas.openxmlformats.org/spreadsheetml/2006/main">
  <authors>
    <author>ASingleton</author>
  </authors>
  <commentList>
    <comment ref="A6" authorId="0" shapeId="0">
      <text>
        <r>
          <rPr>
            <b/>
            <sz val="9"/>
            <color indexed="81"/>
            <rFont val="Tahoma"/>
            <family val="2"/>
          </rPr>
          <t>ERG:</t>
        </r>
        <r>
          <rPr>
            <sz val="9"/>
            <color indexed="81"/>
            <rFont val="Tahoma"/>
            <family val="2"/>
          </rPr>
          <t xml:space="preserve">
This appears to be duplicate or row 9 as the respondent is only submitting one report. Burden item removed</t>
        </r>
      </text>
    </comment>
  </commentList>
</comments>
</file>

<file path=xl/sharedStrings.xml><?xml version="1.0" encoding="utf-8"?>
<sst xmlns="http://schemas.openxmlformats.org/spreadsheetml/2006/main" count="104" uniqueCount="84">
  <si>
    <t>(A)</t>
  </si>
  <si>
    <t>(B)</t>
  </si>
  <si>
    <t>(C)</t>
  </si>
  <si>
    <t>(D)</t>
  </si>
  <si>
    <t>(E)</t>
  </si>
  <si>
    <t>(F)</t>
  </si>
  <si>
    <t>(G)</t>
  </si>
  <si>
    <t>(H)</t>
  </si>
  <si>
    <t>(I)</t>
  </si>
  <si>
    <t>No. of occurrences per respondent per year</t>
  </si>
  <si>
    <t>1.  Applications</t>
  </si>
  <si>
    <t>A.  Application for approval of construction/modification</t>
  </si>
  <si>
    <t>B.  Source information report/application</t>
  </si>
  <si>
    <t>C.  Request for ambient air monitoring alternative</t>
  </si>
  <si>
    <t>2.  Survey and Studies</t>
  </si>
  <si>
    <t>N/A</t>
  </si>
  <si>
    <t>3.  Reporting requirements</t>
  </si>
  <si>
    <t xml:space="preserve">  </t>
  </si>
  <si>
    <t>B.  Required activities</t>
  </si>
  <si>
    <t>Calculation of emission estimates</t>
  </si>
  <si>
    <t>Monitoring ambient beryllium concentrations</t>
  </si>
  <si>
    <t>C.  Create Information</t>
  </si>
  <si>
    <t xml:space="preserve">D.  Gather existing information </t>
  </si>
  <si>
    <t xml:space="preserve">E.  Write report  </t>
  </si>
  <si>
    <t>Report of calculated emission levels</t>
  </si>
  <si>
    <t xml:space="preserve">Plans for location monitors </t>
  </si>
  <si>
    <t>Report monthly ambient concentrations</t>
  </si>
  <si>
    <t>4.  Recordkeeping requirements</t>
  </si>
  <si>
    <t>B.  Plan activities</t>
  </si>
  <si>
    <t>C.  Implement activities</t>
  </si>
  <si>
    <t xml:space="preserve">D.  Develop record system </t>
  </si>
  <si>
    <t>F.  Train personnel</t>
  </si>
  <si>
    <t>G.  Audits</t>
  </si>
  <si>
    <r>
      <t xml:space="preserve">Cost </t>
    </r>
    <r>
      <rPr>
        <vertAlign val="superscript"/>
        <sz val="8"/>
        <color theme="1"/>
        <rFont val="Times New Roman"/>
        <family val="1"/>
      </rPr>
      <t>b</t>
    </r>
    <r>
      <rPr>
        <sz val="8"/>
        <color theme="1"/>
        <rFont val="Times New Roman"/>
        <family val="1"/>
      </rPr>
      <t xml:space="preserve"> ($)</t>
    </r>
  </si>
  <si>
    <r>
      <t xml:space="preserve">Emissions test </t>
    </r>
    <r>
      <rPr>
        <vertAlign val="superscript"/>
        <sz val="8"/>
        <color theme="1"/>
        <rFont val="Times New Roman"/>
        <family val="1"/>
      </rPr>
      <t>c</t>
    </r>
  </si>
  <si>
    <r>
      <t xml:space="preserve">Notification of test </t>
    </r>
    <r>
      <rPr>
        <vertAlign val="superscript"/>
        <sz val="8"/>
        <color theme="1"/>
        <rFont val="Times New Roman"/>
        <family val="1"/>
      </rPr>
      <t>d</t>
    </r>
  </si>
  <si>
    <r>
      <t xml:space="preserve">Report of test </t>
    </r>
    <r>
      <rPr>
        <vertAlign val="superscript"/>
        <sz val="8"/>
        <color theme="1"/>
        <rFont val="Times New Roman"/>
        <family val="1"/>
      </rPr>
      <t>e</t>
    </r>
  </si>
  <si>
    <t>Activity</t>
  </si>
  <si>
    <t>EPA person- hours per occurrence</t>
  </si>
  <si>
    <t>No. of occurrences per plant per year</t>
  </si>
  <si>
    <t>Performance test</t>
  </si>
  <si>
    <t>Report review</t>
  </si>
  <si>
    <t>Test firing report review</t>
  </si>
  <si>
    <t>Application of construction</t>
  </si>
  <si>
    <t>Notification of anticipated firing of rocket motor</t>
  </si>
  <si>
    <r>
      <t xml:space="preserve">Plants per year </t>
    </r>
    <r>
      <rPr>
        <vertAlign val="superscript"/>
        <sz val="8"/>
        <color theme="1"/>
        <rFont val="Times New Roman"/>
        <family val="1"/>
      </rPr>
      <t>a</t>
    </r>
  </si>
  <si>
    <t>Person- hours per occurrence</t>
  </si>
  <si>
    <r>
      <t xml:space="preserve">Respondents per year </t>
    </r>
    <r>
      <rPr>
        <vertAlign val="superscript"/>
        <sz val="8"/>
        <color theme="1"/>
        <rFont val="Times New Roman"/>
        <family val="1"/>
      </rPr>
      <t>a</t>
    </r>
  </si>
  <si>
    <t>Management person-hours per year 
(E x 0.05)</t>
  </si>
  <si>
    <t>Clerical person-hours per year 
(E x 0.1)</t>
  </si>
  <si>
    <t>Previously</t>
  </si>
  <si>
    <t>Burden Item</t>
  </si>
  <si>
    <t>Managerial</t>
  </si>
  <si>
    <t>Technical</t>
  </si>
  <si>
    <t>Clerical</t>
  </si>
  <si>
    <t>Management person-hours per year
(E x 0.05)</t>
  </si>
  <si>
    <t>Clerical person-hours per year
(E x 0.1)</t>
  </si>
  <si>
    <t>A.  Familiarization with rule requirement</t>
  </si>
  <si>
    <t>Assumptions:</t>
  </si>
  <si>
    <r>
      <rPr>
        <vertAlign val="superscript"/>
        <sz val="10"/>
        <color theme="1"/>
        <rFont val="Times New Roman"/>
        <family val="1"/>
      </rPr>
      <t xml:space="preserve">g  </t>
    </r>
    <r>
      <rPr>
        <sz val="10"/>
        <color theme="1"/>
        <rFont val="Times New Roman"/>
        <family val="1"/>
      </rPr>
      <t>Totals have been rounded to 3 significant figures. Figures may not add exactly due to rounding.</t>
    </r>
  </si>
  <si>
    <r>
      <t>f</t>
    </r>
    <r>
      <rPr>
        <sz val="10"/>
        <color theme="1"/>
        <rFont val="Times New Roman"/>
        <family val="1"/>
      </rPr>
      <t xml:space="preserve">  We have assumed that it will take three hours to enter information.</t>
    </r>
  </si>
  <si>
    <r>
      <t>e</t>
    </r>
    <r>
      <rPr>
        <sz val="10"/>
        <color theme="1"/>
        <rFont val="Times New Roman"/>
        <family val="1"/>
      </rPr>
      <t xml:space="preserve">  We have assumed that it will take three hours to write the test report.</t>
    </r>
  </si>
  <si>
    <r>
      <t>d</t>
    </r>
    <r>
      <rPr>
        <sz val="10"/>
        <color theme="1"/>
        <rFont val="Times New Roman"/>
        <family val="1"/>
      </rPr>
      <t xml:space="preserve">  We have assumed that it will take one hour to write the test report notification.</t>
    </r>
  </si>
  <si>
    <r>
      <t>b</t>
    </r>
    <r>
      <rPr>
        <sz val="10"/>
        <color theme="1"/>
        <rFont val="Times New Roman"/>
        <family val="1"/>
      </rPr>
      <t xml:space="preserve">  This ICR uses the following labor rates: $144.33 per hour for Executive, Administrative, and Managerial labor; $108.28 per hour for Technical labor, and $53.34 per hour for Clerical labor.  These rates are from the United States Department of Labor, Bureau of Labor Statistics, September 2016, “Table 2. Civilian Workers, by Occupational and Industry group.” The rates are from column 1, “Total Compensation.”  The rates have been increased by 110 percent to account for the benefit packages available to those employed by private industry.</t>
    </r>
  </si>
  <si>
    <r>
      <t>a</t>
    </r>
    <r>
      <rPr>
        <sz val="10"/>
        <color theme="1"/>
        <rFont val="Times New Roman"/>
        <family val="1"/>
      </rPr>
      <t xml:space="preserve">  We have assumed that there will be one existing source subject to the rule, with no additional new sources per year that will become subject to the rule over the three-year period of this ICR.</t>
    </r>
  </si>
  <si>
    <r>
      <t>d</t>
    </r>
    <r>
      <rPr>
        <sz val="10"/>
        <color theme="1"/>
        <rFont val="Times New Roman"/>
        <family val="1"/>
      </rPr>
      <t xml:space="preserve">  We have assumed that it will take three hours to review the notification of anticipated firing of rocket motor report.</t>
    </r>
  </si>
  <si>
    <r>
      <t>e</t>
    </r>
    <r>
      <rPr>
        <sz val="10"/>
        <color theme="1"/>
        <rFont val="Times New Roman"/>
        <family val="1"/>
      </rPr>
      <t xml:space="preserve">  We have assumed that it will take one hour to review the test results report.</t>
    </r>
  </si>
  <si>
    <r>
      <rPr>
        <vertAlign val="superscript"/>
        <sz val="10"/>
        <color theme="1"/>
        <rFont val="Times New Roman"/>
        <family val="1"/>
      </rPr>
      <t xml:space="preserve">f  </t>
    </r>
    <r>
      <rPr>
        <sz val="10"/>
        <color theme="1"/>
        <rFont val="Times New Roman"/>
        <family val="1"/>
      </rPr>
      <t>Totals have been rounded to 3 significant figures. Figures may not add exactly due to rounding.</t>
    </r>
  </si>
  <si>
    <r>
      <t>c</t>
    </r>
    <r>
      <rPr>
        <sz val="10"/>
        <color theme="1"/>
        <rFont val="Times New Roman"/>
        <family val="1"/>
      </rPr>
      <t xml:space="preserve">  We have assumed that it will take 6 hours to complete the emission test.</t>
    </r>
  </si>
  <si>
    <r>
      <t>E.  Enter information</t>
    </r>
    <r>
      <rPr>
        <vertAlign val="superscript"/>
        <sz val="8"/>
        <color theme="1"/>
        <rFont val="Times New Roman"/>
        <family val="1"/>
      </rPr>
      <t>f</t>
    </r>
  </si>
  <si>
    <t>Technical person- hours per year 
(E = C x D)</t>
  </si>
  <si>
    <t>EPA person- hours per plant per year 
(C = A x B)</t>
  </si>
  <si>
    <t>Person- hours per respondent per year 
(C = A x B)</t>
  </si>
  <si>
    <r>
      <t>Rocket motor firing</t>
    </r>
    <r>
      <rPr>
        <vertAlign val="superscript"/>
        <sz val="8"/>
        <color theme="1"/>
        <rFont val="Times New Roman"/>
        <family val="1"/>
      </rPr>
      <t>c</t>
    </r>
  </si>
  <si>
    <r>
      <t>c</t>
    </r>
    <r>
      <rPr>
        <sz val="10"/>
        <color theme="1"/>
        <rFont val="Times New Roman"/>
        <family val="1"/>
      </rPr>
      <t xml:space="preserve">  We have assumed that it will take six hours to observe the rocket motor firing test.</t>
    </r>
  </si>
  <si>
    <r>
      <t>Review report of test results</t>
    </r>
    <r>
      <rPr>
        <vertAlign val="superscript"/>
        <sz val="8"/>
        <color theme="1"/>
        <rFont val="Times New Roman"/>
        <family val="1"/>
      </rPr>
      <t>e</t>
    </r>
  </si>
  <si>
    <r>
      <t>TOTAL ANNUAL BURDEN (rounded)</t>
    </r>
    <r>
      <rPr>
        <b/>
        <vertAlign val="superscript"/>
        <sz val="8"/>
        <color theme="1"/>
        <rFont val="Times New Roman"/>
        <family val="1"/>
      </rPr>
      <t>f</t>
    </r>
  </si>
  <si>
    <r>
      <t>TOTAL ANNUAL BURDEN AND COST (rounded)</t>
    </r>
    <r>
      <rPr>
        <b/>
        <vertAlign val="superscript"/>
        <sz val="8"/>
        <color theme="1"/>
        <rFont val="Times New Roman"/>
        <family val="1"/>
      </rPr>
      <t>g</t>
    </r>
  </si>
  <si>
    <r>
      <t>TOTAL CAPITAL AND O&amp;M COST (rounded)</t>
    </r>
    <r>
      <rPr>
        <b/>
        <vertAlign val="superscript"/>
        <sz val="8"/>
        <color rgb="FF000000"/>
        <rFont val="Times New Roman"/>
        <family val="1"/>
      </rPr>
      <t>g</t>
    </r>
  </si>
  <si>
    <r>
      <t>GRAND TOTAL (rounded)</t>
    </r>
    <r>
      <rPr>
        <b/>
        <vertAlign val="superscript"/>
        <sz val="8"/>
        <color rgb="FF000000"/>
        <rFont val="Times New Roman"/>
        <family val="1"/>
      </rPr>
      <t>g</t>
    </r>
  </si>
  <si>
    <t>Reporting Subtotal</t>
  </si>
  <si>
    <t>Recordkeeping Subtotal</t>
  </si>
  <si>
    <r>
      <t>b</t>
    </r>
    <r>
      <rPr>
        <sz val="10"/>
        <color theme="1"/>
        <rFont val="Times New Roman"/>
        <family val="1"/>
      </rPr>
      <t xml:space="preserve">  This cost is based on the following hourly labor rates times a 1.6 benefits multiplication factor to account for government overhead expenses: $64.80 for Managerial, $48.08 for Technical and $26.02 Clerical.  These rates are from the Office of Personnel Management (OPM) "2017 General Schedule" which excludes locality rates of pay.</t>
    </r>
  </si>
  <si>
    <r>
      <t>a</t>
    </r>
    <r>
      <rPr>
        <sz val="10"/>
        <rFont val="Times New Roman"/>
        <family val="1"/>
      </rPr>
      <t xml:space="preserve">  We have assumed that there will be one existing source subject to the rule, with no additional new sources per year that will become subject to the rule over the three-year period of this ICR. We assume that each respondent will have to familiarize with the regulatory requirements each year when the test is performed.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</si>
</sst>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164" formatCode="0.0"/>
  </numFmts>
  <fonts count="18" x14ac:knownFonts="1">
    <font>
      <sz val="11"/>
      <color theme="1"/>
      <name val="Calibri"/>
      <family val="2"/>
      <scheme val="minor"/>
    </font>
    <font>
      <sz val="8"/>
      <color theme="1"/>
      <name val="Times New Roman"/>
      <family val="1"/>
    </font>
    <font>
      <sz val="8"/>
      <color theme="1"/>
      <name val="Calibri"/>
      <family val="2"/>
      <scheme val="minor"/>
    </font>
    <font>
      <vertAlign val="superscript"/>
      <sz val="8"/>
      <color theme="1"/>
      <name val="Times New Roman"/>
      <family val="1"/>
    </font>
    <font>
      <b/>
      <i/>
      <sz val="8"/>
      <color theme="1"/>
      <name val="Times New Roman"/>
      <family val="1"/>
    </font>
    <font>
      <b/>
      <sz val="8"/>
      <color theme="1"/>
      <name val="Times New Roman"/>
      <family val="1"/>
    </font>
    <font>
      <b/>
      <sz val="8"/>
      <color theme="1"/>
      <name val="Calibri"/>
      <family val="2"/>
      <scheme val="minor"/>
    </font>
    <font>
      <sz val="10"/>
      <color theme="1"/>
      <name val="Times New Roman"/>
      <family val="1"/>
    </font>
    <font>
      <vertAlign val="superscript"/>
      <sz val="10"/>
      <color theme="1"/>
      <name val="Times New Roman"/>
      <family val="1"/>
    </font>
    <font>
      <b/>
      <sz val="10"/>
      <color theme="1"/>
      <name val="Times New Roman"/>
      <family val="1"/>
    </font>
    <font>
      <b/>
      <vertAlign val="superscript"/>
      <sz val="8"/>
      <color theme="1"/>
      <name val="Times New Roman"/>
      <family val="1"/>
    </font>
    <font>
      <sz val="9"/>
      <color indexed="81"/>
      <name val="Tahoma"/>
      <family val="2"/>
    </font>
    <font>
      <b/>
      <sz val="9"/>
      <color indexed="81"/>
      <name val="Tahoma"/>
      <family val="2"/>
    </font>
    <font>
      <strike/>
      <sz val="8"/>
      <color rgb="FFFF0000"/>
      <name val="Times New Roman"/>
      <family val="1"/>
    </font>
    <font>
      <b/>
      <sz val="8"/>
      <color rgb="FF000000"/>
      <name val="Times New Roman"/>
      <family val="1"/>
    </font>
    <font>
      <b/>
      <vertAlign val="superscript"/>
      <sz val="8"/>
      <color rgb="FF000000"/>
      <name val="Times New Roman"/>
      <family val="1"/>
    </font>
    <font>
      <vertAlign val="superscript"/>
      <sz val="10"/>
      <name val="Times New Roman"/>
      <family val="1"/>
    </font>
    <font>
      <sz val="10"/>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2" fillId="0" borderId="0" xfId="0" applyFont="1"/>
    <xf numFmtId="6" fontId="2" fillId="0" borderId="0" xfId="0" applyNumberFormat="1" applyFont="1"/>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left" vertical="top" wrapText="1" indent="1"/>
    </xf>
    <xf numFmtId="8" fontId="1" fillId="0" borderId="1" xfId="0" applyNumberFormat="1" applyFont="1" applyBorder="1" applyAlignment="1">
      <alignment horizontal="right" vertical="top" wrapText="1"/>
    </xf>
    <xf numFmtId="0" fontId="1" fillId="0" borderId="1" xfId="0" applyFont="1" applyBorder="1" applyAlignment="1">
      <alignment horizontal="left" vertical="top" wrapText="1" indent="3"/>
    </xf>
    <xf numFmtId="6" fontId="1" fillId="0" borderId="1" xfId="0" applyNumberFormat="1" applyFont="1" applyBorder="1" applyAlignment="1">
      <alignment horizontal="right" vertical="top" wrapText="1"/>
    </xf>
    <xf numFmtId="0" fontId="4" fillId="0" borderId="1" xfId="0" applyFont="1" applyBorder="1" applyAlignment="1">
      <alignment vertical="top" wrapText="1"/>
    </xf>
    <xf numFmtId="0" fontId="5" fillId="0" borderId="1" xfId="0" applyFont="1" applyBorder="1" applyAlignment="1">
      <alignment horizontal="center" vertical="top" wrapText="1"/>
    </xf>
    <xf numFmtId="0" fontId="6" fillId="0" borderId="0" xfId="0" applyFont="1"/>
    <xf numFmtId="6" fontId="5" fillId="0" borderId="1" xfId="0" applyNumberFormat="1" applyFont="1" applyBorder="1" applyAlignment="1">
      <alignment horizontal="right" vertical="top" wrapText="1"/>
    </xf>
    <xf numFmtId="0" fontId="4" fillId="0" borderId="1" xfId="0" applyFont="1" applyBorder="1" applyAlignment="1">
      <alignment horizontal="center" vertical="top" wrapText="1"/>
    </xf>
    <xf numFmtId="0" fontId="1" fillId="0" borderId="1" xfId="0" applyFont="1" applyBorder="1" applyAlignment="1">
      <alignment horizontal="center" vertical="center" wrapText="1"/>
    </xf>
    <xf numFmtId="0" fontId="2" fillId="0" borderId="0" xfId="0" applyFont="1" applyAlignment="1">
      <alignment horizontal="center" vertical="center"/>
    </xf>
    <xf numFmtId="2"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1" fontId="1" fillId="0" borderId="1" xfId="0" applyNumberFormat="1" applyFont="1" applyBorder="1" applyAlignment="1">
      <alignment horizontal="center" vertical="top" wrapText="1"/>
    </xf>
    <xf numFmtId="0" fontId="5" fillId="0" borderId="1" xfId="0" applyFont="1" applyBorder="1" applyAlignment="1">
      <alignment vertical="top" wrapText="1"/>
    </xf>
    <xf numFmtId="0" fontId="1" fillId="0" borderId="1" xfId="0" applyFont="1" applyFill="1" applyBorder="1" applyAlignment="1">
      <alignment horizontal="center" vertical="top" wrapText="1"/>
    </xf>
    <xf numFmtId="0" fontId="1" fillId="0" borderId="0" xfId="0" applyFont="1" applyBorder="1" applyAlignment="1">
      <alignment vertical="top" wrapText="1"/>
    </xf>
    <xf numFmtId="0" fontId="1" fillId="0" borderId="0" xfId="0" applyFont="1" applyBorder="1" applyAlignment="1">
      <alignment horizontal="center" vertical="top" wrapText="1"/>
    </xf>
    <xf numFmtId="1" fontId="5" fillId="0" borderId="0" xfId="0" applyNumberFormat="1" applyFont="1" applyBorder="1" applyAlignment="1">
      <alignment horizontal="center" vertical="top" wrapText="1"/>
    </xf>
    <xf numFmtId="0" fontId="5" fillId="0" borderId="0" xfId="0" applyFont="1" applyBorder="1" applyAlignment="1">
      <alignment horizontal="center" vertical="top" wrapText="1"/>
    </xf>
    <xf numFmtId="6" fontId="5" fillId="0" borderId="0" xfId="0" applyNumberFormat="1" applyFont="1" applyBorder="1" applyAlignment="1">
      <alignment horizontal="right" vertical="top" wrapText="1"/>
    </xf>
    <xf numFmtId="0" fontId="7" fillId="0" borderId="0" xfId="0" applyFont="1" applyAlignment="1">
      <alignment vertical="top"/>
    </xf>
    <xf numFmtId="0" fontId="8" fillId="0" borderId="0" xfId="0" applyFont="1" applyAlignment="1"/>
    <xf numFmtId="0" fontId="9" fillId="0" borderId="0" xfId="0" applyFont="1" applyAlignment="1">
      <alignment wrapText="1"/>
    </xf>
    <xf numFmtId="0" fontId="2" fillId="2" borderId="0" xfId="0" applyFont="1" applyFill="1"/>
    <xf numFmtId="0" fontId="13" fillId="0" borderId="1" xfId="0" applyFont="1" applyBorder="1" applyAlignment="1">
      <alignment horizontal="left" vertical="top" wrapText="1" indent="1"/>
    </xf>
    <xf numFmtId="0" fontId="13" fillId="0" borderId="1" xfId="0" applyFont="1" applyBorder="1" applyAlignment="1">
      <alignment horizontal="center" vertical="top" wrapText="1"/>
    </xf>
    <xf numFmtId="2" fontId="13" fillId="0" borderId="1" xfId="0" applyNumberFormat="1" applyFont="1" applyBorder="1" applyAlignment="1">
      <alignment horizontal="center" vertical="top" wrapText="1"/>
    </xf>
    <xf numFmtId="8" fontId="13" fillId="0" borderId="1" xfId="0" applyNumberFormat="1" applyFont="1" applyBorder="1" applyAlignment="1">
      <alignment horizontal="right" vertical="top" wrapText="1"/>
    </xf>
    <xf numFmtId="8" fontId="5" fillId="0" borderId="1" xfId="0" applyNumberFormat="1" applyFont="1" applyBorder="1" applyAlignment="1">
      <alignment horizontal="right" vertical="top" wrapText="1"/>
    </xf>
    <xf numFmtId="0" fontId="14" fillId="0" borderId="1" xfId="0" applyFont="1" applyFill="1" applyBorder="1" applyAlignment="1">
      <alignment horizontal="left"/>
    </xf>
    <xf numFmtId="1"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6" fontId="5" fillId="0" borderId="1" xfId="0" applyNumberFormat="1" applyFont="1" applyFill="1" applyBorder="1" applyAlignment="1">
      <alignment horizontal="right" vertical="top" wrapText="1"/>
    </xf>
    <xf numFmtId="0" fontId="8" fillId="0" borderId="0" xfId="0" applyFont="1" applyFill="1" applyAlignment="1"/>
    <xf numFmtId="0" fontId="2" fillId="0" borderId="0" xfId="0" applyFont="1" applyFill="1"/>
    <xf numFmtId="0" fontId="1" fillId="0" borderId="1" xfId="0" applyFont="1" applyFill="1" applyBorder="1" applyAlignment="1">
      <alignment horizontal="left" vertical="top" wrapText="1" indent="1"/>
    </xf>
    <xf numFmtId="0" fontId="1" fillId="0" borderId="1" xfId="0" applyFont="1" applyFill="1" applyBorder="1" applyAlignment="1">
      <alignment vertical="top" wrapText="1"/>
    </xf>
    <xf numFmtId="0" fontId="5" fillId="0" borderId="1" xfId="0" applyFont="1" applyFill="1" applyBorder="1" applyAlignment="1">
      <alignment vertical="top" wrapText="1"/>
    </xf>
    <xf numFmtId="0" fontId="1" fillId="0" borderId="1" xfId="0" applyFont="1" applyBorder="1" applyAlignment="1">
      <alignment horizontal="left" vertical="top" wrapText="1" indent="2"/>
    </xf>
    <xf numFmtId="0" fontId="1" fillId="0" borderId="1" xfId="0" applyFont="1" applyBorder="1" applyAlignment="1">
      <alignment horizontal="center" vertical="top" wrapText="1"/>
    </xf>
    <xf numFmtId="1" fontId="5" fillId="0" borderId="2" xfId="0" applyNumberFormat="1"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1" fillId="0" borderId="1" xfId="0" applyFont="1" applyBorder="1" applyAlignment="1">
      <alignment vertical="top" wrapText="1"/>
    </xf>
    <xf numFmtId="1" fontId="5" fillId="0" borderId="3"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0" fontId="16" fillId="0" borderId="0" xfId="0" applyFont="1" applyFill="1" applyAlignment="1">
      <alignment horizontal="left" wrapText="1"/>
    </xf>
    <xf numFmtId="0" fontId="8" fillId="0" borderId="0" xfId="0" applyFont="1" applyAlignment="1">
      <alignment horizontal="left" wrapText="1"/>
    </xf>
    <xf numFmtId="1" fontId="5" fillId="0" borderId="1" xfId="0" applyNumberFormat="1" applyFont="1" applyBorder="1" applyAlignment="1">
      <alignment horizontal="center" vertical="top" wrapText="1"/>
    </xf>
    <xf numFmtId="0" fontId="8" fillId="0" borderId="0" xfId="0" applyFont="1" applyFill="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zoomScale="115" zoomScaleNormal="115" workbookViewId="0"/>
  </sheetViews>
  <sheetFormatPr defaultColWidth="8.85546875" defaultRowHeight="11.25" x14ac:dyDescent="0.2"/>
  <cols>
    <col min="1" max="1" width="34.85546875" style="1" customWidth="1"/>
    <col min="2" max="2" width="11.7109375" style="1" customWidth="1"/>
    <col min="3" max="3" width="13.7109375" style="1" customWidth="1"/>
    <col min="4" max="4" width="14.28515625" style="1" customWidth="1"/>
    <col min="5" max="5" width="12.85546875" style="1" customWidth="1"/>
    <col min="6" max="6" width="11.7109375" style="1" customWidth="1"/>
    <col min="7" max="7" width="14" style="1" customWidth="1"/>
    <col min="8" max="16384" width="8.85546875" style="1"/>
  </cols>
  <sheetData>
    <row r="1" spans="1:12" x14ac:dyDescent="0.2">
      <c r="A1" s="3"/>
      <c r="B1" s="3" t="s">
        <v>0</v>
      </c>
      <c r="C1" s="3" t="s">
        <v>1</v>
      </c>
      <c r="D1" s="3" t="s">
        <v>2</v>
      </c>
      <c r="E1" s="3" t="s">
        <v>3</v>
      </c>
      <c r="F1" s="3" t="s">
        <v>4</v>
      </c>
      <c r="G1" s="3" t="s">
        <v>5</v>
      </c>
      <c r="H1" s="3" t="s">
        <v>6</v>
      </c>
      <c r="I1" s="3" t="s">
        <v>7</v>
      </c>
    </row>
    <row r="2" spans="1:12" s="15" customFormat="1" ht="56.25" x14ac:dyDescent="0.25">
      <c r="A2" s="14" t="s">
        <v>51</v>
      </c>
      <c r="B2" s="14" t="s">
        <v>46</v>
      </c>
      <c r="C2" s="14" t="s">
        <v>9</v>
      </c>
      <c r="D2" s="14" t="s">
        <v>72</v>
      </c>
      <c r="E2" s="14" t="s">
        <v>47</v>
      </c>
      <c r="F2" s="14" t="s">
        <v>70</v>
      </c>
      <c r="G2" s="14" t="s">
        <v>48</v>
      </c>
      <c r="H2" s="14" t="s">
        <v>49</v>
      </c>
      <c r="I2" s="14" t="s">
        <v>33</v>
      </c>
    </row>
    <row r="3" spans="1:12" x14ac:dyDescent="0.2">
      <c r="A3" s="4" t="s">
        <v>10</v>
      </c>
      <c r="B3" s="44"/>
      <c r="C3" s="44"/>
      <c r="D3" s="44"/>
      <c r="E3" s="44"/>
      <c r="F3" s="44"/>
      <c r="G3" s="44"/>
      <c r="H3" s="44"/>
      <c r="I3" s="44"/>
    </row>
    <row r="4" spans="1:12" ht="22.5" x14ac:dyDescent="0.2">
      <c r="A4" s="5" t="s">
        <v>11</v>
      </c>
      <c r="B4" s="3">
        <v>12</v>
      </c>
      <c r="C4" s="3">
        <v>0</v>
      </c>
      <c r="D4" s="3">
        <f>B4*C4</f>
        <v>0</v>
      </c>
      <c r="E4" s="3">
        <v>0</v>
      </c>
      <c r="F4" s="3">
        <v>0</v>
      </c>
      <c r="G4" s="3">
        <f>F4*0.05</f>
        <v>0</v>
      </c>
      <c r="H4" s="3">
        <f>F4*0.1</f>
        <v>0</v>
      </c>
      <c r="I4" s="8">
        <v>0</v>
      </c>
      <c r="K4" s="1" t="s">
        <v>53</v>
      </c>
      <c r="L4" s="1">
        <v>108.28</v>
      </c>
    </row>
    <row r="5" spans="1:12" x14ac:dyDescent="0.2">
      <c r="A5" s="5" t="s">
        <v>12</v>
      </c>
      <c r="B5" s="3">
        <v>6</v>
      </c>
      <c r="C5" s="3">
        <v>0</v>
      </c>
      <c r="D5" s="3">
        <f t="shared" ref="D5:D6" si="0">B5*C5</f>
        <v>0</v>
      </c>
      <c r="E5" s="3">
        <v>0</v>
      </c>
      <c r="F5" s="3">
        <v>0</v>
      </c>
      <c r="G5" s="3">
        <f t="shared" ref="G5:G6" si="1">F5*0.05</f>
        <v>0</v>
      </c>
      <c r="H5" s="3">
        <f t="shared" ref="H5:H6" si="2">F5*0.1</f>
        <v>0</v>
      </c>
      <c r="I5" s="8">
        <v>0</v>
      </c>
      <c r="K5" s="1" t="s">
        <v>52</v>
      </c>
      <c r="L5" s="1">
        <v>144.33000000000001</v>
      </c>
    </row>
    <row r="6" spans="1:12" ht="22.5" x14ac:dyDescent="0.2">
      <c r="A6" s="5" t="s">
        <v>13</v>
      </c>
      <c r="B6" s="3">
        <v>18</v>
      </c>
      <c r="C6" s="3">
        <v>0</v>
      </c>
      <c r="D6" s="3">
        <f t="shared" si="0"/>
        <v>0</v>
      </c>
      <c r="E6" s="3">
        <v>0</v>
      </c>
      <c r="F6" s="3">
        <v>0</v>
      </c>
      <c r="G6" s="3">
        <f t="shared" si="1"/>
        <v>0</v>
      </c>
      <c r="H6" s="3">
        <f t="shared" si="2"/>
        <v>0</v>
      </c>
      <c r="I6" s="8">
        <v>0</v>
      </c>
      <c r="K6" s="1" t="s">
        <v>54</v>
      </c>
      <c r="L6" s="1">
        <v>53.34</v>
      </c>
    </row>
    <row r="7" spans="1:12" x14ac:dyDescent="0.2">
      <c r="A7" s="4" t="s">
        <v>14</v>
      </c>
      <c r="B7" s="44" t="s">
        <v>15</v>
      </c>
      <c r="C7" s="44"/>
      <c r="D7" s="44"/>
      <c r="E7" s="44"/>
      <c r="F7" s="44"/>
      <c r="G7" s="44"/>
      <c r="H7" s="44"/>
      <c r="I7" s="44"/>
    </row>
    <row r="8" spans="1:12" x14ac:dyDescent="0.2">
      <c r="A8" s="4" t="s">
        <v>16</v>
      </c>
      <c r="B8" s="45" t="s">
        <v>17</v>
      </c>
      <c r="C8" s="45"/>
      <c r="D8" s="45"/>
      <c r="E8" s="45"/>
      <c r="F8" s="45"/>
      <c r="G8" s="45"/>
      <c r="H8" s="45"/>
      <c r="I8" s="45"/>
    </row>
    <row r="9" spans="1:12" x14ac:dyDescent="0.2">
      <c r="A9" s="5" t="s">
        <v>57</v>
      </c>
      <c r="B9" s="3">
        <v>3</v>
      </c>
      <c r="C9" s="3">
        <v>0.33</v>
      </c>
      <c r="D9" s="3">
        <f t="shared" ref="D9" si="3">B9*C9</f>
        <v>0.99</v>
      </c>
      <c r="E9" s="3">
        <v>1</v>
      </c>
      <c r="F9" s="3">
        <f>D9*E9</f>
        <v>0.99</v>
      </c>
      <c r="G9" s="16">
        <f t="shared" ref="G9" si="4">F9*0.05</f>
        <v>4.9500000000000002E-2</v>
      </c>
      <c r="H9" s="16">
        <f t="shared" ref="H9" si="5">F9*0.1</f>
        <v>9.9000000000000005E-2</v>
      </c>
      <c r="I9" s="6">
        <f>F9*$L$4+G9*$L$5+H9*$L$6</f>
        <v>119.62219499999999</v>
      </c>
    </row>
    <row r="10" spans="1:12" x14ac:dyDescent="0.2">
      <c r="A10" s="5" t="s">
        <v>18</v>
      </c>
      <c r="B10" s="45"/>
      <c r="C10" s="45"/>
      <c r="D10" s="45"/>
      <c r="E10" s="45"/>
      <c r="F10" s="45"/>
      <c r="G10" s="45"/>
      <c r="H10" s="45"/>
      <c r="I10" s="45"/>
    </row>
    <row r="11" spans="1:12" x14ac:dyDescent="0.2">
      <c r="A11" s="7" t="s">
        <v>34</v>
      </c>
      <c r="B11" s="3">
        <v>6</v>
      </c>
      <c r="C11" s="3">
        <v>0.33</v>
      </c>
      <c r="D11" s="3">
        <f t="shared" ref="D11:D21" si="6">B11*C11</f>
        <v>1.98</v>
      </c>
      <c r="E11" s="3">
        <v>1</v>
      </c>
      <c r="F11" s="3">
        <f>D11*E11</f>
        <v>1.98</v>
      </c>
      <c r="G11" s="16">
        <f t="shared" ref="G11:G21" si="7">F11*0.05</f>
        <v>9.9000000000000005E-2</v>
      </c>
      <c r="H11" s="17">
        <f t="shared" ref="H11:H15" si="8">F11*0.1</f>
        <v>0.19800000000000001</v>
      </c>
      <c r="I11" s="6">
        <f>F11*$L$4+G11*$L$5+H11*$L$6</f>
        <v>239.24438999999998</v>
      </c>
    </row>
    <row r="12" spans="1:12" x14ac:dyDescent="0.2">
      <c r="A12" s="7" t="s">
        <v>19</v>
      </c>
      <c r="B12" s="3">
        <v>3</v>
      </c>
      <c r="C12" s="3">
        <v>0.33</v>
      </c>
      <c r="D12" s="3">
        <f t="shared" si="6"/>
        <v>0.99</v>
      </c>
      <c r="E12" s="3">
        <v>1</v>
      </c>
      <c r="F12" s="3">
        <f t="shared" ref="F12:F21" si="9">D12*E12</f>
        <v>0.99</v>
      </c>
      <c r="G12" s="16">
        <f t="shared" si="7"/>
        <v>4.9500000000000002E-2</v>
      </c>
      <c r="H12" s="17">
        <f t="shared" si="8"/>
        <v>9.9000000000000005E-2</v>
      </c>
      <c r="I12" s="6">
        <f t="shared" ref="I12:I18" si="10">F12*$L$4+G12*$L$5+H12*$L$6</f>
        <v>119.62219499999999</v>
      </c>
    </row>
    <row r="13" spans="1:12" ht="22.5" x14ac:dyDescent="0.2">
      <c r="A13" s="7" t="s">
        <v>20</v>
      </c>
      <c r="B13" s="3">
        <v>3</v>
      </c>
      <c r="C13" s="3">
        <v>0.33</v>
      </c>
      <c r="D13" s="3">
        <f t="shared" si="6"/>
        <v>0.99</v>
      </c>
      <c r="E13" s="3">
        <v>1</v>
      </c>
      <c r="F13" s="3">
        <f t="shared" si="9"/>
        <v>0.99</v>
      </c>
      <c r="G13" s="16">
        <f t="shared" si="7"/>
        <v>4.9500000000000002E-2</v>
      </c>
      <c r="H13" s="17">
        <f t="shared" si="8"/>
        <v>9.9000000000000005E-2</v>
      </c>
      <c r="I13" s="6">
        <f t="shared" si="10"/>
        <v>119.62219499999999</v>
      </c>
    </row>
    <row r="14" spans="1:12" x14ac:dyDescent="0.2">
      <c r="A14" s="5" t="s">
        <v>21</v>
      </c>
      <c r="B14" s="3">
        <v>2</v>
      </c>
      <c r="C14" s="3">
        <v>1</v>
      </c>
      <c r="D14" s="3">
        <f t="shared" si="6"/>
        <v>2</v>
      </c>
      <c r="E14" s="3">
        <v>0</v>
      </c>
      <c r="F14" s="3">
        <f t="shared" si="9"/>
        <v>0</v>
      </c>
      <c r="G14" s="18">
        <f t="shared" si="7"/>
        <v>0</v>
      </c>
      <c r="H14" s="18">
        <f t="shared" si="8"/>
        <v>0</v>
      </c>
      <c r="I14" s="8">
        <v>0</v>
      </c>
    </row>
    <row r="15" spans="1:12" x14ac:dyDescent="0.2">
      <c r="A15" s="5" t="s">
        <v>22</v>
      </c>
      <c r="B15" s="3">
        <v>3</v>
      </c>
      <c r="C15" s="3">
        <v>0.33</v>
      </c>
      <c r="D15" s="3">
        <f t="shared" si="6"/>
        <v>0.99</v>
      </c>
      <c r="E15" s="3">
        <v>1</v>
      </c>
      <c r="F15" s="3">
        <f t="shared" si="9"/>
        <v>0.99</v>
      </c>
      <c r="G15" s="16">
        <f t="shared" si="7"/>
        <v>4.9500000000000002E-2</v>
      </c>
      <c r="H15" s="17">
        <f t="shared" si="8"/>
        <v>9.9000000000000005E-2</v>
      </c>
      <c r="I15" s="6">
        <f t="shared" si="10"/>
        <v>119.62219499999999</v>
      </c>
    </row>
    <row r="16" spans="1:12" x14ac:dyDescent="0.2">
      <c r="A16" s="5" t="s">
        <v>23</v>
      </c>
      <c r="B16" s="49"/>
      <c r="C16" s="49"/>
      <c r="D16" s="49"/>
      <c r="E16" s="49"/>
      <c r="F16" s="49"/>
      <c r="G16" s="49"/>
      <c r="H16" s="49"/>
      <c r="I16" s="49"/>
    </row>
    <row r="17" spans="1:9" x14ac:dyDescent="0.2">
      <c r="A17" s="7" t="s">
        <v>35</v>
      </c>
      <c r="B17" s="3">
        <v>1</v>
      </c>
      <c r="C17" s="20">
        <v>0.33</v>
      </c>
      <c r="D17" s="3">
        <f t="shared" si="6"/>
        <v>0.33</v>
      </c>
      <c r="E17" s="3">
        <v>1</v>
      </c>
      <c r="F17" s="3">
        <f t="shared" si="9"/>
        <v>0.33</v>
      </c>
      <c r="G17" s="16">
        <f t="shared" si="7"/>
        <v>1.6500000000000001E-2</v>
      </c>
      <c r="H17" s="16">
        <f t="shared" ref="H17:H21" si="11">F17*0.1</f>
        <v>3.3000000000000002E-2</v>
      </c>
      <c r="I17" s="6">
        <f t="shared" si="10"/>
        <v>39.874065000000002</v>
      </c>
    </row>
    <row r="18" spans="1:9" x14ac:dyDescent="0.2">
      <c r="A18" s="7" t="s">
        <v>36</v>
      </c>
      <c r="B18" s="3">
        <v>3</v>
      </c>
      <c r="C18" s="20">
        <v>0.33</v>
      </c>
      <c r="D18" s="3">
        <f t="shared" si="6"/>
        <v>0.99</v>
      </c>
      <c r="E18" s="3">
        <v>1</v>
      </c>
      <c r="F18" s="3">
        <f t="shared" si="9"/>
        <v>0.99</v>
      </c>
      <c r="G18" s="16">
        <f t="shared" si="7"/>
        <v>4.9500000000000002E-2</v>
      </c>
      <c r="H18" s="17">
        <f t="shared" si="11"/>
        <v>9.9000000000000005E-2</v>
      </c>
      <c r="I18" s="6">
        <f t="shared" si="10"/>
        <v>119.62219499999999</v>
      </c>
    </row>
    <row r="19" spans="1:9" x14ac:dyDescent="0.2">
      <c r="A19" s="7" t="s">
        <v>24</v>
      </c>
      <c r="B19" s="3">
        <v>3</v>
      </c>
      <c r="C19" s="3">
        <v>0</v>
      </c>
      <c r="D19" s="3">
        <f t="shared" si="6"/>
        <v>0</v>
      </c>
      <c r="E19" s="3">
        <v>0</v>
      </c>
      <c r="F19" s="3">
        <f t="shared" si="9"/>
        <v>0</v>
      </c>
      <c r="G19" s="18">
        <f t="shared" si="7"/>
        <v>0</v>
      </c>
      <c r="H19" s="18">
        <f t="shared" si="11"/>
        <v>0</v>
      </c>
      <c r="I19" s="8">
        <v>0</v>
      </c>
    </row>
    <row r="20" spans="1:9" x14ac:dyDescent="0.2">
      <c r="A20" s="7" t="s">
        <v>25</v>
      </c>
      <c r="B20" s="3">
        <v>1</v>
      </c>
      <c r="C20" s="3">
        <v>0</v>
      </c>
      <c r="D20" s="3">
        <f t="shared" si="6"/>
        <v>0</v>
      </c>
      <c r="E20" s="3">
        <v>0</v>
      </c>
      <c r="F20" s="3">
        <f t="shared" si="9"/>
        <v>0</v>
      </c>
      <c r="G20" s="18">
        <f t="shared" si="7"/>
        <v>0</v>
      </c>
      <c r="H20" s="18">
        <f t="shared" si="11"/>
        <v>0</v>
      </c>
      <c r="I20" s="8">
        <v>0</v>
      </c>
    </row>
    <row r="21" spans="1:9" x14ac:dyDescent="0.2">
      <c r="A21" s="7" t="s">
        <v>26</v>
      </c>
      <c r="B21" s="3">
        <v>1</v>
      </c>
      <c r="C21" s="3">
        <v>12</v>
      </c>
      <c r="D21" s="3">
        <f t="shared" si="6"/>
        <v>12</v>
      </c>
      <c r="E21" s="3">
        <v>0</v>
      </c>
      <c r="F21" s="3">
        <f t="shared" si="9"/>
        <v>0</v>
      </c>
      <c r="G21" s="18">
        <f t="shared" si="7"/>
        <v>0</v>
      </c>
      <c r="H21" s="18">
        <f t="shared" si="11"/>
        <v>0</v>
      </c>
      <c r="I21" s="8">
        <v>0</v>
      </c>
    </row>
    <row r="22" spans="1:9" s="11" customFormat="1" x14ac:dyDescent="0.2">
      <c r="A22" s="9" t="s">
        <v>80</v>
      </c>
      <c r="B22" s="10"/>
      <c r="C22" s="10"/>
      <c r="D22" s="10"/>
      <c r="E22" s="10"/>
      <c r="F22" s="46">
        <f>SUM(F4:H6,F9:H9,F11:H15,F17:H21)</f>
        <v>8.349000000000002</v>
      </c>
      <c r="G22" s="50"/>
      <c r="H22" s="51"/>
      <c r="I22" s="34">
        <f>SUM(I4:I6,I9,I11:I15,I17:I21)</f>
        <v>877.22942999999998</v>
      </c>
    </row>
    <row r="23" spans="1:9" x14ac:dyDescent="0.2">
      <c r="A23" s="4" t="s">
        <v>27</v>
      </c>
      <c r="B23" s="45"/>
      <c r="C23" s="45"/>
      <c r="D23" s="45"/>
      <c r="E23" s="45"/>
      <c r="F23" s="45"/>
      <c r="G23" s="45"/>
      <c r="H23" s="45"/>
      <c r="I23" s="45"/>
    </row>
    <row r="24" spans="1:9" x14ac:dyDescent="0.2">
      <c r="A24" s="5" t="s">
        <v>57</v>
      </c>
      <c r="B24" s="44" t="s">
        <v>15</v>
      </c>
      <c r="C24" s="44"/>
      <c r="D24" s="44"/>
      <c r="E24" s="44"/>
      <c r="F24" s="44"/>
      <c r="G24" s="44"/>
      <c r="H24" s="44"/>
      <c r="I24" s="44"/>
    </row>
    <row r="25" spans="1:9" x14ac:dyDescent="0.2">
      <c r="A25" s="5" t="s">
        <v>28</v>
      </c>
      <c r="B25" s="44" t="s">
        <v>15</v>
      </c>
      <c r="C25" s="44"/>
      <c r="D25" s="44"/>
      <c r="E25" s="44"/>
      <c r="F25" s="44"/>
      <c r="G25" s="44"/>
      <c r="H25" s="44"/>
      <c r="I25" s="44"/>
    </row>
    <row r="26" spans="1:9" x14ac:dyDescent="0.2">
      <c r="A26" s="5" t="s">
        <v>29</v>
      </c>
      <c r="B26" s="44" t="s">
        <v>15</v>
      </c>
      <c r="C26" s="44"/>
      <c r="D26" s="44"/>
      <c r="E26" s="44"/>
      <c r="F26" s="44"/>
      <c r="G26" s="44"/>
      <c r="H26" s="44"/>
      <c r="I26" s="44"/>
    </row>
    <row r="27" spans="1:9" x14ac:dyDescent="0.2">
      <c r="A27" s="5" t="s">
        <v>30</v>
      </c>
      <c r="B27" s="44" t="s">
        <v>15</v>
      </c>
      <c r="C27" s="44"/>
      <c r="D27" s="44"/>
      <c r="E27" s="44"/>
      <c r="F27" s="44"/>
      <c r="G27" s="44"/>
      <c r="H27" s="44"/>
      <c r="I27" s="44"/>
    </row>
    <row r="28" spans="1:9" x14ac:dyDescent="0.2">
      <c r="A28" s="5" t="s">
        <v>69</v>
      </c>
      <c r="B28" s="3">
        <v>3</v>
      </c>
      <c r="C28" s="3">
        <v>0.33</v>
      </c>
      <c r="D28" s="3">
        <f t="shared" ref="D28" si="12">B28*C28</f>
        <v>0.99</v>
      </c>
      <c r="E28" s="3">
        <v>1</v>
      </c>
      <c r="F28" s="3">
        <f t="shared" ref="F28" si="13">D28*E28</f>
        <v>0.99</v>
      </c>
      <c r="G28" s="16">
        <f t="shared" ref="G28" si="14">F28*0.05</f>
        <v>4.9500000000000002E-2</v>
      </c>
      <c r="H28" s="17">
        <f t="shared" ref="H28" si="15">F28*0.1</f>
        <v>9.9000000000000005E-2</v>
      </c>
      <c r="I28" s="6">
        <f t="shared" ref="I28" si="16">F28*$L$4+G28*$L$5+H28*$L$6</f>
        <v>119.62219499999999</v>
      </c>
    </row>
    <row r="29" spans="1:9" x14ac:dyDescent="0.2">
      <c r="A29" s="5" t="s">
        <v>31</v>
      </c>
      <c r="B29" s="44" t="s">
        <v>15</v>
      </c>
      <c r="C29" s="44"/>
      <c r="D29" s="44"/>
      <c r="E29" s="44"/>
      <c r="F29" s="44"/>
      <c r="G29" s="44"/>
      <c r="H29" s="44"/>
      <c r="I29" s="44"/>
    </row>
    <row r="30" spans="1:9" x14ac:dyDescent="0.2">
      <c r="A30" s="5" t="s">
        <v>32</v>
      </c>
      <c r="B30" s="44" t="s">
        <v>15</v>
      </c>
      <c r="C30" s="44"/>
      <c r="D30" s="44"/>
      <c r="E30" s="44"/>
      <c r="F30" s="44"/>
      <c r="G30" s="44"/>
      <c r="H30" s="44"/>
      <c r="I30" s="44"/>
    </row>
    <row r="31" spans="1:9" s="11" customFormat="1" x14ac:dyDescent="0.2">
      <c r="A31" s="9" t="s">
        <v>81</v>
      </c>
      <c r="B31" s="13"/>
      <c r="C31" s="13"/>
      <c r="D31" s="13"/>
      <c r="E31" s="13"/>
      <c r="F31" s="46">
        <f>SUM(F28:H28)</f>
        <v>1.1385000000000001</v>
      </c>
      <c r="G31" s="50"/>
      <c r="H31" s="51"/>
      <c r="I31" s="34">
        <f>I28</f>
        <v>119.62219499999999</v>
      </c>
    </row>
    <row r="32" spans="1:9" ht="12.75" customHeight="1" x14ac:dyDescent="0.2">
      <c r="A32" s="19" t="s">
        <v>77</v>
      </c>
      <c r="B32" s="3"/>
      <c r="C32" s="3"/>
      <c r="D32" s="3"/>
      <c r="E32" s="3"/>
      <c r="F32" s="46">
        <f>F22+F31</f>
        <v>9.4875000000000025</v>
      </c>
      <c r="G32" s="47"/>
      <c r="H32" s="48"/>
      <c r="I32" s="12">
        <f>(I22+I31)</f>
        <v>996.85162500000001</v>
      </c>
    </row>
    <row r="33" spans="1:14" x14ac:dyDescent="0.2">
      <c r="A33" s="35" t="s">
        <v>78</v>
      </c>
      <c r="B33" s="20"/>
      <c r="C33" s="20"/>
      <c r="D33" s="20"/>
      <c r="E33" s="20"/>
      <c r="F33" s="36"/>
      <c r="G33" s="37"/>
      <c r="H33" s="37"/>
      <c r="I33" s="38">
        <v>0</v>
      </c>
      <c r="N33" s="2"/>
    </row>
    <row r="34" spans="1:14" x14ac:dyDescent="0.2">
      <c r="A34" s="35" t="s">
        <v>79</v>
      </c>
      <c r="B34" s="20"/>
      <c r="C34" s="20"/>
      <c r="D34" s="20"/>
      <c r="E34" s="20"/>
      <c r="F34" s="36"/>
      <c r="G34" s="37"/>
      <c r="H34" s="37"/>
      <c r="I34" s="38">
        <f>I32+I33</f>
        <v>996.85162500000001</v>
      </c>
    </row>
    <row r="35" spans="1:14" x14ac:dyDescent="0.2">
      <c r="A35" s="21"/>
      <c r="B35" s="22"/>
      <c r="C35" s="22"/>
      <c r="D35" s="22"/>
      <c r="E35" s="22"/>
      <c r="F35" s="23"/>
      <c r="G35" s="24"/>
      <c r="H35" s="24"/>
      <c r="I35" s="25"/>
    </row>
    <row r="36" spans="1:14" ht="12.75" x14ac:dyDescent="0.2">
      <c r="A36" s="28" t="s">
        <v>58</v>
      </c>
      <c r="B36" s="22"/>
      <c r="C36" s="22"/>
      <c r="D36" s="22"/>
      <c r="E36" s="22"/>
      <c r="F36" s="23"/>
      <c r="G36" s="24"/>
      <c r="H36" s="24"/>
      <c r="I36" s="25"/>
    </row>
    <row r="37" spans="1:14" ht="29.25" customHeight="1" x14ac:dyDescent="0.2">
      <c r="A37" s="52" t="s">
        <v>83</v>
      </c>
      <c r="B37" s="52"/>
      <c r="C37" s="52"/>
      <c r="D37" s="52"/>
      <c r="E37" s="52"/>
      <c r="F37" s="52"/>
      <c r="G37" s="52"/>
      <c r="H37" s="52"/>
      <c r="I37" s="52"/>
    </row>
    <row r="38" spans="1:14" ht="54" customHeight="1" x14ac:dyDescent="0.2">
      <c r="A38" s="53" t="s">
        <v>63</v>
      </c>
      <c r="B38" s="53"/>
      <c r="C38" s="53"/>
      <c r="D38" s="53"/>
      <c r="E38" s="53"/>
      <c r="F38" s="53"/>
      <c r="G38" s="53"/>
      <c r="H38" s="53"/>
      <c r="I38" s="53"/>
    </row>
    <row r="39" spans="1:14" ht="15.75" x14ac:dyDescent="0.2">
      <c r="A39" s="27" t="s">
        <v>68</v>
      </c>
    </row>
    <row r="40" spans="1:14" ht="15.75" x14ac:dyDescent="0.2">
      <c r="A40" s="27" t="s">
        <v>62</v>
      </c>
    </row>
    <row r="41" spans="1:14" ht="15.75" x14ac:dyDescent="0.2">
      <c r="A41" s="27" t="s">
        <v>61</v>
      </c>
    </row>
    <row r="42" spans="1:14" ht="15.75" x14ac:dyDescent="0.2">
      <c r="A42" s="27" t="s">
        <v>60</v>
      </c>
    </row>
    <row r="43" spans="1:14" ht="15.75" x14ac:dyDescent="0.2">
      <c r="A43" s="26" t="s">
        <v>59</v>
      </c>
    </row>
  </sheetData>
  <mergeCells count="17">
    <mergeCell ref="A37:I37"/>
    <mergeCell ref="A38:I38"/>
    <mergeCell ref="B3:I3"/>
    <mergeCell ref="B7:I7"/>
    <mergeCell ref="B8:I8"/>
    <mergeCell ref="F32:H32"/>
    <mergeCell ref="B10:I10"/>
    <mergeCell ref="B16:I16"/>
    <mergeCell ref="B23:I23"/>
    <mergeCell ref="B24:I24"/>
    <mergeCell ref="B25:I25"/>
    <mergeCell ref="B26:I26"/>
    <mergeCell ref="B27:I27"/>
    <mergeCell ref="B29:I29"/>
    <mergeCell ref="B30:I30"/>
    <mergeCell ref="F22:H22"/>
    <mergeCell ref="F31:H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0"/>
  <sheetViews>
    <sheetView zoomScale="115" zoomScaleNormal="115" workbookViewId="0">
      <selection activeCell="C14" sqref="C14"/>
    </sheetView>
  </sheetViews>
  <sheetFormatPr defaultColWidth="8.85546875" defaultRowHeight="11.25" x14ac:dyDescent="0.2"/>
  <cols>
    <col min="1" max="1" width="35.42578125" style="1" customWidth="1"/>
    <col min="2" max="2" width="13.7109375" style="1" customWidth="1"/>
    <col min="3" max="3" width="16.28515625" style="1" customWidth="1"/>
    <col min="4" max="4" width="12" style="1" customWidth="1"/>
    <col min="5" max="5" width="8.85546875" style="1"/>
    <col min="6" max="6" width="13.5703125" style="1" customWidth="1"/>
    <col min="7" max="7" width="13.85546875" style="1" customWidth="1"/>
    <col min="8" max="8" width="12.7109375" style="1" customWidth="1"/>
    <col min="9" max="9" width="8.85546875" style="1"/>
    <col min="10" max="10" width="5" style="1" customWidth="1"/>
    <col min="11" max="16384" width="8.85546875" style="1"/>
  </cols>
  <sheetData>
    <row r="1" spans="1:14" x14ac:dyDescent="0.2">
      <c r="A1" s="3"/>
      <c r="B1" s="3" t="s">
        <v>0</v>
      </c>
      <c r="C1" s="3" t="s">
        <v>1</v>
      </c>
      <c r="D1" s="3" t="s">
        <v>2</v>
      </c>
      <c r="E1" s="3" t="s">
        <v>3</v>
      </c>
      <c r="F1" s="3" t="s">
        <v>4</v>
      </c>
      <c r="G1" s="3" t="s">
        <v>5</v>
      </c>
      <c r="H1" s="3" t="s">
        <v>6</v>
      </c>
      <c r="I1" s="3" t="s">
        <v>8</v>
      </c>
    </row>
    <row r="2" spans="1:14" s="15" customFormat="1" ht="45" x14ac:dyDescent="0.25">
      <c r="A2" s="14" t="s">
        <v>37</v>
      </c>
      <c r="B2" s="14" t="s">
        <v>38</v>
      </c>
      <c r="C2" s="14" t="s">
        <v>39</v>
      </c>
      <c r="D2" s="14" t="s">
        <v>71</v>
      </c>
      <c r="E2" s="14" t="s">
        <v>45</v>
      </c>
      <c r="F2" s="14" t="s">
        <v>70</v>
      </c>
      <c r="G2" s="14" t="s">
        <v>55</v>
      </c>
      <c r="H2" s="14" t="s">
        <v>56</v>
      </c>
      <c r="I2" s="14" t="s">
        <v>33</v>
      </c>
    </row>
    <row r="3" spans="1:14" x14ac:dyDescent="0.2">
      <c r="A3" s="4" t="s">
        <v>40</v>
      </c>
      <c r="B3" s="45"/>
      <c r="C3" s="45"/>
      <c r="D3" s="45"/>
      <c r="E3" s="45"/>
      <c r="F3" s="45"/>
      <c r="G3" s="45"/>
      <c r="H3" s="45"/>
      <c r="I3" s="45"/>
    </row>
    <row r="4" spans="1:14" x14ac:dyDescent="0.2">
      <c r="A4" s="41" t="s">
        <v>73</v>
      </c>
      <c r="B4" s="3">
        <v>6</v>
      </c>
      <c r="C4" s="3">
        <v>0.33</v>
      </c>
      <c r="D4" s="3">
        <f>B4*C4</f>
        <v>1.98</v>
      </c>
      <c r="E4" s="3">
        <v>1</v>
      </c>
      <c r="F4" s="3">
        <f>D4*E4</f>
        <v>1.98</v>
      </c>
      <c r="G4" s="16">
        <f>F4*0.05</f>
        <v>9.9000000000000005E-2</v>
      </c>
      <c r="H4" s="16">
        <f>F4*0.1</f>
        <v>0.19800000000000001</v>
      </c>
      <c r="I4" s="6">
        <f>F4*$L$4+G4*$L$5+H4*$L$6</f>
        <v>106.76555999999999</v>
      </c>
      <c r="K4" s="1" t="s">
        <v>53</v>
      </c>
      <c r="L4" s="29">
        <v>48.08</v>
      </c>
    </row>
    <row r="5" spans="1:14" x14ac:dyDescent="0.2">
      <c r="A5" s="4" t="s">
        <v>41</v>
      </c>
      <c r="B5" s="45"/>
      <c r="C5" s="45"/>
      <c r="D5" s="45"/>
      <c r="E5" s="45"/>
      <c r="F5" s="45"/>
      <c r="G5" s="45"/>
      <c r="H5" s="45"/>
      <c r="I5" s="45"/>
      <c r="K5" s="1" t="s">
        <v>52</v>
      </c>
      <c r="L5" s="29">
        <v>64.8</v>
      </c>
    </row>
    <row r="6" spans="1:14" x14ac:dyDescent="0.2">
      <c r="A6" s="30" t="s">
        <v>42</v>
      </c>
      <c r="B6" s="31">
        <v>4</v>
      </c>
      <c r="C6" s="31">
        <v>0.33</v>
      </c>
      <c r="D6" s="31">
        <f>B6*C6</f>
        <v>1.32</v>
      </c>
      <c r="E6" s="31">
        <v>0</v>
      </c>
      <c r="F6" s="31">
        <f>D6*E6</f>
        <v>0</v>
      </c>
      <c r="G6" s="32">
        <f>F6*0.05</f>
        <v>0</v>
      </c>
      <c r="H6" s="32">
        <f>F6*0.1</f>
        <v>0</v>
      </c>
      <c r="I6" s="33">
        <f>F6*$L$4+G6*$L$5+H6*$L$6</f>
        <v>0</v>
      </c>
      <c r="K6" s="1" t="s">
        <v>54</v>
      </c>
      <c r="L6" s="29">
        <v>26.02</v>
      </c>
    </row>
    <row r="7" spans="1:14" x14ac:dyDescent="0.2">
      <c r="A7" s="5" t="s">
        <v>43</v>
      </c>
      <c r="B7" s="3">
        <v>2</v>
      </c>
      <c r="C7" s="3">
        <v>0.33</v>
      </c>
      <c r="D7" s="3">
        <f t="shared" ref="D7:D9" si="0">B7*C7</f>
        <v>0.66</v>
      </c>
      <c r="E7" s="3">
        <v>0</v>
      </c>
      <c r="F7" s="3">
        <f>D7*E7</f>
        <v>0</v>
      </c>
      <c r="G7" s="18">
        <f t="shared" ref="G7:G9" si="1">F7*0.05</f>
        <v>0</v>
      </c>
      <c r="H7" s="18">
        <f t="shared" ref="H7:H9" si="2">F7*0.1</f>
        <v>0</v>
      </c>
      <c r="I7" s="6">
        <f t="shared" ref="I7:I9" si="3">F7*$L$4+G7*$L$5+H7*$L$6</f>
        <v>0</v>
      </c>
    </row>
    <row r="8" spans="1:14" ht="22.5" x14ac:dyDescent="0.2">
      <c r="A8" s="5" t="s">
        <v>44</v>
      </c>
      <c r="B8" s="3">
        <v>3</v>
      </c>
      <c r="C8" s="3">
        <v>0.33</v>
      </c>
      <c r="D8" s="3">
        <f t="shared" si="0"/>
        <v>0.99</v>
      </c>
      <c r="E8" s="3">
        <v>1</v>
      </c>
      <c r="F8" s="3">
        <f>D8*E8</f>
        <v>0.99</v>
      </c>
      <c r="G8" s="16">
        <f t="shared" si="1"/>
        <v>4.9500000000000002E-2</v>
      </c>
      <c r="H8" s="16">
        <f t="shared" si="2"/>
        <v>9.9000000000000005E-2</v>
      </c>
      <c r="I8" s="6">
        <f t="shared" si="3"/>
        <v>53.382779999999997</v>
      </c>
    </row>
    <row r="9" spans="1:14" x14ac:dyDescent="0.2">
      <c r="A9" s="41" t="s">
        <v>75</v>
      </c>
      <c r="B9" s="3">
        <v>1</v>
      </c>
      <c r="C9" s="3">
        <v>0.33</v>
      </c>
      <c r="D9" s="3">
        <f t="shared" si="0"/>
        <v>0.33</v>
      </c>
      <c r="E9" s="3">
        <v>1</v>
      </c>
      <c r="F9" s="3">
        <f>D9*E9</f>
        <v>0.33</v>
      </c>
      <c r="G9" s="16">
        <f t="shared" si="1"/>
        <v>1.6500000000000001E-2</v>
      </c>
      <c r="H9" s="16">
        <f t="shared" si="2"/>
        <v>3.3000000000000002E-2</v>
      </c>
      <c r="I9" s="6">
        <f t="shared" si="3"/>
        <v>17.794260000000001</v>
      </c>
    </row>
    <row r="10" spans="1:14" x14ac:dyDescent="0.2">
      <c r="A10" s="42"/>
      <c r="B10" s="3"/>
      <c r="C10" s="3"/>
      <c r="D10" s="3"/>
      <c r="E10" s="3"/>
      <c r="F10" s="3"/>
      <c r="G10" s="3"/>
      <c r="H10" s="3"/>
      <c r="I10" s="8"/>
    </row>
    <row r="11" spans="1:14" s="11" customFormat="1" ht="13.5" customHeight="1" x14ac:dyDescent="0.2">
      <c r="A11" s="43" t="s">
        <v>76</v>
      </c>
      <c r="B11" s="10"/>
      <c r="C11" s="10"/>
      <c r="D11" s="10"/>
      <c r="E11" s="10"/>
      <c r="F11" s="54">
        <f>SUM(F4:H4,F6:H9)</f>
        <v>3.7950000000000008</v>
      </c>
      <c r="G11" s="54"/>
      <c r="H11" s="54"/>
      <c r="I11" s="12">
        <f>ROUND(SUM(I4,I6:I9), -1)</f>
        <v>180</v>
      </c>
    </row>
    <row r="12" spans="1:14" x14ac:dyDescent="0.2">
      <c r="J12" s="1" t="s">
        <v>50</v>
      </c>
      <c r="M12" s="1">
        <v>5</v>
      </c>
      <c r="N12" s="2">
        <v>239</v>
      </c>
    </row>
    <row r="14" spans="1:14" ht="12.75" x14ac:dyDescent="0.2">
      <c r="A14" s="28" t="s">
        <v>58</v>
      </c>
    </row>
    <row r="15" spans="1:14" ht="29.25" customHeight="1" x14ac:dyDescent="0.2">
      <c r="A15" s="53" t="s">
        <v>64</v>
      </c>
      <c r="B15" s="53"/>
      <c r="C15" s="53"/>
      <c r="D15" s="53"/>
      <c r="E15" s="53"/>
      <c r="F15" s="53"/>
      <c r="G15" s="53"/>
      <c r="H15" s="53"/>
      <c r="I15" s="53"/>
    </row>
    <row r="16" spans="1:14" ht="39.75" customHeight="1" x14ac:dyDescent="0.2">
      <c r="A16" s="55" t="s">
        <v>82</v>
      </c>
      <c r="B16" s="55"/>
      <c r="C16" s="55"/>
      <c r="D16" s="55"/>
      <c r="E16" s="55"/>
      <c r="F16" s="55"/>
      <c r="G16" s="55"/>
      <c r="H16" s="55"/>
      <c r="I16" s="55"/>
    </row>
    <row r="17" spans="1:9" ht="15.75" x14ac:dyDescent="0.2">
      <c r="A17" s="39" t="s">
        <v>74</v>
      </c>
      <c r="B17" s="40"/>
      <c r="C17" s="40"/>
      <c r="D17" s="40"/>
      <c r="E17" s="40"/>
      <c r="F17" s="40"/>
      <c r="G17" s="40"/>
      <c r="H17" s="40"/>
      <c r="I17" s="40"/>
    </row>
    <row r="18" spans="1:9" ht="15.75" x14ac:dyDescent="0.2">
      <c r="A18" s="27" t="s">
        <v>65</v>
      </c>
    </row>
    <row r="19" spans="1:9" ht="15.75" x14ac:dyDescent="0.2">
      <c r="A19" s="27" t="s">
        <v>66</v>
      </c>
    </row>
    <row r="20" spans="1:9" ht="15.75" x14ac:dyDescent="0.2">
      <c r="A20" s="26" t="s">
        <v>67</v>
      </c>
    </row>
  </sheetData>
  <mergeCells count="5">
    <mergeCell ref="B5:I5"/>
    <mergeCell ref="F11:H11"/>
    <mergeCell ref="B3:I3"/>
    <mergeCell ref="A16:I16"/>
    <mergeCell ref="A15:I1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Table1</vt:lpstr>
      <vt:lpstr>Table2</vt:lpstr>
      <vt:lpstr>OLE_LINK3</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AHou</dc:creator>
  <cp:lastModifiedBy>Courtney Kerwin</cp:lastModifiedBy>
  <dcterms:created xsi:type="dcterms:W3CDTF">2014-01-14T20:47:53Z</dcterms:created>
  <dcterms:modified xsi:type="dcterms:W3CDTF">2018-04-21T02:12:58Z</dcterms:modified>
</cp:coreProperties>
</file>