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ucum\Documents\"/>
    </mc:Choice>
  </mc:AlternateContent>
  <bookViews>
    <workbookView xWindow="0" yWindow="0" windowWidth="19200" windowHeight="8100" tabRatio="960"/>
  </bookViews>
  <sheets>
    <sheet name="Totals" sheetId="11" r:id="rId1"/>
    <sheet name="12.1 NAWCA" sheetId="8" r:id="rId2"/>
    <sheet name="12.2 NMBCA" sheetId="9" r:id="rId3"/>
    <sheet name="12.3 Sport Fish Restoration" sheetId="1" r:id="rId4"/>
    <sheet name="12.4 Endangered Species Cons" sheetId="3" r:id="rId5"/>
    <sheet name="12.5 Fish &amp; Wildlife Mgmt" sheetId="4" r:id="rId6"/>
    <sheet name="12.6 Coop ES Cons" sheetId="6" r:id="rId7"/>
    <sheet name="12.7 Wildlife WO Borders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8" l="1"/>
  <c r="G102" i="8"/>
  <c r="G100" i="8"/>
  <c r="G99" i="8"/>
  <c r="G97" i="8"/>
  <c r="G96" i="8"/>
  <c r="G94" i="8"/>
  <c r="G93" i="8"/>
  <c r="G90" i="8"/>
  <c r="G89" i="8"/>
  <c r="G87" i="8"/>
  <c r="G86" i="8"/>
  <c r="G84" i="8"/>
  <c r="G83" i="8"/>
  <c r="G48" i="7"/>
  <c r="E48" i="7"/>
  <c r="I47" i="7"/>
  <c r="G47" i="7"/>
  <c r="E47" i="7"/>
  <c r="C47" i="7"/>
  <c r="I39" i="7"/>
  <c r="G39" i="7"/>
  <c r="E39" i="7"/>
  <c r="C39" i="7"/>
  <c r="I31" i="7"/>
  <c r="G31" i="7"/>
  <c r="E31" i="7"/>
  <c r="C31" i="7"/>
  <c r="E23" i="7"/>
  <c r="I15" i="7"/>
  <c r="G15" i="7"/>
  <c r="E15" i="7"/>
  <c r="C15" i="7"/>
  <c r="G11" i="7"/>
  <c r="E11" i="7"/>
  <c r="I127" i="4"/>
  <c r="G127" i="4"/>
  <c r="E127" i="4"/>
  <c r="I126" i="4"/>
  <c r="G126" i="4"/>
  <c r="E126" i="4"/>
  <c r="C126" i="4"/>
  <c r="I106" i="4"/>
  <c r="G106" i="4"/>
  <c r="E106" i="4"/>
  <c r="C106" i="4"/>
  <c r="I86" i="4"/>
  <c r="G86" i="4"/>
  <c r="E86" i="4"/>
  <c r="C86" i="4"/>
  <c r="G66" i="4"/>
  <c r="E66" i="4"/>
  <c r="I46" i="4"/>
  <c r="G46" i="4"/>
  <c r="E46" i="4"/>
  <c r="C46" i="4"/>
  <c r="G38" i="4"/>
  <c r="E38" i="4"/>
  <c r="G23" i="3"/>
  <c r="E23" i="3"/>
  <c r="I60" i="1"/>
  <c r="G60" i="1"/>
  <c r="E60" i="1"/>
  <c r="I59" i="1"/>
  <c r="G59" i="1"/>
  <c r="E59" i="1"/>
  <c r="C59" i="1"/>
  <c r="I51" i="1"/>
  <c r="G51" i="1"/>
  <c r="E51" i="1"/>
  <c r="C51" i="1"/>
  <c r="I43" i="1"/>
  <c r="G43" i="1"/>
  <c r="E43" i="1"/>
  <c r="C43" i="1"/>
  <c r="I35" i="1"/>
  <c r="G35" i="1"/>
  <c r="E35" i="1"/>
  <c r="C35" i="1"/>
  <c r="I27" i="1"/>
  <c r="G27" i="1"/>
  <c r="E27" i="1"/>
  <c r="C27" i="1"/>
  <c r="G23" i="1"/>
  <c r="E23" i="1"/>
  <c r="I57" i="9"/>
  <c r="G57" i="9"/>
  <c r="E57" i="9"/>
  <c r="I56" i="9"/>
  <c r="G56" i="9"/>
  <c r="E56" i="9"/>
  <c r="C56" i="9"/>
  <c r="I45" i="9"/>
  <c r="G45" i="9"/>
  <c r="E45" i="9"/>
  <c r="C45" i="9"/>
  <c r="I34" i="9"/>
  <c r="G34" i="9"/>
  <c r="E34" i="9"/>
  <c r="C34" i="9"/>
  <c r="I12" i="9"/>
  <c r="G12" i="9"/>
  <c r="E12" i="9"/>
  <c r="C12" i="9"/>
  <c r="E176" i="8"/>
  <c r="I175" i="8"/>
  <c r="G175" i="8"/>
  <c r="E175" i="8"/>
  <c r="C175" i="8"/>
  <c r="I140" i="8"/>
  <c r="G140" i="8"/>
  <c r="E140" i="8"/>
  <c r="C140" i="8"/>
  <c r="E105" i="8"/>
  <c r="C105" i="8"/>
  <c r="E70" i="8"/>
  <c r="I174" i="8"/>
  <c r="G174" i="8"/>
  <c r="E174" i="8"/>
  <c r="C174" i="8"/>
  <c r="I139" i="8"/>
  <c r="G139" i="8"/>
  <c r="E139" i="8"/>
  <c r="C139" i="8"/>
  <c r="E104" i="8"/>
  <c r="C104" i="8"/>
  <c r="I161" i="8"/>
  <c r="G161" i="8"/>
  <c r="E161" i="8"/>
  <c r="C161" i="8"/>
  <c r="I151" i="8"/>
  <c r="G151" i="8"/>
  <c r="E151" i="8"/>
  <c r="C151" i="8"/>
  <c r="I126" i="8"/>
  <c r="G126" i="8"/>
  <c r="E126" i="8"/>
  <c r="C126" i="8"/>
  <c r="I116" i="8"/>
  <c r="G116" i="8"/>
  <c r="E116" i="8"/>
  <c r="C116" i="8"/>
  <c r="E91" i="8"/>
  <c r="C91" i="8"/>
  <c r="I81" i="8"/>
  <c r="G81" i="8"/>
  <c r="E81" i="8"/>
  <c r="C81" i="8"/>
  <c r="I56" i="8"/>
  <c r="G56" i="8"/>
  <c r="E56" i="8"/>
  <c r="C56" i="8"/>
  <c r="E46" i="8"/>
  <c r="E69" i="8"/>
  <c r="I69" i="8"/>
  <c r="G69" i="8"/>
  <c r="C69" i="8"/>
  <c r="I35" i="8"/>
  <c r="G35" i="8"/>
  <c r="E35" i="8"/>
  <c r="C35" i="8"/>
  <c r="I29" i="8"/>
  <c r="G29" i="8"/>
  <c r="E29" i="8"/>
  <c r="C29" i="8"/>
  <c r="I24" i="8"/>
  <c r="G24" i="8"/>
  <c r="E24" i="8"/>
  <c r="C24" i="8"/>
  <c r="I18" i="8"/>
  <c r="G18" i="8"/>
  <c r="E18" i="8"/>
  <c r="C18" i="8"/>
  <c r="I12" i="8"/>
  <c r="G12" i="8"/>
  <c r="E12" i="8"/>
  <c r="C12" i="8"/>
  <c r="C7" i="9"/>
  <c r="G104" i="8" l="1"/>
  <c r="G91" i="8"/>
  <c r="E89" i="8"/>
  <c r="I48" i="7"/>
  <c r="G104" i="6"/>
  <c r="E104" i="6"/>
  <c r="I103" i="6"/>
  <c r="G103" i="6"/>
  <c r="E103" i="6"/>
  <c r="C103" i="6"/>
  <c r="I83" i="6"/>
  <c r="G83" i="6"/>
  <c r="E83" i="6"/>
  <c r="C83" i="6"/>
  <c r="I63" i="6"/>
  <c r="G63" i="6"/>
  <c r="E63" i="6"/>
  <c r="C63" i="6"/>
  <c r="G43" i="6"/>
  <c r="E43" i="6"/>
  <c r="I23" i="6"/>
  <c r="G23" i="6"/>
  <c r="E23" i="6"/>
  <c r="C23" i="6"/>
  <c r="G15" i="6"/>
  <c r="E15" i="6"/>
  <c r="E23" i="9"/>
  <c r="G7" i="9"/>
  <c r="E7" i="9"/>
  <c r="I7" i="8"/>
  <c r="G7" i="8"/>
  <c r="E7" i="8"/>
  <c r="G105" i="8" l="1"/>
  <c r="G176" i="8" s="1"/>
  <c r="E8" i="11"/>
  <c r="D8" i="11"/>
  <c r="C8" i="11"/>
  <c r="I11" i="7"/>
  <c r="C11" i="7"/>
  <c r="I104" i="6"/>
  <c r="E7" i="11" s="1"/>
  <c r="D7" i="11"/>
  <c r="C7" i="11"/>
  <c r="I15" i="6"/>
  <c r="C15" i="6"/>
  <c r="C5" i="11"/>
  <c r="B5" i="11"/>
  <c r="D4" i="11"/>
  <c r="C4" i="11"/>
  <c r="C70" i="8"/>
  <c r="E48" i="9" l="1"/>
  <c r="C46" i="8"/>
  <c r="G46" i="8"/>
  <c r="I46" i="8"/>
  <c r="E29" i="7" l="1"/>
  <c r="G30" i="7" s="1"/>
  <c r="I30" i="7" s="1"/>
  <c r="E26" i="7"/>
  <c r="E45" i="7"/>
  <c r="G46" i="7" s="1"/>
  <c r="I46" i="7" s="1"/>
  <c r="E42" i="7"/>
  <c r="E37" i="7"/>
  <c r="G38" i="7" s="1"/>
  <c r="I38" i="7" s="1"/>
  <c r="G34" i="7"/>
  <c r="E34" i="7"/>
  <c r="C23" i="7"/>
  <c r="E21" i="7"/>
  <c r="G22" i="7" s="1"/>
  <c r="I22" i="7" s="1"/>
  <c r="E18" i="7"/>
  <c r="E14" i="7"/>
  <c r="G14" i="7" s="1"/>
  <c r="I14" i="7" s="1"/>
  <c r="E13" i="7"/>
  <c r="G13" i="7" s="1"/>
  <c r="I13" i="7" s="1"/>
  <c r="E10" i="7"/>
  <c r="G10" i="7" s="1"/>
  <c r="I10" i="7" s="1"/>
  <c r="E9" i="7"/>
  <c r="G9" i="7" s="1"/>
  <c r="I9" i="7" s="1"/>
  <c r="E101" i="6"/>
  <c r="G102" i="6" s="1"/>
  <c r="I102" i="6" s="1"/>
  <c r="E98" i="6"/>
  <c r="G99" i="6" s="1"/>
  <c r="I99" i="6" s="1"/>
  <c r="E95" i="6"/>
  <c r="G95" i="6" s="1"/>
  <c r="E81" i="6"/>
  <c r="G82" i="6" s="1"/>
  <c r="I82" i="6" s="1"/>
  <c r="E78" i="6"/>
  <c r="G79" i="6" s="1"/>
  <c r="I79" i="6" s="1"/>
  <c r="E75" i="6"/>
  <c r="G75" i="6" s="1"/>
  <c r="E61" i="6"/>
  <c r="G61" i="6" s="1"/>
  <c r="I61" i="6" s="1"/>
  <c r="E58" i="6"/>
  <c r="G59" i="6" s="1"/>
  <c r="I59" i="6" s="1"/>
  <c r="E55" i="6"/>
  <c r="G55" i="6" s="1"/>
  <c r="C43" i="6"/>
  <c r="E41" i="6"/>
  <c r="G41" i="6" s="1"/>
  <c r="I41" i="6" s="1"/>
  <c r="E38" i="6"/>
  <c r="G39" i="6" s="1"/>
  <c r="I39" i="6" s="1"/>
  <c r="E35" i="6"/>
  <c r="G35" i="6" s="1"/>
  <c r="E22" i="6"/>
  <c r="G22" i="6" s="1"/>
  <c r="I22" i="6" s="1"/>
  <c r="E21" i="6"/>
  <c r="G21" i="6" s="1"/>
  <c r="I21" i="6" s="1"/>
  <c r="E20" i="6"/>
  <c r="E14" i="6"/>
  <c r="G14" i="6" s="1"/>
  <c r="I14" i="6" s="1"/>
  <c r="I13" i="6"/>
  <c r="E12" i="6"/>
  <c r="C6" i="11"/>
  <c r="C127" i="4"/>
  <c r="B6" i="11" s="1"/>
  <c r="I66" i="4"/>
  <c r="C66" i="4"/>
  <c r="I38" i="4"/>
  <c r="C38" i="4"/>
  <c r="E124" i="4"/>
  <c r="G125" i="4" s="1"/>
  <c r="I125" i="4" s="1"/>
  <c r="E121" i="4"/>
  <c r="G122" i="4" s="1"/>
  <c r="I122" i="4" s="1"/>
  <c r="E118" i="4"/>
  <c r="G119" i="4" s="1"/>
  <c r="I119" i="4" s="1"/>
  <c r="E104" i="4"/>
  <c r="G105" i="4" s="1"/>
  <c r="I105" i="4" s="1"/>
  <c r="E101" i="4"/>
  <c r="G101" i="4" s="1"/>
  <c r="I101" i="4" s="1"/>
  <c r="E98" i="4"/>
  <c r="G98" i="4" s="1"/>
  <c r="I98" i="4" s="1"/>
  <c r="E84" i="4"/>
  <c r="G85" i="4" s="1"/>
  <c r="I85" i="4" s="1"/>
  <c r="E81" i="4"/>
  <c r="G82" i="4" s="1"/>
  <c r="I82" i="4" s="1"/>
  <c r="E78" i="4"/>
  <c r="G79" i="4" s="1"/>
  <c r="I79" i="4" s="1"/>
  <c r="E64" i="4"/>
  <c r="G65" i="4" s="1"/>
  <c r="I65" i="4" s="1"/>
  <c r="E58" i="4"/>
  <c r="G59" i="4" s="1"/>
  <c r="I59" i="4" s="1"/>
  <c r="E45" i="4"/>
  <c r="G45" i="4" s="1"/>
  <c r="I45" i="4" s="1"/>
  <c r="E44" i="4"/>
  <c r="G44" i="4" s="1"/>
  <c r="I44" i="4" s="1"/>
  <c r="E43" i="4"/>
  <c r="G43" i="4" s="1"/>
  <c r="I43" i="4" s="1"/>
  <c r="E37" i="4"/>
  <c r="G37" i="4" s="1"/>
  <c r="I37" i="4" s="1"/>
  <c r="E36" i="4"/>
  <c r="G36" i="4" s="1"/>
  <c r="I36" i="4" s="1"/>
  <c r="E35" i="4"/>
  <c r="G35" i="4" s="1"/>
  <c r="I35" i="4" s="1"/>
  <c r="C23" i="3"/>
  <c r="C57" i="9"/>
  <c r="B3" i="11" s="1"/>
  <c r="E6" i="3"/>
  <c r="G6" i="3" s="1"/>
  <c r="I6" i="3" s="1"/>
  <c r="E54" i="9"/>
  <c r="G54" i="9" s="1"/>
  <c r="I54" i="9" s="1"/>
  <c r="E51" i="9"/>
  <c r="G52" i="9" s="1"/>
  <c r="I52" i="9" s="1"/>
  <c r="G48" i="9"/>
  <c r="E43" i="9"/>
  <c r="G44" i="9" s="1"/>
  <c r="I44" i="9" s="1"/>
  <c r="E40" i="9"/>
  <c r="G41" i="9" s="1"/>
  <c r="I41" i="9" s="1"/>
  <c r="G38" i="9"/>
  <c r="I38" i="9" s="1"/>
  <c r="E37" i="9"/>
  <c r="G37" i="9" s="1"/>
  <c r="C23" i="9"/>
  <c r="E21" i="9"/>
  <c r="G22" i="9" s="1"/>
  <c r="I22" i="9" s="1"/>
  <c r="E18" i="9"/>
  <c r="G19" i="9" s="1"/>
  <c r="I19" i="9" s="1"/>
  <c r="E15" i="9"/>
  <c r="G15" i="9" s="1"/>
  <c r="E32" i="9"/>
  <c r="I33" i="9" s="1"/>
  <c r="E29" i="9"/>
  <c r="I30" i="9" s="1"/>
  <c r="E26" i="9"/>
  <c r="I26" i="9" s="1"/>
  <c r="E11" i="9"/>
  <c r="G11" i="9" s="1"/>
  <c r="I11" i="9" s="1"/>
  <c r="E10" i="9"/>
  <c r="G10" i="9" s="1"/>
  <c r="I10" i="9" s="1"/>
  <c r="E9" i="9"/>
  <c r="E6" i="9"/>
  <c r="G6" i="9" s="1"/>
  <c r="I6" i="9" s="1"/>
  <c r="E5" i="9"/>
  <c r="G5" i="9" s="1"/>
  <c r="I5" i="9" s="1"/>
  <c r="E4" i="9"/>
  <c r="E4" i="8"/>
  <c r="G4" i="8" s="1"/>
  <c r="E5" i="8"/>
  <c r="E6" i="8"/>
  <c r="G6" i="8" s="1"/>
  <c r="I6" i="8" s="1"/>
  <c r="C7" i="8"/>
  <c r="E9" i="8"/>
  <c r="G9" i="8" s="1"/>
  <c r="E10" i="8"/>
  <c r="G10" i="8" s="1"/>
  <c r="I10" i="8" s="1"/>
  <c r="E11" i="8"/>
  <c r="G11" i="8" s="1"/>
  <c r="I11" i="8" s="1"/>
  <c r="E14" i="8"/>
  <c r="G14" i="8" s="1"/>
  <c r="I14" i="8" s="1"/>
  <c r="E15" i="8"/>
  <c r="G15" i="8" s="1"/>
  <c r="I15" i="8" s="1"/>
  <c r="E16" i="8"/>
  <c r="G16" i="8" s="1"/>
  <c r="I16" i="8" s="1"/>
  <c r="E17" i="8"/>
  <c r="G17" i="8" s="1"/>
  <c r="I17" i="8" s="1"/>
  <c r="E21" i="8"/>
  <c r="G21" i="8" s="1"/>
  <c r="I21" i="8" s="1"/>
  <c r="E22" i="8"/>
  <c r="E23" i="8"/>
  <c r="G23" i="8" s="1"/>
  <c r="I23" i="8" s="1"/>
  <c r="E26" i="8"/>
  <c r="G26" i="8" s="1"/>
  <c r="E27" i="8"/>
  <c r="G27" i="8" s="1"/>
  <c r="I27" i="8" s="1"/>
  <c r="E28" i="8"/>
  <c r="G28" i="8" s="1"/>
  <c r="I28" i="8" s="1"/>
  <c r="E31" i="8"/>
  <c r="E32" i="8"/>
  <c r="G32" i="8" s="1"/>
  <c r="I32" i="8" s="1"/>
  <c r="E33" i="8"/>
  <c r="G33" i="8" s="1"/>
  <c r="I33" i="8" s="1"/>
  <c r="E34" i="8"/>
  <c r="G34" i="8" s="1"/>
  <c r="I34" i="8" s="1"/>
  <c r="E38" i="8"/>
  <c r="G39" i="8" s="1"/>
  <c r="E41" i="8"/>
  <c r="G42" i="8" s="1"/>
  <c r="I42" i="8" s="1"/>
  <c r="E44" i="8"/>
  <c r="G44" i="8" s="1"/>
  <c r="I44" i="8" s="1"/>
  <c r="E48" i="8"/>
  <c r="G48" i="8" s="1"/>
  <c r="E51" i="8"/>
  <c r="G51" i="8" s="1"/>
  <c r="I51" i="8" s="1"/>
  <c r="E54" i="8"/>
  <c r="G55" i="8" s="1"/>
  <c r="I55" i="8" s="1"/>
  <c r="E58" i="8"/>
  <c r="G58" i="8" s="1"/>
  <c r="E61" i="8"/>
  <c r="G61" i="8" s="1"/>
  <c r="I61" i="8" s="1"/>
  <c r="E64" i="8"/>
  <c r="G65" i="8" s="1"/>
  <c r="I65" i="8" s="1"/>
  <c r="E67" i="8"/>
  <c r="G68" i="8" s="1"/>
  <c r="I68" i="8" s="1"/>
  <c r="E73" i="8"/>
  <c r="G74" i="8" s="1"/>
  <c r="I74" i="8" s="1"/>
  <c r="E76" i="8"/>
  <c r="G76" i="8" s="1"/>
  <c r="E79" i="8"/>
  <c r="G80" i="8" s="1"/>
  <c r="I80" i="8" s="1"/>
  <c r="E83" i="8"/>
  <c r="E86" i="8"/>
  <c r="I87" i="8" s="1"/>
  <c r="E93" i="8"/>
  <c r="I94" i="8" s="1"/>
  <c r="E96" i="8"/>
  <c r="I97" i="8" s="1"/>
  <c r="E99" i="8"/>
  <c r="I100" i="8" s="1"/>
  <c r="E102" i="8"/>
  <c r="E108" i="8"/>
  <c r="G109" i="8" s="1"/>
  <c r="I109" i="8" s="1"/>
  <c r="E111" i="8"/>
  <c r="G112" i="8" s="1"/>
  <c r="E114" i="8"/>
  <c r="G114" i="8" s="1"/>
  <c r="I114" i="8" s="1"/>
  <c r="E118" i="8"/>
  <c r="G118" i="8" s="1"/>
  <c r="E121" i="8"/>
  <c r="G122" i="8" s="1"/>
  <c r="I122" i="8" s="1"/>
  <c r="E124" i="8"/>
  <c r="G125" i="8" s="1"/>
  <c r="I125" i="8" s="1"/>
  <c r="E128" i="8"/>
  <c r="G128" i="8" s="1"/>
  <c r="E131" i="8"/>
  <c r="G131" i="8" s="1"/>
  <c r="I131" i="8" s="1"/>
  <c r="E134" i="8"/>
  <c r="G135" i="8" s="1"/>
  <c r="I135" i="8" s="1"/>
  <c r="E137" i="8"/>
  <c r="G138" i="8" s="1"/>
  <c r="I138" i="8" s="1"/>
  <c r="G137" i="8"/>
  <c r="I137" i="8" s="1"/>
  <c r="E143" i="8"/>
  <c r="G143" i="8" s="1"/>
  <c r="E146" i="8"/>
  <c r="G146" i="8" s="1"/>
  <c r="I146" i="8" s="1"/>
  <c r="E149" i="8"/>
  <c r="G149" i="8" s="1"/>
  <c r="I149" i="8" s="1"/>
  <c r="E153" i="8"/>
  <c r="G154" i="8" s="1"/>
  <c r="E156" i="8"/>
  <c r="G156" i="8" s="1"/>
  <c r="I156" i="8" s="1"/>
  <c r="E159" i="8"/>
  <c r="G159" i="8" s="1"/>
  <c r="I159" i="8" s="1"/>
  <c r="E163" i="8"/>
  <c r="G164" i="8" s="1"/>
  <c r="I164" i="8" s="1"/>
  <c r="E166" i="8"/>
  <c r="G167" i="8" s="1"/>
  <c r="I167" i="8" s="1"/>
  <c r="E169" i="8"/>
  <c r="G169" i="8" s="1"/>
  <c r="I169" i="8" s="1"/>
  <c r="E172" i="8"/>
  <c r="G172" i="8" s="1"/>
  <c r="I172" i="8" s="1"/>
  <c r="E61" i="4"/>
  <c r="G62" i="4" s="1"/>
  <c r="I62" i="4" s="1"/>
  <c r="E92" i="6"/>
  <c r="G93" i="6" s="1"/>
  <c r="I93" i="6" s="1"/>
  <c r="E89" i="6"/>
  <c r="G89" i="6" s="1"/>
  <c r="I89" i="6" s="1"/>
  <c r="E86" i="6"/>
  <c r="G86" i="6" s="1"/>
  <c r="E72" i="6"/>
  <c r="G73" i="6" s="1"/>
  <c r="I73" i="6" s="1"/>
  <c r="E69" i="6"/>
  <c r="G69" i="6" s="1"/>
  <c r="I69" i="6" s="1"/>
  <c r="E66" i="6"/>
  <c r="G66" i="6" s="1"/>
  <c r="E52" i="6"/>
  <c r="G52" i="6" s="1"/>
  <c r="I52" i="6" s="1"/>
  <c r="E49" i="6"/>
  <c r="G50" i="6" s="1"/>
  <c r="I50" i="6" s="1"/>
  <c r="E46" i="6"/>
  <c r="G46" i="6" s="1"/>
  <c r="E32" i="6"/>
  <c r="G33" i="6" s="1"/>
  <c r="I33" i="6" s="1"/>
  <c r="E29" i="6"/>
  <c r="G29" i="6" s="1"/>
  <c r="I29" i="6" s="1"/>
  <c r="E26" i="6"/>
  <c r="G27" i="6" s="1"/>
  <c r="I27" i="6" s="1"/>
  <c r="E19" i="6"/>
  <c r="G19" i="6" s="1"/>
  <c r="I19" i="6" s="1"/>
  <c r="E18" i="6"/>
  <c r="G18" i="6" s="1"/>
  <c r="I18" i="6" s="1"/>
  <c r="E17" i="6"/>
  <c r="E11" i="6"/>
  <c r="G11" i="6" s="1"/>
  <c r="I11" i="6" s="1"/>
  <c r="I10" i="6"/>
  <c r="E9" i="6"/>
  <c r="E42" i="4"/>
  <c r="G42" i="4" s="1"/>
  <c r="E41" i="4"/>
  <c r="G41" i="4" s="1"/>
  <c r="I41" i="4" s="1"/>
  <c r="E40" i="4"/>
  <c r="G40" i="4" s="1"/>
  <c r="E22" i="1"/>
  <c r="E21" i="1"/>
  <c r="E34" i="4"/>
  <c r="G34" i="4" s="1"/>
  <c r="I34" i="4" s="1"/>
  <c r="E33" i="4"/>
  <c r="E32" i="4"/>
  <c r="G32" i="4" s="1"/>
  <c r="E115" i="4"/>
  <c r="G116" i="4" s="1"/>
  <c r="I116" i="4" s="1"/>
  <c r="E112" i="4"/>
  <c r="G112" i="4" s="1"/>
  <c r="I112" i="4" s="1"/>
  <c r="E109" i="4"/>
  <c r="G110" i="4" s="1"/>
  <c r="I110" i="4" s="1"/>
  <c r="E95" i="4"/>
  <c r="G96" i="4" s="1"/>
  <c r="I96" i="4" s="1"/>
  <c r="E92" i="4"/>
  <c r="G93" i="4" s="1"/>
  <c r="I93" i="4" s="1"/>
  <c r="E89" i="4"/>
  <c r="G89" i="4" s="1"/>
  <c r="E75" i="4"/>
  <c r="G75" i="4" s="1"/>
  <c r="I75" i="4" s="1"/>
  <c r="E72" i="4"/>
  <c r="G73" i="4" s="1"/>
  <c r="I73" i="4" s="1"/>
  <c r="E69" i="4"/>
  <c r="G70" i="4" s="1"/>
  <c r="I70" i="4" s="1"/>
  <c r="E55" i="4"/>
  <c r="G56" i="4" s="1"/>
  <c r="I56" i="4" s="1"/>
  <c r="E52" i="4"/>
  <c r="G52" i="4" s="1"/>
  <c r="I52" i="4" s="1"/>
  <c r="E49" i="4"/>
  <c r="E21" i="3"/>
  <c r="G22" i="3" s="1"/>
  <c r="I22" i="3" s="1"/>
  <c r="E17" i="3"/>
  <c r="G18" i="3" s="1"/>
  <c r="I18" i="3" s="1"/>
  <c r="E13" i="3"/>
  <c r="I13" i="3" s="1"/>
  <c r="E9" i="3"/>
  <c r="G10" i="3" s="1"/>
  <c r="I10" i="3" s="1"/>
  <c r="E57" i="1"/>
  <c r="G58" i="1" s="1"/>
  <c r="I58" i="1" s="1"/>
  <c r="E54" i="1"/>
  <c r="G55" i="1" s="1"/>
  <c r="I55" i="1" s="1"/>
  <c r="E49" i="1"/>
  <c r="G50" i="1" s="1"/>
  <c r="I50" i="1" s="1"/>
  <c r="E46" i="1"/>
  <c r="G47" i="1" s="1"/>
  <c r="I47" i="1" s="1"/>
  <c r="E41" i="1"/>
  <c r="I42" i="1" s="1"/>
  <c r="E38" i="1"/>
  <c r="I38" i="1" s="1"/>
  <c r="E33" i="1"/>
  <c r="G34" i="1" s="1"/>
  <c r="I34" i="1" s="1"/>
  <c r="E30" i="1"/>
  <c r="G31" i="1" s="1"/>
  <c r="G4" i="3"/>
  <c r="I4" i="3" l="1"/>
  <c r="D5" i="11"/>
  <c r="I89" i="8"/>
  <c r="G55" i="9"/>
  <c r="I55" i="9" s="1"/>
  <c r="G45" i="8"/>
  <c r="I45" i="8" s="1"/>
  <c r="G124" i="8"/>
  <c r="I124" i="8" s="1"/>
  <c r="G49" i="8"/>
  <c r="I49" i="8" s="1"/>
  <c r="I86" i="8"/>
  <c r="I99" i="8"/>
  <c r="G129" i="8"/>
  <c r="I129" i="8" s="1"/>
  <c r="G77" i="8"/>
  <c r="I77" i="8" s="1"/>
  <c r="G38" i="8"/>
  <c r="I38" i="8" s="1"/>
  <c r="G45" i="7"/>
  <c r="I45" i="7" s="1"/>
  <c r="C48" i="7"/>
  <c r="B8" i="11" s="1"/>
  <c r="G29" i="7"/>
  <c r="I29" i="7" s="1"/>
  <c r="G37" i="7"/>
  <c r="I37" i="7" s="1"/>
  <c r="G18" i="7"/>
  <c r="G26" i="7"/>
  <c r="G27" i="7"/>
  <c r="I27" i="7" s="1"/>
  <c r="G42" i="7"/>
  <c r="G43" i="7"/>
  <c r="I43" i="7" s="1"/>
  <c r="I34" i="7"/>
  <c r="G35" i="7"/>
  <c r="I35" i="7" s="1"/>
  <c r="C104" i="6"/>
  <c r="B7" i="11" s="1"/>
  <c r="G21" i="7"/>
  <c r="I21" i="7" s="1"/>
  <c r="I18" i="7"/>
  <c r="G19" i="7"/>
  <c r="I19" i="7" s="1"/>
  <c r="G76" i="6"/>
  <c r="I76" i="6" s="1"/>
  <c r="G96" i="6"/>
  <c r="I96" i="6" s="1"/>
  <c r="G98" i="6"/>
  <c r="I98" i="6" s="1"/>
  <c r="G78" i="6"/>
  <c r="I78" i="6" s="1"/>
  <c r="G56" i="6"/>
  <c r="I56" i="6" s="1"/>
  <c r="G101" i="6"/>
  <c r="I101" i="6" s="1"/>
  <c r="G81" i="6"/>
  <c r="I81" i="6" s="1"/>
  <c r="I95" i="6"/>
  <c r="I75" i="6"/>
  <c r="I55" i="6"/>
  <c r="G62" i="6"/>
  <c r="I62" i="6" s="1"/>
  <c r="G58" i="6"/>
  <c r="I58" i="6" s="1"/>
  <c r="G42" i="6"/>
  <c r="I42" i="6" s="1"/>
  <c r="G38" i="6"/>
  <c r="I38" i="6" s="1"/>
  <c r="G36" i="6"/>
  <c r="I36" i="6" s="1"/>
  <c r="I35" i="6"/>
  <c r="G20" i="6"/>
  <c r="G53" i="6"/>
  <c r="I53" i="6" s="1"/>
  <c r="G12" i="6"/>
  <c r="G72" i="6"/>
  <c r="I72" i="6" s="1"/>
  <c r="G30" i="6"/>
  <c r="I30" i="6" s="1"/>
  <c r="G121" i="4"/>
  <c r="I121" i="4" s="1"/>
  <c r="G124" i="4"/>
  <c r="I124" i="4" s="1"/>
  <c r="G118" i="4"/>
  <c r="I118" i="4" s="1"/>
  <c r="G102" i="4"/>
  <c r="I102" i="4" s="1"/>
  <c r="G99" i="4"/>
  <c r="I99" i="4" s="1"/>
  <c r="G104" i="4"/>
  <c r="I104" i="4" s="1"/>
  <c r="G81" i="4"/>
  <c r="I81" i="4" s="1"/>
  <c r="G78" i="4"/>
  <c r="I78" i="4" s="1"/>
  <c r="G84" i="4"/>
  <c r="I84" i="4" s="1"/>
  <c r="G64" i="4"/>
  <c r="I64" i="4" s="1"/>
  <c r="G58" i="4"/>
  <c r="I58" i="4" s="1"/>
  <c r="G9" i="3"/>
  <c r="I9" i="3" s="1"/>
  <c r="G43" i="9"/>
  <c r="I43" i="9" s="1"/>
  <c r="G49" i="9"/>
  <c r="I49" i="9" s="1"/>
  <c r="I48" i="9"/>
  <c r="G51" i="9"/>
  <c r="I51" i="9" s="1"/>
  <c r="I37" i="9"/>
  <c r="G40" i="9"/>
  <c r="I40" i="9" s="1"/>
  <c r="G21" i="9"/>
  <c r="I21" i="9" s="1"/>
  <c r="G16" i="9"/>
  <c r="I16" i="9" s="1"/>
  <c r="G18" i="9"/>
  <c r="I18" i="9" s="1"/>
  <c r="I15" i="9"/>
  <c r="G4" i="9"/>
  <c r="I27" i="9"/>
  <c r="I32" i="9"/>
  <c r="G9" i="9"/>
  <c r="I29" i="9"/>
  <c r="I103" i="8"/>
  <c r="G64" i="8"/>
  <c r="I64" i="8" s="1"/>
  <c r="G163" i="8"/>
  <c r="I163" i="8" s="1"/>
  <c r="G150" i="8"/>
  <c r="I150" i="8" s="1"/>
  <c r="G173" i="8"/>
  <c r="I173" i="8" s="1"/>
  <c r="G147" i="8"/>
  <c r="I147" i="8" s="1"/>
  <c r="G134" i="8"/>
  <c r="I134" i="8" s="1"/>
  <c r="G108" i="8"/>
  <c r="I108" i="8" s="1"/>
  <c r="G52" i="8"/>
  <c r="I52" i="8" s="1"/>
  <c r="G166" i="8"/>
  <c r="G153" i="8"/>
  <c r="I153" i="8" s="1"/>
  <c r="G79" i="8"/>
  <c r="I79" i="8" s="1"/>
  <c r="I9" i="8"/>
  <c r="G119" i="8"/>
  <c r="I119" i="8" s="1"/>
  <c r="I93" i="8"/>
  <c r="G73" i="8"/>
  <c r="I73" i="8" s="1"/>
  <c r="G54" i="8"/>
  <c r="I54" i="8" s="1"/>
  <c r="G22" i="8"/>
  <c r="I22" i="8" s="1"/>
  <c r="I83" i="8"/>
  <c r="G62" i="8"/>
  <c r="I62" i="8" s="1"/>
  <c r="G160" i="8"/>
  <c r="I160" i="8" s="1"/>
  <c r="G121" i="8"/>
  <c r="I121" i="8" s="1"/>
  <c r="G111" i="8"/>
  <c r="I111" i="8" s="1"/>
  <c r="I90" i="8"/>
  <c r="G67" i="8"/>
  <c r="I67" i="8" s="1"/>
  <c r="G41" i="8"/>
  <c r="I41" i="8" s="1"/>
  <c r="G5" i="8"/>
  <c r="I5" i="8" s="1"/>
  <c r="G132" i="8"/>
  <c r="I132" i="8" s="1"/>
  <c r="I58" i="8"/>
  <c r="I102" i="8"/>
  <c r="I48" i="8"/>
  <c r="I118" i="8"/>
  <c r="I154" i="8"/>
  <c r="I26" i="8"/>
  <c r="I112" i="8"/>
  <c r="I143" i="8"/>
  <c r="I76" i="8"/>
  <c r="I84" i="8"/>
  <c r="I4" i="8"/>
  <c r="I128" i="8"/>
  <c r="I39" i="8"/>
  <c r="G31" i="8"/>
  <c r="G170" i="8"/>
  <c r="I170" i="8" s="1"/>
  <c r="G157" i="8"/>
  <c r="I157" i="8" s="1"/>
  <c r="G144" i="8"/>
  <c r="I144" i="8" s="1"/>
  <c r="G115" i="8"/>
  <c r="I115" i="8" s="1"/>
  <c r="G59" i="8"/>
  <c r="I59" i="8" s="1"/>
  <c r="G61" i="4"/>
  <c r="I61" i="4" s="1"/>
  <c r="G9" i="6"/>
  <c r="G17" i="6"/>
  <c r="G47" i="6"/>
  <c r="I47" i="6" s="1"/>
  <c r="G67" i="6"/>
  <c r="I67" i="6" s="1"/>
  <c r="G90" i="6"/>
  <c r="I90" i="6" s="1"/>
  <c r="G26" i="6"/>
  <c r="I26" i="6" s="1"/>
  <c r="G49" i="6"/>
  <c r="I49" i="6" s="1"/>
  <c r="G70" i="6"/>
  <c r="I70" i="6" s="1"/>
  <c r="I46" i="6"/>
  <c r="I86" i="6"/>
  <c r="I66" i="6"/>
  <c r="G32" i="6"/>
  <c r="I32" i="6" s="1"/>
  <c r="G87" i="6"/>
  <c r="I87" i="6" s="1"/>
  <c r="G92" i="6"/>
  <c r="I92" i="6" s="1"/>
  <c r="I14" i="3"/>
  <c r="I23" i="3" s="1"/>
  <c r="E5" i="11" s="1"/>
  <c r="G55" i="4"/>
  <c r="I55" i="4" s="1"/>
  <c r="G33" i="4"/>
  <c r="I32" i="4"/>
  <c r="G113" i="4"/>
  <c r="I113" i="4" s="1"/>
  <c r="G53" i="4"/>
  <c r="I53" i="4" s="1"/>
  <c r="G90" i="4"/>
  <c r="I90" i="4" s="1"/>
  <c r="G76" i="4"/>
  <c r="I76" i="4" s="1"/>
  <c r="I89" i="4"/>
  <c r="G49" i="4"/>
  <c r="G72" i="4"/>
  <c r="I72" i="4" s="1"/>
  <c r="G95" i="4"/>
  <c r="I95" i="4" s="1"/>
  <c r="G109" i="4"/>
  <c r="G50" i="4"/>
  <c r="I50" i="4" s="1"/>
  <c r="G92" i="4"/>
  <c r="I92" i="4" s="1"/>
  <c r="G115" i="4"/>
  <c r="I115" i="4" s="1"/>
  <c r="G69" i="4"/>
  <c r="G17" i="3"/>
  <c r="I17" i="3" s="1"/>
  <c r="G21" i="3"/>
  <c r="I21" i="3" s="1"/>
  <c r="I42" i="4"/>
  <c r="I40" i="4"/>
  <c r="G57" i="1"/>
  <c r="I57" i="1" s="1"/>
  <c r="G49" i="1"/>
  <c r="I49" i="1" s="1"/>
  <c r="G54" i="1"/>
  <c r="I54" i="1" s="1"/>
  <c r="G46" i="1"/>
  <c r="I46" i="1" s="1"/>
  <c r="I41" i="1"/>
  <c r="I39" i="1"/>
  <c r="E4" i="11" s="1"/>
  <c r="G30" i="1"/>
  <c r="I30" i="1" s="1"/>
  <c r="G33" i="1"/>
  <c r="I33" i="1" s="1"/>
  <c r="I31" i="1"/>
  <c r="I104" i="8" l="1"/>
  <c r="I91" i="8"/>
  <c r="C176" i="8"/>
  <c r="B2" i="11" s="1"/>
  <c r="C3" i="11"/>
  <c r="I96" i="8"/>
  <c r="I166" i="8"/>
  <c r="E6" i="11"/>
  <c r="D6" i="11"/>
  <c r="I23" i="7"/>
  <c r="G23" i="7"/>
  <c r="I26" i="7"/>
  <c r="I42" i="7"/>
  <c r="I43" i="6"/>
  <c r="I20" i="6"/>
  <c r="I12" i="6"/>
  <c r="G23" i="9"/>
  <c r="I23" i="9"/>
  <c r="I4" i="9"/>
  <c r="I7" i="9" s="1"/>
  <c r="I9" i="9"/>
  <c r="G70" i="8"/>
  <c r="I31" i="8"/>
  <c r="I17" i="6"/>
  <c r="I9" i="6"/>
  <c r="I33" i="4"/>
  <c r="I109" i="4"/>
  <c r="I69" i="4"/>
  <c r="I49" i="4"/>
  <c r="E26" i="1"/>
  <c r="G26" i="1" s="1"/>
  <c r="I26" i="1" s="1"/>
  <c r="E25" i="1"/>
  <c r="G22" i="1"/>
  <c r="I22" i="1" s="1"/>
  <c r="C23" i="1"/>
  <c r="I105" i="8" l="1"/>
  <c r="I176" i="8" s="1"/>
  <c r="C2" i="11"/>
  <c r="C9" i="11" s="1"/>
  <c r="E3" i="11"/>
  <c r="D3" i="11"/>
  <c r="I70" i="8"/>
  <c r="C60" i="1"/>
  <c r="B4" i="11" s="1"/>
  <c r="B9" i="11" s="1"/>
  <c r="G25" i="1"/>
  <c r="G21" i="1"/>
  <c r="E2" i="11" l="1"/>
  <c r="E9" i="11" s="1"/>
  <c r="D2" i="11"/>
  <c r="D9" i="11" s="1"/>
  <c r="I25" i="1"/>
  <c r="I21" i="1"/>
  <c r="I23" i="1" s="1"/>
</calcChain>
</file>

<file path=xl/sharedStrings.xml><?xml version="1.0" encoding="utf-8"?>
<sst xmlns="http://schemas.openxmlformats.org/spreadsheetml/2006/main" count="668" uniqueCount="138">
  <si>
    <t>CFDA Number and Title</t>
  </si>
  <si>
    <t>Annual No. of Respondents</t>
  </si>
  <si>
    <t>Number of Submissions Each</t>
  </si>
  <si>
    <t>15.605 Sport Fish Restoration</t>
  </si>
  <si>
    <t>15.608 Fish and Wildlife Management Assistance</t>
  </si>
  <si>
    <t>15.611 Wildlife Restoration and Basic Hunter Education</t>
  </si>
  <si>
    <t>15.614 Coastal Wetlands Planning, Protection and Restoration</t>
  </si>
  <si>
    <t>15.615 Cooperative Endangered Species Conservation Fund</t>
  </si>
  <si>
    <t>15.616 Clean Vessel Act</t>
  </si>
  <si>
    <t>15.619 Rhinoceros and Tiger Conservation Fund</t>
  </si>
  <si>
    <t>15.620 African Elephant Conservation Fund</t>
  </si>
  <si>
    <t>15.621 Asian Elephant Conservation Fund</t>
  </si>
  <si>
    <t>15.622 Sportfishing and Boating Safety Act</t>
  </si>
  <si>
    <t>15.626 Enhanced Hunter Education and Safety</t>
  </si>
  <si>
    <t>15.628 Multistate Conservation Grant</t>
  </si>
  <si>
    <t>15.629 Great Apes Conservation Fund</t>
  </si>
  <si>
    <t>15.630 Coastal</t>
  </si>
  <si>
    <t>15.631 Partners for Fish and Wildlife</t>
  </si>
  <si>
    <t>Total Annual Responses</t>
  </si>
  <si>
    <t>Completion Time per Response (Hours)</t>
  </si>
  <si>
    <t>Annual Burden Hours</t>
  </si>
  <si>
    <t>Hourly Labor Costs (Incl. Benefits)</t>
  </si>
  <si>
    <t>Dollar Value of Annual Burden Hours</t>
  </si>
  <si>
    <t xml:space="preserve">     Private Sector</t>
  </si>
  <si>
    <t xml:space="preserve">     Government</t>
  </si>
  <si>
    <t>Subtotals:</t>
  </si>
  <si>
    <t>15.634 State Wildlife Grants</t>
  </si>
  <si>
    <t>15.636 Alaska Subsistence Management</t>
  </si>
  <si>
    <t>15.637 Migratory Bird Joint Ventures</t>
  </si>
  <si>
    <t>15.639 Tribal Wildlife Grants</t>
  </si>
  <si>
    <t>15.640 Wildlife Without Borders- Latin America and the Caribbean</t>
  </si>
  <si>
    <t>15.643 Alaska Migratory Bird Co-Management Council</t>
  </si>
  <si>
    <t>15.644 Federal Junior Duck Stamp Conservation and Design</t>
  </si>
  <si>
    <t>15.645 Marine Turtle Conservation Fund</t>
  </si>
  <si>
    <t>15.647 Migratory Bird Conservation</t>
  </si>
  <si>
    <t>15.648 Central Valley Improvement (CVI) Anadromous Fish Restoration (AFR)</t>
  </si>
  <si>
    <t>15.652 Invasive Species</t>
  </si>
  <si>
    <t>15.653 National Outreach and Communication</t>
  </si>
  <si>
    <t>15.654 National Wildlife Refuge System Enhancements</t>
  </si>
  <si>
    <t>15.655 Migratory Bird Monitoring, Assessment and Conservation</t>
  </si>
  <si>
    <t>15.657 Endangered Species Conservation – Recovery Implementation Funds</t>
  </si>
  <si>
    <t>15.658 Natural Resource Damage Assessment, Restoration and Implementation</t>
  </si>
  <si>
    <t>15.660 Endangered Species - Candidate Conservation Action Funds</t>
  </si>
  <si>
    <t>15.661 Lower Snake River Compensation Plan</t>
  </si>
  <si>
    <t>15.662 Great Lakes Restoration</t>
  </si>
  <si>
    <t>15.664 Fish and Wildlife Coordination and Assistance</t>
  </si>
  <si>
    <t>15.666 Endangered Species Conservation-Wolf Livestock Loss Compensation and Prevention</t>
  </si>
  <si>
    <t>15.667 Highlands Conservation</t>
  </si>
  <si>
    <t>15.670 Adaptive Science</t>
  </si>
  <si>
    <t>15.671 Yukon River Salmon Research and Management Assistance</t>
  </si>
  <si>
    <t>15.674 National Fire Plan-Wildland Urban Interface Community Fire Assistance</t>
  </si>
  <si>
    <t>15.676 Youth Engagement, Education, and Employment</t>
  </si>
  <si>
    <t>15.677 Hurricane Sandy Disaster Relief Activities-FWS</t>
  </si>
  <si>
    <t>15.678 Cooperative Ecosystem Studies Units</t>
  </si>
  <si>
    <t>15.679 Combating Wildlife Trafficking</t>
  </si>
  <si>
    <t>15.680 Mexican Wolf Recovery</t>
  </si>
  <si>
    <t>15.681 Cooperative Agriculture</t>
  </si>
  <si>
    <t>Applications</t>
  </si>
  <si>
    <t>OMB Control No. (if applicable)</t>
  </si>
  <si>
    <t>Amendments</t>
  </si>
  <si>
    <r>
      <t xml:space="preserve">1018-0109
</t>
    </r>
    <r>
      <rPr>
        <b/>
        <sz val="10"/>
        <color theme="1"/>
        <rFont val="Calibri"/>
        <family val="2"/>
        <scheme val="minor"/>
      </rPr>
      <t>Wildlife and Sport Fish Restoration Grants and
Cooperative Agreements, 50 CFR 80, 81, 84, 85, and 86</t>
    </r>
  </si>
  <si>
    <r>
      <t xml:space="preserve">1018-0154
</t>
    </r>
    <r>
      <rPr>
        <b/>
        <sz val="10"/>
        <color theme="1"/>
        <rFont val="Calibri"/>
        <family val="2"/>
        <scheme val="minor"/>
      </rPr>
      <t>Wolf-Livestock Demonstration Project Grant Program</t>
    </r>
  </si>
  <si>
    <t xml:space="preserve">     Individuals</t>
  </si>
  <si>
    <r>
      <t xml:space="preserve">15.668 Coastal Impact Assistance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</si>
  <si>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15.625 Wildlife Conservation and Restoration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</si>
  <si>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15.633 Landowner Incentive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</si>
  <si>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15.649 Service Training and Technical Assistance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</si>
  <si>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15.650 Research Grants </t>
    </r>
    <r>
      <rPr>
        <sz val="12"/>
        <color theme="1"/>
        <rFont val="Calibri"/>
        <family val="2"/>
        <scheme val="minor"/>
      </rPr>
      <t>(collection limited to recipient reporting)</t>
    </r>
  </si>
  <si>
    <t>Annual Financial Reports</t>
  </si>
  <si>
    <t>Annual Property Reports</t>
  </si>
  <si>
    <t>Individuals</t>
  </si>
  <si>
    <t xml:space="preserve">     Reporting</t>
  </si>
  <si>
    <t xml:space="preserve">     Recordkeeping</t>
  </si>
  <si>
    <t>Private Sector</t>
  </si>
  <si>
    <t>Government</t>
  </si>
  <si>
    <t>Annual Performance Reports</t>
  </si>
  <si>
    <t>15.663 National Fish and Wildlife Foundation</t>
  </si>
  <si>
    <t>15.665 National Wetlands Inventory</t>
  </si>
  <si>
    <r>
      <t xml:space="preserve">15.656 Recovery Act Funds - Habitat Enhancement, Restoration and Improvement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</si>
  <si>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15.669 Cooperative Landscape Conservation </t>
    </r>
    <r>
      <rPr>
        <sz val="12"/>
        <color theme="1"/>
        <rFont val="Calibri"/>
        <family val="2"/>
        <scheme val="minor"/>
      </rPr>
      <t>(collection limited to recipient reporting)</t>
    </r>
  </si>
  <si>
    <t>15.651 Wildlife Without Borders-Africa</t>
  </si>
  <si>
    <r>
      <t xml:space="preserve">15.641 Wildlife Without Borders-Mexico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</si>
  <si>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15.672 Wildlife Without Borders-Amphibians in Decline </t>
    </r>
    <r>
      <rPr>
        <sz val="12"/>
        <color theme="1"/>
        <rFont val="Calibri"/>
        <family val="2"/>
        <scheme val="minor"/>
      </rPr>
      <t>(collection limited to recipient reporting)</t>
    </r>
  </si>
  <si>
    <r>
      <t xml:space="preserve">15.673 Wildlife Without Borders-Critically Endangered Animal Conservation </t>
    </r>
    <r>
      <rPr>
        <sz val="12"/>
        <color theme="1"/>
        <rFont val="Calibri"/>
        <family val="2"/>
        <scheme val="minor"/>
      </rPr>
      <t>(limited to recipient reporting)</t>
    </r>
  </si>
  <si>
    <t>Annual Financial Reports - International</t>
  </si>
  <si>
    <t>15.623 North American Wetlands Conservation Fund (NAWCA)</t>
  </si>
  <si>
    <t xml:space="preserve">     Mexico - Private Sector</t>
  </si>
  <si>
    <t xml:space="preserve">     Mexico - Government</t>
  </si>
  <si>
    <t xml:space="preserve">     Canada - Private Sector</t>
  </si>
  <si>
    <t>Financial Reports Subtotals:</t>
  </si>
  <si>
    <t>Annual Performance Reports - International</t>
  </si>
  <si>
    <t>Annual Property Reports - International</t>
  </si>
  <si>
    <t>Annual Performance Reports Subtotals:</t>
  </si>
  <si>
    <t>Quarterly Performance Reports Subtotals:</t>
  </si>
  <si>
    <t>Quarterly Performance Reports - International</t>
  </si>
  <si>
    <t>Annual Property Reports Subtotals:</t>
  </si>
  <si>
    <t>TOTAL 12.6 NAWCA:</t>
  </si>
  <si>
    <t>15.635 Neotropical Migratory Bird Conservation (NMBCA)</t>
  </si>
  <si>
    <t>Quarterly Performance Reports</t>
  </si>
  <si>
    <t>International - Private Sector</t>
  </si>
  <si>
    <t>International - Individuals</t>
  </si>
  <si>
    <t>International - Government</t>
  </si>
  <si>
    <t>12.1 Totals:</t>
  </si>
  <si>
    <t>12.2 Totals:</t>
  </si>
  <si>
    <t>12.3 Totals:</t>
  </si>
  <si>
    <t>12.4 Totals:</t>
  </si>
  <si>
    <t>12.5 Totals:</t>
  </si>
  <si>
    <t xml:space="preserve">     International - Individuals</t>
  </si>
  <si>
    <t xml:space="preserve">     International - Private Sector</t>
  </si>
  <si>
    <t xml:space="preserve">     International - Government</t>
  </si>
  <si>
    <t xml:space="preserve">     Mexico - Individuals</t>
  </si>
  <si>
    <t>Mexico U.S. Standard - Individuals</t>
  </si>
  <si>
    <t>Mexico U.S. Standard - Private Sector</t>
  </si>
  <si>
    <t>Canada U.S. Standard - Private Sector</t>
  </si>
  <si>
    <t>U.S. Small Grant - Individuals</t>
  </si>
  <si>
    <t>U.S. Small Grant - Private Sector</t>
  </si>
  <si>
    <t>U.S. Small Grant - Government</t>
  </si>
  <si>
    <t>U.S. Standard Grant - Individuals</t>
  </si>
  <si>
    <t>U.S. Standard Grant - Private Sector</t>
  </si>
  <si>
    <t>Applications - NAWCA U.S. Small Grant</t>
  </si>
  <si>
    <t>Applications - NAWCA U.S. Standard Grant</t>
  </si>
  <si>
    <t>Applications - NAWCA U.S. Standard Grant (Canada/Mexico)</t>
  </si>
  <si>
    <t>Amendments - NAWCA U.S. Small Grant</t>
  </si>
  <si>
    <t>Amendments - NAWCA U.S. Standard Grant</t>
  </si>
  <si>
    <t>Amendments - NAWCA U.S. Standard Grant (Canada/Mexico)</t>
  </si>
  <si>
    <t>U.S. Standard Grant - Government</t>
  </si>
  <si>
    <t>U.S. Standard - Individuals</t>
  </si>
  <si>
    <t>Mexico U.S. Standard - Government</t>
  </si>
  <si>
    <t>1018-0100</t>
  </si>
  <si>
    <t>12.1 NAWCA</t>
  </si>
  <si>
    <t>12.2 NMBCA</t>
  </si>
  <si>
    <t>12.3 Sport Fish Restoration</t>
  </si>
  <si>
    <t>12.4 Endangered Species Conservation</t>
  </si>
  <si>
    <t>12.5 Fish &amp; Wildlife Management</t>
  </si>
  <si>
    <t>12.6 Cooperatove Endangered Species Conservation</t>
  </si>
  <si>
    <t>12.7 Wildlife Without Borders</t>
  </si>
  <si>
    <t>TOTAL:</t>
  </si>
  <si>
    <t>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</si>
</sst>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gray0625"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4" tint="0.39997558519241921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4" tint="0.39997558519241921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3" fontId="3" fillId="6" borderId="10" xfId="0" applyNumberFormat="1" applyFont="1" applyFill="1" applyBorder="1" applyAlignment="1">
      <alignment horizontal="center" wrapText="1"/>
    </xf>
    <xf numFmtId="4" fontId="3" fillId="6" borderId="10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Border="1"/>
    <xf numFmtId="3" fontId="1" fillId="8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4" fillId="9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/>
    <xf numFmtId="0" fontId="2" fillId="10" borderId="1" xfId="0" applyFont="1" applyFill="1" applyBorder="1" applyAlignment="1">
      <alignment horizontal="right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right" vertical="center" wrapText="1"/>
    </xf>
    <xf numFmtId="0" fontId="10" fillId="11" borderId="1" xfId="0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0" fontId="10" fillId="12" borderId="1" xfId="0" applyFont="1" applyFill="1" applyBorder="1" applyAlignment="1">
      <alignment horizontal="center" vertical="center" wrapText="1"/>
    </xf>
    <xf numFmtId="3" fontId="2" fillId="12" borderId="1" xfId="0" applyNumberFormat="1" applyFont="1" applyFill="1" applyBorder="1" applyAlignment="1">
      <alignment horizontal="center" vertical="center" wrapText="1"/>
    </xf>
    <xf numFmtId="2" fontId="2" fillId="12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12" fillId="6" borderId="16" xfId="0" applyNumberFormat="1" applyFont="1" applyFill="1" applyBorder="1" applyAlignment="1">
      <alignment horizontal="center" wrapText="1"/>
    </xf>
    <xf numFmtId="3" fontId="13" fillId="6" borderId="16" xfId="0" applyNumberFormat="1" applyFont="1" applyFill="1" applyBorder="1" applyAlignment="1">
      <alignment horizontal="center" wrapText="1"/>
    </xf>
    <xf numFmtId="164" fontId="13" fillId="6" borderId="16" xfId="0" applyNumberFormat="1" applyFont="1" applyFill="1" applyBorder="1" applyAlignment="1">
      <alignment horizontal="center" wrapText="1"/>
    </xf>
    <xf numFmtId="164" fontId="0" fillId="0" borderId="0" xfId="0" applyNumberFormat="1"/>
    <xf numFmtId="0" fontId="10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8" borderId="5" xfId="0" applyNumberFormat="1" applyFont="1" applyFill="1" applyBorder="1" applyAlignment="1">
      <alignment horizontal="center" vertical="center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textRotation="90" wrapText="1"/>
    </xf>
    <xf numFmtId="0" fontId="9" fillId="5" borderId="6" xfId="0" applyFont="1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4" fillId="13" borderId="1" xfId="0" applyFont="1" applyFill="1" applyBorder="1" applyAlignment="1">
      <alignment horizontal="right" vertical="center" wrapText="1"/>
    </xf>
    <xf numFmtId="3" fontId="4" fillId="13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3" fontId="4" fillId="14" borderId="1" xfId="0" applyNumberFormat="1" applyFont="1" applyFill="1" applyBorder="1" applyAlignment="1">
      <alignment horizontal="center" vertical="center" wrapText="1"/>
    </xf>
    <xf numFmtId="2" fontId="4" fillId="14" borderId="1" xfId="0" applyNumberFormat="1" applyFont="1" applyFill="1" applyBorder="1" applyAlignment="1">
      <alignment horizontal="right" vertical="center" wrapText="1"/>
    </xf>
    <xf numFmtId="164" fontId="4" fillId="13" borderId="1" xfId="0" applyNumberFormat="1" applyFont="1" applyFill="1" applyBorder="1" applyAlignment="1">
      <alignment horizontal="right" vertical="center" wrapText="1"/>
    </xf>
    <xf numFmtId="4" fontId="4" fillId="1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/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4" fillId="13" borderId="1" xfId="0" applyFont="1" applyFill="1" applyBorder="1" applyAlignment="1">
      <alignment horizontal="right"/>
    </xf>
    <xf numFmtId="3" fontId="14" fillId="13" borderId="1" xfId="0" applyNumberFormat="1" applyFont="1" applyFill="1" applyBorder="1" applyAlignment="1">
      <alignment horizontal="center" vertical="center"/>
    </xf>
    <xf numFmtId="164" fontId="14" fillId="1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66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4.5" x14ac:dyDescent="0.35"/>
  <cols>
    <col min="1" max="1" width="44.90625" style="54" bestFit="1" customWidth="1"/>
    <col min="2" max="4" width="15.6328125" style="49" customWidth="1"/>
    <col min="5" max="5" width="15.6328125" style="53" customWidth="1"/>
  </cols>
  <sheetData>
    <row r="1" spans="1:5" ht="35.5" x14ac:dyDescent="0.35">
      <c r="A1" s="50" t="s">
        <v>137</v>
      </c>
      <c r="B1" s="50" t="s">
        <v>1</v>
      </c>
      <c r="C1" s="51" t="s">
        <v>18</v>
      </c>
      <c r="D1" s="51" t="s">
        <v>20</v>
      </c>
      <c r="E1" s="52" t="s">
        <v>22</v>
      </c>
    </row>
    <row r="2" spans="1:5" x14ac:dyDescent="0.35">
      <c r="A2" s="110" t="s">
        <v>129</v>
      </c>
      <c r="B2" s="111">
        <f>SUM('12.1 NAWCA'!C176)</f>
        <v>450</v>
      </c>
      <c r="C2" s="111">
        <f>SUM('12.1 NAWCA'!E176)</f>
        <v>621</v>
      </c>
      <c r="D2" s="111">
        <f>SUM('12.1 NAWCA'!G176)</f>
        <v>27942</v>
      </c>
      <c r="E2" s="112">
        <f>SUM('12.1 NAWCA'!I176)</f>
        <v>264317.59999999998</v>
      </c>
    </row>
    <row r="3" spans="1:5" x14ac:dyDescent="0.35">
      <c r="A3" s="110" t="s">
        <v>130</v>
      </c>
      <c r="B3" s="111">
        <f>SUM('12.2 NMBCA'!C57)</f>
        <v>163</v>
      </c>
      <c r="C3" s="111">
        <f>SUM('12.2 NMBCA'!E57)</f>
        <v>220</v>
      </c>
      <c r="D3" s="111">
        <f>SUM('12.2 NMBCA'!G57)</f>
        <v>5657</v>
      </c>
      <c r="E3" s="112">
        <f>SUM('12.2 NMBCA'!I57)</f>
        <v>47631.939999999988</v>
      </c>
    </row>
    <row r="4" spans="1:5" x14ac:dyDescent="0.35">
      <c r="A4" s="110" t="s">
        <v>131</v>
      </c>
      <c r="B4" s="111">
        <f>SUM('12.3 Sport Fish Restoration'!C60)</f>
        <v>7500</v>
      </c>
      <c r="C4" s="111">
        <f>SUM('12.3 Sport Fish Restoration'!E60)</f>
        <v>10125</v>
      </c>
      <c r="D4" s="111">
        <f>SUM('12.3 Sport Fish Restoration'!G60)</f>
        <v>125000</v>
      </c>
      <c r="E4" s="112">
        <f>SUM('12.3 Sport Fish Restoration'!I60)</f>
        <v>6198499.4199999971</v>
      </c>
    </row>
    <row r="5" spans="1:5" x14ac:dyDescent="0.35">
      <c r="A5" s="110" t="s">
        <v>132</v>
      </c>
      <c r="B5" s="111">
        <f>SUM('12.4 Endangered Species Cons'!C23)</f>
        <v>23</v>
      </c>
      <c r="C5" s="111">
        <f>SUM('12.4 Endangered Species Cons'!E23)</f>
        <v>44</v>
      </c>
      <c r="D5" s="111">
        <f>SUM('12.4 Endangered Species Cons'!G23)</f>
        <v>995</v>
      </c>
      <c r="E5" s="112">
        <f>SUM('12.4 Endangered Species Cons'!I23)</f>
        <v>49361.95</v>
      </c>
    </row>
    <row r="6" spans="1:5" x14ac:dyDescent="0.35">
      <c r="A6" s="110" t="s">
        <v>133</v>
      </c>
      <c r="B6" s="111">
        <f>SUM('12.5 Fish &amp; Wildlife Mgmt'!C127)</f>
        <v>3186</v>
      </c>
      <c r="C6" s="111">
        <f>SUM('12.5 Fish &amp; Wildlife Mgmt'!E127)</f>
        <v>4284</v>
      </c>
      <c r="D6" s="111">
        <f>SUM('12.5 Fish &amp; Wildlife Mgmt'!G127)</f>
        <v>74520</v>
      </c>
      <c r="E6" s="112">
        <f>SUM('12.5 Fish &amp; Wildlife Mgmt'!I127)</f>
        <v>3395401.5299999993</v>
      </c>
    </row>
    <row r="7" spans="1:5" x14ac:dyDescent="0.35">
      <c r="A7" s="110" t="s">
        <v>134</v>
      </c>
      <c r="B7" s="111">
        <f>SUM('12.6 Coop ES Cons'!C104)</f>
        <v>764</v>
      </c>
      <c r="C7" s="111">
        <f>SUM('12.6 Coop ES Cons'!E104)</f>
        <v>1226</v>
      </c>
      <c r="D7" s="111">
        <f>SUM('12.6 Coop ES Cons'!G104)</f>
        <v>27332</v>
      </c>
      <c r="E7" s="112">
        <f>SUM('12.6 Coop ES Cons'!I104)</f>
        <v>762552.53999999992</v>
      </c>
    </row>
    <row r="8" spans="1:5" x14ac:dyDescent="0.35">
      <c r="A8" s="110" t="s">
        <v>135</v>
      </c>
      <c r="B8" s="111">
        <f>SUM('12.7 Wildlife WO Borders'!C48)</f>
        <v>69</v>
      </c>
      <c r="C8" s="111">
        <f>SUM('12.7 Wildlife WO Borders'!E48)</f>
        <v>108</v>
      </c>
      <c r="D8" s="111">
        <f>SUM('12.7 Wildlife WO Borders'!G48)</f>
        <v>2416</v>
      </c>
      <c r="E8" s="112">
        <f>SUM('12.7 Wildlife WO Borders'!I48)</f>
        <v>20342.720000000005</v>
      </c>
    </row>
    <row r="9" spans="1:5" x14ac:dyDescent="0.35">
      <c r="A9" s="113" t="s">
        <v>136</v>
      </c>
      <c r="B9" s="114">
        <f>SUM(B2:B8)</f>
        <v>12155</v>
      </c>
      <c r="C9" s="114">
        <f>SUM(C2:C8)</f>
        <v>16628</v>
      </c>
      <c r="D9" s="114">
        <f>SUM(D2:D8)</f>
        <v>263862</v>
      </c>
      <c r="E9" s="115">
        <f>SUM(E2:E8)</f>
        <v>10738107.699999997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6"/>
  <sheetViews>
    <sheetView workbookViewId="0">
      <pane ySplit="1" topLeftCell="A86" activePane="bottomLeft" state="frozen"/>
      <selection pane="bottomLeft" activeCell="F102" sqref="F102"/>
    </sheetView>
  </sheetViews>
  <sheetFormatPr defaultRowHeight="13" x14ac:dyDescent="0.3"/>
  <cols>
    <col min="1" max="1" width="14.6328125" style="16" customWidth="1"/>
    <col min="2" max="2" width="34.179687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35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31" t="s">
        <v>21</v>
      </c>
      <c r="I1" s="18" t="s">
        <v>22</v>
      </c>
    </row>
    <row r="2" spans="1:9" ht="15.5" customHeight="1" x14ac:dyDescent="0.3">
      <c r="A2" s="78" t="s">
        <v>128</v>
      </c>
      <c r="B2" s="75" t="s">
        <v>85</v>
      </c>
      <c r="C2" s="76"/>
      <c r="D2" s="76"/>
      <c r="E2" s="76"/>
      <c r="F2" s="76"/>
      <c r="G2" s="76"/>
      <c r="H2" s="76"/>
      <c r="I2" s="77"/>
    </row>
    <row r="3" spans="1:9" s="11" customFormat="1" ht="13" customHeight="1" x14ac:dyDescent="0.3">
      <c r="A3" s="79"/>
      <c r="B3" s="68" t="s">
        <v>119</v>
      </c>
      <c r="C3" s="69"/>
      <c r="D3" s="69"/>
      <c r="E3" s="69"/>
      <c r="F3" s="69"/>
      <c r="G3" s="69"/>
      <c r="H3" s="69"/>
      <c r="I3" s="70"/>
    </row>
    <row r="4" spans="1:9" ht="13" customHeight="1" x14ac:dyDescent="0.3">
      <c r="A4" s="79"/>
      <c r="B4" s="2" t="s">
        <v>107</v>
      </c>
      <c r="C4" s="12">
        <v>1</v>
      </c>
      <c r="D4" s="3">
        <v>1</v>
      </c>
      <c r="E4" s="23">
        <f>SUM(C4*D4)</f>
        <v>1</v>
      </c>
      <c r="F4" s="12">
        <v>40</v>
      </c>
      <c r="G4" s="23">
        <f>SUM(E4*F4)</f>
        <v>40</v>
      </c>
      <c r="H4" s="32">
        <v>8.42</v>
      </c>
      <c r="I4" s="5">
        <f>SUM(G4*H4)</f>
        <v>336.8</v>
      </c>
    </row>
    <row r="5" spans="1:9" ht="13" customHeight="1" x14ac:dyDescent="0.3">
      <c r="A5" s="79"/>
      <c r="B5" s="2" t="s">
        <v>108</v>
      </c>
      <c r="C5" s="12">
        <v>54</v>
      </c>
      <c r="D5" s="3">
        <v>1</v>
      </c>
      <c r="E5" s="23">
        <f>SUM(C5*D5)</f>
        <v>54</v>
      </c>
      <c r="F5" s="12">
        <v>40</v>
      </c>
      <c r="G5" s="23">
        <f>SUM(E5*F5)</f>
        <v>2160</v>
      </c>
      <c r="H5" s="32">
        <v>8.42</v>
      </c>
      <c r="I5" s="5">
        <f>SUM(G5*H5)</f>
        <v>18187.2</v>
      </c>
    </row>
    <row r="6" spans="1:9" ht="13" customHeight="1" x14ac:dyDescent="0.3">
      <c r="A6" s="79"/>
      <c r="B6" s="2" t="s">
        <v>109</v>
      </c>
      <c r="C6" s="12">
        <v>16</v>
      </c>
      <c r="D6" s="3">
        <v>1</v>
      </c>
      <c r="E6" s="23">
        <f>SUM(C6*D6)</f>
        <v>16</v>
      </c>
      <c r="F6" s="12">
        <v>40</v>
      </c>
      <c r="G6" s="23">
        <f>SUM(E6*F6)</f>
        <v>640</v>
      </c>
      <c r="H6" s="32">
        <v>8.42</v>
      </c>
      <c r="I6" s="5">
        <f>SUM(G6*H6)</f>
        <v>5388.8</v>
      </c>
    </row>
    <row r="7" spans="1:9" ht="13" customHeight="1" x14ac:dyDescent="0.3">
      <c r="A7" s="79"/>
      <c r="B7" s="36" t="s">
        <v>25</v>
      </c>
      <c r="C7" s="37">
        <f>SUM(C4:C6)</f>
        <v>71</v>
      </c>
      <c r="D7" s="39"/>
      <c r="E7" s="37">
        <f>SUM(E4:E6)</f>
        <v>71</v>
      </c>
      <c r="F7" s="40"/>
      <c r="G7" s="37">
        <f>SUM(G4:G6)</f>
        <v>2840</v>
      </c>
      <c r="H7" s="41"/>
      <c r="I7" s="38">
        <f>SUM(I4:I6)</f>
        <v>23912.799999999999</v>
      </c>
    </row>
    <row r="8" spans="1:9" s="11" customFormat="1" ht="13" customHeight="1" x14ac:dyDescent="0.3">
      <c r="A8" s="79"/>
      <c r="B8" s="68" t="s">
        <v>120</v>
      </c>
      <c r="C8" s="69"/>
      <c r="D8" s="69"/>
      <c r="E8" s="69"/>
      <c r="F8" s="69"/>
      <c r="G8" s="69"/>
      <c r="H8" s="69"/>
      <c r="I8" s="70"/>
    </row>
    <row r="9" spans="1:9" ht="13" customHeight="1" x14ac:dyDescent="0.3">
      <c r="A9" s="79"/>
      <c r="B9" s="2" t="s">
        <v>107</v>
      </c>
      <c r="C9" s="12">
        <v>1</v>
      </c>
      <c r="D9" s="3">
        <v>1</v>
      </c>
      <c r="E9" s="23">
        <f>SUM(C9*D9)</f>
        <v>1</v>
      </c>
      <c r="F9" s="12">
        <v>203</v>
      </c>
      <c r="G9" s="23">
        <f>SUM(E9*F9)</f>
        <v>203</v>
      </c>
      <c r="H9" s="32">
        <v>8.42</v>
      </c>
      <c r="I9" s="5">
        <f>SUM(G9*H9)</f>
        <v>1709.26</v>
      </c>
    </row>
    <row r="10" spans="1:9" ht="13" customHeight="1" x14ac:dyDescent="0.3">
      <c r="A10" s="79"/>
      <c r="B10" s="2" t="s">
        <v>108</v>
      </c>
      <c r="C10" s="12">
        <v>53</v>
      </c>
      <c r="D10" s="3">
        <v>1</v>
      </c>
      <c r="E10" s="23">
        <f>SUM(C10*D10)</f>
        <v>53</v>
      </c>
      <c r="F10" s="12">
        <v>203</v>
      </c>
      <c r="G10" s="23">
        <f>SUM(E10*F10)</f>
        <v>10759</v>
      </c>
      <c r="H10" s="32">
        <v>8.42</v>
      </c>
      <c r="I10" s="5">
        <f>SUM(G10*H10)</f>
        <v>90590.78</v>
      </c>
    </row>
    <row r="11" spans="1:9" ht="13" customHeight="1" x14ac:dyDescent="0.3">
      <c r="A11" s="79"/>
      <c r="B11" s="2" t="s">
        <v>109</v>
      </c>
      <c r="C11" s="12">
        <v>15</v>
      </c>
      <c r="D11" s="3">
        <v>1</v>
      </c>
      <c r="E11" s="23">
        <f>SUM(C11*D11)</f>
        <v>15</v>
      </c>
      <c r="F11" s="12">
        <v>203</v>
      </c>
      <c r="G11" s="23">
        <f>SUM(E11*F11)</f>
        <v>3045</v>
      </c>
      <c r="H11" s="32">
        <v>8.42</v>
      </c>
      <c r="I11" s="5">
        <f>SUM(G11*H11)</f>
        <v>25638.9</v>
      </c>
    </row>
    <row r="12" spans="1:9" ht="13" customHeight="1" x14ac:dyDescent="0.3">
      <c r="A12" s="79"/>
      <c r="B12" s="36" t="s">
        <v>25</v>
      </c>
      <c r="C12" s="37">
        <f>SUM(C9:C11)</f>
        <v>69</v>
      </c>
      <c r="D12" s="39"/>
      <c r="E12" s="37">
        <f>SUM(E9:E11)</f>
        <v>69</v>
      </c>
      <c r="F12" s="40"/>
      <c r="G12" s="37">
        <f>SUM(G9:G11)</f>
        <v>14007</v>
      </c>
      <c r="H12" s="41"/>
      <c r="I12" s="38">
        <f>SUM(I9:I11)</f>
        <v>117938.94</v>
      </c>
    </row>
    <row r="13" spans="1:9" s="11" customFormat="1" ht="13" customHeight="1" x14ac:dyDescent="0.3">
      <c r="A13" s="79"/>
      <c r="B13" s="68" t="s">
        <v>121</v>
      </c>
      <c r="C13" s="69"/>
      <c r="D13" s="69"/>
      <c r="E13" s="69"/>
      <c r="F13" s="69"/>
      <c r="G13" s="69"/>
      <c r="H13" s="69"/>
      <c r="I13" s="70"/>
    </row>
    <row r="14" spans="1:9" ht="13" customHeight="1" x14ac:dyDescent="0.3">
      <c r="A14" s="79"/>
      <c r="B14" s="2" t="s">
        <v>110</v>
      </c>
      <c r="C14" s="12">
        <v>1</v>
      </c>
      <c r="D14" s="3">
        <v>1</v>
      </c>
      <c r="E14" s="23">
        <f>SUM(C14*D14)</f>
        <v>1</v>
      </c>
      <c r="F14" s="12">
        <v>80</v>
      </c>
      <c r="G14" s="23">
        <f>SUM(E14*F14)</f>
        <v>80</v>
      </c>
      <c r="H14" s="32">
        <v>5.62</v>
      </c>
      <c r="I14" s="5">
        <f>SUM(G14*H14)</f>
        <v>449.6</v>
      </c>
    </row>
    <row r="15" spans="1:9" ht="13" customHeight="1" x14ac:dyDescent="0.3">
      <c r="A15" s="79"/>
      <c r="B15" s="2" t="s">
        <v>86</v>
      </c>
      <c r="C15" s="12">
        <v>13</v>
      </c>
      <c r="D15" s="3">
        <v>1</v>
      </c>
      <c r="E15" s="23">
        <f>SUM(C15*D15)</f>
        <v>13</v>
      </c>
      <c r="F15" s="12">
        <v>80</v>
      </c>
      <c r="G15" s="23">
        <f>SUM(E15*F15)</f>
        <v>1040</v>
      </c>
      <c r="H15" s="32">
        <v>5.62</v>
      </c>
      <c r="I15" s="5">
        <f>SUM(G15*H15)</f>
        <v>5844.8</v>
      </c>
    </row>
    <row r="16" spans="1:9" ht="13" customHeight="1" x14ac:dyDescent="0.3">
      <c r="A16" s="79"/>
      <c r="B16" s="2" t="s">
        <v>88</v>
      </c>
      <c r="C16" s="12">
        <v>9</v>
      </c>
      <c r="D16" s="3">
        <v>1</v>
      </c>
      <c r="E16" s="23">
        <f>SUM(C16*D16)</f>
        <v>9</v>
      </c>
      <c r="F16" s="12">
        <v>80</v>
      </c>
      <c r="G16" s="23">
        <f>SUM(E16*F16)</f>
        <v>720</v>
      </c>
      <c r="H16" s="32">
        <v>32.14</v>
      </c>
      <c r="I16" s="5">
        <f>SUM(G16*H16)</f>
        <v>23140.799999999999</v>
      </c>
    </row>
    <row r="17" spans="1:9" ht="13" customHeight="1" x14ac:dyDescent="0.3">
      <c r="A17" s="79"/>
      <c r="B17" s="2" t="s">
        <v>87</v>
      </c>
      <c r="C17" s="12">
        <v>4</v>
      </c>
      <c r="D17" s="3">
        <v>1</v>
      </c>
      <c r="E17" s="23">
        <f>SUM(C17*D17)</f>
        <v>4</v>
      </c>
      <c r="F17" s="12">
        <v>80</v>
      </c>
      <c r="G17" s="23">
        <f>SUM(E17*F17)</f>
        <v>320</v>
      </c>
      <c r="H17" s="32">
        <v>5.62</v>
      </c>
      <c r="I17" s="5">
        <f>SUM(G17*H17)</f>
        <v>1798.4</v>
      </c>
    </row>
    <row r="18" spans="1:9" ht="13" customHeight="1" x14ac:dyDescent="0.3">
      <c r="A18" s="79"/>
      <c r="B18" s="36" t="s">
        <v>25</v>
      </c>
      <c r="C18" s="37">
        <f>SUM(C14:C17)</f>
        <v>27</v>
      </c>
      <c r="D18" s="39"/>
      <c r="E18" s="37">
        <f>SUM(E14:E17)</f>
        <v>27</v>
      </c>
      <c r="F18" s="40"/>
      <c r="G18" s="37">
        <f>SUM(G14:G17)</f>
        <v>2160</v>
      </c>
      <c r="H18" s="41"/>
      <c r="I18" s="38">
        <f>SUM(I14:I17)</f>
        <v>31233.600000000002</v>
      </c>
    </row>
    <row r="19" spans="1:9" s="11" customFormat="1" ht="13" customHeight="1" x14ac:dyDescent="0.3">
      <c r="A19" s="79"/>
      <c r="B19" s="68" t="s">
        <v>59</v>
      </c>
      <c r="C19" s="69"/>
      <c r="D19" s="69"/>
      <c r="E19" s="69"/>
      <c r="F19" s="69"/>
      <c r="G19" s="69"/>
      <c r="H19" s="69"/>
      <c r="I19" s="70"/>
    </row>
    <row r="20" spans="1:9" s="11" customFormat="1" ht="13" customHeight="1" x14ac:dyDescent="0.3">
      <c r="A20" s="79"/>
      <c r="B20" s="59" t="s">
        <v>122</v>
      </c>
      <c r="C20" s="60"/>
      <c r="D20" s="60"/>
      <c r="E20" s="60"/>
      <c r="F20" s="60"/>
      <c r="G20" s="60"/>
      <c r="H20" s="60"/>
      <c r="I20" s="61"/>
    </row>
    <row r="21" spans="1:9" ht="13" customHeight="1" x14ac:dyDescent="0.3">
      <c r="A21" s="79"/>
      <c r="B21" s="2" t="s">
        <v>107</v>
      </c>
      <c r="C21" s="12">
        <v>1</v>
      </c>
      <c r="D21" s="3">
        <v>1</v>
      </c>
      <c r="E21" s="23">
        <f>SUM(C21*D21)</f>
        <v>1</v>
      </c>
      <c r="F21" s="12">
        <v>3</v>
      </c>
      <c r="G21" s="23">
        <f>SUM(E21*F21)</f>
        <v>3</v>
      </c>
      <c r="H21" s="32">
        <v>8.42</v>
      </c>
      <c r="I21" s="5">
        <f>SUM(G21*H21)</f>
        <v>25.259999999999998</v>
      </c>
    </row>
    <row r="22" spans="1:9" ht="13" customHeight="1" x14ac:dyDescent="0.3">
      <c r="A22" s="79"/>
      <c r="B22" s="2" t="s">
        <v>108</v>
      </c>
      <c r="C22" s="12">
        <v>1</v>
      </c>
      <c r="D22" s="3">
        <v>1</v>
      </c>
      <c r="E22" s="23">
        <f>SUM(C22*D22)</f>
        <v>1</v>
      </c>
      <c r="F22" s="12">
        <v>3</v>
      </c>
      <c r="G22" s="23">
        <f>SUM(E22*F22)</f>
        <v>3</v>
      </c>
      <c r="H22" s="32">
        <v>8.42</v>
      </c>
      <c r="I22" s="5">
        <f>SUM(G22*H22)</f>
        <v>25.259999999999998</v>
      </c>
    </row>
    <row r="23" spans="1:9" ht="13" customHeight="1" x14ac:dyDescent="0.3">
      <c r="A23" s="79"/>
      <c r="B23" s="2" t="s">
        <v>109</v>
      </c>
      <c r="C23" s="12">
        <v>1</v>
      </c>
      <c r="D23" s="3">
        <v>1</v>
      </c>
      <c r="E23" s="23">
        <f>SUM(C23*D23)</f>
        <v>1</v>
      </c>
      <c r="F23" s="12">
        <v>3</v>
      </c>
      <c r="G23" s="23">
        <f>SUM(E23*F23)</f>
        <v>3</v>
      </c>
      <c r="H23" s="32">
        <v>8.42</v>
      </c>
      <c r="I23" s="5">
        <f>SUM(G23*H23)</f>
        <v>25.259999999999998</v>
      </c>
    </row>
    <row r="24" spans="1:9" ht="13" customHeight="1" x14ac:dyDescent="0.3">
      <c r="A24" s="79"/>
      <c r="B24" s="36" t="s">
        <v>25</v>
      </c>
      <c r="C24" s="37">
        <f>SUM(C21:C23)</f>
        <v>3</v>
      </c>
      <c r="D24" s="39"/>
      <c r="E24" s="37">
        <f>SUM(E21:E23)</f>
        <v>3</v>
      </c>
      <c r="F24" s="40"/>
      <c r="G24" s="37">
        <f>SUM(G21:G23)</f>
        <v>9</v>
      </c>
      <c r="H24" s="41"/>
      <c r="I24" s="38">
        <f>SUM(I21:I23)</f>
        <v>75.78</v>
      </c>
    </row>
    <row r="25" spans="1:9" s="11" customFormat="1" ht="13" customHeight="1" x14ac:dyDescent="0.3">
      <c r="A25" s="79"/>
      <c r="B25" s="59" t="s">
        <v>123</v>
      </c>
      <c r="C25" s="60"/>
      <c r="D25" s="60"/>
      <c r="E25" s="60"/>
      <c r="F25" s="60"/>
      <c r="G25" s="60"/>
      <c r="H25" s="60"/>
      <c r="I25" s="61"/>
    </row>
    <row r="26" spans="1:9" ht="13" customHeight="1" x14ac:dyDescent="0.3">
      <c r="A26" s="79"/>
      <c r="B26" s="2" t="s">
        <v>107</v>
      </c>
      <c r="C26" s="12">
        <v>1</v>
      </c>
      <c r="D26" s="3">
        <v>1</v>
      </c>
      <c r="E26" s="23">
        <f>SUM(C26*D26)</f>
        <v>1</v>
      </c>
      <c r="F26" s="12">
        <v>3</v>
      </c>
      <c r="G26" s="23">
        <f>SUM(E26*F26)</f>
        <v>3</v>
      </c>
      <c r="H26" s="32">
        <v>8.42</v>
      </c>
      <c r="I26" s="5">
        <f>SUM(G26*H26)</f>
        <v>25.259999999999998</v>
      </c>
    </row>
    <row r="27" spans="1:9" ht="13" customHeight="1" x14ac:dyDescent="0.3">
      <c r="A27" s="79"/>
      <c r="B27" s="2" t="s">
        <v>108</v>
      </c>
      <c r="C27" s="12">
        <v>1</v>
      </c>
      <c r="D27" s="3">
        <v>1</v>
      </c>
      <c r="E27" s="23">
        <f>SUM(C27*D27)</f>
        <v>1</v>
      </c>
      <c r="F27" s="12">
        <v>3</v>
      </c>
      <c r="G27" s="23">
        <f>SUM(E27*F27)</f>
        <v>3</v>
      </c>
      <c r="H27" s="32">
        <v>8.42</v>
      </c>
      <c r="I27" s="5">
        <f>SUM(G27*H27)</f>
        <v>25.259999999999998</v>
      </c>
    </row>
    <row r="28" spans="1:9" ht="13" customHeight="1" x14ac:dyDescent="0.3">
      <c r="A28" s="79"/>
      <c r="B28" s="2" t="s">
        <v>109</v>
      </c>
      <c r="C28" s="12">
        <v>1</v>
      </c>
      <c r="D28" s="3">
        <v>1</v>
      </c>
      <c r="E28" s="23">
        <f>SUM(C28*D28)</f>
        <v>1</v>
      </c>
      <c r="F28" s="12">
        <v>3</v>
      </c>
      <c r="G28" s="23">
        <f>SUM(E28*F28)</f>
        <v>3</v>
      </c>
      <c r="H28" s="32">
        <v>8.42</v>
      </c>
      <c r="I28" s="5">
        <f>SUM(G28*H28)</f>
        <v>25.259999999999998</v>
      </c>
    </row>
    <row r="29" spans="1:9" ht="13" customHeight="1" x14ac:dyDescent="0.3">
      <c r="A29" s="79"/>
      <c r="B29" s="36" t="s">
        <v>25</v>
      </c>
      <c r="C29" s="37">
        <f>SUM(C26:C28)</f>
        <v>3</v>
      </c>
      <c r="D29" s="39"/>
      <c r="E29" s="37">
        <f>SUM(E26:E28)</f>
        <v>3</v>
      </c>
      <c r="F29" s="40"/>
      <c r="G29" s="37">
        <f>SUM(G26:G28)</f>
        <v>9</v>
      </c>
      <c r="H29" s="41"/>
      <c r="I29" s="38">
        <f>SUM(I26:I28)</f>
        <v>75.78</v>
      </c>
    </row>
    <row r="30" spans="1:9" s="11" customFormat="1" ht="13" customHeight="1" x14ac:dyDescent="0.3">
      <c r="A30" s="79"/>
      <c r="B30" s="59" t="s">
        <v>124</v>
      </c>
      <c r="C30" s="60"/>
      <c r="D30" s="60"/>
      <c r="E30" s="60"/>
      <c r="F30" s="60"/>
      <c r="G30" s="60"/>
      <c r="H30" s="60"/>
      <c r="I30" s="61"/>
    </row>
    <row r="31" spans="1:9" ht="13" customHeight="1" x14ac:dyDescent="0.3">
      <c r="A31" s="79"/>
      <c r="B31" s="2" t="s">
        <v>110</v>
      </c>
      <c r="C31" s="12">
        <v>1</v>
      </c>
      <c r="D31" s="3">
        <v>1</v>
      </c>
      <c r="E31" s="23">
        <f>SUM(C31*D31)</f>
        <v>1</v>
      </c>
      <c r="F31" s="12">
        <v>3</v>
      </c>
      <c r="G31" s="23">
        <f>SUM(E31*F31)</f>
        <v>3</v>
      </c>
      <c r="H31" s="32">
        <v>5.62</v>
      </c>
      <c r="I31" s="5">
        <f>SUM(G31*H31)</f>
        <v>16.86</v>
      </c>
    </row>
    <row r="32" spans="1:9" ht="13" customHeight="1" x14ac:dyDescent="0.3">
      <c r="A32" s="79"/>
      <c r="B32" s="2" t="s">
        <v>86</v>
      </c>
      <c r="C32" s="12">
        <v>1</v>
      </c>
      <c r="D32" s="3">
        <v>1</v>
      </c>
      <c r="E32" s="23">
        <f>SUM(C32*D32)</f>
        <v>1</v>
      </c>
      <c r="F32" s="12">
        <v>3</v>
      </c>
      <c r="G32" s="23">
        <f>SUM(E32*F32)</f>
        <v>3</v>
      </c>
      <c r="H32" s="32">
        <v>5.62</v>
      </c>
      <c r="I32" s="5">
        <f>SUM(G32*H32)</f>
        <v>16.86</v>
      </c>
    </row>
    <row r="33" spans="1:9" ht="13" customHeight="1" x14ac:dyDescent="0.3">
      <c r="A33" s="79"/>
      <c r="B33" s="2" t="s">
        <v>88</v>
      </c>
      <c r="C33" s="12">
        <v>1</v>
      </c>
      <c r="D33" s="3">
        <v>1</v>
      </c>
      <c r="E33" s="23">
        <f>SUM(C33*D33)</f>
        <v>1</v>
      </c>
      <c r="F33" s="12">
        <v>3</v>
      </c>
      <c r="G33" s="23">
        <f>SUM(E33*F33)</f>
        <v>3</v>
      </c>
      <c r="H33" s="32">
        <v>32.14</v>
      </c>
      <c r="I33" s="5">
        <f>SUM(G33*H33)</f>
        <v>96.42</v>
      </c>
    </row>
    <row r="34" spans="1:9" ht="13" customHeight="1" x14ac:dyDescent="0.3">
      <c r="A34" s="79"/>
      <c r="B34" s="2" t="s">
        <v>87</v>
      </c>
      <c r="C34" s="12">
        <v>1</v>
      </c>
      <c r="D34" s="3">
        <v>1</v>
      </c>
      <c r="E34" s="23">
        <f>SUM(C34*D34)</f>
        <v>1</v>
      </c>
      <c r="F34" s="12">
        <v>3</v>
      </c>
      <c r="G34" s="23">
        <f>SUM(E34*F34)</f>
        <v>3</v>
      </c>
      <c r="H34" s="32">
        <v>5.62</v>
      </c>
      <c r="I34" s="5">
        <f>SUM(G34*H34)</f>
        <v>16.86</v>
      </c>
    </row>
    <row r="35" spans="1:9" ht="13" customHeight="1" x14ac:dyDescent="0.3">
      <c r="A35" s="79"/>
      <c r="B35" s="36" t="s">
        <v>25</v>
      </c>
      <c r="C35" s="37">
        <f>SUM(C31:C34)</f>
        <v>4</v>
      </c>
      <c r="D35" s="39"/>
      <c r="E35" s="37">
        <f>SUM(E31:E34)</f>
        <v>4</v>
      </c>
      <c r="F35" s="40"/>
      <c r="G35" s="37">
        <f>SUM(G31:G34)</f>
        <v>12</v>
      </c>
      <c r="H35" s="41"/>
      <c r="I35" s="38">
        <f>SUM(I31:I34)</f>
        <v>147</v>
      </c>
    </row>
    <row r="36" spans="1:9" s="11" customFormat="1" ht="13" customHeight="1" x14ac:dyDescent="0.3">
      <c r="A36" s="79"/>
      <c r="B36" s="68" t="s">
        <v>84</v>
      </c>
      <c r="C36" s="69"/>
      <c r="D36" s="69"/>
      <c r="E36" s="69"/>
      <c r="F36" s="69"/>
      <c r="G36" s="69"/>
      <c r="H36" s="69"/>
      <c r="I36" s="70"/>
    </row>
    <row r="37" spans="1:9" ht="13" customHeight="1" x14ac:dyDescent="0.3">
      <c r="A37" s="79"/>
      <c r="B37" s="59" t="s">
        <v>114</v>
      </c>
      <c r="C37" s="60"/>
      <c r="D37" s="60"/>
      <c r="E37" s="60"/>
      <c r="F37" s="60"/>
      <c r="G37" s="60"/>
      <c r="H37" s="60"/>
      <c r="I37" s="61"/>
    </row>
    <row r="38" spans="1:9" ht="13" customHeight="1" x14ac:dyDescent="0.3">
      <c r="A38" s="79"/>
      <c r="B38" s="2" t="s">
        <v>71</v>
      </c>
      <c r="C38" s="62">
        <v>1</v>
      </c>
      <c r="D38" s="64">
        <v>1</v>
      </c>
      <c r="E38" s="66">
        <f>SUM(C38*D38)</f>
        <v>1</v>
      </c>
      <c r="F38" s="12">
        <v>25</v>
      </c>
      <c r="G38" s="23">
        <f>SUM(E38*F38)</f>
        <v>25</v>
      </c>
      <c r="H38" s="32">
        <v>8.42</v>
      </c>
      <c r="I38" s="5">
        <f>SUM(G38*H38)</f>
        <v>210.5</v>
      </c>
    </row>
    <row r="39" spans="1:9" ht="13" customHeight="1" x14ac:dyDescent="0.3">
      <c r="A39" s="79"/>
      <c r="B39" s="2" t="s">
        <v>72</v>
      </c>
      <c r="C39" s="63"/>
      <c r="D39" s="65"/>
      <c r="E39" s="67"/>
      <c r="F39" s="12">
        <v>8</v>
      </c>
      <c r="G39" s="23">
        <f>SUM(E38*F39)</f>
        <v>8</v>
      </c>
      <c r="H39" s="32">
        <v>8.42</v>
      </c>
      <c r="I39" s="5">
        <f>SUM(G39*H39)</f>
        <v>67.36</v>
      </c>
    </row>
    <row r="40" spans="1:9" ht="13" customHeight="1" x14ac:dyDescent="0.3">
      <c r="A40" s="79"/>
      <c r="B40" s="59" t="s">
        <v>115</v>
      </c>
      <c r="C40" s="60"/>
      <c r="D40" s="60"/>
      <c r="E40" s="60"/>
      <c r="F40" s="60"/>
      <c r="G40" s="60"/>
      <c r="H40" s="60"/>
      <c r="I40" s="61"/>
    </row>
    <row r="41" spans="1:9" ht="13" customHeight="1" x14ac:dyDescent="0.3">
      <c r="A41" s="79"/>
      <c r="B41" s="2" t="s">
        <v>71</v>
      </c>
      <c r="C41" s="62">
        <v>20</v>
      </c>
      <c r="D41" s="64">
        <v>1</v>
      </c>
      <c r="E41" s="66">
        <f>SUM(C41*D41)</f>
        <v>20</v>
      </c>
      <c r="F41" s="12">
        <v>25</v>
      </c>
      <c r="G41" s="23">
        <f>SUM(E41*F41)</f>
        <v>500</v>
      </c>
      <c r="H41" s="32">
        <v>8.42</v>
      </c>
      <c r="I41" s="5">
        <f>SUM(G41*H41)</f>
        <v>4210</v>
      </c>
    </row>
    <row r="42" spans="1:9" ht="13" customHeight="1" x14ac:dyDescent="0.3">
      <c r="A42" s="79"/>
      <c r="B42" s="2" t="s">
        <v>72</v>
      </c>
      <c r="C42" s="63"/>
      <c r="D42" s="65"/>
      <c r="E42" s="67"/>
      <c r="F42" s="12">
        <v>8</v>
      </c>
      <c r="G42" s="23">
        <f>SUM(E41*F42)</f>
        <v>160</v>
      </c>
      <c r="H42" s="32">
        <v>8.42</v>
      </c>
      <c r="I42" s="5">
        <f>SUM(G42*H42)</f>
        <v>1347.2</v>
      </c>
    </row>
    <row r="43" spans="1:9" ht="13" customHeight="1" x14ac:dyDescent="0.3">
      <c r="A43" s="79"/>
      <c r="B43" s="59" t="s">
        <v>116</v>
      </c>
      <c r="C43" s="60"/>
      <c r="D43" s="60"/>
      <c r="E43" s="60"/>
      <c r="F43" s="60"/>
      <c r="G43" s="60"/>
      <c r="H43" s="60"/>
      <c r="I43" s="61"/>
    </row>
    <row r="44" spans="1:9" ht="13" customHeight="1" x14ac:dyDescent="0.3">
      <c r="A44" s="79"/>
      <c r="B44" s="2" t="s">
        <v>71</v>
      </c>
      <c r="C44" s="62">
        <v>4</v>
      </c>
      <c r="D44" s="64">
        <v>1</v>
      </c>
      <c r="E44" s="66">
        <f>SUM(C44*D44)</f>
        <v>4</v>
      </c>
      <c r="F44" s="12">
        <v>25</v>
      </c>
      <c r="G44" s="23">
        <f>SUM(E44*F44)</f>
        <v>100</v>
      </c>
      <c r="H44" s="32">
        <v>8.42</v>
      </c>
      <c r="I44" s="5">
        <f>SUM(G44*H44)</f>
        <v>842</v>
      </c>
    </row>
    <row r="45" spans="1:9" ht="13" customHeight="1" x14ac:dyDescent="0.3">
      <c r="A45" s="79"/>
      <c r="B45" s="2" t="s">
        <v>72</v>
      </c>
      <c r="C45" s="63"/>
      <c r="D45" s="65"/>
      <c r="E45" s="67"/>
      <c r="F45" s="12">
        <v>8</v>
      </c>
      <c r="G45" s="23">
        <f>SUM(E44*F45)</f>
        <v>32</v>
      </c>
      <c r="H45" s="32">
        <v>8.42</v>
      </c>
      <c r="I45" s="5">
        <f>SUM(G45*H45)</f>
        <v>269.44</v>
      </c>
    </row>
    <row r="46" spans="1:9" s="11" customFormat="1" ht="13" customHeight="1" x14ac:dyDescent="0.3">
      <c r="A46" s="79"/>
      <c r="B46" s="36" t="s">
        <v>25</v>
      </c>
      <c r="C46" s="37">
        <f>SUM(C38,C41,C44)</f>
        <v>25</v>
      </c>
      <c r="D46" s="39"/>
      <c r="E46" s="37">
        <f>SUM(E38,E41,E44)</f>
        <v>25</v>
      </c>
      <c r="F46" s="40"/>
      <c r="G46" s="37">
        <f>SUM(G38:G39,G41:G42,G44:G45)</f>
        <v>825</v>
      </c>
      <c r="H46" s="41"/>
      <c r="I46" s="38">
        <f>SUM(I38:I39,I41:I42,I44:I45)</f>
        <v>6946.4999999999991</v>
      </c>
    </row>
    <row r="47" spans="1:9" s="11" customFormat="1" ht="13" customHeight="1" x14ac:dyDescent="0.3">
      <c r="A47" s="79"/>
      <c r="B47" s="59" t="s">
        <v>117</v>
      </c>
      <c r="C47" s="60"/>
      <c r="D47" s="60"/>
      <c r="E47" s="60"/>
      <c r="F47" s="60"/>
      <c r="G47" s="60"/>
      <c r="H47" s="60"/>
      <c r="I47" s="61"/>
    </row>
    <row r="48" spans="1:9" ht="13" customHeight="1" x14ac:dyDescent="0.3">
      <c r="A48" s="79"/>
      <c r="B48" s="2" t="s">
        <v>71</v>
      </c>
      <c r="C48" s="62">
        <v>1</v>
      </c>
      <c r="D48" s="64">
        <v>1</v>
      </c>
      <c r="E48" s="66">
        <f>SUM(C48*D48)</f>
        <v>1</v>
      </c>
      <c r="F48" s="12">
        <v>23</v>
      </c>
      <c r="G48" s="23">
        <f>SUM(E48*F48)</f>
        <v>23</v>
      </c>
      <c r="H48" s="32">
        <v>8.42</v>
      </c>
      <c r="I48" s="5">
        <f>SUM(G48*H48)</f>
        <v>193.66</v>
      </c>
    </row>
    <row r="49" spans="1:9" ht="13" customHeight="1" x14ac:dyDescent="0.3">
      <c r="A49" s="79"/>
      <c r="B49" s="2" t="s">
        <v>72</v>
      </c>
      <c r="C49" s="63"/>
      <c r="D49" s="65"/>
      <c r="E49" s="67"/>
      <c r="F49" s="12">
        <v>7</v>
      </c>
      <c r="G49" s="23">
        <f>SUM(E48*F49)</f>
        <v>7</v>
      </c>
      <c r="H49" s="32">
        <v>8.42</v>
      </c>
      <c r="I49" s="5">
        <f>SUM(G49*H49)</f>
        <v>58.94</v>
      </c>
    </row>
    <row r="50" spans="1:9" s="11" customFormat="1" ht="13" customHeight="1" x14ac:dyDescent="0.3">
      <c r="A50" s="79"/>
      <c r="B50" s="59" t="s">
        <v>118</v>
      </c>
      <c r="C50" s="60"/>
      <c r="D50" s="60"/>
      <c r="E50" s="60"/>
      <c r="F50" s="60"/>
      <c r="G50" s="60"/>
      <c r="H50" s="60"/>
      <c r="I50" s="61"/>
    </row>
    <row r="51" spans="1:9" ht="13" customHeight="1" x14ac:dyDescent="0.3">
      <c r="A51" s="79"/>
      <c r="B51" s="2" t="s">
        <v>71</v>
      </c>
      <c r="C51" s="62">
        <v>27</v>
      </c>
      <c r="D51" s="64">
        <v>1</v>
      </c>
      <c r="E51" s="66">
        <f>SUM(C51*D51)</f>
        <v>27</v>
      </c>
      <c r="F51" s="12">
        <v>23</v>
      </c>
      <c r="G51" s="23">
        <f>SUM(E51*F51)</f>
        <v>621</v>
      </c>
      <c r="H51" s="32">
        <v>8.42</v>
      </c>
      <c r="I51" s="5">
        <f>SUM(G51*H51)</f>
        <v>5228.82</v>
      </c>
    </row>
    <row r="52" spans="1:9" ht="13" customHeight="1" x14ac:dyDescent="0.3">
      <c r="A52" s="79"/>
      <c r="B52" s="2" t="s">
        <v>72</v>
      </c>
      <c r="C52" s="63"/>
      <c r="D52" s="65"/>
      <c r="E52" s="67"/>
      <c r="F52" s="12">
        <v>7</v>
      </c>
      <c r="G52" s="23">
        <f>SUM(E51*F52)</f>
        <v>189</v>
      </c>
      <c r="H52" s="32">
        <v>8.42</v>
      </c>
      <c r="I52" s="5">
        <f>SUM(G52*H52)</f>
        <v>1591.3799999999999</v>
      </c>
    </row>
    <row r="53" spans="1:9" s="11" customFormat="1" ht="13" customHeight="1" x14ac:dyDescent="0.3">
      <c r="A53" s="79"/>
      <c r="B53" s="59" t="s">
        <v>125</v>
      </c>
      <c r="C53" s="60"/>
      <c r="D53" s="60"/>
      <c r="E53" s="60"/>
      <c r="F53" s="60"/>
      <c r="G53" s="60"/>
      <c r="H53" s="60"/>
      <c r="I53" s="61"/>
    </row>
    <row r="54" spans="1:9" ht="13" customHeight="1" x14ac:dyDescent="0.3">
      <c r="A54" s="79"/>
      <c r="B54" s="2" t="s">
        <v>71</v>
      </c>
      <c r="C54" s="62">
        <v>6</v>
      </c>
      <c r="D54" s="64">
        <v>1</v>
      </c>
      <c r="E54" s="66">
        <f>SUM(C54*D54)</f>
        <v>6</v>
      </c>
      <c r="F54" s="12">
        <v>23</v>
      </c>
      <c r="G54" s="23">
        <f>SUM(E54*F54)</f>
        <v>138</v>
      </c>
      <c r="H54" s="32">
        <v>8.42</v>
      </c>
      <c r="I54" s="5">
        <f>SUM(G54*H54)</f>
        <v>1161.96</v>
      </c>
    </row>
    <row r="55" spans="1:9" ht="13" customHeight="1" x14ac:dyDescent="0.3">
      <c r="A55" s="79"/>
      <c r="B55" s="2" t="s">
        <v>72</v>
      </c>
      <c r="C55" s="63"/>
      <c r="D55" s="65"/>
      <c r="E55" s="67"/>
      <c r="F55" s="12">
        <v>7</v>
      </c>
      <c r="G55" s="23">
        <f>SUM(E54*F55)</f>
        <v>42</v>
      </c>
      <c r="H55" s="32">
        <v>8.42</v>
      </c>
      <c r="I55" s="5">
        <f>SUM(G55*H55)</f>
        <v>353.64</v>
      </c>
    </row>
    <row r="56" spans="1:9" ht="13" customHeight="1" x14ac:dyDescent="0.3">
      <c r="A56" s="79"/>
      <c r="B56" s="36" t="s">
        <v>25</v>
      </c>
      <c r="C56" s="37">
        <f>SUM(C48,C51,C54)</f>
        <v>34</v>
      </c>
      <c r="D56" s="39"/>
      <c r="E56" s="37">
        <f>SUM(E48,E51,E54)</f>
        <v>34</v>
      </c>
      <c r="F56" s="40"/>
      <c r="G56" s="37">
        <f>SUM(G48:G49,G51:G52,G54:G55)</f>
        <v>1020</v>
      </c>
      <c r="H56" s="41"/>
      <c r="I56" s="38">
        <f>SUM(I48:I49,I51:I52,I54:I55)</f>
        <v>8588.4</v>
      </c>
    </row>
    <row r="57" spans="1:9" s="11" customFormat="1" ht="13" customHeight="1" x14ac:dyDescent="0.3">
      <c r="A57" s="79"/>
      <c r="B57" s="59" t="s">
        <v>111</v>
      </c>
      <c r="C57" s="60"/>
      <c r="D57" s="60"/>
      <c r="E57" s="60"/>
      <c r="F57" s="60"/>
      <c r="G57" s="60"/>
      <c r="H57" s="60"/>
      <c r="I57" s="61"/>
    </row>
    <row r="58" spans="1:9" ht="13" customHeight="1" x14ac:dyDescent="0.3">
      <c r="A58" s="79"/>
      <c r="B58" s="2" t="s">
        <v>71</v>
      </c>
      <c r="C58" s="62">
        <v>1</v>
      </c>
      <c r="D58" s="64">
        <v>1</v>
      </c>
      <c r="E58" s="66">
        <f>SUM(C58*D58)</f>
        <v>1</v>
      </c>
      <c r="F58" s="12">
        <v>23</v>
      </c>
      <c r="G58" s="23">
        <f>SUM(E58*F58)</f>
        <v>23</v>
      </c>
      <c r="H58" s="32">
        <v>5.62</v>
      </c>
      <c r="I58" s="7">
        <f>SUM(G58*H58)</f>
        <v>129.26</v>
      </c>
    </row>
    <row r="59" spans="1:9" ht="13" customHeight="1" x14ac:dyDescent="0.3">
      <c r="A59" s="79"/>
      <c r="B59" s="2" t="s">
        <v>72</v>
      </c>
      <c r="C59" s="63"/>
      <c r="D59" s="65"/>
      <c r="E59" s="67"/>
      <c r="F59" s="12">
        <v>7</v>
      </c>
      <c r="G59" s="23">
        <f>SUM(E58*F59)</f>
        <v>7</v>
      </c>
      <c r="H59" s="32">
        <v>5.62</v>
      </c>
      <c r="I59" s="7">
        <f>SUM(G59*H59)</f>
        <v>39.340000000000003</v>
      </c>
    </row>
    <row r="60" spans="1:9" s="11" customFormat="1" ht="13" customHeight="1" x14ac:dyDescent="0.3">
      <c r="A60" s="79"/>
      <c r="B60" s="59" t="s">
        <v>112</v>
      </c>
      <c r="C60" s="60"/>
      <c r="D60" s="60"/>
      <c r="E60" s="60"/>
      <c r="F60" s="60"/>
      <c r="G60" s="60"/>
      <c r="H60" s="60"/>
      <c r="I60" s="61"/>
    </row>
    <row r="61" spans="1:9" ht="13" customHeight="1" x14ac:dyDescent="0.3">
      <c r="A61" s="79"/>
      <c r="B61" s="2" t="s">
        <v>71</v>
      </c>
      <c r="C61" s="62">
        <v>5</v>
      </c>
      <c r="D61" s="64">
        <v>1</v>
      </c>
      <c r="E61" s="66">
        <f>SUM(C61*D61)</f>
        <v>5</v>
      </c>
      <c r="F61" s="12">
        <v>23</v>
      </c>
      <c r="G61" s="23">
        <f>SUM(E61*F61)</f>
        <v>115</v>
      </c>
      <c r="H61" s="32">
        <v>5.62</v>
      </c>
      <c r="I61" s="7">
        <f>SUM(G61*H61)</f>
        <v>646.30000000000007</v>
      </c>
    </row>
    <row r="62" spans="1:9" ht="13" customHeight="1" x14ac:dyDescent="0.3">
      <c r="A62" s="79"/>
      <c r="B62" s="2" t="s">
        <v>72</v>
      </c>
      <c r="C62" s="63"/>
      <c r="D62" s="65"/>
      <c r="E62" s="67"/>
      <c r="F62" s="12">
        <v>7</v>
      </c>
      <c r="G62" s="23">
        <f>SUM(E61*F62)</f>
        <v>35</v>
      </c>
      <c r="H62" s="32">
        <v>5.62</v>
      </c>
      <c r="I62" s="7">
        <f>SUM(G62*H62)</f>
        <v>196.70000000000002</v>
      </c>
    </row>
    <row r="63" spans="1:9" s="11" customFormat="1" ht="13" customHeight="1" x14ac:dyDescent="0.3">
      <c r="A63" s="79"/>
      <c r="B63" s="59" t="s">
        <v>113</v>
      </c>
      <c r="C63" s="60"/>
      <c r="D63" s="60"/>
      <c r="E63" s="60"/>
      <c r="F63" s="60"/>
      <c r="G63" s="60"/>
      <c r="H63" s="60"/>
      <c r="I63" s="61"/>
    </row>
    <row r="64" spans="1:9" ht="13" customHeight="1" x14ac:dyDescent="0.3">
      <c r="A64" s="79"/>
      <c r="B64" s="2" t="s">
        <v>71</v>
      </c>
      <c r="C64" s="62">
        <v>6</v>
      </c>
      <c r="D64" s="64">
        <v>1</v>
      </c>
      <c r="E64" s="66">
        <f>SUM(C64*D64)</f>
        <v>6</v>
      </c>
      <c r="F64" s="12">
        <v>23</v>
      </c>
      <c r="G64" s="23">
        <f>SUM(E64*F64)</f>
        <v>138</v>
      </c>
      <c r="H64" s="32">
        <v>32.14</v>
      </c>
      <c r="I64" s="7">
        <f>SUM(G64*H64)</f>
        <v>4435.32</v>
      </c>
    </row>
    <row r="65" spans="1:9" ht="13" customHeight="1" x14ac:dyDescent="0.3">
      <c r="A65" s="79"/>
      <c r="B65" s="2" t="s">
        <v>72</v>
      </c>
      <c r="C65" s="63"/>
      <c r="D65" s="65"/>
      <c r="E65" s="67"/>
      <c r="F65" s="12">
        <v>7</v>
      </c>
      <c r="G65" s="23">
        <f>SUM(E64*F65)</f>
        <v>42</v>
      </c>
      <c r="H65" s="32">
        <v>32.14</v>
      </c>
      <c r="I65" s="7">
        <f>SUM(G65*H65)</f>
        <v>1349.88</v>
      </c>
    </row>
    <row r="66" spans="1:9" ht="13" customHeight="1" x14ac:dyDescent="0.3">
      <c r="A66" s="79"/>
      <c r="B66" s="59" t="s">
        <v>127</v>
      </c>
      <c r="C66" s="60"/>
      <c r="D66" s="60"/>
      <c r="E66" s="60"/>
      <c r="F66" s="60"/>
      <c r="G66" s="60"/>
      <c r="H66" s="60"/>
      <c r="I66" s="61"/>
    </row>
    <row r="67" spans="1:9" s="11" customFormat="1" ht="13" customHeight="1" x14ac:dyDescent="0.3">
      <c r="A67" s="79"/>
      <c r="B67" s="2" t="s">
        <v>71</v>
      </c>
      <c r="C67" s="62">
        <v>1</v>
      </c>
      <c r="D67" s="64">
        <v>1</v>
      </c>
      <c r="E67" s="66">
        <f>SUM(C67*D67)</f>
        <v>1</v>
      </c>
      <c r="F67" s="12">
        <v>23</v>
      </c>
      <c r="G67" s="23">
        <f>SUM(E67*F67)</f>
        <v>23</v>
      </c>
      <c r="H67" s="32">
        <v>5.62</v>
      </c>
      <c r="I67" s="7">
        <f>SUM(G67*H67)</f>
        <v>129.26</v>
      </c>
    </row>
    <row r="68" spans="1:9" ht="13" customHeight="1" x14ac:dyDescent="0.3">
      <c r="A68" s="79"/>
      <c r="B68" s="2" t="s">
        <v>72</v>
      </c>
      <c r="C68" s="63"/>
      <c r="D68" s="65"/>
      <c r="E68" s="67"/>
      <c r="F68" s="12">
        <v>7</v>
      </c>
      <c r="G68" s="23">
        <f>SUM(E67*F68)</f>
        <v>7</v>
      </c>
      <c r="H68" s="32">
        <v>5.62</v>
      </c>
      <c r="I68" s="7">
        <f>SUM(G68*H68)</f>
        <v>39.340000000000003</v>
      </c>
    </row>
    <row r="69" spans="1:9" ht="13" customHeight="1" x14ac:dyDescent="0.3">
      <c r="A69" s="79"/>
      <c r="B69" s="36" t="s">
        <v>25</v>
      </c>
      <c r="C69" s="37">
        <f>SUM(C58,C61,C64,C67)</f>
        <v>13</v>
      </c>
      <c r="D69" s="39"/>
      <c r="E69" s="37">
        <f>SUM(E58,E61,E64,E67)</f>
        <v>13</v>
      </c>
      <c r="F69" s="40"/>
      <c r="G69" s="37">
        <f>SUM(G58:G59,G61:G62,G64:G65,G67:G68)</f>
        <v>390</v>
      </c>
      <c r="H69" s="41"/>
      <c r="I69" s="38">
        <f>SUM(I58:I59,I61:I62,I64:I65,I67:I68)</f>
        <v>6965.4000000000005</v>
      </c>
    </row>
    <row r="70" spans="1:9" s="11" customFormat="1" ht="13" customHeight="1" x14ac:dyDescent="0.3">
      <c r="A70" s="79"/>
      <c r="B70" s="42" t="s">
        <v>89</v>
      </c>
      <c r="C70" s="43">
        <f>SUM(C46,C56,C69)</f>
        <v>72</v>
      </c>
      <c r="D70" s="45"/>
      <c r="E70" s="43">
        <f>SUM(E46,E56,E69)</f>
        <v>72</v>
      </c>
      <c r="F70" s="46"/>
      <c r="G70" s="43">
        <f>SUM(G46,G56,G69)</f>
        <v>2235</v>
      </c>
      <c r="H70" s="47"/>
      <c r="I70" s="44">
        <f>SUM(I46,I56,I69)</f>
        <v>22500.3</v>
      </c>
    </row>
    <row r="71" spans="1:9" ht="13" customHeight="1" x14ac:dyDescent="0.3">
      <c r="A71" s="79"/>
      <c r="B71" s="68" t="s">
        <v>94</v>
      </c>
      <c r="C71" s="69"/>
      <c r="D71" s="69"/>
      <c r="E71" s="69"/>
      <c r="F71" s="69"/>
      <c r="G71" s="69"/>
      <c r="H71" s="69"/>
      <c r="I71" s="70"/>
    </row>
    <row r="72" spans="1:9" ht="13" customHeight="1" x14ac:dyDescent="0.3">
      <c r="A72" s="79"/>
      <c r="B72" s="59" t="s">
        <v>114</v>
      </c>
      <c r="C72" s="60"/>
      <c r="D72" s="60"/>
      <c r="E72" s="60"/>
      <c r="F72" s="60"/>
      <c r="G72" s="60"/>
      <c r="H72" s="60"/>
      <c r="I72" s="61"/>
    </row>
    <row r="73" spans="1:9" s="11" customFormat="1" ht="13" customHeight="1" x14ac:dyDescent="0.3">
      <c r="A73" s="79"/>
      <c r="B73" s="2" t="s">
        <v>71</v>
      </c>
      <c r="C73" s="62">
        <v>1</v>
      </c>
      <c r="D73" s="64">
        <v>4</v>
      </c>
      <c r="E73" s="66">
        <f>SUM(C73*D73)</f>
        <v>4</v>
      </c>
      <c r="F73" s="12">
        <v>6</v>
      </c>
      <c r="G73" s="23">
        <f>SUM(E73*F73)</f>
        <v>24</v>
      </c>
      <c r="H73" s="32">
        <v>8.42</v>
      </c>
      <c r="I73" s="5">
        <f>SUM(G73*H73)</f>
        <v>202.07999999999998</v>
      </c>
    </row>
    <row r="74" spans="1:9" ht="13" customHeight="1" x14ac:dyDescent="0.3">
      <c r="A74" s="79"/>
      <c r="B74" s="2" t="s">
        <v>72</v>
      </c>
      <c r="C74" s="63"/>
      <c r="D74" s="65"/>
      <c r="E74" s="67"/>
      <c r="F74" s="12">
        <v>2</v>
      </c>
      <c r="G74" s="23">
        <f>SUM(E73*F74)</f>
        <v>8</v>
      </c>
      <c r="H74" s="32">
        <v>8.42</v>
      </c>
      <c r="I74" s="5">
        <f>SUM(G74*H74)</f>
        <v>67.36</v>
      </c>
    </row>
    <row r="75" spans="1:9" ht="13" customHeight="1" x14ac:dyDescent="0.3">
      <c r="A75" s="79"/>
      <c r="B75" s="59" t="s">
        <v>115</v>
      </c>
      <c r="C75" s="60"/>
      <c r="D75" s="60"/>
      <c r="E75" s="60"/>
      <c r="F75" s="60"/>
      <c r="G75" s="60"/>
      <c r="H75" s="60"/>
      <c r="I75" s="61"/>
    </row>
    <row r="76" spans="1:9" s="11" customFormat="1" ht="13" customHeight="1" x14ac:dyDescent="0.3">
      <c r="A76" s="79"/>
      <c r="B76" s="2" t="s">
        <v>71</v>
      </c>
      <c r="C76" s="62">
        <v>5</v>
      </c>
      <c r="D76" s="64">
        <v>4</v>
      </c>
      <c r="E76" s="66">
        <f>SUM(C76*D76)</f>
        <v>20</v>
      </c>
      <c r="F76" s="12">
        <v>6</v>
      </c>
      <c r="G76" s="23">
        <f>SUM(E76*F76)</f>
        <v>120</v>
      </c>
      <c r="H76" s="32">
        <v>8.42</v>
      </c>
      <c r="I76" s="5">
        <f>SUM(G76*H76)</f>
        <v>1010.4</v>
      </c>
    </row>
    <row r="77" spans="1:9" ht="13" customHeight="1" x14ac:dyDescent="0.3">
      <c r="A77" s="79"/>
      <c r="B77" s="2" t="s">
        <v>72</v>
      </c>
      <c r="C77" s="63"/>
      <c r="D77" s="65"/>
      <c r="E77" s="67"/>
      <c r="F77" s="12">
        <v>2</v>
      </c>
      <c r="G77" s="23">
        <f>SUM(E76*F77)</f>
        <v>40</v>
      </c>
      <c r="H77" s="32">
        <v>8.42</v>
      </c>
      <c r="I77" s="5">
        <f>SUM(G77*H77)</f>
        <v>336.8</v>
      </c>
    </row>
    <row r="78" spans="1:9" ht="13" customHeight="1" x14ac:dyDescent="0.3">
      <c r="A78" s="79"/>
      <c r="B78" s="59" t="s">
        <v>116</v>
      </c>
      <c r="C78" s="60"/>
      <c r="D78" s="60"/>
      <c r="E78" s="60"/>
      <c r="F78" s="60"/>
      <c r="G78" s="60"/>
      <c r="H78" s="60"/>
      <c r="I78" s="61"/>
    </row>
    <row r="79" spans="1:9" ht="13" customHeight="1" x14ac:dyDescent="0.3">
      <c r="A79" s="79"/>
      <c r="B79" s="2" t="s">
        <v>71</v>
      </c>
      <c r="C79" s="62">
        <v>4</v>
      </c>
      <c r="D79" s="64">
        <v>4</v>
      </c>
      <c r="E79" s="66">
        <f>SUM(C79*D79)</f>
        <v>16</v>
      </c>
      <c r="F79" s="12">
        <v>6</v>
      </c>
      <c r="G79" s="23">
        <f>SUM(E79*F79)</f>
        <v>96</v>
      </c>
      <c r="H79" s="32">
        <v>8.42</v>
      </c>
      <c r="I79" s="5">
        <f>SUM(G79*H79)</f>
        <v>808.31999999999994</v>
      </c>
    </row>
    <row r="80" spans="1:9" ht="13" customHeight="1" x14ac:dyDescent="0.3">
      <c r="A80" s="79"/>
      <c r="B80" s="2" t="s">
        <v>72</v>
      </c>
      <c r="C80" s="63"/>
      <c r="D80" s="65"/>
      <c r="E80" s="67"/>
      <c r="F80" s="12">
        <v>2</v>
      </c>
      <c r="G80" s="23">
        <f>SUM(E79*F80)</f>
        <v>32</v>
      </c>
      <c r="H80" s="32">
        <v>8.42</v>
      </c>
      <c r="I80" s="5">
        <f>SUM(G80*H80)</f>
        <v>269.44</v>
      </c>
    </row>
    <row r="81" spans="1:9" s="11" customFormat="1" ht="13" customHeight="1" x14ac:dyDescent="0.3">
      <c r="A81" s="79"/>
      <c r="B81" s="36" t="s">
        <v>25</v>
      </c>
      <c r="C81" s="37">
        <f>SUM(C73,C76,C79)</f>
        <v>10</v>
      </c>
      <c r="D81" s="39"/>
      <c r="E81" s="37">
        <f>SUM(E73,E76,E79)</f>
        <v>40</v>
      </c>
      <c r="F81" s="40"/>
      <c r="G81" s="37">
        <f>SUM(G73:G74,G76:G77,G79:G80)</f>
        <v>320</v>
      </c>
      <c r="H81" s="41"/>
      <c r="I81" s="38">
        <f>SUM(I73:I74,I76:I77,I79:I80)</f>
        <v>2694.4</v>
      </c>
    </row>
    <row r="82" spans="1:9" s="11" customFormat="1" ht="13" customHeight="1" x14ac:dyDescent="0.3">
      <c r="A82" s="79"/>
      <c r="B82" s="59" t="s">
        <v>117</v>
      </c>
      <c r="C82" s="60"/>
      <c r="D82" s="60"/>
      <c r="E82" s="60"/>
      <c r="F82" s="60"/>
      <c r="G82" s="60"/>
      <c r="H82" s="60"/>
      <c r="I82" s="61"/>
    </row>
    <row r="83" spans="1:9" ht="13" customHeight="1" x14ac:dyDescent="0.3">
      <c r="A83" s="79"/>
      <c r="B83" s="2" t="s">
        <v>71</v>
      </c>
      <c r="C83" s="62">
        <v>1</v>
      </c>
      <c r="D83" s="64">
        <v>4</v>
      </c>
      <c r="E83" s="66">
        <f>SUM(C83*D83)</f>
        <v>4</v>
      </c>
      <c r="F83" s="48">
        <v>8.5</v>
      </c>
      <c r="G83" s="23">
        <f>SUM(E83*F83)</f>
        <v>34</v>
      </c>
      <c r="H83" s="32">
        <v>8.42</v>
      </c>
      <c r="I83" s="5">
        <f>SUM(G83*H83)</f>
        <v>286.27999999999997</v>
      </c>
    </row>
    <row r="84" spans="1:9" ht="13" customHeight="1" x14ac:dyDescent="0.3">
      <c r="A84" s="79"/>
      <c r="B84" s="2" t="s">
        <v>72</v>
      </c>
      <c r="C84" s="63"/>
      <c r="D84" s="65"/>
      <c r="E84" s="67"/>
      <c r="F84" s="48">
        <v>1.5</v>
      </c>
      <c r="G84" s="23">
        <f>SUM(E83*F84)</f>
        <v>6</v>
      </c>
      <c r="H84" s="32">
        <v>8.42</v>
      </c>
      <c r="I84" s="5">
        <f>SUM(G84*H84)</f>
        <v>50.519999999999996</v>
      </c>
    </row>
    <row r="85" spans="1:9" s="11" customFormat="1" ht="13" customHeight="1" x14ac:dyDescent="0.3">
      <c r="A85" s="79"/>
      <c r="B85" s="59" t="s">
        <v>118</v>
      </c>
      <c r="C85" s="60"/>
      <c r="D85" s="60"/>
      <c r="E85" s="60"/>
      <c r="F85" s="60"/>
      <c r="G85" s="60"/>
      <c r="H85" s="60"/>
      <c r="I85" s="61"/>
    </row>
    <row r="86" spans="1:9" ht="13" customHeight="1" x14ac:dyDescent="0.3">
      <c r="A86" s="79"/>
      <c r="B86" s="2" t="s">
        <v>71</v>
      </c>
      <c r="C86" s="62">
        <v>27</v>
      </c>
      <c r="D86" s="64">
        <v>4</v>
      </c>
      <c r="E86" s="66">
        <f>SUM(C86*D86)</f>
        <v>108</v>
      </c>
      <c r="F86" s="48">
        <v>8.5</v>
      </c>
      <c r="G86" s="23">
        <f>SUM(E86*F86)</f>
        <v>918</v>
      </c>
      <c r="H86" s="32">
        <v>8.42</v>
      </c>
      <c r="I86" s="5">
        <f>SUM(G86*H86)</f>
        <v>7729.5599999999995</v>
      </c>
    </row>
    <row r="87" spans="1:9" ht="13" customHeight="1" x14ac:dyDescent="0.3">
      <c r="A87" s="79"/>
      <c r="B87" s="2" t="s">
        <v>72</v>
      </c>
      <c r="C87" s="63"/>
      <c r="D87" s="65"/>
      <c r="E87" s="67"/>
      <c r="F87" s="48">
        <v>1.5</v>
      </c>
      <c r="G87" s="23">
        <f>SUM(E86*F87)</f>
        <v>162</v>
      </c>
      <c r="H87" s="32">
        <v>8.42</v>
      </c>
      <c r="I87" s="5">
        <f>SUM(G87*H87)</f>
        <v>1364.04</v>
      </c>
    </row>
    <row r="88" spans="1:9" s="11" customFormat="1" ht="13" customHeight="1" x14ac:dyDescent="0.3">
      <c r="A88" s="79"/>
      <c r="B88" s="59" t="s">
        <v>125</v>
      </c>
      <c r="C88" s="60"/>
      <c r="D88" s="60"/>
      <c r="E88" s="60"/>
      <c r="F88" s="60"/>
      <c r="G88" s="60"/>
      <c r="H88" s="60"/>
      <c r="I88" s="61"/>
    </row>
    <row r="89" spans="1:9" ht="13" customHeight="1" x14ac:dyDescent="0.3">
      <c r="A89" s="79"/>
      <c r="B89" s="2" t="s">
        <v>71</v>
      </c>
      <c r="C89" s="62">
        <v>6</v>
      </c>
      <c r="D89" s="64">
        <v>4</v>
      </c>
      <c r="E89" s="66">
        <f>SUM(C89*D89)</f>
        <v>24</v>
      </c>
      <c r="F89" s="48">
        <v>8.5</v>
      </c>
      <c r="G89" s="23">
        <f>SUM(E89*F89)</f>
        <v>204</v>
      </c>
      <c r="H89" s="32">
        <v>8.42</v>
      </c>
      <c r="I89" s="5">
        <f>SUM(G89*H89)</f>
        <v>1717.68</v>
      </c>
    </row>
    <row r="90" spans="1:9" ht="13" customHeight="1" x14ac:dyDescent="0.3">
      <c r="A90" s="79"/>
      <c r="B90" s="2" t="s">
        <v>72</v>
      </c>
      <c r="C90" s="63"/>
      <c r="D90" s="65"/>
      <c r="E90" s="67"/>
      <c r="F90" s="48">
        <v>1.5</v>
      </c>
      <c r="G90" s="23">
        <f>SUM(E89*F90)</f>
        <v>36</v>
      </c>
      <c r="H90" s="32">
        <v>8.42</v>
      </c>
      <c r="I90" s="5">
        <f>SUM(G90*H90)</f>
        <v>303.12</v>
      </c>
    </row>
    <row r="91" spans="1:9" ht="13" customHeight="1" x14ac:dyDescent="0.3">
      <c r="A91" s="79"/>
      <c r="B91" s="36" t="s">
        <v>25</v>
      </c>
      <c r="C91" s="37">
        <f>SUM(C83,C86,C89)</f>
        <v>34</v>
      </c>
      <c r="D91" s="39"/>
      <c r="E91" s="37">
        <f>SUM(E83,E86,E89)</f>
        <v>136</v>
      </c>
      <c r="F91" s="40"/>
      <c r="G91" s="37">
        <f>SUM(G83:G84,G86:G87,G89:G90)</f>
        <v>1360</v>
      </c>
      <c r="H91" s="41"/>
      <c r="I91" s="38">
        <f>SUM(I83:I84,I86:I87,I89:I90)</f>
        <v>11451.2</v>
      </c>
    </row>
    <row r="92" spans="1:9" s="11" customFormat="1" ht="13" customHeight="1" x14ac:dyDescent="0.3">
      <c r="A92" s="79"/>
      <c r="B92" s="59" t="s">
        <v>111</v>
      </c>
      <c r="C92" s="60"/>
      <c r="D92" s="60"/>
      <c r="E92" s="60"/>
      <c r="F92" s="60"/>
      <c r="G92" s="60"/>
      <c r="H92" s="60"/>
      <c r="I92" s="61"/>
    </row>
    <row r="93" spans="1:9" ht="13" customHeight="1" x14ac:dyDescent="0.3">
      <c r="A93" s="79"/>
      <c r="B93" s="2" t="s">
        <v>71</v>
      </c>
      <c r="C93" s="62">
        <v>1</v>
      </c>
      <c r="D93" s="64">
        <v>4</v>
      </c>
      <c r="E93" s="66">
        <f>SUM(C93*D93)</f>
        <v>4</v>
      </c>
      <c r="F93" s="48">
        <v>8.5</v>
      </c>
      <c r="G93" s="23">
        <f>SUM(E93*F93)</f>
        <v>34</v>
      </c>
      <c r="H93" s="32">
        <v>5.62</v>
      </c>
      <c r="I93" s="7">
        <f>SUM(G93*H93)</f>
        <v>191.08</v>
      </c>
    </row>
    <row r="94" spans="1:9" ht="13" customHeight="1" x14ac:dyDescent="0.3">
      <c r="A94" s="79"/>
      <c r="B94" s="2" t="s">
        <v>72</v>
      </c>
      <c r="C94" s="63"/>
      <c r="D94" s="65"/>
      <c r="E94" s="67"/>
      <c r="F94" s="48">
        <v>1.5</v>
      </c>
      <c r="G94" s="23">
        <f>SUM(E93*F94)</f>
        <v>6</v>
      </c>
      <c r="H94" s="32">
        <v>5.62</v>
      </c>
      <c r="I94" s="7">
        <f>SUM(G94*H94)</f>
        <v>33.72</v>
      </c>
    </row>
    <row r="95" spans="1:9" s="11" customFormat="1" ht="13" customHeight="1" x14ac:dyDescent="0.3">
      <c r="A95" s="79"/>
      <c r="B95" s="59" t="s">
        <v>112</v>
      </c>
      <c r="C95" s="60"/>
      <c r="D95" s="60"/>
      <c r="E95" s="60"/>
      <c r="F95" s="60"/>
      <c r="G95" s="60"/>
      <c r="H95" s="60"/>
      <c r="I95" s="61"/>
    </row>
    <row r="96" spans="1:9" ht="13" customHeight="1" x14ac:dyDescent="0.3">
      <c r="A96" s="79"/>
      <c r="B96" s="2" t="s">
        <v>71</v>
      </c>
      <c r="C96" s="62">
        <v>5</v>
      </c>
      <c r="D96" s="64">
        <v>4</v>
      </c>
      <c r="E96" s="66">
        <f>SUM(C96*D96)</f>
        <v>20</v>
      </c>
      <c r="F96" s="48">
        <v>8.5</v>
      </c>
      <c r="G96" s="23">
        <f>SUM(E96*F96)</f>
        <v>170</v>
      </c>
      <c r="H96" s="32">
        <v>5.62</v>
      </c>
      <c r="I96" s="7">
        <f>SUM(G96*H96)</f>
        <v>955.4</v>
      </c>
    </row>
    <row r="97" spans="1:9" ht="13" customHeight="1" x14ac:dyDescent="0.3">
      <c r="A97" s="79"/>
      <c r="B97" s="2" t="s">
        <v>72</v>
      </c>
      <c r="C97" s="63"/>
      <c r="D97" s="65"/>
      <c r="E97" s="67"/>
      <c r="F97" s="48">
        <v>1.5</v>
      </c>
      <c r="G97" s="23">
        <f>SUM(E96*F97)</f>
        <v>30</v>
      </c>
      <c r="H97" s="32">
        <v>5.62</v>
      </c>
      <c r="I97" s="7">
        <f>SUM(G97*H97)</f>
        <v>168.6</v>
      </c>
    </row>
    <row r="98" spans="1:9" s="11" customFormat="1" ht="13" customHeight="1" x14ac:dyDescent="0.3">
      <c r="A98" s="79"/>
      <c r="B98" s="59" t="s">
        <v>113</v>
      </c>
      <c r="C98" s="60"/>
      <c r="D98" s="60"/>
      <c r="E98" s="60"/>
      <c r="F98" s="60"/>
      <c r="G98" s="60"/>
      <c r="H98" s="60"/>
      <c r="I98" s="61"/>
    </row>
    <row r="99" spans="1:9" ht="13" customHeight="1" x14ac:dyDescent="0.3">
      <c r="A99" s="79"/>
      <c r="B99" s="2" t="s">
        <v>71</v>
      </c>
      <c r="C99" s="62">
        <v>6</v>
      </c>
      <c r="D99" s="64">
        <v>4</v>
      </c>
      <c r="E99" s="66">
        <f>SUM(C99*D99)</f>
        <v>24</v>
      </c>
      <c r="F99" s="48">
        <v>8.5</v>
      </c>
      <c r="G99" s="23">
        <f>SUM(E99*F99)</f>
        <v>204</v>
      </c>
      <c r="H99" s="32">
        <v>32.14</v>
      </c>
      <c r="I99" s="7">
        <f>SUM(G99*H99)</f>
        <v>6556.56</v>
      </c>
    </row>
    <row r="100" spans="1:9" ht="13" customHeight="1" x14ac:dyDescent="0.3">
      <c r="A100" s="79"/>
      <c r="B100" s="2" t="s">
        <v>72</v>
      </c>
      <c r="C100" s="63"/>
      <c r="D100" s="65"/>
      <c r="E100" s="67"/>
      <c r="F100" s="48">
        <v>1.5</v>
      </c>
      <c r="G100" s="23">
        <f>SUM(E99*F100)</f>
        <v>36</v>
      </c>
      <c r="H100" s="32">
        <v>32.14</v>
      </c>
      <c r="I100" s="7">
        <f>SUM(G100*H100)</f>
        <v>1157.04</v>
      </c>
    </row>
    <row r="101" spans="1:9" ht="13" customHeight="1" x14ac:dyDescent="0.3">
      <c r="A101" s="79"/>
      <c r="B101" s="59" t="s">
        <v>127</v>
      </c>
      <c r="C101" s="60"/>
      <c r="D101" s="60"/>
      <c r="E101" s="60"/>
      <c r="F101" s="60"/>
      <c r="G101" s="60"/>
      <c r="H101" s="60"/>
      <c r="I101" s="61"/>
    </row>
    <row r="102" spans="1:9" s="11" customFormat="1" ht="13" customHeight="1" x14ac:dyDescent="0.3">
      <c r="A102" s="79"/>
      <c r="B102" s="2" t="s">
        <v>71</v>
      </c>
      <c r="C102" s="62">
        <v>1</v>
      </c>
      <c r="D102" s="64">
        <v>4</v>
      </c>
      <c r="E102" s="66">
        <f>SUM(C102*D102)</f>
        <v>4</v>
      </c>
      <c r="F102" s="48">
        <v>8.5</v>
      </c>
      <c r="G102" s="23">
        <f>SUM(E102*F102)</f>
        <v>34</v>
      </c>
      <c r="H102" s="32">
        <v>5.62</v>
      </c>
      <c r="I102" s="7">
        <f>SUM(G102*H102)</f>
        <v>191.08</v>
      </c>
    </row>
    <row r="103" spans="1:9" ht="13" customHeight="1" x14ac:dyDescent="0.3">
      <c r="A103" s="79"/>
      <c r="B103" s="2" t="s">
        <v>72</v>
      </c>
      <c r="C103" s="63"/>
      <c r="D103" s="65"/>
      <c r="E103" s="67"/>
      <c r="F103" s="48">
        <v>1.5</v>
      </c>
      <c r="G103" s="23">
        <f>SUM(E102*F103)</f>
        <v>6</v>
      </c>
      <c r="H103" s="32">
        <v>5.62</v>
      </c>
      <c r="I103" s="7">
        <f>SUM(G103*H103)</f>
        <v>33.72</v>
      </c>
    </row>
    <row r="104" spans="1:9" ht="13" customHeight="1" x14ac:dyDescent="0.3">
      <c r="A104" s="79"/>
      <c r="B104" s="36" t="s">
        <v>25</v>
      </c>
      <c r="C104" s="37">
        <f>SUM(C93,C96,C99,C102)</f>
        <v>13</v>
      </c>
      <c r="D104" s="39"/>
      <c r="E104" s="37">
        <f>SUM(E93,E96,E99,E102)</f>
        <v>52</v>
      </c>
      <c r="F104" s="40"/>
      <c r="G104" s="37">
        <f>SUM(G93:G94,G96:G97,G99:G100,G102:G103)</f>
        <v>520</v>
      </c>
      <c r="H104" s="41"/>
      <c r="I104" s="38">
        <f>SUM(I93:I94,I96:I97,I99:I100,I102:I103)</f>
        <v>9287.2000000000007</v>
      </c>
    </row>
    <row r="105" spans="1:9" s="11" customFormat="1" ht="13" customHeight="1" x14ac:dyDescent="0.3">
      <c r="A105" s="79"/>
      <c r="B105" s="42" t="s">
        <v>93</v>
      </c>
      <c r="C105" s="43">
        <f>SUM(C81,C91,C104)</f>
        <v>57</v>
      </c>
      <c r="D105" s="45"/>
      <c r="E105" s="43">
        <f>SUM(E81,E91,E104)</f>
        <v>228</v>
      </c>
      <c r="F105" s="46"/>
      <c r="G105" s="43">
        <f>SUM(G81,G91,G104)</f>
        <v>2200</v>
      </c>
      <c r="H105" s="47"/>
      <c r="I105" s="44">
        <f>SUM(I81,I91,I104)</f>
        <v>23432.800000000003</v>
      </c>
    </row>
    <row r="106" spans="1:9" ht="13" customHeight="1" x14ac:dyDescent="0.3">
      <c r="A106" s="79"/>
      <c r="B106" s="68" t="s">
        <v>90</v>
      </c>
      <c r="C106" s="69"/>
      <c r="D106" s="69"/>
      <c r="E106" s="69"/>
      <c r="F106" s="69"/>
      <c r="G106" s="69"/>
      <c r="H106" s="69"/>
      <c r="I106" s="70"/>
    </row>
    <row r="107" spans="1:9" ht="13" customHeight="1" x14ac:dyDescent="0.3">
      <c r="A107" s="79"/>
      <c r="B107" s="59" t="s">
        <v>114</v>
      </c>
      <c r="C107" s="60"/>
      <c r="D107" s="60"/>
      <c r="E107" s="60"/>
      <c r="F107" s="60"/>
      <c r="G107" s="60"/>
      <c r="H107" s="60"/>
      <c r="I107" s="61"/>
    </row>
    <row r="108" spans="1:9" s="11" customFormat="1" ht="13" customHeight="1" x14ac:dyDescent="0.3">
      <c r="A108" s="79"/>
      <c r="B108" s="2" t="s">
        <v>71</v>
      </c>
      <c r="C108" s="62">
        <v>1</v>
      </c>
      <c r="D108" s="64">
        <v>1</v>
      </c>
      <c r="E108" s="66">
        <f>SUM(C108*D108)</f>
        <v>1</v>
      </c>
      <c r="F108" s="12">
        <v>25</v>
      </c>
      <c r="G108" s="23">
        <f>SUM(E108*F108)</f>
        <v>25</v>
      </c>
      <c r="H108" s="32">
        <v>8.42</v>
      </c>
      <c r="I108" s="5">
        <f>SUM(G108*H108)</f>
        <v>210.5</v>
      </c>
    </row>
    <row r="109" spans="1:9" ht="13" customHeight="1" x14ac:dyDescent="0.3">
      <c r="A109" s="79"/>
      <c r="B109" s="2" t="s">
        <v>72</v>
      </c>
      <c r="C109" s="63"/>
      <c r="D109" s="65"/>
      <c r="E109" s="67"/>
      <c r="F109" s="12">
        <v>8</v>
      </c>
      <c r="G109" s="23">
        <f>SUM(E108*F109)</f>
        <v>8</v>
      </c>
      <c r="H109" s="32">
        <v>8.42</v>
      </c>
      <c r="I109" s="5">
        <f>SUM(G109*H109)</f>
        <v>67.36</v>
      </c>
    </row>
    <row r="110" spans="1:9" ht="13" customHeight="1" x14ac:dyDescent="0.3">
      <c r="A110" s="79"/>
      <c r="B110" s="59" t="s">
        <v>115</v>
      </c>
      <c r="C110" s="60"/>
      <c r="D110" s="60"/>
      <c r="E110" s="60"/>
      <c r="F110" s="60"/>
      <c r="G110" s="60"/>
      <c r="H110" s="60"/>
      <c r="I110" s="61"/>
    </row>
    <row r="111" spans="1:9" s="11" customFormat="1" ht="13" customHeight="1" x14ac:dyDescent="0.3">
      <c r="A111" s="79"/>
      <c r="B111" s="2" t="s">
        <v>71</v>
      </c>
      <c r="C111" s="62">
        <v>20</v>
      </c>
      <c r="D111" s="64">
        <v>1</v>
      </c>
      <c r="E111" s="66">
        <f>SUM(C111*D111)</f>
        <v>20</v>
      </c>
      <c r="F111" s="12">
        <v>25</v>
      </c>
      <c r="G111" s="23">
        <f>SUM(E111*F111)</f>
        <v>500</v>
      </c>
      <c r="H111" s="32">
        <v>8.42</v>
      </c>
      <c r="I111" s="5">
        <f>SUM(G111*H111)</f>
        <v>4210</v>
      </c>
    </row>
    <row r="112" spans="1:9" ht="13" customHeight="1" x14ac:dyDescent="0.3">
      <c r="A112" s="79"/>
      <c r="B112" s="2" t="s">
        <v>72</v>
      </c>
      <c r="C112" s="63"/>
      <c r="D112" s="65"/>
      <c r="E112" s="67"/>
      <c r="F112" s="12">
        <v>8</v>
      </c>
      <c r="G112" s="23">
        <f>SUM(E111*F112)</f>
        <v>160</v>
      </c>
      <c r="H112" s="32">
        <v>8.42</v>
      </c>
      <c r="I112" s="5">
        <f>SUM(G112*H112)</f>
        <v>1347.2</v>
      </c>
    </row>
    <row r="113" spans="1:9" ht="13" customHeight="1" x14ac:dyDescent="0.3">
      <c r="A113" s="79"/>
      <c r="B113" s="59" t="s">
        <v>116</v>
      </c>
      <c r="C113" s="60"/>
      <c r="D113" s="60"/>
      <c r="E113" s="60"/>
      <c r="F113" s="60"/>
      <c r="G113" s="60"/>
      <c r="H113" s="60"/>
      <c r="I113" s="61"/>
    </row>
    <row r="114" spans="1:9" ht="13" customHeight="1" x14ac:dyDescent="0.3">
      <c r="A114" s="79"/>
      <c r="B114" s="2" t="s">
        <v>71</v>
      </c>
      <c r="C114" s="62">
        <v>4</v>
      </c>
      <c r="D114" s="64">
        <v>1</v>
      </c>
      <c r="E114" s="66">
        <f>SUM(C114*D114)</f>
        <v>4</v>
      </c>
      <c r="F114" s="12">
        <v>25</v>
      </c>
      <c r="G114" s="23">
        <f>SUM(E114*F114)</f>
        <v>100</v>
      </c>
      <c r="H114" s="32">
        <v>8.42</v>
      </c>
      <c r="I114" s="5">
        <f>SUM(G114*H114)</f>
        <v>842</v>
      </c>
    </row>
    <row r="115" spans="1:9" ht="13" customHeight="1" x14ac:dyDescent="0.3">
      <c r="A115" s="79"/>
      <c r="B115" s="2" t="s">
        <v>72</v>
      </c>
      <c r="C115" s="63"/>
      <c r="D115" s="65"/>
      <c r="E115" s="67"/>
      <c r="F115" s="12">
        <v>8</v>
      </c>
      <c r="G115" s="23">
        <f>SUM(E114*F115)</f>
        <v>32</v>
      </c>
      <c r="H115" s="32">
        <v>8.42</v>
      </c>
      <c r="I115" s="5">
        <f>SUM(G115*H115)</f>
        <v>269.44</v>
      </c>
    </row>
    <row r="116" spans="1:9" s="11" customFormat="1" ht="13" customHeight="1" x14ac:dyDescent="0.3">
      <c r="A116" s="79"/>
      <c r="B116" s="36" t="s">
        <v>25</v>
      </c>
      <c r="C116" s="37">
        <f>SUM(C108,C111,C114)</f>
        <v>25</v>
      </c>
      <c r="D116" s="39"/>
      <c r="E116" s="37">
        <f>SUM(E108,E111,E114)</f>
        <v>25</v>
      </c>
      <c r="F116" s="40"/>
      <c r="G116" s="37">
        <f>SUM(G108:G109,G111:G112,G114:G115)</f>
        <v>825</v>
      </c>
      <c r="H116" s="41"/>
      <c r="I116" s="38">
        <f>SUM(I108:I109,I111:I112,I114:I115)</f>
        <v>6946.4999999999991</v>
      </c>
    </row>
    <row r="117" spans="1:9" s="11" customFormat="1" ht="13" customHeight="1" x14ac:dyDescent="0.3">
      <c r="A117" s="79"/>
      <c r="B117" s="59" t="s">
        <v>126</v>
      </c>
      <c r="C117" s="60"/>
      <c r="D117" s="60"/>
      <c r="E117" s="60"/>
      <c r="F117" s="60"/>
      <c r="G117" s="60"/>
      <c r="H117" s="60"/>
      <c r="I117" s="61"/>
    </row>
    <row r="118" spans="1:9" ht="13" customHeight="1" x14ac:dyDescent="0.3">
      <c r="A118" s="79"/>
      <c r="B118" s="2" t="s">
        <v>71</v>
      </c>
      <c r="C118" s="62">
        <v>1</v>
      </c>
      <c r="D118" s="64">
        <v>1</v>
      </c>
      <c r="E118" s="66">
        <f>SUM(C118*D118)</f>
        <v>1</v>
      </c>
      <c r="F118" s="12">
        <v>23</v>
      </c>
      <c r="G118" s="23">
        <f>SUM(E118*F118)</f>
        <v>23</v>
      </c>
      <c r="H118" s="32">
        <v>8.42</v>
      </c>
      <c r="I118" s="5">
        <f>SUM(G118*H118)</f>
        <v>193.66</v>
      </c>
    </row>
    <row r="119" spans="1:9" ht="13" customHeight="1" x14ac:dyDescent="0.3">
      <c r="A119" s="79"/>
      <c r="B119" s="2" t="s">
        <v>72</v>
      </c>
      <c r="C119" s="63"/>
      <c r="D119" s="65"/>
      <c r="E119" s="67"/>
      <c r="F119" s="12">
        <v>7</v>
      </c>
      <c r="G119" s="23">
        <f>SUM(E118*F119)</f>
        <v>7</v>
      </c>
      <c r="H119" s="32">
        <v>8.42</v>
      </c>
      <c r="I119" s="5">
        <f>SUM(G119*H119)</f>
        <v>58.94</v>
      </c>
    </row>
    <row r="120" spans="1:9" s="11" customFormat="1" ht="13" customHeight="1" x14ac:dyDescent="0.3">
      <c r="A120" s="79"/>
      <c r="B120" s="59" t="s">
        <v>118</v>
      </c>
      <c r="C120" s="60"/>
      <c r="D120" s="60"/>
      <c r="E120" s="60"/>
      <c r="F120" s="60"/>
      <c r="G120" s="60"/>
      <c r="H120" s="60"/>
      <c r="I120" s="61"/>
    </row>
    <row r="121" spans="1:9" ht="13" customHeight="1" x14ac:dyDescent="0.3">
      <c r="A121" s="79"/>
      <c r="B121" s="56" t="s">
        <v>71</v>
      </c>
      <c r="C121" s="71">
        <v>27</v>
      </c>
      <c r="D121" s="73">
        <v>1</v>
      </c>
      <c r="E121" s="66">
        <f>SUM(C121*D121)</f>
        <v>27</v>
      </c>
      <c r="F121" s="55">
        <v>23</v>
      </c>
      <c r="G121" s="23">
        <f>SUM(E121*F121)</f>
        <v>621</v>
      </c>
      <c r="H121" s="57">
        <v>8.42</v>
      </c>
      <c r="I121" s="58">
        <f>SUM(G121*H121)</f>
        <v>5228.82</v>
      </c>
    </row>
    <row r="122" spans="1:9" ht="13" customHeight="1" x14ac:dyDescent="0.3">
      <c r="A122" s="79"/>
      <c r="B122" s="56" t="s">
        <v>72</v>
      </c>
      <c r="C122" s="72"/>
      <c r="D122" s="74"/>
      <c r="E122" s="67"/>
      <c r="F122" s="55">
        <v>7</v>
      </c>
      <c r="G122" s="23">
        <f>SUM(E121*F122)</f>
        <v>189</v>
      </c>
      <c r="H122" s="57">
        <v>8.42</v>
      </c>
      <c r="I122" s="58">
        <f>SUM(G122*H122)</f>
        <v>1591.3799999999999</v>
      </c>
    </row>
    <row r="123" spans="1:9" s="11" customFormat="1" ht="13" customHeight="1" x14ac:dyDescent="0.3">
      <c r="A123" s="79"/>
      <c r="B123" s="59" t="s">
        <v>125</v>
      </c>
      <c r="C123" s="60"/>
      <c r="D123" s="60"/>
      <c r="E123" s="60"/>
      <c r="F123" s="60"/>
      <c r="G123" s="60"/>
      <c r="H123" s="60"/>
      <c r="I123" s="61"/>
    </row>
    <row r="124" spans="1:9" ht="13" customHeight="1" x14ac:dyDescent="0.3">
      <c r="A124" s="79"/>
      <c r="B124" s="2" t="s">
        <v>71</v>
      </c>
      <c r="C124" s="62">
        <v>6</v>
      </c>
      <c r="D124" s="64">
        <v>1</v>
      </c>
      <c r="E124" s="66">
        <f>SUM(C124*D124)</f>
        <v>6</v>
      </c>
      <c r="F124" s="12">
        <v>23</v>
      </c>
      <c r="G124" s="23">
        <f>SUM(E124*F124)</f>
        <v>138</v>
      </c>
      <c r="H124" s="32">
        <v>8.42</v>
      </c>
      <c r="I124" s="5">
        <f>SUM(G124*H124)</f>
        <v>1161.96</v>
      </c>
    </row>
    <row r="125" spans="1:9" ht="13" customHeight="1" x14ac:dyDescent="0.3">
      <c r="A125" s="79"/>
      <c r="B125" s="2" t="s">
        <v>72</v>
      </c>
      <c r="C125" s="63"/>
      <c r="D125" s="65"/>
      <c r="E125" s="67"/>
      <c r="F125" s="12">
        <v>7</v>
      </c>
      <c r="G125" s="23">
        <f>SUM(E124*F125)</f>
        <v>42</v>
      </c>
      <c r="H125" s="32">
        <v>8.42</v>
      </c>
      <c r="I125" s="5">
        <f>SUM(G125*H125)</f>
        <v>353.64</v>
      </c>
    </row>
    <row r="126" spans="1:9" ht="13" customHeight="1" x14ac:dyDescent="0.3">
      <c r="A126" s="79"/>
      <c r="B126" s="36" t="s">
        <v>25</v>
      </c>
      <c r="C126" s="37">
        <f>SUM(C118,C121,C124)</f>
        <v>34</v>
      </c>
      <c r="D126" s="39"/>
      <c r="E126" s="37">
        <f>SUM(E118,E121,E124)</f>
        <v>34</v>
      </c>
      <c r="F126" s="40"/>
      <c r="G126" s="37">
        <f>SUM(G118:G119,G121:G122,G124:G125)</f>
        <v>1020</v>
      </c>
      <c r="H126" s="41"/>
      <c r="I126" s="38">
        <f>SUM(I118:I119,I121:I122,I124:I125)</f>
        <v>8588.4</v>
      </c>
    </row>
    <row r="127" spans="1:9" s="11" customFormat="1" ht="13" customHeight="1" x14ac:dyDescent="0.3">
      <c r="A127" s="79"/>
      <c r="B127" s="59" t="s">
        <v>111</v>
      </c>
      <c r="C127" s="60"/>
      <c r="D127" s="60"/>
      <c r="E127" s="60"/>
      <c r="F127" s="60"/>
      <c r="G127" s="60"/>
      <c r="H127" s="60"/>
      <c r="I127" s="61"/>
    </row>
    <row r="128" spans="1:9" ht="13" customHeight="1" x14ac:dyDescent="0.3">
      <c r="A128" s="79"/>
      <c r="B128" s="2" t="s">
        <v>71</v>
      </c>
      <c r="C128" s="62">
        <v>1</v>
      </c>
      <c r="D128" s="64">
        <v>1</v>
      </c>
      <c r="E128" s="66">
        <f>SUM(C128*D128)</f>
        <v>1</v>
      </c>
      <c r="F128" s="12">
        <v>23</v>
      </c>
      <c r="G128" s="23">
        <f>SUM(E128*F128)</f>
        <v>23</v>
      </c>
      <c r="H128" s="32">
        <v>5.62</v>
      </c>
      <c r="I128" s="7">
        <f>SUM(G128*H128)</f>
        <v>129.26</v>
      </c>
    </row>
    <row r="129" spans="1:9" ht="13" customHeight="1" x14ac:dyDescent="0.3">
      <c r="A129" s="79"/>
      <c r="B129" s="2" t="s">
        <v>72</v>
      </c>
      <c r="C129" s="63"/>
      <c r="D129" s="65"/>
      <c r="E129" s="67"/>
      <c r="F129" s="12">
        <v>7</v>
      </c>
      <c r="G129" s="23">
        <f>SUM(E128*F129)</f>
        <v>7</v>
      </c>
      <c r="H129" s="32">
        <v>5.62</v>
      </c>
      <c r="I129" s="7">
        <f>SUM(G129*H129)</f>
        <v>39.340000000000003</v>
      </c>
    </row>
    <row r="130" spans="1:9" s="11" customFormat="1" ht="13" customHeight="1" x14ac:dyDescent="0.3">
      <c r="A130" s="79"/>
      <c r="B130" s="59" t="s">
        <v>112</v>
      </c>
      <c r="C130" s="60"/>
      <c r="D130" s="60"/>
      <c r="E130" s="60"/>
      <c r="F130" s="60"/>
      <c r="G130" s="60"/>
      <c r="H130" s="60"/>
      <c r="I130" s="61"/>
    </row>
    <row r="131" spans="1:9" ht="13" customHeight="1" x14ac:dyDescent="0.3">
      <c r="A131" s="79"/>
      <c r="B131" s="2" t="s">
        <v>71</v>
      </c>
      <c r="C131" s="62">
        <v>5</v>
      </c>
      <c r="D131" s="64">
        <v>1</v>
      </c>
      <c r="E131" s="66">
        <f>SUM(C131*D131)</f>
        <v>5</v>
      </c>
      <c r="F131" s="12">
        <v>23</v>
      </c>
      <c r="G131" s="23">
        <f>SUM(E131*F131)</f>
        <v>115</v>
      </c>
      <c r="H131" s="32">
        <v>5.62</v>
      </c>
      <c r="I131" s="7">
        <f>SUM(G131*H131)</f>
        <v>646.30000000000007</v>
      </c>
    </row>
    <row r="132" spans="1:9" ht="13" customHeight="1" x14ac:dyDescent="0.3">
      <c r="A132" s="79"/>
      <c r="B132" s="2" t="s">
        <v>72</v>
      </c>
      <c r="C132" s="63"/>
      <c r="D132" s="65"/>
      <c r="E132" s="67"/>
      <c r="F132" s="12">
        <v>7</v>
      </c>
      <c r="G132" s="23">
        <f>SUM(E131*F132)</f>
        <v>35</v>
      </c>
      <c r="H132" s="32">
        <v>5.62</v>
      </c>
      <c r="I132" s="7">
        <f>SUM(G132*H132)</f>
        <v>196.70000000000002</v>
      </c>
    </row>
    <row r="133" spans="1:9" s="11" customFormat="1" ht="13" customHeight="1" x14ac:dyDescent="0.3">
      <c r="A133" s="79"/>
      <c r="B133" s="59" t="s">
        <v>113</v>
      </c>
      <c r="C133" s="60"/>
      <c r="D133" s="60"/>
      <c r="E133" s="60"/>
      <c r="F133" s="60"/>
      <c r="G133" s="60"/>
      <c r="H133" s="60"/>
      <c r="I133" s="61"/>
    </row>
    <row r="134" spans="1:9" ht="13" customHeight="1" x14ac:dyDescent="0.3">
      <c r="A134" s="79"/>
      <c r="B134" s="2" t="s">
        <v>71</v>
      </c>
      <c r="C134" s="62">
        <v>6</v>
      </c>
      <c r="D134" s="64">
        <v>1</v>
      </c>
      <c r="E134" s="66">
        <f>SUM(C134*D134)</f>
        <v>6</v>
      </c>
      <c r="F134" s="12">
        <v>23</v>
      </c>
      <c r="G134" s="23">
        <f>SUM(E134*F134)</f>
        <v>138</v>
      </c>
      <c r="H134" s="32">
        <v>32.14</v>
      </c>
      <c r="I134" s="7">
        <f>SUM(G134*H134)</f>
        <v>4435.32</v>
      </c>
    </row>
    <row r="135" spans="1:9" ht="13" customHeight="1" x14ac:dyDescent="0.3">
      <c r="A135" s="79"/>
      <c r="B135" s="2" t="s">
        <v>72</v>
      </c>
      <c r="C135" s="63"/>
      <c r="D135" s="65"/>
      <c r="E135" s="67"/>
      <c r="F135" s="12">
        <v>7</v>
      </c>
      <c r="G135" s="23">
        <f>SUM(E134*F135)</f>
        <v>42</v>
      </c>
      <c r="H135" s="32">
        <v>32.14</v>
      </c>
      <c r="I135" s="7">
        <f>SUM(G135*H135)</f>
        <v>1349.88</v>
      </c>
    </row>
    <row r="136" spans="1:9" ht="13" customHeight="1" x14ac:dyDescent="0.3">
      <c r="A136" s="79"/>
      <c r="B136" s="59" t="s">
        <v>127</v>
      </c>
      <c r="C136" s="60"/>
      <c r="D136" s="60"/>
      <c r="E136" s="60"/>
      <c r="F136" s="60"/>
      <c r="G136" s="60"/>
      <c r="H136" s="60"/>
      <c r="I136" s="61"/>
    </row>
    <row r="137" spans="1:9" s="11" customFormat="1" ht="13" customHeight="1" x14ac:dyDescent="0.3">
      <c r="A137" s="79"/>
      <c r="B137" s="2" t="s">
        <v>71</v>
      </c>
      <c r="C137" s="62">
        <v>1</v>
      </c>
      <c r="D137" s="64">
        <v>1</v>
      </c>
      <c r="E137" s="66">
        <f>SUM(C137*D137)</f>
        <v>1</v>
      </c>
      <c r="F137" s="12">
        <v>23</v>
      </c>
      <c r="G137" s="23">
        <f>SUM(E137*F137)</f>
        <v>23</v>
      </c>
      <c r="H137" s="32">
        <v>5.62</v>
      </c>
      <c r="I137" s="7">
        <f>SUM(G137*H137)</f>
        <v>129.26</v>
      </c>
    </row>
    <row r="138" spans="1:9" ht="13" customHeight="1" x14ac:dyDescent="0.3">
      <c r="A138" s="79"/>
      <c r="B138" s="2" t="s">
        <v>72</v>
      </c>
      <c r="C138" s="63"/>
      <c r="D138" s="65"/>
      <c r="E138" s="67"/>
      <c r="F138" s="12">
        <v>7</v>
      </c>
      <c r="G138" s="23">
        <f>SUM(E137*F138)</f>
        <v>7</v>
      </c>
      <c r="H138" s="32">
        <v>5.62</v>
      </c>
      <c r="I138" s="7">
        <f>SUM(G138*H138)</f>
        <v>39.340000000000003</v>
      </c>
    </row>
    <row r="139" spans="1:9" ht="13" customHeight="1" x14ac:dyDescent="0.3">
      <c r="A139" s="79"/>
      <c r="B139" s="36" t="s">
        <v>25</v>
      </c>
      <c r="C139" s="37">
        <f>SUM(C128,C131,C134,C137)</f>
        <v>13</v>
      </c>
      <c r="D139" s="39"/>
      <c r="E139" s="37">
        <f>SUM(E128,E131,E134,E137)</f>
        <v>13</v>
      </c>
      <c r="F139" s="40"/>
      <c r="G139" s="37">
        <f>SUM(G128:G129,G131:G132,G134:G135,G137:G138)</f>
        <v>390</v>
      </c>
      <c r="H139" s="41"/>
      <c r="I139" s="38">
        <f>SUM(I128:I129,I131:I132,I134:I135,I137:I138)</f>
        <v>6965.4000000000005</v>
      </c>
    </row>
    <row r="140" spans="1:9" s="11" customFormat="1" ht="13" customHeight="1" x14ac:dyDescent="0.3">
      <c r="A140" s="79"/>
      <c r="B140" s="42" t="s">
        <v>92</v>
      </c>
      <c r="C140" s="43">
        <f>SUM(C116,C126,C139)</f>
        <v>72</v>
      </c>
      <c r="D140" s="45"/>
      <c r="E140" s="43">
        <f>SUM(E116,E126,E139)</f>
        <v>72</v>
      </c>
      <c r="F140" s="46"/>
      <c r="G140" s="43">
        <f>SUM(G116,G126,G139)</f>
        <v>2235</v>
      </c>
      <c r="H140" s="47"/>
      <c r="I140" s="44">
        <f>SUM(I116,I126,I139)</f>
        <v>22500.3</v>
      </c>
    </row>
    <row r="141" spans="1:9" ht="13" customHeight="1" x14ac:dyDescent="0.3">
      <c r="A141" s="79"/>
      <c r="B141" s="68" t="s">
        <v>91</v>
      </c>
      <c r="C141" s="69"/>
      <c r="D141" s="69"/>
      <c r="E141" s="69"/>
      <c r="F141" s="69"/>
      <c r="G141" s="69"/>
      <c r="H141" s="69"/>
      <c r="I141" s="70"/>
    </row>
    <row r="142" spans="1:9" ht="13" customHeight="1" x14ac:dyDescent="0.3">
      <c r="A142" s="79"/>
      <c r="B142" s="59" t="s">
        <v>114</v>
      </c>
      <c r="C142" s="60"/>
      <c r="D142" s="60"/>
      <c r="E142" s="60"/>
      <c r="F142" s="60"/>
      <c r="G142" s="60"/>
      <c r="H142" s="60"/>
      <c r="I142" s="61"/>
    </row>
    <row r="143" spans="1:9" s="11" customFormat="1" ht="13" customHeight="1" x14ac:dyDescent="0.3">
      <c r="A143" s="79"/>
      <c r="B143" s="2" t="s">
        <v>71</v>
      </c>
      <c r="C143" s="62">
        <v>1</v>
      </c>
      <c r="D143" s="64">
        <v>1</v>
      </c>
      <c r="E143" s="66">
        <f>SUM(C143*D143)</f>
        <v>1</v>
      </c>
      <c r="F143" s="12">
        <v>25</v>
      </c>
      <c r="G143" s="23">
        <f>SUM(E143*F143)</f>
        <v>25</v>
      </c>
      <c r="H143" s="32">
        <v>8.42</v>
      </c>
      <c r="I143" s="5">
        <f>SUM(G143*H143)</f>
        <v>210.5</v>
      </c>
    </row>
    <row r="144" spans="1:9" ht="13" customHeight="1" x14ac:dyDescent="0.3">
      <c r="A144" s="79"/>
      <c r="B144" s="2" t="s">
        <v>72</v>
      </c>
      <c r="C144" s="63"/>
      <c r="D144" s="65"/>
      <c r="E144" s="67"/>
      <c r="F144" s="12">
        <v>8</v>
      </c>
      <c r="G144" s="23">
        <f>SUM(E143*F144)</f>
        <v>8</v>
      </c>
      <c r="H144" s="32">
        <v>8.42</v>
      </c>
      <c r="I144" s="5">
        <f>SUM(G144*H144)</f>
        <v>67.36</v>
      </c>
    </row>
    <row r="145" spans="1:9" ht="13" customHeight="1" x14ac:dyDescent="0.3">
      <c r="A145" s="79"/>
      <c r="B145" s="59" t="s">
        <v>115</v>
      </c>
      <c r="C145" s="60"/>
      <c r="D145" s="60"/>
      <c r="E145" s="60"/>
      <c r="F145" s="60"/>
      <c r="G145" s="60"/>
      <c r="H145" s="60"/>
      <c r="I145" s="61"/>
    </row>
    <row r="146" spans="1:9" s="11" customFormat="1" ht="13" customHeight="1" x14ac:dyDescent="0.3">
      <c r="A146" s="79"/>
      <c r="B146" s="2" t="s">
        <v>71</v>
      </c>
      <c r="C146" s="62">
        <v>20</v>
      </c>
      <c r="D146" s="64">
        <v>1</v>
      </c>
      <c r="E146" s="66">
        <f>SUM(C146*D146)</f>
        <v>20</v>
      </c>
      <c r="F146" s="12">
        <v>25</v>
      </c>
      <c r="G146" s="23">
        <f>SUM(E146*F146)</f>
        <v>500</v>
      </c>
      <c r="H146" s="32">
        <v>8.42</v>
      </c>
      <c r="I146" s="5">
        <f>SUM(G146*H146)</f>
        <v>4210</v>
      </c>
    </row>
    <row r="147" spans="1:9" ht="13" customHeight="1" x14ac:dyDescent="0.3">
      <c r="A147" s="79"/>
      <c r="B147" s="2" t="s">
        <v>72</v>
      </c>
      <c r="C147" s="63"/>
      <c r="D147" s="65"/>
      <c r="E147" s="67"/>
      <c r="F147" s="12">
        <v>8</v>
      </c>
      <c r="G147" s="23">
        <f>SUM(E146*F147)</f>
        <v>160</v>
      </c>
      <c r="H147" s="32">
        <v>8.42</v>
      </c>
      <c r="I147" s="5">
        <f>SUM(G147*H147)</f>
        <v>1347.2</v>
      </c>
    </row>
    <row r="148" spans="1:9" ht="13" customHeight="1" x14ac:dyDescent="0.3">
      <c r="A148" s="79"/>
      <c r="B148" s="59" t="s">
        <v>116</v>
      </c>
      <c r="C148" s="60"/>
      <c r="D148" s="60"/>
      <c r="E148" s="60"/>
      <c r="F148" s="60"/>
      <c r="G148" s="60"/>
      <c r="H148" s="60"/>
      <c r="I148" s="61"/>
    </row>
    <row r="149" spans="1:9" ht="13" customHeight="1" x14ac:dyDescent="0.3">
      <c r="A149" s="79"/>
      <c r="B149" s="2" t="s">
        <v>71</v>
      </c>
      <c r="C149" s="62">
        <v>4</v>
      </c>
      <c r="D149" s="64">
        <v>1</v>
      </c>
      <c r="E149" s="66">
        <f>SUM(C149*D149)</f>
        <v>4</v>
      </c>
      <c r="F149" s="12">
        <v>25</v>
      </c>
      <c r="G149" s="23">
        <f>SUM(E149*F149)</f>
        <v>100</v>
      </c>
      <c r="H149" s="32">
        <v>8.42</v>
      </c>
      <c r="I149" s="5">
        <f>SUM(G149*H149)</f>
        <v>842</v>
      </c>
    </row>
    <row r="150" spans="1:9" ht="13" customHeight="1" x14ac:dyDescent="0.3">
      <c r="A150" s="79"/>
      <c r="B150" s="2" t="s">
        <v>72</v>
      </c>
      <c r="C150" s="63"/>
      <c r="D150" s="65"/>
      <c r="E150" s="67"/>
      <c r="F150" s="12">
        <v>8</v>
      </c>
      <c r="G150" s="23">
        <f>SUM(E149*F150)</f>
        <v>32</v>
      </c>
      <c r="H150" s="32">
        <v>8.42</v>
      </c>
      <c r="I150" s="5">
        <f>SUM(G150*H150)</f>
        <v>269.44</v>
      </c>
    </row>
    <row r="151" spans="1:9" s="11" customFormat="1" ht="13" customHeight="1" x14ac:dyDescent="0.3">
      <c r="A151" s="79"/>
      <c r="B151" s="36" t="s">
        <v>25</v>
      </c>
      <c r="C151" s="37">
        <f>SUM(C143,C146,C149)</f>
        <v>25</v>
      </c>
      <c r="D151" s="39"/>
      <c r="E151" s="37">
        <f>SUM(E143,E146,E149)</f>
        <v>25</v>
      </c>
      <c r="F151" s="40"/>
      <c r="G151" s="37">
        <f>SUM(G143:G144,G146:G147,G149:G150)</f>
        <v>825</v>
      </c>
      <c r="H151" s="41"/>
      <c r="I151" s="38">
        <f>SUM(I143:I144,I146:I147,I149:I150)</f>
        <v>6946.4999999999991</v>
      </c>
    </row>
    <row r="152" spans="1:9" s="11" customFormat="1" ht="13" customHeight="1" x14ac:dyDescent="0.3">
      <c r="A152" s="79"/>
      <c r="B152" s="59" t="s">
        <v>126</v>
      </c>
      <c r="C152" s="60"/>
      <c r="D152" s="60"/>
      <c r="E152" s="60"/>
      <c r="F152" s="60"/>
      <c r="G152" s="60"/>
      <c r="H152" s="60"/>
      <c r="I152" s="61"/>
    </row>
    <row r="153" spans="1:9" ht="13" customHeight="1" x14ac:dyDescent="0.3">
      <c r="A153" s="79"/>
      <c r="B153" s="2" t="s">
        <v>71</v>
      </c>
      <c r="C153" s="62">
        <v>1</v>
      </c>
      <c r="D153" s="64">
        <v>1</v>
      </c>
      <c r="E153" s="66">
        <f>SUM(C153*D153)</f>
        <v>1</v>
      </c>
      <c r="F153" s="12">
        <v>23</v>
      </c>
      <c r="G153" s="23">
        <f>SUM(E153*F153)</f>
        <v>23</v>
      </c>
      <c r="H153" s="32">
        <v>8.42</v>
      </c>
      <c r="I153" s="5">
        <f>SUM(G153*H153)</f>
        <v>193.66</v>
      </c>
    </row>
    <row r="154" spans="1:9" ht="13" customHeight="1" x14ac:dyDescent="0.3">
      <c r="A154" s="79"/>
      <c r="B154" s="2" t="s">
        <v>72</v>
      </c>
      <c r="C154" s="63"/>
      <c r="D154" s="65"/>
      <c r="E154" s="67"/>
      <c r="F154" s="12">
        <v>7</v>
      </c>
      <c r="G154" s="23">
        <f>SUM(E153*F154)</f>
        <v>7</v>
      </c>
      <c r="H154" s="32">
        <v>8.42</v>
      </c>
      <c r="I154" s="5">
        <f>SUM(G154*H154)</f>
        <v>58.94</v>
      </c>
    </row>
    <row r="155" spans="1:9" s="11" customFormat="1" ht="13" customHeight="1" x14ac:dyDescent="0.3">
      <c r="A155" s="79"/>
      <c r="B155" s="59" t="s">
        <v>118</v>
      </c>
      <c r="C155" s="60"/>
      <c r="D155" s="60"/>
      <c r="E155" s="60"/>
      <c r="F155" s="60"/>
      <c r="G155" s="60"/>
      <c r="H155" s="60"/>
      <c r="I155" s="61"/>
    </row>
    <row r="156" spans="1:9" ht="13" customHeight="1" x14ac:dyDescent="0.3">
      <c r="A156" s="79"/>
      <c r="B156" s="2" t="s">
        <v>71</v>
      </c>
      <c r="C156" s="62">
        <v>27</v>
      </c>
      <c r="D156" s="64">
        <v>1</v>
      </c>
      <c r="E156" s="66">
        <f>SUM(C156*D156)</f>
        <v>27</v>
      </c>
      <c r="F156" s="12">
        <v>23</v>
      </c>
      <c r="G156" s="23">
        <f>SUM(E156*F156)</f>
        <v>621</v>
      </c>
      <c r="H156" s="32">
        <v>8.42</v>
      </c>
      <c r="I156" s="5">
        <f>SUM(G156*H156)</f>
        <v>5228.82</v>
      </c>
    </row>
    <row r="157" spans="1:9" ht="13" customHeight="1" x14ac:dyDescent="0.3">
      <c r="A157" s="79"/>
      <c r="B157" s="2" t="s">
        <v>72</v>
      </c>
      <c r="C157" s="63"/>
      <c r="D157" s="65"/>
      <c r="E157" s="67"/>
      <c r="F157" s="12">
        <v>7</v>
      </c>
      <c r="G157" s="23">
        <f>SUM(E156*F157)</f>
        <v>189</v>
      </c>
      <c r="H157" s="32">
        <v>8.42</v>
      </c>
      <c r="I157" s="5">
        <f>SUM(G157*H157)</f>
        <v>1591.3799999999999</v>
      </c>
    </row>
    <row r="158" spans="1:9" s="11" customFormat="1" ht="13" customHeight="1" x14ac:dyDescent="0.3">
      <c r="A158" s="79"/>
      <c r="B158" s="59" t="s">
        <v>125</v>
      </c>
      <c r="C158" s="60"/>
      <c r="D158" s="60"/>
      <c r="E158" s="60"/>
      <c r="F158" s="60"/>
      <c r="G158" s="60"/>
      <c r="H158" s="60"/>
      <c r="I158" s="61"/>
    </row>
    <row r="159" spans="1:9" ht="13" customHeight="1" x14ac:dyDescent="0.3">
      <c r="A159" s="79"/>
      <c r="B159" s="2" t="s">
        <v>71</v>
      </c>
      <c r="C159" s="62">
        <v>6</v>
      </c>
      <c r="D159" s="64">
        <v>1</v>
      </c>
      <c r="E159" s="66">
        <f>SUM(C159*D159)</f>
        <v>6</v>
      </c>
      <c r="F159" s="12">
        <v>23</v>
      </c>
      <c r="G159" s="23">
        <f>SUM(E159*F159)</f>
        <v>138</v>
      </c>
      <c r="H159" s="32">
        <v>8.42</v>
      </c>
      <c r="I159" s="5">
        <f>SUM(G159*H159)</f>
        <v>1161.96</v>
      </c>
    </row>
    <row r="160" spans="1:9" ht="13" customHeight="1" x14ac:dyDescent="0.3">
      <c r="A160" s="79"/>
      <c r="B160" s="2" t="s">
        <v>72</v>
      </c>
      <c r="C160" s="63"/>
      <c r="D160" s="65"/>
      <c r="E160" s="67"/>
      <c r="F160" s="12">
        <v>7</v>
      </c>
      <c r="G160" s="23">
        <f>SUM(E159*F160)</f>
        <v>42</v>
      </c>
      <c r="H160" s="32">
        <v>8.42</v>
      </c>
      <c r="I160" s="5">
        <f>SUM(G160*H160)</f>
        <v>353.64</v>
      </c>
    </row>
    <row r="161" spans="1:9" ht="13" customHeight="1" x14ac:dyDescent="0.3">
      <c r="A161" s="79"/>
      <c r="B161" s="36" t="s">
        <v>25</v>
      </c>
      <c r="C161" s="37">
        <f>SUM(C153,C156,C159)</f>
        <v>34</v>
      </c>
      <c r="D161" s="39"/>
      <c r="E161" s="37">
        <f>SUM(E153,E156,E159)</f>
        <v>34</v>
      </c>
      <c r="F161" s="40"/>
      <c r="G161" s="37">
        <f>SUM(G153:G154,G156:G157,G159:G160)</f>
        <v>1020</v>
      </c>
      <c r="H161" s="41"/>
      <c r="I161" s="38">
        <f>SUM(I153:I154,I156:I157,I159:I160)</f>
        <v>8588.4</v>
      </c>
    </row>
    <row r="162" spans="1:9" s="11" customFormat="1" ht="13" customHeight="1" x14ac:dyDescent="0.3">
      <c r="A162" s="79"/>
      <c r="B162" s="59" t="s">
        <v>111</v>
      </c>
      <c r="C162" s="60"/>
      <c r="D162" s="60"/>
      <c r="E162" s="60"/>
      <c r="F162" s="60"/>
      <c r="G162" s="60"/>
      <c r="H162" s="60"/>
      <c r="I162" s="61"/>
    </row>
    <row r="163" spans="1:9" ht="13" customHeight="1" x14ac:dyDescent="0.3">
      <c r="A163" s="79"/>
      <c r="B163" s="2" t="s">
        <v>71</v>
      </c>
      <c r="C163" s="62">
        <v>1</v>
      </c>
      <c r="D163" s="64">
        <v>1</v>
      </c>
      <c r="E163" s="66">
        <f>SUM(C163*D163)</f>
        <v>1</v>
      </c>
      <c r="F163" s="12">
        <v>23</v>
      </c>
      <c r="G163" s="23">
        <f>SUM(E163*F163)</f>
        <v>23</v>
      </c>
      <c r="H163" s="32">
        <v>5.62</v>
      </c>
      <c r="I163" s="7">
        <f>SUM(G163*H163)</f>
        <v>129.26</v>
      </c>
    </row>
    <row r="164" spans="1:9" ht="13" customHeight="1" x14ac:dyDescent="0.3">
      <c r="A164" s="79"/>
      <c r="B164" s="2" t="s">
        <v>72</v>
      </c>
      <c r="C164" s="63"/>
      <c r="D164" s="65"/>
      <c r="E164" s="67"/>
      <c r="F164" s="12">
        <v>7</v>
      </c>
      <c r="G164" s="23">
        <f>SUM(E163*F164)</f>
        <v>7</v>
      </c>
      <c r="H164" s="32">
        <v>5.62</v>
      </c>
      <c r="I164" s="7">
        <f>SUM(G164*H164)</f>
        <v>39.340000000000003</v>
      </c>
    </row>
    <row r="165" spans="1:9" s="11" customFormat="1" ht="13" customHeight="1" x14ac:dyDescent="0.3">
      <c r="A165" s="79"/>
      <c r="B165" s="59" t="s">
        <v>112</v>
      </c>
      <c r="C165" s="60"/>
      <c r="D165" s="60"/>
      <c r="E165" s="60"/>
      <c r="F165" s="60"/>
      <c r="G165" s="60"/>
      <c r="H165" s="60"/>
      <c r="I165" s="61"/>
    </row>
    <row r="166" spans="1:9" ht="13" customHeight="1" x14ac:dyDescent="0.3">
      <c r="A166" s="79"/>
      <c r="B166" s="2" t="s">
        <v>71</v>
      </c>
      <c r="C166" s="62">
        <v>5</v>
      </c>
      <c r="D166" s="64">
        <v>1</v>
      </c>
      <c r="E166" s="66">
        <f>SUM(C166*D166)</f>
        <v>5</v>
      </c>
      <c r="F166" s="12">
        <v>23</v>
      </c>
      <c r="G166" s="23">
        <f>SUM(E166*F166)</f>
        <v>115</v>
      </c>
      <c r="H166" s="32">
        <v>5.62</v>
      </c>
      <c r="I166" s="7">
        <f>SUM(G166*H166)</f>
        <v>646.30000000000007</v>
      </c>
    </row>
    <row r="167" spans="1:9" ht="13" customHeight="1" x14ac:dyDescent="0.3">
      <c r="A167" s="79"/>
      <c r="B167" s="2" t="s">
        <v>72</v>
      </c>
      <c r="C167" s="63"/>
      <c r="D167" s="65"/>
      <c r="E167" s="67"/>
      <c r="F167" s="12">
        <v>7</v>
      </c>
      <c r="G167" s="23">
        <f>SUM(E166*F167)</f>
        <v>35</v>
      </c>
      <c r="H167" s="32">
        <v>5.62</v>
      </c>
      <c r="I167" s="7">
        <f>SUM(G167*H167)</f>
        <v>196.70000000000002</v>
      </c>
    </row>
    <row r="168" spans="1:9" s="11" customFormat="1" ht="13" customHeight="1" x14ac:dyDescent="0.3">
      <c r="A168" s="79"/>
      <c r="B168" s="59" t="s">
        <v>113</v>
      </c>
      <c r="C168" s="60"/>
      <c r="D168" s="60"/>
      <c r="E168" s="60"/>
      <c r="F168" s="60"/>
      <c r="G168" s="60"/>
      <c r="H168" s="60"/>
      <c r="I168" s="61"/>
    </row>
    <row r="169" spans="1:9" ht="13" customHeight="1" x14ac:dyDescent="0.3">
      <c r="A169" s="79"/>
      <c r="B169" s="2" t="s">
        <v>71</v>
      </c>
      <c r="C169" s="62">
        <v>6</v>
      </c>
      <c r="D169" s="64">
        <v>1</v>
      </c>
      <c r="E169" s="66">
        <f>SUM(C169*D169)</f>
        <v>6</v>
      </c>
      <c r="F169" s="12">
        <v>23</v>
      </c>
      <c r="G169" s="23">
        <f>SUM(E169*F169)</f>
        <v>138</v>
      </c>
      <c r="H169" s="32">
        <v>32.14</v>
      </c>
      <c r="I169" s="7">
        <f>SUM(G169*H169)</f>
        <v>4435.32</v>
      </c>
    </row>
    <row r="170" spans="1:9" ht="13" customHeight="1" x14ac:dyDescent="0.3">
      <c r="A170" s="79"/>
      <c r="B170" s="2" t="s">
        <v>72</v>
      </c>
      <c r="C170" s="63"/>
      <c r="D170" s="65"/>
      <c r="E170" s="67"/>
      <c r="F170" s="12">
        <v>7</v>
      </c>
      <c r="G170" s="23">
        <f>SUM(E169*F170)</f>
        <v>42</v>
      </c>
      <c r="H170" s="32">
        <v>32.14</v>
      </c>
      <c r="I170" s="7">
        <f>SUM(G170*H170)</f>
        <v>1349.88</v>
      </c>
    </row>
    <row r="171" spans="1:9" ht="13" customHeight="1" x14ac:dyDescent="0.3">
      <c r="A171" s="79"/>
      <c r="B171" s="59" t="s">
        <v>127</v>
      </c>
      <c r="C171" s="60"/>
      <c r="D171" s="60"/>
      <c r="E171" s="60"/>
      <c r="F171" s="60"/>
      <c r="G171" s="60"/>
      <c r="H171" s="60"/>
      <c r="I171" s="61"/>
    </row>
    <row r="172" spans="1:9" s="11" customFormat="1" ht="13" customHeight="1" x14ac:dyDescent="0.3">
      <c r="A172" s="79"/>
      <c r="B172" s="2" t="s">
        <v>71</v>
      </c>
      <c r="C172" s="62">
        <v>1</v>
      </c>
      <c r="D172" s="64">
        <v>1</v>
      </c>
      <c r="E172" s="66">
        <f>SUM(C172*D172)</f>
        <v>1</v>
      </c>
      <c r="F172" s="12">
        <v>23</v>
      </c>
      <c r="G172" s="23">
        <f>SUM(E172*F172)</f>
        <v>23</v>
      </c>
      <c r="H172" s="32">
        <v>5.62</v>
      </c>
      <c r="I172" s="7">
        <f>SUM(G172*H172)</f>
        <v>129.26</v>
      </c>
    </row>
    <row r="173" spans="1:9" ht="13" customHeight="1" x14ac:dyDescent="0.3">
      <c r="A173" s="79"/>
      <c r="B173" s="2" t="s">
        <v>72</v>
      </c>
      <c r="C173" s="63"/>
      <c r="D173" s="65"/>
      <c r="E173" s="67"/>
      <c r="F173" s="12">
        <v>7</v>
      </c>
      <c r="G173" s="23">
        <f>SUM(E172*F173)</f>
        <v>7</v>
      </c>
      <c r="H173" s="32">
        <v>5.62</v>
      </c>
      <c r="I173" s="7">
        <f>SUM(G173*H173)</f>
        <v>39.340000000000003</v>
      </c>
    </row>
    <row r="174" spans="1:9" ht="13" customHeight="1" x14ac:dyDescent="0.3">
      <c r="A174" s="79"/>
      <c r="B174" s="36" t="s">
        <v>25</v>
      </c>
      <c r="C174" s="37">
        <f>SUM(C163,C166,C169,C172)</f>
        <v>13</v>
      </c>
      <c r="D174" s="39"/>
      <c r="E174" s="37">
        <f>SUM(E163,E166,E169,E172)</f>
        <v>13</v>
      </c>
      <c r="F174" s="40"/>
      <c r="G174" s="37">
        <f>SUM(G163:G164,G166:G167,G169:G170,G172:G173)</f>
        <v>390</v>
      </c>
      <c r="H174" s="41"/>
      <c r="I174" s="38">
        <f>SUM(I163:I164,I166:I167,I169:I170,I172:I173)</f>
        <v>6965.4000000000005</v>
      </c>
    </row>
    <row r="175" spans="1:9" s="11" customFormat="1" ht="13" customHeight="1" x14ac:dyDescent="0.3">
      <c r="A175" s="79"/>
      <c r="B175" s="42" t="s">
        <v>95</v>
      </c>
      <c r="C175" s="43">
        <f>SUM(C151,C161,C174)</f>
        <v>72</v>
      </c>
      <c r="D175" s="45"/>
      <c r="E175" s="43">
        <f>SUM(E151,E161,E174)</f>
        <v>72</v>
      </c>
      <c r="F175" s="46"/>
      <c r="G175" s="43">
        <f>SUM(G151,G161,G174)</f>
        <v>2235</v>
      </c>
      <c r="H175" s="47"/>
      <c r="I175" s="44">
        <f>SUM(I151,I161,I174)</f>
        <v>22500.3</v>
      </c>
    </row>
    <row r="176" spans="1:9" ht="13" customHeight="1" x14ac:dyDescent="0.3">
      <c r="A176" s="79"/>
      <c r="B176" s="103" t="s">
        <v>96</v>
      </c>
      <c r="C176" s="104">
        <f>SUM(C7,C12,C18,C24,C29,C35,C70,C105,C140,C175)</f>
        <v>450</v>
      </c>
      <c r="D176" s="105"/>
      <c r="E176" s="104">
        <f>SUM(E7,E12,E18,E24,E29,E35,E70,E105,E140,E175)</f>
        <v>621</v>
      </c>
      <c r="F176" s="106"/>
      <c r="G176" s="104">
        <f>SUM(G7,G12,G18,G24,G29,G35,G70,G105,G140,G175)</f>
        <v>27942</v>
      </c>
      <c r="H176" s="107"/>
      <c r="I176" s="108">
        <f>SUM(I7,I12,I18,I24,I29,I35,I70,I105,I140,I175)</f>
        <v>264317.59999999998</v>
      </c>
    </row>
  </sheetData>
  <mergeCells count="173">
    <mergeCell ref="B2:I2"/>
    <mergeCell ref="B3:I3"/>
    <mergeCell ref="B8:I8"/>
    <mergeCell ref="B19:I19"/>
    <mergeCell ref="A2:A176"/>
    <mergeCell ref="B13:I13"/>
    <mergeCell ref="B20:I20"/>
    <mergeCell ref="B25:I25"/>
    <mergeCell ref="B30:I30"/>
    <mergeCell ref="B37:I37"/>
    <mergeCell ref="B40:I40"/>
    <mergeCell ref="B57:I57"/>
    <mergeCell ref="C58:C59"/>
    <mergeCell ref="D58:D59"/>
    <mergeCell ref="E58:E59"/>
    <mergeCell ref="D38:D39"/>
    <mergeCell ref="E38:E39"/>
    <mergeCell ref="C41:C42"/>
    <mergeCell ref="D41:D42"/>
    <mergeCell ref="E41:E42"/>
    <mergeCell ref="B43:I43"/>
    <mergeCell ref="B36:I36"/>
    <mergeCell ref="C38:C39"/>
    <mergeCell ref="B50:I50"/>
    <mergeCell ref="C51:C52"/>
    <mergeCell ref="D51:D52"/>
    <mergeCell ref="E51:E52"/>
    <mergeCell ref="B53:I53"/>
    <mergeCell ref="C54:C55"/>
    <mergeCell ref="D54:D55"/>
    <mergeCell ref="E54:E55"/>
    <mergeCell ref="C44:C45"/>
    <mergeCell ref="D44:D45"/>
    <mergeCell ref="E44:E45"/>
    <mergeCell ref="B47:I47"/>
    <mergeCell ref="C48:C49"/>
    <mergeCell ref="D48:D49"/>
    <mergeCell ref="E48:E49"/>
    <mergeCell ref="B60:I60"/>
    <mergeCell ref="C61:C62"/>
    <mergeCell ref="D61:D62"/>
    <mergeCell ref="E61:E62"/>
    <mergeCell ref="B66:I66"/>
    <mergeCell ref="C67:C68"/>
    <mergeCell ref="D67:D68"/>
    <mergeCell ref="E67:E68"/>
    <mergeCell ref="B63:I63"/>
    <mergeCell ref="C64:C65"/>
    <mergeCell ref="B75:I75"/>
    <mergeCell ref="C76:C77"/>
    <mergeCell ref="D76:D77"/>
    <mergeCell ref="E76:E77"/>
    <mergeCell ref="B78:I78"/>
    <mergeCell ref="C79:C80"/>
    <mergeCell ref="D79:D80"/>
    <mergeCell ref="E79:E80"/>
    <mergeCell ref="D64:D65"/>
    <mergeCell ref="E64:E65"/>
    <mergeCell ref="B72:I72"/>
    <mergeCell ref="C73:C74"/>
    <mergeCell ref="D73:D74"/>
    <mergeCell ref="E73:E74"/>
    <mergeCell ref="B71:I71"/>
    <mergeCell ref="B88:I88"/>
    <mergeCell ref="C89:C90"/>
    <mergeCell ref="D89:D90"/>
    <mergeCell ref="E89:E90"/>
    <mergeCell ref="B92:I92"/>
    <mergeCell ref="C93:C94"/>
    <mergeCell ref="D93:D94"/>
    <mergeCell ref="E93:E94"/>
    <mergeCell ref="B82:I82"/>
    <mergeCell ref="C83:C84"/>
    <mergeCell ref="D83:D84"/>
    <mergeCell ref="E83:E84"/>
    <mergeCell ref="B85:I85"/>
    <mergeCell ref="C86:C87"/>
    <mergeCell ref="D86:D87"/>
    <mergeCell ref="E86:E87"/>
    <mergeCell ref="B101:I101"/>
    <mergeCell ref="C102:C103"/>
    <mergeCell ref="D102:D103"/>
    <mergeCell ref="E102:E103"/>
    <mergeCell ref="B107:I107"/>
    <mergeCell ref="C108:C109"/>
    <mergeCell ref="D108:D109"/>
    <mergeCell ref="E108:E109"/>
    <mergeCell ref="B95:I95"/>
    <mergeCell ref="C96:C97"/>
    <mergeCell ref="D96:D97"/>
    <mergeCell ref="E96:E97"/>
    <mergeCell ref="B98:I98"/>
    <mergeCell ref="C99:C100"/>
    <mergeCell ref="D99:D100"/>
    <mergeCell ref="E99:E100"/>
    <mergeCell ref="B106:I106"/>
    <mergeCell ref="B117:I117"/>
    <mergeCell ref="C118:C119"/>
    <mergeCell ref="D118:D119"/>
    <mergeCell ref="E118:E119"/>
    <mergeCell ref="B120:I120"/>
    <mergeCell ref="C121:C122"/>
    <mergeCell ref="D121:D122"/>
    <mergeCell ref="E121:E122"/>
    <mergeCell ref="B110:I110"/>
    <mergeCell ref="C111:C112"/>
    <mergeCell ref="D111:D112"/>
    <mergeCell ref="E111:E112"/>
    <mergeCell ref="B113:I113"/>
    <mergeCell ref="C114:C115"/>
    <mergeCell ref="D114:D115"/>
    <mergeCell ref="E114:E115"/>
    <mergeCell ref="B130:I130"/>
    <mergeCell ref="C131:C132"/>
    <mergeCell ref="D131:D132"/>
    <mergeCell ref="E131:E132"/>
    <mergeCell ref="B133:I133"/>
    <mergeCell ref="C134:C135"/>
    <mergeCell ref="D134:D135"/>
    <mergeCell ref="E134:E135"/>
    <mergeCell ref="B123:I123"/>
    <mergeCell ref="C124:C125"/>
    <mergeCell ref="D124:D125"/>
    <mergeCell ref="E124:E125"/>
    <mergeCell ref="B127:I127"/>
    <mergeCell ref="C128:C129"/>
    <mergeCell ref="D128:D129"/>
    <mergeCell ref="E128:E129"/>
    <mergeCell ref="B145:I145"/>
    <mergeCell ref="C146:C147"/>
    <mergeCell ref="D146:D147"/>
    <mergeCell ref="E146:E147"/>
    <mergeCell ref="B148:I148"/>
    <mergeCell ref="C149:C150"/>
    <mergeCell ref="D149:D150"/>
    <mergeCell ref="E149:E150"/>
    <mergeCell ref="B136:I136"/>
    <mergeCell ref="C137:C138"/>
    <mergeCell ref="D137:D138"/>
    <mergeCell ref="E137:E138"/>
    <mergeCell ref="B142:I142"/>
    <mergeCell ref="C143:C144"/>
    <mergeCell ref="D143:D144"/>
    <mergeCell ref="E143:E144"/>
    <mergeCell ref="B141:I141"/>
    <mergeCell ref="B158:I158"/>
    <mergeCell ref="C159:C160"/>
    <mergeCell ref="D159:D160"/>
    <mergeCell ref="E159:E160"/>
    <mergeCell ref="B162:I162"/>
    <mergeCell ref="C163:C164"/>
    <mergeCell ref="D163:D164"/>
    <mergeCell ref="E163:E164"/>
    <mergeCell ref="B152:I152"/>
    <mergeCell ref="C153:C154"/>
    <mergeCell ref="D153:D154"/>
    <mergeCell ref="E153:E154"/>
    <mergeCell ref="B155:I155"/>
    <mergeCell ref="C156:C157"/>
    <mergeCell ref="D156:D157"/>
    <mergeCell ref="E156:E157"/>
    <mergeCell ref="B171:I171"/>
    <mergeCell ref="C172:C173"/>
    <mergeCell ref="D172:D173"/>
    <mergeCell ref="E172:E173"/>
    <mergeCell ref="B165:I165"/>
    <mergeCell ref="C166:C167"/>
    <mergeCell ref="D166:D167"/>
    <mergeCell ref="E166:E167"/>
    <mergeCell ref="B168:I168"/>
    <mergeCell ref="C169:C170"/>
    <mergeCell ref="D169:D170"/>
    <mergeCell ref="E169:E170"/>
  </mergeCells>
  <pageMargins left="0.25" right="0.25" top="0.25" bottom="0.2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pane ySplit="1" topLeftCell="A41" activePane="bottomLeft" state="frozen"/>
      <selection pane="bottomLeft" activeCell="B57" sqref="B57"/>
    </sheetView>
  </sheetViews>
  <sheetFormatPr defaultRowHeight="13" x14ac:dyDescent="0.3"/>
  <cols>
    <col min="1" max="1" width="14.6328125" style="16" customWidth="1"/>
    <col min="2" max="2" width="34.179687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35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31" t="s">
        <v>21</v>
      </c>
      <c r="I1" s="18" t="s">
        <v>22</v>
      </c>
    </row>
    <row r="2" spans="1:9" ht="15.5" customHeight="1" x14ac:dyDescent="0.3">
      <c r="A2" s="78" t="s">
        <v>128</v>
      </c>
      <c r="B2" s="75" t="s">
        <v>97</v>
      </c>
      <c r="C2" s="76"/>
      <c r="D2" s="76"/>
      <c r="E2" s="76"/>
      <c r="F2" s="76"/>
      <c r="G2" s="76"/>
      <c r="H2" s="76"/>
      <c r="I2" s="77"/>
    </row>
    <row r="3" spans="1:9" s="11" customFormat="1" ht="13" customHeight="1" x14ac:dyDescent="0.3">
      <c r="A3" s="79"/>
      <c r="B3" s="68" t="s">
        <v>57</v>
      </c>
      <c r="C3" s="69"/>
      <c r="D3" s="69"/>
      <c r="E3" s="69"/>
      <c r="F3" s="69"/>
      <c r="G3" s="69"/>
      <c r="H3" s="69"/>
      <c r="I3" s="70"/>
    </row>
    <row r="4" spans="1:9" ht="13" customHeight="1" x14ac:dyDescent="0.3">
      <c r="A4" s="79"/>
      <c r="B4" s="2" t="s">
        <v>107</v>
      </c>
      <c r="C4" s="12">
        <v>1</v>
      </c>
      <c r="D4" s="3">
        <v>1</v>
      </c>
      <c r="E4" s="23">
        <f>SUM(C4*D4)</f>
        <v>1</v>
      </c>
      <c r="F4" s="12">
        <v>60</v>
      </c>
      <c r="G4" s="23">
        <f>SUM(E4*F4)</f>
        <v>60</v>
      </c>
      <c r="H4" s="32">
        <v>8.42</v>
      </c>
      <c r="I4" s="5">
        <f>SUM(G4*H4)</f>
        <v>505.2</v>
      </c>
    </row>
    <row r="5" spans="1:9" ht="13" customHeight="1" x14ac:dyDescent="0.3">
      <c r="A5" s="79"/>
      <c r="B5" s="2" t="s">
        <v>108</v>
      </c>
      <c r="C5" s="12">
        <v>64</v>
      </c>
      <c r="D5" s="3">
        <v>1</v>
      </c>
      <c r="E5" s="23">
        <f>SUM(C5*D5)</f>
        <v>64</v>
      </c>
      <c r="F5" s="12">
        <v>60</v>
      </c>
      <c r="G5" s="23">
        <f>SUM(E5*F5)</f>
        <v>3840</v>
      </c>
      <c r="H5" s="32">
        <v>8.42</v>
      </c>
      <c r="I5" s="5">
        <f>SUM(G5*H5)</f>
        <v>32332.799999999999</v>
      </c>
    </row>
    <row r="6" spans="1:9" ht="13" customHeight="1" x14ac:dyDescent="0.3">
      <c r="A6" s="79"/>
      <c r="B6" s="2" t="s">
        <v>109</v>
      </c>
      <c r="C6" s="12">
        <v>19</v>
      </c>
      <c r="D6" s="3">
        <v>1</v>
      </c>
      <c r="E6" s="23">
        <f>SUM(C6*D6)</f>
        <v>19</v>
      </c>
      <c r="F6" s="12">
        <v>60</v>
      </c>
      <c r="G6" s="23">
        <f>SUM(E6*F6)</f>
        <v>1140</v>
      </c>
      <c r="H6" s="32">
        <v>8.42</v>
      </c>
      <c r="I6" s="5">
        <f>SUM(G6*H6)</f>
        <v>9598.7999999999993</v>
      </c>
    </row>
    <row r="7" spans="1:9" ht="13" customHeight="1" x14ac:dyDescent="0.3">
      <c r="A7" s="79"/>
      <c r="B7" s="36" t="s">
        <v>25</v>
      </c>
      <c r="C7" s="37">
        <f>SUM(C4:C6)</f>
        <v>84</v>
      </c>
      <c r="D7" s="39"/>
      <c r="E7" s="37">
        <f>SUM(E4:E6)</f>
        <v>84</v>
      </c>
      <c r="F7" s="40"/>
      <c r="G7" s="37">
        <f>SUM(G4:G6)</f>
        <v>5040</v>
      </c>
      <c r="H7" s="41"/>
      <c r="I7" s="38">
        <f>SUM(I4:I6)</f>
        <v>42436.800000000003</v>
      </c>
    </row>
    <row r="8" spans="1:9" s="11" customFormat="1" ht="13" customHeight="1" x14ac:dyDescent="0.3">
      <c r="A8" s="79"/>
      <c r="B8" s="68" t="s">
        <v>59</v>
      </c>
      <c r="C8" s="69"/>
      <c r="D8" s="69"/>
      <c r="E8" s="69"/>
      <c r="F8" s="69"/>
      <c r="G8" s="69"/>
      <c r="H8" s="69"/>
      <c r="I8" s="70"/>
    </row>
    <row r="9" spans="1:9" ht="13" customHeight="1" x14ac:dyDescent="0.3">
      <c r="A9" s="79"/>
      <c r="B9" s="2" t="s">
        <v>107</v>
      </c>
      <c r="C9" s="12">
        <v>1</v>
      </c>
      <c r="D9" s="3">
        <v>1</v>
      </c>
      <c r="E9" s="23">
        <f>SUM(C9*D9)</f>
        <v>1</v>
      </c>
      <c r="F9" s="12">
        <v>3</v>
      </c>
      <c r="G9" s="23">
        <f>SUM(E9*F9)</f>
        <v>3</v>
      </c>
      <c r="H9" s="32">
        <v>8.42</v>
      </c>
      <c r="I9" s="5">
        <f>SUM(G9*H9)</f>
        <v>25.259999999999998</v>
      </c>
    </row>
    <row r="10" spans="1:9" ht="13" customHeight="1" x14ac:dyDescent="0.3">
      <c r="A10" s="79"/>
      <c r="B10" s="2" t="s">
        <v>108</v>
      </c>
      <c r="C10" s="12">
        <v>1</v>
      </c>
      <c r="D10" s="3">
        <v>1</v>
      </c>
      <c r="E10" s="23">
        <f>SUM(C10*D10)</f>
        <v>1</v>
      </c>
      <c r="F10" s="12">
        <v>3</v>
      </c>
      <c r="G10" s="23">
        <f>SUM(E10*F10)</f>
        <v>3</v>
      </c>
      <c r="H10" s="32">
        <v>8.42</v>
      </c>
      <c r="I10" s="5">
        <f>SUM(G10*H10)</f>
        <v>25.259999999999998</v>
      </c>
    </row>
    <row r="11" spans="1:9" ht="13" customHeight="1" x14ac:dyDescent="0.3">
      <c r="A11" s="79"/>
      <c r="B11" s="2" t="s">
        <v>109</v>
      </c>
      <c r="C11" s="12">
        <v>1</v>
      </c>
      <c r="D11" s="3">
        <v>1</v>
      </c>
      <c r="E11" s="23">
        <f>SUM(C11*D11)</f>
        <v>1</v>
      </c>
      <c r="F11" s="12">
        <v>3</v>
      </c>
      <c r="G11" s="23">
        <f>SUM(E11*F11)</f>
        <v>3</v>
      </c>
      <c r="H11" s="32">
        <v>8.42</v>
      </c>
      <c r="I11" s="5">
        <f>SUM(G11*H11)</f>
        <v>25.259999999999998</v>
      </c>
    </row>
    <row r="12" spans="1:9" ht="13" customHeight="1" x14ac:dyDescent="0.3">
      <c r="A12" s="79"/>
      <c r="B12" s="36" t="s">
        <v>25</v>
      </c>
      <c r="C12" s="37">
        <f>SUM(C9:C11)</f>
        <v>3</v>
      </c>
      <c r="D12" s="39"/>
      <c r="E12" s="37">
        <f>SUM(E9:E11)</f>
        <v>3</v>
      </c>
      <c r="F12" s="40"/>
      <c r="G12" s="37">
        <f>SUM(G9:G11)</f>
        <v>9</v>
      </c>
      <c r="H12" s="41"/>
      <c r="I12" s="38">
        <f>SUM(I9:I11)</f>
        <v>75.78</v>
      </c>
    </row>
    <row r="13" spans="1:9" s="11" customFormat="1" ht="13" customHeight="1" x14ac:dyDescent="0.3">
      <c r="A13" s="79"/>
      <c r="B13" s="68" t="s">
        <v>68</v>
      </c>
      <c r="C13" s="69"/>
      <c r="D13" s="69"/>
      <c r="E13" s="69"/>
      <c r="F13" s="69"/>
      <c r="G13" s="69"/>
      <c r="H13" s="69"/>
      <c r="I13" s="70"/>
    </row>
    <row r="14" spans="1:9" ht="13" customHeight="1" x14ac:dyDescent="0.3">
      <c r="A14" s="79"/>
      <c r="B14" s="80" t="s">
        <v>100</v>
      </c>
      <c r="C14" s="81"/>
      <c r="D14" s="81"/>
      <c r="E14" s="81"/>
      <c r="F14" s="81"/>
      <c r="G14" s="81"/>
      <c r="H14" s="81"/>
      <c r="I14" s="82"/>
    </row>
    <row r="15" spans="1:9" s="11" customFormat="1" ht="13" customHeight="1" x14ac:dyDescent="0.3">
      <c r="A15" s="79"/>
      <c r="B15" s="2" t="s">
        <v>71</v>
      </c>
      <c r="C15" s="62">
        <v>1</v>
      </c>
      <c r="D15" s="64">
        <v>1</v>
      </c>
      <c r="E15" s="66">
        <f>SUM(C15*D15)</f>
        <v>1</v>
      </c>
      <c r="F15" s="12">
        <v>6</v>
      </c>
      <c r="G15" s="23">
        <f>SUM(E15*F15)</f>
        <v>6</v>
      </c>
      <c r="H15" s="32">
        <v>8.42</v>
      </c>
      <c r="I15" s="5">
        <f>SUM(G15*H15)</f>
        <v>50.519999999999996</v>
      </c>
    </row>
    <row r="16" spans="1:9" ht="13" customHeight="1" x14ac:dyDescent="0.3">
      <c r="A16" s="79"/>
      <c r="B16" s="2" t="s">
        <v>72</v>
      </c>
      <c r="C16" s="63"/>
      <c r="D16" s="65"/>
      <c r="E16" s="67"/>
      <c r="F16" s="12">
        <v>2</v>
      </c>
      <c r="G16" s="23">
        <f>SUM(E15*F16)</f>
        <v>2</v>
      </c>
      <c r="H16" s="32">
        <v>8.42</v>
      </c>
      <c r="I16" s="5">
        <f>SUM(G16*H16)</f>
        <v>16.84</v>
      </c>
    </row>
    <row r="17" spans="1:9" ht="13" customHeight="1" x14ac:dyDescent="0.3">
      <c r="A17" s="79"/>
      <c r="B17" s="80" t="s">
        <v>99</v>
      </c>
      <c r="C17" s="81"/>
      <c r="D17" s="81"/>
      <c r="E17" s="81"/>
      <c r="F17" s="81"/>
      <c r="G17" s="81"/>
      <c r="H17" s="81"/>
      <c r="I17" s="82"/>
    </row>
    <row r="18" spans="1:9" s="11" customFormat="1" ht="13" customHeight="1" x14ac:dyDescent="0.3">
      <c r="A18" s="79"/>
      <c r="B18" s="2" t="s">
        <v>71</v>
      </c>
      <c r="C18" s="62">
        <v>14</v>
      </c>
      <c r="D18" s="64">
        <v>1</v>
      </c>
      <c r="E18" s="66">
        <f>SUM(C18*D18)</f>
        <v>14</v>
      </c>
      <c r="F18" s="12">
        <v>6</v>
      </c>
      <c r="G18" s="23">
        <f>SUM(E18*F18)</f>
        <v>84</v>
      </c>
      <c r="H18" s="32">
        <v>8.42</v>
      </c>
      <c r="I18" s="5">
        <f>SUM(G18*H18)</f>
        <v>707.28</v>
      </c>
    </row>
    <row r="19" spans="1:9" ht="13" customHeight="1" x14ac:dyDescent="0.3">
      <c r="A19" s="79"/>
      <c r="B19" s="2" t="s">
        <v>72</v>
      </c>
      <c r="C19" s="63"/>
      <c r="D19" s="65"/>
      <c r="E19" s="67"/>
      <c r="F19" s="12">
        <v>2</v>
      </c>
      <c r="G19" s="23">
        <f>SUM(E18*F19)</f>
        <v>28</v>
      </c>
      <c r="H19" s="32">
        <v>8.42</v>
      </c>
      <c r="I19" s="5">
        <f>SUM(G19*H19)</f>
        <v>235.76</v>
      </c>
    </row>
    <row r="20" spans="1:9" ht="13" customHeight="1" x14ac:dyDescent="0.3">
      <c r="A20" s="79"/>
      <c r="B20" s="80" t="s">
        <v>101</v>
      </c>
      <c r="C20" s="81"/>
      <c r="D20" s="81"/>
      <c r="E20" s="81"/>
      <c r="F20" s="81"/>
      <c r="G20" s="81"/>
      <c r="H20" s="81"/>
      <c r="I20" s="82"/>
    </row>
    <row r="21" spans="1:9" ht="13" customHeight="1" x14ac:dyDescent="0.3">
      <c r="A21" s="79"/>
      <c r="B21" s="2" t="s">
        <v>71</v>
      </c>
      <c r="C21" s="62">
        <v>4</v>
      </c>
      <c r="D21" s="64">
        <v>1</v>
      </c>
      <c r="E21" s="66">
        <f>SUM(C21*D21)</f>
        <v>4</v>
      </c>
      <c r="F21" s="12">
        <v>6</v>
      </c>
      <c r="G21" s="23">
        <f>SUM(E21*F21)</f>
        <v>24</v>
      </c>
      <c r="H21" s="32">
        <v>8.42</v>
      </c>
      <c r="I21" s="5">
        <f>SUM(G21*H21)</f>
        <v>202.07999999999998</v>
      </c>
    </row>
    <row r="22" spans="1:9" ht="13" customHeight="1" x14ac:dyDescent="0.3">
      <c r="A22" s="79"/>
      <c r="B22" s="2" t="s">
        <v>72</v>
      </c>
      <c r="C22" s="63"/>
      <c r="D22" s="65"/>
      <c r="E22" s="67"/>
      <c r="F22" s="12">
        <v>2</v>
      </c>
      <c r="G22" s="23">
        <f>SUM(E21*F22)</f>
        <v>8</v>
      </c>
      <c r="H22" s="32">
        <v>8.42</v>
      </c>
      <c r="I22" s="5">
        <f>SUM(G22*H22)</f>
        <v>67.36</v>
      </c>
    </row>
    <row r="23" spans="1:9" s="11" customFormat="1" ht="13" customHeight="1" x14ac:dyDescent="0.3">
      <c r="A23" s="79"/>
      <c r="B23" s="36" t="s">
        <v>25</v>
      </c>
      <c r="C23" s="37">
        <f>SUM(C15,C18,C21)</f>
        <v>19</v>
      </c>
      <c r="D23" s="39"/>
      <c r="E23" s="37">
        <f>SUM(E15,E18,E21)</f>
        <v>19</v>
      </c>
      <c r="F23" s="40"/>
      <c r="G23" s="37">
        <f>SUM(G15:G16,G18:G19,G21:G22)</f>
        <v>152</v>
      </c>
      <c r="H23" s="41"/>
      <c r="I23" s="38">
        <f>SUM(I15:I16,I18:I19,I21:I22)</f>
        <v>1279.8399999999999</v>
      </c>
    </row>
    <row r="24" spans="1:9" ht="13" customHeight="1" x14ac:dyDescent="0.3">
      <c r="A24" s="79"/>
      <c r="B24" s="68" t="s">
        <v>98</v>
      </c>
      <c r="C24" s="69"/>
      <c r="D24" s="69"/>
      <c r="E24" s="69"/>
      <c r="F24" s="69"/>
      <c r="G24" s="69"/>
      <c r="H24" s="69"/>
      <c r="I24" s="70"/>
    </row>
    <row r="25" spans="1:9" ht="13" customHeight="1" x14ac:dyDescent="0.3">
      <c r="A25" s="79"/>
      <c r="B25" s="80" t="s">
        <v>100</v>
      </c>
      <c r="C25" s="81"/>
      <c r="D25" s="81"/>
      <c r="E25" s="81"/>
      <c r="F25" s="81"/>
      <c r="G25" s="81"/>
      <c r="H25" s="81"/>
      <c r="I25" s="82"/>
    </row>
    <row r="26" spans="1:9" s="11" customFormat="1" ht="13" customHeight="1" x14ac:dyDescent="0.3">
      <c r="A26" s="79"/>
      <c r="B26" s="2" t="s">
        <v>71</v>
      </c>
      <c r="C26" s="62">
        <v>1</v>
      </c>
      <c r="D26" s="64">
        <v>4</v>
      </c>
      <c r="E26" s="66">
        <f>SUM(C26*D26)</f>
        <v>4</v>
      </c>
      <c r="F26" s="30">
        <v>1.5</v>
      </c>
      <c r="G26" s="23">
        <v>6</v>
      </c>
      <c r="H26" s="32">
        <v>8.42</v>
      </c>
      <c r="I26" s="5">
        <f>SUM(G26*H26)</f>
        <v>50.519999999999996</v>
      </c>
    </row>
    <row r="27" spans="1:9" ht="13" customHeight="1" x14ac:dyDescent="0.3">
      <c r="A27" s="79"/>
      <c r="B27" s="2" t="s">
        <v>72</v>
      </c>
      <c r="C27" s="63"/>
      <c r="D27" s="65"/>
      <c r="E27" s="67"/>
      <c r="F27" s="30">
        <v>0.5</v>
      </c>
      <c r="G27" s="23">
        <v>2</v>
      </c>
      <c r="H27" s="32">
        <v>8.42</v>
      </c>
      <c r="I27" s="5">
        <f>SUM(G27*H27)</f>
        <v>16.84</v>
      </c>
    </row>
    <row r="28" spans="1:9" ht="13" customHeight="1" x14ac:dyDescent="0.3">
      <c r="A28" s="79"/>
      <c r="B28" s="80" t="s">
        <v>99</v>
      </c>
      <c r="C28" s="81"/>
      <c r="D28" s="81"/>
      <c r="E28" s="81"/>
      <c r="F28" s="81"/>
      <c r="G28" s="81"/>
      <c r="H28" s="81"/>
      <c r="I28" s="82"/>
    </row>
    <row r="29" spans="1:9" s="11" customFormat="1" ht="13" customHeight="1" x14ac:dyDescent="0.3">
      <c r="A29" s="79"/>
      <c r="B29" s="2" t="s">
        <v>71</v>
      </c>
      <c r="C29" s="62">
        <v>14</v>
      </c>
      <c r="D29" s="64">
        <v>4</v>
      </c>
      <c r="E29" s="66">
        <f>SUM(C29*D29)</f>
        <v>56</v>
      </c>
      <c r="F29" s="30">
        <v>1.5</v>
      </c>
      <c r="G29" s="23">
        <v>84</v>
      </c>
      <c r="H29" s="32">
        <v>8.42</v>
      </c>
      <c r="I29" s="5">
        <f>SUM(G29*H29)</f>
        <v>707.28</v>
      </c>
    </row>
    <row r="30" spans="1:9" ht="13" customHeight="1" x14ac:dyDescent="0.3">
      <c r="A30" s="79"/>
      <c r="B30" s="2" t="s">
        <v>72</v>
      </c>
      <c r="C30" s="63"/>
      <c r="D30" s="65"/>
      <c r="E30" s="67"/>
      <c r="F30" s="30">
        <v>0.5</v>
      </c>
      <c r="G30" s="23">
        <v>28</v>
      </c>
      <c r="H30" s="32">
        <v>8.42</v>
      </c>
      <c r="I30" s="5">
        <f>SUM(G30*H30)</f>
        <v>235.76</v>
      </c>
    </row>
    <row r="31" spans="1:9" ht="13" customHeight="1" x14ac:dyDescent="0.3">
      <c r="A31" s="79"/>
      <c r="B31" s="80" t="s">
        <v>101</v>
      </c>
      <c r="C31" s="81"/>
      <c r="D31" s="81"/>
      <c r="E31" s="81"/>
      <c r="F31" s="81"/>
      <c r="G31" s="81"/>
      <c r="H31" s="81"/>
      <c r="I31" s="82"/>
    </row>
    <row r="32" spans="1:9" ht="13" customHeight="1" x14ac:dyDescent="0.3">
      <c r="A32" s="79"/>
      <c r="B32" s="2" t="s">
        <v>71</v>
      </c>
      <c r="C32" s="62">
        <v>4</v>
      </c>
      <c r="D32" s="64">
        <v>4</v>
      </c>
      <c r="E32" s="66">
        <f>SUM(C32*D32)</f>
        <v>16</v>
      </c>
      <c r="F32" s="30">
        <v>1.5</v>
      </c>
      <c r="G32" s="23">
        <v>24</v>
      </c>
      <c r="H32" s="32">
        <v>8.42</v>
      </c>
      <c r="I32" s="5">
        <f>SUM(G32*H32)</f>
        <v>202.07999999999998</v>
      </c>
    </row>
    <row r="33" spans="1:9" ht="13" customHeight="1" x14ac:dyDescent="0.3">
      <c r="A33" s="79"/>
      <c r="B33" s="2" t="s">
        <v>72</v>
      </c>
      <c r="C33" s="63"/>
      <c r="D33" s="65"/>
      <c r="E33" s="67"/>
      <c r="F33" s="30">
        <v>0.5</v>
      </c>
      <c r="G33" s="23">
        <v>8</v>
      </c>
      <c r="H33" s="32">
        <v>8.42</v>
      </c>
      <c r="I33" s="5">
        <f>SUM(G33*H33)</f>
        <v>67.36</v>
      </c>
    </row>
    <row r="34" spans="1:9" s="11" customFormat="1" ht="13" customHeight="1" x14ac:dyDescent="0.3">
      <c r="A34" s="79"/>
      <c r="B34" s="36" t="s">
        <v>25</v>
      </c>
      <c r="C34" s="37">
        <f>SUM(C26,C29,C32)</f>
        <v>19</v>
      </c>
      <c r="D34" s="39"/>
      <c r="E34" s="37">
        <f>SUM(E26,E29,E32)</f>
        <v>76</v>
      </c>
      <c r="F34" s="40"/>
      <c r="G34" s="37">
        <f>SUM(G26:G27,G29:G30,G32:G33)</f>
        <v>152</v>
      </c>
      <c r="H34" s="41"/>
      <c r="I34" s="38">
        <f>SUM(I26:I27,I29:I30,I32:I33)</f>
        <v>1279.8399999999999</v>
      </c>
    </row>
    <row r="35" spans="1:9" ht="13" customHeight="1" x14ac:dyDescent="0.3">
      <c r="A35" s="79"/>
      <c r="B35" s="68" t="s">
        <v>90</v>
      </c>
      <c r="C35" s="69"/>
      <c r="D35" s="69"/>
      <c r="E35" s="69"/>
      <c r="F35" s="69"/>
      <c r="G35" s="69"/>
      <c r="H35" s="69"/>
      <c r="I35" s="70"/>
    </row>
    <row r="36" spans="1:9" ht="13" customHeight="1" x14ac:dyDescent="0.3">
      <c r="A36" s="79"/>
      <c r="B36" s="80" t="s">
        <v>100</v>
      </c>
      <c r="C36" s="81"/>
      <c r="D36" s="81"/>
      <c r="E36" s="81"/>
      <c r="F36" s="81"/>
      <c r="G36" s="81"/>
      <c r="H36" s="81"/>
      <c r="I36" s="82"/>
    </row>
    <row r="37" spans="1:9" s="11" customFormat="1" ht="13" customHeight="1" x14ac:dyDescent="0.3">
      <c r="A37" s="79"/>
      <c r="B37" s="2" t="s">
        <v>71</v>
      </c>
      <c r="C37" s="62">
        <v>1</v>
      </c>
      <c r="D37" s="64">
        <v>1</v>
      </c>
      <c r="E37" s="66">
        <f>SUM(C37*D37)</f>
        <v>1</v>
      </c>
      <c r="F37" s="12">
        <v>6</v>
      </c>
      <c r="G37" s="23">
        <f>SUM(E37*F37)</f>
        <v>6</v>
      </c>
      <c r="H37" s="32">
        <v>8.42</v>
      </c>
      <c r="I37" s="5">
        <f>SUM(G37*H37)</f>
        <v>50.519999999999996</v>
      </c>
    </row>
    <row r="38" spans="1:9" ht="13" customHeight="1" x14ac:dyDescent="0.3">
      <c r="A38" s="79"/>
      <c r="B38" s="2" t="s">
        <v>72</v>
      </c>
      <c r="C38" s="63"/>
      <c r="D38" s="65"/>
      <c r="E38" s="67"/>
      <c r="F38" s="12">
        <v>2</v>
      </c>
      <c r="G38" s="23">
        <f>SUM(E37*F38)</f>
        <v>2</v>
      </c>
      <c r="H38" s="32">
        <v>8.42</v>
      </c>
      <c r="I38" s="5">
        <f>SUM(G38*H38)</f>
        <v>16.84</v>
      </c>
    </row>
    <row r="39" spans="1:9" ht="13" customHeight="1" x14ac:dyDescent="0.3">
      <c r="A39" s="79"/>
      <c r="B39" s="80" t="s">
        <v>99</v>
      </c>
      <c r="C39" s="81"/>
      <c r="D39" s="81"/>
      <c r="E39" s="81"/>
      <c r="F39" s="81"/>
      <c r="G39" s="81"/>
      <c r="H39" s="81"/>
      <c r="I39" s="82"/>
    </row>
    <row r="40" spans="1:9" s="11" customFormat="1" ht="13" customHeight="1" x14ac:dyDescent="0.3">
      <c r="A40" s="79"/>
      <c r="B40" s="2" t="s">
        <v>71</v>
      </c>
      <c r="C40" s="62">
        <v>14</v>
      </c>
      <c r="D40" s="64">
        <v>1</v>
      </c>
      <c r="E40" s="66">
        <f>SUM(C40*D40)</f>
        <v>14</v>
      </c>
      <c r="F40" s="12">
        <v>6</v>
      </c>
      <c r="G40" s="23">
        <f>SUM(E40*F40)</f>
        <v>84</v>
      </c>
      <c r="H40" s="32">
        <v>8.42</v>
      </c>
      <c r="I40" s="5">
        <f>SUM(G40*H40)</f>
        <v>707.28</v>
      </c>
    </row>
    <row r="41" spans="1:9" ht="13" customHeight="1" x14ac:dyDescent="0.3">
      <c r="A41" s="79"/>
      <c r="B41" s="2" t="s">
        <v>72</v>
      </c>
      <c r="C41" s="63"/>
      <c r="D41" s="65"/>
      <c r="E41" s="67"/>
      <c r="F41" s="12">
        <v>2</v>
      </c>
      <c r="G41" s="23">
        <f>SUM(E40*F41)</f>
        <v>28</v>
      </c>
      <c r="H41" s="32">
        <v>8.42</v>
      </c>
      <c r="I41" s="5">
        <f>SUM(G41*H41)</f>
        <v>235.76</v>
      </c>
    </row>
    <row r="42" spans="1:9" ht="13" customHeight="1" x14ac:dyDescent="0.3">
      <c r="A42" s="79"/>
      <c r="B42" s="80" t="s">
        <v>101</v>
      </c>
      <c r="C42" s="81"/>
      <c r="D42" s="81"/>
      <c r="E42" s="81"/>
      <c r="F42" s="81"/>
      <c r="G42" s="81"/>
      <c r="H42" s="81"/>
      <c r="I42" s="82"/>
    </row>
    <row r="43" spans="1:9" ht="13" customHeight="1" x14ac:dyDescent="0.3">
      <c r="A43" s="79"/>
      <c r="B43" s="2" t="s">
        <v>71</v>
      </c>
      <c r="C43" s="62">
        <v>4</v>
      </c>
      <c r="D43" s="64">
        <v>1</v>
      </c>
      <c r="E43" s="66">
        <f>SUM(C43*D43)</f>
        <v>4</v>
      </c>
      <c r="F43" s="12">
        <v>6</v>
      </c>
      <c r="G43" s="23">
        <f>SUM(E43*F43)</f>
        <v>24</v>
      </c>
      <c r="H43" s="32">
        <v>8.42</v>
      </c>
      <c r="I43" s="5">
        <f>SUM(G43*H43)</f>
        <v>202.07999999999998</v>
      </c>
    </row>
    <row r="44" spans="1:9" ht="13" customHeight="1" x14ac:dyDescent="0.3">
      <c r="A44" s="79"/>
      <c r="B44" s="2" t="s">
        <v>72</v>
      </c>
      <c r="C44" s="63"/>
      <c r="D44" s="65"/>
      <c r="E44" s="67"/>
      <c r="F44" s="12">
        <v>2</v>
      </c>
      <c r="G44" s="23">
        <f>SUM(E43*F44)</f>
        <v>8</v>
      </c>
      <c r="H44" s="32">
        <v>8.42</v>
      </c>
      <c r="I44" s="5">
        <f>SUM(G44*H44)</f>
        <v>67.36</v>
      </c>
    </row>
    <row r="45" spans="1:9" s="11" customFormat="1" ht="13" customHeight="1" x14ac:dyDescent="0.3">
      <c r="A45" s="79"/>
      <c r="B45" s="36" t="s">
        <v>25</v>
      </c>
      <c r="C45" s="37">
        <f>SUM(C37,C40,C43)</f>
        <v>19</v>
      </c>
      <c r="D45" s="39"/>
      <c r="E45" s="37">
        <f>SUM(E37,E40,E43)</f>
        <v>19</v>
      </c>
      <c r="F45" s="40"/>
      <c r="G45" s="37">
        <f>SUM(G37:G38,G40:G41,G43:G44)</f>
        <v>152</v>
      </c>
      <c r="H45" s="41"/>
      <c r="I45" s="38">
        <f>SUM(I37:I38,I40:I41,I43:I44)</f>
        <v>1279.8399999999999</v>
      </c>
    </row>
    <row r="46" spans="1:9" ht="13" customHeight="1" x14ac:dyDescent="0.3">
      <c r="A46" s="79"/>
      <c r="B46" s="68" t="s">
        <v>91</v>
      </c>
      <c r="C46" s="69"/>
      <c r="D46" s="69"/>
      <c r="E46" s="69"/>
      <c r="F46" s="69"/>
      <c r="G46" s="69"/>
      <c r="H46" s="69"/>
      <c r="I46" s="70"/>
    </row>
    <row r="47" spans="1:9" ht="13" customHeight="1" x14ac:dyDescent="0.3">
      <c r="A47" s="79"/>
      <c r="B47" s="80" t="s">
        <v>100</v>
      </c>
      <c r="C47" s="81"/>
      <c r="D47" s="81"/>
      <c r="E47" s="81"/>
      <c r="F47" s="81"/>
      <c r="G47" s="81"/>
      <c r="H47" s="81"/>
      <c r="I47" s="82"/>
    </row>
    <row r="48" spans="1:9" s="11" customFormat="1" ht="13" customHeight="1" x14ac:dyDescent="0.3">
      <c r="A48" s="79"/>
      <c r="B48" s="2" t="s">
        <v>71</v>
      </c>
      <c r="C48" s="62">
        <v>1</v>
      </c>
      <c r="D48" s="64">
        <v>1</v>
      </c>
      <c r="E48" s="66">
        <f>SUM(C48*D48)</f>
        <v>1</v>
      </c>
      <c r="F48" s="12">
        <v>6</v>
      </c>
      <c r="G48" s="23">
        <f>SUM(E48*F48)</f>
        <v>6</v>
      </c>
      <c r="H48" s="32">
        <v>8.42</v>
      </c>
      <c r="I48" s="5">
        <f>SUM(G48*H48)</f>
        <v>50.519999999999996</v>
      </c>
    </row>
    <row r="49" spans="1:9" ht="13" customHeight="1" x14ac:dyDescent="0.3">
      <c r="A49" s="79"/>
      <c r="B49" s="2" t="s">
        <v>72</v>
      </c>
      <c r="C49" s="63"/>
      <c r="D49" s="65"/>
      <c r="E49" s="67"/>
      <c r="F49" s="12">
        <v>2</v>
      </c>
      <c r="G49" s="23">
        <f>SUM(E48*F49)</f>
        <v>2</v>
      </c>
      <c r="H49" s="32">
        <v>8.42</v>
      </c>
      <c r="I49" s="5">
        <f>SUM(G49*H49)</f>
        <v>16.84</v>
      </c>
    </row>
    <row r="50" spans="1:9" ht="13" customHeight="1" x14ac:dyDescent="0.3">
      <c r="A50" s="79"/>
      <c r="B50" s="80" t="s">
        <v>99</v>
      </c>
      <c r="C50" s="81"/>
      <c r="D50" s="81"/>
      <c r="E50" s="81"/>
      <c r="F50" s="81"/>
      <c r="G50" s="81"/>
      <c r="H50" s="81"/>
      <c r="I50" s="82"/>
    </row>
    <row r="51" spans="1:9" s="11" customFormat="1" ht="13" customHeight="1" x14ac:dyDescent="0.3">
      <c r="A51" s="79"/>
      <c r="B51" s="2" t="s">
        <v>71</v>
      </c>
      <c r="C51" s="62">
        <v>14</v>
      </c>
      <c r="D51" s="64">
        <v>1</v>
      </c>
      <c r="E51" s="66">
        <f>SUM(C51*D51)</f>
        <v>14</v>
      </c>
      <c r="F51" s="12">
        <v>6</v>
      </c>
      <c r="G51" s="23">
        <f>SUM(E51*F51)</f>
        <v>84</v>
      </c>
      <c r="H51" s="32">
        <v>8.42</v>
      </c>
      <c r="I51" s="5">
        <f>SUM(G51*H51)</f>
        <v>707.28</v>
      </c>
    </row>
    <row r="52" spans="1:9" ht="13" customHeight="1" x14ac:dyDescent="0.3">
      <c r="A52" s="79"/>
      <c r="B52" s="2" t="s">
        <v>72</v>
      </c>
      <c r="C52" s="63"/>
      <c r="D52" s="65"/>
      <c r="E52" s="67"/>
      <c r="F52" s="12">
        <v>2</v>
      </c>
      <c r="G52" s="23">
        <f>SUM(E51*F52)</f>
        <v>28</v>
      </c>
      <c r="H52" s="32">
        <v>8.42</v>
      </c>
      <c r="I52" s="5">
        <f>SUM(G52*H52)</f>
        <v>235.76</v>
      </c>
    </row>
    <row r="53" spans="1:9" ht="13" customHeight="1" x14ac:dyDescent="0.3">
      <c r="A53" s="79"/>
      <c r="B53" s="80" t="s">
        <v>101</v>
      </c>
      <c r="C53" s="81"/>
      <c r="D53" s="81"/>
      <c r="E53" s="81"/>
      <c r="F53" s="81"/>
      <c r="G53" s="81"/>
      <c r="H53" s="81"/>
      <c r="I53" s="82"/>
    </row>
    <row r="54" spans="1:9" ht="13" customHeight="1" x14ac:dyDescent="0.3">
      <c r="A54" s="79"/>
      <c r="B54" s="2" t="s">
        <v>71</v>
      </c>
      <c r="C54" s="62">
        <v>4</v>
      </c>
      <c r="D54" s="64">
        <v>1</v>
      </c>
      <c r="E54" s="66">
        <f>SUM(C54*D54)</f>
        <v>4</v>
      </c>
      <c r="F54" s="12">
        <v>6</v>
      </c>
      <c r="G54" s="23">
        <f>SUM(E54*F54)</f>
        <v>24</v>
      </c>
      <c r="H54" s="32">
        <v>8.42</v>
      </c>
      <c r="I54" s="5">
        <f>SUM(G54*H54)</f>
        <v>202.07999999999998</v>
      </c>
    </row>
    <row r="55" spans="1:9" ht="13" customHeight="1" x14ac:dyDescent="0.3">
      <c r="A55" s="79"/>
      <c r="B55" s="2" t="s">
        <v>72</v>
      </c>
      <c r="C55" s="63"/>
      <c r="D55" s="65"/>
      <c r="E55" s="67"/>
      <c r="F55" s="12">
        <v>2</v>
      </c>
      <c r="G55" s="23">
        <f>SUM(E54*F55)</f>
        <v>8</v>
      </c>
      <c r="H55" s="32">
        <v>8.42</v>
      </c>
      <c r="I55" s="5">
        <f>SUM(G55*H55)</f>
        <v>67.36</v>
      </c>
    </row>
    <row r="56" spans="1:9" s="11" customFormat="1" ht="13" customHeight="1" x14ac:dyDescent="0.3">
      <c r="A56" s="79"/>
      <c r="B56" s="36" t="s">
        <v>25</v>
      </c>
      <c r="C56" s="37">
        <f>SUM(C48,C51,C54)</f>
        <v>19</v>
      </c>
      <c r="D56" s="39"/>
      <c r="E56" s="37">
        <f>SUM(E48,E51,E54)</f>
        <v>19</v>
      </c>
      <c r="F56" s="40"/>
      <c r="G56" s="37">
        <f>SUM(G48:G49,G51:G52,G54:G55)</f>
        <v>152</v>
      </c>
      <c r="H56" s="41"/>
      <c r="I56" s="38">
        <f>SUM(I48:I49,I51:I52,I54:I55)</f>
        <v>1279.8399999999999</v>
      </c>
    </row>
    <row r="57" spans="1:9" ht="13" customHeight="1" x14ac:dyDescent="0.3">
      <c r="A57" s="79"/>
      <c r="B57" s="103" t="s">
        <v>96</v>
      </c>
      <c r="C57" s="104">
        <f>SUM(C7,C12,C23,C34,C45,C56)</f>
        <v>163</v>
      </c>
      <c r="D57" s="104"/>
      <c r="E57" s="104">
        <f>SUM(E7,E12,E23,E34,E45,E56)</f>
        <v>220</v>
      </c>
      <c r="F57" s="106"/>
      <c r="G57" s="104">
        <f>SUM(G7,G12,G23,G34,G45,G56)</f>
        <v>5657</v>
      </c>
      <c r="H57" s="107"/>
      <c r="I57" s="108">
        <f>SUM(I7,I12,I23,I34,I45,I56)</f>
        <v>47631.939999999988</v>
      </c>
    </row>
  </sheetData>
  <mergeCells count="56">
    <mergeCell ref="B13:I13"/>
    <mergeCell ref="B2:I2"/>
    <mergeCell ref="B3:I3"/>
    <mergeCell ref="B8:I8"/>
    <mergeCell ref="A2:A57"/>
    <mergeCell ref="B24:I24"/>
    <mergeCell ref="B25:I25"/>
    <mergeCell ref="B14:I14"/>
    <mergeCell ref="C15:C16"/>
    <mergeCell ref="D15:D16"/>
    <mergeCell ref="E15:E16"/>
    <mergeCell ref="B17:I17"/>
    <mergeCell ref="C18:C19"/>
    <mergeCell ref="D18:D19"/>
    <mergeCell ref="E18:E19"/>
    <mergeCell ref="B20:I20"/>
    <mergeCell ref="C21:C22"/>
    <mergeCell ref="D21:D22"/>
    <mergeCell ref="E21:E22"/>
    <mergeCell ref="C26:C27"/>
    <mergeCell ref="D26:D27"/>
    <mergeCell ref="E26:E27"/>
    <mergeCell ref="B28:I28"/>
    <mergeCell ref="C29:C30"/>
    <mergeCell ref="D29:D30"/>
    <mergeCell ref="E29:E30"/>
    <mergeCell ref="B35:I35"/>
    <mergeCell ref="B31:I31"/>
    <mergeCell ref="C32:C33"/>
    <mergeCell ref="D32:D33"/>
    <mergeCell ref="E32:E33"/>
    <mergeCell ref="C37:C38"/>
    <mergeCell ref="D37:D38"/>
    <mergeCell ref="E37:E38"/>
    <mergeCell ref="B46:I46"/>
    <mergeCell ref="B36:I36"/>
    <mergeCell ref="B39:I39"/>
    <mergeCell ref="C40:C41"/>
    <mergeCell ref="D40:D41"/>
    <mergeCell ref="E40:E41"/>
    <mergeCell ref="B42:I42"/>
    <mergeCell ref="C43:C44"/>
    <mergeCell ref="D43:D44"/>
    <mergeCell ref="E43:E44"/>
    <mergeCell ref="C54:C55"/>
    <mergeCell ref="D54:D55"/>
    <mergeCell ref="E54:E55"/>
    <mergeCell ref="B47:I47"/>
    <mergeCell ref="C48:C49"/>
    <mergeCell ref="D48:D49"/>
    <mergeCell ref="E48:E49"/>
    <mergeCell ref="B50:I50"/>
    <mergeCell ref="C51:C52"/>
    <mergeCell ref="D51:D52"/>
    <mergeCell ref="E51:E52"/>
    <mergeCell ref="B53:I53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1" topLeftCell="A42" activePane="bottomLeft" state="frozen"/>
      <selection pane="bottomLeft" activeCell="F64" sqref="F64"/>
    </sheetView>
  </sheetViews>
  <sheetFormatPr defaultRowHeight="13" x14ac:dyDescent="0.3"/>
  <cols>
    <col min="1" max="1" width="14.6328125" style="16" customWidth="1"/>
    <col min="2" max="2" width="29.2695312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22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20" t="s">
        <v>21</v>
      </c>
      <c r="I1" s="18" t="s">
        <v>22</v>
      </c>
    </row>
    <row r="2" spans="1:9" ht="15.5" x14ac:dyDescent="0.3">
      <c r="A2" s="85" t="s">
        <v>60</v>
      </c>
      <c r="B2" s="92" t="s">
        <v>3</v>
      </c>
      <c r="C2" s="92"/>
      <c r="D2" s="92"/>
      <c r="E2" s="92"/>
      <c r="F2" s="92"/>
      <c r="G2" s="92"/>
      <c r="H2" s="92"/>
      <c r="I2" s="92"/>
    </row>
    <row r="3" spans="1:9" ht="13" customHeight="1" x14ac:dyDescent="0.3">
      <c r="A3" s="86"/>
      <c r="B3" s="93" t="s">
        <v>5</v>
      </c>
      <c r="C3" s="94"/>
      <c r="D3" s="94"/>
      <c r="E3" s="94"/>
      <c r="F3" s="94"/>
      <c r="G3" s="94"/>
      <c r="H3" s="94"/>
      <c r="I3" s="95"/>
    </row>
    <row r="4" spans="1:9" ht="13" customHeight="1" x14ac:dyDescent="0.3">
      <c r="A4" s="86"/>
      <c r="B4" s="92" t="s">
        <v>6</v>
      </c>
      <c r="C4" s="92"/>
      <c r="D4" s="92"/>
      <c r="E4" s="92"/>
      <c r="F4" s="92"/>
      <c r="G4" s="92"/>
      <c r="H4" s="92"/>
      <c r="I4" s="92"/>
    </row>
    <row r="5" spans="1:9" ht="13" customHeight="1" x14ac:dyDescent="0.3">
      <c r="A5" s="86"/>
      <c r="B5" s="92" t="s">
        <v>7</v>
      </c>
      <c r="C5" s="92"/>
      <c r="D5" s="92"/>
      <c r="E5" s="92"/>
      <c r="F5" s="92"/>
      <c r="G5" s="92"/>
      <c r="H5" s="92"/>
      <c r="I5" s="92"/>
    </row>
    <row r="6" spans="1:9" ht="13" customHeight="1" x14ac:dyDescent="0.3">
      <c r="A6" s="86"/>
      <c r="B6" s="92" t="s">
        <v>8</v>
      </c>
      <c r="C6" s="92"/>
      <c r="D6" s="92"/>
      <c r="E6" s="92"/>
      <c r="F6" s="92"/>
      <c r="G6" s="92"/>
      <c r="H6" s="92"/>
      <c r="I6" s="92"/>
    </row>
    <row r="7" spans="1:9" ht="13" customHeight="1" x14ac:dyDescent="0.3">
      <c r="A7" s="86"/>
      <c r="B7" s="92" t="s">
        <v>12</v>
      </c>
      <c r="C7" s="92"/>
      <c r="D7" s="92"/>
      <c r="E7" s="92"/>
      <c r="F7" s="92"/>
      <c r="G7" s="92"/>
      <c r="H7" s="92"/>
      <c r="I7" s="92"/>
    </row>
    <row r="8" spans="1:9" ht="13" customHeight="1" x14ac:dyDescent="0.3">
      <c r="A8" s="86"/>
      <c r="B8" s="92" t="s">
        <v>64</v>
      </c>
      <c r="C8" s="92"/>
      <c r="D8" s="92"/>
      <c r="E8" s="92"/>
      <c r="F8" s="92"/>
      <c r="G8" s="92"/>
      <c r="H8" s="92"/>
      <c r="I8" s="92"/>
    </row>
    <row r="9" spans="1:9" ht="13" customHeight="1" x14ac:dyDescent="0.3">
      <c r="A9" s="86"/>
      <c r="B9" s="92" t="s">
        <v>13</v>
      </c>
      <c r="C9" s="92"/>
      <c r="D9" s="92"/>
      <c r="E9" s="92"/>
      <c r="F9" s="92"/>
      <c r="G9" s="92"/>
      <c r="H9" s="92"/>
      <c r="I9" s="92"/>
    </row>
    <row r="10" spans="1:9" ht="13" customHeight="1" x14ac:dyDescent="0.3">
      <c r="A10" s="86"/>
      <c r="B10" s="92" t="s">
        <v>14</v>
      </c>
      <c r="C10" s="92"/>
      <c r="D10" s="92"/>
      <c r="E10" s="92"/>
      <c r="F10" s="92"/>
      <c r="G10" s="92"/>
      <c r="H10" s="92"/>
      <c r="I10" s="92"/>
    </row>
    <row r="11" spans="1:9" ht="13" customHeight="1" x14ac:dyDescent="0.3">
      <c r="A11" s="86"/>
      <c r="B11" s="92" t="s">
        <v>65</v>
      </c>
      <c r="C11" s="92"/>
      <c r="D11" s="92"/>
      <c r="E11" s="92"/>
      <c r="F11" s="92"/>
      <c r="G11" s="92"/>
      <c r="H11" s="92"/>
      <c r="I11" s="92"/>
    </row>
    <row r="12" spans="1:9" ht="13" customHeight="1" x14ac:dyDescent="0.3">
      <c r="A12" s="86"/>
      <c r="B12" s="92" t="s">
        <v>26</v>
      </c>
      <c r="C12" s="92"/>
      <c r="D12" s="92"/>
      <c r="E12" s="92"/>
      <c r="F12" s="92"/>
      <c r="G12" s="92"/>
      <c r="H12" s="92"/>
      <c r="I12" s="92"/>
    </row>
    <row r="13" spans="1:9" ht="13" customHeight="1" x14ac:dyDescent="0.3">
      <c r="A13" s="86"/>
      <c r="B13" s="92" t="s">
        <v>29</v>
      </c>
      <c r="C13" s="92"/>
      <c r="D13" s="92"/>
      <c r="E13" s="92"/>
      <c r="F13" s="92"/>
      <c r="G13" s="92"/>
      <c r="H13" s="92"/>
      <c r="I13" s="92"/>
    </row>
    <row r="14" spans="1:9" ht="13" customHeight="1" x14ac:dyDescent="0.3">
      <c r="A14" s="86"/>
      <c r="B14" s="92" t="s">
        <v>66</v>
      </c>
      <c r="C14" s="92"/>
      <c r="D14" s="92"/>
      <c r="E14" s="92"/>
      <c r="F14" s="92"/>
      <c r="G14" s="92"/>
      <c r="H14" s="92"/>
      <c r="I14" s="92"/>
    </row>
    <row r="15" spans="1:9" ht="13" customHeight="1" x14ac:dyDescent="0.3">
      <c r="A15" s="86"/>
      <c r="B15" s="92" t="s">
        <v>67</v>
      </c>
      <c r="C15" s="92"/>
      <c r="D15" s="92"/>
      <c r="E15" s="92"/>
      <c r="F15" s="92"/>
      <c r="G15" s="92"/>
      <c r="H15" s="92"/>
      <c r="I15" s="92"/>
    </row>
    <row r="16" spans="1:9" ht="13" customHeight="1" x14ac:dyDescent="0.3">
      <c r="A16" s="86"/>
      <c r="B16" s="92" t="s">
        <v>37</v>
      </c>
      <c r="C16" s="92"/>
      <c r="D16" s="92"/>
      <c r="E16" s="92"/>
      <c r="F16" s="92"/>
      <c r="G16" s="92"/>
      <c r="H16" s="92"/>
      <c r="I16" s="92"/>
    </row>
    <row r="17" spans="1:9" ht="13" customHeight="1" x14ac:dyDescent="0.3">
      <c r="A17" s="86"/>
      <c r="B17" s="92" t="s">
        <v>45</v>
      </c>
      <c r="C17" s="92"/>
      <c r="D17" s="92"/>
      <c r="E17" s="92"/>
      <c r="F17" s="92"/>
      <c r="G17" s="92"/>
      <c r="H17" s="92"/>
      <c r="I17" s="92"/>
    </row>
    <row r="18" spans="1:9" ht="13" customHeight="1" x14ac:dyDescent="0.3">
      <c r="A18" s="86"/>
      <c r="B18" s="92" t="s">
        <v>47</v>
      </c>
      <c r="C18" s="92"/>
      <c r="D18" s="92"/>
      <c r="E18" s="92"/>
      <c r="F18" s="92"/>
      <c r="G18" s="92"/>
      <c r="H18" s="92"/>
      <c r="I18" s="92"/>
    </row>
    <row r="19" spans="1:9" ht="13" customHeight="1" x14ac:dyDescent="0.3">
      <c r="A19" s="86"/>
      <c r="B19" s="92" t="s">
        <v>63</v>
      </c>
      <c r="C19" s="92"/>
      <c r="D19" s="92"/>
      <c r="E19" s="92"/>
      <c r="F19" s="92"/>
      <c r="G19" s="92"/>
      <c r="H19" s="92"/>
      <c r="I19" s="92"/>
    </row>
    <row r="20" spans="1:9" s="11" customFormat="1" ht="13" customHeight="1" x14ac:dyDescent="0.3">
      <c r="A20" s="86"/>
      <c r="B20" s="68" t="s">
        <v>57</v>
      </c>
      <c r="C20" s="96"/>
      <c r="D20" s="96"/>
      <c r="E20" s="96"/>
      <c r="F20" s="96"/>
      <c r="G20" s="96"/>
      <c r="H20" s="96"/>
      <c r="I20" s="97"/>
    </row>
    <row r="21" spans="1:9" ht="13" customHeight="1" x14ac:dyDescent="0.3">
      <c r="A21" s="86"/>
      <c r="B21" s="2" t="s">
        <v>23</v>
      </c>
      <c r="C21" s="12">
        <v>11</v>
      </c>
      <c r="D21" s="3">
        <v>1</v>
      </c>
      <c r="E21" s="23">
        <f>SUM(C21*D21)</f>
        <v>11</v>
      </c>
      <c r="F21" s="12">
        <v>37</v>
      </c>
      <c r="G21" s="23">
        <f t="shared" ref="G21:G22" si="0">SUM(E21*F21)</f>
        <v>407</v>
      </c>
      <c r="H21" s="7">
        <v>44.3</v>
      </c>
      <c r="I21" s="7">
        <f>SUM(G21*H21)</f>
        <v>18030.099999999999</v>
      </c>
    </row>
    <row r="22" spans="1:9" ht="13" customHeight="1" x14ac:dyDescent="0.3">
      <c r="A22" s="86"/>
      <c r="B22" s="2" t="s">
        <v>24</v>
      </c>
      <c r="C22" s="12">
        <v>2489</v>
      </c>
      <c r="D22" s="3">
        <v>1</v>
      </c>
      <c r="E22" s="23">
        <f>SUM(C22*D22)</f>
        <v>2489</v>
      </c>
      <c r="F22" s="12">
        <v>37</v>
      </c>
      <c r="G22" s="23">
        <f t="shared" si="0"/>
        <v>92093</v>
      </c>
      <c r="H22" s="7">
        <v>49.61</v>
      </c>
      <c r="I22" s="7">
        <f>SUM(G22*H22)</f>
        <v>4568733.7299999995</v>
      </c>
    </row>
    <row r="23" spans="1:9" s="10" customFormat="1" ht="13" customHeight="1" x14ac:dyDescent="0.3">
      <c r="A23" s="86"/>
      <c r="B23" s="4" t="s">
        <v>25</v>
      </c>
      <c r="C23" s="13">
        <f>SUM(C21:C22)</f>
        <v>2500</v>
      </c>
      <c r="D23" s="8"/>
      <c r="E23" s="13">
        <f>SUM(E21:E22)</f>
        <v>2500</v>
      </c>
      <c r="F23" s="14"/>
      <c r="G23" s="13">
        <f>SUM(G21:G22)</f>
        <v>92500</v>
      </c>
      <c r="H23" s="21"/>
      <c r="I23" s="6">
        <f>SUM(I21:I22)</f>
        <v>4586763.8299999991</v>
      </c>
    </row>
    <row r="24" spans="1:9" s="11" customFormat="1" ht="13" customHeight="1" x14ac:dyDescent="0.3">
      <c r="A24" s="86"/>
      <c r="B24" s="68" t="s">
        <v>59</v>
      </c>
      <c r="C24" s="69"/>
      <c r="D24" s="69"/>
      <c r="E24" s="69"/>
      <c r="F24" s="69"/>
      <c r="G24" s="69"/>
      <c r="H24" s="69"/>
      <c r="I24" s="70"/>
    </row>
    <row r="25" spans="1:9" ht="13" customHeight="1" x14ac:dyDescent="0.3">
      <c r="A25" s="86"/>
      <c r="B25" s="2" t="s">
        <v>23</v>
      </c>
      <c r="C25" s="12">
        <v>5</v>
      </c>
      <c r="D25" s="3">
        <v>1</v>
      </c>
      <c r="E25" s="23">
        <f>SUM(C25*D25)</f>
        <v>5</v>
      </c>
      <c r="F25" s="12">
        <v>3</v>
      </c>
      <c r="G25" s="23">
        <f t="shared" ref="G25:G26" si="1">SUM(E25*F25)</f>
        <v>15</v>
      </c>
      <c r="H25" s="7">
        <v>44.3</v>
      </c>
      <c r="I25" s="7">
        <f>SUM(G25*H25)</f>
        <v>664.5</v>
      </c>
    </row>
    <row r="26" spans="1:9" ht="13" customHeight="1" x14ac:dyDescent="0.3">
      <c r="A26" s="86"/>
      <c r="B26" s="2" t="s">
        <v>24</v>
      </c>
      <c r="C26" s="12">
        <v>1495</v>
      </c>
      <c r="D26" s="3">
        <v>1</v>
      </c>
      <c r="E26" s="23">
        <f>SUM(C26*D26)</f>
        <v>1495</v>
      </c>
      <c r="F26" s="12">
        <v>3</v>
      </c>
      <c r="G26" s="23">
        <f t="shared" si="1"/>
        <v>4485</v>
      </c>
      <c r="H26" s="7">
        <v>49.61</v>
      </c>
      <c r="I26" s="7">
        <f>SUM(G26*H26)</f>
        <v>222500.85</v>
      </c>
    </row>
    <row r="27" spans="1:9" s="10" customFormat="1" ht="13" customHeight="1" x14ac:dyDescent="0.3">
      <c r="A27" s="86"/>
      <c r="B27" s="4" t="s">
        <v>25</v>
      </c>
      <c r="C27" s="13">
        <f>SUM(C25:C26)</f>
        <v>1500</v>
      </c>
      <c r="D27" s="8"/>
      <c r="E27" s="13">
        <f>SUM(E25:E26)</f>
        <v>1500</v>
      </c>
      <c r="F27" s="14"/>
      <c r="G27" s="13">
        <f>SUM(G25:G26)</f>
        <v>4500</v>
      </c>
      <c r="H27" s="21"/>
      <c r="I27" s="6">
        <f>SUM(I25:I26)</f>
        <v>223165.35</v>
      </c>
    </row>
    <row r="28" spans="1:9" s="11" customFormat="1" ht="13" customHeight="1" x14ac:dyDescent="0.3">
      <c r="A28" s="86"/>
      <c r="B28" s="68" t="s">
        <v>68</v>
      </c>
      <c r="C28" s="90"/>
      <c r="D28" s="90"/>
      <c r="E28" s="90"/>
      <c r="F28" s="90"/>
      <c r="G28" s="90"/>
      <c r="H28" s="90"/>
      <c r="I28" s="91"/>
    </row>
    <row r="29" spans="1:9" s="11" customFormat="1" ht="13" customHeight="1" x14ac:dyDescent="0.3">
      <c r="A29" s="86"/>
      <c r="B29" s="80" t="s">
        <v>73</v>
      </c>
      <c r="C29" s="88"/>
      <c r="D29" s="88"/>
      <c r="E29" s="88"/>
      <c r="F29" s="88"/>
      <c r="G29" s="88"/>
      <c r="H29" s="88"/>
      <c r="I29" s="89"/>
    </row>
    <row r="30" spans="1:9" ht="13" customHeight="1" x14ac:dyDescent="0.3">
      <c r="A30" s="86"/>
      <c r="B30" s="2" t="s">
        <v>71</v>
      </c>
      <c r="C30" s="62">
        <v>3</v>
      </c>
      <c r="D30" s="64">
        <v>1</v>
      </c>
      <c r="E30" s="66">
        <f>SUM(C30*D30)</f>
        <v>3</v>
      </c>
      <c r="F30" s="12">
        <v>6</v>
      </c>
      <c r="G30" s="23">
        <f>SUM(E30*F30)</f>
        <v>18</v>
      </c>
      <c r="H30" s="7">
        <v>44.3</v>
      </c>
      <c r="I30" s="5">
        <f>SUM(G30*H30)</f>
        <v>797.4</v>
      </c>
    </row>
    <row r="31" spans="1:9" ht="13" customHeight="1" x14ac:dyDescent="0.3">
      <c r="A31" s="86"/>
      <c r="B31" s="2" t="s">
        <v>72</v>
      </c>
      <c r="C31" s="83"/>
      <c r="D31" s="83"/>
      <c r="E31" s="84"/>
      <c r="F31" s="12">
        <v>2</v>
      </c>
      <c r="G31" s="23">
        <f>SUM(E30*F31)</f>
        <v>6</v>
      </c>
      <c r="H31" s="7">
        <v>44.3</v>
      </c>
      <c r="I31" s="5">
        <f>SUM(G31*H31)</f>
        <v>265.79999999999995</v>
      </c>
    </row>
    <row r="32" spans="1:9" s="11" customFormat="1" ht="13" customHeight="1" x14ac:dyDescent="0.3">
      <c r="A32" s="86"/>
      <c r="B32" s="80" t="s">
        <v>74</v>
      </c>
      <c r="C32" s="88"/>
      <c r="D32" s="88"/>
      <c r="E32" s="88"/>
      <c r="F32" s="88"/>
      <c r="G32" s="88"/>
      <c r="H32" s="88"/>
      <c r="I32" s="89"/>
    </row>
    <row r="33" spans="1:9" ht="13" customHeight="1" x14ac:dyDescent="0.3">
      <c r="A33" s="86"/>
      <c r="B33" s="2" t="s">
        <v>71</v>
      </c>
      <c r="C33" s="62">
        <v>872</v>
      </c>
      <c r="D33" s="64">
        <v>1</v>
      </c>
      <c r="E33" s="66">
        <f>SUM(C33*D33)</f>
        <v>872</v>
      </c>
      <c r="F33" s="12">
        <v>6</v>
      </c>
      <c r="G33" s="23">
        <f>SUM(E33*F33)</f>
        <v>5232</v>
      </c>
      <c r="H33" s="7">
        <v>49.61</v>
      </c>
      <c r="I33" s="5">
        <f>SUM(G33*H33)</f>
        <v>259559.52</v>
      </c>
    </row>
    <row r="34" spans="1:9" ht="13" customHeight="1" x14ac:dyDescent="0.3">
      <c r="A34" s="86"/>
      <c r="B34" s="2" t="s">
        <v>72</v>
      </c>
      <c r="C34" s="83"/>
      <c r="D34" s="83"/>
      <c r="E34" s="84"/>
      <c r="F34" s="12">
        <v>2</v>
      </c>
      <c r="G34" s="23">
        <f>SUM(E33*F34)</f>
        <v>1744</v>
      </c>
      <c r="H34" s="7">
        <v>49.61</v>
      </c>
      <c r="I34" s="5">
        <f>SUM(G34*H34)</f>
        <v>86519.84</v>
      </c>
    </row>
    <row r="35" spans="1:9" s="10" customFormat="1" ht="13" customHeight="1" x14ac:dyDescent="0.3">
      <c r="A35" s="86"/>
      <c r="B35" s="4" t="s">
        <v>25</v>
      </c>
      <c r="C35" s="13">
        <f>SUM(C30,C33)</f>
        <v>875</v>
      </c>
      <c r="D35" s="8"/>
      <c r="E35" s="13">
        <f>SUM(E30,E33)</f>
        <v>875</v>
      </c>
      <c r="F35" s="14"/>
      <c r="G35" s="13">
        <f>SUM(G30:G31,G33:G34)</f>
        <v>7000</v>
      </c>
      <c r="H35" s="21"/>
      <c r="I35" s="6">
        <f>SUM(I30:I31,I33:I34)</f>
        <v>347142.56</v>
      </c>
    </row>
    <row r="36" spans="1:9" s="11" customFormat="1" ht="13" customHeight="1" x14ac:dyDescent="0.3">
      <c r="A36" s="86"/>
      <c r="B36" s="68" t="s">
        <v>98</v>
      </c>
      <c r="C36" s="90"/>
      <c r="D36" s="90"/>
      <c r="E36" s="90"/>
      <c r="F36" s="90"/>
      <c r="G36" s="90"/>
      <c r="H36" s="90"/>
      <c r="I36" s="91"/>
    </row>
    <row r="37" spans="1:9" s="11" customFormat="1" ht="13" customHeight="1" x14ac:dyDescent="0.3">
      <c r="A37" s="86"/>
      <c r="B37" s="80" t="s">
        <v>73</v>
      </c>
      <c r="C37" s="88"/>
      <c r="D37" s="88"/>
      <c r="E37" s="88"/>
      <c r="F37" s="88"/>
      <c r="G37" s="88"/>
      <c r="H37" s="88"/>
      <c r="I37" s="89"/>
    </row>
    <row r="38" spans="1:9" ht="13" customHeight="1" x14ac:dyDescent="0.3">
      <c r="A38" s="86"/>
      <c r="B38" s="2" t="s">
        <v>71</v>
      </c>
      <c r="C38" s="62">
        <v>3</v>
      </c>
      <c r="D38" s="64">
        <v>4</v>
      </c>
      <c r="E38" s="66">
        <f>SUM(C38*D38)</f>
        <v>12</v>
      </c>
      <c r="F38" s="30">
        <v>1.75</v>
      </c>
      <c r="G38" s="23">
        <v>21</v>
      </c>
      <c r="H38" s="7">
        <v>44.3</v>
      </c>
      <c r="I38" s="5">
        <f>SUM(G38*H38)</f>
        <v>930.3</v>
      </c>
    </row>
    <row r="39" spans="1:9" ht="13" customHeight="1" x14ac:dyDescent="0.3">
      <c r="A39" s="86"/>
      <c r="B39" s="2" t="s">
        <v>72</v>
      </c>
      <c r="C39" s="83"/>
      <c r="D39" s="83"/>
      <c r="E39" s="84"/>
      <c r="F39" s="30">
        <v>0.25</v>
      </c>
      <c r="G39" s="23">
        <v>3</v>
      </c>
      <c r="H39" s="7">
        <v>44.3</v>
      </c>
      <c r="I39" s="5">
        <f>SUM(G39*H39)</f>
        <v>132.89999999999998</v>
      </c>
    </row>
    <row r="40" spans="1:9" s="11" customFormat="1" ht="13" customHeight="1" x14ac:dyDescent="0.3">
      <c r="A40" s="86"/>
      <c r="B40" s="80" t="s">
        <v>74</v>
      </c>
      <c r="C40" s="88"/>
      <c r="D40" s="88"/>
      <c r="E40" s="88"/>
      <c r="F40" s="88"/>
      <c r="G40" s="88"/>
      <c r="H40" s="88"/>
      <c r="I40" s="89"/>
    </row>
    <row r="41" spans="1:9" ht="13" customHeight="1" x14ac:dyDescent="0.3">
      <c r="A41" s="86"/>
      <c r="B41" s="2" t="s">
        <v>71</v>
      </c>
      <c r="C41" s="62">
        <v>872</v>
      </c>
      <c r="D41" s="64">
        <v>4</v>
      </c>
      <c r="E41" s="66">
        <f>SUM(C41*D41)</f>
        <v>3488</v>
      </c>
      <c r="F41" s="30">
        <v>1.75</v>
      </c>
      <c r="G41" s="23">
        <v>6104</v>
      </c>
      <c r="H41" s="7">
        <v>49.61</v>
      </c>
      <c r="I41" s="5">
        <f>SUM(G41*H41)</f>
        <v>302819.44</v>
      </c>
    </row>
    <row r="42" spans="1:9" ht="13" customHeight="1" x14ac:dyDescent="0.3">
      <c r="A42" s="86"/>
      <c r="B42" s="2" t="s">
        <v>72</v>
      </c>
      <c r="C42" s="83"/>
      <c r="D42" s="83"/>
      <c r="E42" s="84"/>
      <c r="F42" s="30">
        <v>0.25</v>
      </c>
      <c r="G42" s="23">
        <v>872</v>
      </c>
      <c r="H42" s="7">
        <v>49.61</v>
      </c>
      <c r="I42" s="5">
        <f>SUM(G42*H42)</f>
        <v>43259.92</v>
      </c>
    </row>
    <row r="43" spans="1:9" s="10" customFormat="1" ht="13" customHeight="1" x14ac:dyDescent="0.3">
      <c r="A43" s="86"/>
      <c r="B43" s="4" t="s">
        <v>25</v>
      </c>
      <c r="C43" s="13">
        <f>SUM(C38,C41)</f>
        <v>875</v>
      </c>
      <c r="D43" s="8"/>
      <c r="E43" s="13">
        <f>SUM(E38,E41)</f>
        <v>3500</v>
      </c>
      <c r="F43" s="14"/>
      <c r="G43" s="13">
        <f>SUM(G38:G39,G41:G42)</f>
        <v>7000</v>
      </c>
      <c r="H43" s="21"/>
      <c r="I43" s="6">
        <f>SUM(I38:I39,I41:I42)</f>
        <v>347142.56</v>
      </c>
    </row>
    <row r="44" spans="1:9" s="11" customFormat="1" ht="13" customHeight="1" x14ac:dyDescent="0.3">
      <c r="A44" s="86"/>
      <c r="B44" s="68" t="s">
        <v>75</v>
      </c>
      <c r="C44" s="90"/>
      <c r="D44" s="90"/>
      <c r="E44" s="90"/>
      <c r="F44" s="90"/>
      <c r="G44" s="90"/>
      <c r="H44" s="90"/>
      <c r="I44" s="91"/>
    </row>
    <row r="45" spans="1:9" s="11" customFormat="1" ht="13" customHeight="1" x14ac:dyDescent="0.3">
      <c r="A45" s="86"/>
      <c r="B45" s="80" t="s">
        <v>73</v>
      </c>
      <c r="C45" s="88"/>
      <c r="D45" s="88"/>
      <c r="E45" s="88"/>
      <c r="F45" s="88"/>
      <c r="G45" s="88"/>
      <c r="H45" s="88"/>
      <c r="I45" s="89"/>
    </row>
    <row r="46" spans="1:9" ht="13" customHeight="1" x14ac:dyDescent="0.3">
      <c r="A46" s="86"/>
      <c r="B46" s="2" t="s">
        <v>71</v>
      </c>
      <c r="C46" s="62">
        <v>3</v>
      </c>
      <c r="D46" s="64">
        <v>1</v>
      </c>
      <c r="E46" s="66">
        <f>SUM(C46*D46)</f>
        <v>3</v>
      </c>
      <c r="F46" s="12">
        <v>6</v>
      </c>
      <c r="G46" s="23">
        <f>SUM(E46*F46)</f>
        <v>18</v>
      </c>
      <c r="H46" s="7">
        <v>44.3</v>
      </c>
      <c r="I46" s="5">
        <f>SUM(G46*H46)</f>
        <v>797.4</v>
      </c>
    </row>
    <row r="47" spans="1:9" ht="13" customHeight="1" x14ac:dyDescent="0.3">
      <c r="A47" s="86"/>
      <c r="B47" s="2" t="s">
        <v>72</v>
      </c>
      <c r="C47" s="83"/>
      <c r="D47" s="83"/>
      <c r="E47" s="84"/>
      <c r="F47" s="12">
        <v>2</v>
      </c>
      <c r="G47" s="23">
        <f>SUM(E46*F47)</f>
        <v>6</v>
      </c>
      <c r="H47" s="7">
        <v>44.3</v>
      </c>
      <c r="I47" s="5">
        <f>SUM(G47*H47)</f>
        <v>265.79999999999995</v>
      </c>
    </row>
    <row r="48" spans="1:9" s="11" customFormat="1" ht="13" customHeight="1" x14ac:dyDescent="0.3">
      <c r="A48" s="86"/>
      <c r="B48" s="80" t="s">
        <v>74</v>
      </c>
      <c r="C48" s="88"/>
      <c r="D48" s="88"/>
      <c r="E48" s="88"/>
      <c r="F48" s="88"/>
      <c r="G48" s="88"/>
      <c r="H48" s="88"/>
      <c r="I48" s="89"/>
    </row>
    <row r="49" spans="1:9" ht="13" customHeight="1" x14ac:dyDescent="0.3">
      <c r="A49" s="86"/>
      <c r="B49" s="2" t="s">
        <v>71</v>
      </c>
      <c r="C49" s="62">
        <v>872</v>
      </c>
      <c r="D49" s="64">
        <v>1</v>
      </c>
      <c r="E49" s="66">
        <f>SUM(C49*D49)</f>
        <v>872</v>
      </c>
      <c r="F49" s="12">
        <v>6</v>
      </c>
      <c r="G49" s="23">
        <f>SUM(E49*F49)</f>
        <v>5232</v>
      </c>
      <c r="H49" s="7">
        <v>49.61</v>
      </c>
      <c r="I49" s="5">
        <f>SUM(G49*H49)</f>
        <v>259559.52</v>
      </c>
    </row>
    <row r="50" spans="1:9" ht="13" customHeight="1" x14ac:dyDescent="0.3">
      <c r="A50" s="86"/>
      <c r="B50" s="2" t="s">
        <v>72</v>
      </c>
      <c r="C50" s="83"/>
      <c r="D50" s="83"/>
      <c r="E50" s="84"/>
      <c r="F50" s="12">
        <v>2</v>
      </c>
      <c r="G50" s="23">
        <f>SUM(E49*F50)</f>
        <v>1744</v>
      </c>
      <c r="H50" s="7">
        <v>49.61</v>
      </c>
      <c r="I50" s="5">
        <f>SUM(G50*H50)</f>
        <v>86519.84</v>
      </c>
    </row>
    <row r="51" spans="1:9" s="10" customFormat="1" ht="13" customHeight="1" x14ac:dyDescent="0.3">
      <c r="A51" s="86"/>
      <c r="B51" s="4" t="s">
        <v>25</v>
      </c>
      <c r="C51" s="13">
        <f>SUM(C46,C49)</f>
        <v>875</v>
      </c>
      <c r="D51" s="8"/>
      <c r="E51" s="13">
        <f>SUM(E46,E49)</f>
        <v>875</v>
      </c>
      <c r="F51" s="14"/>
      <c r="G51" s="13">
        <f>SUM(G46:G47,G49:G50)</f>
        <v>7000</v>
      </c>
      <c r="H51" s="21"/>
      <c r="I51" s="6">
        <f>SUM(I46:I47,I49:I50)</f>
        <v>347142.56</v>
      </c>
    </row>
    <row r="52" spans="1:9" s="11" customFormat="1" ht="13" customHeight="1" x14ac:dyDescent="0.3">
      <c r="A52" s="86"/>
      <c r="B52" s="68" t="s">
        <v>69</v>
      </c>
      <c r="C52" s="90"/>
      <c r="D52" s="90"/>
      <c r="E52" s="90"/>
      <c r="F52" s="90"/>
      <c r="G52" s="90"/>
      <c r="H52" s="90"/>
      <c r="I52" s="91"/>
    </row>
    <row r="53" spans="1:9" s="11" customFormat="1" ht="13" customHeight="1" x14ac:dyDescent="0.3">
      <c r="A53" s="86"/>
      <c r="B53" s="80" t="s">
        <v>73</v>
      </c>
      <c r="C53" s="88"/>
      <c r="D53" s="88"/>
      <c r="E53" s="88"/>
      <c r="F53" s="88"/>
      <c r="G53" s="88"/>
      <c r="H53" s="88"/>
      <c r="I53" s="89"/>
    </row>
    <row r="54" spans="1:9" ht="13" customHeight="1" x14ac:dyDescent="0.3">
      <c r="A54" s="86"/>
      <c r="B54" s="2" t="s">
        <v>71</v>
      </c>
      <c r="C54" s="62">
        <v>3</v>
      </c>
      <c r="D54" s="64">
        <v>1</v>
      </c>
      <c r="E54" s="66">
        <f>SUM(C54*D54)</f>
        <v>3</v>
      </c>
      <c r="F54" s="12">
        <v>6</v>
      </c>
      <c r="G54" s="23">
        <f>SUM(E54*F54)</f>
        <v>18</v>
      </c>
      <c r="H54" s="7">
        <v>44.3</v>
      </c>
      <c r="I54" s="5">
        <f>SUM(G54*H54)</f>
        <v>797.4</v>
      </c>
    </row>
    <row r="55" spans="1:9" ht="13" customHeight="1" x14ac:dyDescent="0.3">
      <c r="A55" s="86"/>
      <c r="B55" s="2" t="s">
        <v>72</v>
      </c>
      <c r="C55" s="83"/>
      <c r="D55" s="83"/>
      <c r="E55" s="84"/>
      <c r="F55" s="12">
        <v>2</v>
      </c>
      <c r="G55" s="23">
        <f>SUM(E54*F55)</f>
        <v>6</v>
      </c>
      <c r="H55" s="7">
        <v>44.3</v>
      </c>
      <c r="I55" s="5">
        <f>SUM(G55*H55)</f>
        <v>265.79999999999995</v>
      </c>
    </row>
    <row r="56" spans="1:9" s="11" customFormat="1" ht="13" customHeight="1" x14ac:dyDescent="0.3">
      <c r="A56" s="86"/>
      <c r="B56" s="80" t="s">
        <v>74</v>
      </c>
      <c r="C56" s="88"/>
      <c r="D56" s="88"/>
      <c r="E56" s="88"/>
      <c r="F56" s="88"/>
      <c r="G56" s="88"/>
      <c r="H56" s="88"/>
      <c r="I56" s="89"/>
    </row>
    <row r="57" spans="1:9" ht="13" customHeight="1" x14ac:dyDescent="0.3">
      <c r="A57" s="86"/>
      <c r="B57" s="2" t="s">
        <v>71</v>
      </c>
      <c r="C57" s="62">
        <v>872</v>
      </c>
      <c r="D57" s="64">
        <v>1</v>
      </c>
      <c r="E57" s="66">
        <f>SUM(C57*D57)</f>
        <v>872</v>
      </c>
      <c r="F57" s="12">
        <v>6</v>
      </c>
      <c r="G57" s="23">
        <f>SUM(E57*F57)</f>
        <v>5232</v>
      </c>
      <c r="H57" s="7">
        <v>49.61</v>
      </c>
      <c r="I57" s="5">
        <f>SUM(G57*H57)</f>
        <v>259559.52</v>
      </c>
    </row>
    <row r="58" spans="1:9" ht="13" customHeight="1" x14ac:dyDescent="0.3">
      <c r="A58" s="86"/>
      <c r="B58" s="2" t="s">
        <v>72</v>
      </c>
      <c r="C58" s="83"/>
      <c r="D58" s="83"/>
      <c r="E58" s="84"/>
      <c r="F58" s="12">
        <v>2</v>
      </c>
      <c r="G58" s="23">
        <f>SUM(E57*F58)</f>
        <v>1744</v>
      </c>
      <c r="H58" s="7">
        <v>49.61</v>
      </c>
      <c r="I58" s="5">
        <f>SUM(G58*H58)</f>
        <v>86519.84</v>
      </c>
    </row>
    <row r="59" spans="1:9" s="10" customFormat="1" ht="13" customHeight="1" x14ac:dyDescent="0.3">
      <c r="A59" s="86"/>
      <c r="B59" s="4" t="s">
        <v>25</v>
      </c>
      <c r="C59" s="13">
        <f>SUM(C54,C57)</f>
        <v>875</v>
      </c>
      <c r="D59" s="8"/>
      <c r="E59" s="13">
        <f>SUM(E54,E57)</f>
        <v>875</v>
      </c>
      <c r="F59" s="14"/>
      <c r="G59" s="13">
        <f>SUM(G54:G55,G57:G58)</f>
        <v>7000</v>
      </c>
      <c r="H59" s="21"/>
      <c r="I59" s="6">
        <f>SUM(I54:I55,I57:I58)</f>
        <v>347142.56</v>
      </c>
    </row>
    <row r="60" spans="1:9" s="10" customFormat="1" ht="13" customHeight="1" x14ac:dyDescent="0.3">
      <c r="A60" s="87"/>
      <c r="B60" s="103" t="s">
        <v>102</v>
      </c>
      <c r="C60" s="104">
        <f>SUM(C23,C27,C35,C43,C51,C59)</f>
        <v>7500</v>
      </c>
      <c r="D60" s="105"/>
      <c r="E60" s="104">
        <f>SUM(E23,E27,E35,E43,E51,E59)</f>
        <v>10125</v>
      </c>
      <c r="F60" s="106"/>
      <c r="G60" s="104">
        <f>SUM(G23,G27,G35,G43,G51,G59)</f>
        <v>125000</v>
      </c>
      <c r="H60" s="109"/>
      <c r="I60" s="108">
        <f>SUM(I23,I27,I35,I43,I51,I59)</f>
        <v>6198499.4199999971</v>
      </c>
    </row>
  </sheetData>
  <mergeCells count="57">
    <mergeCell ref="B52:I52"/>
    <mergeCell ref="B2:I2"/>
    <mergeCell ref="B3:I3"/>
    <mergeCell ref="B4:I4"/>
    <mergeCell ref="B5:I5"/>
    <mergeCell ref="B6:I6"/>
    <mergeCell ref="B7:I7"/>
    <mergeCell ref="B8:I8"/>
    <mergeCell ref="B9:I9"/>
    <mergeCell ref="B10:I10"/>
    <mergeCell ref="B36:I36"/>
    <mergeCell ref="B32:I32"/>
    <mergeCell ref="B11:I11"/>
    <mergeCell ref="B17:I17"/>
    <mergeCell ref="B19:I19"/>
    <mergeCell ref="B20:I20"/>
    <mergeCell ref="B12:I12"/>
    <mergeCell ref="B13:I13"/>
    <mergeCell ref="B14:I14"/>
    <mergeCell ref="B15:I15"/>
    <mergeCell ref="B16:I16"/>
    <mergeCell ref="C30:C31"/>
    <mergeCell ref="D30:D31"/>
    <mergeCell ref="E30:E31"/>
    <mergeCell ref="B18:I18"/>
    <mergeCell ref="B28:I28"/>
    <mergeCell ref="B29:I29"/>
    <mergeCell ref="B24:I24"/>
    <mergeCell ref="C33:C34"/>
    <mergeCell ref="D33:D34"/>
    <mergeCell ref="E33:E34"/>
    <mergeCell ref="B37:I37"/>
    <mergeCell ref="C38:C39"/>
    <mergeCell ref="D38:D39"/>
    <mergeCell ref="E38:E39"/>
    <mergeCell ref="B48:I48"/>
    <mergeCell ref="B40:I40"/>
    <mergeCell ref="C41:C42"/>
    <mergeCell ref="D41:D42"/>
    <mergeCell ref="E41:E42"/>
    <mergeCell ref="B44:I44"/>
    <mergeCell ref="C57:C58"/>
    <mergeCell ref="D57:D58"/>
    <mergeCell ref="E57:E58"/>
    <mergeCell ref="A2:A60"/>
    <mergeCell ref="B53:I53"/>
    <mergeCell ref="C54:C55"/>
    <mergeCell ref="D54:D55"/>
    <mergeCell ref="E54:E55"/>
    <mergeCell ref="B56:I56"/>
    <mergeCell ref="C49:C50"/>
    <mergeCell ref="D49:D50"/>
    <mergeCell ref="E49:E50"/>
    <mergeCell ref="B45:I45"/>
    <mergeCell ref="C46:C47"/>
    <mergeCell ref="D46:D47"/>
    <mergeCell ref="E46:E47"/>
  </mergeCells>
  <pageMargins left="0.25" right="0.25" top="0.25" bottom="0.75" header="0.3" footer="0.3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ySplit="1" topLeftCell="A2" activePane="bottomLeft" state="frozen"/>
      <selection pane="bottomLeft" activeCell="I23" sqref="I23"/>
    </sheetView>
  </sheetViews>
  <sheetFormatPr defaultRowHeight="13" x14ac:dyDescent="0.3"/>
  <cols>
    <col min="1" max="1" width="14.6328125" style="16" customWidth="1"/>
    <col min="2" max="2" width="29.2695312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1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18" t="s">
        <v>21</v>
      </c>
      <c r="I1" s="18" t="s">
        <v>22</v>
      </c>
    </row>
    <row r="2" spans="1:9" x14ac:dyDescent="0.3">
      <c r="A2" s="85" t="s">
        <v>61</v>
      </c>
      <c r="B2" s="99" t="s">
        <v>46</v>
      </c>
      <c r="C2" s="99"/>
      <c r="D2" s="99"/>
      <c r="E2" s="99"/>
      <c r="F2" s="99"/>
      <c r="G2" s="99"/>
      <c r="H2" s="99"/>
      <c r="I2" s="99"/>
    </row>
    <row r="3" spans="1:9" ht="13" customHeight="1" x14ac:dyDescent="0.3">
      <c r="A3" s="98"/>
      <c r="B3" s="100" t="s">
        <v>57</v>
      </c>
      <c r="C3" s="100"/>
      <c r="D3" s="100"/>
      <c r="E3" s="100"/>
      <c r="F3" s="100"/>
      <c r="G3" s="100"/>
      <c r="H3" s="100"/>
      <c r="I3" s="100"/>
    </row>
    <row r="4" spans="1:9" x14ac:dyDescent="0.3">
      <c r="A4" s="98"/>
      <c r="B4" s="2" t="s">
        <v>24</v>
      </c>
      <c r="C4" s="12">
        <v>10</v>
      </c>
      <c r="D4" s="3">
        <v>2.2000000000000002</v>
      </c>
      <c r="E4" s="23">
        <v>22</v>
      </c>
      <c r="F4" s="12">
        <v>8</v>
      </c>
      <c r="G4" s="23">
        <f>SUM(E4*F4)</f>
        <v>176</v>
      </c>
      <c r="H4" s="7">
        <v>49.61</v>
      </c>
      <c r="I4" s="7">
        <f>SUM(G4*H4)</f>
        <v>8731.36</v>
      </c>
    </row>
    <row r="5" spans="1:9" s="11" customFormat="1" ht="13" customHeight="1" x14ac:dyDescent="0.3">
      <c r="A5" s="98"/>
      <c r="B5" s="68" t="s">
        <v>59</v>
      </c>
      <c r="C5" s="69"/>
      <c r="D5" s="69"/>
      <c r="E5" s="69"/>
      <c r="F5" s="69"/>
      <c r="G5" s="69"/>
      <c r="H5" s="69"/>
      <c r="I5" s="70"/>
    </row>
    <row r="6" spans="1:9" ht="13" customHeight="1" x14ac:dyDescent="0.3">
      <c r="A6" s="98"/>
      <c r="B6" s="2" t="s">
        <v>24</v>
      </c>
      <c r="C6" s="12">
        <v>1</v>
      </c>
      <c r="D6" s="3">
        <v>1</v>
      </c>
      <c r="E6" s="23">
        <f>SUM(C6*D6)</f>
        <v>1</v>
      </c>
      <c r="F6" s="12">
        <v>3</v>
      </c>
      <c r="G6" s="23">
        <f t="shared" ref="G6" si="0">SUM(E6*F6)</f>
        <v>3</v>
      </c>
      <c r="H6" s="7">
        <v>49.61</v>
      </c>
      <c r="I6" s="7">
        <f>SUM(G6*H6)</f>
        <v>148.82999999999998</v>
      </c>
    </row>
    <row r="7" spans="1:9" s="11" customFormat="1" ht="13" customHeight="1" x14ac:dyDescent="0.3">
      <c r="A7" s="87"/>
      <c r="B7" s="68" t="s">
        <v>68</v>
      </c>
      <c r="C7" s="90"/>
      <c r="D7" s="90"/>
      <c r="E7" s="90"/>
      <c r="F7" s="90"/>
      <c r="G7" s="90"/>
      <c r="H7" s="90"/>
      <c r="I7" s="91"/>
    </row>
    <row r="8" spans="1:9" s="11" customFormat="1" ht="13" customHeight="1" x14ac:dyDescent="0.3">
      <c r="A8" s="87"/>
      <c r="B8" s="80" t="s">
        <v>74</v>
      </c>
      <c r="C8" s="81"/>
      <c r="D8" s="81"/>
      <c r="E8" s="81"/>
      <c r="F8" s="81"/>
      <c r="G8" s="81"/>
      <c r="H8" s="81"/>
      <c r="I8" s="82"/>
    </row>
    <row r="9" spans="1:9" ht="13" customHeight="1" x14ac:dyDescent="0.3">
      <c r="A9" s="87"/>
      <c r="B9" s="2" t="s">
        <v>71</v>
      </c>
      <c r="C9" s="62">
        <v>3</v>
      </c>
      <c r="D9" s="64">
        <v>1</v>
      </c>
      <c r="E9" s="66">
        <f>SUM(C9*D9)</f>
        <v>3</v>
      </c>
      <c r="F9" s="12">
        <v>72</v>
      </c>
      <c r="G9" s="23">
        <f>SUM(E9*F9)</f>
        <v>216</v>
      </c>
      <c r="H9" s="7">
        <v>49.61</v>
      </c>
      <c r="I9" s="5">
        <f>SUM(G9*H9)</f>
        <v>10715.76</v>
      </c>
    </row>
    <row r="10" spans="1:9" ht="13" customHeight="1" x14ac:dyDescent="0.3">
      <c r="A10" s="87"/>
      <c r="B10" s="2" t="s">
        <v>72</v>
      </c>
      <c r="C10" s="83"/>
      <c r="D10" s="83"/>
      <c r="E10" s="84"/>
      <c r="F10" s="12">
        <v>8</v>
      </c>
      <c r="G10" s="23">
        <f>SUM(E9*F10)</f>
        <v>24</v>
      </c>
      <c r="H10" s="7">
        <v>49.61</v>
      </c>
      <c r="I10" s="5">
        <f>SUM(G10*H10)</f>
        <v>1190.6399999999999</v>
      </c>
    </row>
    <row r="11" spans="1:9" s="11" customFormat="1" ht="13" customHeight="1" x14ac:dyDescent="0.3">
      <c r="A11" s="87"/>
      <c r="B11" s="68" t="s">
        <v>98</v>
      </c>
      <c r="C11" s="90"/>
      <c r="D11" s="90"/>
      <c r="E11" s="90"/>
      <c r="F11" s="90"/>
      <c r="G11" s="90"/>
      <c r="H11" s="90"/>
      <c r="I11" s="91"/>
    </row>
    <row r="12" spans="1:9" s="11" customFormat="1" ht="13" customHeight="1" x14ac:dyDescent="0.3">
      <c r="A12" s="87"/>
      <c r="B12" s="80" t="s">
        <v>74</v>
      </c>
      <c r="C12" s="88"/>
      <c r="D12" s="88"/>
      <c r="E12" s="88"/>
      <c r="F12" s="88"/>
      <c r="G12" s="88"/>
      <c r="H12" s="88"/>
      <c r="I12" s="89"/>
    </row>
    <row r="13" spans="1:9" ht="13" customHeight="1" x14ac:dyDescent="0.3">
      <c r="A13" s="87"/>
      <c r="B13" s="2" t="s">
        <v>71</v>
      </c>
      <c r="C13" s="62">
        <v>3</v>
      </c>
      <c r="D13" s="64">
        <v>4</v>
      </c>
      <c r="E13" s="66">
        <f>SUM(C13*D13)</f>
        <v>12</v>
      </c>
      <c r="F13" s="30">
        <v>7.5</v>
      </c>
      <c r="G13" s="23">
        <v>90</v>
      </c>
      <c r="H13" s="7">
        <v>49.61</v>
      </c>
      <c r="I13" s="5">
        <f>SUM(G13*H13)</f>
        <v>4464.8999999999996</v>
      </c>
    </row>
    <row r="14" spans="1:9" ht="13" customHeight="1" x14ac:dyDescent="0.3">
      <c r="A14" s="87"/>
      <c r="B14" s="2" t="s">
        <v>72</v>
      </c>
      <c r="C14" s="83"/>
      <c r="D14" s="83"/>
      <c r="E14" s="84"/>
      <c r="F14" s="30">
        <v>0.5</v>
      </c>
      <c r="G14" s="23">
        <v>6</v>
      </c>
      <c r="H14" s="7">
        <v>49.61</v>
      </c>
      <c r="I14" s="5">
        <f>SUM(G14*H14)</f>
        <v>297.65999999999997</v>
      </c>
    </row>
    <row r="15" spans="1:9" s="11" customFormat="1" ht="13" customHeight="1" x14ac:dyDescent="0.3">
      <c r="A15" s="87"/>
      <c r="B15" s="68" t="s">
        <v>75</v>
      </c>
      <c r="C15" s="90"/>
      <c r="D15" s="90"/>
      <c r="E15" s="90"/>
      <c r="F15" s="90"/>
      <c r="G15" s="90"/>
      <c r="H15" s="90"/>
      <c r="I15" s="91"/>
    </row>
    <row r="16" spans="1:9" s="11" customFormat="1" ht="13" customHeight="1" x14ac:dyDescent="0.3">
      <c r="A16" s="87"/>
      <c r="B16" s="80" t="s">
        <v>74</v>
      </c>
      <c r="C16" s="88"/>
      <c r="D16" s="88"/>
      <c r="E16" s="88"/>
      <c r="F16" s="88"/>
      <c r="G16" s="88"/>
      <c r="H16" s="88"/>
      <c r="I16" s="89"/>
    </row>
    <row r="17" spans="1:9" ht="13" customHeight="1" x14ac:dyDescent="0.3">
      <c r="A17" s="87"/>
      <c r="B17" s="2" t="s">
        <v>71</v>
      </c>
      <c r="C17" s="62">
        <v>3</v>
      </c>
      <c r="D17" s="64">
        <v>1</v>
      </c>
      <c r="E17" s="66">
        <f>SUM(C17*D17)</f>
        <v>3</v>
      </c>
      <c r="F17" s="12">
        <v>72</v>
      </c>
      <c r="G17" s="23">
        <f>SUM(E17*F17)</f>
        <v>216</v>
      </c>
      <c r="H17" s="7">
        <v>49.61</v>
      </c>
      <c r="I17" s="5">
        <f>SUM(G17*H17)</f>
        <v>10715.76</v>
      </c>
    </row>
    <row r="18" spans="1:9" ht="13" customHeight="1" x14ac:dyDescent="0.3">
      <c r="A18" s="87"/>
      <c r="B18" s="2" t="s">
        <v>72</v>
      </c>
      <c r="C18" s="83"/>
      <c r="D18" s="83"/>
      <c r="E18" s="84"/>
      <c r="F18" s="12">
        <v>8</v>
      </c>
      <c r="G18" s="23">
        <f>SUM(E17*F18)</f>
        <v>24</v>
      </c>
      <c r="H18" s="7">
        <v>49.61</v>
      </c>
      <c r="I18" s="5">
        <f>SUM(G18*H18)</f>
        <v>1190.6399999999999</v>
      </c>
    </row>
    <row r="19" spans="1:9" s="11" customFormat="1" ht="13" customHeight="1" x14ac:dyDescent="0.3">
      <c r="A19" s="87"/>
      <c r="B19" s="68" t="s">
        <v>69</v>
      </c>
      <c r="C19" s="90"/>
      <c r="D19" s="90"/>
      <c r="E19" s="90"/>
      <c r="F19" s="90"/>
      <c r="G19" s="90"/>
      <c r="H19" s="90"/>
      <c r="I19" s="91"/>
    </row>
    <row r="20" spans="1:9" s="11" customFormat="1" ht="13" customHeight="1" x14ac:dyDescent="0.3">
      <c r="A20" s="87"/>
      <c r="B20" s="80" t="s">
        <v>74</v>
      </c>
      <c r="C20" s="88"/>
      <c r="D20" s="88"/>
      <c r="E20" s="88"/>
      <c r="F20" s="88"/>
      <c r="G20" s="88"/>
      <c r="H20" s="88"/>
      <c r="I20" s="89"/>
    </row>
    <row r="21" spans="1:9" ht="13" customHeight="1" x14ac:dyDescent="0.3">
      <c r="A21" s="87"/>
      <c r="B21" s="2" t="s">
        <v>71</v>
      </c>
      <c r="C21" s="62">
        <v>3</v>
      </c>
      <c r="D21" s="64">
        <v>1</v>
      </c>
      <c r="E21" s="66">
        <f>SUM(C21*D21)</f>
        <v>3</v>
      </c>
      <c r="F21" s="12">
        <v>72</v>
      </c>
      <c r="G21" s="23">
        <f>SUM(E21*F21)</f>
        <v>216</v>
      </c>
      <c r="H21" s="7">
        <v>49.61</v>
      </c>
      <c r="I21" s="5">
        <f>SUM(G21*H21)</f>
        <v>10715.76</v>
      </c>
    </row>
    <row r="22" spans="1:9" ht="13" customHeight="1" x14ac:dyDescent="0.3">
      <c r="A22" s="87"/>
      <c r="B22" s="2" t="s">
        <v>72</v>
      </c>
      <c r="C22" s="83"/>
      <c r="D22" s="83"/>
      <c r="E22" s="84"/>
      <c r="F22" s="12">
        <v>8</v>
      </c>
      <c r="G22" s="23">
        <f>SUM(E21*F22)</f>
        <v>24</v>
      </c>
      <c r="H22" s="7">
        <v>49.61</v>
      </c>
      <c r="I22" s="5">
        <f>SUM(G22*H22)</f>
        <v>1190.6399999999999</v>
      </c>
    </row>
    <row r="23" spans="1:9" s="10" customFormat="1" ht="13" customHeight="1" x14ac:dyDescent="0.3">
      <c r="A23" s="87"/>
      <c r="B23" s="24" t="s">
        <v>103</v>
      </c>
      <c r="C23" s="25">
        <f>SUM(C4,C6,C9,C13,C17,C21)</f>
        <v>23</v>
      </c>
      <c r="D23" s="27"/>
      <c r="E23" s="25">
        <f>SUM(E4,E6,E9,E13,E17,E21)</f>
        <v>44</v>
      </c>
      <c r="F23" s="28"/>
      <c r="G23" s="25">
        <f>SUM(G4,G6,G9:G10,G13:G14,G17:G18,G21:G22)</f>
        <v>995</v>
      </c>
      <c r="H23" s="29"/>
      <c r="I23" s="26">
        <f>SUM(I4, I6, I9:I10,I13:I14,I17:I18,I21:I22)</f>
        <v>49361.95</v>
      </c>
    </row>
  </sheetData>
  <mergeCells count="24">
    <mergeCell ref="B12:I12"/>
    <mergeCell ref="B11:I11"/>
    <mergeCell ref="B2:I2"/>
    <mergeCell ref="B3:I3"/>
    <mergeCell ref="D9:D10"/>
    <mergeCell ref="E9:E10"/>
    <mergeCell ref="B7:I7"/>
    <mergeCell ref="B5:I5"/>
    <mergeCell ref="C21:C22"/>
    <mergeCell ref="D21:D22"/>
    <mergeCell ref="E21:E22"/>
    <mergeCell ref="A2:A23"/>
    <mergeCell ref="B8:I8"/>
    <mergeCell ref="C9:C10"/>
    <mergeCell ref="B20:I20"/>
    <mergeCell ref="B19:I19"/>
    <mergeCell ref="C17:C18"/>
    <mergeCell ref="D17:D18"/>
    <mergeCell ref="E17:E18"/>
    <mergeCell ref="B16:I16"/>
    <mergeCell ref="C13:C14"/>
    <mergeCell ref="D13:D14"/>
    <mergeCell ref="E13:E14"/>
    <mergeCell ref="B15:I15"/>
  </mergeCells>
  <pageMargins left="0.25" right="0.25" top="0.25" bottom="0.25" header="0.3" footer="0.3"/>
  <pageSetup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workbookViewId="0">
      <pane ySplit="1" topLeftCell="A102" activePane="bottomLeft" state="frozen"/>
      <selection pane="bottomLeft" activeCell="B127" sqref="B127"/>
    </sheetView>
  </sheetViews>
  <sheetFormatPr defaultRowHeight="13" x14ac:dyDescent="0.3"/>
  <cols>
    <col min="1" max="1" width="14.6328125" style="16" customWidth="1"/>
    <col min="2" max="2" width="29.2695312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35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31" t="s">
        <v>21</v>
      </c>
      <c r="I1" s="18" t="s">
        <v>22</v>
      </c>
    </row>
    <row r="2" spans="1:9" ht="15.5" x14ac:dyDescent="0.3">
      <c r="A2" s="101"/>
      <c r="B2" s="92" t="s">
        <v>4</v>
      </c>
      <c r="C2" s="92"/>
      <c r="D2" s="92"/>
      <c r="E2" s="92"/>
      <c r="F2" s="92"/>
      <c r="G2" s="92"/>
      <c r="H2" s="92"/>
      <c r="I2" s="92"/>
    </row>
    <row r="3" spans="1:9" ht="13" customHeight="1" x14ac:dyDescent="0.3">
      <c r="A3" s="102"/>
      <c r="B3" s="92" t="s">
        <v>16</v>
      </c>
      <c r="C3" s="92"/>
      <c r="D3" s="92"/>
      <c r="E3" s="92"/>
      <c r="F3" s="92"/>
      <c r="G3" s="92"/>
      <c r="H3" s="92"/>
      <c r="I3" s="92"/>
    </row>
    <row r="4" spans="1:9" ht="13" customHeight="1" x14ac:dyDescent="0.3">
      <c r="A4" s="102"/>
      <c r="B4" s="92" t="s">
        <v>17</v>
      </c>
      <c r="C4" s="92"/>
      <c r="D4" s="92"/>
      <c r="E4" s="92"/>
      <c r="F4" s="92"/>
      <c r="G4" s="92"/>
      <c r="H4" s="92"/>
      <c r="I4" s="92"/>
    </row>
    <row r="5" spans="1:9" ht="13" customHeight="1" x14ac:dyDescent="0.3">
      <c r="A5" s="102"/>
      <c r="B5" s="92" t="s">
        <v>27</v>
      </c>
      <c r="C5" s="92"/>
      <c r="D5" s="92"/>
      <c r="E5" s="92"/>
      <c r="F5" s="92"/>
      <c r="G5" s="92"/>
      <c r="H5" s="92"/>
      <c r="I5" s="92"/>
    </row>
    <row r="6" spans="1:9" ht="13" customHeight="1" x14ac:dyDescent="0.3">
      <c r="A6" s="102"/>
      <c r="B6" s="92" t="s">
        <v>31</v>
      </c>
      <c r="C6" s="92"/>
      <c r="D6" s="92"/>
      <c r="E6" s="92"/>
      <c r="F6" s="92"/>
      <c r="G6" s="92"/>
      <c r="H6" s="92"/>
      <c r="I6" s="92"/>
    </row>
    <row r="7" spans="1:9" ht="13" customHeight="1" x14ac:dyDescent="0.3">
      <c r="A7" s="102"/>
      <c r="B7" s="92" t="s">
        <v>32</v>
      </c>
      <c r="C7" s="92"/>
      <c r="D7" s="92"/>
      <c r="E7" s="92"/>
      <c r="F7" s="92"/>
      <c r="G7" s="92"/>
      <c r="H7" s="92"/>
      <c r="I7" s="92"/>
    </row>
    <row r="8" spans="1:9" ht="13" customHeight="1" x14ac:dyDescent="0.3">
      <c r="A8" s="102"/>
      <c r="B8" s="92" t="s">
        <v>34</v>
      </c>
      <c r="C8" s="92"/>
      <c r="D8" s="92"/>
      <c r="E8" s="92"/>
      <c r="F8" s="92"/>
      <c r="G8" s="92"/>
      <c r="H8" s="92"/>
      <c r="I8" s="92"/>
    </row>
    <row r="9" spans="1:9" ht="13" customHeight="1" x14ac:dyDescent="0.3">
      <c r="A9" s="102"/>
      <c r="B9" s="92" t="s">
        <v>35</v>
      </c>
      <c r="C9" s="92"/>
      <c r="D9" s="92"/>
      <c r="E9" s="92"/>
      <c r="F9" s="92"/>
      <c r="G9" s="92"/>
      <c r="H9" s="92"/>
      <c r="I9" s="92"/>
    </row>
    <row r="10" spans="1:9" ht="13" customHeight="1" x14ac:dyDescent="0.3">
      <c r="A10" s="102"/>
      <c r="B10" s="92" t="s">
        <v>36</v>
      </c>
      <c r="C10" s="92"/>
      <c r="D10" s="92"/>
      <c r="E10" s="92"/>
      <c r="F10" s="92"/>
      <c r="G10" s="92"/>
      <c r="H10" s="92"/>
      <c r="I10" s="92"/>
    </row>
    <row r="11" spans="1:9" ht="13" customHeight="1" x14ac:dyDescent="0.3">
      <c r="A11" s="102"/>
      <c r="B11" s="92" t="s">
        <v>38</v>
      </c>
      <c r="C11" s="92"/>
      <c r="D11" s="92"/>
      <c r="E11" s="92"/>
      <c r="F11" s="92"/>
      <c r="G11" s="92"/>
      <c r="H11" s="92"/>
      <c r="I11" s="92"/>
    </row>
    <row r="12" spans="1:9" ht="13" customHeight="1" x14ac:dyDescent="0.3">
      <c r="A12" s="102"/>
      <c r="B12" s="92" t="s">
        <v>39</v>
      </c>
      <c r="C12" s="92"/>
      <c r="D12" s="92"/>
      <c r="E12" s="92"/>
      <c r="F12" s="92"/>
      <c r="G12" s="92"/>
      <c r="H12" s="92"/>
      <c r="I12" s="92"/>
    </row>
    <row r="13" spans="1:9" ht="13" customHeight="1" x14ac:dyDescent="0.3">
      <c r="A13" s="102"/>
      <c r="B13" s="92" t="s">
        <v>78</v>
      </c>
      <c r="C13" s="92"/>
      <c r="D13" s="92"/>
      <c r="E13" s="92"/>
      <c r="F13" s="92"/>
      <c r="G13" s="92"/>
      <c r="H13" s="92"/>
      <c r="I13" s="92"/>
    </row>
    <row r="14" spans="1:9" ht="13" customHeight="1" x14ac:dyDescent="0.3">
      <c r="A14" s="102"/>
      <c r="B14" s="92" t="s">
        <v>40</v>
      </c>
      <c r="C14" s="92"/>
      <c r="D14" s="92"/>
      <c r="E14" s="92"/>
      <c r="F14" s="92"/>
      <c r="G14" s="92"/>
      <c r="H14" s="92"/>
      <c r="I14" s="92"/>
    </row>
    <row r="15" spans="1:9" ht="13" customHeight="1" x14ac:dyDescent="0.3">
      <c r="A15" s="102"/>
      <c r="B15" s="92" t="s">
        <v>41</v>
      </c>
      <c r="C15" s="92"/>
      <c r="D15" s="92"/>
      <c r="E15" s="92"/>
      <c r="F15" s="92"/>
      <c r="G15" s="92"/>
      <c r="H15" s="92"/>
      <c r="I15" s="92"/>
    </row>
    <row r="16" spans="1:9" ht="13" customHeight="1" x14ac:dyDescent="0.3">
      <c r="A16" s="102"/>
      <c r="B16" s="92" t="s">
        <v>42</v>
      </c>
      <c r="C16" s="92"/>
      <c r="D16" s="92"/>
      <c r="E16" s="92"/>
      <c r="F16" s="92"/>
      <c r="G16" s="92"/>
      <c r="H16" s="92"/>
      <c r="I16" s="92"/>
    </row>
    <row r="17" spans="1:9" ht="13" customHeight="1" x14ac:dyDescent="0.3">
      <c r="A17" s="102"/>
      <c r="B17" s="92" t="s">
        <v>43</v>
      </c>
      <c r="C17" s="92"/>
      <c r="D17" s="92"/>
      <c r="E17" s="92"/>
      <c r="F17" s="92"/>
      <c r="G17" s="92"/>
      <c r="H17" s="92"/>
      <c r="I17" s="92"/>
    </row>
    <row r="18" spans="1:9" ht="13" customHeight="1" x14ac:dyDescent="0.3">
      <c r="A18" s="102"/>
      <c r="B18" s="92" t="s">
        <v>44</v>
      </c>
      <c r="C18" s="92"/>
      <c r="D18" s="92"/>
      <c r="E18" s="92"/>
      <c r="F18" s="92"/>
      <c r="G18" s="92"/>
      <c r="H18" s="92"/>
      <c r="I18" s="92"/>
    </row>
    <row r="19" spans="1:9" ht="13" customHeight="1" x14ac:dyDescent="0.3">
      <c r="A19" s="102"/>
      <c r="B19" s="92" t="s">
        <v>76</v>
      </c>
      <c r="C19" s="92"/>
      <c r="D19" s="92"/>
      <c r="E19" s="92"/>
      <c r="F19" s="92"/>
      <c r="G19" s="92"/>
      <c r="H19" s="92"/>
      <c r="I19" s="92"/>
    </row>
    <row r="20" spans="1:9" ht="13" customHeight="1" x14ac:dyDescent="0.3">
      <c r="A20" s="102"/>
      <c r="B20" s="92" t="s">
        <v>77</v>
      </c>
      <c r="C20" s="92"/>
      <c r="D20" s="92"/>
      <c r="E20" s="92"/>
      <c r="F20" s="92"/>
      <c r="G20" s="92"/>
      <c r="H20" s="92"/>
      <c r="I20" s="92"/>
    </row>
    <row r="21" spans="1:9" ht="13" customHeight="1" x14ac:dyDescent="0.3">
      <c r="A21" s="102"/>
      <c r="B21" s="92" t="s">
        <v>79</v>
      </c>
      <c r="C21" s="92"/>
      <c r="D21" s="92"/>
      <c r="E21" s="92"/>
      <c r="F21" s="92"/>
      <c r="G21" s="92"/>
      <c r="H21" s="92"/>
      <c r="I21" s="92"/>
    </row>
    <row r="22" spans="1:9" ht="13" customHeight="1" x14ac:dyDescent="0.3">
      <c r="A22" s="102"/>
      <c r="B22" s="92" t="s">
        <v>48</v>
      </c>
      <c r="C22" s="92"/>
      <c r="D22" s="92"/>
      <c r="E22" s="92"/>
      <c r="F22" s="92"/>
      <c r="G22" s="92"/>
      <c r="H22" s="92"/>
      <c r="I22" s="92"/>
    </row>
    <row r="23" spans="1:9" ht="13" customHeight="1" x14ac:dyDescent="0.3">
      <c r="A23" s="102"/>
      <c r="B23" s="92" t="s">
        <v>49</v>
      </c>
      <c r="C23" s="92"/>
      <c r="D23" s="92"/>
      <c r="E23" s="92"/>
      <c r="F23" s="92"/>
      <c r="G23" s="92"/>
      <c r="H23" s="92"/>
      <c r="I23" s="92"/>
    </row>
    <row r="24" spans="1:9" ht="13" customHeight="1" x14ac:dyDescent="0.3">
      <c r="A24" s="102"/>
      <c r="B24" s="92" t="s">
        <v>50</v>
      </c>
      <c r="C24" s="92"/>
      <c r="D24" s="92"/>
      <c r="E24" s="92"/>
      <c r="F24" s="92"/>
      <c r="G24" s="92"/>
      <c r="H24" s="92"/>
      <c r="I24" s="92"/>
    </row>
    <row r="25" spans="1:9" ht="13" customHeight="1" x14ac:dyDescent="0.3">
      <c r="A25" s="102"/>
      <c r="B25" s="92" t="s">
        <v>51</v>
      </c>
      <c r="C25" s="92"/>
      <c r="D25" s="92"/>
      <c r="E25" s="92"/>
      <c r="F25" s="92"/>
      <c r="G25" s="92"/>
      <c r="H25" s="92"/>
      <c r="I25" s="92"/>
    </row>
    <row r="26" spans="1:9" ht="13" customHeight="1" x14ac:dyDescent="0.3">
      <c r="A26" s="102"/>
      <c r="B26" s="92" t="s">
        <v>52</v>
      </c>
      <c r="C26" s="92"/>
      <c r="D26" s="92"/>
      <c r="E26" s="92"/>
      <c r="F26" s="92"/>
      <c r="G26" s="92"/>
      <c r="H26" s="92"/>
      <c r="I26" s="92"/>
    </row>
    <row r="27" spans="1:9" ht="13" customHeight="1" x14ac:dyDescent="0.3">
      <c r="A27" s="102"/>
      <c r="B27" s="92" t="s">
        <v>53</v>
      </c>
      <c r="C27" s="92"/>
      <c r="D27" s="92"/>
      <c r="E27" s="92"/>
      <c r="F27" s="92"/>
      <c r="G27" s="92"/>
      <c r="H27" s="92"/>
      <c r="I27" s="92"/>
    </row>
    <row r="28" spans="1:9" ht="13" customHeight="1" x14ac:dyDescent="0.3">
      <c r="A28" s="102"/>
      <c r="B28" s="92" t="s">
        <v>54</v>
      </c>
      <c r="C28" s="92"/>
      <c r="D28" s="92"/>
      <c r="E28" s="92"/>
      <c r="F28" s="92"/>
      <c r="G28" s="92"/>
      <c r="H28" s="92"/>
      <c r="I28" s="92"/>
    </row>
    <row r="29" spans="1:9" ht="13" customHeight="1" x14ac:dyDescent="0.3">
      <c r="A29" s="102"/>
      <c r="B29" s="92" t="s">
        <v>55</v>
      </c>
      <c r="C29" s="92"/>
      <c r="D29" s="92"/>
      <c r="E29" s="92"/>
      <c r="F29" s="92"/>
      <c r="G29" s="92"/>
      <c r="H29" s="92"/>
      <c r="I29" s="92"/>
    </row>
    <row r="30" spans="1:9" ht="13" customHeight="1" x14ac:dyDescent="0.3">
      <c r="A30" s="102"/>
      <c r="B30" s="92" t="s">
        <v>56</v>
      </c>
      <c r="C30" s="92"/>
      <c r="D30" s="92"/>
      <c r="E30" s="92"/>
      <c r="F30" s="92"/>
      <c r="G30" s="92"/>
      <c r="H30" s="92"/>
      <c r="I30" s="92"/>
    </row>
    <row r="31" spans="1:9" s="11" customFormat="1" ht="13" customHeight="1" x14ac:dyDescent="0.3">
      <c r="A31" s="102"/>
      <c r="B31" s="68" t="s">
        <v>57</v>
      </c>
      <c r="C31" s="96"/>
      <c r="D31" s="96"/>
      <c r="E31" s="96"/>
      <c r="F31" s="96"/>
      <c r="G31" s="96"/>
      <c r="H31" s="96"/>
      <c r="I31" s="97"/>
    </row>
    <row r="32" spans="1:9" ht="13" customHeight="1" x14ac:dyDescent="0.3">
      <c r="A32" s="102"/>
      <c r="B32" s="2" t="s">
        <v>62</v>
      </c>
      <c r="C32" s="12">
        <v>151</v>
      </c>
      <c r="D32" s="3">
        <v>1</v>
      </c>
      <c r="E32" s="23">
        <f t="shared" ref="E32:E37" si="0">SUM(C32*D32)</f>
        <v>151</v>
      </c>
      <c r="F32" s="12">
        <v>37</v>
      </c>
      <c r="G32" s="23">
        <f t="shared" ref="G32:G37" si="1">SUM(E32*F32)</f>
        <v>5587</v>
      </c>
      <c r="H32" s="32">
        <v>45.55</v>
      </c>
      <c r="I32" s="5">
        <f t="shared" ref="I32:I37" si="2">SUM(G32*H32)</f>
        <v>254487.84999999998</v>
      </c>
    </row>
    <row r="33" spans="1:9" ht="13" customHeight="1" x14ac:dyDescent="0.3">
      <c r="A33" s="102"/>
      <c r="B33" s="2" t="s">
        <v>23</v>
      </c>
      <c r="C33" s="12">
        <v>911</v>
      </c>
      <c r="D33" s="3">
        <v>1</v>
      </c>
      <c r="E33" s="23">
        <f t="shared" si="0"/>
        <v>911</v>
      </c>
      <c r="F33" s="12">
        <v>37</v>
      </c>
      <c r="G33" s="23">
        <f t="shared" si="1"/>
        <v>33707</v>
      </c>
      <c r="H33" s="32">
        <v>44.3</v>
      </c>
      <c r="I33" s="7">
        <f t="shared" si="2"/>
        <v>1493220.0999999999</v>
      </c>
    </row>
    <row r="34" spans="1:9" ht="13" customHeight="1" x14ac:dyDescent="0.3">
      <c r="A34" s="102"/>
      <c r="B34" s="2" t="s">
        <v>24</v>
      </c>
      <c r="C34" s="12">
        <v>370</v>
      </c>
      <c r="D34" s="3">
        <v>1</v>
      </c>
      <c r="E34" s="23">
        <f t="shared" si="0"/>
        <v>370</v>
      </c>
      <c r="F34" s="12">
        <v>37</v>
      </c>
      <c r="G34" s="23">
        <f t="shared" si="1"/>
        <v>13690</v>
      </c>
      <c r="H34" s="32">
        <v>49.61</v>
      </c>
      <c r="I34" s="7">
        <f t="shared" si="2"/>
        <v>679160.9</v>
      </c>
    </row>
    <row r="35" spans="1:9" ht="13" customHeight="1" x14ac:dyDescent="0.3">
      <c r="A35" s="102"/>
      <c r="B35" s="2" t="s">
        <v>107</v>
      </c>
      <c r="C35" s="12">
        <v>1</v>
      </c>
      <c r="D35" s="3">
        <v>1</v>
      </c>
      <c r="E35" s="23">
        <f t="shared" si="0"/>
        <v>1</v>
      </c>
      <c r="F35" s="12">
        <v>37</v>
      </c>
      <c r="G35" s="23">
        <f t="shared" si="1"/>
        <v>37</v>
      </c>
      <c r="H35" s="32">
        <v>8.42</v>
      </c>
      <c r="I35" s="5">
        <f t="shared" si="2"/>
        <v>311.54000000000002</v>
      </c>
    </row>
    <row r="36" spans="1:9" ht="13" customHeight="1" x14ac:dyDescent="0.3">
      <c r="A36" s="102"/>
      <c r="B36" s="2" t="s">
        <v>108</v>
      </c>
      <c r="C36" s="12">
        <v>2</v>
      </c>
      <c r="D36" s="3">
        <v>1</v>
      </c>
      <c r="E36" s="23">
        <f t="shared" si="0"/>
        <v>2</v>
      </c>
      <c r="F36" s="12">
        <v>37</v>
      </c>
      <c r="G36" s="23">
        <f t="shared" si="1"/>
        <v>74</v>
      </c>
      <c r="H36" s="32">
        <v>8.42</v>
      </c>
      <c r="I36" s="7">
        <f t="shared" si="2"/>
        <v>623.08000000000004</v>
      </c>
    </row>
    <row r="37" spans="1:9" ht="13" customHeight="1" x14ac:dyDescent="0.3">
      <c r="A37" s="102"/>
      <c r="B37" s="2" t="s">
        <v>109</v>
      </c>
      <c r="C37" s="12">
        <v>2</v>
      </c>
      <c r="D37" s="3">
        <v>1</v>
      </c>
      <c r="E37" s="23">
        <f t="shared" si="0"/>
        <v>2</v>
      </c>
      <c r="F37" s="12">
        <v>37</v>
      </c>
      <c r="G37" s="23">
        <f t="shared" si="1"/>
        <v>74</v>
      </c>
      <c r="H37" s="32">
        <v>8.42</v>
      </c>
      <c r="I37" s="7">
        <f t="shared" si="2"/>
        <v>623.08000000000004</v>
      </c>
    </row>
    <row r="38" spans="1:9" s="10" customFormat="1" ht="13" customHeight="1" x14ac:dyDescent="0.3">
      <c r="A38" s="102"/>
      <c r="B38" s="4" t="s">
        <v>25</v>
      </c>
      <c r="C38" s="13">
        <f>SUM(C32:C37)</f>
        <v>1437</v>
      </c>
      <c r="D38" s="8"/>
      <c r="E38" s="13">
        <f>SUM(E32:E37)</f>
        <v>1437</v>
      </c>
      <c r="F38" s="14"/>
      <c r="G38" s="13">
        <f>SUM(G32:G37)</f>
        <v>53169</v>
      </c>
      <c r="H38" s="33"/>
      <c r="I38" s="6">
        <f>SUM(I32:I37)</f>
        <v>2428426.5499999998</v>
      </c>
    </row>
    <row r="39" spans="1:9" s="11" customFormat="1" ht="13" customHeight="1" x14ac:dyDescent="0.3">
      <c r="A39" s="102"/>
      <c r="B39" s="68" t="s">
        <v>59</v>
      </c>
      <c r="C39" s="69"/>
      <c r="D39" s="69"/>
      <c r="E39" s="69"/>
      <c r="F39" s="69"/>
      <c r="G39" s="69"/>
      <c r="H39" s="69"/>
      <c r="I39" s="70"/>
    </row>
    <row r="40" spans="1:9" ht="13" customHeight="1" x14ac:dyDescent="0.3">
      <c r="A40" s="102"/>
      <c r="B40" s="2" t="s">
        <v>62</v>
      </c>
      <c r="C40" s="12">
        <v>11</v>
      </c>
      <c r="D40" s="3">
        <v>1</v>
      </c>
      <c r="E40" s="23">
        <f t="shared" ref="E40:E45" si="3">SUM(C40*D40)</f>
        <v>11</v>
      </c>
      <c r="F40" s="12">
        <v>3</v>
      </c>
      <c r="G40" s="23">
        <f t="shared" ref="G40:G45" si="4">SUM(E40*F40)</f>
        <v>33</v>
      </c>
      <c r="H40" s="32">
        <v>45.55</v>
      </c>
      <c r="I40" s="5">
        <f t="shared" ref="I40:I45" si="5">SUM(G40*H40)</f>
        <v>1503.1499999999999</v>
      </c>
    </row>
    <row r="41" spans="1:9" ht="13" customHeight="1" x14ac:dyDescent="0.3">
      <c r="A41" s="102"/>
      <c r="B41" s="2" t="s">
        <v>23</v>
      </c>
      <c r="C41" s="12">
        <v>185</v>
      </c>
      <c r="D41" s="3">
        <v>1</v>
      </c>
      <c r="E41" s="23">
        <f t="shared" si="3"/>
        <v>185</v>
      </c>
      <c r="F41" s="12">
        <v>3</v>
      </c>
      <c r="G41" s="23">
        <f t="shared" si="4"/>
        <v>555</v>
      </c>
      <c r="H41" s="32">
        <v>44.3</v>
      </c>
      <c r="I41" s="7">
        <f t="shared" si="5"/>
        <v>24586.5</v>
      </c>
    </row>
    <row r="42" spans="1:9" ht="13" customHeight="1" x14ac:dyDescent="0.3">
      <c r="A42" s="102"/>
      <c r="B42" s="2" t="s">
        <v>24</v>
      </c>
      <c r="C42" s="12">
        <v>83</v>
      </c>
      <c r="D42" s="3">
        <v>1</v>
      </c>
      <c r="E42" s="23">
        <f t="shared" si="3"/>
        <v>83</v>
      </c>
      <c r="F42" s="12">
        <v>3</v>
      </c>
      <c r="G42" s="23">
        <f t="shared" si="4"/>
        <v>249</v>
      </c>
      <c r="H42" s="32">
        <v>49.61</v>
      </c>
      <c r="I42" s="7">
        <f t="shared" si="5"/>
        <v>12352.89</v>
      </c>
    </row>
    <row r="43" spans="1:9" ht="13" customHeight="1" x14ac:dyDescent="0.3">
      <c r="A43" s="102"/>
      <c r="B43" s="2" t="s">
        <v>107</v>
      </c>
      <c r="C43" s="12">
        <v>1</v>
      </c>
      <c r="D43" s="3">
        <v>1</v>
      </c>
      <c r="E43" s="23">
        <f t="shared" si="3"/>
        <v>1</v>
      </c>
      <c r="F43" s="12">
        <v>3</v>
      </c>
      <c r="G43" s="23">
        <f t="shared" si="4"/>
        <v>3</v>
      </c>
      <c r="H43" s="32">
        <v>8.42</v>
      </c>
      <c r="I43" s="5">
        <f t="shared" si="5"/>
        <v>25.259999999999998</v>
      </c>
    </row>
    <row r="44" spans="1:9" ht="13" customHeight="1" x14ac:dyDescent="0.3">
      <c r="A44" s="102"/>
      <c r="B44" s="2" t="s">
        <v>108</v>
      </c>
      <c r="C44" s="12">
        <v>3</v>
      </c>
      <c r="D44" s="3">
        <v>1</v>
      </c>
      <c r="E44" s="23">
        <f t="shared" si="3"/>
        <v>3</v>
      </c>
      <c r="F44" s="12">
        <v>3</v>
      </c>
      <c r="G44" s="23">
        <f t="shared" si="4"/>
        <v>9</v>
      </c>
      <c r="H44" s="32">
        <v>8.42</v>
      </c>
      <c r="I44" s="7">
        <f t="shared" si="5"/>
        <v>75.78</v>
      </c>
    </row>
    <row r="45" spans="1:9" ht="13" customHeight="1" x14ac:dyDescent="0.3">
      <c r="A45" s="102"/>
      <c r="B45" s="2" t="s">
        <v>109</v>
      </c>
      <c r="C45" s="12">
        <v>2</v>
      </c>
      <c r="D45" s="3">
        <v>1</v>
      </c>
      <c r="E45" s="23">
        <f t="shared" si="3"/>
        <v>2</v>
      </c>
      <c r="F45" s="12">
        <v>3</v>
      </c>
      <c r="G45" s="23">
        <f t="shared" si="4"/>
        <v>6</v>
      </c>
      <c r="H45" s="32">
        <v>8.42</v>
      </c>
      <c r="I45" s="7">
        <f t="shared" si="5"/>
        <v>50.519999999999996</v>
      </c>
    </row>
    <row r="46" spans="1:9" s="10" customFormat="1" ht="13" customHeight="1" x14ac:dyDescent="0.3">
      <c r="A46" s="102"/>
      <c r="B46" s="4" t="s">
        <v>25</v>
      </c>
      <c r="C46" s="13">
        <f>SUM(C40:C45)</f>
        <v>285</v>
      </c>
      <c r="D46" s="8"/>
      <c r="E46" s="13">
        <f>SUM(E40:E45)</f>
        <v>285</v>
      </c>
      <c r="F46" s="14"/>
      <c r="G46" s="13">
        <f>SUM(G40:G45)</f>
        <v>855</v>
      </c>
      <c r="H46" s="33"/>
      <c r="I46" s="6">
        <f>SUM(I40:I45)</f>
        <v>38594.1</v>
      </c>
    </row>
    <row r="47" spans="1:9" s="11" customFormat="1" ht="13" customHeight="1" x14ac:dyDescent="0.3">
      <c r="A47" s="102"/>
      <c r="B47" s="68" t="s">
        <v>68</v>
      </c>
      <c r="C47" s="90"/>
      <c r="D47" s="90"/>
      <c r="E47" s="90"/>
      <c r="F47" s="90"/>
      <c r="G47" s="90"/>
      <c r="H47" s="90"/>
      <c r="I47" s="91"/>
    </row>
    <row r="48" spans="1:9" s="11" customFormat="1" ht="13" customHeight="1" x14ac:dyDescent="0.3">
      <c r="A48" s="102"/>
      <c r="B48" s="80" t="s">
        <v>70</v>
      </c>
      <c r="C48" s="88"/>
      <c r="D48" s="88"/>
      <c r="E48" s="88"/>
      <c r="F48" s="88"/>
      <c r="G48" s="88"/>
      <c r="H48" s="88"/>
      <c r="I48" s="89"/>
    </row>
    <row r="49" spans="1:9" ht="13" customHeight="1" x14ac:dyDescent="0.3">
      <c r="A49" s="102"/>
      <c r="B49" s="2" t="s">
        <v>71</v>
      </c>
      <c r="C49" s="62">
        <v>40</v>
      </c>
      <c r="D49" s="64">
        <v>1</v>
      </c>
      <c r="E49" s="66">
        <f>SUM(C49*D49)</f>
        <v>40</v>
      </c>
      <c r="F49" s="12">
        <v>6</v>
      </c>
      <c r="G49" s="23">
        <f>SUM(E49*F49)</f>
        <v>240</v>
      </c>
      <c r="H49" s="32">
        <v>45.55</v>
      </c>
      <c r="I49" s="5">
        <f>SUM(G49*H49)</f>
        <v>10932</v>
      </c>
    </row>
    <row r="50" spans="1:9" ht="13" customHeight="1" x14ac:dyDescent="0.3">
      <c r="A50" s="102"/>
      <c r="B50" s="2" t="s">
        <v>72</v>
      </c>
      <c r="C50" s="83"/>
      <c r="D50" s="83"/>
      <c r="E50" s="84"/>
      <c r="F50" s="12">
        <v>2</v>
      </c>
      <c r="G50" s="23">
        <f>SUM(E49*F50)</f>
        <v>80</v>
      </c>
      <c r="H50" s="32">
        <v>45.55</v>
      </c>
      <c r="I50" s="5">
        <f>SUM(G50*H50)</f>
        <v>3644</v>
      </c>
    </row>
    <row r="51" spans="1:9" s="11" customFormat="1" ht="13" customHeight="1" x14ac:dyDescent="0.3">
      <c r="A51" s="102"/>
      <c r="B51" s="80" t="s">
        <v>73</v>
      </c>
      <c r="C51" s="88"/>
      <c r="D51" s="88"/>
      <c r="E51" s="88"/>
      <c r="F51" s="88"/>
      <c r="G51" s="88"/>
      <c r="H51" s="88"/>
      <c r="I51" s="89"/>
    </row>
    <row r="52" spans="1:9" ht="13" customHeight="1" x14ac:dyDescent="0.3">
      <c r="A52" s="102"/>
      <c r="B52" s="2" t="s">
        <v>71</v>
      </c>
      <c r="C52" s="62">
        <v>228</v>
      </c>
      <c r="D52" s="64">
        <v>1</v>
      </c>
      <c r="E52" s="66">
        <f>SUM(C52*D52)</f>
        <v>228</v>
      </c>
      <c r="F52" s="12">
        <v>6</v>
      </c>
      <c r="G52" s="23">
        <f>SUM(E52*F52)</f>
        <v>1368</v>
      </c>
      <c r="H52" s="32">
        <v>44.3</v>
      </c>
      <c r="I52" s="5">
        <f>SUM(G52*H52)</f>
        <v>60602.399999999994</v>
      </c>
    </row>
    <row r="53" spans="1:9" ht="13" customHeight="1" x14ac:dyDescent="0.3">
      <c r="A53" s="102"/>
      <c r="B53" s="2" t="s">
        <v>72</v>
      </c>
      <c r="C53" s="83"/>
      <c r="D53" s="65"/>
      <c r="E53" s="84"/>
      <c r="F53" s="12">
        <v>2</v>
      </c>
      <c r="G53" s="23">
        <f>SUM(E52*F53)</f>
        <v>456</v>
      </c>
      <c r="H53" s="32">
        <v>44.3</v>
      </c>
      <c r="I53" s="5">
        <f>SUM(G53*H53)</f>
        <v>20200.8</v>
      </c>
    </row>
    <row r="54" spans="1:9" s="11" customFormat="1" ht="13" customHeight="1" x14ac:dyDescent="0.3">
      <c r="A54" s="102"/>
      <c r="B54" s="80" t="s">
        <v>74</v>
      </c>
      <c r="C54" s="88"/>
      <c r="D54" s="88"/>
      <c r="E54" s="88"/>
      <c r="F54" s="88"/>
      <c r="G54" s="88"/>
      <c r="H54" s="88"/>
      <c r="I54" s="89"/>
    </row>
    <row r="55" spans="1:9" ht="13" customHeight="1" x14ac:dyDescent="0.3">
      <c r="A55" s="102"/>
      <c r="B55" s="2" t="s">
        <v>71</v>
      </c>
      <c r="C55" s="62">
        <v>93</v>
      </c>
      <c r="D55" s="64">
        <v>1</v>
      </c>
      <c r="E55" s="66">
        <f>SUM(C55*D55)</f>
        <v>93</v>
      </c>
      <c r="F55" s="12">
        <v>6</v>
      </c>
      <c r="G55" s="23">
        <f>SUM(E55*F55)</f>
        <v>558</v>
      </c>
      <c r="H55" s="32">
        <v>49.61</v>
      </c>
      <c r="I55" s="5">
        <f>SUM(G55*H55)</f>
        <v>27682.38</v>
      </c>
    </row>
    <row r="56" spans="1:9" ht="13" customHeight="1" x14ac:dyDescent="0.3">
      <c r="A56" s="102"/>
      <c r="B56" s="2" t="s">
        <v>72</v>
      </c>
      <c r="C56" s="83"/>
      <c r="D56" s="65"/>
      <c r="E56" s="84"/>
      <c r="F56" s="12">
        <v>2</v>
      </c>
      <c r="G56" s="23">
        <f>SUM(E55*F56)</f>
        <v>186</v>
      </c>
      <c r="H56" s="32">
        <v>49.61</v>
      </c>
      <c r="I56" s="5">
        <f>SUM(G56*H56)</f>
        <v>9227.4599999999991</v>
      </c>
    </row>
    <row r="57" spans="1:9" s="11" customFormat="1" ht="13" customHeight="1" x14ac:dyDescent="0.3">
      <c r="A57" s="102"/>
      <c r="B57" s="80" t="s">
        <v>100</v>
      </c>
      <c r="C57" s="88"/>
      <c r="D57" s="88"/>
      <c r="E57" s="88"/>
      <c r="F57" s="88"/>
      <c r="G57" s="88"/>
      <c r="H57" s="88"/>
      <c r="I57" s="89"/>
    </row>
    <row r="58" spans="1:9" ht="13" customHeight="1" x14ac:dyDescent="0.3">
      <c r="A58" s="102"/>
      <c r="B58" s="2" t="s">
        <v>71</v>
      </c>
      <c r="C58" s="62">
        <v>1</v>
      </c>
      <c r="D58" s="64">
        <v>1</v>
      </c>
      <c r="E58" s="66">
        <f>SUM(C58*D58)</f>
        <v>1</v>
      </c>
      <c r="F58" s="12">
        <v>6</v>
      </c>
      <c r="G58" s="23">
        <f>SUM(E58*F58)</f>
        <v>6</v>
      </c>
      <c r="H58" s="32">
        <v>8.42</v>
      </c>
      <c r="I58" s="5">
        <f>SUM(G58*H58)</f>
        <v>50.519999999999996</v>
      </c>
    </row>
    <row r="59" spans="1:9" ht="13" customHeight="1" x14ac:dyDescent="0.3">
      <c r="A59" s="102"/>
      <c r="B59" s="2" t="s">
        <v>72</v>
      </c>
      <c r="C59" s="83"/>
      <c r="D59" s="65"/>
      <c r="E59" s="84"/>
      <c r="F59" s="12">
        <v>2</v>
      </c>
      <c r="G59" s="23">
        <f>SUM(E58*F59)</f>
        <v>2</v>
      </c>
      <c r="H59" s="32">
        <v>8.42</v>
      </c>
      <c r="I59" s="5">
        <f>SUM(G59*H59)</f>
        <v>16.84</v>
      </c>
    </row>
    <row r="60" spans="1:9" s="11" customFormat="1" ht="13" customHeight="1" x14ac:dyDescent="0.3">
      <c r="A60" s="102"/>
      <c r="B60" s="80" t="s">
        <v>99</v>
      </c>
      <c r="C60" s="88"/>
      <c r="D60" s="88"/>
      <c r="E60" s="88"/>
      <c r="F60" s="88"/>
      <c r="G60" s="88"/>
      <c r="H60" s="88"/>
      <c r="I60" s="89"/>
    </row>
    <row r="61" spans="1:9" ht="13" customHeight="1" x14ac:dyDescent="0.3">
      <c r="A61" s="102"/>
      <c r="B61" s="2" t="s">
        <v>71</v>
      </c>
      <c r="C61" s="62">
        <v>2</v>
      </c>
      <c r="D61" s="64">
        <v>1</v>
      </c>
      <c r="E61" s="66">
        <f>SUM(C61*D61)</f>
        <v>2</v>
      </c>
      <c r="F61" s="12">
        <v>6</v>
      </c>
      <c r="G61" s="23">
        <f>SUM(E61*F61)</f>
        <v>12</v>
      </c>
      <c r="H61" s="32">
        <v>8.42</v>
      </c>
      <c r="I61" s="5">
        <f>SUM(G61*H61)</f>
        <v>101.03999999999999</v>
      </c>
    </row>
    <row r="62" spans="1:9" ht="13" customHeight="1" x14ac:dyDescent="0.3">
      <c r="A62" s="102"/>
      <c r="B62" s="2" t="s">
        <v>72</v>
      </c>
      <c r="C62" s="83"/>
      <c r="D62" s="65"/>
      <c r="E62" s="84"/>
      <c r="F62" s="12">
        <v>2</v>
      </c>
      <c r="G62" s="23">
        <f>SUM(E61*F62)</f>
        <v>4</v>
      </c>
      <c r="H62" s="32">
        <v>8.42</v>
      </c>
      <c r="I62" s="5">
        <f>SUM(G62*H62)</f>
        <v>33.68</v>
      </c>
    </row>
    <row r="63" spans="1:9" s="11" customFormat="1" ht="13" customHeight="1" x14ac:dyDescent="0.3">
      <c r="A63" s="102"/>
      <c r="B63" s="80" t="s">
        <v>101</v>
      </c>
      <c r="C63" s="88"/>
      <c r="D63" s="88"/>
      <c r="E63" s="88"/>
      <c r="F63" s="88"/>
      <c r="G63" s="88"/>
      <c r="H63" s="88"/>
      <c r="I63" s="89"/>
    </row>
    <row r="64" spans="1:9" ht="13" customHeight="1" x14ac:dyDescent="0.3">
      <c r="A64" s="102"/>
      <c r="B64" s="2" t="s">
        <v>71</v>
      </c>
      <c r="C64" s="62">
        <v>2</v>
      </c>
      <c r="D64" s="64">
        <v>1</v>
      </c>
      <c r="E64" s="66">
        <f>SUM(C64*D64)</f>
        <v>2</v>
      </c>
      <c r="F64" s="12">
        <v>6</v>
      </c>
      <c r="G64" s="23">
        <f>SUM(E64*F64)</f>
        <v>12</v>
      </c>
      <c r="H64" s="32">
        <v>8.42</v>
      </c>
      <c r="I64" s="5">
        <f>SUM(G64*H64)</f>
        <v>101.03999999999999</v>
      </c>
    </row>
    <row r="65" spans="1:9" ht="13" customHeight="1" x14ac:dyDescent="0.3">
      <c r="A65" s="102"/>
      <c r="B65" s="2" t="s">
        <v>72</v>
      </c>
      <c r="C65" s="83"/>
      <c r="D65" s="65"/>
      <c r="E65" s="84"/>
      <c r="F65" s="12">
        <v>2</v>
      </c>
      <c r="G65" s="23">
        <f>SUM(E64*F65)</f>
        <v>4</v>
      </c>
      <c r="H65" s="32">
        <v>8.42</v>
      </c>
      <c r="I65" s="5">
        <f>SUM(G65*H65)</f>
        <v>33.68</v>
      </c>
    </row>
    <row r="66" spans="1:9" s="10" customFormat="1" ht="13" customHeight="1" x14ac:dyDescent="0.3">
      <c r="A66" s="102"/>
      <c r="B66" s="4" t="s">
        <v>25</v>
      </c>
      <c r="C66" s="13">
        <f>SUM(C49:C65)</f>
        <v>366</v>
      </c>
      <c r="D66" s="8"/>
      <c r="E66" s="13">
        <f>SUM(E49:E65)</f>
        <v>366</v>
      </c>
      <c r="F66" s="14"/>
      <c r="G66" s="13">
        <f>SUM(G49:G65)</f>
        <v>2928</v>
      </c>
      <c r="H66" s="33"/>
      <c r="I66" s="6">
        <f>SUM(I49:I65)</f>
        <v>132625.84</v>
      </c>
    </row>
    <row r="67" spans="1:9" s="11" customFormat="1" ht="13" customHeight="1" x14ac:dyDescent="0.3">
      <c r="A67" s="102"/>
      <c r="B67" s="68" t="s">
        <v>98</v>
      </c>
      <c r="C67" s="90"/>
      <c r="D67" s="90"/>
      <c r="E67" s="90"/>
      <c r="F67" s="90"/>
      <c r="G67" s="90"/>
      <c r="H67" s="90"/>
      <c r="I67" s="91"/>
    </row>
    <row r="68" spans="1:9" s="11" customFormat="1" ht="13" customHeight="1" x14ac:dyDescent="0.3">
      <c r="A68" s="102"/>
      <c r="B68" s="80" t="s">
        <v>70</v>
      </c>
      <c r="C68" s="88"/>
      <c r="D68" s="88"/>
      <c r="E68" s="88"/>
      <c r="F68" s="88"/>
      <c r="G68" s="88"/>
      <c r="H68" s="88"/>
      <c r="I68" s="89"/>
    </row>
    <row r="69" spans="1:9" ht="13" customHeight="1" x14ac:dyDescent="0.3">
      <c r="A69" s="102"/>
      <c r="B69" s="2" t="s">
        <v>71</v>
      </c>
      <c r="C69" s="62">
        <v>40</v>
      </c>
      <c r="D69" s="64">
        <v>4</v>
      </c>
      <c r="E69" s="66">
        <f>SUM(C69*D69)</f>
        <v>160</v>
      </c>
      <c r="F69" s="30">
        <v>7.5</v>
      </c>
      <c r="G69" s="23">
        <f>SUM(E69*F69)</f>
        <v>1200</v>
      </c>
      <c r="H69" s="32">
        <v>45.55</v>
      </c>
      <c r="I69" s="5">
        <f>SUM(G69*H69)</f>
        <v>54660</v>
      </c>
    </row>
    <row r="70" spans="1:9" ht="13" customHeight="1" x14ac:dyDescent="0.3">
      <c r="A70" s="102"/>
      <c r="B70" s="2" t="s">
        <v>72</v>
      </c>
      <c r="C70" s="83"/>
      <c r="D70" s="83"/>
      <c r="E70" s="84"/>
      <c r="F70" s="30">
        <v>0.5</v>
      </c>
      <c r="G70" s="23">
        <f>SUM(E69*F70)</f>
        <v>80</v>
      </c>
      <c r="H70" s="32">
        <v>45.55</v>
      </c>
      <c r="I70" s="5">
        <f>SUM(G70*H70)</f>
        <v>3644</v>
      </c>
    </row>
    <row r="71" spans="1:9" s="11" customFormat="1" ht="13" customHeight="1" x14ac:dyDescent="0.3">
      <c r="A71" s="102"/>
      <c r="B71" s="80" t="s">
        <v>73</v>
      </c>
      <c r="C71" s="88"/>
      <c r="D71" s="88"/>
      <c r="E71" s="88"/>
      <c r="F71" s="88"/>
      <c r="G71" s="88"/>
      <c r="H71" s="88"/>
      <c r="I71" s="89"/>
    </row>
    <row r="72" spans="1:9" ht="13" customHeight="1" x14ac:dyDescent="0.3">
      <c r="A72" s="102"/>
      <c r="B72" s="2" t="s">
        <v>71</v>
      </c>
      <c r="C72" s="62">
        <v>228</v>
      </c>
      <c r="D72" s="64">
        <v>4</v>
      </c>
      <c r="E72" s="66">
        <f>SUM(C72*D72)</f>
        <v>912</v>
      </c>
      <c r="F72" s="30">
        <v>7.5</v>
      </c>
      <c r="G72" s="23">
        <f>SUM(E72*F72)</f>
        <v>6840</v>
      </c>
      <c r="H72" s="32">
        <v>44.3</v>
      </c>
      <c r="I72" s="5">
        <f>SUM(G72*H72)</f>
        <v>303012</v>
      </c>
    </row>
    <row r="73" spans="1:9" ht="13" customHeight="1" x14ac:dyDescent="0.3">
      <c r="A73" s="102"/>
      <c r="B73" s="2" t="s">
        <v>72</v>
      </c>
      <c r="C73" s="63"/>
      <c r="D73" s="83"/>
      <c r="E73" s="84"/>
      <c r="F73" s="30">
        <v>0.5</v>
      </c>
      <c r="G73" s="23">
        <f>SUM(E72*F73)</f>
        <v>456</v>
      </c>
      <c r="H73" s="32">
        <v>44.3</v>
      </c>
      <c r="I73" s="5">
        <f>SUM(G73*H73)</f>
        <v>20200.8</v>
      </c>
    </row>
    <row r="74" spans="1:9" s="11" customFormat="1" ht="13" customHeight="1" x14ac:dyDescent="0.3">
      <c r="A74" s="102"/>
      <c r="B74" s="80" t="s">
        <v>74</v>
      </c>
      <c r="C74" s="88"/>
      <c r="D74" s="88"/>
      <c r="E74" s="88"/>
      <c r="F74" s="88"/>
      <c r="G74" s="88"/>
      <c r="H74" s="88"/>
      <c r="I74" s="89"/>
    </row>
    <row r="75" spans="1:9" ht="13" customHeight="1" x14ac:dyDescent="0.3">
      <c r="A75" s="102"/>
      <c r="B75" s="2" t="s">
        <v>71</v>
      </c>
      <c r="C75" s="62">
        <v>93</v>
      </c>
      <c r="D75" s="64">
        <v>4</v>
      </c>
      <c r="E75" s="66">
        <f>SUM(C75*D75)</f>
        <v>372</v>
      </c>
      <c r="F75" s="30">
        <v>7.5</v>
      </c>
      <c r="G75" s="23">
        <f>SUM(E75*F75)</f>
        <v>2790</v>
      </c>
      <c r="H75" s="32">
        <v>49.61</v>
      </c>
      <c r="I75" s="5">
        <f>SUM(G75*H75)</f>
        <v>138411.9</v>
      </c>
    </row>
    <row r="76" spans="1:9" ht="13" customHeight="1" x14ac:dyDescent="0.3">
      <c r="A76" s="102"/>
      <c r="B76" s="2" t="s">
        <v>72</v>
      </c>
      <c r="C76" s="83"/>
      <c r="D76" s="83"/>
      <c r="E76" s="84"/>
      <c r="F76" s="30">
        <v>0.5</v>
      </c>
      <c r="G76" s="23">
        <f>SUM(E75*F76)</f>
        <v>186</v>
      </c>
      <c r="H76" s="32">
        <v>49.61</v>
      </c>
      <c r="I76" s="5">
        <f>SUM(G76*H76)</f>
        <v>9227.4599999999991</v>
      </c>
    </row>
    <row r="77" spans="1:9" s="11" customFormat="1" ht="13" customHeight="1" x14ac:dyDescent="0.3">
      <c r="A77" s="102"/>
      <c r="B77" s="80" t="s">
        <v>100</v>
      </c>
      <c r="C77" s="88"/>
      <c r="D77" s="88"/>
      <c r="E77" s="88"/>
      <c r="F77" s="88"/>
      <c r="G77" s="88"/>
      <c r="H77" s="88"/>
      <c r="I77" s="89"/>
    </row>
    <row r="78" spans="1:9" ht="13" customHeight="1" x14ac:dyDescent="0.3">
      <c r="A78" s="102"/>
      <c r="B78" s="2" t="s">
        <v>71</v>
      </c>
      <c r="C78" s="62">
        <v>1</v>
      </c>
      <c r="D78" s="64">
        <v>4</v>
      </c>
      <c r="E78" s="66">
        <f>SUM(C78*D78)</f>
        <v>4</v>
      </c>
      <c r="F78" s="30">
        <v>7.5</v>
      </c>
      <c r="G78" s="23">
        <f>SUM(E78*F78)</f>
        <v>30</v>
      </c>
      <c r="H78" s="32">
        <v>8.42</v>
      </c>
      <c r="I78" s="5">
        <f>SUM(G78*H78)</f>
        <v>252.6</v>
      </c>
    </row>
    <row r="79" spans="1:9" ht="13" customHeight="1" x14ac:dyDescent="0.3">
      <c r="A79" s="102"/>
      <c r="B79" s="2" t="s">
        <v>72</v>
      </c>
      <c r="C79" s="83"/>
      <c r="D79" s="65"/>
      <c r="E79" s="84"/>
      <c r="F79" s="30">
        <v>0.5</v>
      </c>
      <c r="G79" s="23">
        <f>SUM(E78*F79)</f>
        <v>2</v>
      </c>
      <c r="H79" s="32">
        <v>8.42</v>
      </c>
      <c r="I79" s="5">
        <f>SUM(G79*H79)</f>
        <v>16.84</v>
      </c>
    </row>
    <row r="80" spans="1:9" s="11" customFormat="1" ht="13" customHeight="1" x14ac:dyDescent="0.3">
      <c r="A80" s="102"/>
      <c r="B80" s="80" t="s">
        <v>99</v>
      </c>
      <c r="C80" s="88"/>
      <c r="D80" s="88"/>
      <c r="E80" s="88"/>
      <c r="F80" s="88"/>
      <c r="G80" s="88"/>
      <c r="H80" s="88"/>
      <c r="I80" s="89"/>
    </row>
    <row r="81" spans="1:9" ht="13" customHeight="1" x14ac:dyDescent="0.3">
      <c r="A81" s="102"/>
      <c r="B81" s="2" t="s">
        <v>71</v>
      </c>
      <c r="C81" s="62">
        <v>2</v>
      </c>
      <c r="D81" s="64">
        <v>4</v>
      </c>
      <c r="E81" s="66">
        <f>SUM(C81*D81)</f>
        <v>8</v>
      </c>
      <c r="F81" s="30">
        <v>7.5</v>
      </c>
      <c r="G81" s="23">
        <f>SUM(E81*F81)</f>
        <v>60</v>
      </c>
      <c r="H81" s="32">
        <v>8.42</v>
      </c>
      <c r="I81" s="5">
        <f>SUM(G81*H81)</f>
        <v>505.2</v>
      </c>
    </row>
    <row r="82" spans="1:9" ht="13" customHeight="1" x14ac:dyDescent="0.3">
      <c r="A82" s="102"/>
      <c r="B82" s="2" t="s">
        <v>72</v>
      </c>
      <c r="C82" s="83"/>
      <c r="D82" s="65"/>
      <c r="E82" s="84"/>
      <c r="F82" s="30">
        <v>0.5</v>
      </c>
      <c r="G82" s="23">
        <f>SUM(E81*F82)</f>
        <v>4</v>
      </c>
      <c r="H82" s="32">
        <v>8.42</v>
      </c>
      <c r="I82" s="5">
        <f>SUM(G82*H82)</f>
        <v>33.68</v>
      </c>
    </row>
    <row r="83" spans="1:9" s="11" customFormat="1" ht="13" customHeight="1" x14ac:dyDescent="0.3">
      <c r="A83" s="102"/>
      <c r="B83" s="80" t="s">
        <v>101</v>
      </c>
      <c r="C83" s="88"/>
      <c r="D83" s="88"/>
      <c r="E83" s="88"/>
      <c r="F83" s="88"/>
      <c r="G83" s="88"/>
      <c r="H83" s="88"/>
      <c r="I83" s="89"/>
    </row>
    <row r="84" spans="1:9" ht="13" customHeight="1" x14ac:dyDescent="0.3">
      <c r="A84" s="102"/>
      <c r="B84" s="2" t="s">
        <v>71</v>
      </c>
      <c r="C84" s="62">
        <v>2</v>
      </c>
      <c r="D84" s="64">
        <v>4</v>
      </c>
      <c r="E84" s="66">
        <f>SUM(C84*D84)</f>
        <v>8</v>
      </c>
      <c r="F84" s="30">
        <v>7.5</v>
      </c>
      <c r="G84" s="23">
        <f>SUM(E84*F84)</f>
        <v>60</v>
      </c>
      <c r="H84" s="32">
        <v>8.42</v>
      </c>
      <c r="I84" s="5">
        <f>SUM(G84*H84)</f>
        <v>505.2</v>
      </c>
    </row>
    <row r="85" spans="1:9" ht="13" customHeight="1" x14ac:dyDescent="0.3">
      <c r="A85" s="102"/>
      <c r="B85" s="2" t="s">
        <v>72</v>
      </c>
      <c r="C85" s="83"/>
      <c r="D85" s="65"/>
      <c r="E85" s="84"/>
      <c r="F85" s="30">
        <v>0.5</v>
      </c>
      <c r="G85" s="23">
        <f>SUM(E84*F85)</f>
        <v>4</v>
      </c>
      <c r="H85" s="32">
        <v>8.42</v>
      </c>
      <c r="I85" s="5">
        <f>SUM(G85*H85)</f>
        <v>33.68</v>
      </c>
    </row>
    <row r="86" spans="1:9" s="10" customFormat="1" ht="13" customHeight="1" x14ac:dyDescent="0.3">
      <c r="A86" s="102"/>
      <c r="B86" s="4" t="s">
        <v>25</v>
      </c>
      <c r="C86" s="13">
        <f>SUM(C69:C85)</f>
        <v>366</v>
      </c>
      <c r="D86" s="8"/>
      <c r="E86" s="13">
        <f>SUM(E69:E85)</f>
        <v>1464</v>
      </c>
      <c r="F86" s="14"/>
      <c r="G86" s="13">
        <f>SUM(G69:G85)</f>
        <v>11712</v>
      </c>
      <c r="H86" s="33"/>
      <c r="I86" s="6">
        <f>SUM(I69:I85)</f>
        <v>530503.35999999987</v>
      </c>
    </row>
    <row r="87" spans="1:9" s="11" customFormat="1" ht="13" customHeight="1" x14ac:dyDescent="0.3">
      <c r="A87" s="102"/>
      <c r="B87" s="68" t="s">
        <v>75</v>
      </c>
      <c r="C87" s="90"/>
      <c r="D87" s="90"/>
      <c r="E87" s="90"/>
      <c r="F87" s="90"/>
      <c r="G87" s="90"/>
      <c r="H87" s="90"/>
      <c r="I87" s="91"/>
    </row>
    <row r="88" spans="1:9" s="11" customFormat="1" ht="13" customHeight="1" x14ac:dyDescent="0.3">
      <c r="A88" s="102"/>
      <c r="B88" s="80" t="s">
        <v>70</v>
      </c>
      <c r="C88" s="88"/>
      <c r="D88" s="88"/>
      <c r="E88" s="88"/>
      <c r="F88" s="88"/>
      <c r="G88" s="88"/>
      <c r="H88" s="88"/>
      <c r="I88" s="89"/>
    </row>
    <row r="89" spans="1:9" ht="13" customHeight="1" x14ac:dyDescent="0.3">
      <c r="A89" s="102"/>
      <c r="B89" s="2" t="s">
        <v>71</v>
      </c>
      <c r="C89" s="62">
        <v>40</v>
      </c>
      <c r="D89" s="64">
        <v>1</v>
      </c>
      <c r="E89" s="66">
        <f>SUM(C89*D89)</f>
        <v>40</v>
      </c>
      <c r="F89" s="12">
        <v>6</v>
      </c>
      <c r="G89" s="23">
        <f>SUM(E89*F89)</f>
        <v>240</v>
      </c>
      <c r="H89" s="32">
        <v>45.55</v>
      </c>
      <c r="I89" s="5">
        <f>SUM(G89*H89)</f>
        <v>10932</v>
      </c>
    </row>
    <row r="90" spans="1:9" ht="13" customHeight="1" x14ac:dyDescent="0.3">
      <c r="A90" s="102"/>
      <c r="B90" s="2" t="s">
        <v>72</v>
      </c>
      <c r="C90" s="83"/>
      <c r="D90" s="83"/>
      <c r="E90" s="84"/>
      <c r="F90" s="12">
        <v>2</v>
      </c>
      <c r="G90" s="23">
        <f>SUM(E89*F90)</f>
        <v>80</v>
      </c>
      <c r="H90" s="32">
        <v>45.55</v>
      </c>
      <c r="I90" s="5">
        <f>SUM(G90*H90)</f>
        <v>3644</v>
      </c>
    </row>
    <row r="91" spans="1:9" s="11" customFormat="1" ht="13" customHeight="1" x14ac:dyDescent="0.3">
      <c r="A91" s="102"/>
      <c r="B91" s="80" t="s">
        <v>73</v>
      </c>
      <c r="C91" s="88"/>
      <c r="D91" s="88"/>
      <c r="E91" s="88"/>
      <c r="F91" s="88"/>
      <c r="G91" s="88"/>
      <c r="H91" s="88"/>
      <c r="I91" s="89"/>
    </row>
    <row r="92" spans="1:9" ht="13" customHeight="1" x14ac:dyDescent="0.3">
      <c r="A92" s="102"/>
      <c r="B92" s="2" t="s">
        <v>71</v>
      </c>
      <c r="C92" s="62">
        <v>228</v>
      </c>
      <c r="D92" s="64">
        <v>1</v>
      </c>
      <c r="E92" s="66">
        <f>SUM(C92*D92)</f>
        <v>228</v>
      </c>
      <c r="F92" s="12">
        <v>6</v>
      </c>
      <c r="G92" s="23">
        <f>SUM(E92*F92)</f>
        <v>1368</v>
      </c>
      <c r="H92" s="32">
        <v>44.3</v>
      </c>
      <c r="I92" s="5">
        <f>SUM(G92*H92)</f>
        <v>60602.399999999994</v>
      </c>
    </row>
    <row r="93" spans="1:9" ht="13" customHeight="1" x14ac:dyDescent="0.3">
      <c r="A93" s="102"/>
      <c r="B93" s="2" t="s">
        <v>72</v>
      </c>
      <c r="C93" s="83"/>
      <c r="D93" s="83"/>
      <c r="E93" s="84"/>
      <c r="F93" s="12">
        <v>2</v>
      </c>
      <c r="G93" s="23">
        <f>SUM(E92*F93)</f>
        <v>456</v>
      </c>
      <c r="H93" s="32">
        <v>44.3</v>
      </c>
      <c r="I93" s="5">
        <f>SUM(G93*H93)</f>
        <v>20200.8</v>
      </c>
    </row>
    <row r="94" spans="1:9" s="11" customFormat="1" ht="13" customHeight="1" x14ac:dyDescent="0.3">
      <c r="A94" s="102"/>
      <c r="B94" s="80" t="s">
        <v>74</v>
      </c>
      <c r="C94" s="88"/>
      <c r="D94" s="88"/>
      <c r="E94" s="88"/>
      <c r="F94" s="88"/>
      <c r="G94" s="88"/>
      <c r="H94" s="88"/>
      <c r="I94" s="89"/>
    </row>
    <row r="95" spans="1:9" ht="13" customHeight="1" x14ac:dyDescent="0.3">
      <c r="A95" s="102"/>
      <c r="B95" s="2" t="s">
        <v>71</v>
      </c>
      <c r="C95" s="62">
        <v>93</v>
      </c>
      <c r="D95" s="64">
        <v>1</v>
      </c>
      <c r="E95" s="66">
        <f>SUM(C95*D95)</f>
        <v>93</v>
      </c>
      <c r="F95" s="12">
        <v>6</v>
      </c>
      <c r="G95" s="23">
        <f>SUM(E95*F95)</f>
        <v>558</v>
      </c>
      <c r="H95" s="32">
        <v>49.61</v>
      </c>
      <c r="I95" s="5">
        <f>SUM(G95*H95)</f>
        <v>27682.38</v>
      </c>
    </row>
    <row r="96" spans="1:9" ht="13" customHeight="1" x14ac:dyDescent="0.3">
      <c r="A96" s="102"/>
      <c r="B96" s="2" t="s">
        <v>72</v>
      </c>
      <c r="C96" s="83"/>
      <c r="D96" s="83"/>
      <c r="E96" s="84"/>
      <c r="F96" s="12">
        <v>2</v>
      </c>
      <c r="G96" s="23">
        <f>SUM(E95*F96)</f>
        <v>186</v>
      </c>
      <c r="H96" s="32">
        <v>49.61</v>
      </c>
      <c r="I96" s="5">
        <f>SUM(G96*H96)</f>
        <v>9227.4599999999991</v>
      </c>
    </row>
    <row r="97" spans="1:9" s="11" customFormat="1" ht="13" customHeight="1" x14ac:dyDescent="0.3">
      <c r="A97" s="102"/>
      <c r="B97" s="80" t="s">
        <v>100</v>
      </c>
      <c r="C97" s="88"/>
      <c r="D97" s="88"/>
      <c r="E97" s="88"/>
      <c r="F97" s="88"/>
      <c r="G97" s="88"/>
      <c r="H97" s="88"/>
      <c r="I97" s="89"/>
    </row>
    <row r="98" spans="1:9" ht="13" customHeight="1" x14ac:dyDescent="0.3">
      <c r="A98" s="102"/>
      <c r="B98" s="2" t="s">
        <v>71</v>
      </c>
      <c r="C98" s="62">
        <v>1</v>
      </c>
      <c r="D98" s="64">
        <v>1</v>
      </c>
      <c r="E98" s="66">
        <f>SUM(C98*D98)</f>
        <v>1</v>
      </c>
      <c r="F98" s="12">
        <v>6</v>
      </c>
      <c r="G98" s="23">
        <f>SUM(E98*F98)</f>
        <v>6</v>
      </c>
      <c r="H98" s="32">
        <v>8.42</v>
      </c>
      <c r="I98" s="5">
        <f>SUM(G98*H98)</f>
        <v>50.519999999999996</v>
      </c>
    </row>
    <row r="99" spans="1:9" ht="13" customHeight="1" x14ac:dyDescent="0.3">
      <c r="A99" s="102"/>
      <c r="B99" s="2" t="s">
        <v>72</v>
      </c>
      <c r="C99" s="83"/>
      <c r="D99" s="65"/>
      <c r="E99" s="84"/>
      <c r="F99" s="12">
        <v>2</v>
      </c>
      <c r="G99" s="23">
        <f>SUM(E98*F99)</f>
        <v>2</v>
      </c>
      <c r="H99" s="32">
        <v>8.42</v>
      </c>
      <c r="I99" s="5">
        <f>SUM(G99*H99)</f>
        <v>16.84</v>
      </c>
    </row>
    <row r="100" spans="1:9" s="11" customFormat="1" ht="13" customHeight="1" x14ac:dyDescent="0.3">
      <c r="A100" s="102"/>
      <c r="B100" s="80" t="s">
        <v>99</v>
      </c>
      <c r="C100" s="88"/>
      <c r="D100" s="88"/>
      <c r="E100" s="88"/>
      <c r="F100" s="88"/>
      <c r="G100" s="88"/>
      <c r="H100" s="88"/>
      <c r="I100" s="89"/>
    </row>
    <row r="101" spans="1:9" ht="13" customHeight="1" x14ac:dyDescent="0.3">
      <c r="A101" s="102"/>
      <c r="B101" s="2" t="s">
        <v>71</v>
      </c>
      <c r="C101" s="62">
        <v>2</v>
      </c>
      <c r="D101" s="64">
        <v>1</v>
      </c>
      <c r="E101" s="66">
        <f>SUM(C101*D101)</f>
        <v>2</v>
      </c>
      <c r="F101" s="12">
        <v>6</v>
      </c>
      <c r="G101" s="23">
        <f>SUM(E101*F101)</f>
        <v>12</v>
      </c>
      <c r="H101" s="32">
        <v>8.42</v>
      </c>
      <c r="I101" s="5">
        <f>SUM(G101*H101)</f>
        <v>101.03999999999999</v>
      </c>
    </row>
    <row r="102" spans="1:9" ht="13" customHeight="1" x14ac:dyDescent="0.3">
      <c r="A102" s="102"/>
      <c r="B102" s="2" t="s">
        <v>72</v>
      </c>
      <c r="C102" s="83"/>
      <c r="D102" s="65"/>
      <c r="E102" s="84"/>
      <c r="F102" s="12">
        <v>2</v>
      </c>
      <c r="G102" s="23">
        <f>SUM(E101*F102)</f>
        <v>4</v>
      </c>
      <c r="H102" s="32">
        <v>8.42</v>
      </c>
      <c r="I102" s="5">
        <f>SUM(G102*H102)</f>
        <v>33.68</v>
      </c>
    </row>
    <row r="103" spans="1:9" s="11" customFormat="1" ht="13" customHeight="1" x14ac:dyDescent="0.3">
      <c r="A103" s="102"/>
      <c r="B103" s="80" t="s">
        <v>101</v>
      </c>
      <c r="C103" s="88"/>
      <c r="D103" s="88"/>
      <c r="E103" s="88"/>
      <c r="F103" s="88"/>
      <c r="G103" s="88"/>
      <c r="H103" s="88"/>
      <c r="I103" s="89"/>
    </row>
    <row r="104" spans="1:9" ht="13" customHeight="1" x14ac:dyDescent="0.3">
      <c r="A104" s="102"/>
      <c r="B104" s="2" t="s">
        <v>71</v>
      </c>
      <c r="C104" s="62">
        <v>2</v>
      </c>
      <c r="D104" s="64">
        <v>1</v>
      </c>
      <c r="E104" s="66">
        <f>SUM(C104*D104)</f>
        <v>2</v>
      </c>
      <c r="F104" s="12">
        <v>6</v>
      </c>
      <c r="G104" s="23">
        <f>SUM(E104*F104)</f>
        <v>12</v>
      </c>
      <c r="H104" s="32">
        <v>8.42</v>
      </c>
      <c r="I104" s="5">
        <f>SUM(G104*H104)</f>
        <v>101.03999999999999</v>
      </c>
    </row>
    <row r="105" spans="1:9" ht="13" customHeight="1" x14ac:dyDescent="0.3">
      <c r="A105" s="102"/>
      <c r="B105" s="2" t="s">
        <v>72</v>
      </c>
      <c r="C105" s="83"/>
      <c r="D105" s="65"/>
      <c r="E105" s="84"/>
      <c r="F105" s="12">
        <v>2</v>
      </c>
      <c r="G105" s="23">
        <f>SUM(E104*F105)</f>
        <v>4</v>
      </c>
      <c r="H105" s="32">
        <v>8.42</v>
      </c>
      <c r="I105" s="5">
        <f>SUM(G105*H105)</f>
        <v>33.68</v>
      </c>
    </row>
    <row r="106" spans="1:9" s="10" customFormat="1" ht="13" customHeight="1" x14ac:dyDescent="0.3">
      <c r="A106" s="102"/>
      <c r="B106" s="4" t="s">
        <v>25</v>
      </c>
      <c r="C106" s="13">
        <f>SUM(C89:C105)</f>
        <v>366</v>
      </c>
      <c r="D106" s="8"/>
      <c r="E106" s="13">
        <f>SUM(E89:E105)</f>
        <v>366</v>
      </c>
      <c r="F106" s="14"/>
      <c r="G106" s="13">
        <f>SUM(G89:G105)</f>
        <v>2928</v>
      </c>
      <c r="H106" s="33"/>
      <c r="I106" s="6">
        <f>SUM(I89:I105)</f>
        <v>132625.84</v>
      </c>
    </row>
    <row r="107" spans="1:9" s="11" customFormat="1" ht="13" customHeight="1" x14ac:dyDescent="0.3">
      <c r="A107" s="102"/>
      <c r="B107" s="68" t="s">
        <v>69</v>
      </c>
      <c r="C107" s="90"/>
      <c r="D107" s="90"/>
      <c r="E107" s="90"/>
      <c r="F107" s="90"/>
      <c r="G107" s="90"/>
      <c r="H107" s="90"/>
      <c r="I107" s="91"/>
    </row>
    <row r="108" spans="1:9" s="11" customFormat="1" ht="13" customHeight="1" x14ac:dyDescent="0.3">
      <c r="A108" s="102"/>
      <c r="B108" s="80" t="s">
        <v>70</v>
      </c>
      <c r="C108" s="88"/>
      <c r="D108" s="88"/>
      <c r="E108" s="88"/>
      <c r="F108" s="88"/>
      <c r="G108" s="88"/>
      <c r="H108" s="88"/>
      <c r="I108" s="89"/>
    </row>
    <row r="109" spans="1:9" ht="13" customHeight="1" x14ac:dyDescent="0.3">
      <c r="A109" s="102"/>
      <c r="B109" s="2" t="s">
        <v>71</v>
      </c>
      <c r="C109" s="62">
        <v>40</v>
      </c>
      <c r="D109" s="64">
        <v>1</v>
      </c>
      <c r="E109" s="66">
        <f>SUM(C109*D109)</f>
        <v>40</v>
      </c>
      <c r="F109" s="12">
        <v>6</v>
      </c>
      <c r="G109" s="23">
        <f>SUM(E109*F109)</f>
        <v>240</v>
      </c>
      <c r="H109" s="32">
        <v>45.55</v>
      </c>
      <c r="I109" s="5">
        <f>SUM(G109*H109)</f>
        <v>10932</v>
      </c>
    </row>
    <row r="110" spans="1:9" ht="13" customHeight="1" x14ac:dyDescent="0.3">
      <c r="A110" s="102"/>
      <c r="B110" s="2" t="s">
        <v>72</v>
      </c>
      <c r="C110" s="83"/>
      <c r="D110" s="83"/>
      <c r="E110" s="84"/>
      <c r="F110" s="12">
        <v>2</v>
      </c>
      <c r="G110" s="23">
        <f>SUM(E109*F110)</f>
        <v>80</v>
      </c>
      <c r="H110" s="32">
        <v>45.55</v>
      </c>
      <c r="I110" s="5">
        <f>SUM(G110*H110)</f>
        <v>3644</v>
      </c>
    </row>
    <row r="111" spans="1:9" s="11" customFormat="1" ht="13" customHeight="1" x14ac:dyDescent="0.3">
      <c r="A111" s="102"/>
      <c r="B111" s="80" t="s">
        <v>73</v>
      </c>
      <c r="C111" s="88"/>
      <c r="D111" s="88"/>
      <c r="E111" s="88"/>
      <c r="F111" s="88"/>
      <c r="G111" s="88"/>
      <c r="H111" s="88"/>
      <c r="I111" s="89"/>
    </row>
    <row r="112" spans="1:9" ht="13" customHeight="1" x14ac:dyDescent="0.3">
      <c r="A112" s="102"/>
      <c r="B112" s="2" t="s">
        <v>71</v>
      </c>
      <c r="C112" s="62">
        <v>228</v>
      </c>
      <c r="D112" s="64">
        <v>1</v>
      </c>
      <c r="E112" s="66">
        <f>SUM(C112*D112)</f>
        <v>228</v>
      </c>
      <c r="F112" s="12">
        <v>6</v>
      </c>
      <c r="G112" s="23">
        <f>SUM(E112*F112)</f>
        <v>1368</v>
      </c>
      <c r="H112" s="32">
        <v>44.3</v>
      </c>
      <c r="I112" s="5">
        <f>SUM(G112*H112)</f>
        <v>60602.399999999994</v>
      </c>
    </row>
    <row r="113" spans="1:9" ht="13" customHeight="1" x14ac:dyDescent="0.3">
      <c r="A113" s="102"/>
      <c r="B113" s="2" t="s">
        <v>72</v>
      </c>
      <c r="C113" s="83"/>
      <c r="D113" s="83"/>
      <c r="E113" s="84"/>
      <c r="F113" s="12">
        <v>2</v>
      </c>
      <c r="G113" s="23">
        <f>SUM(E112*F113)</f>
        <v>456</v>
      </c>
      <c r="H113" s="32">
        <v>44.3</v>
      </c>
      <c r="I113" s="5">
        <f>SUM(G113*H113)</f>
        <v>20200.8</v>
      </c>
    </row>
    <row r="114" spans="1:9" s="11" customFormat="1" ht="13" customHeight="1" x14ac:dyDescent="0.3">
      <c r="A114" s="102"/>
      <c r="B114" s="80" t="s">
        <v>74</v>
      </c>
      <c r="C114" s="88"/>
      <c r="D114" s="88"/>
      <c r="E114" s="88"/>
      <c r="F114" s="88"/>
      <c r="G114" s="88"/>
      <c r="H114" s="88"/>
      <c r="I114" s="89"/>
    </row>
    <row r="115" spans="1:9" ht="13" customHeight="1" x14ac:dyDescent="0.3">
      <c r="A115" s="102"/>
      <c r="B115" s="2" t="s">
        <v>71</v>
      </c>
      <c r="C115" s="62">
        <v>93</v>
      </c>
      <c r="D115" s="64">
        <v>1</v>
      </c>
      <c r="E115" s="66">
        <f>SUM(C115*D115)</f>
        <v>93</v>
      </c>
      <c r="F115" s="12">
        <v>6</v>
      </c>
      <c r="G115" s="23">
        <f>SUM(E115*F115)</f>
        <v>558</v>
      </c>
      <c r="H115" s="32">
        <v>49.61</v>
      </c>
      <c r="I115" s="5">
        <f>SUM(G115*H115)</f>
        <v>27682.38</v>
      </c>
    </row>
    <row r="116" spans="1:9" ht="13" customHeight="1" x14ac:dyDescent="0.3">
      <c r="A116" s="102"/>
      <c r="B116" s="2" t="s">
        <v>72</v>
      </c>
      <c r="C116" s="83"/>
      <c r="D116" s="83"/>
      <c r="E116" s="84"/>
      <c r="F116" s="12">
        <v>2</v>
      </c>
      <c r="G116" s="23">
        <f>SUM(E115*F116)</f>
        <v>186</v>
      </c>
      <c r="H116" s="32">
        <v>49.61</v>
      </c>
      <c r="I116" s="5">
        <f>SUM(G116*H116)</f>
        <v>9227.4599999999991</v>
      </c>
    </row>
    <row r="117" spans="1:9" s="11" customFormat="1" ht="13" customHeight="1" x14ac:dyDescent="0.3">
      <c r="A117" s="102"/>
      <c r="B117" s="80" t="s">
        <v>100</v>
      </c>
      <c r="C117" s="88"/>
      <c r="D117" s="88"/>
      <c r="E117" s="88"/>
      <c r="F117" s="88"/>
      <c r="G117" s="88"/>
      <c r="H117" s="88"/>
      <c r="I117" s="89"/>
    </row>
    <row r="118" spans="1:9" ht="13" customHeight="1" x14ac:dyDescent="0.3">
      <c r="A118" s="102"/>
      <c r="B118" s="2" t="s">
        <v>71</v>
      </c>
      <c r="C118" s="62">
        <v>1</v>
      </c>
      <c r="D118" s="64">
        <v>1</v>
      </c>
      <c r="E118" s="66">
        <f>SUM(C118*D118)</f>
        <v>1</v>
      </c>
      <c r="F118" s="12">
        <v>6</v>
      </c>
      <c r="G118" s="23">
        <f>SUM(E118*F118)</f>
        <v>6</v>
      </c>
      <c r="H118" s="32">
        <v>8.42</v>
      </c>
      <c r="I118" s="5">
        <f>SUM(G118*H118)</f>
        <v>50.519999999999996</v>
      </c>
    </row>
    <row r="119" spans="1:9" ht="13" customHeight="1" x14ac:dyDescent="0.3">
      <c r="A119" s="102"/>
      <c r="B119" s="2" t="s">
        <v>72</v>
      </c>
      <c r="C119" s="83"/>
      <c r="D119" s="65"/>
      <c r="E119" s="84"/>
      <c r="F119" s="12">
        <v>2</v>
      </c>
      <c r="G119" s="23">
        <f>SUM(E118*F119)</f>
        <v>2</v>
      </c>
      <c r="H119" s="32">
        <v>8.42</v>
      </c>
      <c r="I119" s="5">
        <f>SUM(G119*H119)</f>
        <v>16.84</v>
      </c>
    </row>
    <row r="120" spans="1:9" s="11" customFormat="1" ht="13" customHeight="1" x14ac:dyDescent="0.3">
      <c r="A120" s="102"/>
      <c r="B120" s="80" t="s">
        <v>99</v>
      </c>
      <c r="C120" s="88"/>
      <c r="D120" s="88"/>
      <c r="E120" s="88"/>
      <c r="F120" s="88"/>
      <c r="G120" s="88"/>
      <c r="H120" s="88"/>
      <c r="I120" s="89"/>
    </row>
    <row r="121" spans="1:9" ht="13" customHeight="1" x14ac:dyDescent="0.3">
      <c r="A121" s="102"/>
      <c r="B121" s="2" t="s">
        <v>71</v>
      </c>
      <c r="C121" s="62">
        <v>2</v>
      </c>
      <c r="D121" s="64">
        <v>1</v>
      </c>
      <c r="E121" s="66">
        <f>SUM(C121*D121)</f>
        <v>2</v>
      </c>
      <c r="F121" s="12">
        <v>6</v>
      </c>
      <c r="G121" s="23">
        <f>SUM(E121*F121)</f>
        <v>12</v>
      </c>
      <c r="H121" s="32">
        <v>8.42</v>
      </c>
      <c r="I121" s="5">
        <f>SUM(G121*H121)</f>
        <v>101.03999999999999</v>
      </c>
    </row>
    <row r="122" spans="1:9" ht="13" customHeight="1" x14ac:dyDescent="0.3">
      <c r="A122" s="102"/>
      <c r="B122" s="2" t="s">
        <v>72</v>
      </c>
      <c r="C122" s="83"/>
      <c r="D122" s="65"/>
      <c r="E122" s="84"/>
      <c r="F122" s="12">
        <v>2</v>
      </c>
      <c r="G122" s="23">
        <f>SUM(E121*F122)</f>
        <v>4</v>
      </c>
      <c r="H122" s="32">
        <v>8.42</v>
      </c>
      <c r="I122" s="5">
        <f>SUM(G122*H122)</f>
        <v>33.68</v>
      </c>
    </row>
    <row r="123" spans="1:9" s="11" customFormat="1" ht="13" customHeight="1" x14ac:dyDescent="0.3">
      <c r="A123" s="102"/>
      <c r="B123" s="80" t="s">
        <v>101</v>
      </c>
      <c r="C123" s="88"/>
      <c r="D123" s="88"/>
      <c r="E123" s="88"/>
      <c r="F123" s="88"/>
      <c r="G123" s="88"/>
      <c r="H123" s="88"/>
      <c r="I123" s="89"/>
    </row>
    <row r="124" spans="1:9" ht="13" customHeight="1" x14ac:dyDescent="0.3">
      <c r="A124" s="102"/>
      <c r="B124" s="2" t="s">
        <v>71</v>
      </c>
      <c r="C124" s="62">
        <v>2</v>
      </c>
      <c r="D124" s="64">
        <v>1</v>
      </c>
      <c r="E124" s="66">
        <f>SUM(C124*D124)</f>
        <v>2</v>
      </c>
      <c r="F124" s="12">
        <v>6</v>
      </c>
      <c r="G124" s="23">
        <f>SUM(E124*F124)</f>
        <v>12</v>
      </c>
      <c r="H124" s="32">
        <v>8.42</v>
      </c>
      <c r="I124" s="5">
        <f>SUM(G124*H124)</f>
        <v>101.03999999999999</v>
      </c>
    </row>
    <row r="125" spans="1:9" ht="13" customHeight="1" x14ac:dyDescent="0.3">
      <c r="A125" s="102"/>
      <c r="B125" s="2" t="s">
        <v>72</v>
      </c>
      <c r="C125" s="83"/>
      <c r="D125" s="65"/>
      <c r="E125" s="84"/>
      <c r="F125" s="12">
        <v>2</v>
      </c>
      <c r="G125" s="23">
        <f>SUM(E124*F125)</f>
        <v>4</v>
      </c>
      <c r="H125" s="32">
        <v>8.42</v>
      </c>
      <c r="I125" s="5">
        <f>SUM(G125*H125)</f>
        <v>33.68</v>
      </c>
    </row>
    <row r="126" spans="1:9" s="10" customFormat="1" ht="13" customHeight="1" x14ac:dyDescent="0.3">
      <c r="A126" s="102"/>
      <c r="B126" s="4" t="s">
        <v>25</v>
      </c>
      <c r="C126" s="13">
        <f>SUM(C109:C125)</f>
        <v>366</v>
      </c>
      <c r="D126" s="8"/>
      <c r="E126" s="13">
        <f>SUM(E109:E125)</f>
        <v>366</v>
      </c>
      <c r="F126" s="14"/>
      <c r="G126" s="13">
        <f>SUM(G109:G125)</f>
        <v>2928</v>
      </c>
      <c r="H126" s="33"/>
      <c r="I126" s="6">
        <f>SUM(I109:I125)</f>
        <v>132625.84</v>
      </c>
    </row>
    <row r="127" spans="1:9" s="10" customFormat="1" ht="13" customHeight="1" x14ac:dyDescent="0.3">
      <c r="A127" s="102"/>
      <c r="B127" s="103" t="s">
        <v>104</v>
      </c>
      <c r="C127" s="104">
        <f>SUM(C38,C46,C66,C86,C106,C126)</f>
        <v>3186</v>
      </c>
      <c r="D127" s="105"/>
      <c r="E127" s="104">
        <f>SUM(E38,E46,E66,E86,E106,E126)</f>
        <v>4284</v>
      </c>
      <c r="F127" s="106"/>
      <c r="G127" s="104">
        <f>SUM(G38,G46,G66,G86,G106,G126)</f>
        <v>74520</v>
      </c>
      <c r="H127" s="107"/>
      <c r="I127" s="108">
        <f>SUM(I38,I46,I66,I86,I106,I126)</f>
        <v>3395401.5299999993</v>
      </c>
    </row>
  </sheetData>
  <mergeCells count="132">
    <mergeCell ref="B11:I11"/>
    <mergeCell ref="B12:I12"/>
    <mergeCell ref="B13:I13"/>
    <mergeCell ref="B20:I20"/>
    <mergeCell ref="B21:I21"/>
    <mergeCell ref="B22:I22"/>
    <mergeCell ref="A2:A127"/>
    <mergeCell ref="B2:I2"/>
    <mergeCell ref="B3:I3"/>
    <mergeCell ref="B4:I4"/>
    <mergeCell ref="B5:I5"/>
    <mergeCell ref="B6:I6"/>
    <mergeCell ref="B7:I7"/>
    <mergeCell ref="B8:I8"/>
    <mergeCell ref="B9:I9"/>
    <mergeCell ref="B10:I10"/>
    <mergeCell ref="B23:I23"/>
    <mergeCell ref="B24:I24"/>
    <mergeCell ref="B25:I25"/>
    <mergeCell ref="B31:I31"/>
    <mergeCell ref="B39:I39"/>
    <mergeCell ref="B28:I28"/>
    <mergeCell ref="B29:I29"/>
    <mergeCell ref="B30:I30"/>
    <mergeCell ref="E52:E53"/>
    <mergeCell ref="E72:E73"/>
    <mergeCell ref="B54:I54"/>
    <mergeCell ref="C49:C50"/>
    <mergeCell ref="D49:D50"/>
    <mergeCell ref="E49:E50"/>
    <mergeCell ref="C75:C76"/>
    <mergeCell ref="B51:I51"/>
    <mergeCell ref="B88:I88"/>
    <mergeCell ref="B87:I87"/>
    <mergeCell ref="C52:C53"/>
    <mergeCell ref="D52:D53"/>
    <mergeCell ref="B77:I77"/>
    <mergeCell ref="C78:C79"/>
    <mergeCell ref="D78:D79"/>
    <mergeCell ref="E78:E79"/>
    <mergeCell ref="B80:I80"/>
    <mergeCell ref="C81:C82"/>
    <mergeCell ref="D81:D82"/>
    <mergeCell ref="E81:E82"/>
    <mergeCell ref="C58:C59"/>
    <mergeCell ref="D58:D59"/>
    <mergeCell ref="E58:E59"/>
    <mergeCell ref="B47:I47"/>
    <mergeCell ref="B48:I48"/>
    <mergeCell ref="D75:D76"/>
    <mergeCell ref="E75:E76"/>
    <mergeCell ref="B14:I14"/>
    <mergeCell ref="B15:I15"/>
    <mergeCell ref="B16:I16"/>
    <mergeCell ref="B17:I17"/>
    <mergeCell ref="B18:I18"/>
    <mergeCell ref="B19:I19"/>
    <mergeCell ref="B26:I26"/>
    <mergeCell ref="B27:I27"/>
    <mergeCell ref="B60:I60"/>
    <mergeCell ref="C55:C56"/>
    <mergeCell ref="D55:D56"/>
    <mergeCell ref="E55:E56"/>
    <mergeCell ref="C69:C70"/>
    <mergeCell ref="B74:I74"/>
    <mergeCell ref="D69:D70"/>
    <mergeCell ref="E69:E70"/>
    <mergeCell ref="C72:C73"/>
    <mergeCell ref="D72:D73"/>
    <mergeCell ref="B57:I57"/>
    <mergeCell ref="B71:I71"/>
    <mergeCell ref="B114:I114"/>
    <mergeCell ref="C115:C116"/>
    <mergeCell ref="D115:D116"/>
    <mergeCell ref="E115:E116"/>
    <mergeCell ref="C61:C62"/>
    <mergeCell ref="D61:D62"/>
    <mergeCell ref="E61:E62"/>
    <mergeCell ref="C109:C110"/>
    <mergeCell ref="D109:D110"/>
    <mergeCell ref="E109:E110"/>
    <mergeCell ref="B111:I111"/>
    <mergeCell ref="C112:C113"/>
    <mergeCell ref="D112:D113"/>
    <mergeCell ref="E112:E113"/>
    <mergeCell ref="B94:I94"/>
    <mergeCell ref="C95:C96"/>
    <mergeCell ref="D95:D96"/>
    <mergeCell ref="E95:E96"/>
    <mergeCell ref="B107:I107"/>
    <mergeCell ref="B108:I108"/>
    <mergeCell ref="D89:D90"/>
    <mergeCell ref="E89:E90"/>
    <mergeCell ref="B91:I91"/>
    <mergeCell ref="C92:C93"/>
    <mergeCell ref="B63:I63"/>
    <mergeCell ref="C64:C65"/>
    <mergeCell ref="D64:D65"/>
    <mergeCell ref="E64:E65"/>
    <mergeCell ref="B67:I67"/>
    <mergeCell ref="B68:I68"/>
    <mergeCell ref="B100:I100"/>
    <mergeCell ref="C101:C102"/>
    <mergeCell ref="D101:D102"/>
    <mergeCell ref="E101:E102"/>
    <mergeCell ref="C89:C90"/>
    <mergeCell ref="B103:I103"/>
    <mergeCell ref="C104:C105"/>
    <mergeCell ref="D104:D105"/>
    <mergeCell ref="E104:E105"/>
    <mergeCell ref="B83:I83"/>
    <mergeCell ref="C84:C85"/>
    <mergeCell ref="D84:D85"/>
    <mergeCell ref="E84:E85"/>
    <mergeCell ref="B97:I97"/>
    <mergeCell ref="C98:C99"/>
    <mergeCell ref="D98:D99"/>
    <mergeCell ref="E98:E99"/>
    <mergeCell ref="D92:D93"/>
    <mergeCell ref="E92:E93"/>
    <mergeCell ref="B123:I123"/>
    <mergeCell ref="C124:C125"/>
    <mergeCell ref="D124:D125"/>
    <mergeCell ref="E124:E125"/>
    <mergeCell ref="B117:I117"/>
    <mergeCell ref="C118:C119"/>
    <mergeCell ref="D118:D119"/>
    <mergeCell ref="E118:E119"/>
    <mergeCell ref="B120:I120"/>
    <mergeCell ref="C121:C122"/>
    <mergeCell ref="D121:D122"/>
    <mergeCell ref="E121:E122"/>
  </mergeCells>
  <pageMargins left="0.25" right="0.25" top="0.25" bottom="0.25" header="0.3" footer="0.3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workbookViewId="0">
      <pane ySplit="1" topLeftCell="A53" activePane="bottomLeft" state="frozen"/>
      <selection pane="bottomLeft" activeCell="E43" sqref="E43"/>
    </sheetView>
  </sheetViews>
  <sheetFormatPr defaultRowHeight="13" x14ac:dyDescent="0.3"/>
  <cols>
    <col min="1" max="1" width="14.6328125" style="16" customWidth="1"/>
    <col min="2" max="2" width="29.2695312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1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18" t="s">
        <v>21</v>
      </c>
      <c r="I1" s="18" t="s">
        <v>22</v>
      </c>
    </row>
    <row r="2" spans="1:9" ht="15.5" x14ac:dyDescent="0.3">
      <c r="A2" s="101"/>
      <c r="B2" s="92" t="s">
        <v>7</v>
      </c>
      <c r="C2" s="92"/>
      <c r="D2" s="92"/>
      <c r="E2" s="92"/>
      <c r="F2" s="92"/>
      <c r="G2" s="92"/>
      <c r="H2" s="92"/>
      <c r="I2" s="92"/>
    </row>
    <row r="3" spans="1:9" ht="13" customHeight="1" x14ac:dyDescent="0.3">
      <c r="A3" s="102"/>
      <c r="B3" s="92" t="s">
        <v>9</v>
      </c>
      <c r="C3" s="92"/>
      <c r="D3" s="92"/>
      <c r="E3" s="92"/>
      <c r="F3" s="92"/>
      <c r="G3" s="92"/>
      <c r="H3" s="92"/>
      <c r="I3" s="92"/>
    </row>
    <row r="4" spans="1:9" ht="13" customHeight="1" x14ac:dyDescent="0.3">
      <c r="A4" s="102"/>
      <c r="B4" s="92" t="s">
        <v>10</v>
      </c>
      <c r="C4" s="92"/>
      <c r="D4" s="92"/>
      <c r="E4" s="92"/>
      <c r="F4" s="92"/>
      <c r="G4" s="92"/>
      <c r="H4" s="92"/>
      <c r="I4" s="92"/>
    </row>
    <row r="5" spans="1:9" ht="13" customHeight="1" x14ac:dyDescent="0.3">
      <c r="A5" s="102"/>
      <c r="B5" s="92" t="s">
        <v>11</v>
      </c>
      <c r="C5" s="92"/>
      <c r="D5" s="92"/>
      <c r="E5" s="92"/>
      <c r="F5" s="92"/>
      <c r="G5" s="92"/>
      <c r="H5" s="92"/>
      <c r="I5" s="92"/>
    </row>
    <row r="6" spans="1:9" ht="13" customHeight="1" x14ac:dyDescent="0.3">
      <c r="A6" s="102"/>
      <c r="B6" s="92" t="s">
        <v>15</v>
      </c>
      <c r="C6" s="92"/>
      <c r="D6" s="92"/>
      <c r="E6" s="92"/>
      <c r="F6" s="92"/>
      <c r="G6" s="92"/>
      <c r="H6" s="92"/>
      <c r="I6" s="92"/>
    </row>
    <row r="7" spans="1:9" ht="13" customHeight="1" x14ac:dyDescent="0.3">
      <c r="A7" s="102"/>
      <c r="B7" s="92" t="s">
        <v>33</v>
      </c>
      <c r="C7" s="92"/>
      <c r="D7" s="92"/>
      <c r="E7" s="92"/>
      <c r="F7" s="92"/>
      <c r="G7" s="92"/>
      <c r="H7" s="92"/>
      <c r="I7" s="92"/>
    </row>
    <row r="8" spans="1:9" s="11" customFormat="1" ht="13" customHeight="1" x14ac:dyDescent="0.3">
      <c r="A8" s="102"/>
      <c r="B8" s="68" t="s">
        <v>57</v>
      </c>
      <c r="C8" s="96"/>
      <c r="D8" s="96"/>
      <c r="E8" s="96"/>
      <c r="F8" s="96"/>
      <c r="G8" s="96"/>
      <c r="H8" s="96"/>
      <c r="I8" s="97"/>
    </row>
    <row r="9" spans="1:9" ht="13" customHeight="1" x14ac:dyDescent="0.3">
      <c r="A9" s="102"/>
      <c r="B9" s="2" t="s">
        <v>62</v>
      </c>
      <c r="C9" s="12">
        <v>3</v>
      </c>
      <c r="D9" s="3">
        <v>1</v>
      </c>
      <c r="E9" s="23">
        <f t="shared" ref="E9:E14" si="0">SUM(C9*D9)</f>
        <v>3</v>
      </c>
      <c r="F9" s="12">
        <v>22</v>
      </c>
      <c r="G9" s="23">
        <f>SUM(E9*F9)</f>
        <v>66</v>
      </c>
      <c r="H9" s="7">
        <v>45.55</v>
      </c>
      <c r="I9" s="5">
        <f t="shared" ref="I9:I14" si="1">SUM(G9*H9)</f>
        <v>3006.2999999999997</v>
      </c>
    </row>
    <row r="10" spans="1:9" ht="13" customHeight="1" x14ac:dyDescent="0.3">
      <c r="A10" s="102"/>
      <c r="B10" s="2" t="s">
        <v>23</v>
      </c>
      <c r="C10" s="12">
        <v>248</v>
      </c>
      <c r="D10" s="3">
        <v>1.5449999999999999</v>
      </c>
      <c r="E10" s="23">
        <v>383</v>
      </c>
      <c r="F10" s="12">
        <v>22</v>
      </c>
      <c r="G10" s="23">
        <v>8426</v>
      </c>
      <c r="H10" s="7">
        <v>44.3</v>
      </c>
      <c r="I10" s="7">
        <f t="shared" si="1"/>
        <v>373271.8</v>
      </c>
    </row>
    <row r="11" spans="1:9" ht="13" customHeight="1" x14ac:dyDescent="0.3">
      <c r="A11" s="102"/>
      <c r="B11" s="2" t="s">
        <v>24</v>
      </c>
      <c r="C11" s="12">
        <v>8</v>
      </c>
      <c r="D11" s="3">
        <v>1</v>
      </c>
      <c r="E11" s="23">
        <f t="shared" si="0"/>
        <v>8</v>
      </c>
      <c r="F11" s="12">
        <v>22</v>
      </c>
      <c r="G11" s="23">
        <f>SUM(E11*F11)</f>
        <v>176</v>
      </c>
      <c r="H11" s="7">
        <v>49.61</v>
      </c>
      <c r="I11" s="7">
        <f t="shared" si="1"/>
        <v>8731.36</v>
      </c>
    </row>
    <row r="12" spans="1:9" ht="13" customHeight="1" x14ac:dyDescent="0.3">
      <c r="A12" s="102"/>
      <c r="B12" s="2" t="s">
        <v>107</v>
      </c>
      <c r="C12" s="12">
        <v>5</v>
      </c>
      <c r="D12" s="3">
        <v>1</v>
      </c>
      <c r="E12" s="23">
        <f t="shared" si="0"/>
        <v>5</v>
      </c>
      <c r="F12" s="12">
        <v>22</v>
      </c>
      <c r="G12" s="23">
        <f>SUM(E12*F12)</f>
        <v>110</v>
      </c>
      <c r="H12" s="32">
        <v>8.42</v>
      </c>
      <c r="I12" s="5">
        <f t="shared" si="1"/>
        <v>926.2</v>
      </c>
    </row>
    <row r="13" spans="1:9" ht="13" customHeight="1" x14ac:dyDescent="0.3">
      <c r="A13" s="102"/>
      <c r="B13" s="2" t="s">
        <v>108</v>
      </c>
      <c r="C13" s="12">
        <v>166</v>
      </c>
      <c r="D13" s="3">
        <v>1.5449999999999999</v>
      </c>
      <c r="E13" s="23">
        <v>256</v>
      </c>
      <c r="F13" s="12">
        <v>22</v>
      </c>
      <c r="G13" s="23">
        <v>5632</v>
      </c>
      <c r="H13" s="32">
        <v>8.42</v>
      </c>
      <c r="I13" s="7">
        <f t="shared" si="1"/>
        <v>47421.440000000002</v>
      </c>
    </row>
    <row r="14" spans="1:9" ht="13" customHeight="1" x14ac:dyDescent="0.3">
      <c r="A14" s="102"/>
      <c r="B14" s="2" t="s">
        <v>109</v>
      </c>
      <c r="C14" s="12">
        <v>12</v>
      </c>
      <c r="D14" s="3">
        <v>1</v>
      </c>
      <c r="E14" s="23">
        <f t="shared" si="0"/>
        <v>12</v>
      </c>
      <c r="F14" s="12">
        <v>22</v>
      </c>
      <c r="G14" s="23">
        <f>SUM(E14*F14)</f>
        <v>264</v>
      </c>
      <c r="H14" s="32">
        <v>8.42</v>
      </c>
      <c r="I14" s="7">
        <f t="shared" si="1"/>
        <v>2222.88</v>
      </c>
    </row>
    <row r="15" spans="1:9" s="10" customFormat="1" ht="13" customHeight="1" x14ac:dyDescent="0.3">
      <c r="A15" s="102"/>
      <c r="B15" s="4" t="s">
        <v>25</v>
      </c>
      <c r="C15" s="13">
        <f>SUM(C9:C14)</f>
        <v>442</v>
      </c>
      <c r="D15" s="8"/>
      <c r="E15" s="13">
        <f>SUM(E9:E14)</f>
        <v>667</v>
      </c>
      <c r="F15" s="14"/>
      <c r="G15" s="13">
        <f>SUM(G9:G14)</f>
        <v>14674</v>
      </c>
      <c r="H15" s="33"/>
      <c r="I15" s="6">
        <f>SUM(I9:I14)</f>
        <v>435579.98</v>
      </c>
    </row>
    <row r="16" spans="1:9" s="11" customFormat="1" ht="13" customHeight="1" x14ac:dyDescent="0.3">
      <c r="A16" s="102"/>
      <c r="B16" s="68" t="s">
        <v>59</v>
      </c>
      <c r="C16" s="69"/>
      <c r="D16" s="69"/>
      <c r="E16" s="69"/>
      <c r="F16" s="69"/>
      <c r="G16" s="69"/>
      <c r="H16" s="69"/>
      <c r="I16" s="70"/>
    </row>
    <row r="17" spans="1:9" ht="13" customHeight="1" x14ac:dyDescent="0.3">
      <c r="A17" s="102"/>
      <c r="B17" s="2" t="s">
        <v>62</v>
      </c>
      <c r="C17" s="12">
        <v>1</v>
      </c>
      <c r="D17" s="3">
        <v>1</v>
      </c>
      <c r="E17" s="23">
        <f t="shared" ref="E17:E22" si="2">SUM(C17*D17)</f>
        <v>1</v>
      </c>
      <c r="F17" s="12">
        <v>3</v>
      </c>
      <c r="G17" s="23">
        <f t="shared" ref="G17:G22" si="3">SUM(E17*F17)</f>
        <v>3</v>
      </c>
      <c r="H17" s="7">
        <v>45.55</v>
      </c>
      <c r="I17" s="5">
        <f t="shared" ref="I17:I22" si="4">SUM(G17*H17)</f>
        <v>136.64999999999998</v>
      </c>
    </row>
    <row r="18" spans="1:9" ht="13" customHeight="1" x14ac:dyDescent="0.3">
      <c r="A18" s="102"/>
      <c r="B18" s="2" t="s">
        <v>23</v>
      </c>
      <c r="C18" s="12">
        <v>1</v>
      </c>
      <c r="D18" s="3">
        <v>1</v>
      </c>
      <c r="E18" s="23">
        <f t="shared" si="2"/>
        <v>1</v>
      </c>
      <c r="F18" s="12">
        <v>3</v>
      </c>
      <c r="G18" s="23">
        <f t="shared" si="3"/>
        <v>3</v>
      </c>
      <c r="H18" s="7">
        <v>44.3</v>
      </c>
      <c r="I18" s="7">
        <f t="shared" si="4"/>
        <v>132.89999999999998</v>
      </c>
    </row>
    <row r="19" spans="1:9" ht="13" customHeight="1" x14ac:dyDescent="0.3">
      <c r="A19" s="102"/>
      <c r="B19" s="2" t="s">
        <v>24</v>
      </c>
      <c r="C19" s="12">
        <v>1</v>
      </c>
      <c r="D19" s="3">
        <v>1</v>
      </c>
      <c r="E19" s="23">
        <f t="shared" si="2"/>
        <v>1</v>
      </c>
      <c r="F19" s="12">
        <v>3</v>
      </c>
      <c r="G19" s="23">
        <f t="shared" si="3"/>
        <v>3</v>
      </c>
      <c r="H19" s="7">
        <v>49.61</v>
      </c>
      <c r="I19" s="7">
        <f t="shared" si="4"/>
        <v>148.82999999999998</v>
      </c>
    </row>
    <row r="20" spans="1:9" ht="13" customHeight="1" x14ac:dyDescent="0.3">
      <c r="A20" s="102"/>
      <c r="B20" s="2" t="s">
        <v>107</v>
      </c>
      <c r="C20" s="12">
        <v>1</v>
      </c>
      <c r="D20" s="3">
        <v>1</v>
      </c>
      <c r="E20" s="23">
        <f t="shared" si="2"/>
        <v>1</v>
      </c>
      <c r="F20" s="12">
        <v>3</v>
      </c>
      <c r="G20" s="23">
        <f t="shared" si="3"/>
        <v>3</v>
      </c>
      <c r="H20" s="32">
        <v>8.42</v>
      </c>
      <c r="I20" s="5">
        <f t="shared" si="4"/>
        <v>25.259999999999998</v>
      </c>
    </row>
    <row r="21" spans="1:9" ht="13" customHeight="1" x14ac:dyDescent="0.3">
      <c r="A21" s="102"/>
      <c r="B21" s="2" t="s">
        <v>108</v>
      </c>
      <c r="C21" s="12">
        <v>1</v>
      </c>
      <c r="D21" s="3">
        <v>1</v>
      </c>
      <c r="E21" s="23">
        <f t="shared" si="2"/>
        <v>1</v>
      </c>
      <c r="F21" s="12">
        <v>3</v>
      </c>
      <c r="G21" s="23">
        <f t="shared" si="3"/>
        <v>3</v>
      </c>
      <c r="H21" s="32">
        <v>8.42</v>
      </c>
      <c r="I21" s="7">
        <f t="shared" si="4"/>
        <v>25.259999999999998</v>
      </c>
    </row>
    <row r="22" spans="1:9" ht="13" customHeight="1" x14ac:dyDescent="0.3">
      <c r="A22" s="102"/>
      <c r="B22" s="2" t="s">
        <v>109</v>
      </c>
      <c r="C22" s="12">
        <v>1</v>
      </c>
      <c r="D22" s="3">
        <v>1</v>
      </c>
      <c r="E22" s="23">
        <f t="shared" si="2"/>
        <v>1</v>
      </c>
      <c r="F22" s="12">
        <v>3</v>
      </c>
      <c r="G22" s="23">
        <f t="shared" si="3"/>
        <v>3</v>
      </c>
      <c r="H22" s="32">
        <v>8.42</v>
      </c>
      <c r="I22" s="7">
        <f t="shared" si="4"/>
        <v>25.259999999999998</v>
      </c>
    </row>
    <row r="23" spans="1:9" s="10" customFormat="1" ht="13" customHeight="1" x14ac:dyDescent="0.3">
      <c r="A23" s="102"/>
      <c r="B23" s="4" t="s">
        <v>25</v>
      </c>
      <c r="C23" s="13">
        <f>SUM(C17:C22)</f>
        <v>6</v>
      </c>
      <c r="D23" s="8"/>
      <c r="E23" s="13">
        <f>SUM(E17:E22)</f>
        <v>6</v>
      </c>
      <c r="F23" s="14"/>
      <c r="G23" s="13">
        <f>SUM(G17:G22)</f>
        <v>18</v>
      </c>
      <c r="H23" s="33"/>
      <c r="I23" s="6">
        <f>SUM(I17:I22)</f>
        <v>494.15999999999991</v>
      </c>
    </row>
    <row r="24" spans="1:9" s="11" customFormat="1" ht="13" customHeight="1" x14ac:dyDescent="0.3">
      <c r="A24" s="102"/>
      <c r="B24" s="68" t="s">
        <v>68</v>
      </c>
      <c r="C24" s="90"/>
      <c r="D24" s="90"/>
      <c r="E24" s="90"/>
      <c r="F24" s="90"/>
      <c r="G24" s="90"/>
      <c r="H24" s="90"/>
      <c r="I24" s="91"/>
    </row>
    <row r="25" spans="1:9" s="11" customFormat="1" ht="13" customHeight="1" x14ac:dyDescent="0.3">
      <c r="A25" s="102"/>
      <c r="B25" s="80" t="s">
        <v>70</v>
      </c>
      <c r="C25" s="88"/>
      <c r="D25" s="88"/>
      <c r="E25" s="88"/>
      <c r="F25" s="88"/>
      <c r="G25" s="88"/>
      <c r="H25" s="88"/>
      <c r="I25" s="89"/>
    </row>
    <row r="26" spans="1:9" ht="13" customHeight="1" x14ac:dyDescent="0.3">
      <c r="A26" s="102"/>
      <c r="B26" s="2" t="s">
        <v>71</v>
      </c>
      <c r="C26" s="62">
        <v>1</v>
      </c>
      <c r="D26" s="64">
        <v>1</v>
      </c>
      <c r="E26" s="66">
        <f>SUM(C26*D26)</f>
        <v>1</v>
      </c>
      <c r="F26" s="12">
        <v>32</v>
      </c>
      <c r="G26" s="23">
        <f>SUM(E26*F26)</f>
        <v>32</v>
      </c>
      <c r="H26" s="7">
        <v>45.55</v>
      </c>
      <c r="I26" s="5">
        <f>SUM(G26*H26)</f>
        <v>1457.6</v>
      </c>
    </row>
    <row r="27" spans="1:9" ht="13" customHeight="1" x14ac:dyDescent="0.3">
      <c r="A27" s="102"/>
      <c r="B27" s="2" t="s">
        <v>72</v>
      </c>
      <c r="C27" s="83"/>
      <c r="D27" s="83"/>
      <c r="E27" s="84"/>
      <c r="F27" s="12">
        <v>8</v>
      </c>
      <c r="G27" s="23">
        <f>SUM(E26*F27)</f>
        <v>8</v>
      </c>
      <c r="H27" s="7">
        <v>45.55</v>
      </c>
      <c r="I27" s="5">
        <f>SUM(G27*H27)</f>
        <v>364.4</v>
      </c>
    </row>
    <row r="28" spans="1:9" s="11" customFormat="1" ht="13" customHeight="1" x14ac:dyDescent="0.3">
      <c r="A28" s="102"/>
      <c r="B28" s="80" t="s">
        <v>73</v>
      </c>
      <c r="C28" s="88"/>
      <c r="D28" s="88"/>
      <c r="E28" s="88"/>
      <c r="F28" s="88"/>
      <c r="G28" s="88"/>
      <c r="H28" s="88"/>
      <c r="I28" s="89"/>
    </row>
    <row r="29" spans="1:9" ht="13" customHeight="1" x14ac:dyDescent="0.3">
      <c r="A29" s="102"/>
      <c r="B29" s="2" t="s">
        <v>71</v>
      </c>
      <c r="C29" s="62">
        <v>35</v>
      </c>
      <c r="D29" s="64">
        <v>1</v>
      </c>
      <c r="E29" s="66">
        <f>SUM(C29*D29)</f>
        <v>35</v>
      </c>
      <c r="F29" s="12">
        <v>32</v>
      </c>
      <c r="G29" s="23">
        <f>SUM(E29*F29)</f>
        <v>1120</v>
      </c>
      <c r="H29" s="7">
        <v>44.3</v>
      </c>
      <c r="I29" s="5">
        <f>SUM(G29*H29)</f>
        <v>49616</v>
      </c>
    </row>
    <row r="30" spans="1:9" ht="13" customHeight="1" x14ac:dyDescent="0.3">
      <c r="A30" s="102"/>
      <c r="B30" s="2" t="s">
        <v>72</v>
      </c>
      <c r="C30" s="83"/>
      <c r="D30" s="83"/>
      <c r="E30" s="84"/>
      <c r="F30" s="12">
        <v>8</v>
      </c>
      <c r="G30" s="23">
        <f>SUM(E29*F30)</f>
        <v>280</v>
      </c>
      <c r="H30" s="7">
        <v>44.3</v>
      </c>
      <c r="I30" s="5">
        <f>SUM(G30*H30)</f>
        <v>12404</v>
      </c>
    </row>
    <row r="31" spans="1:9" s="11" customFormat="1" ht="13" customHeight="1" x14ac:dyDescent="0.3">
      <c r="A31" s="102"/>
      <c r="B31" s="80" t="s">
        <v>74</v>
      </c>
      <c r="C31" s="88"/>
      <c r="D31" s="88"/>
      <c r="E31" s="88"/>
      <c r="F31" s="88"/>
      <c r="G31" s="88"/>
      <c r="H31" s="88"/>
      <c r="I31" s="89"/>
    </row>
    <row r="32" spans="1:9" ht="13" customHeight="1" x14ac:dyDescent="0.3">
      <c r="A32" s="102"/>
      <c r="B32" s="2" t="s">
        <v>71</v>
      </c>
      <c r="C32" s="62">
        <v>2</v>
      </c>
      <c r="D32" s="64">
        <v>1</v>
      </c>
      <c r="E32" s="66">
        <f>SUM(C32*D32)</f>
        <v>2</v>
      </c>
      <c r="F32" s="12">
        <v>32</v>
      </c>
      <c r="G32" s="23">
        <f>SUM(E32*F32)</f>
        <v>64</v>
      </c>
      <c r="H32" s="7">
        <v>49.61</v>
      </c>
      <c r="I32" s="5">
        <f>SUM(G32*H32)</f>
        <v>3175.04</v>
      </c>
    </row>
    <row r="33" spans="1:9" ht="13" customHeight="1" x14ac:dyDescent="0.3">
      <c r="A33" s="102"/>
      <c r="B33" s="2" t="s">
        <v>72</v>
      </c>
      <c r="C33" s="83"/>
      <c r="D33" s="83"/>
      <c r="E33" s="84"/>
      <c r="F33" s="12">
        <v>8</v>
      </c>
      <c r="G33" s="23">
        <f>SUM(E32*F33)</f>
        <v>16</v>
      </c>
      <c r="H33" s="7">
        <v>49.61</v>
      </c>
      <c r="I33" s="5">
        <f>SUM(G33*H33)</f>
        <v>793.76</v>
      </c>
    </row>
    <row r="34" spans="1:9" s="11" customFormat="1" ht="13" customHeight="1" x14ac:dyDescent="0.3">
      <c r="A34" s="102"/>
      <c r="B34" s="80" t="s">
        <v>100</v>
      </c>
      <c r="C34" s="88"/>
      <c r="D34" s="88"/>
      <c r="E34" s="88"/>
      <c r="F34" s="88"/>
      <c r="G34" s="88"/>
      <c r="H34" s="88"/>
      <c r="I34" s="89"/>
    </row>
    <row r="35" spans="1:9" ht="13" customHeight="1" x14ac:dyDescent="0.3">
      <c r="A35" s="102"/>
      <c r="B35" s="2" t="s">
        <v>71</v>
      </c>
      <c r="C35" s="62">
        <v>2</v>
      </c>
      <c r="D35" s="64">
        <v>1</v>
      </c>
      <c r="E35" s="66">
        <f>SUM(C35*D35)</f>
        <v>2</v>
      </c>
      <c r="F35" s="12">
        <v>32</v>
      </c>
      <c r="G35" s="23">
        <f>SUM(E35*F35)</f>
        <v>64</v>
      </c>
      <c r="H35" s="32">
        <v>8.42</v>
      </c>
      <c r="I35" s="5">
        <f>SUM(G35*H35)</f>
        <v>538.88</v>
      </c>
    </row>
    <row r="36" spans="1:9" ht="13" customHeight="1" x14ac:dyDescent="0.3">
      <c r="A36" s="102"/>
      <c r="B36" s="2" t="s">
        <v>72</v>
      </c>
      <c r="C36" s="83"/>
      <c r="D36" s="65"/>
      <c r="E36" s="84"/>
      <c r="F36" s="12">
        <v>8</v>
      </c>
      <c r="G36" s="23">
        <f>SUM(E35*F36)</f>
        <v>16</v>
      </c>
      <c r="H36" s="32">
        <v>8.42</v>
      </c>
      <c r="I36" s="5">
        <f>SUM(G36*H36)</f>
        <v>134.72</v>
      </c>
    </row>
    <row r="37" spans="1:9" s="11" customFormat="1" ht="13" customHeight="1" x14ac:dyDescent="0.3">
      <c r="A37" s="102"/>
      <c r="B37" s="80" t="s">
        <v>99</v>
      </c>
      <c r="C37" s="88"/>
      <c r="D37" s="88"/>
      <c r="E37" s="88"/>
      <c r="F37" s="88"/>
      <c r="G37" s="88"/>
      <c r="H37" s="88"/>
      <c r="I37" s="89"/>
    </row>
    <row r="38" spans="1:9" ht="13" customHeight="1" x14ac:dyDescent="0.3">
      <c r="A38" s="102"/>
      <c r="B38" s="2" t="s">
        <v>71</v>
      </c>
      <c r="C38" s="62">
        <v>37</v>
      </c>
      <c r="D38" s="64">
        <v>1</v>
      </c>
      <c r="E38" s="66">
        <f>SUM(C38*D38)</f>
        <v>37</v>
      </c>
      <c r="F38" s="12">
        <v>32</v>
      </c>
      <c r="G38" s="23">
        <f>SUM(E38*F38)</f>
        <v>1184</v>
      </c>
      <c r="H38" s="32">
        <v>8.42</v>
      </c>
      <c r="I38" s="5">
        <f>SUM(G38*H38)</f>
        <v>9969.2800000000007</v>
      </c>
    </row>
    <row r="39" spans="1:9" ht="13" customHeight="1" x14ac:dyDescent="0.3">
      <c r="A39" s="102"/>
      <c r="B39" s="2" t="s">
        <v>72</v>
      </c>
      <c r="C39" s="83"/>
      <c r="D39" s="65"/>
      <c r="E39" s="84"/>
      <c r="F39" s="12">
        <v>8</v>
      </c>
      <c r="G39" s="23">
        <f>SUM(E38*F39)</f>
        <v>296</v>
      </c>
      <c r="H39" s="32">
        <v>8.42</v>
      </c>
      <c r="I39" s="5">
        <f>SUM(G39*H39)</f>
        <v>2492.3200000000002</v>
      </c>
    </row>
    <row r="40" spans="1:9" s="11" customFormat="1" ht="13" customHeight="1" x14ac:dyDescent="0.3">
      <c r="A40" s="102"/>
      <c r="B40" s="80" t="s">
        <v>101</v>
      </c>
      <c r="C40" s="88"/>
      <c r="D40" s="88"/>
      <c r="E40" s="88"/>
      <c r="F40" s="88"/>
      <c r="G40" s="88"/>
      <c r="H40" s="88"/>
      <c r="I40" s="89"/>
    </row>
    <row r="41" spans="1:9" ht="13" customHeight="1" x14ac:dyDescent="0.3">
      <c r="A41" s="102"/>
      <c r="B41" s="2" t="s">
        <v>71</v>
      </c>
      <c r="C41" s="62">
        <v>2</v>
      </c>
      <c r="D41" s="64">
        <v>1</v>
      </c>
      <c r="E41" s="66">
        <f>SUM(C41*D41)</f>
        <v>2</v>
      </c>
      <c r="F41" s="12">
        <v>32</v>
      </c>
      <c r="G41" s="23">
        <f>SUM(E41*F41)</f>
        <v>64</v>
      </c>
      <c r="H41" s="32">
        <v>8.42</v>
      </c>
      <c r="I41" s="5">
        <f>SUM(G41*H41)</f>
        <v>538.88</v>
      </c>
    </row>
    <row r="42" spans="1:9" ht="13" customHeight="1" x14ac:dyDescent="0.3">
      <c r="A42" s="102"/>
      <c r="B42" s="2" t="s">
        <v>72</v>
      </c>
      <c r="C42" s="83"/>
      <c r="D42" s="65"/>
      <c r="E42" s="84"/>
      <c r="F42" s="12">
        <v>8</v>
      </c>
      <c r="G42" s="23">
        <f>SUM(E41*F42)</f>
        <v>16</v>
      </c>
      <c r="H42" s="32">
        <v>8.42</v>
      </c>
      <c r="I42" s="5">
        <f>SUM(G42*H42)</f>
        <v>134.72</v>
      </c>
    </row>
    <row r="43" spans="1:9" s="10" customFormat="1" ht="13" customHeight="1" x14ac:dyDescent="0.3">
      <c r="A43" s="102"/>
      <c r="B43" s="4" t="s">
        <v>25</v>
      </c>
      <c r="C43" s="13">
        <f>SUM(C26:C42)</f>
        <v>79</v>
      </c>
      <c r="D43" s="8"/>
      <c r="E43" s="13">
        <f>SUM(E26:E42)</f>
        <v>79</v>
      </c>
      <c r="F43" s="14"/>
      <c r="G43" s="13">
        <f>SUM(G26:G42)</f>
        <v>3160</v>
      </c>
      <c r="H43" s="33"/>
      <c r="I43" s="6">
        <f>SUM(I26:I42)</f>
        <v>81619.600000000006</v>
      </c>
    </row>
    <row r="44" spans="1:9" s="11" customFormat="1" ht="13" customHeight="1" x14ac:dyDescent="0.3">
      <c r="A44" s="102"/>
      <c r="B44" s="68" t="s">
        <v>98</v>
      </c>
      <c r="C44" s="90"/>
      <c r="D44" s="90"/>
      <c r="E44" s="90"/>
      <c r="F44" s="90"/>
      <c r="G44" s="90"/>
      <c r="H44" s="90"/>
      <c r="I44" s="91"/>
    </row>
    <row r="45" spans="1:9" s="11" customFormat="1" ht="13" customHeight="1" x14ac:dyDescent="0.3">
      <c r="A45" s="102"/>
      <c r="B45" s="80" t="s">
        <v>70</v>
      </c>
      <c r="C45" s="88"/>
      <c r="D45" s="88"/>
      <c r="E45" s="88"/>
      <c r="F45" s="88"/>
      <c r="G45" s="88"/>
      <c r="H45" s="88"/>
      <c r="I45" s="89"/>
    </row>
    <row r="46" spans="1:9" ht="13" customHeight="1" x14ac:dyDescent="0.3">
      <c r="A46" s="102"/>
      <c r="B46" s="2" t="s">
        <v>71</v>
      </c>
      <c r="C46" s="62">
        <v>1</v>
      </c>
      <c r="D46" s="64">
        <v>4</v>
      </c>
      <c r="E46" s="66">
        <f>SUM(C46*D46)</f>
        <v>4</v>
      </c>
      <c r="F46" s="12">
        <v>8</v>
      </c>
      <c r="G46" s="23">
        <f>SUM(E46*F46)</f>
        <v>32</v>
      </c>
      <c r="H46" s="7">
        <v>45.55</v>
      </c>
      <c r="I46" s="5">
        <f>SUM(G46*H46)</f>
        <v>1457.6</v>
      </c>
    </row>
    <row r="47" spans="1:9" ht="13" customHeight="1" x14ac:dyDescent="0.3">
      <c r="A47" s="102"/>
      <c r="B47" s="2" t="s">
        <v>72</v>
      </c>
      <c r="C47" s="83"/>
      <c r="D47" s="83"/>
      <c r="E47" s="84"/>
      <c r="F47" s="12">
        <v>2</v>
      </c>
      <c r="G47" s="23">
        <f>SUM(E46*F47)</f>
        <v>8</v>
      </c>
      <c r="H47" s="7">
        <v>45.55</v>
      </c>
      <c r="I47" s="5">
        <f>SUM(G47*H47)</f>
        <v>364.4</v>
      </c>
    </row>
    <row r="48" spans="1:9" s="11" customFormat="1" ht="13" customHeight="1" x14ac:dyDescent="0.3">
      <c r="A48" s="102"/>
      <c r="B48" s="80" t="s">
        <v>73</v>
      </c>
      <c r="C48" s="88"/>
      <c r="D48" s="88"/>
      <c r="E48" s="88"/>
      <c r="F48" s="88"/>
      <c r="G48" s="88"/>
      <c r="H48" s="88"/>
      <c r="I48" s="89"/>
    </row>
    <row r="49" spans="1:9" ht="13" customHeight="1" x14ac:dyDescent="0.3">
      <c r="A49" s="102"/>
      <c r="B49" s="2" t="s">
        <v>71</v>
      </c>
      <c r="C49" s="62">
        <v>35</v>
      </c>
      <c r="D49" s="64">
        <v>4</v>
      </c>
      <c r="E49" s="66">
        <f>SUM(C49*D49)</f>
        <v>140</v>
      </c>
      <c r="F49" s="12">
        <v>8</v>
      </c>
      <c r="G49" s="23">
        <f>SUM(E49*F49)</f>
        <v>1120</v>
      </c>
      <c r="H49" s="7">
        <v>44.3</v>
      </c>
      <c r="I49" s="5">
        <f>SUM(G49*H49)</f>
        <v>49616</v>
      </c>
    </row>
    <row r="50" spans="1:9" ht="13" customHeight="1" x14ac:dyDescent="0.3">
      <c r="A50" s="102"/>
      <c r="B50" s="2" t="s">
        <v>72</v>
      </c>
      <c r="C50" s="83"/>
      <c r="D50" s="83"/>
      <c r="E50" s="84"/>
      <c r="F50" s="12">
        <v>2</v>
      </c>
      <c r="G50" s="23">
        <f>SUM(E49*F50)</f>
        <v>280</v>
      </c>
      <c r="H50" s="7">
        <v>44.3</v>
      </c>
      <c r="I50" s="5">
        <f>SUM(G50*H50)</f>
        <v>12404</v>
      </c>
    </row>
    <row r="51" spans="1:9" s="11" customFormat="1" ht="13" customHeight="1" x14ac:dyDescent="0.3">
      <c r="A51" s="102"/>
      <c r="B51" s="80" t="s">
        <v>74</v>
      </c>
      <c r="C51" s="88"/>
      <c r="D51" s="88"/>
      <c r="E51" s="88"/>
      <c r="F51" s="88"/>
      <c r="G51" s="88"/>
      <c r="H51" s="88"/>
      <c r="I51" s="89"/>
    </row>
    <row r="52" spans="1:9" ht="13" customHeight="1" x14ac:dyDescent="0.3">
      <c r="A52" s="102"/>
      <c r="B52" s="2" t="s">
        <v>71</v>
      </c>
      <c r="C52" s="62">
        <v>2</v>
      </c>
      <c r="D52" s="64">
        <v>4</v>
      </c>
      <c r="E52" s="66">
        <f>SUM(C52*D52)</f>
        <v>8</v>
      </c>
      <c r="F52" s="12">
        <v>8</v>
      </c>
      <c r="G52" s="23">
        <f>SUM(E52*F52)</f>
        <v>64</v>
      </c>
      <c r="H52" s="7">
        <v>49.61</v>
      </c>
      <c r="I52" s="5">
        <f>SUM(G52*H52)</f>
        <v>3175.04</v>
      </c>
    </row>
    <row r="53" spans="1:9" ht="13" customHeight="1" x14ac:dyDescent="0.3">
      <c r="A53" s="102"/>
      <c r="B53" s="2" t="s">
        <v>72</v>
      </c>
      <c r="C53" s="83"/>
      <c r="D53" s="83"/>
      <c r="E53" s="84"/>
      <c r="F53" s="12">
        <v>2</v>
      </c>
      <c r="G53" s="23">
        <f>SUM(E52*F53)</f>
        <v>16</v>
      </c>
      <c r="H53" s="7">
        <v>49.61</v>
      </c>
      <c r="I53" s="5">
        <f>SUM(G53*H53)</f>
        <v>793.76</v>
      </c>
    </row>
    <row r="54" spans="1:9" s="11" customFormat="1" ht="13" customHeight="1" x14ac:dyDescent="0.3">
      <c r="A54" s="102"/>
      <c r="B54" s="80" t="s">
        <v>100</v>
      </c>
      <c r="C54" s="88"/>
      <c r="D54" s="88"/>
      <c r="E54" s="88"/>
      <c r="F54" s="88"/>
      <c r="G54" s="88"/>
      <c r="H54" s="88"/>
      <c r="I54" s="89"/>
    </row>
    <row r="55" spans="1:9" ht="13" customHeight="1" x14ac:dyDescent="0.3">
      <c r="A55" s="102"/>
      <c r="B55" s="2" t="s">
        <v>71</v>
      </c>
      <c r="C55" s="62">
        <v>2</v>
      </c>
      <c r="D55" s="64">
        <v>4</v>
      </c>
      <c r="E55" s="66">
        <f>SUM(C55*D55)</f>
        <v>8</v>
      </c>
      <c r="F55" s="12">
        <v>8</v>
      </c>
      <c r="G55" s="23">
        <f>SUM(E55*F55)</f>
        <v>64</v>
      </c>
      <c r="H55" s="32">
        <v>8.42</v>
      </c>
      <c r="I55" s="5">
        <f>SUM(G55*H55)</f>
        <v>538.88</v>
      </c>
    </row>
    <row r="56" spans="1:9" ht="13" customHeight="1" x14ac:dyDescent="0.3">
      <c r="A56" s="102"/>
      <c r="B56" s="2" t="s">
        <v>72</v>
      </c>
      <c r="C56" s="83"/>
      <c r="D56" s="83"/>
      <c r="E56" s="84"/>
      <c r="F56" s="12">
        <v>2</v>
      </c>
      <c r="G56" s="23">
        <f>SUM(E55*F56)</f>
        <v>16</v>
      </c>
      <c r="H56" s="32">
        <v>8.42</v>
      </c>
      <c r="I56" s="5">
        <f>SUM(G56*H56)</f>
        <v>134.72</v>
      </c>
    </row>
    <row r="57" spans="1:9" s="11" customFormat="1" ht="13" customHeight="1" x14ac:dyDescent="0.3">
      <c r="A57" s="102"/>
      <c r="B57" s="80" t="s">
        <v>99</v>
      </c>
      <c r="C57" s="88"/>
      <c r="D57" s="88"/>
      <c r="E57" s="88"/>
      <c r="F57" s="88"/>
      <c r="G57" s="88"/>
      <c r="H57" s="88"/>
      <c r="I57" s="89"/>
    </row>
    <row r="58" spans="1:9" ht="13" customHeight="1" x14ac:dyDescent="0.3">
      <c r="A58" s="102"/>
      <c r="B58" s="2" t="s">
        <v>71</v>
      </c>
      <c r="C58" s="62">
        <v>37</v>
      </c>
      <c r="D58" s="64">
        <v>4</v>
      </c>
      <c r="E58" s="66">
        <f>SUM(C58*D58)</f>
        <v>148</v>
      </c>
      <c r="F58" s="12">
        <v>8</v>
      </c>
      <c r="G58" s="23">
        <f>SUM(E58*F58)</f>
        <v>1184</v>
      </c>
      <c r="H58" s="32">
        <v>8.42</v>
      </c>
      <c r="I58" s="5">
        <f>SUM(G58*H58)</f>
        <v>9969.2800000000007</v>
      </c>
    </row>
    <row r="59" spans="1:9" ht="13" customHeight="1" x14ac:dyDescent="0.3">
      <c r="A59" s="102"/>
      <c r="B59" s="2" t="s">
        <v>72</v>
      </c>
      <c r="C59" s="83"/>
      <c r="D59" s="83"/>
      <c r="E59" s="84"/>
      <c r="F59" s="12">
        <v>2</v>
      </c>
      <c r="G59" s="23">
        <f>SUM(E58*F59)</f>
        <v>296</v>
      </c>
      <c r="H59" s="32">
        <v>8.42</v>
      </c>
      <c r="I59" s="5">
        <f>SUM(G59*H59)</f>
        <v>2492.3200000000002</v>
      </c>
    </row>
    <row r="60" spans="1:9" s="11" customFormat="1" ht="13" customHeight="1" x14ac:dyDescent="0.3">
      <c r="A60" s="102"/>
      <c r="B60" s="80" t="s">
        <v>101</v>
      </c>
      <c r="C60" s="88"/>
      <c r="D60" s="88"/>
      <c r="E60" s="88"/>
      <c r="F60" s="88"/>
      <c r="G60" s="88"/>
      <c r="H60" s="88"/>
      <c r="I60" s="89"/>
    </row>
    <row r="61" spans="1:9" ht="13" customHeight="1" x14ac:dyDescent="0.3">
      <c r="A61" s="102"/>
      <c r="B61" s="2" t="s">
        <v>71</v>
      </c>
      <c r="C61" s="62">
        <v>2</v>
      </c>
      <c r="D61" s="64">
        <v>4</v>
      </c>
      <c r="E61" s="66">
        <f>SUM(C61*D61)</f>
        <v>8</v>
      </c>
      <c r="F61" s="12">
        <v>8</v>
      </c>
      <c r="G61" s="23">
        <f>SUM(E61*F61)</f>
        <v>64</v>
      </c>
      <c r="H61" s="32">
        <v>8.42</v>
      </c>
      <c r="I61" s="5">
        <f>SUM(G61*H61)</f>
        <v>538.88</v>
      </c>
    </row>
    <row r="62" spans="1:9" ht="13" customHeight="1" x14ac:dyDescent="0.3">
      <c r="A62" s="102"/>
      <c r="B62" s="2" t="s">
        <v>72</v>
      </c>
      <c r="C62" s="83"/>
      <c r="D62" s="83"/>
      <c r="E62" s="84"/>
      <c r="F62" s="12">
        <v>2</v>
      </c>
      <c r="G62" s="23">
        <f>SUM(E61*F62)</f>
        <v>16</v>
      </c>
      <c r="H62" s="32">
        <v>8.42</v>
      </c>
      <c r="I62" s="5">
        <f>SUM(G62*H62)</f>
        <v>134.72</v>
      </c>
    </row>
    <row r="63" spans="1:9" s="10" customFormat="1" ht="13" customHeight="1" x14ac:dyDescent="0.3">
      <c r="A63" s="102"/>
      <c r="B63" s="4" t="s">
        <v>25</v>
      </c>
      <c r="C63" s="13">
        <f>SUM(C46:C62)</f>
        <v>79</v>
      </c>
      <c r="D63" s="8"/>
      <c r="E63" s="13">
        <f>SUM(E46:E62)</f>
        <v>316</v>
      </c>
      <c r="F63" s="14"/>
      <c r="G63" s="13">
        <f>SUM(G46:G62)</f>
        <v>3160</v>
      </c>
      <c r="H63" s="33"/>
      <c r="I63" s="6">
        <f>SUM(I46:I62)</f>
        <v>81619.600000000006</v>
      </c>
    </row>
    <row r="64" spans="1:9" s="11" customFormat="1" ht="13" customHeight="1" x14ac:dyDescent="0.3">
      <c r="A64" s="102"/>
      <c r="B64" s="68" t="s">
        <v>75</v>
      </c>
      <c r="C64" s="90"/>
      <c r="D64" s="90"/>
      <c r="E64" s="90"/>
      <c r="F64" s="90"/>
      <c r="G64" s="90"/>
      <c r="H64" s="90"/>
      <c r="I64" s="91"/>
    </row>
    <row r="65" spans="1:9" s="11" customFormat="1" ht="13" customHeight="1" x14ac:dyDescent="0.3">
      <c r="A65" s="102"/>
      <c r="B65" s="80" t="s">
        <v>70</v>
      </c>
      <c r="C65" s="88"/>
      <c r="D65" s="88"/>
      <c r="E65" s="88"/>
      <c r="F65" s="88"/>
      <c r="G65" s="88"/>
      <c r="H65" s="88"/>
      <c r="I65" s="89"/>
    </row>
    <row r="66" spans="1:9" ht="13" customHeight="1" x14ac:dyDescent="0.3">
      <c r="A66" s="102"/>
      <c r="B66" s="2" t="s">
        <v>71</v>
      </c>
      <c r="C66" s="62">
        <v>1</v>
      </c>
      <c r="D66" s="64">
        <v>1</v>
      </c>
      <c r="E66" s="66">
        <f>SUM(C66*D66)</f>
        <v>1</v>
      </c>
      <c r="F66" s="12">
        <v>32</v>
      </c>
      <c r="G66" s="23">
        <f>SUM(E66*F66)</f>
        <v>32</v>
      </c>
      <c r="H66" s="7">
        <v>45.55</v>
      </c>
      <c r="I66" s="5">
        <f>SUM(G66*H66)</f>
        <v>1457.6</v>
      </c>
    </row>
    <row r="67" spans="1:9" ht="13" customHeight="1" x14ac:dyDescent="0.3">
      <c r="A67" s="102"/>
      <c r="B67" s="2" t="s">
        <v>72</v>
      </c>
      <c r="C67" s="83"/>
      <c r="D67" s="83"/>
      <c r="E67" s="84"/>
      <c r="F67" s="12">
        <v>8</v>
      </c>
      <c r="G67" s="23">
        <f>SUM(E66*F67)</f>
        <v>8</v>
      </c>
      <c r="H67" s="7">
        <v>45.55</v>
      </c>
      <c r="I67" s="5">
        <f>SUM(G67*H67)</f>
        <v>364.4</v>
      </c>
    </row>
    <row r="68" spans="1:9" s="11" customFormat="1" ht="13" customHeight="1" x14ac:dyDescent="0.3">
      <c r="A68" s="102"/>
      <c r="B68" s="80" t="s">
        <v>73</v>
      </c>
      <c r="C68" s="88"/>
      <c r="D68" s="88"/>
      <c r="E68" s="88"/>
      <c r="F68" s="88"/>
      <c r="G68" s="88"/>
      <c r="H68" s="88"/>
      <c r="I68" s="89"/>
    </row>
    <row r="69" spans="1:9" ht="13" customHeight="1" x14ac:dyDescent="0.3">
      <c r="A69" s="102"/>
      <c r="B69" s="2" t="s">
        <v>71</v>
      </c>
      <c r="C69" s="62">
        <v>35</v>
      </c>
      <c r="D69" s="64">
        <v>1</v>
      </c>
      <c r="E69" s="66">
        <f>SUM(C69*D69)</f>
        <v>35</v>
      </c>
      <c r="F69" s="12">
        <v>32</v>
      </c>
      <c r="G69" s="23">
        <f>SUM(E69*F69)</f>
        <v>1120</v>
      </c>
      <c r="H69" s="7">
        <v>44.3</v>
      </c>
      <c r="I69" s="5">
        <f>SUM(G69*H69)</f>
        <v>49616</v>
      </c>
    </row>
    <row r="70" spans="1:9" ht="13" customHeight="1" x14ac:dyDescent="0.3">
      <c r="A70" s="102"/>
      <c r="B70" s="2" t="s">
        <v>72</v>
      </c>
      <c r="C70" s="83"/>
      <c r="D70" s="83"/>
      <c r="E70" s="84"/>
      <c r="F70" s="12">
        <v>8</v>
      </c>
      <c r="G70" s="23">
        <f>SUM(E69*F70)</f>
        <v>280</v>
      </c>
      <c r="H70" s="7">
        <v>44.3</v>
      </c>
      <c r="I70" s="5">
        <f>SUM(G70*H70)</f>
        <v>12404</v>
      </c>
    </row>
    <row r="71" spans="1:9" s="11" customFormat="1" ht="13" customHeight="1" x14ac:dyDescent="0.3">
      <c r="A71" s="102"/>
      <c r="B71" s="80" t="s">
        <v>74</v>
      </c>
      <c r="C71" s="88"/>
      <c r="D71" s="88"/>
      <c r="E71" s="88"/>
      <c r="F71" s="88"/>
      <c r="G71" s="88"/>
      <c r="H71" s="88"/>
      <c r="I71" s="89"/>
    </row>
    <row r="72" spans="1:9" ht="13" customHeight="1" x14ac:dyDescent="0.3">
      <c r="A72" s="102"/>
      <c r="B72" s="2" t="s">
        <v>71</v>
      </c>
      <c r="C72" s="62">
        <v>2</v>
      </c>
      <c r="D72" s="64">
        <v>1</v>
      </c>
      <c r="E72" s="66">
        <f>SUM(C72*D72)</f>
        <v>2</v>
      </c>
      <c r="F72" s="12">
        <v>32</v>
      </c>
      <c r="G72" s="23">
        <f>SUM(E72*F72)</f>
        <v>64</v>
      </c>
      <c r="H72" s="7">
        <v>49.61</v>
      </c>
      <c r="I72" s="5">
        <f>SUM(G72*H72)</f>
        <v>3175.04</v>
      </c>
    </row>
    <row r="73" spans="1:9" ht="13" customHeight="1" x14ac:dyDescent="0.3">
      <c r="A73" s="102"/>
      <c r="B73" s="2" t="s">
        <v>72</v>
      </c>
      <c r="C73" s="83"/>
      <c r="D73" s="83"/>
      <c r="E73" s="84"/>
      <c r="F73" s="12">
        <v>8</v>
      </c>
      <c r="G73" s="23">
        <f>SUM(E72*F73)</f>
        <v>16</v>
      </c>
      <c r="H73" s="7">
        <v>49.61</v>
      </c>
      <c r="I73" s="5">
        <f>SUM(G73*H73)</f>
        <v>793.76</v>
      </c>
    </row>
    <row r="74" spans="1:9" s="11" customFormat="1" ht="13" customHeight="1" x14ac:dyDescent="0.3">
      <c r="A74" s="102"/>
      <c r="B74" s="80" t="s">
        <v>100</v>
      </c>
      <c r="C74" s="88"/>
      <c r="D74" s="88"/>
      <c r="E74" s="88"/>
      <c r="F74" s="88"/>
      <c r="G74" s="88"/>
      <c r="H74" s="88"/>
      <c r="I74" s="89"/>
    </row>
    <row r="75" spans="1:9" ht="13" customHeight="1" x14ac:dyDescent="0.3">
      <c r="A75" s="102"/>
      <c r="B75" s="2" t="s">
        <v>71</v>
      </c>
      <c r="C75" s="62">
        <v>2</v>
      </c>
      <c r="D75" s="64">
        <v>1</v>
      </c>
      <c r="E75" s="66">
        <f>SUM(C75*D75)</f>
        <v>2</v>
      </c>
      <c r="F75" s="12">
        <v>32</v>
      </c>
      <c r="G75" s="23">
        <f>SUM(E75*F75)</f>
        <v>64</v>
      </c>
      <c r="H75" s="32">
        <v>8.42</v>
      </c>
      <c r="I75" s="5">
        <f>SUM(G75*H75)</f>
        <v>538.88</v>
      </c>
    </row>
    <row r="76" spans="1:9" ht="13" customHeight="1" x14ac:dyDescent="0.3">
      <c r="A76" s="102"/>
      <c r="B76" s="2" t="s">
        <v>72</v>
      </c>
      <c r="C76" s="83"/>
      <c r="D76" s="65"/>
      <c r="E76" s="84"/>
      <c r="F76" s="12">
        <v>8</v>
      </c>
      <c r="G76" s="23">
        <f>SUM(E75*F76)</f>
        <v>16</v>
      </c>
      <c r="H76" s="32">
        <v>8.42</v>
      </c>
      <c r="I76" s="5">
        <f>SUM(G76*H76)</f>
        <v>134.72</v>
      </c>
    </row>
    <row r="77" spans="1:9" s="11" customFormat="1" ht="13" customHeight="1" x14ac:dyDescent="0.3">
      <c r="A77" s="102"/>
      <c r="B77" s="80" t="s">
        <v>99</v>
      </c>
      <c r="C77" s="88"/>
      <c r="D77" s="88"/>
      <c r="E77" s="88"/>
      <c r="F77" s="88"/>
      <c r="G77" s="88"/>
      <c r="H77" s="88"/>
      <c r="I77" s="89"/>
    </row>
    <row r="78" spans="1:9" ht="13" customHeight="1" x14ac:dyDescent="0.3">
      <c r="A78" s="102"/>
      <c r="B78" s="2" t="s">
        <v>71</v>
      </c>
      <c r="C78" s="62">
        <v>37</v>
      </c>
      <c r="D78" s="64">
        <v>1</v>
      </c>
      <c r="E78" s="66">
        <f>SUM(C78*D78)</f>
        <v>37</v>
      </c>
      <c r="F78" s="12">
        <v>32</v>
      </c>
      <c r="G78" s="23">
        <f>SUM(E78*F78)</f>
        <v>1184</v>
      </c>
      <c r="H78" s="32">
        <v>8.42</v>
      </c>
      <c r="I78" s="5">
        <f>SUM(G78*H78)</f>
        <v>9969.2800000000007</v>
      </c>
    </row>
    <row r="79" spans="1:9" ht="13" customHeight="1" x14ac:dyDescent="0.3">
      <c r="A79" s="102"/>
      <c r="B79" s="2" t="s">
        <v>72</v>
      </c>
      <c r="C79" s="83"/>
      <c r="D79" s="65"/>
      <c r="E79" s="84"/>
      <c r="F79" s="12">
        <v>8</v>
      </c>
      <c r="G79" s="23">
        <f>SUM(E78*F79)</f>
        <v>296</v>
      </c>
      <c r="H79" s="32">
        <v>8.42</v>
      </c>
      <c r="I79" s="5">
        <f>SUM(G79*H79)</f>
        <v>2492.3200000000002</v>
      </c>
    </row>
    <row r="80" spans="1:9" s="11" customFormat="1" ht="13" customHeight="1" x14ac:dyDescent="0.3">
      <c r="A80" s="102"/>
      <c r="B80" s="80" t="s">
        <v>101</v>
      </c>
      <c r="C80" s="88"/>
      <c r="D80" s="88"/>
      <c r="E80" s="88"/>
      <c r="F80" s="88"/>
      <c r="G80" s="88"/>
      <c r="H80" s="88"/>
      <c r="I80" s="89"/>
    </row>
    <row r="81" spans="1:9" ht="13" customHeight="1" x14ac:dyDescent="0.3">
      <c r="A81" s="102"/>
      <c r="B81" s="2" t="s">
        <v>71</v>
      </c>
      <c r="C81" s="62">
        <v>2</v>
      </c>
      <c r="D81" s="64">
        <v>1</v>
      </c>
      <c r="E81" s="66">
        <f>SUM(C81*D81)</f>
        <v>2</v>
      </c>
      <c r="F81" s="12">
        <v>32</v>
      </c>
      <c r="G81" s="23">
        <f>SUM(E81*F81)</f>
        <v>64</v>
      </c>
      <c r="H81" s="32">
        <v>8.42</v>
      </c>
      <c r="I81" s="5">
        <f>SUM(G81*H81)</f>
        <v>538.88</v>
      </c>
    </row>
    <row r="82" spans="1:9" ht="13" customHeight="1" x14ac:dyDescent="0.3">
      <c r="A82" s="102"/>
      <c r="B82" s="2" t="s">
        <v>72</v>
      </c>
      <c r="C82" s="83"/>
      <c r="D82" s="65"/>
      <c r="E82" s="84"/>
      <c r="F82" s="12">
        <v>8</v>
      </c>
      <c r="G82" s="23">
        <f>SUM(E81*F82)</f>
        <v>16</v>
      </c>
      <c r="H82" s="32">
        <v>8.42</v>
      </c>
      <c r="I82" s="5">
        <f>SUM(G82*H82)</f>
        <v>134.72</v>
      </c>
    </row>
    <row r="83" spans="1:9" s="10" customFormat="1" ht="13" customHeight="1" x14ac:dyDescent="0.3">
      <c r="A83" s="102"/>
      <c r="B83" s="4" t="s">
        <v>25</v>
      </c>
      <c r="C83" s="13">
        <f>SUM(C66:C82)</f>
        <v>79</v>
      </c>
      <c r="D83" s="8"/>
      <c r="E83" s="13">
        <f>SUM(E66:E82)</f>
        <v>79</v>
      </c>
      <c r="F83" s="14"/>
      <c r="G83" s="13">
        <f>SUM(G66:G82)</f>
        <v>3160</v>
      </c>
      <c r="H83" s="33"/>
      <c r="I83" s="6">
        <f>SUM(I66:I82)</f>
        <v>81619.600000000006</v>
      </c>
    </row>
    <row r="84" spans="1:9" s="11" customFormat="1" ht="13" customHeight="1" x14ac:dyDescent="0.3">
      <c r="A84" s="102"/>
      <c r="B84" s="68" t="s">
        <v>69</v>
      </c>
      <c r="C84" s="90"/>
      <c r="D84" s="90"/>
      <c r="E84" s="90"/>
      <c r="F84" s="90"/>
      <c r="G84" s="90"/>
      <c r="H84" s="90"/>
      <c r="I84" s="91"/>
    </row>
    <row r="85" spans="1:9" s="11" customFormat="1" ht="13" customHeight="1" x14ac:dyDescent="0.3">
      <c r="A85" s="102"/>
      <c r="B85" s="80" t="s">
        <v>70</v>
      </c>
      <c r="C85" s="88"/>
      <c r="D85" s="88"/>
      <c r="E85" s="88"/>
      <c r="F85" s="88"/>
      <c r="G85" s="88"/>
      <c r="H85" s="88"/>
      <c r="I85" s="89"/>
    </row>
    <row r="86" spans="1:9" ht="13" customHeight="1" x14ac:dyDescent="0.3">
      <c r="A86" s="102"/>
      <c r="B86" s="2" t="s">
        <v>71</v>
      </c>
      <c r="C86" s="62">
        <v>1</v>
      </c>
      <c r="D86" s="64">
        <v>1</v>
      </c>
      <c r="E86" s="66">
        <f>SUM(C86*D86)</f>
        <v>1</v>
      </c>
      <c r="F86" s="12">
        <v>32</v>
      </c>
      <c r="G86" s="23">
        <f>SUM(E86*F86)</f>
        <v>32</v>
      </c>
      <c r="H86" s="7">
        <v>45.55</v>
      </c>
      <c r="I86" s="5">
        <f>SUM(G86*H86)</f>
        <v>1457.6</v>
      </c>
    </row>
    <row r="87" spans="1:9" ht="13" customHeight="1" x14ac:dyDescent="0.3">
      <c r="A87" s="102"/>
      <c r="B87" s="2" t="s">
        <v>72</v>
      </c>
      <c r="C87" s="83"/>
      <c r="D87" s="83"/>
      <c r="E87" s="84"/>
      <c r="F87" s="12">
        <v>8</v>
      </c>
      <c r="G87" s="23">
        <f>SUM(E86*F87)</f>
        <v>8</v>
      </c>
      <c r="H87" s="7">
        <v>45.55</v>
      </c>
      <c r="I87" s="5">
        <f>SUM(G87*H87)</f>
        <v>364.4</v>
      </c>
    </row>
    <row r="88" spans="1:9" s="11" customFormat="1" ht="13" customHeight="1" x14ac:dyDescent="0.3">
      <c r="A88" s="102"/>
      <c r="B88" s="80" t="s">
        <v>73</v>
      </c>
      <c r="C88" s="88"/>
      <c r="D88" s="88"/>
      <c r="E88" s="88"/>
      <c r="F88" s="88"/>
      <c r="G88" s="88"/>
      <c r="H88" s="88"/>
      <c r="I88" s="89"/>
    </row>
    <row r="89" spans="1:9" ht="13" customHeight="1" x14ac:dyDescent="0.3">
      <c r="A89" s="102"/>
      <c r="B89" s="2" t="s">
        <v>71</v>
      </c>
      <c r="C89" s="62">
        <v>35</v>
      </c>
      <c r="D89" s="64">
        <v>1</v>
      </c>
      <c r="E89" s="66">
        <f>SUM(C89*D89)</f>
        <v>35</v>
      </c>
      <c r="F89" s="12">
        <v>32</v>
      </c>
      <c r="G89" s="23">
        <f>SUM(E89*F89)</f>
        <v>1120</v>
      </c>
      <c r="H89" s="7">
        <v>44.3</v>
      </c>
      <c r="I89" s="5">
        <f>SUM(G89*H89)</f>
        <v>49616</v>
      </c>
    </row>
    <row r="90" spans="1:9" ht="13" customHeight="1" x14ac:dyDescent="0.3">
      <c r="A90" s="102"/>
      <c r="B90" s="2" t="s">
        <v>72</v>
      </c>
      <c r="C90" s="83"/>
      <c r="D90" s="83"/>
      <c r="E90" s="84"/>
      <c r="F90" s="12">
        <v>8</v>
      </c>
      <c r="G90" s="23">
        <f>SUM(E89*F90)</f>
        <v>280</v>
      </c>
      <c r="H90" s="7">
        <v>44.3</v>
      </c>
      <c r="I90" s="5">
        <f>SUM(G90*H90)</f>
        <v>12404</v>
      </c>
    </row>
    <row r="91" spans="1:9" s="11" customFormat="1" ht="13" customHeight="1" x14ac:dyDescent="0.3">
      <c r="A91" s="102"/>
      <c r="B91" s="80" t="s">
        <v>74</v>
      </c>
      <c r="C91" s="88"/>
      <c r="D91" s="88"/>
      <c r="E91" s="88"/>
      <c r="F91" s="88"/>
      <c r="G91" s="88"/>
      <c r="H91" s="88"/>
      <c r="I91" s="89"/>
    </row>
    <row r="92" spans="1:9" ht="13" customHeight="1" x14ac:dyDescent="0.3">
      <c r="A92" s="102"/>
      <c r="B92" s="2" t="s">
        <v>71</v>
      </c>
      <c r="C92" s="62">
        <v>2</v>
      </c>
      <c r="D92" s="64">
        <v>1</v>
      </c>
      <c r="E92" s="66">
        <f>SUM(C92*D92)</f>
        <v>2</v>
      </c>
      <c r="F92" s="12">
        <v>32</v>
      </c>
      <c r="G92" s="23">
        <f>SUM(E92*F92)</f>
        <v>64</v>
      </c>
      <c r="H92" s="7">
        <v>49.61</v>
      </c>
      <c r="I92" s="5">
        <f>SUM(G92*H92)</f>
        <v>3175.04</v>
      </c>
    </row>
    <row r="93" spans="1:9" ht="13" customHeight="1" x14ac:dyDescent="0.3">
      <c r="A93" s="102"/>
      <c r="B93" s="2" t="s">
        <v>72</v>
      </c>
      <c r="C93" s="83"/>
      <c r="D93" s="83"/>
      <c r="E93" s="84"/>
      <c r="F93" s="12">
        <v>8</v>
      </c>
      <c r="G93" s="23">
        <f>SUM(E92*F93)</f>
        <v>16</v>
      </c>
      <c r="H93" s="7">
        <v>49.61</v>
      </c>
      <c r="I93" s="5">
        <f>SUM(G93*H93)</f>
        <v>793.76</v>
      </c>
    </row>
    <row r="94" spans="1:9" s="11" customFormat="1" ht="13" customHeight="1" x14ac:dyDescent="0.3">
      <c r="A94" s="102"/>
      <c r="B94" s="80" t="s">
        <v>100</v>
      </c>
      <c r="C94" s="88"/>
      <c r="D94" s="88"/>
      <c r="E94" s="88"/>
      <c r="F94" s="88"/>
      <c r="G94" s="88"/>
      <c r="H94" s="88"/>
      <c r="I94" s="89"/>
    </row>
    <row r="95" spans="1:9" ht="13" customHeight="1" x14ac:dyDescent="0.3">
      <c r="A95" s="102"/>
      <c r="B95" s="2" t="s">
        <v>71</v>
      </c>
      <c r="C95" s="62">
        <v>2</v>
      </c>
      <c r="D95" s="64">
        <v>1</v>
      </c>
      <c r="E95" s="66">
        <f>SUM(C95*D95)</f>
        <v>2</v>
      </c>
      <c r="F95" s="12">
        <v>32</v>
      </c>
      <c r="G95" s="23">
        <f>SUM(E95*F95)</f>
        <v>64</v>
      </c>
      <c r="H95" s="32">
        <v>8.42</v>
      </c>
      <c r="I95" s="5">
        <f>SUM(G95*H95)</f>
        <v>538.88</v>
      </c>
    </row>
    <row r="96" spans="1:9" ht="13" customHeight="1" x14ac:dyDescent="0.3">
      <c r="A96" s="102"/>
      <c r="B96" s="2" t="s">
        <v>72</v>
      </c>
      <c r="C96" s="83"/>
      <c r="D96" s="65"/>
      <c r="E96" s="84"/>
      <c r="F96" s="12">
        <v>8</v>
      </c>
      <c r="G96" s="23">
        <f>SUM(E95*F96)</f>
        <v>16</v>
      </c>
      <c r="H96" s="32">
        <v>8.42</v>
      </c>
      <c r="I96" s="5">
        <f>SUM(G96*H96)</f>
        <v>134.72</v>
      </c>
    </row>
    <row r="97" spans="1:9" s="11" customFormat="1" ht="13" customHeight="1" x14ac:dyDescent="0.3">
      <c r="A97" s="102"/>
      <c r="B97" s="80" t="s">
        <v>99</v>
      </c>
      <c r="C97" s="88"/>
      <c r="D97" s="88"/>
      <c r="E97" s="88"/>
      <c r="F97" s="88"/>
      <c r="G97" s="88"/>
      <c r="H97" s="88"/>
      <c r="I97" s="89"/>
    </row>
    <row r="98" spans="1:9" ht="13" customHeight="1" x14ac:dyDescent="0.3">
      <c r="A98" s="102"/>
      <c r="B98" s="2" t="s">
        <v>71</v>
      </c>
      <c r="C98" s="62">
        <v>37</v>
      </c>
      <c r="D98" s="64">
        <v>1</v>
      </c>
      <c r="E98" s="66">
        <f>SUM(C98*D98)</f>
        <v>37</v>
      </c>
      <c r="F98" s="12">
        <v>32</v>
      </c>
      <c r="G98" s="23">
        <f>SUM(E98*F98)</f>
        <v>1184</v>
      </c>
      <c r="H98" s="32">
        <v>8.42</v>
      </c>
      <c r="I98" s="5">
        <f>SUM(G98*H98)</f>
        <v>9969.2800000000007</v>
      </c>
    </row>
    <row r="99" spans="1:9" ht="13" customHeight="1" x14ac:dyDescent="0.3">
      <c r="A99" s="102"/>
      <c r="B99" s="2" t="s">
        <v>72</v>
      </c>
      <c r="C99" s="83"/>
      <c r="D99" s="65"/>
      <c r="E99" s="84"/>
      <c r="F99" s="12">
        <v>8</v>
      </c>
      <c r="G99" s="23">
        <f>SUM(E98*F99)</f>
        <v>296</v>
      </c>
      <c r="H99" s="32">
        <v>8.42</v>
      </c>
      <c r="I99" s="5">
        <f>SUM(G99*H99)</f>
        <v>2492.3200000000002</v>
      </c>
    </row>
    <row r="100" spans="1:9" s="11" customFormat="1" ht="13" customHeight="1" x14ac:dyDescent="0.3">
      <c r="A100" s="102"/>
      <c r="B100" s="80" t="s">
        <v>101</v>
      </c>
      <c r="C100" s="88"/>
      <c r="D100" s="88"/>
      <c r="E100" s="88"/>
      <c r="F100" s="88"/>
      <c r="G100" s="88"/>
      <c r="H100" s="88"/>
      <c r="I100" s="89"/>
    </row>
    <row r="101" spans="1:9" ht="13" customHeight="1" x14ac:dyDescent="0.3">
      <c r="A101" s="102"/>
      <c r="B101" s="2" t="s">
        <v>71</v>
      </c>
      <c r="C101" s="62">
        <v>2</v>
      </c>
      <c r="D101" s="64">
        <v>1</v>
      </c>
      <c r="E101" s="66">
        <f>SUM(C101*D101)</f>
        <v>2</v>
      </c>
      <c r="F101" s="12">
        <v>32</v>
      </c>
      <c r="G101" s="23">
        <f>SUM(E101*F101)</f>
        <v>64</v>
      </c>
      <c r="H101" s="32">
        <v>8.42</v>
      </c>
      <c r="I101" s="5">
        <f>SUM(G101*H101)</f>
        <v>538.88</v>
      </c>
    </row>
    <row r="102" spans="1:9" ht="13" customHeight="1" x14ac:dyDescent="0.3">
      <c r="A102" s="102"/>
      <c r="B102" s="2" t="s">
        <v>72</v>
      </c>
      <c r="C102" s="83"/>
      <c r="D102" s="65"/>
      <c r="E102" s="84"/>
      <c r="F102" s="12">
        <v>8</v>
      </c>
      <c r="G102" s="23">
        <f>SUM(E101*F102)</f>
        <v>16</v>
      </c>
      <c r="H102" s="32">
        <v>8.42</v>
      </c>
      <c r="I102" s="5">
        <f>SUM(G102*H102)</f>
        <v>134.72</v>
      </c>
    </row>
    <row r="103" spans="1:9" s="10" customFormat="1" ht="13" customHeight="1" x14ac:dyDescent="0.3">
      <c r="A103" s="102"/>
      <c r="B103" s="4" t="s">
        <v>25</v>
      </c>
      <c r="C103" s="13">
        <f>SUM(C86:C102)</f>
        <v>79</v>
      </c>
      <c r="D103" s="8"/>
      <c r="E103" s="13">
        <f>SUM(E86:E102)</f>
        <v>79</v>
      </c>
      <c r="F103" s="14"/>
      <c r="G103" s="13">
        <f>SUM(G86:G102)</f>
        <v>3160</v>
      </c>
      <c r="H103" s="33"/>
      <c r="I103" s="6">
        <f>SUM(I86:I102)</f>
        <v>81619.600000000006</v>
      </c>
    </row>
    <row r="104" spans="1:9" s="10" customFormat="1" ht="13" customHeight="1" x14ac:dyDescent="0.3">
      <c r="A104" s="102"/>
      <c r="B104" s="24" t="s">
        <v>105</v>
      </c>
      <c r="C104" s="25">
        <f>SUM(C15,C23,C43,C63,C83,C103)</f>
        <v>764</v>
      </c>
      <c r="D104" s="27"/>
      <c r="E104" s="25">
        <f>SUM(E15,E23,E43,E63,E83,E103)</f>
        <v>1226</v>
      </c>
      <c r="F104" s="28"/>
      <c r="G104" s="25">
        <f>SUM(G15,G23,G43,G63,G83,G103)</f>
        <v>27332</v>
      </c>
      <c r="H104" s="29"/>
      <c r="I104" s="26">
        <f>SUM(I15,I23,I43,I63,I83,I103)</f>
        <v>762552.53999999992</v>
      </c>
    </row>
  </sheetData>
  <mergeCells count="109">
    <mergeCell ref="A2:A104"/>
    <mergeCell ref="B2:I2"/>
    <mergeCell ref="B3:I3"/>
    <mergeCell ref="B4:I4"/>
    <mergeCell ref="B5:I5"/>
    <mergeCell ref="B6:I6"/>
    <mergeCell ref="B7:I7"/>
    <mergeCell ref="B25:I25"/>
    <mergeCell ref="C26:C27"/>
    <mergeCell ref="D26:D27"/>
    <mergeCell ref="E26:E27"/>
    <mergeCell ref="B28:I28"/>
    <mergeCell ref="C29:C30"/>
    <mergeCell ref="D29:D30"/>
    <mergeCell ref="E29:E30"/>
    <mergeCell ref="B8:I8"/>
    <mergeCell ref="B16:I16"/>
    <mergeCell ref="B24:I24"/>
    <mergeCell ref="C46:C47"/>
    <mergeCell ref="D46:D47"/>
    <mergeCell ref="E46:E47"/>
    <mergeCell ref="B48:I48"/>
    <mergeCell ref="C49:C50"/>
    <mergeCell ref="D49:D50"/>
    <mergeCell ref="E49:E50"/>
    <mergeCell ref="B31:I31"/>
    <mergeCell ref="C32:C33"/>
    <mergeCell ref="D32:D33"/>
    <mergeCell ref="E32:E33"/>
    <mergeCell ref="B44:I44"/>
    <mergeCell ref="B45:I45"/>
    <mergeCell ref="D38:D39"/>
    <mergeCell ref="E38:E39"/>
    <mergeCell ref="B40:I40"/>
    <mergeCell ref="C41:C42"/>
    <mergeCell ref="D41:D42"/>
    <mergeCell ref="E41:E42"/>
    <mergeCell ref="D69:D70"/>
    <mergeCell ref="E69:E70"/>
    <mergeCell ref="B51:I51"/>
    <mergeCell ref="C52:C53"/>
    <mergeCell ref="D52:D53"/>
    <mergeCell ref="E52:E53"/>
    <mergeCell ref="B64:I64"/>
    <mergeCell ref="B65:I65"/>
    <mergeCell ref="B54:I54"/>
    <mergeCell ref="C55:C56"/>
    <mergeCell ref="D55:D56"/>
    <mergeCell ref="E55:E56"/>
    <mergeCell ref="B91:I91"/>
    <mergeCell ref="C92:C93"/>
    <mergeCell ref="D92:D93"/>
    <mergeCell ref="E92:E93"/>
    <mergeCell ref="B34:I34"/>
    <mergeCell ref="C35:C36"/>
    <mergeCell ref="D35:D36"/>
    <mergeCell ref="E35:E36"/>
    <mergeCell ref="B37:I37"/>
    <mergeCell ref="C38:C39"/>
    <mergeCell ref="C86:C87"/>
    <mergeCell ref="D86:D87"/>
    <mergeCell ref="E86:E87"/>
    <mergeCell ref="B88:I88"/>
    <mergeCell ref="C89:C90"/>
    <mergeCell ref="D89:D90"/>
    <mergeCell ref="E89:E90"/>
    <mergeCell ref="B71:I71"/>
    <mergeCell ref="C72:C73"/>
    <mergeCell ref="D72:D73"/>
    <mergeCell ref="E72:E73"/>
    <mergeCell ref="B84:I84"/>
    <mergeCell ref="B85:I85"/>
    <mergeCell ref="B74:I74"/>
    <mergeCell ref="B77:I77"/>
    <mergeCell ref="C78:C79"/>
    <mergeCell ref="D78:D79"/>
    <mergeCell ref="E78:E79"/>
    <mergeCell ref="B80:I80"/>
    <mergeCell ref="C81:C82"/>
    <mergeCell ref="D81:D82"/>
    <mergeCell ref="E81:E82"/>
    <mergeCell ref="B57:I57"/>
    <mergeCell ref="C58:C59"/>
    <mergeCell ref="D58:D59"/>
    <mergeCell ref="E58:E59"/>
    <mergeCell ref="B60:I60"/>
    <mergeCell ref="C61:C62"/>
    <mergeCell ref="D61:D62"/>
    <mergeCell ref="E61:E62"/>
    <mergeCell ref="C75:C76"/>
    <mergeCell ref="D75:D76"/>
    <mergeCell ref="E75:E76"/>
    <mergeCell ref="C66:C67"/>
    <mergeCell ref="D66:D67"/>
    <mergeCell ref="E66:E67"/>
    <mergeCell ref="B68:I68"/>
    <mergeCell ref="C69:C70"/>
    <mergeCell ref="B100:I100"/>
    <mergeCell ref="C101:C102"/>
    <mergeCell ref="D101:D102"/>
    <mergeCell ref="E101:E102"/>
    <mergeCell ref="B94:I94"/>
    <mergeCell ref="C95:C96"/>
    <mergeCell ref="D95:D96"/>
    <mergeCell ref="E95:E96"/>
    <mergeCell ref="B97:I97"/>
    <mergeCell ref="C98:C99"/>
    <mergeCell ref="D98:D99"/>
    <mergeCell ref="E98:E99"/>
  </mergeCells>
  <pageMargins left="0.25" right="0.25" top="0.25" bottom="0.25" header="0.3" footer="0.3"/>
  <pageSetup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pane ySplit="1" topLeftCell="A41" activePane="bottomLeft" state="frozen"/>
      <selection pane="bottomLeft" activeCell="C48" sqref="C48"/>
    </sheetView>
  </sheetViews>
  <sheetFormatPr defaultRowHeight="13" x14ac:dyDescent="0.3"/>
  <cols>
    <col min="1" max="1" width="14.6328125" style="16" customWidth="1"/>
    <col min="2" max="2" width="29.26953125" style="1" customWidth="1"/>
    <col min="3" max="3" width="14.1796875" style="15" customWidth="1"/>
    <col min="4" max="4" width="15.08984375" style="1" customWidth="1"/>
    <col min="5" max="5" width="20.90625" style="15" customWidth="1"/>
    <col min="6" max="6" width="16.26953125" style="15" customWidth="1"/>
    <col min="7" max="7" width="14.7265625" style="15" customWidth="1"/>
    <col min="8" max="8" width="17.1796875" style="35" customWidth="1"/>
    <col min="9" max="9" width="16.08984375" style="1" customWidth="1"/>
    <col min="10" max="16384" width="8.7265625" style="9"/>
  </cols>
  <sheetData>
    <row r="1" spans="1:9" ht="26.5" thickBot="1" x14ac:dyDescent="0.35">
      <c r="A1" s="17" t="s">
        <v>58</v>
      </c>
      <c r="B1" s="18" t="s">
        <v>0</v>
      </c>
      <c r="C1" s="19" t="s">
        <v>1</v>
      </c>
      <c r="D1" s="18" t="s">
        <v>2</v>
      </c>
      <c r="E1" s="19" t="s">
        <v>18</v>
      </c>
      <c r="F1" s="19" t="s">
        <v>19</v>
      </c>
      <c r="G1" s="19" t="s">
        <v>20</v>
      </c>
      <c r="H1" s="31" t="s">
        <v>21</v>
      </c>
      <c r="I1" s="18" t="s">
        <v>22</v>
      </c>
    </row>
    <row r="2" spans="1:9" ht="15.5" x14ac:dyDescent="0.3">
      <c r="A2" s="101"/>
      <c r="B2" s="92" t="s">
        <v>80</v>
      </c>
      <c r="C2" s="92"/>
      <c r="D2" s="92"/>
      <c r="E2" s="92"/>
      <c r="F2" s="92"/>
      <c r="G2" s="92"/>
      <c r="H2" s="92"/>
      <c r="I2" s="92"/>
    </row>
    <row r="3" spans="1:9" ht="13" customHeight="1" x14ac:dyDescent="0.3">
      <c r="A3" s="102"/>
      <c r="B3" s="92" t="s">
        <v>28</v>
      </c>
      <c r="C3" s="92"/>
      <c r="D3" s="92"/>
      <c r="E3" s="92"/>
      <c r="F3" s="92"/>
      <c r="G3" s="92"/>
      <c r="H3" s="92"/>
      <c r="I3" s="92"/>
    </row>
    <row r="4" spans="1:9" ht="13" customHeight="1" x14ac:dyDescent="0.3">
      <c r="A4" s="102"/>
      <c r="B4" s="92" t="s">
        <v>30</v>
      </c>
      <c r="C4" s="92"/>
      <c r="D4" s="92"/>
      <c r="E4" s="92"/>
      <c r="F4" s="92"/>
      <c r="G4" s="92"/>
      <c r="H4" s="92"/>
      <c r="I4" s="92"/>
    </row>
    <row r="5" spans="1:9" ht="13" customHeight="1" x14ac:dyDescent="0.3">
      <c r="A5" s="102"/>
      <c r="B5" s="92" t="s">
        <v>81</v>
      </c>
      <c r="C5" s="92"/>
      <c r="D5" s="92"/>
      <c r="E5" s="92"/>
      <c r="F5" s="92"/>
      <c r="G5" s="92"/>
      <c r="H5" s="92"/>
      <c r="I5" s="92"/>
    </row>
    <row r="6" spans="1:9" ht="13" customHeight="1" x14ac:dyDescent="0.3">
      <c r="A6" s="102"/>
      <c r="B6" s="92" t="s">
        <v>82</v>
      </c>
      <c r="C6" s="92"/>
      <c r="D6" s="92"/>
      <c r="E6" s="92"/>
      <c r="F6" s="92"/>
      <c r="G6" s="92"/>
      <c r="H6" s="92"/>
      <c r="I6" s="92"/>
    </row>
    <row r="7" spans="1:9" ht="13" customHeight="1" x14ac:dyDescent="0.3">
      <c r="A7" s="102"/>
      <c r="B7" s="92" t="s">
        <v>83</v>
      </c>
      <c r="C7" s="92"/>
      <c r="D7" s="92"/>
      <c r="E7" s="92"/>
      <c r="F7" s="92"/>
      <c r="G7" s="92"/>
      <c r="H7" s="92"/>
      <c r="I7" s="92"/>
    </row>
    <row r="8" spans="1:9" s="11" customFormat="1" ht="13" customHeight="1" x14ac:dyDescent="0.3">
      <c r="A8" s="102"/>
      <c r="B8" s="68" t="s">
        <v>57</v>
      </c>
      <c r="C8" s="96"/>
      <c r="D8" s="96"/>
      <c r="E8" s="96"/>
      <c r="F8" s="96"/>
      <c r="G8" s="96"/>
      <c r="H8" s="96"/>
      <c r="I8" s="97"/>
    </row>
    <row r="9" spans="1:9" ht="13" customHeight="1" x14ac:dyDescent="0.3">
      <c r="A9" s="102"/>
      <c r="B9" s="2" t="s">
        <v>108</v>
      </c>
      <c r="C9" s="12">
        <v>11</v>
      </c>
      <c r="D9" s="3">
        <v>1</v>
      </c>
      <c r="E9" s="23">
        <f>SUM(C9*D9)</f>
        <v>11</v>
      </c>
      <c r="F9" s="12">
        <v>22</v>
      </c>
      <c r="G9" s="23">
        <f>SUM(E9*F9)</f>
        <v>242</v>
      </c>
      <c r="H9" s="32">
        <v>8.42</v>
      </c>
      <c r="I9" s="7">
        <f>SUM(G9*H9)</f>
        <v>2037.6399999999999</v>
      </c>
    </row>
    <row r="10" spans="1:9" ht="13" customHeight="1" x14ac:dyDescent="0.3">
      <c r="A10" s="102"/>
      <c r="B10" s="2" t="s">
        <v>109</v>
      </c>
      <c r="C10" s="12">
        <v>4</v>
      </c>
      <c r="D10" s="3">
        <v>1</v>
      </c>
      <c r="E10" s="23">
        <f>SUM(C10*D10)</f>
        <v>4</v>
      </c>
      <c r="F10" s="12">
        <v>22</v>
      </c>
      <c r="G10" s="23">
        <f>SUM(E10*F10)</f>
        <v>88</v>
      </c>
      <c r="H10" s="32">
        <v>8.42</v>
      </c>
      <c r="I10" s="7">
        <f>SUM(G10*H10)</f>
        <v>740.96</v>
      </c>
    </row>
    <row r="11" spans="1:9" s="10" customFormat="1" ht="13" customHeight="1" x14ac:dyDescent="0.3">
      <c r="A11" s="102"/>
      <c r="B11" s="4" t="s">
        <v>25</v>
      </c>
      <c r="C11" s="13">
        <f>SUM(C9:C10)</f>
        <v>15</v>
      </c>
      <c r="D11" s="8"/>
      <c r="E11" s="13">
        <f>SUM(E9:E10)</f>
        <v>15</v>
      </c>
      <c r="F11" s="14"/>
      <c r="G11" s="13">
        <f>SUM(G9:G10)</f>
        <v>330</v>
      </c>
      <c r="H11" s="33"/>
      <c r="I11" s="6">
        <f>SUM(I9:I10)</f>
        <v>2778.6</v>
      </c>
    </row>
    <row r="12" spans="1:9" s="11" customFormat="1" ht="13" customHeight="1" x14ac:dyDescent="0.3">
      <c r="A12" s="102"/>
      <c r="B12" s="68" t="s">
        <v>59</v>
      </c>
      <c r="C12" s="69"/>
      <c r="D12" s="69"/>
      <c r="E12" s="69"/>
      <c r="F12" s="69"/>
      <c r="G12" s="69"/>
      <c r="H12" s="69"/>
      <c r="I12" s="70"/>
    </row>
    <row r="13" spans="1:9" ht="13" customHeight="1" x14ac:dyDescent="0.3">
      <c r="A13" s="102"/>
      <c r="B13" s="2" t="s">
        <v>108</v>
      </c>
      <c r="C13" s="12">
        <v>1</v>
      </c>
      <c r="D13" s="3">
        <v>1</v>
      </c>
      <c r="E13" s="23">
        <f>SUM(C13*D13)</f>
        <v>1</v>
      </c>
      <c r="F13" s="12">
        <v>3</v>
      </c>
      <c r="G13" s="23">
        <f>SUM(E13*F13)</f>
        <v>3</v>
      </c>
      <c r="H13" s="32">
        <v>8.42</v>
      </c>
      <c r="I13" s="7">
        <f>SUM(G13*H13)</f>
        <v>25.259999999999998</v>
      </c>
    </row>
    <row r="14" spans="1:9" ht="13" customHeight="1" x14ac:dyDescent="0.3">
      <c r="A14" s="102"/>
      <c r="B14" s="2" t="s">
        <v>109</v>
      </c>
      <c r="C14" s="12">
        <v>1</v>
      </c>
      <c r="D14" s="3">
        <v>1</v>
      </c>
      <c r="E14" s="23">
        <f>SUM(C14*D14)</f>
        <v>1</v>
      </c>
      <c r="F14" s="12">
        <v>3</v>
      </c>
      <c r="G14" s="23">
        <f>SUM(E14*F14)</f>
        <v>3</v>
      </c>
      <c r="H14" s="32">
        <v>8.42</v>
      </c>
      <c r="I14" s="7">
        <f>SUM(G14*H14)</f>
        <v>25.259999999999998</v>
      </c>
    </row>
    <row r="15" spans="1:9" s="10" customFormat="1" ht="13" customHeight="1" x14ac:dyDescent="0.3">
      <c r="A15" s="102"/>
      <c r="B15" s="4" t="s">
        <v>25</v>
      </c>
      <c r="C15" s="13">
        <f>SUM(C13:C14)</f>
        <v>2</v>
      </c>
      <c r="D15" s="8"/>
      <c r="E15" s="13">
        <f>SUM(E13:E14)</f>
        <v>2</v>
      </c>
      <c r="F15" s="14"/>
      <c r="G15" s="13">
        <f>SUM(G13:G14)</f>
        <v>6</v>
      </c>
      <c r="H15" s="33"/>
      <c r="I15" s="6">
        <f>SUM(I13:I14)</f>
        <v>50.519999999999996</v>
      </c>
    </row>
    <row r="16" spans="1:9" s="11" customFormat="1" ht="13" customHeight="1" x14ac:dyDescent="0.3">
      <c r="A16" s="102"/>
      <c r="B16" s="68" t="s">
        <v>68</v>
      </c>
      <c r="C16" s="90"/>
      <c r="D16" s="90"/>
      <c r="E16" s="90"/>
      <c r="F16" s="90"/>
      <c r="G16" s="90"/>
      <c r="H16" s="90"/>
      <c r="I16" s="91"/>
    </row>
    <row r="17" spans="1:9" s="11" customFormat="1" ht="13" customHeight="1" x14ac:dyDescent="0.3">
      <c r="A17" s="102"/>
      <c r="B17" s="80" t="s">
        <v>99</v>
      </c>
      <c r="C17" s="88"/>
      <c r="D17" s="88"/>
      <c r="E17" s="88"/>
      <c r="F17" s="88"/>
      <c r="G17" s="88"/>
      <c r="H17" s="88"/>
      <c r="I17" s="89"/>
    </row>
    <row r="18" spans="1:9" ht="13" customHeight="1" x14ac:dyDescent="0.3">
      <c r="A18" s="102"/>
      <c r="B18" s="2" t="s">
        <v>71</v>
      </c>
      <c r="C18" s="62">
        <v>11</v>
      </c>
      <c r="D18" s="64">
        <v>1</v>
      </c>
      <c r="E18" s="66">
        <f>SUM(C18*D18)</f>
        <v>11</v>
      </c>
      <c r="F18" s="12">
        <v>32</v>
      </c>
      <c r="G18" s="23">
        <f>SUM(E18*F18)</f>
        <v>352</v>
      </c>
      <c r="H18" s="32">
        <v>8.42</v>
      </c>
      <c r="I18" s="5">
        <f>SUM(G18*H18)</f>
        <v>2963.84</v>
      </c>
    </row>
    <row r="19" spans="1:9" ht="13" customHeight="1" x14ac:dyDescent="0.3">
      <c r="A19" s="102"/>
      <c r="B19" s="2" t="s">
        <v>72</v>
      </c>
      <c r="C19" s="83"/>
      <c r="D19" s="65"/>
      <c r="E19" s="84"/>
      <c r="F19" s="12">
        <v>8</v>
      </c>
      <c r="G19" s="23">
        <f>SUM(E18*F19)</f>
        <v>88</v>
      </c>
      <c r="H19" s="32">
        <v>8.42</v>
      </c>
      <c r="I19" s="5">
        <f>SUM(G19*H19)</f>
        <v>740.96</v>
      </c>
    </row>
    <row r="20" spans="1:9" s="11" customFormat="1" ht="13" customHeight="1" x14ac:dyDescent="0.3">
      <c r="A20" s="102"/>
      <c r="B20" s="80" t="s">
        <v>101</v>
      </c>
      <c r="C20" s="88"/>
      <c r="D20" s="88"/>
      <c r="E20" s="88"/>
      <c r="F20" s="88"/>
      <c r="G20" s="88"/>
      <c r="H20" s="88"/>
      <c r="I20" s="89"/>
    </row>
    <row r="21" spans="1:9" ht="13" customHeight="1" x14ac:dyDescent="0.3">
      <c r="A21" s="102"/>
      <c r="B21" s="2" t="s">
        <v>71</v>
      </c>
      <c r="C21" s="62">
        <v>2</v>
      </c>
      <c r="D21" s="64">
        <v>1</v>
      </c>
      <c r="E21" s="66">
        <f>SUM(C21*D21)</f>
        <v>2</v>
      </c>
      <c r="F21" s="12">
        <v>32</v>
      </c>
      <c r="G21" s="23">
        <f>SUM(E21*F21)</f>
        <v>64</v>
      </c>
      <c r="H21" s="32">
        <v>8.42</v>
      </c>
      <c r="I21" s="5">
        <f>SUM(G21*H21)</f>
        <v>538.88</v>
      </c>
    </row>
    <row r="22" spans="1:9" ht="13" customHeight="1" x14ac:dyDescent="0.3">
      <c r="A22" s="102"/>
      <c r="B22" s="2" t="s">
        <v>72</v>
      </c>
      <c r="C22" s="83"/>
      <c r="D22" s="65"/>
      <c r="E22" s="84"/>
      <c r="F22" s="12">
        <v>8</v>
      </c>
      <c r="G22" s="23">
        <f>SUM(E21*F22)</f>
        <v>16</v>
      </c>
      <c r="H22" s="32">
        <v>8.42</v>
      </c>
      <c r="I22" s="5">
        <f>SUM(G22*H22)</f>
        <v>134.72</v>
      </c>
    </row>
    <row r="23" spans="1:9" s="10" customFormat="1" ht="13" customHeight="1" x14ac:dyDescent="0.3">
      <c r="A23" s="102"/>
      <c r="B23" s="4" t="s">
        <v>25</v>
      </c>
      <c r="C23" s="13">
        <f>SUM(C18,C21)</f>
        <v>13</v>
      </c>
      <c r="D23" s="8"/>
      <c r="E23" s="13">
        <f>SUM(E18,E21)</f>
        <v>13</v>
      </c>
      <c r="F23" s="14"/>
      <c r="G23" s="13">
        <f>SUM(G18:G19,G21:G22)</f>
        <v>520</v>
      </c>
      <c r="H23" s="33"/>
      <c r="I23" s="6">
        <f>SUM(I18:I19,I21:I22)</f>
        <v>4378.4000000000005</v>
      </c>
    </row>
    <row r="24" spans="1:9" s="11" customFormat="1" ht="13" customHeight="1" x14ac:dyDescent="0.3">
      <c r="A24" s="102"/>
      <c r="B24" s="68" t="s">
        <v>98</v>
      </c>
      <c r="C24" s="90"/>
      <c r="D24" s="90"/>
      <c r="E24" s="90"/>
      <c r="F24" s="90"/>
      <c r="G24" s="90"/>
      <c r="H24" s="90"/>
      <c r="I24" s="91"/>
    </row>
    <row r="25" spans="1:9" s="11" customFormat="1" ht="13" customHeight="1" x14ac:dyDescent="0.3">
      <c r="A25" s="102"/>
      <c r="B25" s="80" t="s">
        <v>99</v>
      </c>
      <c r="C25" s="88"/>
      <c r="D25" s="88"/>
      <c r="E25" s="88"/>
      <c r="F25" s="88"/>
      <c r="G25" s="88"/>
      <c r="H25" s="88"/>
      <c r="I25" s="89"/>
    </row>
    <row r="26" spans="1:9" ht="13" customHeight="1" x14ac:dyDescent="0.3">
      <c r="A26" s="102"/>
      <c r="B26" s="2" t="s">
        <v>71</v>
      </c>
      <c r="C26" s="62">
        <v>11</v>
      </c>
      <c r="D26" s="64">
        <v>4</v>
      </c>
      <c r="E26" s="66">
        <f>SUM(C26*D26)</f>
        <v>44</v>
      </c>
      <c r="F26" s="12">
        <v>8</v>
      </c>
      <c r="G26" s="23">
        <f>SUM(E26*F26)</f>
        <v>352</v>
      </c>
      <c r="H26" s="32">
        <v>8.42</v>
      </c>
      <c r="I26" s="5">
        <f>SUM(G26*H26)</f>
        <v>2963.84</v>
      </c>
    </row>
    <row r="27" spans="1:9" ht="13" customHeight="1" x14ac:dyDescent="0.3">
      <c r="A27" s="102"/>
      <c r="B27" s="2" t="s">
        <v>72</v>
      </c>
      <c r="C27" s="83"/>
      <c r="D27" s="65"/>
      <c r="E27" s="84"/>
      <c r="F27" s="12">
        <v>2</v>
      </c>
      <c r="G27" s="23">
        <f>SUM(E26*F27)</f>
        <v>88</v>
      </c>
      <c r="H27" s="32">
        <v>8.42</v>
      </c>
      <c r="I27" s="5">
        <f>SUM(G27*H27)</f>
        <v>740.96</v>
      </c>
    </row>
    <row r="28" spans="1:9" s="11" customFormat="1" ht="13" customHeight="1" x14ac:dyDescent="0.3">
      <c r="A28" s="102"/>
      <c r="B28" s="80" t="s">
        <v>101</v>
      </c>
      <c r="C28" s="88"/>
      <c r="D28" s="88"/>
      <c r="E28" s="88"/>
      <c r="F28" s="88"/>
      <c r="G28" s="88"/>
      <c r="H28" s="88"/>
      <c r="I28" s="89"/>
    </row>
    <row r="29" spans="1:9" ht="13" customHeight="1" x14ac:dyDescent="0.3">
      <c r="A29" s="102"/>
      <c r="B29" s="2" t="s">
        <v>71</v>
      </c>
      <c r="C29" s="62">
        <v>2</v>
      </c>
      <c r="D29" s="64">
        <v>4</v>
      </c>
      <c r="E29" s="66">
        <f>SUM(C29*D29)</f>
        <v>8</v>
      </c>
      <c r="F29" s="12">
        <v>8</v>
      </c>
      <c r="G29" s="23">
        <f>SUM(E29*F29)</f>
        <v>64</v>
      </c>
      <c r="H29" s="32">
        <v>8.42</v>
      </c>
      <c r="I29" s="5">
        <f>SUM(G29*H29)</f>
        <v>538.88</v>
      </c>
    </row>
    <row r="30" spans="1:9" ht="13" customHeight="1" x14ac:dyDescent="0.3">
      <c r="A30" s="102"/>
      <c r="B30" s="2" t="s">
        <v>72</v>
      </c>
      <c r="C30" s="83"/>
      <c r="D30" s="65"/>
      <c r="E30" s="84"/>
      <c r="F30" s="12">
        <v>2</v>
      </c>
      <c r="G30" s="23">
        <f>SUM(E29*F30)</f>
        <v>16</v>
      </c>
      <c r="H30" s="32">
        <v>8.42</v>
      </c>
      <c r="I30" s="5">
        <f>SUM(G30*H30)</f>
        <v>134.72</v>
      </c>
    </row>
    <row r="31" spans="1:9" s="10" customFormat="1" ht="13" customHeight="1" x14ac:dyDescent="0.3">
      <c r="A31" s="102"/>
      <c r="B31" s="4" t="s">
        <v>25</v>
      </c>
      <c r="C31" s="13">
        <f>SUM(C26,C29)</f>
        <v>13</v>
      </c>
      <c r="D31" s="8"/>
      <c r="E31" s="13">
        <f>SUM(E26,E29)</f>
        <v>52</v>
      </c>
      <c r="F31" s="14"/>
      <c r="G31" s="13">
        <f>SUM(G26:G27,G29:G30)</f>
        <v>520</v>
      </c>
      <c r="H31" s="33"/>
      <c r="I31" s="6">
        <f>SUM(I26:I27,I29:I30)</f>
        <v>4378.4000000000005</v>
      </c>
    </row>
    <row r="32" spans="1:9" s="11" customFormat="1" ht="13" customHeight="1" x14ac:dyDescent="0.3">
      <c r="A32" s="102"/>
      <c r="B32" s="68" t="s">
        <v>75</v>
      </c>
      <c r="C32" s="90"/>
      <c r="D32" s="90"/>
      <c r="E32" s="90"/>
      <c r="F32" s="90"/>
      <c r="G32" s="90"/>
      <c r="H32" s="90"/>
      <c r="I32" s="91"/>
    </row>
    <row r="33" spans="1:9" s="11" customFormat="1" ht="13" customHeight="1" x14ac:dyDescent="0.3">
      <c r="A33" s="102"/>
      <c r="B33" s="80" t="s">
        <v>99</v>
      </c>
      <c r="C33" s="88"/>
      <c r="D33" s="88"/>
      <c r="E33" s="88"/>
      <c r="F33" s="88"/>
      <c r="G33" s="88"/>
      <c r="H33" s="88"/>
      <c r="I33" s="89"/>
    </row>
    <row r="34" spans="1:9" ht="13" customHeight="1" x14ac:dyDescent="0.3">
      <c r="A34" s="102"/>
      <c r="B34" s="2" t="s">
        <v>71</v>
      </c>
      <c r="C34" s="62">
        <v>11</v>
      </c>
      <c r="D34" s="64">
        <v>1</v>
      </c>
      <c r="E34" s="66">
        <f>SUM(C34*D34)</f>
        <v>11</v>
      </c>
      <c r="F34" s="12">
        <v>32</v>
      </c>
      <c r="G34" s="23">
        <f>SUM(E34*F34)</f>
        <v>352</v>
      </c>
      <c r="H34" s="32">
        <v>8.42</v>
      </c>
      <c r="I34" s="5">
        <f>SUM(G34*H34)</f>
        <v>2963.84</v>
      </c>
    </row>
    <row r="35" spans="1:9" ht="13" customHeight="1" x14ac:dyDescent="0.3">
      <c r="A35" s="102"/>
      <c r="B35" s="2" t="s">
        <v>72</v>
      </c>
      <c r="C35" s="83"/>
      <c r="D35" s="65"/>
      <c r="E35" s="84"/>
      <c r="F35" s="12">
        <v>8</v>
      </c>
      <c r="G35" s="23">
        <f>SUM(E34*F35)</f>
        <v>88</v>
      </c>
      <c r="H35" s="32">
        <v>8.42</v>
      </c>
      <c r="I35" s="5">
        <f>SUM(G35*H35)</f>
        <v>740.96</v>
      </c>
    </row>
    <row r="36" spans="1:9" s="11" customFormat="1" ht="13" customHeight="1" x14ac:dyDescent="0.3">
      <c r="A36" s="102"/>
      <c r="B36" s="80" t="s">
        <v>101</v>
      </c>
      <c r="C36" s="88"/>
      <c r="D36" s="88"/>
      <c r="E36" s="88"/>
      <c r="F36" s="88"/>
      <c r="G36" s="88"/>
      <c r="H36" s="88"/>
      <c r="I36" s="89"/>
    </row>
    <row r="37" spans="1:9" ht="13" customHeight="1" x14ac:dyDescent="0.3">
      <c r="A37" s="102"/>
      <c r="B37" s="2" t="s">
        <v>71</v>
      </c>
      <c r="C37" s="62">
        <v>2</v>
      </c>
      <c r="D37" s="64">
        <v>1</v>
      </c>
      <c r="E37" s="66">
        <f>SUM(C37*D37)</f>
        <v>2</v>
      </c>
      <c r="F37" s="12">
        <v>32</v>
      </c>
      <c r="G37" s="23">
        <f>SUM(E37*F37)</f>
        <v>64</v>
      </c>
      <c r="H37" s="32">
        <v>8.42</v>
      </c>
      <c r="I37" s="5">
        <f>SUM(G37*H37)</f>
        <v>538.88</v>
      </c>
    </row>
    <row r="38" spans="1:9" ht="13" customHeight="1" x14ac:dyDescent="0.3">
      <c r="A38" s="102"/>
      <c r="B38" s="2" t="s">
        <v>72</v>
      </c>
      <c r="C38" s="83"/>
      <c r="D38" s="65"/>
      <c r="E38" s="84"/>
      <c r="F38" s="12">
        <v>8</v>
      </c>
      <c r="G38" s="23">
        <f>SUM(E37*F38)</f>
        <v>16</v>
      </c>
      <c r="H38" s="32">
        <v>8.42</v>
      </c>
      <c r="I38" s="5">
        <f>SUM(G38*H38)</f>
        <v>134.72</v>
      </c>
    </row>
    <row r="39" spans="1:9" s="10" customFormat="1" ht="13" customHeight="1" x14ac:dyDescent="0.3">
      <c r="A39" s="102"/>
      <c r="B39" s="4" t="s">
        <v>25</v>
      </c>
      <c r="C39" s="13">
        <f>SUM(C34,C37)</f>
        <v>13</v>
      </c>
      <c r="D39" s="8"/>
      <c r="E39" s="13">
        <f>SUM(E34,E37)</f>
        <v>13</v>
      </c>
      <c r="F39" s="14"/>
      <c r="G39" s="13">
        <f>SUM(G34:G35,G37:G38)</f>
        <v>520</v>
      </c>
      <c r="H39" s="33"/>
      <c r="I39" s="6">
        <f>SUM(I34:I35,I37:I38)</f>
        <v>4378.4000000000005</v>
      </c>
    </row>
    <row r="40" spans="1:9" s="11" customFormat="1" ht="13" customHeight="1" x14ac:dyDescent="0.3">
      <c r="A40" s="102"/>
      <c r="B40" s="68" t="s">
        <v>69</v>
      </c>
      <c r="C40" s="90"/>
      <c r="D40" s="90"/>
      <c r="E40" s="90"/>
      <c r="F40" s="90"/>
      <c r="G40" s="90"/>
      <c r="H40" s="90"/>
      <c r="I40" s="91"/>
    </row>
    <row r="41" spans="1:9" s="11" customFormat="1" ht="13" customHeight="1" x14ac:dyDescent="0.3">
      <c r="A41" s="102"/>
      <c r="B41" s="80" t="s">
        <v>99</v>
      </c>
      <c r="C41" s="88"/>
      <c r="D41" s="88"/>
      <c r="E41" s="88"/>
      <c r="F41" s="88"/>
      <c r="G41" s="88"/>
      <c r="H41" s="88"/>
      <c r="I41" s="89"/>
    </row>
    <row r="42" spans="1:9" ht="13" customHeight="1" x14ac:dyDescent="0.3">
      <c r="A42" s="102"/>
      <c r="B42" s="2" t="s">
        <v>71</v>
      </c>
      <c r="C42" s="62">
        <v>11</v>
      </c>
      <c r="D42" s="64">
        <v>1</v>
      </c>
      <c r="E42" s="66">
        <f>SUM(C42*D42)</f>
        <v>11</v>
      </c>
      <c r="F42" s="12">
        <v>32</v>
      </c>
      <c r="G42" s="23">
        <f>SUM(E42*F42)</f>
        <v>352</v>
      </c>
      <c r="H42" s="32">
        <v>8.42</v>
      </c>
      <c r="I42" s="5">
        <f>SUM(G42*H42)</f>
        <v>2963.84</v>
      </c>
    </row>
    <row r="43" spans="1:9" ht="13" customHeight="1" x14ac:dyDescent="0.3">
      <c r="A43" s="102"/>
      <c r="B43" s="2" t="s">
        <v>72</v>
      </c>
      <c r="C43" s="83"/>
      <c r="D43" s="65"/>
      <c r="E43" s="84"/>
      <c r="F43" s="12">
        <v>8</v>
      </c>
      <c r="G43" s="23">
        <f>SUM(E42*F43)</f>
        <v>88</v>
      </c>
      <c r="H43" s="32">
        <v>8.42</v>
      </c>
      <c r="I43" s="5">
        <f>SUM(G43*H43)</f>
        <v>740.96</v>
      </c>
    </row>
    <row r="44" spans="1:9" s="11" customFormat="1" ht="13" customHeight="1" x14ac:dyDescent="0.3">
      <c r="A44" s="102"/>
      <c r="B44" s="80" t="s">
        <v>101</v>
      </c>
      <c r="C44" s="88"/>
      <c r="D44" s="88"/>
      <c r="E44" s="88"/>
      <c r="F44" s="88"/>
      <c r="G44" s="88"/>
      <c r="H44" s="88"/>
      <c r="I44" s="89"/>
    </row>
    <row r="45" spans="1:9" ht="13" customHeight="1" x14ac:dyDescent="0.3">
      <c r="A45" s="102"/>
      <c r="B45" s="2" t="s">
        <v>71</v>
      </c>
      <c r="C45" s="62">
        <v>2</v>
      </c>
      <c r="D45" s="64">
        <v>1</v>
      </c>
      <c r="E45" s="66">
        <f>SUM(C45*D45)</f>
        <v>2</v>
      </c>
      <c r="F45" s="12">
        <v>32</v>
      </c>
      <c r="G45" s="23">
        <f>SUM(E45*F45)</f>
        <v>64</v>
      </c>
      <c r="H45" s="32">
        <v>8.42</v>
      </c>
      <c r="I45" s="5">
        <f>SUM(G45*H45)</f>
        <v>538.88</v>
      </c>
    </row>
    <row r="46" spans="1:9" ht="13" customHeight="1" x14ac:dyDescent="0.3">
      <c r="A46" s="102"/>
      <c r="B46" s="2" t="s">
        <v>72</v>
      </c>
      <c r="C46" s="83"/>
      <c r="D46" s="65"/>
      <c r="E46" s="84"/>
      <c r="F46" s="12">
        <v>8</v>
      </c>
      <c r="G46" s="23">
        <f>SUM(E45*F46)</f>
        <v>16</v>
      </c>
      <c r="H46" s="32">
        <v>8.42</v>
      </c>
      <c r="I46" s="5">
        <f>SUM(G46*H46)</f>
        <v>134.72</v>
      </c>
    </row>
    <row r="47" spans="1:9" s="10" customFormat="1" ht="13" customHeight="1" x14ac:dyDescent="0.3">
      <c r="A47" s="102"/>
      <c r="B47" s="4" t="s">
        <v>25</v>
      </c>
      <c r="C47" s="13">
        <f>SUM(C42,C45)</f>
        <v>13</v>
      </c>
      <c r="D47" s="8"/>
      <c r="E47" s="13">
        <f>SUM(E42,E45)</f>
        <v>13</v>
      </c>
      <c r="F47" s="14"/>
      <c r="G47" s="13">
        <f>SUM(G42:G43,G45:G46)</f>
        <v>520</v>
      </c>
      <c r="H47" s="33"/>
      <c r="I47" s="6">
        <f>SUM(I42:I43,I45:I46)</f>
        <v>4378.4000000000005</v>
      </c>
    </row>
    <row r="48" spans="1:9" s="10" customFormat="1" ht="13" customHeight="1" x14ac:dyDescent="0.3">
      <c r="A48" s="102"/>
      <c r="B48" s="24" t="s">
        <v>106</v>
      </c>
      <c r="C48" s="25">
        <f>SUM(C11,C15,C23,C31,C39,C47)</f>
        <v>69</v>
      </c>
      <c r="D48" s="27"/>
      <c r="E48" s="25">
        <f>SUM(E11,E15,E23,E31,E39,E47)</f>
        <v>108</v>
      </c>
      <c r="F48" s="28"/>
      <c r="G48" s="25">
        <f>SUM(G11,G15,G23,G31,G39,G47)</f>
        <v>2416</v>
      </c>
      <c r="H48" s="34"/>
      <c r="I48" s="26">
        <f>SUM(I11,I15,I23,I31,I39,I47)</f>
        <v>20342.720000000005</v>
      </c>
    </row>
  </sheetData>
  <mergeCells count="45">
    <mergeCell ref="B16:I16"/>
    <mergeCell ref="A2:A48"/>
    <mergeCell ref="B2:I2"/>
    <mergeCell ref="B3:I3"/>
    <mergeCell ref="B4:I4"/>
    <mergeCell ref="B5:I5"/>
    <mergeCell ref="B6:I6"/>
    <mergeCell ref="B7:I7"/>
    <mergeCell ref="B8:I8"/>
    <mergeCell ref="B12:I12"/>
    <mergeCell ref="C18:C19"/>
    <mergeCell ref="D18:D19"/>
    <mergeCell ref="E18:E19"/>
    <mergeCell ref="B17:I17"/>
    <mergeCell ref="B25:I25"/>
    <mergeCell ref="B24:I24"/>
    <mergeCell ref="B20:I20"/>
    <mergeCell ref="C21:C22"/>
    <mergeCell ref="D21:D22"/>
    <mergeCell ref="B40:I40"/>
    <mergeCell ref="E21:E22"/>
    <mergeCell ref="B33:I33"/>
    <mergeCell ref="C34:C35"/>
    <mergeCell ref="B32:I32"/>
    <mergeCell ref="C26:C27"/>
    <mergeCell ref="D26:D27"/>
    <mergeCell ref="E26:E27"/>
    <mergeCell ref="B28:I28"/>
    <mergeCell ref="C29:C30"/>
    <mergeCell ref="D29:D30"/>
    <mergeCell ref="E29:E30"/>
    <mergeCell ref="C45:C46"/>
    <mergeCell ref="D45:D46"/>
    <mergeCell ref="E45:E46"/>
    <mergeCell ref="D34:D35"/>
    <mergeCell ref="E34:E35"/>
    <mergeCell ref="B36:I36"/>
    <mergeCell ref="C37:C38"/>
    <mergeCell ref="D37:D38"/>
    <mergeCell ref="E37:E38"/>
    <mergeCell ref="B41:I41"/>
    <mergeCell ref="C42:C43"/>
    <mergeCell ref="D42:D43"/>
    <mergeCell ref="E42:E43"/>
    <mergeCell ref="B44:I44"/>
  </mergeCells>
  <pageMargins left="0.25" right="0.25" top="0.25" bottom="0.25" header="0.3" footer="0.3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12.1 NAWCA</vt:lpstr>
      <vt:lpstr>12.2 NMBCA</vt:lpstr>
      <vt:lpstr>12.3 Sport Fish Restoration</vt:lpstr>
      <vt:lpstr>12.4 Endangered Species Cons</vt:lpstr>
      <vt:lpstr>12.5 Fish &amp; Wildlife Mgmt</vt:lpstr>
      <vt:lpstr>12.6 Coop ES Cons</vt:lpstr>
      <vt:lpstr>12.7 Wildlife WO Borders</vt:lpstr>
    </vt:vector>
  </TitlesOfParts>
  <Company>USFW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Baucum, Madonna L</dc:creator>
  <cp:lastModifiedBy>Baucum, Madonna L</cp:lastModifiedBy>
  <cp:lastPrinted>2018-03-07T12:20:40Z</cp:lastPrinted>
  <dcterms:created xsi:type="dcterms:W3CDTF">2018-01-02T22:24:17Z</dcterms:created>
  <dcterms:modified xsi:type="dcterms:W3CDTF">2018-03-07T14:40:01Z</dcterms:modified>
</cp:coreProperties>
</file>