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showInkAnnotation="0" defaultThemeVersion="124226"/>
  <mc:AlternateContent xmlns:mc="http://schemas.openxmlformats.org/markup-compatibility/2006">
    <mc:Choice Requires="x15">
      <x15ac:absPath xmlns:x15ac="http://schemas.microsoft.com/office/spreadsheetml/2010/11/ac" url="C:\Users\CKerwin\Downloads\"/>
    </mc:Choice>
  </mc:AlternateContent>
  <bookViews>
    <workbookView xWindow="0" yWindow="0" windowWidth="19200" windowHeight="6945"/>
  </bookViews>
  <sheets>
    <sheet name="Tables" sheetId="1" r:id="rId1"/>
    <sheet name="Wage_rate" sheetId="2" r:id="rId2"/>
    <sheet name="Sheet3" sheetId="3" r:id="rId3"/>
  </sheets>
  <definedNames>
    <definedName name="_xlnm.Print_Area" localSheetId="0">Tables!$A$1:$K$20</definedName>
  </definedNames>
  <calcPr calcId="171027"/>
</workbook>
</file>

<file path=xl/calcChain.xml><?xml version="1.0" encoding="utf-8"?>
<calcChain xmlns="http://schemas.openxmlformats.org/spreadsheetml/2006/main">
  <c r="B19" i="1" l="1"/>
  <c r="A19" i="1"/>
  <c r="C19" i="1"/>
  <c r="A21" i="1"/>
  <c r="C21" i="1"/>
  <c r="C23" i="1"/>
  <c r="A23" i="1"/>
  <c r="L4" i="2"/>
  <c r="H4" i="2"/>
  <c r="L6" i="2"/>
  <c r="F6" i="2"/>
  <c r="H8" i="2"/>
  <c r="L10" i="2"/>
  <c r="F10" i="2"/>
  <c r="H12" i="2"/>
  <c r="H15" i="2"/>
  <c r="H17" i="2"/>
  <c r="H19" i="2"/>
  <c r="H21" i="2"/>
  <c r="G13" i="1"/>
  <c r="A13" i="1"/>
</calcChain>
</file>

<file path=xl/sharedStrings.xml><?xml version="1.0" encoding="utf-8"?>
<sst xmlns="http://schemas.openxmlformats.org/spreadsheetml/2006/main" count="103" uniqueCount="85">
  <si>
    <t>Rule #</t>
  </si>
  <si>
    <t>49.130</t>
  </si>
  <si>
    <t>49.131</t>
  </si>
  <si>
    <t>49.133</t>
  </si>
  <si>
    <t>49.134</t>
  </si>
  <si>
    <t>49.138</t>
  </si>
  <si>
    <t>49.139</t>
  </si>
  <si>
    <t xml:space="preserve">Estimated # of </t>
  </si>
  <si>
    <t>Respondents</t>
  </si>
  <si>
    <t xml:space="preserve">EPA/Delegated Tribes FTE </t>
  </si>
  <si>
    <t xml:space="preserve">FTE </t>
  </si>
  <si>
    <t>Estimate</t>
  </si>
  <si>
    <t>TOTAL</t>
  </si>
  <si>
    <t>Misc approvals &amp; oversight related to reporting &amp; recordkeeping</t>
  </si>
  <si>
    <t>Non-Title V operating permits</t>
  </si>
  <si>
    <t>Nez Perce Burn Permit Program</t>
  </si>
  <si>
    <t>Umatilla Burn Permit Program</t>
  </si>
  <si>
    <t>Database Development</t>
  </si>
  <si>
    <t>Estimated #  of</t>
  </si>
  <si>
    <t>Small Entities</t>
  </si>
  <si>
    <t>Comments</t>
  </si>
  <si>
    <t>Assumed all the simple sources and construction sources were small entities.</t>
  </si>
  <si>
    <t>Assumed all but T5 sources were small entities.</t>
  </si>
  <si>
    <t>Assumed all were small entities.</t>
  </si>
  <si>
    <t>For Governmental entities, assumed 50% were federal (large) and 50% were tribal (small).</t>
  </si>
  <si>
    <t>For logging industry businesses, assumed 75% were small entities.</t>
  </si>
  <si>
    <t>These sources are generally large enough to be major sources, therefore we assumed only 20% were small entities.</t>
  </si>
  <si>
    <t>Assumed 85%* of farms were small entities.</t>
  </si>
  <si>
    <t>* For farms, we used the 2002 Census of Agriculture data for Idaho and Oregon to estimate</t>
  </si>
  <si>
    <t>the number of farms that are considered small entities (less than $750,000 average annual receipts).</t>
  </si>
  <si>
    <t xml:space="preserve">We calculated approx. 89% of farms are small entities for Oregon and 81% for Idaho, so we used an </t>
  </si>
  <si>
    <t>average of 85% overall for our estimates.</t>
  </si>
  <si>
    <t>Delegations</t>
  </si>
  <si>
    <t>Assumed all Tribal governments were small entities.</t>
  </si>
  <si>
    <t xml:space="preserve">Small Entity Estimates </t>
  </si>
  <si>
    <t>Registration, including online registration system</t>
  </si>
  <si>
    <t>Revised number of respondents based on information in latest list of registered sources.</t>
  </si>
  <si>
    <t>Explanation of changes</t>
  </si>
  <si>
    <t>Burden will be slightly higher the first year but overall the burden will decrease in subsequent years.  No change made.</t>
  </si>
  <si>
    <t>Increase in FTEs expected to be within rounding error. No change made.</t>
  </si>
  <si>
    <t>Orig FARR</t>
  </si>
  <si>
    <t>For large open burns (farms and businesses), assumed 85%* were small entities. For small open burns (individuals), assumed all were small entities.</t>
  </si>
  <si>
    <t>Tasks</t>
  </si>
  <si>
    <t>and Total Hourly Cost</t>
  </si>
  <si>
    <t xml:space="preserve">       x</t>
  </si>
  <si>
    <t xml:space="preserve">      </t>
  </si>
  <si>
    <t xml:space="preserve">Annual Applicable Salary of Permit, </t>
  </si>
  <si>
    <t xml:space="preserve">     Supervisor and Support Staff</t>
  </si>
  <si>
    <t>____________________</t>
  </si>
  <si>
    <t xml:space="preserve">for EPA, Tribal and SEE program staff allocated to the respective position classification. </t>
  </si>
  <si>
    <t>where: 1/11 = 0.091</t>
  </si>
  <si>
    <t xml:space="preserve">No. A-76 Revised, May 29, 2003, reflecting OMB Memorandum M-07-02. Applicable to FY 07. </t>
  </si>
  <si>
    <t>http://www.whitehouse.gov/omb/circulars/index.html</t>
  </si>
  <si>
    <t>In OMB Circular A-76, Figure C1:</t>
  </si>
  <si>
    <t>- The term Benefits is identified as “Civilian Position Full Fringe Benefit Cost Factor”; and</t>
  </si>
  <si>
    <t>- The term General Overhead is identified as “Overhead Factor.”</t>
  </si>
  <si>
    <t>https://www.opm.gov/policy-data-oversight/pay-leave/salaries-wages/salary-tables/pdf/2017/SEA.pdf</t>
  </si>
  <si>
    <r>
      <t>Total Hourly Cost</t>
    </r>
    <r>
      <rPr>
        <sz val="10"/>
        <rFont val="Arial"/>
        <family val="2"/>
      </rPr>
      <t xml:space="preserve">          </t>
    </r>
  </si>
  <si>
    <r>
      <t>1</t>
    </r>
    <r>
      <rPr>
        <sz val="10"/>
        <rFont val="Arial"/>
        <family val="2"/>
      </rPr>
      <t xml:space="preserve">  The salary levels shown for the positions indicated are assumed to represent the average of the combined salaries</t>
    </r>
  </si>
  <si>
    <r>
      <t>2</t>
    </r>
    <r>
      <rPr>
        <sz val="10"/>
        <rFont val="Arial"/>
        <family val="2"/>
      </rPr>
      <t xml:space="preserve">  U.S. Office of Personnel Management. “Salary Table 2017-SEA”, General Schedule incorporating locality pay.</t>
    </r>
  </si>
  <si>
    <r>
      <t>3</t>
    </r>
    <r>
      <rPr>
        <sz val="10"/>
        <rFont val="Arial"/>
        <family val="2"/>
      </rPr>
      <t xml:space="preserve">  Based on an administrator managing a staff of 10 technicians and one support staff person, i.e., a 1/11 ratio, </t>
    </r>
  </si>
  <si>
    <r>
      <t>4</t>
    </r>
    <r>
      <rPr>
        <sz val="10"/>
        <rFont val="Arial"/>
        <family val="2"/>
      </rPr>
      <t xml:space="preserve">  Based on one support staff person assisting 10 technicians and one manager, i.e., a 1/11 ratio = 0.091</t>
    </r>
  </si>
  <si>
    <r>
      <t>5</t>
    </r>
    <r>
      <rPr>
        <sz val="10"/>
        <rFont val="Arial"/>
        <family val="2"/>
      </rPr>
      <t xml:space="preserve">  OMB Circular A-76. “Figure C1 - Table of Standard A-76 Costing Factors”; and OMB Circular</t>
    </r>
  </si>
  <si>
    <t>+</t>
  </si>
  <si>
    <t>Hours</t>
  </si>
  <si>
    <t>Hourly rate</t>
  </si>
  <si>
    <t>Annual salary</t>
  </si>
  <si>
    <r>
      <t xml:space="preserve">Wage rate of Permit Staff, GS 11 Step 5 </t>
    </r>
    <r>
      <rPr>
        <vertAlign val="superscript"/>
        <sz val="10"/>
        <rFont val="Arial"/>
        <family val="2"/>
      </rPr>
      <t>2</t>
    </r>
  </si>
  <si>
    <r>
      <t xml:space="preserve">Wage rate of Supervisory Staff, GS 13 Step 5 </t>
    </r>
    <r>
      <rPr>
        <vertAlign val="superscript"/>
        <sz val="10"/>
        <rFont val="Arial"/>
        <family val="2"/>
      </rPr>
      <t>2</t>
    </r>
    <r>
      <rPr>
        <sz val="10"/>
        <rFont val="Arial"/>
        <family val="2"/>
      </rPr>
      <t xml:space="preserve"> </t>
    </r>
  </si>
  <si>
    <r>
      <t xml:space="preserve">Factor: 0.091 </t>
    </r>
    <r>
      <rPr>
        <vertAlign val="superscript"/>
        <sz val="10"/>
        <rFont val="Arial"/>
        <family val="2"/>
      </rPr>
      <t>3</t>
    </r>
  </si>
  <si>
    <r>
      <t xml:space="preserve">Wage rate of Support Staff, GS 6 Step 5 </t>
    </r>
    <r>
      <rPr>
        <vertAlign val="superscript"/>
        <sz val="10"/>
        <rFont val="Arial"/>
        <family val="2"/>
      </rPr>
      <t>2</t>
    </r>
  </si>
  <si>
    <r>
      <t xml:space="preserve">Factor: 0.091 </t>
    </r>
    <r>
      <rPr>
        <vertAlign val="superscript"/>
        <sz val="10"/>
        <rFont val="Arial"/>
        <family val="2"/>
      </rPr>
      <t>4</t>
    </r>
  </si>
  <si>
    <r>
      <t xml:space="preserve">Determination of 2017 Federal Salary Rates </t>
    </r>
    <r>
      <rPr>
        <vertAlign val="superscript"/>
        <sz val="12"/>
        <rFont val="Arial"/>
        <family val="2"/>
      </rPr>
      <t>1</t>
    </r>
  </si>
  <si>
    <r>
      <t xml:space="preserve">Benefits (36.45 percent of salary) </t>
    </r>
    <r>
      <rPr>
        <vertAlign val="superscript"/>
        <sz val="10"/>
        <rFont val="Arial"/>
        <family val="2"/>
      </rPr>
      <t>5</t>
    </r>
  </si>
  <si>
    <r>
      <t xml:space="preserve">General Overhead (12 percent of salary) </t>
    </r>
    <r>
      <rPr>
        <vertAlign val="superscript"/>
        <sz val="10"/>
        <rFont val="Arial"/>
        <family val="2"/>
      </rPr>
      <t>5</t>
    </r>
  </si>
  <si>
    <t>Total Hours</t>
  </si>
  <si>
    <t>$/Hour</t>
  </si>
  <si>
    <t>Annual EPA Cost</t>
  </si>
  <si>
    <t>Original FARR</t>
  </si>
  <si>
    <t>EPA Average Annual Burden and Costs</t>
  </si>
  <si>
    <t>See Wage_rate tab for basis of composite hourly wage rate</t>
  </si>
  <si>
    <t>Five tribes have already received delegation under 49.122 and few additional tribes are expected to request delegation.  For purposes of this ICR, it is assumed that one additional tribe will request delegation in the next 3 years.</t>
  </si>
  <si>
    <t>Used the same proportion of sources (simple, moderately complex) from the previous ICR, and applied to the revised total of 100 sources.</t>
  </si>
  <si>
    <t>Although no sources are currently listed under section 49.131, we conservatively assume the number of requests for permission to perform open burning for firefighting training to be 3 per year under the original FARR.</t>
  </si>
  <si>
    <t>Used the same proportion of sources (simple, moderately complex, etc.) from the previous ICR, and applied to the revised total of 156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</si>
</sst>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164" formatCode="&quot;$&quot;#,##0.00"/>
    <numFmt numFmtId="165" formatCode="&quot;$&quot;#,##0"/>
  </numFmts>
  <fonts count="10" x14ac:knownFonts="1">
    <font>
      <sz val="10"/>
      <name val="Arial"/>
    </font>
    <font>
      <sz val="8"/>
      <name val="Arial"/>
      <family val="2"/>
    </font>
    <font>
      <b/>
      <sz val="10"/>
      <name val="Arial"/>
      <family val="2"/>
    </font>
    <font>
      <sz val="10"/>
      <name val="Arial"/>
      <family val="2"/>
    </font>
    <font>
      <b/>
      <sz val="12"/>
      <name val="Arial"/>
      <family val="2"/>
    </font>
    <font>
      <vertAlign val="superscript"/>
      <sz val="12"/>
      <name val="Arial"/>
      <family val="2"/>
    </font>
    <font>
      <sz val="12"/>
      <name val="Arial"/>
      <family val="2"/>
    </font>
    <font>
      <sz val="10"/>
      <name val="Century Schoolbook"/>
      <family val="1"/>
    </font>
    <font>
      <u/>
      <sz val="10"/>
      <color theme="10"/>
      <name val="Arial"/>
      <family val="2"/>
    </font>
    <font>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71">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2" fillId="0" borderId="0" xfId="0" applyFont="1"/>
    <xf numFmtId="0" fontId="2" fillId="2" borderId="4" xfId="0" applyFont="1" applyFill="1" applyBorder="1"/>
    <xf numFmtId="0" fontId="2" fillId="2" borderId="5" xfId="0" applyFont="1" applyFill="1" applyBorder="1"/>
    <xf numFmtId="0" fontId="2" fillId="2" borderId="6" xfId="0" applyFont="1" applyFill="1" applyBorder="1"/>
    <xf numFmtId="0" fontId="2" fillId="2" borderId="8" xfId="0" applyFont="1" applyFill="1" applyBorder="1"/>
    <xf numFmtId="0" fontId="2" fillId="2" borderId="9" xfId="0" applyFont="1" applyFill="1" applyBorder="1"/>
    <xf numFmtId="0" fontId="3" fillId="0" borderId="0" xfId="0" applyFont="1"/>
    <xf numFmtId="0" fontId="3" fillId="0" borderId="0" xfId="0" applyFont="1" applyAlignment="1">
      <alignment vertical="top"/>
    </xf>
    <xf numFmtId="0" fontId="3" fillId="0" borderId="7" xfId="0" applyFont="1" applyFill="1" applyBorder="1" applyAlignment="1">
      <alignment vertical="top"/>
    </xf>
    <xf numFmtId="0" fontId="3" fillId="0" borderId="7" xfId="0" applyFont="1" applyFill="1" applyBorder="1" applyAlignment="1">
      <alignment vertical="top" wrapText="1"/>
    </xf>
    <xf numFmtId="0" fontId="3" fillId="0" borderId="7" xfId="0" applyFont="1" applyBorder="1" applyAlignment="1">
      <alignment vertical="top"/>
    </xf>
    <xf numFmtId="1" fontId="3" fillId="0" borderId="7" xfId="0" applyNumberFormat="1" applyFont="1" applyFill="1" applyBorder="1" applyAlignment="1">
      <alignment vertical="top"/>
    </xf>
    <xf numFmtId="0" fontId="1" fillId="0" borderId="0" xfId="0" applyFont="1" applyFill="1" applyBorder="1" applyAlignment="1">
      <alignment vertical="top"/>
    </xf>
    <xf numFmtId="0" fontId="1" fillId="0" borderId="0" xfId="0" applyFont="1" applyAlignment="1">
      <alignment vertical="top"/>
    </xf>
    <xf numFmtId="0" fontId="3" fillId="0" borderId="7" xfId="0" applyFont="1" applyFill="1" applyBorder="1" applyAlignment="1">
      <alignment horizontal="left" vertical="top" wrapText="1"/>
    </xf>
    <xf numFmtId="2" fontId="3" fillId="0" borderId="7" xfId="0" applyNumberFormat="1" applyFont="1" applyFill="1" applyBorder="1" applyAlignment="1">
      <alignment vertical="top" wrapText="1"/>
    </xf>
    <xf numFmtId="2" fontId="3" fillId="0" borderId="7" xfId="0" quotePrefix="1" applyNumberFormat="1" applyFont="1" applyFill="1" applyBorder="1" applyAlignment="1">
      <alignment horizontal="right" vertical="top" wrapText="1"/>
    </xf>
    <xf numFmtId="0" fontId="3" fillId="0" borderId="0" xfId="0" applyFont="1" applyAlignment="1">
      <alignment vertical="center"/>
    </xf>
    <xf numFmtId="8" fontId="3" fillId="0" borderId="0" xfId="0" applyNumberFormat="1" applyFont="1" applyAlignment="1">
      <alignment vertical="center"/>
    </xf>
    <xf numFmtId="0" fontId="6"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right" vertical="center"/>
    </xf>
    <xf numFmtId="0" fontId="3" fillId="0" borderId="10" xfId="0" applyFont="1" applyBorder="1" applyAlignment="1">
      <alignment vertical="center"/>
    </xf>
    <xf numFmtId="0" fontId="9" fillId="0" borderId="0" xfId="0" applyFont="1" applyAlignment="1">
      <alignment vertical="center"/>
    </xf>
    <xf numFmtId="0" fontId="8" fillId="0" borderId="0" xfId="1" applyFont="1" applyAlignment="1">
      <alignment vertical="center"/>
    </xf>
    <xf numFmtId="8" fontId="3" fillId="0" borderId="0" xfId="0" applyNumberFormat="1"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0" fillId="0" borderId="0" xfId="0" applyAlignment="1">
      <alignment horizontal="center"/>
    </xf>
    <xf numFmtId="0" fontId="0" fillId="0" borderId="10" xfId="0" applyBorder="1" applyAlignment="1">
      <alignment horizontal="center"/>
    </xf>
    <xf numFmtId="8" fontId="3" fillId="0" borderId="10" xfId="0" applyNumberFormat="1" applyFont="1" applyBorder="1" applyAlignment="1">
      <alignment horizontal="center" vertical="center"/>
    </xf>
    <xf numFmtId="164" fontId="3" fillId="0" borderId="0" xfId="0" applyNumberFormat="1" applyFont="1" applyAlignment="1">
      <alignment horizontal="center"/>
    </xf>
    <xf numFmtId="165" fontId="3" fillId="0" borderId="0" xfId="0" applyNumberFormat="1" applyFont="1" applyAlignment="1">
      <alignment horizontal="center"/>
    </xf>
    <xf numFmtId="3" fontId="3" fillId="0" borderId="0" xfId="0" applyNumberFormat="1" applyFont="1" applyAlignment="1">
      <alignment horizontal="center"/>
    </xf>
    <xf numFmtId="0" fontId="2" fillId="0" borderId="0" xfId="0" applyFont="1" applyAlignment="1">
      <alignment horizontal="center"/>
    </xf>
    <xf numFmtId="8" fontId="2" fillId="0" borderId="0" xfId="0" applyNumberFormat="1" applyFont="1" applyAlignment="1">
      <alignment horizontal="center" vertical="center"/>
    </xf>
    <xf numFmtId="3" fontId="3" fillId="0" borderId="7" xfId="0" applyNumberFormat="1" applyFont="1" applyBorder="1" applyAlignment="1">
      <alignment vertical="top"/>
    </xf>
    <xf numFmtId="8" fontId="3" fillId="0" borderId="7" xfId="0" applyNumberFormat="1" applyFont="1" applyBorder="1" applyAlignment="1">
      <alignment horizontal="left" vertical="top"/>
    </xf>
    <xf numFmtId="6" fontId="3" fillId="0" borderId="7" xfId="0" applyNumberFormat="1" applyFont="1" applyBorder="1" applyAlignment="1">
      <alignment horizontal="left" vertical="top"/>
    </xf>
    <xf numFmtId="3" fontId="2" fillId="0" borderId="7" xfId="0" applyNumberFormat="1" applyFont="1" applyBorder="1" applyAlignment="1">
      <alignment vertical="top"/>
    </xf>
    <xf numFmtId="3" fontId="2" fillId="0" borderId="7" xfId="0" applyNumberFormat="1" applyFont="1" applyBorder="1" applyAlignment="1">
      <alignment horizontal="left" vertical="top"/>
    </xf>
    <xf numFmtId="0" fontId="2" fillId="0" borderId="11"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2" xfId="0" applyFont="1" applyBorder="1"/>
    <xf numFmtId="0" fontId="2" fillId="0" borderId="13" xfId="0" applyFont="1" applyBorder="1"/>
    <xf numFmtId="0" fontId="2" fillId="3" borderId="7" xfId="0" applyFont="1" applyFill="1" applyBorder="1" applyAlignment="1"/>
    <xf numFmtId="0" fontId="2" fillId="3" borderId="7" xfId="0" applyFont="1" applyFill="1" applyBorder="1" applyAlignment="1">
      <alignment wrapText="1"/>
    </xf>
    <xf numFmtId="0" fontId="2" fillId="3" borderId="7" xfId="0" applyFont="1" applyFill="1" applyBorder="1"/>
    <xf numFmtId="0" fontId="3" fillId="0" borderId="7" xfId="0" applyFont="1" applyBorder="1" applyAlignment="1">
      <alignment horizontal="left" vertical="top"/>
    </xf>
    <xf numFmtId="0" fontId="3" fillId="0" borderId="7" xfId="0" quotePrefix="1" applyFont="1" applyFill="1" applyBorder="1" applyAlignment="1">
      <alignment horizontal="left" vertical="top"/>
    </xf>
    <xf numFmtId="0" fontId="2" fillId="2" borderId="2" xfId="0" applyFont="1" applyFill="1" applyBorder="1" applyAlignment="1">
      <alignment wrapText="1"/>
    </xf>
    <xf numFmtId="0" fontId="2" fillId="2" borderId="6" xfId="0" applyFont="1" applyFill="1" applyBorder="1" applyAlignment="1">
      <alignment wrapText="1"/>
    </xf>
    <xf numFmtId="0" fontId="8" fillId="0" borderId="0" xfId="1" applyAlignment="1">
      <alignment vertical="center"/>
    </xf>
    <xf numFmtId="0" fontId="1" fillId="0" borderId="0" xfId="0" applyFont="1"/>
    <xf numFmtId="0" fontId="3" fillId="0" borderId="2" xfId="0" quotePrefix="1" applyFont="1" applyBorder="1" applyAlignment="1">
      <alignment horizontal="left" vertical="top"/>
    </xf>
    <xf numFmtId="0" fontId="3" fillId="0" borderId="6" xfId="0" quotePrefix="1" applyFont="1" applyBorder="1" applyAlignment="1">
      <alignment horizontal="left" vertical="top"/>
    </xf>
    <xf numFmtId="0" fontId="3" fillId="0" borderId="2" xfId="0" applyFont="1" applyFill="1" applyBorder="1" applyAlignment="1">
      <alignment horizontal="left" vertical="top"/>
    </xf>
    <xf numFmtId="0" fontId="3" fillId="0" borderId="6" xfId="0" applyFont="1" applyFill="1" applyBorder="1" applyAlignment="1">
      <alignment horizontal="left" vertical="top"/>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2" xfId="0" quotePrefix="1" applyFont="1" applyFill="1" applyBorder="1" applyAlignment="1">
      <alignment horizontal="left" vertical="top"/>
    </xf>
    <xf numFmtId="0" fontId="3" fillId="0" borderId="6" xfId="0" quotePrefix="1" applyFont="1" applyFill="1" applyBorder="1" applyAlignment="1">
      <alignment horizontal="left" vertical="top"/>
    </xf>
    <xf numFmtId="0" fontId="3" fillId="0" borderId="5" xfId="0" quotePrefix="1" applyFont="1" applyFill="1" applyBorder="1" applyAlignment="1">
      <alignment horizontal="left"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opm.gov/policy-data-oversight/pay-leave/salaries-wages/salary-tables/pdf/2017/SEA.pdf" TargetMode="External"/><Relationship Id="rId1" Type="http://schemas.openxmlformats.org/officeDocument/2006/relationships/hyperlink" Target="http://www.whitehouse.gov/omb/circular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topLeftCell="G1" zoomScaleNormal="100" zoomScaleSheetLayoutView="100" workbookViewId="0">
      <selection activeCell="J28" sqref="J28"/>
    </sheetView>
  </sheetViews>
  <sheetFormatPr defaultRowHeight="12.75" x14ac:dyDescent="0.2"/>
  <cols>
    <col min="1" max="1" width="11.28515625" customWidth="1"/>
    <col min="2" max="2" width="34.42578125" customWidth="1"/>
    <col min="3" max="3" width="35.85546875" customWidth="1"/>
    <col min="4" max="4" width="9.140625" customWidth="1"/>
    <col min="6" max="6" width="11.28515625" customWidth="1"/>
    <col min="7" max="8" width="14.42578125" bestFit="1" customWidth="1"/>
    <col min="9" max="9" width="49.140625" customWidth="1"/>
    <col min="10" max="10" width="100.7109375" customWidth="1"/>
  </cols>
  <sheetData>
    <row r="1" spans="1:10" x14ac:dyDescent="0.2">
      <c r="A1" s="4" t="s">
        <v>9</v>
      </c>
      <c r="E1" s="4" t="s">
        <v>34</v>
      </c>
      <c r="F1" s="4"/>
    </row>
    <row r="3" spans="1:10" ht="12.75" customHeight="1" x14ac:dyDescent="0.2">
      <c r="A3" s="1" t="s">
        <v>10</v>
      </c>
      <c r="B3" s="2"/>
      <c r="C3" s="3"/>
      <c r="D3" s="4"/>
      <c r="E3" s="1"/>
      <c r="F3" s="58" t="s">
        <v>40</v>
      </c>
      <c r="G3" s="2" t="s">
        <v>7</v>
      </c>
      <c r="H3" s="3" t="s">
        <v>18</v>
      </c>
      <c r="I3" s="3"/>
      <c r="J3" s="3"/>
    </row>
    <row r="4" spans="1:10" x14ac:dyDescent="0.2">
      <c r="A4" s="5" t="s">
        <v>11</v>
      </c>
      <c r="B4" s="6" t="s">
        <v>42</v>
      </c>
      <c r="C4" s="9" t="s">
        <v>37</v>
      </c>
      <c r="D4" s="4"/>
      <c r="E4" s="8" t="s">
        <v>0</v>
      </c>
      <c r="F4" s="59"/>
      <c r="G4" s="7" t="s">
        <v>8</v>
      </c>
      <c r="H4" s="9" t="s">
        <v>19</v>
      </c>
      <c r="I4" s="9" t="s">
        <v>20</v>
      </c>
      <c r="J4" s="9" t="s">
        <v>37</v>
      </c>
    </row>
    <row r="5" spans="1:10" ht="38.25" x14ac:dyDescent="0.2">
      <c r="A5" s="19">
        <v>0.45</v>
      </c>
      <c r="B5" s="13" t="s">
        <v>35</v>
      </c>
      <c r="C5" s="13" t="s">
        <v>38</v>
      </c>
      <c r="D5" s="10"/>
      <c r="E5" s="64">
        <v>49.122</v>
      </c>
      <c r="F5" s="14" t="s">
        <v>40</v>
      </c>
      <c r="G5" s="12">
        <v>1</v>
      </c>
      <c r="H5" s="12">
        <v>1</v>
      </c>
      <c r="I5" s="13" t="s">
        <v>33</v>
      </c>
      <c r="J5" s="13" t="s">
        <v>81</v>
      </c>
    </row>
    <row r="6" spans="1:10" ht="25.5" x14ac:dyDescent="0.2">
      <c r="A6" s="20">
        <v>0.7</v>
      </c>
      <c r="B6" s="13" t="s">
        <v>13</v>
      </c>
      <c r="C6" s="13" t="s">
        <v>39</v>
      </c>
      <c r="D6" s="10"/>
      <c r="E6" s="65"/>
      <c r="F6" s="14"/>
      <c r="G6" s="12"/>
      <c r="H6" s="12"/>
      <c r="I6" s="12"/>
      <c r="J6" s="12"/>
    </row>
    <row r="7" spans="1:10" ht="25.5" x14ac:dyDescent="0.2">
      <c r="A7" s="20">
        <v>0.5</v>
      </c>
      <c r="B7" s="13" t="s">
        <v>14</v>
      </c>
      <c r="C7" s="13" t="s">
        <v>39</v>
      </c>
      <c r="D7" s="10"/>
      <c r="E7" s="66">
        <v>49.125999999999998</v>
      </c>
      <c r="F7" s="14" t="s">
        <v>40</v>
      </c>
      <c r="G7" s="12">
        <v>100</v>
      </c>
      <c r="H7" s="12">
        <v>86</v>
      </c>
      <c r="I7" s="13" t="s">
        <v>21</v>
      </c>
      <c r="J7" s="13" t="s">
        <v>82</v>
      </c>
    </row>
    <row r="8" spans="1:10" x14ac:dyDescent="0.2">
      <c r="A8" s="20">
        <v>2.75</v>
      </c>
      <c r="B8" s="13" t="s">
        <v>15</v>
      </c>
      <c r="C8" s="13"/>
      <c r="D8" s="10"/>
      <c r="E8" s="67"/>
      <c r="F8" s="14"/>
      <c r="G8" s="12"/>
      <c r="H8" s="12"/>
      <c r="I8" s="13"/>
      <c r="J8" s="13"/>
    </row>
    <row r="9" spans="1:10" x14ac:dyDescent="0.2">
      <c r="A9" s="20">
        <v>1</v>
      </c>
      <c r="B9" s="13" t="s">
        <v>16</v>
      </c>
      <c r="C9" s="13"/>
      <c r="D9" s="10"/>
      <c r="E9" s="62" t="s">
        <v>1</v>
      </c>
      <c r="F9" s="14" t="s">
        <v>40</v>
      </c>
      <c r="G9" s="12">
        <v>117</v>
      </c>
      <c r="H9" s="12">
        <v>108</v>
      </c>
      <c r="I9" s="13" t="s">
        <v>22</v>
      </c>
      <c r="J9" s="13"/>
    </row>
    <row r="10" spans="1:10" x14ac:dyDescent="0.2">
      <c r="A10" s="20"/>
      <c r="B10" s="13"/>
      <c r="C10" s="13"/>
      <c r="D10" s="10"/>
      <c r="E10" s="63"/>
      <c r="F10" s="14"/>
      <c r="G10" s="14"/>
      <c r="H10" s="14"/>
      <c r="I10" s="13"/>
      <c r="J10" s="13"/>
    </row>
    <row r="11" spans="1:10" ht="25.5" x14ac:dyDescent="0.2">
      <c r="A11" s="20">
        <v>0.2</v>
      </c>
      <c r="B11" s="13" t="s">
        <v>17</v>
      </c>
      <c r="C11" s="13"/>
      <c r="D11" s="10"/>
      <c r="E11" s="62" t="s">
        <v>2</v>
      </c>
      <c r="F11" s="14" t="s">
        <v>40</v>
      </c>
      <c r="G11" s="12">
        <v>3</v>
      </c>
      <c r="H11" s="12">
        <v>3</v>
      </c>
      <c r="I11" s="13" t="s">
        <v>23</v>
      </c>
      <c r="J11" s="13" t="s">
        <v>83</v>
      </c>
    </row>
    <row r="12" spans="1:10" x14ac:dyDescent="0.2">
      <c r="A12" s="20">
        <v>0.1</v>
      </c>
      <c r="B12" s="13" t="s">
        <v>32</v>
      </c>
      <c r="C12" s="13"/>
      <c r="D12" s="10"/>
      <c r="E12" s="63"/>
      <c r="F12" s="14"/>
      <c r="G12" s="12"/>
      <c r="H12" s="12"/>
      <c r="I12" s="13"/>
      <c r="J12" s="13"/>
    </row>
    <row r="13" spans="1:10" ht="38.25" x14ac:dyDescent="0.2">
      <c r="A13" s="20">
        <f>SUM(A5:A12)</f>
        <v>5.7</v>
      </c>
      <c r="B13" s="18" t="s">
        <v>12</v>
      </c>
      <c r="C13" s="13"/>
      <c r="D13" s="10"/>
      <c r="E13" s="56">
        <v>49.131999999999998</v>
      </c>
      <c r="F13" s="14" t="s">
        <v>40</v>
      </c>
      <c r="G13" s="14">
        <f>177+863</f>
        <v>1040</v>
      </c>
      <c r="H13" s="14">
        <v>1014</v>
      </c>
      <c r="I13" s="13" t="s">
        <v>41</v>
      </c>
      <c r="J13" s="14"/>
    </row>
    <row r="14" spans="1:10" x14ac:dyDescent="0.2">
      <c r="A14" s="10"/>
      <c r="B14" s="10"/>
      <c r="C14" s="10"/>
      <c r="D14" s="10"/>
      <c r="E14" s="57"/>
      <c r="F14" s="14"/>
      <c r="G14" s="12"/>
      <c r="H14" s="12"/>
      <c r="I14" s="13"/>
      <c r="J14" s="13"/>
    </row>
    <row r="15" spans="1:10" x14ac:dyDescent="0.2">
      <c r="A15" s="4" t="s">
        <v>79</v>
      </c>
      <c r="D15" s="10"/>
      <c r="E15" s="57"/>
      <c r="F15" s="14"/>
      <c r="G15" s="12"/>
      <c r="H15" s="12"/>
      <c r="I15" s="13"/>
      <c r="J15" s="13"/>
    </row>
    <row r="16" spans="1:10" x14ac:dyDescent="0.2">
      <c r="D16" s="10"/>
      <c r="E16" s="68" t="s">
        <v>3</v>
      </c>
      <c r="F16" s="14" t="s">
        <v>40</v>
      </c>
      <c r="G16" s="12">
        <v>200</v>
      </c>
      <c r="H16" s="12">
        <v>170</v>
      </c>
      <c r="I16" s="13" t="s">
        <v>27</v>
      </c>
      <c r="J16" s="13"/>
    </row>
    <row r="17" spans="1:10" x14ac:dyDescent="0.2">
      <c r="A17" s="53" t="s">
        <v>75</v>
      </c>
      <c r="B17" s="54" t="s">
        <v>76</v>
      </c>
      <c r="C17" s="55" t="s">
        <v>77</v>
      </c>
      <c r="D17" s="10"/>
      <c r="E17" s="69"/>
      <c r="F17" s="14"/>
      <c r="G17" s="12"/>
      <c r="H17" s="12"/>
      <c r="I17" s="13"/>
      <c r="J17" s="12"/>
    </row>
    <row r="18" spans="1:10" ht="25.5" x14ac:dyDescent="0.2">
      <c r="A18" s="48" t="s">
        <v>78</v>
      </c>
      <c r="B18" s="49"/>
      <c r="C18" s="50"/>
      <c r="D18" s="10"/>
      <c r="E18" s="68" t="s">
        <v>4</v>
      </c>
      <c r="F18" s="14" t="s">
        <v>40</v>
      </c>
      <c r="G18" s="12">
        <v>15</v>
      </c>
      <c r="H18" s="12">
        <v>8</v>
      </c>
      <c r="I18" s="13" t="s">
        <v>24</v>
      </c>
      <c r="J18" s="13"/>
    </row>
    <row r="19" spans="1:10" ht="25.5" x14ac:dyDescent="0.2">
      <c r="A19" s="43">
        <f>SUM(A5:A9,A11:A12)*2080</f>
        <v>11856</v>
      </c>
      <c r="B19" s="44">
        <f>Wage_rate!H21</f>
        <v>62.310000000000009</v>
      </c>
      <c r="C19" s="45">
        <f>A19*B19</f>
        <v>738747.3600000001</v>
      </c>
      <c r="D19" s="10"/>
      <c r="E19" s="70"/>
      <c r="F19" s="14" t="s">
        <v>40</v>
      </c>
      <c r="G19" s="12">
        <v>10</v>
      </c>
      <c r="H19" s="12">
        <v>8</v>
      </c>
      <c r="I19" s="13" t="s">
        <v>25</v>
      </c>
      <c r="J19" s="13"/>
    </row>
    <row r="20" spans="1:10" x14ac:dyDescent="0.2">
      <c r="A20" s="48"/>
      <c r="B20" s="49"/>
      <c r="C20" s="50"/>
      <c r="D20" s="10"/>
      <c r="E20" s="69"/>
      <c r="F20" s="14"/>
      <c r="G20" s="12"/>
      <c r="H20" s="12"/>
      <c r="I20" s="13"/>
      <c r="J20" s="12"/>
    </row>
    <row r="21" spans="1:10" ht="25.5" x14ac:dyDescent="0.2">
      <c r="A21" s="43">
        <f>A10*2080</f>
        <v>0</v>
      </c>
      <c r="B21" s="44"/>
      <c r="C21" s="45">
        <f>A21*B21</f>
        <v>0</v>
      </c>
      <c r="D21" s="10"/>
      <c r="E21" s="62" t="s">
        <v>5</v>
      </c>
      <c r="F21" s="14" t="s">
        <v>40</v>
      </c>
      <c r="G21" s="12">
        <v>156</v>
      </c>
      <c r="H21" s="15">
        <v>145</v>
      </c>
      <c r="I21" s="13" t="s">
        <v>22</v>
      </c>
      <c r="J21" s="13" t="s">
        <v>84</v>
      </c>
    </row>
    <row r="22" spans="1:10" x14ac:dyDescent="0.2">
      <c r="A22" s="48" t="s">
        <v>12</v>
      </c>
      <c r="B22" s="51"/>
      <c r="C22" s="52"/>
      <c r="D22" s="10"/>
      <c r="E22" s="63"/>
      <c r="F22" s="14"/>
      <c r="G22" s="12"/>
      <c r="H22" s="12"/>
      <c r="I22" s="13"/>
      <c r="J22" s="13"/>
    </row>
    <row r="23" spans="1:10" ht="38.25" x14ac:dyDescent="0.2">
      <c r="A23" s="46">
        <f>A19+A21</f>
        <v>11856</v>
      </c>
      <c r="B23" s="47"/>
      <c r="C23" s="47">
        <f t="shared" ref="C23" si="0">C19+C21</f>
        <v>738747.3600000001</v>
      </c>
      <c r="D23" s="10"/>
      <c r="E23" s="62" t="s">
        <v>6</v>
      </c>
      <c r="F23" s="14" t="s">
        <v>40</v>
      </c>
      <c r="G23" s="12">
        <v>16</v>
      </c>
      <c r="H23" s="15">
        <v>3</v>
      </c>
      <c r="I23" s="13" t="s">
        <v>26</v>
      </c>
      <c r="J23" s="13" t="s">
        <v>36</v>
      </c>
    </row>
    <row r="24" spans="1:10" x14ac:dyDescent="0.2">
      <c r="A24" s="10"/>
      <c r="B24" s="10"/>
      <c r="C24" s="10"/>
      <c r="D24" s="10"/>
      <c r="E24" s="63"/>
      <c r="F24" s="14"/>
      <c r="G24" s="12"/>
      <c r="H24" s="12"/>
      <c r="I24" s="13"/>
      <c r="J24" s="12"/>
    </row>
    <row r="25" spans="1:10" x14ac:dyDescent="0.2">
      <c r="A25" s="61" t="s">
        <v>80</v>
      </c>
      <c r="B25" s="10"/>
      <c r="C25" s="10"/>
      <c r="D25" s="10"/>
      <c r="E25" s="11"/>
      <c r="F25" s="11"/>
      <c r="G25" s="11"/>
      <c r="H25" s="11"/>
      <c r="I25" s="11"/>
      <c r="J25" s="11"/>
    </row>
    <row r="26" spans="1:10" x14ac:dyDescent="0.2">
      <c r="A26" s="10"/>
      <c r="B26" s="10"/>
      <c r="C26" s="10"/>
      <c r="D26" s="10"/>
      <c r="E26" s="16" t="s">
        <v>28</v>
      </c>
      <c r="F26" s="16"/>
      <c r="G26" s="17"/>
      <c r="H26" s="17"/>
      <c r="I26" s="17"/>
      <c r="J26" s="17"/>
    </row>
    <row r="27" spans="1:10" x14ac:dyDescent="0.2">
      <c r="A27" s="10"/>
      <c r="B27" s="10"/>
      <c r="C27" s="10"/>
      <c r="D27" s="10"/>
      <c r="E27" s="16" t="s">
        <v>29</v>
      </c>
      <c r="F27" s="16"/>
      <c r="G27" s="17"/>
      <c r="H27" s="17"/>
      <c r="I27" s="17"/>
      <c r="J27" s="17"/>
    </row>
    <row r="28" spans="1:10" x14ac:dyDescent="0.2">
      <c r="A28" s="10"/>
      <c r="B28" s="10"/>
      <c r="C28" s="10"/>
      <c r="D28" s="10"/>
      <c r="E28" s="17" t="s">
        <v>30</v>
      </c>
      <c r="F28" s="17"/>
      <c r="G28" s="17"/>
      <c r="H28" s="17"/>
      <c r="I28" s="17"/>
      <c r="J28" s="17"/>
    </row>
    <row r="29" spans="1:10" x14ac:dyDescent="0.2">
      <c r="A29" s="10"/>
      <c r="B29" s="10"/>
      <c r="C29" s="10"/>
      <c r="D29" s="10"/>
      <c r="E29" s="17" t="s">
        <v>31</v>
      </c>
      <c r="F29" s="17"/>
      <c r="G29" s="17"/>
      <c r="H29" s="17"/>
      <c r="I29" s="17"/>
      <c r="J29" s="17"/>
    </row>
  </sheetData>
  <mergeCells count="8">
    <mergeCell ref="E21:E22"/>
    <mergeCell ref="E23:E24"/>
    <mergeCell ref="E5:E6"/>
    <mergeCell ref="E7:E8"/>
    <mergeCell ref="E9:E10"/>
    <mergeCell ref="E11:E12"/>
    <mergeCell ref="E16:E17"/>
    <mergeCell ref="E18:E20"/>
  </mergeCells>
  <phoneticPr fontId="1" type="noConversion"/>
  <pageMargins left="0.75" right="0.75" top="1" bottom="1" header="0.5" footer="0.5"/>
  <pageSetup scale="91" orientation="portrait" r:id="rId1"/>
  <headerFooter alignWithMargins="0"/>
  <colBreaks count="1" manualBreakCount="1">
    <brk id="4"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A26" sqref="A26"/>
    </sheetView>
  </sheetViews>
  <sheetFormatPr defaultRowHeight="12.75" x14ac:dyDescent="0.2"/>
  <cols>
    <col min="10" max="10" width="13.5703125" bestFit="1" customWidth="1"/>
    <col min="11" max="11" width="6.140625" bestFit="1" customWidth="1"/>
    <col min="12" max="12" width="11" bestFit="1" customWidth="1"/>
  </cols>
  <sheetData>
    <row r="1" spans="1:12" ht="18" x14ac:dyDescent="0.2">
      <c r="A1" s="26" t="s">
        <v>72</v>
      </c>
    </row>
    <row r="2" spans="1:12" ht="15.75" x14ac:dyDescent="0.2">
      <c r="A2" s="27" t="s">
        <v>43</v>
      </c>
      <c r="J2" s="41" t="s">
        <v>66</v>
      </c>
      <c r="K2" s="41" t="s">
        <v>64</v>
      </c>
      <c r="L2" s="4" t="s">
        <v>65</v>
      </c>
    </row>
    <row r="3" spans="1:12" x14ac:dyDescent="0.2">
      <c r="A3" s="21"/>
    </row>
    <row r="4" spans="1:12" ht="14.25" x14ac:dyDescent="0.2">
      <c r="A4" s="21" t="s">
        <v>67</v>
      </c>
      <c r="B4" s="10"/>
      <c r="C4" s="10"/>
      <c r="D4" s="10"/>
      <c r="E4" s="10"/>
      <c r="F4" s="10"/>
      <c r="G4" s="10"/>
      <c r="H4" s="32">
        <f>L4</f>
        <v>35.42</v>
      </c>
      <c r="I4" s="10"/>
      <c r="J4" s="39">
        <v>73681</v>
      </c>
      <c r="K4" s="40">
        <v>2080</v>
      </c>
      <c r="L4" s="38">
        <f>ROUND(J4/K4,2)</f>
        <v>35.42</v>
      </c>
    </row>
    <row r="5" spans="1:12" x14ac:dyDescent="0.2">
      <c r="A5" s="21"/>
      <c r="B5" s="10"/>
      <c r="C5" s="10"/>
      <c r="D5" s="10"/>
      <c r="E5" s="10"/>
      <c r="F5" s="10"/>
      <c r="G5" s="10"/>
      <c r="H5" s="33"/>
      <c r="I5" s="10"/>
      <c r="J5" s="10"/>
    </row>
    <row r="6" spans="1:12" ht="14.25" x14ac:dyDescent="0.2">
      <c r="A6" s="21" t="s">
        <v>68</v>
      </c>
      <c r="B6" s="10"/>
      <c r="C6" s="10"/>
      <c r="D6" s="10"/>
      <c r="E6" s="10"/>
      <c r="F6" s="22">
        <f>L6</f>
        <v>50.49</v>
      </c>
      <c r="G6" s="10"/>
      <c r="H6" s="34" t="s">
        <v>63</v>
      </c>
      <c r="I6" s="10"/>
      <c r="J6" s="39">
        <v>105018</v>
      </c>
      <c r="K6" s="40">
        <v>2080</v>
      </c>
      <c r="L6" s="38">
        <f>ROUND(J6/K6,2)</f>
        <v>50.49</v>
      </c>
    </row>
    <row r="7" spans="1:12" ht="14.25" x14ac:dyDescent="0.2">
      <c r="A7" s="10"/>
      <c r="B7" s="21" t="s">
        <v>69</v>
      </c>
      <c r="C7" s="10"/>
      <c r="D7" s="10"/>
      <c r="E7" s="28" t="s">
        <v>44</v>
      </c>
      <c r="F7" s="29">
        <v>9.0999999999999998E-2</v>
      </c>
      <c r="G7" s="10"/>
      <c r="H7" s="33"/>
      <c r="I7" s="10"/>
      <c r="J7" s="10"/>
    </row>
    <row r="8" spans="1:12" x14ac:dyDescent="0.2">
      <c r="A8" s="10"/>
      <c r="B8" s="10"/>
      <c r="C8" s="10"/>
      <c r="D8" s="10"/>
      <c r="E8" s="10"/>
      <c r="F8" s="10"/>
      <c r="G8" s="10"/>
      <c r="H8" s="32">
        <f>ROUND(F6*F7,2)</f>
        <v>4.59</v>
      </c>
      <c r="I8" s="10"/>
      <c r="J8" s="10"/>
    </row>
    <row r="9" spans="1:12" x14ac:dyDescent="0.2">
      <c r="A9" s="21"/>
      <c r="B9" s="10"/>
      <c r="C9" s="10"/>
      <c r="D9" s="10"/>
      <c r="E9" s="10"/>
      <c r="F9" s="10"/>
      <c r="G9" s="10"/>
      <c r="H9" s="33"/>
      <c r="I9" s="10"/>
      <c r="J9" s="10"/>
    </row>
    <row r="10" spans="1:12" ht="14.25" x14ac:dyDescent="0.2">
      <c r="A10" s="21" t="s">
        <v>70</v>
      </c>
      <c r="B10" s="10"/>
      <c r="C10" s="10"/>
      <c r="D10" s="10"/>
      <c r="E10" s="10"/>
      <c r="F10" s="22">
        <f>L10</f>
        <v>21.54</v>
      </c>
      <c r="G10" s="10"/>
      <c r="H10" s="34" t="s">
        <v>63</v>
      </c>
      <c r="I10" s="10"/>
      <c r="J10" s="39">
        <v>44805</v>
      </c>
      <c r="K10" s="40">
        <v>2080</v>
      </c>
      <c r="L10" s="38">
        <f>ROUND(J10/K10,2)</f>
        <v>21.54</v>
      </c>
    </row>
    <row r="11" spans="1:12" ht="15" x14ac:dyDescent="0.2">
      <c r="A11" s="10"/>
      <c r="B11" s="21" t="s">
        <v>71</v>
      </c>
      <c r="C11" s="10"/>
      <c r="D11" s="10"/>
      <c r="E11" s="28" t="s">
        <v>44</v>
      </c>
      <c r="F11" s="29">
        <v>9.0999999999999998E-2</v>
      </c>
      <c r="G11" s="10"/>
      <c r="H11" s="35"/>
      <c r="I11" s="10"/>
      <c r="J11" s="10"/>
      <c r="K11" s="23" t="s">
        <v>45</v>
      </c>
    </row>
    <row r="12" spans="1:12" x14ac:dyDescent="0.2">
      <c r="H12" s="32">
        <f>ROUND(F10*F11,2)</f>
        <v>1.96</v>
      </c>
      <c r="I12" s="10"/>
      <c r="J12" s="10"/>
    </row>
    <row r="13" spans="1:12" x14ac:dyDescent="0.2">
      <c r="H13" s="36"/>
    </row>
    <row r="14" spans="1:12" x14ac:dyDescent="0.2">
      <c r="A14" s="21" t="s">
        <v>46</v>
      </c>
      <c r="B14" s="10"/>
      <c r="C14" s="10"/>
      <c r="D14" s="10"/>
      <c r="E14" s="10"/>
      <c r="F14" s="10"/>
      <c r="G14" s="10"/>
      <c r="H14" s="33"/>
      <c r="I14" s="10"/>
      <c r="J14" s="10"/>
    </row>
    <row r="15" spans="1:12" x14ac:dyDescent="0.2">
      <c r="A15" s="21" t="s">
        <v>47</v>
      </c>
      <c r="B15" s="10"/>
      <c r="C15" s="10"/>
      <c r="D15" s="10"/>
      <c r="E15" s="10"/>
      <c r="F15" s="10"/>
      <c r="H15" s="32">
        <f>SUM(H4:H12)</f>
        <v>41.970000000000006</v>
      </c>
      <c r="I15" s="10"/>
    </row>
    <row r="16" spans="1:12" x14ac:dyDescent="0.2">
      <c r="A16" s="10"/>
      <c r="B16" s="10"/>
      <c r="C16" s="10"/>
      <c r="D16" s="10"/>
      <c r="E16" s="10"/>
      <c r="F16" s="10"/>
      <c r="G16" s="10"/>
      <c r="H16" s="34" t="s">
        <v>63</v>
      </c>
      <c r="I16" s="10"/>
      <c r="J16" s="10"/>
    </row>
    <row r="17" spans="1:10" ht="14.25" x14ac:dyDescent="0.2">
      <c r="A17" s="21" t="s">
        <v>73</v>
      </c>
      <c r="B17" s="10"/>
      <c r="C17" s="10"/>
      <c r="D17" s="10"/>
      <c r="E17" s="10"/>
      <c r="G17" s="10"/>
      <c r="H17" s="32">
        <f>ROUND(0.3645*H15,2)</f>
        <v>15.3</v>
      </c>
      <c r="I17" s="10"/>
    </row>
    <row r="18" spans="1:10" x14ac:dyDescent="0.2">
      <c r="A18" s="10"/>
      <c r="B18" s="10"/>
      <c r="C18" s="10"/>
      <c r="D18" s="10"/>
      <c r="E18" s="10"/>
      <c r="F18" s="10"/>
      <c r="G18" s="10"/>
      <c r="H18" s="34" t="s">
        <v>63</v>
      </c>
      <c r="I18" s="10"/>
      <c r="J18" s="10"/>
    </row>
    <row r="19" spans="1:10" ht="14.25" x14ac:dyDescent="0.2">
      <c r="A19" s="21" t="s">
        <v>74</v>
      </c>
      <c r="B19" s="10"/>
      <c r="C19" s="10"/>
      <c r="D19" s="10"/>
      <c r="F19" s="10"/>
      <c r="G19" s="10"/>
      <c r="H19" s="37">
        <f>ROUND(0.12*H15,2)</f>
        <v>5.04</v>
      </c>
      <c r="I19" s="10"/>
      <c r="J19" s="10"/>
    </row>
    <row r="20" spans="1:10" x14ac:dyDescent="0.2">
      <c r="A20" s="21"/>
      <c r="B20" s="10"/>
      <c r="C20" s="10"/>
      <c r="D20" s="10"/>
      <c r="E20" s="10"/>
      <c r="F20" s="10"/>
      <c r="G20" s="10"/>
      <c r="H20" s="33"/>
      <c r="I20" s="10"/>
      <c r="J20" s="10"/>
    </row>
    <row r="21" spans="1:10" x14ac:dyDescent="0.2">
      <c r="A21" s="24" t="s">
        <v>57</v>
      </c>
      <c r="B21" s="10"/>
      <c r="C21" s="10"/>
      <c r="D21" s="10"/>
      <c r="E21" s="10"/>
      <c r="F21" s="10"/>
      <c r="H21" s="42">
        <f>SUM(H15:H19)</f>
        <v>62.310000000000009</v>
      </c>
      <c r="I21" s="10"/>
      <c r="J21" s="10"/>
    </row>
    <row r="22" spans="1:10" x14ac:dyDescent="0.2">
      <c r="A22" s="25" t="s">
        <v>48</v>
      </c>
      <c r="B22" s="10"/>
      <c r="C22" s="10"/>
      <c r="D22" s="10"/>
      <c r="E22" s="10"/>
      <c r="F22" s="10"/>
      <c r="G22" s="10"/>
      <c r="H22" s="33"/>
      <c r="I22" s="10"/>
      <c r="J22" s="10"/>
    </row>
    <row r="23" spans="1:10" ht="14.25" x14ac:dyDescent="0.2">
      <c r="A23" s="30" t="s">
        <v>58</v>
      </c>
      <c r="B23" s="10"/>
      <c r="C23" s="10"/>
      <c r="D23" s="10"/>
      <c r="E23" s="10"/>
      <c r="F23" s="10"/>
      <c r="G23" s="10"/>
      <c r="H23" s="10"/>
      <c r="I23" s="10"/>
      <c r="J23" s="10"/>
    </row>
    <row r="24" spans="1:10" x14ac:dyDescent="0.2">
      <c r="A24" s="21" t="s">
        <v>49</v>
      </c>
      <c r="B24" s="10"/>
      <c r="C24" s="10"/>
      <c r="D24" s="10"/>
      <c r="E24" s="10"/>
      <c r="F24" s="10"/>
      <c r="G24" s="10"/>
      <c r="H24" s="10"/>
      <c r="I24" s="10"/>
      <c r="J24" s="10"/>
    </row>
    <row r="25" spans="1:10" ht="14.25" x14ac:dyDescent="0.2">
      <c r="A25" s="30" t="s">
        <v>59</v>
      </c>
      <c r="B25" s="10"/>
      <c r="C25" s="10"/>
      <c r="D25" s="10"/>
      <c r="E25" s="10"/>
      <c r="F25" s="10"/>
      <c r="G25" s="10"/>
      <c r="H25" s="10"/>
      <c r="I25" s="10"/>
      <c r="J25" s="10"/>
    </row>
    <row r="26" spans="1:10" x14ac:dyDescent="0.2">
      <c r="A26" s="60" t="s">
        <v>56</v>
      </c>
      <c r="B26" s="10"/>
      <c r="C26" s="10"/>
      <c r="D26" s="10"/>
      <c r="E26" s="10"/>
      <c r="F26" s="10"/>
      <c r="G26" s="10"/>
      <c r="H26" s="10"/>
      <c r="I26" s="10"/>
      <c r="J26" s="10"/>
    </row>
    <row r="27" spans="1:10" ht="14.25" x14ac:dyDescent="0.2">
      <c r="A27" s="30" t="s">
        <v>60</v>
      </c>
      <c r="B27" s="10"/>
      <c r="C27" s="10"/>
      <c r="D27" s="10"/>
      <c r="E27" s="10"/>
      <c r="F27" s="10"/>
      <c r="G27" s="10"/>
      <c r="H27" s="10"/>
      <c r="I27" s="10"/>
      <c r="J27" s="10"/>
    </row>
    <row r="28" spans="1:10" x14ac:dyDescent="0.2">
      <c r="A28" s="21" t="s">
        <v>50</v>
      </c>
      <c r="B28" s="10"/>
      <c r="C28" s="10"/>
      <c r="D28" s="10"/>
      <c r="E28" s="10"/>
      <c r="F28" s="10"/>
      <c r="G28" s="10"/>
      <c r="H28" s="10"/>
      <c r="I28" s="10"/>
      <c r="J28" s="10"/>
    </row>
    <row r="29" spans="1:10" ht="14.25" x14ac:dyDescent="0.2">
      <c r="A29" s="30" t="s">
        <v>61</v>
      </c>
      <c r="B29" s="10"/>
      <c r="C29" s="10"/>
      <c r="D29" s="10"/>
      <c r="E29" s="10"/>
      <c r="F29" s="10"/>
      <c r="G29" s="10"/>
      <c r="H29" s="10"/>
      <c r="I29" s="10"/>
      <c r="J29" s="10"/>
    </row>
    <row r="30" spans="1:10" ht="14.25" x14ac:dyDescent="0.2">
      <c r="A30" s="30" t="s">
        <v>62</v>
      </c>
      <c r="B30" s="10"/>
      <c r="C30" s="10"/>
      <c r="D30" s="10"/>
      <c r="E30" s="10"/>
      <c r="F30" s="10"/>
      <c r="G30" s="10"/>
      <c r="H30" s="10"/>
      <c r="I30" s="10"/>
      <c r="J30" s="10"/>
    </row>
    <row r="31" spans="1:10" x14ac:dyDescent="0.2">
      <c r="A31" s="21" t="s">
        <v>51</v>
      </c>
      <c r="B31" s="10"/>
      <c r="C31" s="10"/>
      <c r="D31" s="10"/>
      <c r="E31" s="10"/>
      <c r="F31" s="10"/>
      <c r="G31" s="10"/>
      <c r="H31" s="10"/>
      <c r="I31" s="10"/>
      <c r="J31" s="10"/>
    </row>
    <row r="32" spans="1:10" x14ac:dyDescent="0.2">
      <c r="A32" s="31" t="s">
        <v>52</v>
      </c>
      <c r="B32" s="10"/>
      <c r="C32" s="10"/>
      <c r="D32" s="10"/>
      <c r="E32" s="10"/>
      <c r="F32" s="10"/>
      <c r="G32" s="10"/>
      <c r="H32" s="10"/>
      <c r="I32" s="10"/>
      <c r="J32" s="10"/>
    </row>
    <row r="33" spans="1:10" x14ac:dyDescent="0.2">
      <c r="A33" s="21" t="s">
        <v>53</v>
      </c>
      <c r="B33" s="10"/>
      <c r="C33" s="10"/>
      <c r="D33" s="10"/>
      <c r="E33" s="10"/>
      <c r="F33" s="10"/>
      <c r="G33" s="10"/>
      <c r="H33" s="10"/>
      <c r="I33" s="10"/>
      <c r="J33" s="10"/>
    </row>
    <row r="34" spans="1:10" x14ac:dyDescent="0.2">
      <c r="A34" s="21" t="s">
        <v>54</v>
      </c>
      <c r="B34" s="10"/>
      <c r="C34" s="10"/>
      <c r="D34" s="10"/>
      <c r="E34" s="10"/>
      <c r="F34" s="10"/>
      <c r="G34" s="10"/>
      <c r="H34" s="10"/>
      <c r="I34" s="10"/>
      <c r="J34" s="10"/>
    </row>
    <row r="35" spans="1:10" x14ac:dyDescent="0.2">
      <c r="A35" s="21" t="s">
        <v>55</v>
      </c>
      <c r="B35" s="10"/>
      <c r="C35" s="10"/>
      <c r="D35" s="10"/>
      <c r="E35" s="10"/>
      <c r="F35" s="10"/>
      <c r="G35" s="10"/>
      <c r="H35" s="10"/>
      <c r="I35" s="10"/>
      <c r="J35" s="10"/>
    </row>
  </sheetData>
  <phoneticPr fontId="1" type="noConversion"/>
  <hyperlinks>
    <hyperlink ref="A32" r:id="rId1"/>
    <hyperlink ref="A26" r:id="rId2"/>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Tables</vt:lpstr>
      <vt:lpstr>Wage_rate</vt:lpstr>
      <vt:lpstr>Sheet3</vt:lpstr>
      <vt:lpstr>Tables!Print_Area</vt:lpstr>
    </vt:vector>
  </TitlesOfParts>
  <Company>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DSuzuki</dc:creator>
  <cp:lastModifiedBy>Courtney Kerwin</cp:lastModifiedBy>
  <cp:lastPrinted>2010-10-01T17:21:09Z</cp:lastPrinted>
  <dcterms:created xsi:type="dcterms:W3CDTF">2007-05-21T23:50:53Z</dcterms:created>
  <dcterms:modified xsi:type="dcterms:W3CDTF">2018-03-30T18:22:42Z</dcterms:modified>
</cp:coreProperties>
</file>