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N:\PHH10\Information Collection Burden\OMB Control Numbers\2137-0014 - Cargo Tank Spec Requirements\2018 Renewal\"/>
    </mc:Choice>
  </mc:AlternateContent>
  <bookViews>
    <workbookView xWindow="0" yWindow="0" windowWidth="5970" windowHeight="7770"/>
  </bookViews>
  <sheets>
    <sheet name="Sheet1" sheetId="1" r:id="rId1"/>
    <sheet name="Fed Gov Cost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2" l="1"/>
  <c r="F2" i="2" s="1"/>
  <c r="K27" i="1" l="1"/>
  <c r="E40" i="1"/>
  <c r="E39" i="1"/>
  <c r="C29" i="1"/>
  <c r="E18" i="1"/>
  <c r="K32" i="1"/>
  <c r="K28" i="1"/>
  <c r="M41" i="1"/>
  <c r="M40" i="1"/>
  <c r="G18" i="1" l="1"/>
  <c r="I18" i="1" s="1"/>
  <c r="E8" i="1"/>
  <c r="G8" i="1" s="1"/>
  <c r="E5" i="1"/>
  <c r="C5" i="1"/>
  <c r="I8" i="1" l="1"/>
  <c r="D4" i="1"/>
  <c r="D3" i="1"/>
  <c r="D2" i="1"/>
  <c r="D5" i="1" l="1"/>
  <c r="K8" i="1"/>
  <c r="M39" i="1"/>
  <c r="K29" i="1"/>
  <c r="K12" i="1"/>
  <c r="G40" i="1" l="1"/>
  <c r="I40" i="1" s="1"/>
  <c r="K40" i="1" s="1"/>
  <c r="E35" i="1"/>
  <c r="G35" i="1" s="1"/>
  <c r="E32" i="1"/>
  <c r="G32" i="1" s="1"/>
  <c r="I32" i="1" s="1"/>
  <c r="E28" i="1"/>
  <c r="G28" i="1" s="1"/>
  <c r="I28" i="1" s="1"/>
  <c r="E27" i="1"/>
  <c r="E24" i="1"/>
  <c r="G24" i="1" s="1"/>
  <c r="E21" i="1"/>
  <c r="G21" i="1" s="1"/>
  <c r="E15" i="1"/>
  <c r="G15" i="1" s="1"/>
  <c r="E12" i="1"/>
  <c r="G12" i="1" s="1"/>
  <c r="I12" i="1" s="1"/>
  <c r="F2" i="1"/>
  <c r="I2" i="1" s="1"/>
  <c r="F3" i="1"/>
  <c r="F4" i="1"/>
  <c r="G4" i="1" l="1"/>
  <c r="J4" i="1" s="1"/>
  <c r="I4" i="1"/>
  <c r="G3" i="1"/>
  <c r="J3" i="1" s="1"/>
  <c r="I3" i="1"/>
  <c r="E29" i="1"/>
  <c r="I24" i="1"/>
  <c r="I35" i="1"/>
  <c r="G2" i="1"/>
  <c r="F5" i="1"/>
  <c r="G39" i="1"/>
  <c r="I39" i="1" s="1"/>
  <c r="E41" i="1"/>
  <c r="C46" i="1" s="1"/>
  <c r="G27" i="1"/>
  <c r="G5" i="1" l="1"/>
  <c r="J2" i="1"/>
  <c r="I27" i="1"/>
  <c r="I29" i="1" s="1"/>
  <c r="G29" i="1"/>
  <c r="G41" i="1"/>
  <c r="D46" i="1" s="1"/>
  <c r="I41" i="1"/>
  <c r="K39" i="1"/>
  <c r="K41" i="1" s="1"/>
  <c r="I21" i="1"/>
  <c r="I15" i="1"/>
  <c r="L4" i="1"/>
  <c r="L3" i="1"/>
  <c r="M3" i="1" l="1"/>
  <c r="O3" i="1"/>
  <c r="M4" i="1"/>
  <c r="O4" i="1"/>
  <c r="I5" i="1" l="1"/>
  <c r="L2" i="1"/>
  <c r="L5" i="1" s="1"/>
  <c r="O2" i="1"/>
  <c r="O5" i="1" s="1"/>
  <c r="G46" i="1" s="1"/>
  <c r="J5" i="1" l="1"/>
  <c r="E46" i="1" s="1"/>
  <c r="M2" i="1"/>
  <c r="M5" i="1" s="1"/>
  <c r="F46" i="1" s="1"/>
</calcChain>
</file>

<file path=xl/sharedStrings.xml><?xml version="1.0" encoding="utf-8"?>
<sst xmlns="http://schemas.openxmlformats.org/spreadsheetml/2006/main" count="150" uniqueCount="62">
  <si>
    <t>Total Burden Hours</t>
  </si>
  <si>
    <t>Hours per Response</t>
  </si>
  <si>
    <t>Total Number of Respondents</t>
  </si>
  <si>
    <t>Total Number of Annual Responses</t>
  </si>
  <si>
    <t>Total Annual Burden Hours</t>
  </si>
  <si>
    <t>Salary Cost per Hour</t>
  </si>
  <si>
    <t>Total Salary Cost</t>
  </si>
  <si>
    <t>Burden Cost per Hour</t>
  </si>
  <si>
    <t>Annual Burden Costs</t>
  </si>
  <si>
    <t>Total Annual Salary Costs</t>
  </si>
  <si>
    <t>Number of Responses</t>
  </si>
  <si>
    <t>Total Annual Burden Costs</t>
  </si>
  <si>
    <t>Response per Carrier</t>
  </si>
  <si>
    <t>Cargo Tank Manufacturers</t>
  </si>
  <si>
    <t>Repair Facilities</t>
  </si>
  <si>
    <t>Total</t>
  </si>
  <si>
    <t>Registration - Reporting</t>
  </si>
  <si>
    <t>Number of Respondents</t>
  </si>
  <si>
    <t>Annual Burden Hours</t>
  </si>
  <si>
    <t>Recordkeeping</t>
  </si>
  <si>
    <t>Updating a Cargo Tank Registration</t>
  </si>
  <si>
    <t>Completion of a Design Certificate for Prototype Designs</t>
  </si>
  <si>
    <t>Test and Inspection Reports</t>
  </si>
  <si>
    <t>Remanufactured Cargo Tanks</t>
  </si>
  <si>
    <t>Visual Inspections</t>
  </si>
  <si>
    <t>External Visual Inpections</t>
  </si>
  <si>
    <t>Total Annual Responses</t>
  </si>
  <si>
    <t>Regulatory Citation</t>
  </si>
  <si>
    <t>178.320(b)</t>
  </si>
  <si>
    <t>180.407(d)</t>
  </si>
  <si>
    <t>Reigistration - Recordkeeping</t>
  </si>
  <si>
    <t>Response per Registration</t>
  </si>
  <si>
    <t>Annual Salary Cost</t>
  </si>
  <si>
    <t>Annual Burden Cost</t>
  </si>
  <si>
    <t>Annual Responses</t>
  </si>
  <si>
    <t>Total Responses</t>
  </si>
  <si>
    <t>Total Respondents</t>
  </si>
  <si>
    <t>Annual Respondents</t>
  </si>
  <si>
    <t>Design Certifying Engineers &amp; Registered Inspectors</t>
  </si>
  <si>
    <t>Updating a Cargo Tank Registration - Reporting</t>
  </si>
  <si>
    <t>Design Certificates for Prototypes - Reporting</t>
  </si>
  <si>
    <t>Design Certificates for Prototypes - Recordkeeping</t>
  </si>
  <si>
    <t>Repaired or Modified Cargo Tanks</t>
  </si>
  <si>
    <t>Completion of Manufacturers Data Report - Reporting</t>
  </si>
  <si>
    <t>Completion of Manufacturers Data Report - Recorkeeping</t>
  </si>
  <si>
    <t xml:space="preserve">Recordkeeping </t>
  </si>
  <si>
    <t>Total Number of Cargo Tanks</t>
  </si>
  <si>
    <t>Percentage of Cargo Tanks Tested</t>
  </si>
  <si>
    <t>Number of Cargo Tanks Tested</t>
  </si>
  <si>
    <t>Response per Cargo Tank</t>
  </si>
  <si>
    <t>Added 13 previously separated for recordkeeping</t>
  </si>
  <si>
    <t>Minutes per Response</t>
  </si>
  <si>
    <t>New Cargo Tanks</t>
  </si>
  <si>
    <t>Cargo Tank Repair/Modification Reports - Reporting</t>
  </si>
  <si>
    <t>Testing and Inpsection of Cargo Tanks - Reporting</t>
  </si>
  <si>
    <t>Number of  Respondents</t>
  </si>
  <si>
    <t>Manufacture's Data Reports or Cerificate and related papers - Reporting</t>
  </si>
  <si>
    <t>Manufacture's Data Reports or Cerificate and related papers - Recordkeeping</t>
  </si>
  <si>
    <t>Cargo Tank Registration Statements</t>
  </si>
  <si>
    <t>Number of Submissions</t>
  </si>
  <si>
    <t>Minutes per Registration</t>
  </si>
  <si>
    <t>Annual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</si>
</sst>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"/>
    <numFmt numFmtId="166" formatCode="0.000"/>
    <numFmt numFmtId="167" formatCode="&quot;$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rgb="FF9C57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9C5700"/>
      <name val="Times New Roman"/>
      <family val="1"/>
    </font>
    <font>
      <sz val="11"/>
      <color theme="1"/>
      <name val="Calibri"/>
      <family val="2"/>
      <scheme val="minor"/>
    </font>
    <font>
      <u/>
      <sz val="12"/>
      <color theme="1"/>
      <name val="Calibri"/>
      <family val="1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/>
      <diagonal/>
    </border>
    <border>
      <left style="thin">
        <color theme="6" tint="0.59999389629810485"/>
      </left>
      <right style="thin">
        <color theme="6" tint="0.59999389629810485"/>
      </right>
      <top/>
      <bottom style="thin">
        <color theme="6" tint="0.59999389629810485"/>
      </bottom>
      <diagonal/>
    </border>
    <border>
      <left/>
      <right style="thin">
        <color theme="6" tint="0.59999389629810485"/>
      </right>
      <top style="thin">
        <color theme="6" tint="0.59999389629810485"/>
      </top>
      <bottom/>
      <diagonal/>
    </border>
    <border>
      <left style="thin">
        <color theme="6" tint="0.59999389629810485"/>
      </left>
      <right style="thin">
        <color theme="6" tint="0.59999389629810485"/>
      </right>
      <top/>
      <bottom/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44" fontId="7" fillId="0" borderId="0" applyFont="0" applyFill="0" applyBorder="0" applyAlignment="0" applyProtection="0"/>
  </cellStyleXfs>
  <cellXfs count="169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6" fontId="1" fillId="0" borderId="1" xfId="0" applyNumberFormat="1" applyFont="1" applyBorder="1"/>
    <xf numFmtId="164" fontId="1" fillId="0" borderId="1" xfId="0" applyNumberFormat="1" applyFont="1" applyBorder="1"/>
    <xf numFmtId="0" fontId="3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1" fontId="1" fillId="0" borderId="1" xfId="0" applyNumberFormat="1" applyFont="1" applyBorder="1"/>
    <xf numFmtId="0" fontId="1" fillId="4" borderId="1" xfId="0" applyFont="1" applyFill="1" applyBorder="1"/>
    <xf numFmtId="0" fontId="1" fillId="3" borderId="1" xfId="0" applyFont="1" applyFill="1" applyBorder="1"/>
    <xf numFmtId="1" fontId="1" fillId="6" borderId="1" xfId="0" applyNumberFormat="1" applyFont="1" applyFill="1" applyBorder="1"/>
    <xf numFmtId="1" fontId="5" fillId="5" borderId="1" xfId="0" applyNumberFormat="1" applyFont="1" applyFill="1" applyBorder="1"/>
    <xf numFmtId="1" fontId="5" fillId="4" borderId="1" xfId="0" applyNumberFormat="1" applyFont="1" applyFill="1" applyBorder="1"/>
    <xf numFmtId="0" fontId="1" fillId="0" borderId="1" xfId="0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6" fontId="1" fillId="4" borderId="1" xfId="0" applyNumberFormat="1" applyFont="1" applyFill="1" applyBorder="1"/>
    <xf numFmtId="164" fontId="1" fillId="4" borderId="1" xfId="0" applyNumberFormat="1" applyFont="1" applyFill="1" applyBorder="1"/>
    <xf numFmtId="0" fontId="1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4" borderId="2" xfId="0" applyFont="1" applyFill="1" applyBorder="1" applyAlignment="1">
      <alignment horizontal="center" wrapText="1"/>
    </xf>
    <xf numFmtId="164" fontId="1" fillId="0" borderId="2" xfId="0" applyNumberFormat="1" applyFont="1" applyBorder="1"/>
    <xf numFmtId="0" fontId="1" fillId="4" borderId="2" xfId="0" applyFont="1" applyFill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6" fontId="1" fillId="0" borderId="2" xfId="0" applyNumberFormat="1" applyFont="1" applyBorder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6" fontId="1" fillId="0" borderId="2" xfId="0" applyNumberFormat="1" applyFont="1" applyFill="1" applyBorder="1"/>
    <xf numFmtId="0" fontId="3" fillId="0" borderId="2" xfId="0" applyFont="1" applyBorder="1" applyAlignment="1">
      <alignment horizontal="center" wrapText="1"/>
    </xf>
    <xf numFmtId="3" fontId="1" fillId="0" borderId="2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left" wrapText="1"/>
    </xf>
    <xf numFmtId="0" fontId="1" fillId="4" borderId="3" xfId="0" applyFont="1" applyFill="1" applyBorder="1"/>
    <xf numFmtId="0" fontId="1" fillId="0" borderId="5" xfId="0" applyFont="1" applyBorder="1"/>
    <xf numFmtId="6" fontId="1" fillId="0" borderId="4" xfId="0" applyNumberFormat="1" applyFont="1" applyBorder="1"/>
    <xf numFmtId="164" fontId="1" fillId="0" borderId="4" xfId="0" applyNumberFormat="1" applyFont="1" applyBorder="1"/>
    <xf numFmtId="0" fontId="1" fillId="0" borderId="4" xfId="0" applyFont="1" applyBorder="1"/>
    <xf numFmtId="0" fontId="1" fillId="4" borderId="4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0" borderId="6" xfId="0" applyFont="1" applyBorder="1"/>
    <xf numFmtId="6" fontId="1" fillId="7" borderId="1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7" xfId="0" applyFont="1" applyBorder="1"/>
    <xf numFmtId="0" fontId="1" fillId="0" borderId="3" xfId="0" applyFont="1" applyFill="1" applyBorder="1" applyAlignment="1">
      <alignment wrapText="1"/>
    </xf>
    <xf numFmtId="0" fontId="3" fillId="4" borderId="5" xfId="0" applyFont="1" applyFill="1" applyBorder="1" applyAlignment="1">
      <alignment horizontal="center" wrapText="1"/>
    </xf>
    <xf numFmtId="6" fontId="1" fillId="0" borderId="5" xfId="0" applyNumberFormat="1" applyFont="1" applyFill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1" fontId="5" fillId="6" borderId="1" xfId="0" applyNumberFormat="1" applyFont="1" applyFill="1" applyBorder="1"/>
    <xf numFmtId="0" fontId="5" fillId="0" borderId="0" xfId="0" applyFont="1" applyBorder="1"/>
    <xf numFmtId="0" fontId="5" fillId="0" borderId="5" xfId="0" applyFont="1" applyBorder="1"/>
    <xf numFmtId="0" fontId="5" fillId="0" borderId="2" xfId="0" applyFont="1" applyBorder="1"/>
    <xf numFmtId="6" fontId="6" fillId="0" borderId="2" xfId="1" applyNumberFormat="1" applyFont="1" applyFill="1" applyBorder="1"/>
    <xf numFmtId="2" fontId="1" fillId="0" borderId="1" xfId="0" applyNumberFormat="1" applyFont="1" applyBorder="1"/>
    <xf numFmtId="0" fontId="5" fillId="0" borderId="1" xfId="0" applyFont="1" applyBorder="1" applyAlignment="1">
      <alignment horizontal="center" wrapText="1"/>
    </xf>
    <xf numFmtId="164" fontId="5" fillId="4" borderId="1" xfId="0" applyNumberFormat="1" applyFont="1" applyFill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5" xfId="0" applyFont="1" applyBorder="1" applyAlignment="1">
      <alignment wrapText="1"/>
    </xf>
    <xf numFmtId="6" fontId="1" fillId="0" borderId="1" xfId="0" applyNumberFormat="1" applyFont="1" applyBorder="1" applyAlignment="1">
      <alignment horizontal="right"/>
    </xf>
    <xf numFmtId="6" fontId="1" fillId="0" borderId="5" xfId="0" applyNumberFormat="1" applyFont="1" applyBorder="1"/>
    <xf numFmtId="6" fontId="1" fillId="0" borderId="11" xfId="0" applyNumberFormat="1" applyFont="1" applyBorder="1"/>
    <xf numFmtId="6" fontId="6" fillId="0" borderId="5" xfId="1" applyNumberFormat="1" applyFont="1" applyFill="1" applyBorder="1"/>
    <xf numFmtId="0" fontId="2" fillId="0" borderId="12" xfId="0" applyFont="1" applyBorder="1" applyAlignment="1">
      <alignment horizontal="center" wrapText="1"/>
    </xf>
    <xf numFmtId="6" fontId="1" fillId="0" borderId="12" xfId="0" applyNumberFormat="1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8" fontId="1" fillId="0" borderId="12" xfId="0" applyNumberFormat="1" applyFont="1" applyBorder="1"/>
    <xf numFmtId="164" fontId="1" fillId="0" borderId="12" xfId="0" applyNumberFormat="1" applyFont="1" applyBorder="1"/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1" fillId="4" borderId="12" xfId="0" applyFont="1" applyFill="1" applyBorder="1"/>
    <xf numFmtId="164" fontId="1" fillId="4" borderId="12" xfId="0" applyNumberFormat="1" applyFont="1" applyFill="1" applyBorder="1"/>
    <xf numFmtId="6" fontId="1" fillId="0" borderId="12" xfId="0" applyNumberFormat="1" applyFont="1" applyBorder="1"/>
    <xf numFmtId="0" fontId="1" fillId="4" borderId="13" xfId="0" applyFont="1" applyFill="1" applyBorder="1"/>
    <xf numFmtId="0" fontId="3" fillId="4" borderId="3" xfId="0" applyFont="1" applyFill="1" applyBorder="1" applyAlignment="1">
      <alignment horizontal="center" wrapText="1"/>
    </xf>
    <xf numFmtId="6" fontId="1" fillId="0" borderId="14" xfId="0" applyNumberFormat="1" applyFont="1" applyBorder="1"/>
    <xf numFmtId="0" fontId="1" fillId="0" borderId="5" xfId="0" applyFont="1" applyFill="1" applyBorder="1"/>
    <xf numFmtId="6" fontId="1" fillId="0" borderId="4" xfId="0" applyNumberFormat="1" applyFont="1" applyFill="1" applyBorder="1"/>
    <xf numFmtId="0" fontId="1" fillId="0" borderId="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6" fontId="1" fillId="0" borderId="14" xfId="0" applyNumberFormat="1" applyFont="1" applyBorder="1" applyAlignment="1">
      <alignment horizontal="right"/>
    </xf>
    <xf numFmtId="164" fontId="1" fillId="0" borderId="14" xfId="0" applyNumberFormat="1" applyFont="1" applyBorder="1"/>
    <xf numFmtId="164" fontId="1" fillId="4" borderId="14" xfId="0" applyNumberFormat="1" applyFont="1" applyFill="1" applyBorder="1"/>
    <xf numFmtId="0" fontId="2" fillId="4" borderId="14" xfId="0" applyFont="1" applyFill="1" applyBorder="1" applyAlignment="1">
      <alignment horizontal="center" wrapText="1"/>
    </xf>
    <xf numFmtId="164" fontId="5" fillId="7" borderId="1" xfId="0" applyNumberFormat="1" applyFont="1" applyFill="1" applyBorder="1"/>
    <xf numFmtId="1" fontId="5" fillId="3" borderId="1" xfId="0" applyNumberFormat="1" applyFont="1" applyFill="1" applyBorder="1"/>
    <xf numFmtId="8" fontId="1" fillId="0" borderId="0" xfId="0" applyNumberFormat="1" applyFont="1" applyBorder="1"/>
    <xf numFmtId="6" fontId="1" fillId="0" borderId="0" xfId="0" applyNumberFormat="1" applyFont="1" applyBorder="1"/>
    <xf numFmtId="164" fontId="1" fillId="0" borderId="0" xfId="0" applyNumberFormat="1" applyFont="1" applyBorder="1"/>
    <xf numFmtId="6" fontId="2" fillId="0" borderId="1" xfId="0" applyNumberFormat="1" applyFont="1" applyBorder="1" applyAlignment="1">
      <alignment horizontal="center" wrapText="1"/>
    </xf>
    <xf numFmtId="6" fontId="2" fillId="4" borderId="1" xfId="0" applyNumberFormat="1" applyFont="1" applyFill="1" applyBorder="1" applyAlignment="1">
      <alignment horizontal="center" wrapText="1"/>
    </xf>
    <xf numFmtId="0" fontId="1" fillId="4" borderId="15" xfId="0" applyFont="1" applyFill="1" applyBorder="1"/>
    <xf numFmtId="0" fontId="1" fillId="4" borderId="16" xfId="0" applyFont="1" applyFill="1" applyBorder="1"/>
    <xf numFmtId="0" fontId="2" fillId="0" borderId="0" xfId="0" applyFont="1" applyBorder="1" applyAlignment="1">
      <alignment horizontal="center" wrapText="1"/>
    </xf>
    <xf numFmtId="166" fontId="1" fillId="0" borderId="0" xfId="0" applyNumberFormat="1" applyFont="1" applyBorder="1" applyAlignment="1">
      <alignment horizontal="center"/>
    </xf>
    <xf numFmtId="0" fontId="1" fillId="0" borderId="13" xfId="0" applyFont="1" applyBorder="1"/>
    <xf numFmtId="0" fontId="1" fillId="4" borderId="11" xfId="0" applyFont="1" applyFill="1" applyBorder="1"/>
    <xf numFmtId="164" fontId="1" fillId="0" borderId="17" xfId="0" applyNumberFormat="1" applyFont="1" applyBorder="1"/>
    <xf numFmtId="0" fontId="1" fillId="4" borderId="18" xfId="0" applyFont="1" applyFill="1" applyBorder="1"/>
    <xf numFmtId="0" fontId="1" fillId="0" borderId="16" xfId="0" applyFont="1" applyBorder="1"/>
    <xf numFmtId="6" fontId="1" fillId="4" borderId="16" xfId="0" applyNumberFormat="1" applyFont="1" applyFill="1" applyBorder="1"/>
    <xf numFmtId="0" fontId="1" fillId="0" borderId="18" xfId="0" applyFont="1" applyBorder="1"/>
    <xf numFmtId="6" fontId="1" fillId="4" borderId="18" xfId="0" applyNumberFormat="1" applyFont="1" applyFill="1" applyBorder="1"/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wrapText="1"/>
    </xf>
    <xf numFmtId="0" fontId="1" fillId="0" borderId="15" xfId="0" applyFont="1" applyBorder="1"/>
    <xf numFmtId="6" fontId="1" fillId="4" borderId="15" xfId="0" applyNumberFormat="1" applyFont="1" applyFill="1" applyBorder="1"/>
    <xf numFmtId="0" fontId="1" fillId="0" borderId="16" xfId="0" applyFont="1" applyBorder="1" applyAlignment="1">
      <alignment wrapText="1"/>
    </xf>
    <xf numFmtId="0" fontId="1" fillId="0" borderId="18" xfId="0" applyFont="1" applyBorder="1" applyAlignment="1">
      <alignment horizontal="center"/>
    </xf>
    <xf numFmtId="0" fontId="1" fillId="0" borderId="18" xfId="0" applyFont="1" applyBorder="1" applyAlignment="1">
      <alignment wrapText="1"/>
    </xf>
    <xf numFmtId="6" fontId="1" fillId="0" borderId="18" xfId="0" applyNumberFormat="1" applyFont="1" applyBorder="1"/>
    <xf numFmtId="164" fontId="1" fillId="0" borderId="18" xfId="0" applyNumberFormat="1" applyFont="1" applyBorder="1"/>
    <xf numFmtId="0" fontId="1" fillId="4" borderId="18" xfId="0" applyFont="1" applyFill="1" applyBorder="1" applyAlignment="1">
      <alignment wrapText="1"/>
    </xf>
    <xf numFmtId="164" fontId="1" fillId="4" borderId="18" xfId="0" applyNumberFormat="1" applyFont="1" applyFill="1" applyBorder="1"/>
    <xf numFmtId="0" fontId="5" fillId="0" borderId="1" xfId="0" applyFont="1" applyBorder="1"/>
    <xf numFmtId="1" fontId="1" fillId="3" borderId="1" xfId="0" applyNumberFormat="1" applyFont="1" applyFill="1" applyBorder="1"/>
    <xf numFmtId="6" fontId="1" fillId="8" borderId="1" xfId="0" applyNumberFormat="1" applyFont="1" applyFill="1" applyBorder="1"/>
    <xf numFmtId="164" fontId="1" fillId="8" borderId="1" xfId="0" applyNumberFormat="1" applyFont="1" applyFill="1" applyBorder="1"/>
    <xf numFmtId="6" fontId="1" fillId="8" borderId="1" xfId="0" applyNumberFormat="1" applyFont="1" applyFill="1" applyBorder="1" applyAlignment="1">
      <alignment horizontal="right"/>
    </xf>
    <xf numFmtId="164" fontId="5" fillId="8" borderId="1" xfId="0" applyNumberFormat="1" applyFont="1" applyFill="1" applyBorder="1"/>
    <xf numFmtId="6" fontId="1" fillId="7" borderId="1" xfId="0" applyNumberFormat="1" applyFont="1" applyFill="1" applyBorder="1" applyAlignment="1">
      <alignment horizontal="right"/>
    </xf>
    <xf numFmtId="6" fontId="5" fillId="0" borderId="1" xfId="0" applyNumberFormat="1" applyFont="1" applyBorder="1"/>
    <xf numFmtId="164" fontId="5" fillId="0" borderId="1" xfId="0" applyNumberFormat="1" applyFont="1" applyBorder="1"/>
    <xf numFmtId="164" fontId="5" fillId="7" borderId="1" xfId="2" applyNumberFormat="1" applyFont="1" applyFill="1" applyBorder="1"/>
    <xf numFmtId="0" fontId="5" fillId="4" borderId="1" xfId="0" applyFont="1" applyFill="1" applyBorder="1"/>
    <xf numFmtId="6" fontId="5" fillId="7" borderId="1" xfId="0" applyNumberFormat="1" applyFont="1" applyFill="1" applyBorder="1"/>
    <xf numFmtId="0" fontId="5" fillId="0" borderId="12" xfId="0" applyFont="1" applyBorder="1" applyAlignment="1">
      <alignment horizontal="center"/>
    </xf>
    <xf numFmtId="6" fontId="5" fillId="0" borderId="5" xfId="0" applyNumberFormat="1" applyFont="1" applyBorder="1"/>
    <xf numFmtId="6" fontId="5" fillId="0" borderId="2" xfId="0" applyNumberFormat="1" applyFont="1" applyBorder="1"/>
    <xf numFmtId="164" fontId="5" fillId="8" borderId="1" xfId="2" applyNumberFormat="1" applyFont="1" applyFill="1" applyBorder="1"/>
    <xf numFmtId="0" fontId="5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0" fontId="5" fillId="6" borderId="1" xfId="0" applyFont="1" applyFill="1" applyBorder="1"/>
    <xf numFmtId="0" fontId="5" fillId="5" borderId="1" xfId="0" applyFont="1" applyFill="1" applyBorder="1"/>
    <xf numFmtId="0" fontId="1" fillId="5" borderId="1" xfId="0" applyFont="1" applyFill="1" applyBorder="1" applyAlignment="1">
      <alignment horizontal="right" wrapText="1"/>
    </xf>
    <xf numFmtId="2" fontId="1" fillId="3" borderId="1" xfId="0" applyNumberFormat="1" applyFont="1" applyFill="1" applyBorder="1"/>
    <xf numFmtId="165" fontId="1" fillId="4" borderId="1" xfId="0" applyNumberFormat="1" applyFont="1" applyFill="1" applyBorder="1"/>
    <xf numFmtId="1" fontId="1" fillId="5" borderId="1" xfId="0" applyNumberFormat="1" applyFont="1" applyFill="1" applyBorder="1"/>
    <xf numFmtId="9" fontId="1" fillId="0" borderId="1" xfId="0" applyNumberFormat="1" applyFont="1" applyBorder="1"/>
    <xf numFmtId="1" fontId="1" fillId="0" borderId="1" xfId="0" applyNumberFormat="1" applyFont="1" applyBorder="1" applyAlignment="1">
      <alignment horizontal="right"/>
    </xf>
    <xf numFmtId="0" fontId="8" fillId="0" borderId="0" xfId="0" applyFont="1" applyAlignment="1">
      <alignment wrapText="1"/>
    </xf>
    <xf numFmtId="167" fontId="1" fillId="0" borderId="1" xfId="0" applyNumberFormat="1" applyFont="1" applyBorder="1"/>
    <xf numFmtId="0" fontId="5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6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167" fontId="1" fillId="0" borderId="1" xfId="0" applyNumberFormat="1" applyFont="1" applyFill="1" applyBorder="1"/>
    <xf numFmtId="3" fontId="1" fillId="0" borderId="1" xfId="0" applyNumberFormat="1" applyFont="1" applyFill="1" applyBorder="1"/>
    <xf numFmtId="165" fontId="1" fillId="0" borderId="1" xfId="0" applyNumberFormat="1" applyFont="1" applyFill="1" applyBorder="1"/>
    <xf numFmtId="8" fontId="1" fillId="0" borderId="1" xfId="0" applyNumberFormat="1" applyFont="1" applyFill="1" applyBorder="1"/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3">
    <cellStyle name="Currency" xfId="2" builtinId="4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6"/>
  <sheetViews>
    <sheetView tabSelected="1" topLeftCell="A24" zoomScale="80" zoomScaleNormal="80" workbookViewId="0">
      <selection activeCell="B38" sqref="B38"/>
    </sheetView>
  </sheetViews>
  <sheetFormatPr defaultColWidth="9.1796875" defaultRowHeight="15.5" x14ac:dyDescent="0.35"/>
  <cols>
    <col min="1" max="1" width="15.81640625" style="26" customWidth="1"/>
    <col min="2" max="2" width="36.7265625" style="21" customWidth="1"/>
    <col min="3" max="3" width="18.7265625" style="25" customWidth="1"/>
    <col min="4" max="4" width="20" style="25" customWidth="1"/>
    <col min="5" max="5" width="17.26953125" style="25" customWidth="1"/>
    <col min="6" max="6" width="15.1796875" style="25" customWidth="1"/>
    <col min="7" max="7" width="18.81640625" style="25" customWidth="1"/>
    <col min="8" max="13" width="14.54296875" style="25" customWidth="1"/>
    <col min="14" max="14" width="14.81640625" style="26" customWidth="1"/>
    <col min="15" max="15" width="15.26953125" style="25" customWidth="1"/>
    <col min="16" max="17" width="15" style="25" customWidth="1"/>
    <col min="18" max="18" width="13.7265625" style="25" customWidth="1"/>
    <col min="19" max="20" width="15.26953125" style="25" customWidth="1"/>
    <col min="21" max="16384" width="9.1796875" style="25"/>
  </cols>
  <sheetData>
    <row r="1" spans="1:28" ht="31" x14ac:dyDescent="0.35">
      <c r="A1" s="60" t="s">
        <v>27</v>
      </c>
      <c r="B1" s="7" t="s">
        <v>16</v>
      </c>
      <c r="C1" s="2" t="s">
        <v>36</v>
      </c>
      <c r="D1" s="2" t="s">
        <v>37</v>
      </c>
      <c r="E1" s="2" t="s">
        <v>12</v>
      </c>
      <c r="F1" s="2" t="s">
        <v>35</v>
      </c>
      <c r="G1" s="2" t="s">
        <v>34</v>
      </c>
      <c r="H1" s="2" t="s">
        <v>51</v>
      </c>
      <c r="I1" s="2" t="s">
        <v>0</v>
      </c>
      <c r="J1" s="2" t="s">
        <v>18</v>
      </c>
      <c r="K1" s="2" t="s">
        <v>5</v>
      </c>
      <c r="L1" s="2" t="s">
        <v>6</v>
      </c>
      <c r="M1" s="2" t="s">
        <v>32</v>
      </c>
      <c r="N1" s="2" t="s">
        <v>7</v>
      </c>
      <c r="O1" s="2" t="s">
        <v>8</v>
      </c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35"/>
    </row>
    <row r="2" spans="1:28" x14ac:dyDescent="0.35">
      <c r="A2" s="166">
        <v>107.503</v>
      </c>
      <c r="B2" s="1" t="s">
        <v>13</v>
      </c>
      <c r="C2" s="8">
        <v>145</v>
      </c>
      <c r="D2" s="8">
        <f>C2/6</f>
        <v>24.166666666666668</v>
      </c>
      <c r="E2" s="3">
        <v>1</v>
      </c>
      <c r="F2" s="8">
        <f>C2*E2</f>
        <v>145</v>
      </c>
      <c r="G2" s="8">
        <f>F2/6</f>
        <v>24.166666666666668</v>
      </c>
      <c r="H2" s="8">
        <v>20</v>
      </c>
      <c r="I2" s="59">
        <f>F2*(H2/60)</f>
        <v>48.333333333333329</v>
      </c>
      <c r="J2" s="59">
        <f>G2*(H2/60)</f>
        <v>8.0555555555555554</v>
      </c>
      <c r="K2" s="156">
        <v>44.32</v>
      </c>
      <c r="L2" s="5">
        <f>I2*K2</f>
        <v>2142.1333333333332</v>
      </c>
      <c r="M2" s="5">
        <f>J2*K2</f>
        <v>357.02222222222224</v>
      </c>
      <c r="N2" s="5">
        <v>0</v>
      </c>
      <c r="O2" s="5">
        <f>I2*N2</f>
        <v>0</v>
      </c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35"/>
    </row>
    <row r="3" spans="1:28" x14ac:dyDescent="0.35">
      <c r="A3" s="167"/>
      <c r="B3" s="1" t="s">
        <v>14</v>
      </c>
      <c r="C3" s="8">
        <v>195</v>
      </c>
      <c r="D3" s="8">
        <f>C3/6</f>
        <v>32.5</v>
      </c>
      <c r="E3" s="3">
        <v>1</v>
      </c>
      <c r="F3" s="8">
        <f>C3*E3</f>
        <v>195</v>
      </c>
      <c r="G3" s="8">
        <f>F3/6</f>
        <v>32.5</v>
      </c>
      <c r="H3" s="8">
        <v>20</v>
      </c>
      <c r="I3" s="8">
        <f t="shared" ref="I3:I4" si="0">F3*(H3/60)</f>
        <v>65</v>
      </c>
      <c r="J3" s="59">
        <f t="shared" ref="J3:J4" si="1">G3*(H3/60)</f>
        <v>10.833333333333332</v>
      </c>
      <c r="K3" s="156">
        <v>44.32</v>
      </c>
      <c r="L3" s="5">
        <f t="shared" ref="L3:L4" si="2">I3*K3</f>
        <v>2880.8</v>
      </c>
      <c r="M3" s="5">
        <f t="shared" ref="M3:M4" si="3">J3*K3</f>
        <v>480.13333333333327</v>
      </c>
      <c r="N3" s="5">
        <v>0</v>
      </c>
      <c r="O3" s="5">
        <f>I3*N3</f>
        <v>0</v>
      </c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35"/>
    </row>
    <row r="4" spans="1:28" ht="31" x14ac:dyDescent="0.35">
      <c r="A4" s="168"/>
      <c r="B4" s="1" t="s">
        <v>38</v>
      </c>
      <c r="C4" s="3">
        <v>6660</v>
      </c>
      <c r="D4" s="8">
        <f>C4/6</f>
        <v>1110</v>
      </c>
      <c r="E4" s="3">
        <v>1</v>
      </c>
      <c r="F4" s="3">
        <f>C4*E4</f>
        <v>6660</v>
      </c>
      <c r="G4" s="8">
        <f>F4/6</f>
        <v>1110</v>
      </c>
      <c r="H4" s="8">
        <v>20</v>
      </c>
      <c r="I4" s="8">
        <f t="shared" si="0"/>
        <v>2220</v>
      </c>
      <c r="J4" s="8">
        <f t="shared" si="1"/>
        <v>370</v>
      </c>
      <c r="K4" s="156">
        <v>44.32</v>
      </c>
      <c r="L4" s="5">
        <f t="shared" si="2"/>
        <v>98390.399999999994</v>
      </c>
      <c r="M4" s="5">
        <f t="shared" si="3"/>
        <v>16398.400000000001</v>
      </c>
      <c r="N4" s="5">
        <v>0</v>
      </c>
      <c r="O4" s="5">
        <f>I4*N4</f>
        <v>0</v>
      </c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35"/>
    </row>
    <row r="5" spans="1:28" s="57" customFormat="1" ht="15" x14ac:dyDescent="0.3">
      <c r="A5" s="53"/>
      <c r="B5" s="7" t="s">
        <v>15</v>
      </c>
      <c r="C5" s="13">
        <f>SUM(C2:C4)</f>
        <v>7000</v>
      </c>
      <c r="D5" s="12">
        <f t="shared" ref="D5:O5" si="4">SUM(D2:D4)</f>
        <v>1166.6666666666667</v>
      </c>
      <c r="E5" s="13">
        <f t="shared" si="4"/>
        <v>3</v>
      </c>
      <c r="F5" s="13">
        <f t="shared" si="4"/>
        <v>7000</v>
      </c>
      <c r="G5" s="54">
        <f t="shared" si="4"/>
        <v>1166.6666666666667</v>
      </c>
      <c r="H5" s="13"/>
      <c r="I5" s="13">
        <f t="shared" si="4"/>
        <v>2333.3333333333335</v>
      </c>
      <c r="J5" s="98">
        <f t="shared" si="4"/>
        <v>388.88888888888891</v>
      </c>
      <c r="K5" s="61"/>
      <c r="L5" s="61">
        <f>SUM(L2:L4)</f>
        <v>103413.33333333333</v>
      </c>
      <c r="M5" s="97">
        <f>SUM(M2:M4)</f>
        <v>17235.555555555558</v>
      </c>
      <c r="N5" s="13"/>
      <c r="O5" s="133">
        <f t="shared" si="4"/>
        <v>0</v>
      </c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6"/>
    </row>
    <row r="6" spans="1:28" x14ac:dyDescent="0.35">
      <c r="A6" s="51"/>
      <c r="B6" s="52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1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35"/>
    </row>
    <row r="7" spans="1:28" s="21" customFormat="1" ht="31" x14ac:dyDescent="0.35">
      <c r="A7" s="62"/>
      <c r="B7" s="7" t="s">
        <v>30</v>
      </c>
      <c r="C7" s="2" t="s">
        <v>55</v>
      </c>
      <c r="D7" s="2" t="s">
        <v>31</v>
      </c>
      <c r="E7" s="2" t="s">
        <v>26</v>
      </c>
      <c r="F7" s="2" t="s">
        <v>51</v>
      </c>
      <c r="G7" s="2" t="s">
        <v>18</v>
      </c>
      <c r="H7" s="2" t="s">
        <v>5</v>
      </c>
      <c r="I7" s="2" t="s">
        <v>32</v>
      </c>
      <c r="J7" s="2" t="s">
        <v>7</v>
      </c>
      <c r="K7" s="2" t="s">
        <v>33</v>
      </c>
      <c r="L7" s="92"/>
      <c r="M7" s="73"/>
      <c r="N7" s="73"/>
      <c r="O7" s="73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68"/>
    </row>
    <row r="8" spans="1:28" s="67" customFormat="1" x14ac:dyDescent="0.35">
      <c r="A8" s="14">
        <v>107.504</v>
      </c>
      <c r="B8" s="63" t="s">
        <v>19</v>
      </c>
      <c r="C8" s="149">
        <v>117</v>
      </c>
      <c r="D8" s="64">
        <v>1</v>
      </c>
      <c r="E8" s="146">
        <f>C8*D8</f>
        <v>117</v>
      </c>
      <c r="F8" s="154">
        <v>20</v>
      </c>
      <c r="G8" s="145">
        <f>E8*(F8/60)</f>
        <v>39</v>
      </c>
      <c r="H8" s="156">
        <v>44.32</v>
      </c>
      <c r="I8" s="134">
        <f>G8*H8</f>
        <v>1728.48</v>
      </c>
      <c r="J8" s="69">
        <v>0</v>
      </c>
      <c r="K8" s="132">
        <f>G8*J8</f>
        <v>0</v>
      </c>
      <c r="L8" s="93"/>
      <c r="M8" s="74"/>
      <c r="N8" s="75"/>
      <c r="O8" s="7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6"/>
    </row>
    <row r="9" spans="1:28" x14ac:dyDescent="0.35">
      <c r="A9" s="51"/>
      <c r="B9" s="52"/>
      <c r="C9" s="50"/>
      <c r="D9" s="50"/>
      <c r="E9" s="50"/>
      <c r="F9" s="50"/>
      <c r="G9" s="50"/>
      <c r="H9" s="50"/>
      <c r="I9" s="50"/>
      <c r="J9" s="50"/>
      <c r="K9" s="50"/>
      <c r="L9" s="78"/>
      <c r="M9" s="78"/>
      <c r="N9" s="79"/>
      <c r="O9" s="78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35"/>
    </row>
    <row r="10" spans="1:28" x14ac:dyDescent="0.35">
      <c r="A10" s="51"/>
      <c r="B10" s="52"/>
      <c r="C10" s="50"/>
      <c r="D10" s="50"/>
      <c r="E10" s="50"/>
      <c r="F10" s="50"/>
      <c r="G10" s="50"/>
      <c r="H10" s="50"/>
      <c r="I10" s="50"/>
      <c r="J10" s="50"/>
      <c r="K10" s="50"/>
      <c r="L10" s="78"/>
      <c r="M10" s="78"/>
      <c r="N10" s="79"/>
      <c r="O10" s="78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35"/>
    </row>
    <row r="11" spans="1:28" ht="31" x14ac:dyDescent="0.35">
      <c r="A11" s="3"/>
      <c r="B11" s="7" t="s">
        <v>39</v>
      </c>
      <c r="C11" s="2" t="s">
        <v>17</v>
      </c>
      <c r="D11" s="2" t="s">
        <v>12</v>
      </c>
      <c r="E11" s="2" t="s">
        <v>10</v>
      </c>
      <c r="F11" s="2" t="s">
        <v>51</v>
      </c>
      <c r="G11" s="2" t="s">
        <v>18</v>
      </c>
      <c r="H11" s="2" t="s">
        <v>5</v>
      </c>
      <c r="I11" s="2" t="s">
        <v>6</v>
      </c>
      <c r="J11" s="2" t="s">
        <v>7</v>
      </c>
      <c r="K11" s="2" t="s">
        <v>8</v>
      </c>
      <c r="L11" s="92"/>
      <c r="M11" s="73"/>
      <c r="N11" s="78"/>
      <c r="O11" s="78"/>
      <c r="P11" s="35"/>
      <c r="AB11" s="35"/>
    </row>
    <row r="12" spans="1:28" x14ac:dyDescent="0.35">
      <c r="A12" s="14">
        <v>107.503</v>
      </c>
      <c r="B12" s="1" t="s">
        <v>20</v>
      </c>
      <c r="C12" s="40">
        <v>143</v>
      </c>
      <c r="D12" s="3">
        <v>1</v>
      </c>
      <c r="E12" s="41">
        <f>C12*D12</f>
        <v>143</v>
      </c>
      <c r="F12" s="3">
        <v>15</v>
      </c>
      <c r="G12" s="10">
        <f>E12*(F12/60)</f>
        <v>35.75</v>
      </c>
      <c r="H12" s="156">
        <v>44.32</v>
      </c>
      <c r="I12" s="43">
        <f>G12*H12</f>
        <v>1584.44</v>
      </c>
      <c r="J12" s="5">
        <v>0</v>
      </c>
      <c r="K12" s="131">
        <f>F12*J12</f>
        <v>0</v>
      </c>
      <c r="L12" s="94"/>
      <c r="M12" s="77" t="s">
        <v>50</v>
      </c>
      <c r="N12" s="78"/>
      <c r="O12" s="78"/>
      <c r="P12" s="35"/>
      <c r="AB12" s="35"/>
    </row>
    <row r="13" spans="1:28" x14ac:dyDescent="0.35">
      <c r="A13" s="51"/>
      <c r="B13" s="52"/>
      <c r="C13" s="50"/>
      <c r="D13" s="50"/>
      <c r="E13" s="50"/>
      <c r="F13" s="50"/>
      <c r="G13" s="50"/>
      <c r="H13" s="99"/>
      <c r="I13" s="100"/>
      <c r="J13" s="101"/>
      <c r="K13" s="101"/>
      <c r="L13" s="94"/>
      <c r="M13" s="77"/>
      <c r="N13" s="78"/>
      <c r="O13" s="78"/>
      <c r="P13" s="35"/>
      <c r="AB13" s="35"/>
    </row>
    <row r="14" spans="1:28" ht="31" x14ac:dyDescent="0.35">
      <c r="A14" s="3"/>
      <c r="B14" s="7" t="s">
        <v>40</v>
      </c>
      <c r="C14" s="2" t="s">
        <v>17</v>
      </c>
      <c r="D14" s="2" t="s">
        <v>12</v>
      </c>
      <c r="E14" s="2" t="s">
        <v>10</v>
      </c>
      <c r="F14" s="2" t="s">
        <v>1</v>
      </c>
      <c r="G14" s="2" t="s">
        <v>18</v>
      </c>
      <c r="H14" s="2" t="s">
        <v>5</v>
      </c>
      <c r="I14" s="2" t="s">
        <v>6</v>
      </c>
      <c r="J14" s="2" t="s">
        <v>7</v>
      </c>
      <c r="K14" s="2" t="s">
        <v>8</v>
      </c>
      <c r="L14" s="106"/>
      <c r="M14" s="92"/>
      <c r="N14" s="78"/>
      <c r="O14" s="78"/>
      <c r="P14" s="35"/>
      <c r="AB14" s="35"/>
    </row>
    <row r="15" spans="1:28" ht="31" x14ac:dyDescent="0.35">
      <c r="A15" s="15" t="s">
        <v>28</v>
      </c>
      <c r="B15" s="1" t="s">
        <v>21</v>
      </c>
      <c r="C15" s="40">
        <v>55</v>
      </c>
      <c r="D15" s="3">
        <v>1</v>
      </c>
      <c r="E15" s="41">
        <f>C15*D15</f>
        <v>55</v>
      </c>
      <c r="F15" s="3">
        <v>2.5</v>
      </c>
      <c r="G15" s="10">
        <f>E15*F15</f>
        <v>137.5</v>
      </c>
      <c r="H15" s="156">
        <v>44.32</v>
      </c>
      <c r="I15" s="43">
        <f>G15*H15</f>
        <v>6094</v>
      </c>
      <c r="J15" s="5">
        <v>0</v>
      </c>
      <c r="K15" s="131">
        <v>0</v>
      </c>
      <c r="L15" s="101"/>
      <c r="M15" s="94"/>
      <c r="N15" s="79"/>
      <c r="O15" s="76"/>
      <c r="P15" s="71"/>
      <c r="Q15" s="36"/>
      <c r="R15" s="37"/>
      <c r="S15" s="37"/>
      <c r="T15" s="37"/>
      <c r="U15" s="38"/>
      <c r="V15" s="38"/>
      <c r="W15" s="38"/>
      <c r="X15" s="38"/>
      <c r="Y15" s="38"/>
      <c r="Z15" s="38"/>
      <c r="AA15" s="38"/>
    </row>
    <row r="16" spans="1:28" x14ac:dyDescent="0.35">
      <c r="A16" s="107"/>
      <c r="B16" s="52"/>
      <c r="C16" s="50"/>
      <c r="D16" s="50"/>
      <c r="E16" s="50"/>
      <c r="F16" s="50"/>
      <c r="G16" s="111"/>
      <c r="H16" s="100"/>
      <c r="I16" s="100"/>
      <c r="J16" s="101"/>
      <c r="K16" s="101"/>
      <c r="L16" s="101"/>
      <c r="M16" s="110"/>
      <c r="N16" s="79"/>
      <c r="O16" s="76"/>
      <c r="P16" s="71"/>
      <c r="Q16" s="36"/>
      <c r="R16" s="37"/>
      <c r="S16" s="37"/>
      <c r="T16" s="37"/>
      <c r="U16" s="38"/>
      <c r="V16" s="38"/>
      <c r="W16" s="38"/>
      <c r="X16" s="38"/>
      <c r="Y16" s="38"/>
      <c r="Z16" s="38"/>
      <c r="AA16" s="38"/>
    </row>
    <row r="17" spans="1:27" ht="31" x14ac:dyDescent="0.35">
      <c r="A17" s="15"/>
      <c r="B17" s="7" t="s">
        <v>41</v>
      </c>
      <c r="C17" s="2" t="s">
        <v>17</v>
      </c>
      <c r="D17" s="2" t="s">
        <v>12</v>
      </c>
      <c r="E17" s="2" t="s">
        <v>10</v>
      </c>
      <c r="F17" s="2" t="s">
        <v>1</v>
      </c>
      <c r="G17" s="2" t="s">
        <v>18</v>
      </c>
      <c r="H17" s="2" t="s">
        <v>5</v>
      </c>
      <c r="I17" s="2" t="s">
        <v>6</v>
      </c>
      <c r="J17" s="2" t="s">
        <v>7</v>
      </c>
      <c r="K17" s="2" t="s">
        <v>8</v>
      </c>
      <c r="L17" s="94"/>
      <c r="M17" s="77"/>
      <c r="N17" s="79"/>
      <c r="O17" s="76"/>
      <c r="P17" s="71"/>
      <c r="Q17" s="36"/>
      <c r="R17" s="37"/>
      <c r="S17" s="37"/>
      <c r="T17" s="37"/>
      <c r="U17" s="38"/>
      <c r="V17" s="38"/>
      <c r="W17" s="38"/>
      <c r="X17" s="38"/>
      <c r="Y17" s="38"/>
      <c r="Z17" s="38"/>
      <c r="AA17" s="38"/>
    </row>
    <row r="18" spans="1:27" x14ac:dyDescent="0.35">
      <c r="A18" s="15" t="s">
        <v>28</v>
      </c>
      <c r="B18" s="1" t="s">
        <v>19</v>
      </c>
      <c r="C18" s="40">
        <v>7</v>
      </c>
      <c r="D18" s="3">
        <v>1</v>
      </c>
      <c r="E18" s="41">
        <f>C18*D18</f>
        <v>7</v>
      </c>
      <c r="F18" s="3">
        <v>2</v>
      </c>
      <c r="G18" s="10">
        <f>E18*F18</f>
        <v>14</v>
      </c>
      <c r="H18" s="156">
        <v>44.32</v>
      </c>
      <c r="I18" s="43">
        <f>G18*H18</f>
        <v>620.48</v>
      </c>
      <c r="J18" s="5">
        <v>0</v>
      </c>
      <c r="K18" s="131">
        <v>0</v>
      </c>
      <c r="L18" s="94"/>
      <c r="M18" s="77"/>
      <c r="N18" s="79"/>
      <c r="O18" s="76"/>
      <c r="P18" s="70"/>
      <c r="Q18" s="27"/>
      <c r="R18" s="23"/>
      <c r="S18" s="23"/>
      <c r="T18" s="23"/>
    </row>
    <row r="19" spans="1:27" x14ac:dyDescent="0.35">
      <c r="A19" s="114"/>
      <c r="B19" s="114"/>
      <c r="C19" s="114"/>
      <c r="D19" s="114"/>
      <c r="E19" s="114"/>
      <c r="F19" s="114"/>
      <c r="G19" s="114"/>
      <c r="H19" s="115"/>
      <c r="I19" s="111"/>
      <c r="J19" s="111"/>
      <c r="K19" s="111"/>
      <c r="L19" s="80"/>
      <c r="M19" s="80"/>
      <c r="N19" s="79"/>
      <c r="O19" s="76"/>
      <c r="P19" s="70"/>
      <c r="Q19" s="27"/>
      <c r="R19" s="23"/>
      <c r="S19" s="23"/>
      <c r="T19" s="23"/>
    </row>
    <row r="20" spans="1:27" ht="45.5" x14ac:dyDescent="0.35">
      <c r="A20" s="14">
        <v>178.346</v>
      </c>
      <c r="B20" s="7" t="s">
        <v>56</v>
      </c>
      <c r="C20" s="2" t="s">
        <v>17</v>
      </c>
      <c r="D20" s="2" t="s">
        <v>12</v>
      </c>
      <c r="E20" s="2" t="s">
        <v>10</v>
      </c>
      <c r="F20" s="2" t="s">
        <v>51</v>
      </c>
      <c r="G20" s="2" t="s">
        <v>18</v>
      </c>
      <c r="H20" s="102" t="s">
        <v>5</v>
      </c>
      <c r="I20" s="2" t="s">
        <v>6</v>
      </c>
      <c r="J20" s="2" t="s">
        <v>7</v>
      </c>
      <c r="K20" s="2" t="s">
        <v>8</v>
      </c>
      <c r="L20" s="92"/>
      <c r="M20" s="73"/>
      <c r="N20" s="79"/>
      <c r="O20" s="82"/>
      <c r="P20" s="72"/>
      <c r="Q20" s="58"/>
    </row>
    <row r="21" spans="1:27" x14ac:dyDescent="0.35">
      <c r="A21" s="14"/>
      <c r="B21" s="18" t="s">
        <v>22</v>
      </c>
      <c r="C21" s="40">
        <v>7000</v>
      </c>
      <c r="D21" s="9">
        <v>1</v>
      </c>
      <c r="E21" s="41">
        <f>C21*D21</f>
        <v>7000</v>
      </c>
      <c r="F21" s="9">
        <v>5</v>
      </c>
      <c r="G21" s="150">
        <f>E21*(F21/60)</f>
        <v>583.33333333333326</v>
      </c>
      <c r="H21" s="156">
        <v>44.32</v>
      </c>
      <c r="I21" s="43">
        <f>G21*H21</f>
        <v>25853.333333333328</v>
      </c>
      <c r="J21" s="17">
        <v>0</v>
      </c>
      <c r="K21" s="131">
        <v>0</v>
      </c>
      <c r="L21" s="95"/>
      <c r="M21" s="81"/>
      <c r="N21" s="79"/>
      <c r="O21" s="82"/>
      <c r="P21" s="70"/>
      <c r="Q21" s="27"/>
    </row>
    <row r="22" spans="1:27" x14ac:dyDescent="0.35">
      <c r="A22" s="122"/>
      <c r="B22" s="126"/>
      <c r="C22" s="111"/>
      <c r="D22" s="111"/>
      <c r="E22" s="111"/>
      <c r="F22" s="111"/>
      <c r="G22" s="111"/>
      <c r="H22" s="115"/>
      <c r="I22" s="115"/>
      <c r="J22" s="127"/>
      <c r="K22" s="127"/>
      <c r="L22" s="81"/>
      <c r="M22" s="81"/>
      <c r="N22" s="79"/>
      <c r="O22" s="85"/>
      <c r="P22" s="70"/>
      <c r="Q22" s="27"/>
    </row>
    <row r="23" spans="1:27" ht="45.5" x14ac:dyDescent="0.35">
      <c r="A23" s="14"/>
      <c r="B23" s="7" t="s">
        <v>57</v>
      </c>
      <c r="C23" s="2" t="s">
        <v>17</v>
      </c>
      <c r="D23" s="2" t="s">
        <v>12</v>
      </c>
      <c r="E23" s="2" t="s">
        <v>10</v>
      </c>
      <c r="F23" s="2" t="s">
        <v>51</v>
      </c>
      <c r="G23" s="2" t="s">
        <v>18</v>
      </c>
      <c r="H23" s="102" t="s">
        <v>5</v>
      </c>
      <c r="I23" s="2" t="s">
        <v>6</v>
      </c>
      <c r="J23" s="2" t="s">
        <v>7</v>
      </c>
      <c r="K23" s="2" t="s">
        <v>8</v>
      </c>
      <c r="L23" s="95"/>
      <c r="M23" s="81"/>
      <c r="N23" s="79"/>
      <c r="O23" s="85"/>
      <c r="P23" s="70"/>
      <c r="Q23" s="27"/>
    </row>
    <row r="24" spans="1:27" x14ac:dyDescent="0.35">
      <c r="A24" s="14"/>
      <c r="B24" s="18" t="s">
        <v>19</v>
      </c>
      <c r="C24" s="40">
        <v>700</v>
      </c>
      <c r="D24" s="9">
        <v>1</v>
      </c>
      <c r="E24" s="41">
        <f>C24*D24</f>
        <v>700</v>
      </c>
      <c r="F24" s="9">
        <v>5</v>
      </c>
      <c r="G24" s="150">
        <f>E24*(F24/60)</f>
        <v>58.333333333333329</v>
      </c>
      <c r="H24" s="156">
        <v>44.32</v>
      </c>
      <c r="I24" s="43">
        <f>G24*H24</f>
        <v>2585.333333333333</v>
      </c>
      <c r="J24" s="17">
        <v>0</v>
      </c>
      <c r="K24" s="131">
        <v>0</v>
      </c>
      <c r="L24" s="95"/>
      <c r="M24" s="81"/>
      <c r="N24" s="79"/>
      <c r="O24" s="85"/>
      <c r="P24" s="70"/>
      <c r="Q24" s="27"/>
    </row>
    <row r="25" spans="1:27" x14ac:dyDescent="0.35">
      <c r="A25" s="122"/>
      <c r="B25" s="114"/>
      <c r="C25" s="114"/>
      <c r="D25" s="114"/>
      <c r="E25" s="114"/>
      <c r="F25" s="114"/>
      <c r="G25" s="111"/>
      <c r="H25" s="115"/>
      <c r="I25" s="111"/>
      <c r="J25" s="111"/>
      <c r="K25" s="111"/>
      <c r="L25" s="80"/>
      <c r="M25" s="80"/>
      <c r="N25" s="79"/>
      <c r="O25" s="85"/>
      <c r="P25" s="70"/>
      <c r="Q25" s="27"/>
    </row>
    <row r="26" spans="1:27" ht="31" x14ac:dyDescent="0.35">
      <c r="A26" s="14"/>
      <c r="B26" s="7" t="s">
        <v>43</v>
      </c>
      <c r="C26" s="2" t="s">
        <v>17</v>
      </c>
      <c r="D26" s="2" t="s">
        <v>12</v>
      </c>
      <c r="E26" s="2" t="s">
        <v>10</v>
      </c>
      <c r="F26" s="2" t="s">
        <v>1</v>
      </c>
      <c r="G26" s="2" t="s">
        <v>18</v>
      </c>
      <c r="H26" s="2" t="s">
        <v>5</v>
      </c>
      <c r="I26" s="2" t="s">
        <v>6</v>
      </c>
      <c r="J26" s="2" t="s">
        <v>7</v>
      </c>
      <c r="K26" s="2" t="s">
        <v>8</v>
      </c>
      <c r="L26" s="92"/>
      <c r="M26" s="73"/>
      <c r="N26" s="79"/>
      <c r="O26" s="85"/>
      <c r="P26" s="70"/>
      <c r="Q26" s="27"/>
    </row>
    <row r="27" spans="1:27" x14ac:dyDescent="0.35">
      <c r="A27" s="14"/>
      <c r="B27" s="1" t="s">
        <v>52</v>
      </c>
      <c r="C27" s="3">
        <v>4809</v>
      </c>
      <c r="D27" s="3">
        <v>1</v>
      </c>
      <c r="E27" s="3">
        <f>C27*D27</f>
        <v>4809</v>
      </c>
      <c r="F27" s="3">
        <v>2.5</v>
      </c>
      <c r="G27" s="151">
        <f>E27*F27</f>
        <v>12022.5</v>
      </c>
      <c r="H27" s="156">
        <v>44.32</v>
      </c>
      <c r="I27" s="4">
        <f t="shared" ref="I27:I32" si="5">G27*H27</f>
        <v>532837.19999999995</v>
      </c>
      <c r="J27" s="5">
        <v>0</v>
      </c>
      <c r="K27" s="5">
        <f>F27*J27</f>
        <v>0</v>
      </c>
      <c r="L27" s="94"/>
      <c r="M27" s="77"/>
      <c r="N27" s="79"/>
      <c r="O27" s="85"/>
      <c r="P27" s="35"/>
    </row>
    <row r="28" spans="1:27" x14ac:dyDescent="0.35">
      <c r="A28" s="14"/>
      <c r="B28" s="1" t="s">
        <v>23</v>
      </c>
      <c r="C28" s="3">
        <v>1000</v>
      </c>
      <c r="D28" s="3">
        <v>1</v>
      </c>
      <c r="E28" s="3">
        <f>C28*D28</f>
        <v>1000</v>
      </c>
      <c r="F28" s="3">
        <v>2.5</v>
      </c>
      <c r="G28" s="9">
        <f>E28*F28</f>
        <v>2500</v>
      </c>
      <c r="H28" s="156">
        <v>44.32</v>
      </c>
      <c r="I28" s="4">
        <f t="shared" si="5"/>
        <v>110800</v>
      </c>
      <c r="J28" s="5">
        <v>0</v>
      </c>
      <c r="K28" s="5">
        <f>F28*J28</f>
        <v>0</v>
      </c>
      <c r="L28" s="94"/>
      <c r="M28" s="77"/>
      <c r="N28" s="79"/>
      <c r="O28" s="71"/>
      <c r="P28" s="27"/>
      <c r="Q28" s="27"/>
    </row>
    <row r="29" spans="1:27" x14ac:dyDescent="0.35">
      <c r="A29" s="53"/>
      <c r="B29" s="7" t="s">
        <v>15</v>
      </c>
      <c r="C29" s="148">
        <f>SUM(C27:C28)</f>
        <v>5809</v>
      </c>
      <c r="D29" s="128"/>
      <c r="E29" s="147">
        <f>SUM(E27:E28)</f>
        <v>5809</v>
      </c>
      <c r="F29" s="128"/>
      <c r="G29" s="144">
        <f>SUM(G27:G28)</f>
        <v>14522.5</v>
      </c>
      <c r="H29" s="135"/>
      <c r="I29" s="137">
        <f>SUM(I27:I28)</f>
        <v>643637.19999999995</v>
      </c>
      <c r="J29" s="136"/>
      <c r="K29" s="143">
        <f>SUM(K27:K28)</f>
        <v>0</v>
      </c>
      <c r="L29" s="94"/>
      <c r="M29" s="77"/>
      <c r="N29" s="79"/>
      <c r="O29" s="71"/>
      <c r="P29" s="27"/>
      <c r="Q29" s="27"/>
    </row>
    <row r="30" spans="1:27" x14ac:dyDescent="0.35">
      <c r="A30" s="122"/>
      <c r="B30" s="123"/>
      <c r="C30" s="114"/>
      <c r="D30" s="114"/>
      <c r="E30" s="114"/>
      <c r="F30" s="114"/>
      <c r="G30" s="111"/>
      <c r="H30" s="124"/>
      <c r="I30" s="124"/>
      <c r="J30" s="125"/>
      <c r="K30" s="125"/>
      <c r="L30" s="77"/>
      <c r="M30" s="77"/>
      <c r="N30" s="79"/>
      <c r="O30" s="71"/>
      <c r="P30" s="27"/>
      <c r="Q30" s="27"/>
    </row>
    <row r="31" spans="1:27" ht="31" x14ac:dyDescent="0.35">
      <c r="A31" s="14"/>
      <c r="B31" s="7" t="s">
        <v>44</v>
      </c>
      <c r="C31" s="2" t="s">
        <v>17</v>
      </c>
      <c r="D31" s="2" t="s">
        <v>12</v>
      </c>
      <c r="E31" s="2" t="s">
        <v>10</v>
      </c>
      <c r="F31" s="2" t="s">
        <v>1</v>
      </c>
      <c r="G31" s="2" t="s">
        <v>18</v>
      </c>
      <c r="H31" s="2" t="s">
        <v>5</v>
      </c>
      <c r="I31" s="2" t="s">
        <v>6</v>
      </c>
      <c r="J31" s="2" t="s">
        <v>7</v>
      </c>
      <c r="K31" s="2" t="s">
        <v>8</v>
      </c>
      <c r="L31" s="94"/>
      <c r="M31" s="77"/>
      <c r="N31" s="79"/>
      <c r="O31" s="71"/>
      <c r="P31" s="27"/>
      <c r="Q31" s="27"/>
    </row>
    <row r="32" spans="1:27" x14ac:dyDescent="0.35">
      <c r="A32" s="14"/>
      <c r="B32" s="1" t="s">
        <v>45</v>
      </c>
      <c r="C32" s="40">
        <v>581</v>
      </c>
      <c r="D32" s="3">
        <v>1</v>
      </c>
      <c r="E32" s="41">
        <f>C32*D32</f>
        <v>581</v>
      </c>
      <c r="F32" s="3">
        <v>2.5</v>
      </c>
      <c r="G32" s="10">
        <f>E32*F32</f>
        <v>1452.5</v>
      </c>
      <c r="H32" s="156">
        <v>44.32</v>
      </c>
      <c r="I32" s="43">
        <f t="shared" si="5"/>
        <v>64374.8</v>
      </c>
      <c r="J32" s="5">
        <v>0</v>
      </c>
      <c r="K32" s="131">
        <f>F32*J32</f>
        <v>0</v>
      </c>
      <c r="L32" s="95"/>
      <c r="M32" s="81"/>
      <c r="N32" s="79"/>
      <c r="O32" s="70"/>
      <c r="P32" s="27"/>
      <c r="Q32" s="27"/>
    </row>
    <row r="33" spans="1:17" x14ac:dyDescent="0.35">
      <c r="A33" s="114"/>
      <c r="B33" s="114"/>
      <c r="C33" s="114"/>
      <c r="D33" s="114"/>
      <c r="E33" s="114"/>
      <c r="F33" s="114"/>
      <c r="G33" s="111"/>
      <c r="H33" s="115"/>
      <c r="I33" s="111"/>
      <c r="J33" s="111"/>
      <c r="K33" s="111"/>
      <c r="L33" s="80"/>
      <c r="M33" s="80"/>
      <c r="N33" s="79"/>
      <c r="O33" s="70"/>
      <c r="P33" s="27"/>
      <c r="Q33" s="27"/>
    </row>
    <row r="34" spans="1:17" ht="31" x14ac:dyDescent="0.35">
      <c r="A34" s="14">
        <v>180.40700000000001</v>
      </c>
      <c r="B34" s="19" t="s">
        <v>53</v>
      </c>
      <c r="C34" s="20" t="s">
        <v>17</v>
      </c>
      <c r="D34" s="20" t="s">
        <v>12</v>
      </c>
      <c r="E34" s="20" t="s">
        <v>10</v>
      </c>
      <c r="F34" s="2" t="s">
        <v>51</v>
      </c>
      <c r="G34" s="2" t="s">
        <v>18</v>
      </c>
      <c r="H34" s="103" t="s">
        <v>5</v>
      </c>
      <c r="I34" s="20" t="s">
        <v>6</v>
      </c>
      <c r="J34" s="20" t="s">
        <v>7</v>
      </c>
      <c r="K34" s="20" t="s">
        <v>8</v>
      </c>
      <c r="L34" s="96"/>
      <c r="M34" s="89"/>
      <c r="N34" s="79"/>
      <c r="O34" s="70"/>
      <c r="P34" s="27"/>
      <c r="Q34" s="27"/>
    </row>
    <row r="35" spans="1:17" x14ac:dyDescent="0.35">
      <c r="A35" s="14"/>
      <c r="B35" s="18" t="s">
        <v>42</v>
      </c>
      <c r="C35" s="40">
        <v>15000</v>
      </c>
      <c r="D35" s="9">
        <v>1</v>
      </c>
      <c r="E35" s="41">
        <f>C35*D35</f>
        <v>15000</v>
      </c>
      <c r="F35" s="9">
        <v>5</v>
      </c>
      <c r="G35" s="129">
        <f>E35*(F35/60)</f>
        <v>1250</v>
      </c>
      <c r="H35" s="156">
        <v>44.32</v>
      </c>
      <c r="I35" s="43">
        <f t="shared" ref="I35" si="6">G35*H35</f>
        <v>55400</v>
      </c>
      <c r="J35" s="17">
        <v>0</v>
      </c>
      <c r="K35" s="131">
        <v>0</v>
      </c>
      <c r="L35" s="95"/>
      <c r="M35" s="81"/>
      <c r="N35" s="79"/>
      <c r="O35" s="70"/>
      <c r="P35" s="27"/>
      <c r="Q35" s="27"/>
    </row>
    <row r="36" spans="1:17" x14ac:dyDescent="0.35">
      <c r="A36" s="116"/>
      <c r="B36" s="121"/>
      <c r="C36" s="112"/>
      <c r="D36" s="112"/>
      <c r="E36" s="112"/>
      <c r="F36" s="112"/>
      <c r="G36" s="105"/>
      <c r="H36" s="113"/>
      <c r="I36" s="105"/>
      <c r="J36" s="105"/>
      <c r="K36" s="105"/>
      <c r="L36" s="80"/>
      <c r="M36" s="80"/>
      <c r="N36" s="79"/>
      <c r="O36" s="70"/>
      <c r="P36" s="27"/>
      <c r="Q36" s="27"/>
    </row>
    <row r="37" spans="1:17" x14ac:dyDescent="0.35">
      <c r="A37" s="117"/>
      <c r="B37" s="118"/>
      <c r="C37" s="119"/>
      <c r="D37" s="119"/>
      <c r="E37" s="119"/>
      <c r="F37" s="119"/>
      <c r="G37" s="104"/>
      <c r="H37" s="120"/>
      <c r="I37" s="104"/>
      <c r="J37" s="104"/>
      <c r="K37" s="104"/>
      <c r="L37" s="80"/>
      <c r="M37" s="80"/>
      <c r="N37" s="79"/>
      <c r="O37" s="70"/>
      <c r="P37" s="27"/>
      <c r="Q37" s="27"/>
    </row>
    <row r="38" spans="1:17" ht="31" x14ac:dyDescent="0.35">
      <c r="A38" s="14" t="s">
        <v>29</v>
      </c>
      <c r="B38" s="7" t="s">
        <v>54</v>
      </c>
      <c r="C38" s="2" t="s">
        <v>46</v>
      </c>
      <c r="D38" s="2" t="s">
        <v>47</v>
      </c>
      <c r="E38" s="20" t="s">
        <v>48</v>
      </c>
      <c r="F38" s="2" t="s">
        <v>49</v>
      </c>
      <c r="G38" s="2" t="s">
        <v>10</v>
      </c>
      <c r="H38" s="2" t="s">
        <v>1</v>
      </c>
      <c r="I38" s="2" t="s">
        <v>18</v>
      </c>
      <c r="J38" s="102" t="s">
        <v>5</v>
      </c>
      <c r="K38" s="2" t="s">
        <v>6</v>
      </c>
      <c r="L38" s="2" t="s">
        <v>7</v>
      </c>
      <c r="M38" s="2" t="s">
        <v>8</v>
      </c>
      <c r="N38" s="79"/>
      <c r="O38" s="70"/>
      <c r="P38" s="27"/>
      <c r="Q38" s="27"/>
    </row>
    <row r="39" spans="1:17" x14ac:dyDescent="0.35">
      <c r="A39" s="14"/>
      <c r="B39" s="18" t="s">
        <v>24</v>
      </c>
      <c r="C39" s="3">
        <v>123000</v>
      </c>
      <c r="D39" s="153">
        <v>0.2</v>
      </c>
      <c r="E39" s="9">
        <f>C39*D39</f>
        <v>24600</v>
      </c>
      <c r="F39" s="9">
        <v>1</v>
      </c>
      <c r="G39" s="9">
        <f>E39*F39</f>
        <v>24600</v>
      </c>
      <c r="H39" s="9">
        <v>1.5</v>
      </c>
      <c r="I39" s="9">
        <f>G39*H39</f>
        <v>36900</v>
      </c>
      <c r="J39" s="156">
        <v>44.32</v>
      </c>
      <c r="K39" s="16">
        <f>I39*J39</f>
        <v>1635408</v>
      </c>
      <c r="L39" s="17">
        <v>0</v>
      </c>
      <c r="M39" s="17">
        <f>H39*L39</f>
        <v>0</v>
      </c>
      <c r="N39" s="79"/>
      <c r="O39" s="70"/>
      <c r="P39" s="27"/>
      <c r="Q39" s="27"/>
    </row>
    <row r="40" spans="1:17" x14ac:dyDescent="0.35">
      <c r="A40" s="14"/>
      <c r="B40" s="18" t="s">
        <v>25</v>
      </c>
      <c r="C40" s="3">
        <v>123000</v>
      </c>
      <c r="D40" s="153">
        <v>0.25</v>
      </c>
      <c r="E40" s="9">
        <f>C40*D40</f>
        <v>30750</v>
      </c>
      <c r="F40" s="9">
        <v>1</v>
      </c>
      <c r="G40" s="9">
        <f>E40*F40</f>
        <v>30750</v>
      </c>
      <c r="H40" s="9">
        <v>1.5</v>
      </c>
      <c r="I40" s="9">
        <f>G40*H40</f>
        <v>46125</v>
      </c>
      <c r="J40" s="156">
        <v>44.32</v>
      </c>
      <c r="K40" s="16">
        <f>I40*J40</f>
        <v>2044260</v>
      </c>
      <c r="L40" s="17">
        <v>0</v>
      </c>
      <c r="M40" s="17">
        <f>H40*L40</f>
        <v>0</v>
      </c>
      <c r="N40" s="79"/>
      <c r="O40" s="70"/>
      <c r="P40" s="27"/>
      <c r="Q40" s="27"/>
    </row>
    <row r="41" spans="1:17" s="57" customFormat="1" ht="15" x14ac:dyDescent="0.3">
      <c r="A41" s="53"/>
      <c r="B41" s="19" t="s">
        <v>15</v>
      </c>
      <c r="C41" s="128"/>
      <c r="D41" s="128"/>
      <c r="E41" s="148">
        <f>SUM(E38:E40)</f>
        <v>55350</v>
      </c>
      <c r="F41" s="138"/>
      <c r="G41" s="147">
        <f>SUM(G39:G40)</f>
        <v>55350</v>
      </c>
      <c r="H41" s="138"/>
      <c r="I41" s="144">
        <f>SUM(I39:I40)</f>
        <v>83025</v>
      </c>
      <c r="J41" s="138"/>
      <c r="K41" s="139">
        <f>SUM(K39:K40)</f>
        <v>3679668</v>
      </c>
      <c r="L41" s="61"/>
      <c r="M41" s="133">
        <f>H41*L41</f>
        <v>0</v>
      </c>
      <c r="N41" s="140"/>
      <c r="O41" s="141"/>
      <c r="P41" s="142"/>
      <c r="Q41" s="142"/>
    </row>
    <row r="42" spans="1:17" x14ac:dyDescent="0.35">
      <c r="A42" s="116"/>
      <c r="B42" s="121"/>
      <c r="C42" s="112"/>
      <c r="D42" s="112"/>
      <c r="E42" s="112"/>
      <c r="F42" s="112"/>
      <c r="G42" s="105"/>
      <c r="H42" s="105"/>
      <c r="I42" s="105"/>
      <c r="J42" s="105"/>
      <c r="K42" s="105"/>
      <c r="L42" s="80"/>
      <c r="M42" s="80"/>
      <c r="N42" s="79"/>
      <c r="O42" s="70"/>
      <c r="P42" s="27"/>
      <c r="Q42" s="27"/>
    </row>
    <row r="43" spans="1:17" x14ac:dyDescent="0.35">
      <c r="A43" s="44"/>
      <c r="B43" s="45"/>
      <c r="C43" s="38"/>
      <c r="D43" s="38"/>
      <c r="E43" s="38"/>
      <c r="F43" s="108"/>
      <c r="G43" s="105"/>
      <c r="H43" s="109"/>
      <c r="I43" s="39"/>
      <c r="J43" s="39"/>
      <c r="K43" s="83"/>
      <c r="L43" s="105"/>
      <c r="M43" s="105"/>
      <c r="N43" s="79"/>
      <c r="O43" s="70"/>
      <c r="P43" s="27"/>
      <c r="Q43" s="27"/>
    </row>
    <row r="44" spans="1:17" x14ac:dyDescent="0.35">
      <c r="C44" s="46"/>
      <c r="D44" s="46"/>
      <c r="E44" s="46"/>
      <c r="F44" s="46"/>
      <c r="G44" s="42"/>
      <c r="H44" s="24"/>
      <c r="I44" s="24"/>
      <c r="J44" s="24"/>
      <c r="K44" s="34"/>
      <c r="L44" s="80"/>
      <c r="M44" s="80"/>
      <c r="N44" s="79"/>
      <c r="O44" s="35"/>
    </row>
    <row r="45" spans="1:17" s="29" customFormat="1" ht="33.75" customHeight="1" x14ac:dyDescent="0.35">
      <c r="A45" s="28"/>
      <c r="B45" s="47"/>
      <c r="C45" s="6" t="s">
        <v>2</v>
      </c>
      <c r="D45" s="6" t="s">
        <v>3</v>
      </c>
      <c r="E45" s="6" t="s">
        <v>4</v>
      </c>
      <c r="F45" s="6" t="s">
        <v>9</v>
      </c>
      <c r="G45" s="6" t="s">
        <v>11</v>
      </c>
      <c r="H45" s="48"/>
      <c r="I45" s="22"/>
      <c r="J45" s="22"/>
      <c r="K45" s="84"/>
      <c r="L45" s="90"/>
      <c r="M45" s="90"/>
      <c r="N45" s="91"/>
      <c r="O45" s="86"/>
    </row>
    <row r="46" spans="1:17" s="29" customFormat="1" x14ac:dyDescent="0.35">
      <c r="A46" s="28"/>
      <c r="B46" s="47"/>
      <c r="C46" s="152">
        <f>SUM(D5,C8,C12,C15,C18,C21,C24,C29,C32,C35,E41)</f>
        <v>85928.666666666657</v>
      </c>
      <c r="D46" s="11">
        <f>SUM(G41,E35,E32,E29,E24,E21,E18,E15,E12,E8,G5)</f>
        <v>85928.666666666672</v>
      </c>
      <c r="E46" s="129">
        <f>ROUND(SUM(I41,G35,G32,G28,G27,G24,G21,G18,G15,G12,G8,J5), 0)</f>
        <v>101507</v>
      </c>
      <c r="F46" s="43">
        <f>SUM(K41,I35,I32,I29,I24,I21,I18,I15,I12,I8,M5)</f>
        <v>4498781.6222222233</v>
      </c>
      <c r="G46" s="130">
        <f>SUM(M41,K35,K32,K29,K24,K21,K18,K15,K12,K8,O5)</f>
        <v>0</v>
      </c>
      <c r="H46" s="49"/>
      <c r="I46" s="30"/>
      <c r="J46" s="30"/>
      <c r="K46" s="30"/>
      <c r="L46" s="87"/>
      <c r="M46" s="87"/>
      <c r="N46" s="88"/>
    </row>
    <row r="47" spans="1:17" x14ac:dyDescent="0.35">
      <c r="C47" s="38"/>
      <c r="D47" s="38"/>
      <c r="E47" s="38"/>
      <c r="F47" s="38"/>
      <c r="G47" s="38"/>
    </row>
    <row r="52" spans="2:6" x14ac:dyDescent="0.35">
      <c r="B52" s="155"/>
    </row>
    <row r="54" spans="2:6" x14ac:dyDescent="0.35">
      <c r="B54" s="155"/>
    </row>
    <row r="55" spans="2:6" x14ac:dyDescent="0.35">
      <c r="C55" s="31"/>
      <c r="D55" s="31"/>
      <c r="E55" s="31"/>
      <c r="F55" s="31"/>
    </row>
    <row r="56" spans="2:6" x14ac:dyDescent="0.35">
      <c r="C56" s="32"/>
      <c r="D56" s="32"/>
      <c r="E56" s="32"/>
      <c r="F56" s="33"/>
    </row>
  </sheetData>
  <mergeCells count="1">
    <mergeCell ref="A2:A4"/>
  </mergeCells>
  <pageMargins left="0.7" right="0.7" top="0.75" bottom="0.75" header="0.3" footer="0.3"/>
  <pageSetup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A32" sqref="A32"/>
    </sheetView>
  </sheetViews>
  <sheetFormatPr defaultRowHeight="14.5" x14ac:dyDescent="0.35"/>
  <cols>
    <col min="1" max="1" width="26.26953125" customWidth="1"/>
    <col min="2" max="2" width="16.453125" customWidth="1"/>
    <col min="3" max="3" width="14" customWidth="1"/>
    <col min="4" max="4" width="13.7265625" customWidth="1"/>
    <col min="5" max="5" width="13.54296875" customWidth="1"/>
    <col min="6" max="6" width="15.54296875" customWidth="1"/>
  </cols>
  <sheetData>
    <row r="1" spans="1:6" ht="31" x14ac:dyDescent="0.35">
      <c r="A1" s="157"/>
      <c r="B1" s="158" t="s">
        <v>59</v>
      </c>
      <c r="C1" s="158" t="s">
        <v>60</v>
      </c>
      <c r="D1" s="158" t="s">
        <v>61</v>
      </c>
      <c r="E1" s="159" t="s">
        <v>5</v>
      </c>
      <c r="F1" s="158" t="s">
        <v>6</v>
      </c>
    </row>
    <row r="2" spans="1:6" ht="31" x14ac:dyDescent="0.35">
      <c r="A2" s="160" t="s">
        <v>58</v>
      </c>
      <c r="B2" s="163">
        <v>1167</v>
      </c>
      <c r="C2" s="161">
        <v>30</v>
      </c>
      <c r="D2" s="164">
        <f>B2*(C2/60)</f>
        <v>583.5</v>
      </c>
      <c r="E2" s="162">
        <v>46.62</v>
      </c>
      <c r="F2" s="165">
        <f t="shared" ref="F2" si="0">D2*E2</f>
        <v>27202.769999999997</v>
      </c>
    </row>
  </sheetData>
  <pageMargins left="0.7" right="0.7" top="0.75" bottom="0.75" header="0.3" footer="0.3"/>
  <pageSetup paperSize="19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Fed Gov Cost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Geller, Shelby (PHMSA)</dc:creator>
  <cp:lastModifiedBy>USDOT_User</cp:lastModifiedBy>
  <cp:lastPrinted>2018-03-23T18:04:49Z</cp:lastPrinted>
  <dcterms:created xsi:type="dcterms:W3CDTF">2017-10-30T20:20:31Z</dcterms:created>
  <dcterms:modified xsi:type="dcterms:W3CDTF">2018-05-16T21:29:43Z</dcterms:modified>
</cp:coreProperties>
</file>