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08" windowHeight="1500" activeTab="0"/>
  </bookViews>
  <sheets>
    <sheet name="1. Raw Data" sheetId="1" r:id="rId1"/>
    <sheet name="2. transect_density per 500ft2" sheetId="2" r:id="rId2"/>
    <sheet name="3, site_PivotTable_AvgMD Den." sheetId="3" r:id="rId3"/>
    <sheet name="4. site_Hist_AvgMD-den_500ft2" sheetId="4" r:id="rId4"/>
    <sheet name="5. site_histogram_output" sheetId="5" r:id="rId5"/>
    <sheet name="6. region_Hist_AvgMD Den_500ft2" sheetId="6" r:id="rId6"/>
    <sheet name="7. region_Histogram_output" sheetId="7" r:id="rId7"/>
    <sheet name="8. Monitoring Data_basic stats" sheetId="8" r:id="rId8"/>
  </sheets>
  <definedNames>
    <definedName name="_xlnm._FilterDatabase" localSheetId="0" hidden="1">'1. Raw Data'!$A$1:$I$177</definedName>
    <definedName name="_xlnm._FilterDatabase" localSheetId="3" hidden="1">'4. site_Hist_AvgMD-den_500ft2'!$A$2:$C$47</definedName>
    <definedName name="_xlfn.MODE.MULT" hidden="1">#NAME?</definedName>
    <definedName name="_xlfn.QUARTILE.EXC" hidden="1">#NAME?</definedName>
  </definedNames>
  <calcPr fullCalcOnLoad="1"/>
  <pivotCaches>
    <pivotCache cacheId="2" r:id="rId9"/>
  </pivotCaches>
</workbook>
</file>

<file path=xl/sharedStrings.xml><?xml version="1.0" encoding="utf-8"?>
<sst xmlns="http://schemas.openxmlformats.org/spreadsheetml/2006/main" count="1986" uniqueCount="174">
  <si>
    <t>State</t>
  </si>
  <si>
    <t>Date</t>
  </si>
  <si>
    <t>Site Name</t>
  </si>
  <si>
    <t>Debris count per transect</t>
  </si>
  <si>
    <t>ME</t>
  </si>
  <si>
    <t>Transect #</t>
  </si>
  <si>
    <r>
      <t>Length of Beach</t>
    </r>
    <r>
      <rPr>
        <sz val="11"/>
        <color theme="1"/>
        <rFont val="Calibri"/>
        <family val="2"/>
      </rPr>
      <t xml:space="preserve"> (transect length in meters - should be 5m)</t>
    </r>
  </si>
  <si>
    <r>
      <t>Width of Beach</t>
    </r>
    <r>
      <rPr>
        <sz val="11"/>
        <color theme="1"/>
        <rFont val="Calibri"/>
        <family val="2"/>
      </rPr>
      <t xml:space="preserve"> (transect width from waters' edge to backshore, in meters)</t>
    </r>
  </si>
  <si>
    <r>
      <t>debris/m</t>
    </r>
    <r>
      <rPr>
        <b/>
        <vertAlign val="superscript"/>
        <sz val="11"/>
        <color indexed="8"/>
        <rFont val="Calibri"/>
        <family val="2"/>
      </rPr>
      <t>2</t>
    </r>
  </si>
  <si>
    <t>County</t>
  </si>
  <si>
    <t>York</t>
  </si>
  <si>
    <t>Drakes Island Beach, Wells</t>
  </si>
  <si>
    <t>Goochs Beach, Kennebunk</t>
  </si>
  <si>
    <t>Old Orchard Beach</t>
  </si>
  <si>
    <t>MA</t>
  </si>
  <si>
    <t>Barnstable</t>
  </si>
  <si>
    <t>Mayflower Beach</t>
  </si>
  <si>
    <t>Marconi Beach</t>
  </si>
  <si>
    <t>Nauset Beach</t>
  </si>
  <si>
    <t>Oqunquit Beach</t>
  </si>
  <si>
    <t>West Dennis Beach</t>
  </si>
  <si>
    <t>MD</t>
  </si>
  <si>
    <t>Worcester</t>
  </si>
  <si>
    <t>Ocean City #1 - 94th St.</t>
  </si>
  <si>
    <t>Ocean City #2 - 48th St.</t>
  </si>
  <si>
    <t>Ocean City #3 - 12th St.</t>
  </si>
  <si>
    <t>DE</t>
  </si>
  <si>
    <t>Sussex</t>
  </si>
  <si>
    <t>Lewes Beach</t>
  </si>
  <si>
    <t>Gordon's Pond State Wildlife Area</t>
  </si>
  <si>
    <t>South Bethany/York Beach</t>
  </si>
  <si>
    <t>Fenwick Isle</t>
  </si>
  <si>
    <t>NC</t>
  </si>
  <si>
    <t>New Hanover</t>
  </si>
  <si>
    <t>Carolina Beach</t>
  </si>
  <si>
    <t>Wrightsville Beach</t>
  </si>
  <si>
    <t>Pender</t>
  </si>
  <si>
    <t>Topsail Beach</t>
  </si>
  <si>
    <t>Surf City</t>
  </si>
  <si>
    <t>SC</t>
  </si>
  <si>
    <t xml:space="preserve">Horry </t>
  </si>
  <si>
    <t>Surfside Beach</t>
  </si>
  <si>
    <t>Myrtle Beach State Park</t>
  </si>
  <si>
    <t>Myrtle Beach - 49th Ave N</t>
  </si>
  <si>
    <t>North Myrtle - Cherry Grove Beach</t>
  </si>
  <si>
    <t>CA</t>
  </si>
  <si>
    <t>Santa Cruz</t>
  </si>
  <si>
    <t>Monterey</t>
  </si>
  <si>
    <t>Manresa State Beach</t>
  </si>
  <si>
    <t>Fort Ord Dunes State Park</t>
  </si>
  <si>
    <t>Moss Landing State Beach</t>
  </si>
  <si>
    <t>Los Angeles</t>
  </si>
  <si>
    <t>Zuma Beach</t>
  </si>
  <si>
    <t>Del Monte Beach</t>
  </si>
  <si>
    <t>Will Rogers Beach</t>
  </si>
  <si>
    <t>Junipero Beach (Long Beach)</t>
  </si>
  <si>
    <t>Orange County</t>
  </si>
  <si>
    <t>Bolsa Chica State Beach</t>
  </si>
  <si>
    <t>OH</t>
  </si>
  <si>
    <t xml:space="preserve">Erie </t>
  </si>
  <si>
    <t>Cedar Point Beach</t>
  </si>
  <si>
    <t>Ottawa</t>
  </si>
  <si>
    <t>East Harbor State Park Beach</t>
  </si>
  <si>
    <t>Nickel Plate Beach</t>
  </si>
  <si>
    <t>Port Clinton City Beach</t>
  </si>
  <si>
    <t>South Bass Island State Park</t>
  </si>
  <si>
    <t>AL</t>
  </si>
  <si>
    <t>Baldwin</t>
  </si>
  <si>
    <t>Fort Morgan</t>
  </si>
  <si>
    <t>Gulf Highlands</t>
  </si>
  <si>
    <t>Gulf State Beach Park</t>
  </si>
  <si>
    <t>Orange Beach</t>
  </si>
  <si>
    <t>WA</t>
  </si>
  <si>
    <t>Pacific</t>
  </si>
  <si>
    <t>Klipsan Beach (Long Beach)</t>
  </si>
  <si>
    <t>OR</t>
  </si>
  <si>
    <t>Lane</t>
  </si>
  <si>
    <t>Muriel O Ponsler</t>
  </si>
  <si>
    <t>Douglas</t>
  </si>
  <si>
    <t>Tahkenitch</t>
  </si>
  <si>
    <t>Total</t>
  </si>
  <si>
    <t xml:space="preserve">Median: </t>
  </si>
  <si>
    <t>Length of Beach (transect length in meters - should be 5m)</t>
  </si>
  <si>
    <t>Width of Beach (transect width from waters' edge to backshore, in meters)</t>
  </si>
  <si>
    <t>Grand Total</t>
  </si>
  <si>
    <t>AL Total</t>
  </si>
  <si>
    <t>CA Total</t>
  </si>
  <si>
    <t>DE Total</t>
  </si>
  <si>
    <t>MA Total</t>
  </si>
  <si>
    <t>MD Total</t>
  </si>
  <si>
    <t>ME Total</t>
  </si>
  <si>
    <t>NC Total</t>
  </si>
  <si>
    <t>OH Total</t>
  </si>
  <si>
    <t>OR Total</t>
  </si>
  <si>
    <t>SC Total</t>
  </si>
  <si>
    <t>WA Total</t>
  </si>
  <si>
    <t>Baldwin Total</t>
  </si>
  <si>
    <t>Los Angeles Total</t>
  </si>
  <si>
    <t>Monterey Total</t>
  </si>
  <si>
    <t>Orange County Total</t>
  </si>
  <si>
    <t>Santa Cruz Total</t>
  </si>
  <si>
    <t>Sussex Total</t>
  </si>
  <si>
    <t>Barnstable Total</t>
  </si>
  <si>
    <t>Worcester Total</t>
  </si>
  <si>
    <t>York Total</t>
  </si>
  <si>
    <t>New Hanover Total</t>
  </si>
  <si>
    <t>Pender Total</t>
  </si>
  <si>
    <t>Erie  Total</t>
  </si>
  <si>
    <t>Ottawa Total</t>
  </si>
  <si>
    <t>Douglas Total</t>
  </si>
  <si>
    <t>Lane Total</t>
  </si>
  <si>
    <t>Horry  Total</t>
  </si>
  <si>
    <t>Pacific Total</t>
  </si>
  <si>
    <t>Average of debris/m2</t>
  </si>
  <si>
    <t>Data</t>
  </si>
  <si>
    <t>Debris Bins</t>
  </si>
  <si>
    <t>Average debris densities/500ft2</t>
  </si>
  <si>
    <t>More</t>
  </si>
  <si>
    <t>Frequency</t>
  </si>
  <si>
    <r>
      <t>debris/m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</si>
  <si>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to 500ft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conversion</t>
    </r>
  </si>
  <si>
    <t>TOTAL</t>
  </si>
  <si>
    <t>% of total per bin</t>
  </si>
  <si>
    <t>Min:</t>
  </si>
  <si>
    <t>Min.</t>
  </si>
  <si>
    <t>Max.</t>
  </si>
  <si>
    <t>Quartile 1</t>
  </si>
  <si>
    <t>Q2</t>
  </si>
  <si>
    <t>Q3</t>
  </si>
  <si>
    <t>Max:</t>
  </si>
  <si>
    <t xml:space="preserve">Quartile 1 (25th percentile): </t>
  </si>
  <si>
    <t xml:space="preserve">Quartile 2 (50th percentile): </t>
  </si>
  <si>
    <t xml:space="preserve">Quartile 3 (75th percentile): </t>
  </si>
  <si>
    <t>Median</t>
  </si>
  <si>
    <t>Basic Stats (site)</t>
  </si>
  <si>
    <t>Basic stats (transect):</t>
  </si>
  <si>
    <t>Region</t>
  </si>
  <si>
    <t>Gulf of Mexico</t>
  </si>
  <si>
    <t>Mid-Atlantic</t>
  </si>
  <si>
    <t>California</t>
  </si>
  <si>
    <t>Great Lakes</t>
  </si>
  <si>
    <t>Mid-Atlantic Average</t>
  </si>
  <si>
    <t>Great Lakes Average</t>
  </si>
  <si>
    <t>Northeast</t>
  </si>
  <si>
    <t>Northeast Average</t>
  </si>
  <si>
    <t>Southeast</t>
  </si>
  <si>
    <t>Southeast Average</t>
  </si>
  <si>
    <t>Gulf of Mexico Average</t>
  </si>
  <si>
    <t>California Average</t>
  </si>
  <si>
    <t>Pacific Northwest</t>
  </si>
  <si>
    <t>Pacific Northwest Average</t>
  </si>
  <si>
    <t>Orange County, CA</t>
  </si>
  <si>
    <t>Orange County, CA Average</t>
  </si>
  <si>
    <t>m2 to 500ft2 conversion</t>
  </si>
  <si>
    <t>Bins</t>
  </si>
  <si>
    <t>Basic Stats (region)</t>
  </si>
  <si>
    <t>Basic stats by transect, site, and region</t>
  </si>
  <si>
    <t>Tillamook</t>
  </si>
  <si>
    <t>Manhattan Beach, Rockaway</t>
  </si>
  <si>
    <t>Tillamook Total</t>
  </si>
  <si>
    <t>Average of debris/500ft2 (m2 to 500ft2 conversion)</t>
  </si>
  <si>
    <t>Average debris/m2</t>
  </si>
  <si>
    <r>
      <t>Debris density/500ft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 xml:space="preserve"> (transect)</t>
    </r>
  </si>
  <si>
    <r>
      <t>Debris density/500ft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 xml:space="preserve"> (site averages)</t>
    </r>
  </si>
  <si>
    <r>
      <t>Debris density/500ft</t>
    </r>
    <r>
      <rPr>
        <b/>
        <vertAlign val="superscript"/>
        <sz val="11"/>
        <color indexed="56"/>
        <rFont val="Calibri"/>
        <family val="2"/>
      </rPr>
      <t>2</t>
    </r>
    <r>
      <rPr>
        <b/>
        <sz val="11"/>
        <color indexed="56"/>
        <rFont val="Calibri"/>
        <family val="2"/>
      </rPr>
      <t xml:space="preserve"> (regional averages)</t>
    </r>
  </si>
  <si>
    <t>Site</t>
  </si>
  <si>
    <t>Transect</t>
  </si>
  <si>
    <t>Debris Counts doubled scenario</t>
  </si>
  <si>
    <t>Debris Counts doubled (1, 2, 4, 8, 16)</t>
  </si>
  <si>
    <t>Debris counts doubled scenario</t>
  </si>
  <si>
    <t>Data not used (sites do not fall within the National Model regions):</t>
  </si>
  <si>
    <t>Debris counts doubled</t>
  </si>
  <si>
    <t>Debris Counts Doubled (1, 2, 4, 8, 16) Scenario - % of total per bin</t>
  </si>
  <si>
    <t>% of total per bin (Debris Counts Doubled Scenario)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</si>
</sst>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0"/>
    <numFmt numFmtId="167" formatCode="0.0000000"/>
    <numFmt numFmtId="168" formatCode="0.000000"/>
    <numFmt numFmtId="169" formatCode="0.000"/>
    <numFmt numFmtId="170" formatCode="0.0"/>
    <numFmt numFmtId="171" formatCode="mmm\-yyyy"/>
    <numFmt numFmtId="172" formatCode="0.0000000000"/>
    <numFmt numFmtId="173" formatCode="0.00000000000"/>
    <numFmt numFmtId="174" formatCode="0.00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0"/>
      <color indexed="8"/>
      <name val="Calibri"/>
      <family val="0"/>
    </font>
    <font>
      <b/>
      <vertAlign val="superscript"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70C0"/>
      <name val="Calibri"/>
      <family val="2"/>
    </font>
    <font>
      <b/>
      <sz val="14"/>
      <color rgb="FF0070C0"/>
      <name val="Calibri"/>
      <family val="2"/>
    </font>
    <font>
      <b/>
      <sz val="11"/>
      <color rgb="FF00206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rgb="FF999999"/>
      </left>
      <right>
        <color indexed="63"/>
      </right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Fill="1" applyBorder="1" applyAlignment="1">
      <alignment/>
    </xf>
    <xf numFmtId="165" fontId="0" fillId="0" borderId="0" xfId="0" applyNumberFormat="1" applyAlignment="1">
      <alignment/>
    </xf>
    <xf numFmtId="0" fontId="44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5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4" fillId="33" borderId="15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169" fontId="0" fillId="0" borderId="15" xfId="0" applyNumberFormat="1" applyBorder="1" applyAlignment="1">
      <alignment/>
    </xf>
    <xf numFmtId="169" fontId="0" fillId="0" borderId="19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44" fillId="33" borderId="15" xfId="0" applyNumberFormat="1" applyFont="1" applyFill="1" applyBorder="1" applyAlignment="1">
      <alignment/>
    </xf>
    <xf numFmtId="169" fontId="44" fillId="33" borderId="2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46" fillId="0" borderId="24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169" fontId="0" fillId="0" borderId="25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Alignment="1">
      <alignment/>
    </xf>
    <xf numFmtId="2" fontId="0" fillId="36" borderId="0" xfId="0" applyNumberFormat="1" applyFill="1" applyAlignment="1">
      <alignment/>
    </xf>
    <xf numFmtId="2" fontId="0" fillId="37" borderId="0" xfId="0" applyNumberFormat="1" applyFill="1" applyAlignment="1">
      <alignment/>
    </xf>
    <xf numFmtId="0" fontId="44" fillId="0" borderId="19" xfId="0" applyFont="1" applyFill="1" applyBorder="1" applyAlignment="1">
      <alignment/>
    </xf>
    <xf numFmtId="2" fontId="44" fillId="0" borderId="0" xfId="0" applyNumberFormat="1" applyFont="1" applyAlignment="1">
      <alignment/>
    </xf>
    <xf numFmtId="169" fontId="0" fillId="0" borderId="11" xfId="0" applyNumberFormat="1" applyBorder="1" applyAlignment="1">
      <alignment/>
    </xf>
    <xf numFmtId="169" fontId="44" fillId="0" borderId="11" xfId="0" applyNumberFormat="1" applyFont="1" applyBorder="1" applyAlignment="1">
      <alignment/>
    </xf>
    <xf numFmtId="169" fontId="0" fillId="0" borderId="12" xfId="0" applyNumberFormat="1" applyBorder="1" applyAlignment="1">
      <alignment/>
    </xf>
    <xf numFmtId="2" fontId="0" fillId="33" borderId="0" xfId="0" applyNumberFormat="1" applyFill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ill="1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 quotePrefix="1">
      <alignment/>
    </xf>
    <xf numFmtId="0" fontId="44" fillId="0" borderId="23" xfId="0" applyFont="1" applyBorder="1" applyAlignment="1">
      <alignment/>
    </xf>
    <xf numFmtId="0" fontId="44" fillId="0" borderId="26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34" borderId="0" xfId="0" applyFont="1" applyFill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6" borderId="0" xfId="0" applyFont="1" applyFill="1" applyAlignment="1">
      <alignment vertical="center" wrapText="1"/>
    </xf>
    <xf numFmtId="0" fontId="0" fillId="6" borderId="0" xfId="0" applyFill="1" applyAlignment="1">
      <alignment/>
    </xf>
    <xf numFmtId="0" fontId="0" fillId="6" borderId="27" xfId="0" applyFill="1" applyBorder="1" applyAlignment="1">
      <alignment wrapText="1"/>
    </xf>
    <xf numFmtId="0" fontId="0" fillId="6" borderId="23" xfId="0" applyFill="1" applyBorder="1" applyAlignment="1">
      <alignment wrapText="1"/>
    </xf>
    <xf numFmtId="0" fontId="44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4" fillId="0" borderId="28" xfId="0" applyFont="1" applyBorder="1" applyAlignment="1">
      <alignment/>
    </xf>
    <xf numFmtId="0" fontId="44" fillId="0" borderId="10" xfId="0" applyFont="1" applyBorder="1" applyAlignment="1">
      <alignment vertical="top" wrapText="1"/>
    </xf>
    <xf numFmtId="14" fontId="0" fillId="33" borderId="0" xfId="0" applyNumberFormat="1" applyFill="1" applyAlignment="1">
      <alignment/>
    </xf>
    <xf numFmtId="14" fontId="44" fillId="33" borderId="29" xfId="0" applyNumberFormat="1" applyFont="1" applyFill="1" applyBorder="1" applyAlignment="1">
      <alignment/>
    </xf>
    <xf numFmtId="14" fontId="44" fillId="33" borderId="28" xfId="0" applyNumberFormat="1" applyFont="1" applyFill="1" applyBorder="1" applyAlignment="1">
      <alignment/>
    </xf>
    <xf numFmtId="0" fontId="44" fillId="33" borderId="28" xfId="0" applyFont="1" applyFill="1" applyBorder="1" applyAlignment="1">
      <alignment/>
    </xf>
    <xf numFmtId="165" fontId="44" fillId="33" borderId="30" xfId="0" applyNumberFormat="1" applyFont="1" applyFill="1" applyBorder="1" applyAlignment="1">
      <alignment/>
    </xf>
    <xf numFmtId="14" fontId="44" fillId="0" borderId="29" xfId="0" applyNumberFormat="1" applyFont="1" applyBorder="1" applyAlignment="1">
      <alignment/>
    </xf>
    <xf numFmtId="14" fontId="44" fillId="0" borderId="28" xfId="0" applyNumberFormat="1" applyFont="1" applyBorder="1" applyAlignment="1">
      <alignment/>
    </xf>
    <xf numFmtId="165" fontId="44" fillId="0" borderId="30" xfId="0" applyNumberFormat="1" applyFont="1" applyBorder="1" applyAlignment="1">
      <alignment/>
    </xf>
    <xf numFmtId="14" fontId="44" fillId="33" borderId="28" xfId="0" applyNumberFormat="1" applyFont="1" applyFill="1" applyBorder="1" applyAlignment="1">
      <alignment horizontal="left"/>
    </xf>
    <xf numFmtId="14" fontId="44" fillId="0" borderId="29" xfId="0" applyNumberFormat="1" applyFont="1" applyFill="1" applyBorder="1" applyAlignment="1">
      <alignment/>
    </xf>
    <xf numFmtId="0" fontId="44" fillId="0" borderId="28" xfId="0" applyFont="1" applyFill="1" applyBorder="1" applyAlignment="1">
      <alignment/>
    </xf>
    <xf numFmtId="165" fontId="44" fillId="0" borderId="30" xfId="0" applyNumberFormat="1" applyFont="1" applyFill="1" applyBorder="1" applyAlignment="1">
      <alignment/>
    </xf>
    <xf numFmtId="14" fontId="0" fillId="33" borderId="29" xfId="0" applyNumberFormat="1" applyFill="1" applyBorder="1" applyAlignment="1">
      <alignment/>
    </xf>
    <xf numFmtId="0" fontId="0" fillId="33" borderId="28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Alignment="1">
      <alignment/>
    </xf>
    <xf numFmtId="0" fontId="44" fillId="0" borderId="29" xfId="0" applyFont="1" applyBorder="1" applyAlignment="1">
      <alignment/>
    </xf>
    <xf numFmtId="0" fontId="44" fillId="33" borderId="29" xfId="0" applyFont="1" applyFill="1" applyBorder="1" applyAlignment="1">
      <alignment/>
    </xf>
    <xf numFmtId="2" fontId="44" fillId="0" borderId="30" xfId="0" applyNumberFormat="1" applyFont="1" applyBorder="1" applyAlignment="1">
      <alignment/>
    </xf>
    <xf numFmtId="2" fontId="44" fillId="33" borderId="30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2" fontId="44" fillId="0" borderId="31" xfId="0" applyNumberFormat="1" applyFont="1" applyBorder="1" applyAlignment="1">
      <alignment/>
    </xf>
    <xf numFmtId="0" fontId="44" fillId="0" borderId="12" xfId="0" applyFont="1" applyFill="1" applyBorder="1" applyAlignment="1">
      <alignment/>
    </xf>
    <xf numFmtId="165" fontId="0" fillId="33" borderId="11" xfId="0" applyNumberFormat="1" applyFill="1" applyBorder="1" applyAlignment="1">
      <alignment/>
    </xf>
    <xf numFmtId="2" fontId="44" fillId="33" borderId="31" xfId="0" applyNumberFormat="1" applyFont="1" applyFill="1" applyBorder="1" applyAlignment="1">
      <alignment/>
    </xf>
    <xf numFmtId="0" fontId="44" fillId="0" borderId="0" xfId="0" applyFont="1" applyAlignment="1">
      <alignment wrapText="1"/>
    </xf>
    <xf numFmtId="169" fontId="0" fillId="0" borderId="0" xfId="0" applyNumberFormat="1" applyFill="1" applyBorder="1" applyAlignment="1">
      <alignment/>
    </xf>
    <xf numFmtId="14" fontId="3" fillId="0" borderId="0" xfId="0" applyNumberFormat="1" applyFont="1" applyAlignment="1">
      <alignment/>
    </xf>
    <xf numFmtId="2" fontId="0" fillId="6" borderId="0" xfId="0" applyNumberFormat="1" applyFill="1" applyAlignment="1">
      <alignment/>
    </xf>
    <xf numFmtId="2" fontId="0" fillId="6" borderId="13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2" fontId="0" fillId="6" borderId="0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wrapText="1"/>
    </xf>
    <xf numFmtId="0" fontId="45" fillId="0" borderId="0" xfId="0" applyFont="1" applyBorder="1" applyAlignment="1">
      <alignment/>
    </xf>
    <xf numFmtId="169" fontId="45" fillId="0" borderId="0" xfId="0" applyNumberFormat="1" applyFont="1" applyBorder="1" applyAlignment="1">
      <alignment/>
    </xf>
    <xf numFmtId="0" fontId="44" fillId="35" borderId="15" xfId="0" applyFont="1" applyFill="1" applyBorder="1" applyAlignment="1">
      <alignment/>
    </xf>
    <xf numFmtId="0" fontId="44" fillId="35" borderId="16" xfId="0" applyFont="1" applyFill="1" applyBorder="1" applyAlignment="1">
      <alignment/>
    </xf>
    <xf numFmtId="169" fontId="44" fillId="35" borderId="15" xfId="0" applyNumberFormat="1" applyFont="1" applyFill="1" applyBorder="1" applyAlignment="1">
      <alignment/>
    </xf>
    <xf numFmtId="169" fontId="44" fillId="35" borderId="20" xfId="0" applyNumberFormat="1" applyFont="1" applyFill="1" applyBorder="1" applyAlignment="1">
      <alignment/>
    </xf>
    <xf numFmtId="0" fontId="44" fillId="0" borderId="15" xfId="0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46" fillId="0" borderId="0" xfId="0" applyFont="1" applyFill="1" applyBorder="1" applyAlignment="1">
      <alignment horizontal="center"/>
    </xf>
    <xf numFmtId="0" fontId="44" fillId="34" borderId="0" xfId="0" applyFont="1" applyFill="1" applyAlignment="1">
      <alignment/>
    </xf>
    <xf numFmtId="0" fontId="44" fillId="2" borderId="0" xfId="0" applyFont="1" applyFill="1" applyAlignment="1">
      <alignment/>
    </xf>
    <xf numFmtId="0" fontId="48" fillId="34" borderId="0" xfId="0" applyFont="1" applyFill="1" applyAlignment="1">
      <alignment/>
    </xf>
    <xf numFmtId="0" fontId="49" fillId="34" borderId="0" xfId="0" applyFont="1" applyFill="1" applyAlignment="1">
      <alignment/>
    </xf>
    <xf numFmtId="2" fontId="0" fillId="34" borderId="0" xfId="0" applyNumberFormat="1" applyFill="1" applyAlignment="1">
      <alignment/>
    </xf>
    <xf numFmtId="0" fontId="47" fillId="34" borderId="0" xfId="0" applyFont="1" applyFill="1" applyAlignment="1">
      <alignment/>
    </xf>
    <xf numFmtId="0" fontId="46" fillId="34" borderId="24" xfId="0" applyFont="1" applyFill="1" applyBorder="1" applyAlignment="1">
      <alignment horizontal="center"/>
    </xf>
    <xf numFmtId="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10" fontId="0" fillId="34" borderId="0" xfId="0" applyNumberFormat="1" applyFill="1" applyBorder="1" applyAlignment="1">
      <alignment/>
    </xf>
    <xf numFmtId="10" fontId="0" fillId="34" borderId="0" xfId="0" applyNumberFormat="1" applyFill="1" applyAlignment="1">
      <alignment/>
    </xf>
    <xf numFmtId="0" fontId="0" fillId="34" borderId="23" xfId="0" applyFill="1" applyBorder="1" applyAlignment="1">
      <alignment/>
    </xf>
    <xf numFmtId="0" fontId="0" fillId="34" borderId="23" xfId="0" applyFill="1" applyBorder="1" applyAlignment="1" quotePrefix="1">
      <alignment/>
    </xf>
    <xf numFmtId="0" fontId="0" fillId="34" borderId="0" xfId="0" applyFill="1" applyAlignment="1">
      <alignment horizontal="center"/>
    </xf>
    <xf numFmtId="0" fontId="0" fillId="2" borderId="0" xfId="0" applyFill="1" applyAlignment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4" fontId="0" fillId="0" borderId="23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34" borderId="23" xfId="0" applyFill="1" applyBorder="1" applyAlignment="1">
      <alignment/>
    </xf>
    <xf numFmtId="9" fontId="0" fillId="34" borderId="0" xfId="0" applyNumberFormat="1" applyFill="1" applyAlignment="1">
      <alignment/>
    </xf>
    <xf numFmtId="9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23" xfId="0" applyFill="1" applyBorder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3" fillId="0" borderId="11" xfId="0" applyNumberFormat="1" applyFont="1" applyBorder="1" applyAlignment="1">
      <alignment/>
    </xf>
    <xf numFmtId="2" fontId="3" fillId="6" borderId="0" xfId="0" applyNumberFormat="1" applyFont="1" applyFill="1" applyAlignment="1">
      <alignment/>
    </xf>
    <xf numFmtId="0" fontId="3" fillId="0" borderId="15" xfId="0" applyFont="1" applyBorder="1" applyAlignment="1">
      <alignment/>
    </xf>
    <xf numFmtId="169" fontId="3" fillId="0" borderId="15" xfId="0" applyNumberFormat="1" applyFont="1" applyBorder="1" applyAlignment="1">
      <alignment/>
    </xf>
    <xf numFmtId="169" fontId="3" fillId="0" borderId="20" xfId="0" applyNumberFormat="1" applyFont="1" applyBorder="1" applyAlignment="1">
      <alignment/>
    </xf>
    <xf numFmtId="0" fontId="26" fillId="33" borderId="15" xfId="0" applyFont="1" applyFill="1" applyBorder="1" applyAlignment="1">
      <alignment/>
    </xf>
    <xf numFmtId="0" fontId="26" fillId="33" borderId="16" xfId="0" applyFont="1" applyFill="1" applyBorder="1" applyAlignment="1">
      <alignment/>
    </xf>
    <xf numFmtId="169" fontId="26" fillId="33" borderId="15" xfId="0" applyNumberFormat="1" applyFont="1" applyFill="1" applyBorder="1" applyAlignment="1">
      <alignment/>
    </xf>
    <xf numFmtId="169" fontId="26" fillId="33" borderId="20" xfId="0" applyNumberFormat="1" applyFont="1" applyFill="1" applyBorder="1" applyAlignment="1">
      <alignment/>
    </xf>
    <xf numFmtId="0" fontId="3" fillId="0" borderId="19" xfId="0" applyFont="1" applyBorder="1" applyAlignment="1">
      <alignment/>
    </xf>
    <xf numFmtId="169" fontId="3" fillId="0" borderId="19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165" fontId="3" fillId="0" borderId="12" xfId="0" applyNumberFormat="1" applyFont="1" applyBorder="1" applyAlignment="1">
      <alignment/>
    </xf>
    <xf numFmtId="0" fontId="26" fillId="0" borderId="29" xfId="0" applyFont="1" applyFill="1" applyBorder="1" applyAlignment="1">
      <alignment/>
    </xf>
    <xf numFmtId="14" fontId="26" fillId="0" borderId="28" xfId="0" applyNumberFormat="1" applyFont="1" applyBorder="1" applyAlignment="1">
      <alignment/>
    </xf>
    <xf numFmtId="0" fontId="26" fillId="0" borderId="28" xfId="0" applyFont="1" applyFill="1" applyBorder="1" applyAlignment="1">
      <alignment/>
    </xf>
    <xf numFmtId="165" fontId="26" fillId="0" borderId="30" xfId="0" applyNumberFormat="1" applyFont="1" applyFill="1" applyBorder="1" applyAlignment="1">
      <alignment/>
    </xf>
    <xf numFmtId="2" fontId="26" fillId="0" borderId="31" xfId="0" applyNumberFormat="1" applyFont="1" applyBorder="1" applyAlignment="1">
      <alignment/>
    </xf>
    <xf numFmtId="10" fontId="0" fillId="34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alignment wrapText="1" readingOrder="0"/>
      <border/>
    </dxf>
    <dxf>
      <numFmt numFmtId="172" formatCode="0.0000000000"/>
      <border/>
    </dxf>
    <dxf>
      <numFmt numFmtId="173" formatCode="0.00000000000"/>
      <border/>
    </dxf>
    <dxf>
      <numFmt numFmtId="174" formatCode="0.000000000"/>
      <border/>
    </dxf>
    <dxf>
      <numFmt numFmtId="166" formatCode="0.00000000"/>
      <border/>
    </dxf>
    <dxf>
      <numFmt numFmtId="167" formatCode="0.0000000"/>
      <border/>
    </dxf>
    <dxf>
      <numFmt numFmtId="168" formatCode="0.000000"/>
      <border/>
    </dxf>
    <dxf>
      <numFmt numFmtId="164" formatCode="0.00000"/>
      <border/>
    </dxf>
    <dxf>
      <numFmt numFmtId="165" formatCode="0.0000"/>
      <border/>
    </dxf>
    <dxf>
      <numFmt numFmtId="169" formatCode="0.000"/>
      <border/>
    </dxf>
    <dxf>
      <font>
        <color rgb="FFFF0000"/>
      </font>
      <border/>
    </dxf>
    <dxf>
      <fill>
        <patternFill patternType="solid">
          <bgColor rgb="FF969696"/>
        </patternFill>
      </fill>
      <border/>
    </dxf>
    <dxf>
      <font>
        <b/>
      </font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alignment vertical="center" readingOrder="0"/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pivotCacheDefinition" Target="pivotCache/pivotCacheDefinition1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07"/>
          <c:w val="0.658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site_histogram_output'!$A$5:$A$10</c:f>
              <c:strCache/>
            </c:strRef>
          </c:cat>
          <c:val>
            <c:numRef>
              <c:f>'5. site_histogram_output'!$B$5:$B$10</c:f>
              <c:numCache/>
            </c:numRef>
          </c:val>
        </c:ser>
        <c:axId val="44583424"/>
        <c:axId val="65706497"/>
      </c:barChart>
      <c:catAx>
        <c:axId val="4458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Debris Bins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6497"/>
        <c:crosses val="autoZero"/>
        <c:auto val="1"/>
        <c:lblOffset val="100"/>
        <c:tickLblSkip val="1"/>
        <c:noMultiLvlLbl val="0"/>
      </c:catAx>
      <c:valAx>
        <c:axId val="6570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8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25"/>
          <c:y val="0.52875"/>
          <c:w val="0.20975"/>
          <c:h val="0.1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425"/>
          <c:y val="-0.00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5"/>
          <c:y val="0.207"/>
          <c:w val="0.662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region_Histogram_output'!$A$5:$A$10</c:f>
              <c:strCache/>
            </c:strRef>
          </c:cat>
          <c:val>
            <c:numRef>
              <c:f>'7. region_Histogram_output'!$B$5:$B$10</c:f>
              <c:numCache/>
            </c:numRef>
          </c:val>
        </c:ser>
        <c:axId val="54487562"/>
        <c:axId val="20626011"/>
      </c:barChart>
      <c:catAx>
        <c:axId val="54487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Bins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26011"/>
        <c:crosses val="autoZero"/>
        <c:auto val="1"/>
        <c:lblOffset val="100"/>
        <c:tickLblSkip val="1"/>
        <c:noMultiLvlLbl val="0"/>
      </c:catAx>
      <c:valAx>
        <c:axId val="20626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75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75"/>
          <c:y val="0.52875"/>
          <c:w val="0.20775"/>
          <c:h val="0.12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0925"/>
          <c:w val="0.6672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'7. region_Histogram_output'!$A$5:$A$10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More</c:v>
                </c:pt>
              </c:strCache>
            </c:strRef>
          </c:cat>
          <c:val>
            <c:numRef>
              <c:f>'7. region_Histogram_output'!$B$5:$B$10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axId val="51416372"/>
        <c:axId val="60094165"/>
      </c:barChart>
      <c:catAx>
        <c:axId val="51416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Bins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94165"/>
        <c:crosses val="autoZero"/>
        <c:auto val="1"/>
        <c:lblOffset val="100"/>
        <c:tickLblSkip val="1"/>
        <c:noMultiLvlLbl val="0"/>
      </c:catAx>
      <c:valAx>
        <c:axId val="60094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163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2225"/>
          <c:w val="0.2045"/>
          <c:h val="0.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Histogram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5"/>
          <c:y val="0.2085"/>
          <c:w val="0.6675"/>
          <c:h val="0.66375"/>
        </c:manualLayout>
      </c:layout>
      <c:barChart>
        <c:barDir val="col"/>
        <c:grouping val="clustered"/>
        <c:varyColors val="0"/>
        <c:ser>
          <c:idx val="0"/>
          <c:order val="0"/>
          <c:tx>
            <c:v>Frequency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'5. site_histogram_output'!$A$5:$A$10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16</c:v>
                </c:pt>
                <c:pt idx="5">
                  <c:v>More</c:v>
                </c:pt>
              </c:strCache>
            </c:strRef>
          </c:cat>
          <c:val>
            <c:numRef>
              <c:f>'5. site_histogram_output'!$B$5:$B$10</c:f>
              <c:numCache>
                <c:ptCount val="6"/>
                <c:pt idx="0">
                  <c:v>7</c:v>
                </c:pt>
                <c:pt idx="1">
                  <c:v>11</c:v>
                </c:pt>
                <c:pt idx="2">
                  <c:v>7</c:v>
                </c:pt>
                <c:pt idx="3">
                  <c:v>9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</c:ser>
        <c:axId val="3976574"/>
        <c:axId val="35789167"/>
      </c:barChart>
      <c:catAx>
        <c:axId val="397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Debris Bins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Frequency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5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75"/>
          <c:y val="0.5245"/>
          <c:w val="0.2045"/>
          <c:h val="0.12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10</xdr:col>
      <xdr:colOff>0</xdr:colOff>
      <xdr:row>12</xdr:row>
      <xdr:rowOff>180975</xdr:rowOff>
    </xdr:to>
    <xdr:graphicFrame>
      <xdr:nvGraphicFramePr>
        <xdr:cNvPr id="1" name="Chart 9"/>
        <xdr:cNvGraphicFramePr/>
      </xdr:nvGraphicFramePr>
      <xdr:xfrm>
        <a:off x="3438525" y="571500"/>
        <a:ext cx="3657600" cy="181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8</xdr:col>
      <xdr:colOff>466725</xdr:colOff>
      <xdr:row>12</xdr:row>
      <xdr:rowOff>171450</xdr:rowOff>
    </xdr:to>
    <xdr:graphicFrame>
      <xdr:nvGraphicFramePr>
        <xdr:cNvPr id="1" name="Chart 1"/>
        <xdr:cNvGraphicFramePr/>
      </xdr:nvGraphicFramePr>
      <xdr:xfrm>
        <a:off x="4000500" y="571500"/>
        <a:ext cx="3657600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600075</xdr:colOff>
      <xdr:row>22</xdr:row>
      <xdr:rowOff>152400</xdr:rowOff>
    </xdr:from>
    <xdr:to>
      <xdr:col>13</xdr:col>
      <xdr:colOff>600075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6724650" y="4305300"/>
        <a:ext cx="36576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600075</xdr:colOff>
      <xdr:row>11</xdr:row>
      <xdr:rowOff>180975</xdr:rowOff>
    </xdr:from>
    <xdr:to>
      <xdr:col>13</xdr:col>
      <xdr:colOff>600075</xdr:colOff>
      <xdr:row>21</xdr:row>
      <xdr:rowOff>123825</xdr:rowOff>
    </xdr:to>
    <xdr:graphicFrame>
      <xdr:nvGraphicFramePr>
        <xdr:cNvPr id="2" name="Chart 26"/>
        <xdr:cNvGraphicFramePr/>
      </xdr:nvGraphicFramePr>
      <xdr:xfrm>
        <a:off x="6724650" y="2286000"/>
        <a:ext cx="3657600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1"/>
  </cacheSource>
  <cacheFields count="10">
    <cacheField name="Date">
      <sharedItems containsSemiMixedTypes="0" containsNonDate="0" containsDate="1" containsString="0" containsMixedTypes="0"/>
    </cacheField>
    <cacheField name="State">
      <sharedItems containsMixedTypes="0" count="11">
        <s v="CA"/>
        <s v="OH"/>
        <s v="AL"/>
        <s v="DE"/>
        <s v="ME"/>
        <s v="NC"/>
        <s v="MD"/>
        <s v="MA"/>
        <s v="SC"/>
        <s v="WA"/>
        <s v="OR"/>
      </sharedItems>
    </cacheField>
    <cacheField name="County">
      <sharedItems containsMixedTypes="0" count="18">
        <s v="Los Angeles"/>
        <s v="Orange County"/>
        <s v="Ottawa"/>
        <s v="Santa Cruz"/>
        <s v="Baldwin"/>
        <s v="Sussex"/>
        <s v="York"/>
        <s v="Pender"/>
        <s v="Erie "/>
        <s v="Worcester"/>
        <s v="Barnstable"/>
        <s v="New Hanover"/>
        <s v="Horry "/>
        <s v="Monterey"/>
        <s v="Pacific"/>
        <s v="Tillamook"/>
        <s v="Lane"/>
        <s v="Douglas"/>
      </sharedItems>
    </cacheField>
    <cacheField name="Site Name">
      <sharedItems containsMixedTypes="0" count="44">
        <s v="Junipero Beach (Long Beach)"/>
        <s v="Bolsa Chica State Beach"/>
        <s v="South Bass Island State Park"/>
        <s v="Manresa State Beach"/>
        <s v="Will Rogers Beach"/>
        <s v="Fort Morgan"/>
        <s v="Gulf State Beach Park"/>
        <s v="Lewes Beach"/>
        <s v="Old Orchard Beach"/>
        <s v="East Harbor State Park Beach"/>
        <s v="Port Clinton City Beach"/>
        <s v="Surf City"/>
        <s v="Nickel Plate Beach"/>
        <s v="Ocean City #3 - 12th St."/>
        <s v="Mayflower Beach"/>
        <s v="Gulf Highlands"/>
        <s v="Carolina Beach"/>
        <s v="North Myrtle - Cherry Grove Beach"/>
        <s v="Cedar Point Beach"/>
        <s v="Fort Ord Dunes State Park"/>
        <s v="Wrightsville Beach"/>
        <s v="Zuma Beach"/>
        <s v="Surfside Beach"/>
        <s v="West Dennis Beach"/>
        <s v="Myrtle Beach - 49th Ave N"/>
        <s v="Del Monte Beach"/>
        <s v="Ocean City #2 - 48th St."/>
        <s v="Orange Beach"/>
        <s v="Ocean City #1 - 94th St."/>
        <s v="Topsail Beach"/>
        <s v="Klipsan Beach (Long Beach)"/>
        <s v="South Bethany/York Beach"/>
        <s v="Fenwick Isle"/>
        <s v="Myrtle Beach State Park"/>
        <s v="Gordon's Pond State Wildlife Area"/>
        <s v="Marconi Beach"/>
        <s v="Oqunquit Beach"/>
        <s v="Moss Landing State Beach"/>
        <s v="Goochs Beach, Kennebunk"/>
        <s v="Drakes Island Beach, Wells"/>
        <s v="Manhattan Beach, Rockaway"/>
        <s v="Muriel O Ponsler"/>
        <s v="Nauset Beach"/>
        <s v="Tahkenitch"/>
      </sharedItems>
    </cacheField>
    <cacheField name="Transect #">
      <sharedItems containsSemiMixedTypes="0" containsString="0" containsMixedTypes="0" containsNumber="1" containsInteger="1" count="20">
        <n v="18"/>
        <n v="1"/>
        <n v="12"/>
        <n v="17"/>
        <n v="2"/>
        <n v="3"/>
        <n v="19"/>
        <n v="14"/>
        <n v="13"/>
        <n v="15"/>
        <n v="4"/>
        <n v="11"/>
        <n v="7"/>
        <n v="8"/>
        <n v="9"/>
        <n v="10"/>
        <n v="16"/>
        <n v="20"/>
        <n v="5"/>
        <n v="6"/>
      </sharedItems>
    </cacheField>
    <cacheField name="Length of Beach (transect length in meters - should be 5m)">
      <sharedItems containsSemiMixedTypes="0" containsString="0" containsMixedTypes="0" containsNumber="1" containsInteger="1"/>
    </cacheField>
    <cacheField name="Width of Beach (transect width from waters' edge to backshore, in meters)">
      <sharedItems containsSemiMixedTypes="0" containsString="0" containsMixedTypes="0" containsNumber="1"/>
    </cacheField>
    <cacheField name="Debris count per transect">
      <sharedItems containsSemiMixedTypes="0" containsString="0" containsMixedTypes="0" containsNumber="1" containsInteger="1"/>
    </cacheField>
    <cacheField name="debris/m2">
      <sharedItems containsSemiMixedTypes="0" containsString="0" containsMixedTypes="0" containsNumber="1"/>
    </cacheField>
    <cacheField name="m2 to 500ft2 conversion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8" firstHeaderRow="1" firstDataRow="2" firstDataCol="3"/>
  <pivotFields count="10">
    <pivotField compact="0" outline="0" subtotalTop="0" showAll="0" numFmtId="14"/>
    <pivotField axis="axisRow" compact="0" outline="0" subtotalTop="0" showAll="0">
      <items count="12">
        <item x="2"/>
        <item x="0"/>
        <item x="3"/>
        <item x="7"/>
        <item x="6"/>
        <item x="4"/>
        <item x="5"/>
        <item x="1"/>
        <item x="10"/>
        <item x="8"/>
        <item x="9"/>
        <item t="default"/>
      </items>
    </pivotField>
    <pivotField axis="axisRow" compact="0" outline="0" subtotalTop="0" showAll="0">
      <items count="19">
        <item x="4"/>
        <item x="10"/>
        <item x="17"/>
        <item x="8"/>
        <item x="12"/>
        <item x="16"/>
        <item x="0"/>
        <item x="13"/>
        <item x="11"/>
        <item x="1"/>
        <item x="2"/>
        <item x="14"/>
        <item x="7"/>
        <item x="3"/>
        <item x="5"/>
        <item x="15"/>
        <item x="9"/>
        <item x="6"/>
        <item t="default"/>
      </items>
    </pivotField>
    <pivotField axis="axisRow" compact="0" outline="0" subtotalTop="0" showAll="0">
      <items count="45">
        <item x="1"/>
        <item x="16"/>
        <item x="18"/>
        <item x="25"/>
        <item x="39"/>
        <item x="9"/>
        <item x="32"/>
        <item x="5"/>
        <item x="19"/>
        <item x="38"/>
        <item x="34"/>
        <item x="15"/>
        <item x="6"/>
        <item x="0"/>
        <item x="30"/>
        <item x="7"/>
        <item x="40"/>
        <item x="3"/>
        <item x="35"/>
        <item x="14"/>
        <item x="37"/>
        <item x="41"/>
        <item x="24"/>
        <item x="33"/>
        <item x="42"/>
        <item x="12"/>
        <item x="17"/>
        <item x="28"/>
        <item x="26"/>
        <item x="13"/>
        <item x="8"/>
        <item x="36"/>
        <item x="27"/>
        <item x="10"/>
        <item x="2"/>
        <item x="31"/>
        <item x="11"/>
        <item x="22"/>
        <item x="43"/>
        <item x="29"/>
        <item x="23"/>
        <item x="4"/>
        <item x="20"/>
        <item x="2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165"/>
    <pivotField dataField="1" compact="0" outline="0" subtotalTop="0" showAll="0" numFmtId="2"/>
  </pivotFields>
  <rowFields count="3">
    <field x="1"/>
    <field x="2"/>
    <field x="3"/>
  </rowFields>
  <rowItems count="74">
    <i>
      <x/>
      <x/>
      <x v="7"/>
    </i>
    <i r="2">
      <x v="11"/>
    </i>
    <i r="2">
      <x v="12"/>
    </i>
    <i r="2">
      <x v="32"/>
    </i>
    <i t="default" r="1">
      <x/>
    </i>
    <i t="default">
      <x/>
    </i>
    <i>
      <x v="1"/>
      <x v="6"/>
      <x v="13"/>
    </i>
    <i r="2">
      <x v="41"/>
    </i>
    <i r="2">
      <x v="43"/>
    </i>
    <i t="default" r="1">
      <x v="6"/>
    </i>
    <i r="1">
      <x v="7"/>
      <x v="3"/>
    </i>
    <i r="2">
      <x v="8"/>
    </i>
    <i r="2">
      <x v="20"/>
    </i>
    <i t="default" r="1">
      <x v="7"/>
    </i>
    <i r="1">
      <x v="9"/>
      <x/>
    </i>
    <i t="default" r="1">
      <x v="9"/>
    </i>
    <i r="1">
      <x v="13"/>
      <x v="17"/>
    </i>
    <i t="default" r="1">
      <x v="13"/>
    </i>
    <i t="default">
      <x v="1"/>
    </i>
    <i>
      <x v="2"/>
      <x v="14"/>
      <x v="6"/>
    </i>
    <i r="2">
      <x v="10"/>
    </i>
    <i r="2">
      <x v="15"/>
    </i>
    <i r="2">
      <x v="35"/>
    </i>
    <i t="default" r="1">
      <x v="14"/>
    </i>
    <i t="default">
      <x v="2"/>
    </i>
    <i>
      <x v="3"/>
      <x v="1"/>
      <x v="18"/>
    </i>
    <i r="2">
      <x v="19"/>
    </i>
    <i r="2">
      <x v="24"/>
    </i>
    <i r="2">
      <x v="40"/>
    </i>
    <i t="default" r="1">
      <x v="1"/>
    </i>
    <i t="default">
      <x v="3"/>
    </i>
    <i>
      <x v="4"/>
      <x v="16"/>
      <x v="27"/>
    </i>
    <i r="2">
      <x v="28"/>
    </i>
    <i r="2">
      <x v="29"/>
    </i>
    <i t="default" r="1">
      <x v="16"/>
    </i>
    <i t="default">
      <x v="4"/>
    </i>
    <i>
      <x v="5"/>
      <x v="17"/>
      <x v="4"/>
    </i>
    <i r="2">
      <x v="9"/>
    </i>
    <i r="2">
      <x v="30"/>
    </i>
    <i r="2">
      <x v="31"/>
    </i>
    <i t="default" r="1">
      <x v="17"/>
    </i>
    <i t="default">
      <x v="5"/>
    </i>
    <i>
      <x v="6"/>
      <x v="8"/>
      <x v="1"/>
    </i>
    <i r="2">
      <x v="42"/>
    </i>
    <i t="default" r="1">
      <x v="8"/>
    </i>
    <i r="1">
      <x v="12"/>
      <x v="36"/>
    </i>
    <i r="2">
      <x v="39"/>
    </i>
    <i t="default" r="1">
      <x v="12"/>
    </i>
    <i t="default">
      <x v="6"/>
    </i>
    <i>
      <x v="7"/>
      <x v="3"/>
      <x v="2"/>
    </i>
    <i r="2">
      <x v="25"/>
    </i>
    <i t="default" r="1">
      <x v="3"/>
    </i>
    <i r="1">
      <x v="10"/>
      <x v="5"/>
    </i>
    <i r="2">
      <x v="33"/>
    </i>
    <i r="2">
      <x v="34"/>
    </i>
    <i t="default" r="1">
      <x v="10"/>
    </i>
    <i t="default">
      <x v="7"/>
    </i>
    <i>
      <x v="8"/>
      <x v="2"/>
      <x v="38"/>
    </i>
    <i t="default" r="1">
      <x v="2"/>
    </i>
    <i r="1">
      <x v="5"/>
      <x v="21"/>
    </i>
    <i t="default" r="1">
      <x v="5"/>
    </i>
    <i r="1">
      <x v="15"/>
      <x v="16"/>
    </i>
    <i t="default" r="1">
      <x v="15"/>
    </i>
    <i t="default">
      <x v="8"/>
    </i>
    <i>
      <x v="9"/>
      <x v="4"/>
      <x v="22"/>
    </i>
    <i r="2">
      <x v="23"/>
    </i>
    <i r="2">
      <x v="26"/>
    </i>
    <i r="2">
      <x v="37"/>
    </i>
    <i t="default" r="1">
      <x v="4"/>
    </i>
    <i t="default">
      <x v="9"/>
    </i>
    <i>
      <x v="10"/>
      <x v="11"/>
      <x v="14"/>
    </i>
    <i t="default" r="1">
      <x v="11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Average of debris/m2" fld="8" subtotal="average" baseField="0" baseItem="0"/>
    <dataField name="Average of debris/500ft2 (m2 to 500ft2 conversion)" fld="9" subtotal="average" baseField="0" baseItem="0"/>
  </dataFields>
  <formats count="36"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">
      <pivotArea outline="0" fieldPosition="0"/>
    </format>
    <format dxfId="2">
      <pivotArea outline="0" fieldPosition="0"/>
    </format>
    <format dxfId="1">
      <pivotArea outline="0" fieldPosition="0"/>
    </format>
    <format dxfId="3">
      <pivotArea outline="0" fieldPosition="0"/>
    </format>
    <format dxfId="4">
      <pivotArea outline="0" fieldPosition="0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8">
      <pivotArea outline="0" fieldPosition="0"/>
    </format>
    <format dxfId="9">
      <pivotArea outline="0" fieldPosition="0"/>
    </format>
    <format dxfId="10">
      <pivotArea outline="0" fieldPosition="0">
        <references count="2">
          <reference field="1" count="1">
            <x v="8"/>
          </reference>
          <reference field="2" defaultSubtotal="1" count="1">
            <x v="15"/>
          </reference>
        </references>
      </pivotArea>
    </format>
    <format dxfId="10">
      <pivotArea outline="0" fieldPosition="0" dataOnly="0" labelOnly="1">
        <references count="2">
          <reference field="1" count="1">
            <x v="8"/>
          </reference>
          <reference field="2" count="1">
            <x v="15"/>
          </reference>
        </references>
      </pivotArea>
    </format>
    <format dxfId="10">
      <pivotArea outline="0" fieldPosition="0" dataOnly="0" labelOnly="1">
        <references count="2">
          <reference field="1" count="1">
            <x v="8"/>
          </reference>
          <reference field="2" defaultSubtotal="1" count="1">
            <x v="15"/>
          </reference>
        </references>
      </pivotArea>
    </format>
    <format dxfId="10">
      <pivotArea outline="0" fieldPosition="0" dataOnly="0" labelOnly="1">
        <references count="3">
          <reference field="1" count="1">
            <x v="8"/>
          </reference>
          <reference field="2" count="1">
            <x v="15"/>
          </reference>
          <reference field="3" count="1">
            <x v="16"/>
          </reference>
        </references>
      </pivotArea>
    </format>
    <format dxfId="11">
      <pivotArea outline="0" fieldPosition="0" dataOnly="0">
        <references count="1">
          <reference field="2" defaultSubtotal="1" count="0"/>
        </references>
      </pivotArea>
    </format>
    <format dxfId="12">
      <pivotArea outline="0" fieldPosition="0" dataOnly="0">
        <references count="1">
          <reference field="2" defaultSubtotal="1" count="0"/>
        </references>
      </pivotArea>
    </format>
    <format dxfId="11">
      <pivotArea outline="0" fieldPosition="0">
        <references count="1">
          <reference field="1" defaultSubtotal="1" count="1">
            <x v="0"/>
          </reference>
        </references>
      </pivotArea>
    </format>
    <format dxfId="11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2">
      <pivotArea outline="0" fieldPosition="0">
        <references count="1">
          <reference field="1" defaultSubtotal="1" count="1">
            <x v="0"/>
          </reference>
        </references>
      </pivotArea>
    </format>
    <format dxfId="12">
      <pivotArea outline="0" fieldPosition="0" dataOnly="0" labelOnly="1">
        <references count="1">
          <reference field="1" defaultSubtotal="1" count="1">
            <x v="0"/>
          </reference>
        </references>
      </pivotArea>
    </format>
    <format dxfId="13">
      <pivotArea outline="0" fieldPosition="0" dataOnly="0">
        <references count="1">
          <reference field="2" defaultSubtotal="1" count="0"/>
        </references>
      </pivotArea>
    </format>
    <format dxfId="14">
      <pivotArea outline="0" fieldPosition="0" dataOnly="0">
        <references count="1">
          <reference field="1" defaultSubtotal="1" count="0"/>
        </references>
      </pivotArea>
    </format>
    <format dxfId="12">
      <pivotArea outline="0" fieldPosition="0" axis="axisRow" dataOnly="0" field="1" labelOnly="1" type="button"/>
    </format>
    <format dxfId="12">
      <pivotArea outline="0" fieldPosition="1" axis="axisRow" dataOnly="0" field="2" labelOnly="1" type="button"/>
    </format>
    <format dxfId="12">
      <pivotArea outline="0" fieldPosition="2" axis="axisRow" dataOnly="0" field="3" labelOnly="1" type="button"/>
    </format>
    <format dxfId="12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5">
      <pivotArea outline="0" fieldPosition="0" axis="axisRow" dataOnly="0" field="1" labelOnly="1" type="button"/>
    </format>
    <format dxfId="15">
      <pivotArea outline="0" fieldPosition="1" axis="axisRow" dataOnly="0" field="2" labelOnly="1" type="button"/>
    </format>
    <format dxfId="15">
      <pivotArea outline="0" fieldPosition="2" axis="axisRow" dataOnly="0" field="3" labelOnly="1" type="button"/>
    </format>
    <format dxfId="15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12">
      <pivotArea outline="0" fieldPosition="0" dataOnly="0">
        <references count="1">
          <reference field="1" defaultSubtotal="1" count="0"/>
        </references>
      </pivotArea>
    </format>
    <format dxfId="16">
      <pivotArea outline="0" fieldPosition="0">
        <references count="2">
          <reference field="1" count="1">
            <x v="8"/>
          </reference>
          <reference field="2" defaultSubtotal="1" count="1">
            <x v="15"/>
          </reference>
        </references>
      </pivotArea>
    </format>
    <format dxfId="16">
      <pivotArea outline="0" fieldPosition="0" dataOnly="0" labelOnly="1">
        <references count="2">
          <reference field="1" count="1">
            <x v="8"/>
          </reference>
          <reference field="2" count="1">
            <x v="15"/>
          </reference>
        </references>
      </pivotArea>
    </format>
    <format dxfId="16">
      <pivotArea outline="0" fieldPosition="0" dataOnly="0" labelOnly="1">
        <references count="2">
          <reference field="1" count="1">
            <x v="8"/>
          </reference>
          <reference field="2" defaultSubtotal="1" count="1">
            <x v="15"/>
          </reference>
        </references>
      </pivotArea>
    </format>
    <format dxfId="16">
      <pivotArea outline="0" fieldPosition="0" dataOnly="0" labelOnly="1">
        <references count="3">
          <reference field="1" count="1">
            <x v="8"/>
          </reference>
          <reference field="2" count="1">
            <x v="15"/>
          </reference>
          <reference field="3" count="1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78" comment="" totalsRowCount="1">
  <autoFilter ref="A1:J178"/>
  <tableColumns count="10">
    <tableColumn id="1" name="Date"/>
    <tableColumn id="2" name="State"/>
    <tableColumn id="3" name="County"/>
    <tableColumn id="4" name="Site Name"/>
    <tableColumn id="5" name="Transect #"/>
    <tableColumn id="6" name="Length of Beach (transect length in meters - should be 5m)"/>
    <tableColumn id="7" name="Width of Beach (transect width from waters' edge to backshore, in meters)"/>
    <tableColumn id="8" name="Debris count per transect"/>
    <tableColumn id="9" name="debris/m2"/>
    <tableColumn id="12" name="m2 to 500ft2 conversion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O15" sqref="O15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28125" style="0" bestFit="1" customWidth="1"/>
    <col min="4" max="4" width="32.00390625" style="0" bestFit="1" customWidth="1"/>
    <col min="5" max="5" width="9.8515625" style="0" bestFit="1" customWidth="1"/>
    <col min="6" max="6" width="22.57421875" style="0" customWidth="1"/>
    <col min="7" max="7" width="26.140625" style="0" customWidth="1"/>
    <col min="8" max="8" width="12.140625" style="0" bestFit="1" customWidth="1"/>
    <col min="9" max="9" width="10.00390625" style="0" bestFit="1" customWidth="1"/>
  </cols>
  <sheetData>
    <row r="1" spans="1:10" ht="42.75" customHeight="1">
      <c r="A1" s="2" t="s">
        <v>1</v>
      </c>
      <c r="B1" s="2" t="s">
        <v>0</v>
      </c>
      <c r="C1" s="2" t="s">
        <v>9</v>
      </c>
      <c r="D1" s="2" t="s">
        <v>2</v>
      </c>
      <c r="E1" s="2" t="s">
        <v>5</v>
      </c>
      <c r="F1" s="3" t="s">
        <v>6</v>
      </c>
      <c r="G1" s="3" t="s">
        <v>7</v>
      </c>
      <c r="H1" s="3" t="s">
        <v>3</v>
      </c>
      <c r="I1" s="4" t="s">
        <v>8</v>
      </c>
      <c r="J1" s="6"/>
    </row>
    <row r="2" spans="1:9" ht="14.25">
      <c r="A2" s="1">
        <v>42625</v>
      </c>
      <c r="B2" t="s">
        <v>4</v>
      </c>
      <c r="C2" t="s">
        <v>10</v>
      </c>
      <c r="D2" t="s">
        <v>19</v>
      </c>
      <c r="E2">
        <v>5</v>
      </c>
      <c r="F2">
        <v>5</v>
      </c>
      <c r="G2">
        <v>109</v>
      </c>
      <c r="H2">
        <v>16</v>
      </c>
      <c r="I2" s="5">
        <f>(H2/(F2*G2))</f>
        <v>0.029357798165137616</v>
      </c>
    </row>
    <row r="3" spans="1:9" ht="14.25">
      <c r="A3" s="1">
        <v>42625</v>
      </c>
      <c r="B3" t="s">
        <v>4</v>
      </c>
      <c r="C3" t="s">
        <v>10</v>
      </c>
      <c r="D3" t="s">
        <v>19</v>
      </c>
      <c r="E3">
        <v>8</v>
      </c>
      <c r="F3">
        <v>5</v>
      </c>
      <c r="G3">
        <v>98</v>
      </c>
      <c r="H3">
        <v>14</v>
      </c>
      <c r="I3" s="5">
        <f aca="true" t="shared" si="0" ref="I3:I66">(H3/(F3*G3))</f>
        <v>0.02857142857142857</v>
      </c>
    </row>
    <row r="4" spans="1:9" ht="14.25">
      <c r="A4" s="1">
        <v>42625</v>
      </c>
      <c r="B4" t="s">
        <v>4</v>
      </c>
      <c r="C4" t="s">
        <v>10</v>
      </c>
      <c r="D4" t="s">
        <v>19</v>
      </c>
      <c r="E4">
        <v>11</v>
      </c>
      <c r="F4">
        <v>5</v>
      </c>
      <c r="G4">
        <v>84</v>
      </c>
      <c r="H4">
        <v>13</v>
      </c>
      <c r="I4" s="5">
        <f t="shared" si="0"/>
        <v>0.030952380952380953</v>
      </c>
    </row>
    <row r="5" spans="1:9" ht="14.25">
      <c r="A5" s="1">
        <v>42625</v>
      </c>
      <c r="B5" t="s">
        <v>4</v>
      </c>
      <c r="C5" t="s">
        <v>10</v>
      </c>
      <c r="D5" t="s">
        <v>19</v>
      </c>
      <c r="E5">
        <v>16</v>
      </c>
      <c r="F5">
        <v>5</v>
      </c>
      <c r="G5">
        <v>76</v>
      </c>
      <c r="H5">
        <v>10</v>
      </c>
      <c r="I5" s="5">
        <f t="shared" si="0"/>
        <v>0.02631578947368421</v>
      </c>
    </row>
    <row r="6" spans="1:9" ht="14.25">
      <c r="A6" s="1">
        <v>42625</v>
      </c>
      <c r="B6" t="s">
        <v>4</v>
      </c>
      <c r="C6" t="s">
        <v>10</v>
      </c>
      <c r="D6" t="s">
        <v>11</v>
      </c>
      <c r="E6">
        <v>4</v>
      </c>
      <c r="F6">
        <v>5</v>
      </c>
      <c r="G6">
        <v>133</v>
      </c>
      <c r="H6">
        <v>13</v>
      </c>
      <c r="I6" s="5">
        <f t="shared" si="0"/>
        <v>0.019548872180451128</v>
      </c>
    </row>
    <row r="7" spans="1:9" ht="14.25">
      <c r="A7" s="1">
        <v>42625</v>
      </c>
      <c r="B7" t="s">
        <v>4</v>
      </c>
      <c r="C7" t="s">
        <v>10</v>
      </c>
      <c r="D7" t="s">
        <v>11</v>
      </c>
      <c r="E7">
        <v>8</v>
      </c>
      <c r="F7">
        <v>5</v>
      </c>
      <c r="G7">
        <v>129</v>
      </c>
      <c r="H7">
        <v>11</v>
      </c>
      <c r="I7" s="5">
        <f t="shared" si="0"/>
        <v>0.017054263565891473</v>
      </c>
    </row>
    <row r="8" spans="1:9" ht="14.25">
      <c r="A8" s="1">
        <v>42625</v>
      </c>
      <c r="B8" t="s">
        <v>4</v>
      </c>
      <c r="C8" t="s">
        <v>10</v>
      </c>
      <c r="D8" t="s">
        <v>11</v>
      </c>
      <c r="E8">
        <v>10</v>
      </c>
      <c r="F8">
        <v>5</v>
      </c>
      <c r="G8">
        <v>129</v>
      </c>
      <c r="H8">
        <v>1</v>
      </c>
      <c r="I8" s="5">
        <f t="shared" si="0"/>
        <v>0.0015503875968992248</v>
      </c>
    </row>
    <row r="9" spans="1:9" ht="14.25">
      <c r="A9" s="1">
        <v>42625</v>
      </c>
      <c r="B9" t="s">
        <v>4</v>
      </c>
      <c r="C9" t="s">
        <v>10</v>
      </c>
      <c r="D9" t="s">
        <v>11</v>
      </c>
      <c r="E9">
        <v>18</v>
      </c>
      <c r="F9">
        <v>5</v>
      </c>
      <c r="G9">
        <v>115</v>
      </c>
      <c r="H9">
        <v>14</v>
      </c>
      <c r="I9" s="5">
        <f t="shared" si="0"/>
        <v>0.02434782608695652</v>
      </c>
    </row>
    <row r="10" spans="1:9" ht="14.25">
      <c r="A10" s="1">
        <v>42625</v>
      </c>
      <c r="B10" t="s">
        <v>4</v>
      </c>
      <c r="C10" t="s">
        <v>10</v>
      </c>
      <c r="D10" t="s">
        <v>12</v>
      </c>
      <c r="E10">
        <v>6</v>
      </c>
      <c r="F10">
        <v>5</v>
      </c>
      <c r="G10">
        <v>52</v>
      </c>
      <c r="H10">
        <v>5</v>
      </c>
      <c r="I10" s="5">
        <f t="shared" si="0"/>
        <v>0.019230769230769232</v>
      </c>
    </row>
    <row r="11" spans="1:9" ht="14.25">
      <c r="A11" s="1">
        <v>42625</v>
      </c>
      <c r="B11" t="s">
        <v>4</v>
      </c>
      <c r="C11" t="s">
        <v>10</v>
      </c>
      <c r="D11" t="s">
        <v>12</v>
      </c>
      <c r="E11">
        <v>14</v>
      </c>
      <c r="F11">
        <v>5</v>
      </c>
      <c r="G11">
        <v>60</v>
      </c>
      <c r="H11">
        <v>3</v>
      </c>
      <c r="I11" s="5">
        <f t="shared" si="0"/>
        <v>0.01</v>
      </c>
    </row>
    <row r="12" spans="1:9" ht="14.25">
      <c r="A12" s="1">
        <v>42625</v>
      </c>
      <c r="B12" t="s">
        <v>4</v>
      </c>
      <c r="C12" t="s">
        <v>10</v>
      </c>
      <c r="D12" t="s">
        <v>12</v>
      </c>
      <c r="E12">
        <v>18</v>
      </c>
      <c r="F12">
        <v>5</v>
      </c>
      <c r="G12">
        <v>70</v>
      </c>
      <c r="H12">
        <v>8</v>
      </c>
      <c r="I12" s="5">
        <f t="shared" si="0"/>
        <v>0.022857142857142857</v>
      </c>
    </row>
    <row r="13" spans="1:9" ht="14.25">
      <c r="A13" s="1">
        <v>42625</v>
      </c>
      <c r="B13" t="s">
        <v>4</v>
      </c>
      <c r="C13" t="s">
        <v>10</v>
      </c>
      <c r="D13" t="s">
        <v>12</v>
      </c>
      <c r="E13">
        <v>19</v>
      </c>
      <c r="F13">
        <v>5</v>
      </c>
      <c r="G13">
        <v>70</v>
      </c>
      <c r="H13">
        <v>9</v>
      </c>
      <c r="I13" s="5">
        <f t="shared" si="0"/>
        <v>0.025714285714285714</v>
      </c>
    </row>
    <row r="14" spans="1:9" ht="14.25">
      <c r="A14" s="1">
        <v>42625</v>
      </c>
      <c r="B14" t="s">
        <v>4</v>
      </c>
      <c r="C14" t="s">
        <v>10</v>
      </c>
      <c r="D14" t="s">
        <v>13</v>
      </c>
      <c r="E14">
        <v>8</v>
      </c>
      <c r="F14">
        <v>5</v>
      </c>
      <c r="G14">
        <v>32</v>
      </c>
      <c r="H14">
        <v>34</v>
      </c>
      <c r="I14" s="5">
        <f t="shared" si="0"/>
        <v>0.2125</v>
      </c>
    </row>
    <row r="15" spans="1:9" ht="14.25">
      <c r="A15" s="1">
        <v>42625</v>
      </c>
      <c r="B15" t="s">
        <v>4</v>
      </c>
      <c r="C15" t="s">
        <v>10</v>
      </c>
      <c r="D15" t="s">
        <v>13</v>
      </c>
      <c r="E15">
        <v>10</v>
      </c>
      <c r="F15">
        <v>5</v>
      </c>
      <c r="G15">
        <v>30</v>
      </c>
      <c r="H15">
        <v>31</v>
      </c>
      <c r="I15" s="5">
        <f t="shared" si="0"/>
        <v>0.20666666666666667</v>
      </c>
    </row>
    <row r="16" spans="1:9" ht="14.25">
      <c r="A16" s="1">
        <v>42625</v>
      </c>
      <c r="B16" t="s">
        <v>4</v>
      </c>
      <c r="C16" t="s">
        <v>10</v>
      </c>
      <c r="D16" t="s">
        <v>13</v>
      </c>
      <c r="E16">
        <v>11</v>
      </c>
      <c r="F16">
        <v>5</v>
      </c>
      <c r="G16">
        <v>30</v>
      </c>
      <c r="H16">
        <v>39</v>
      </c>
      <c r="I16" s="5">
        <f t="shared" si="0"/>
        <v>0.26</v>
      </c>
    </row>
    <row r="17" spans="1:9" ht="14.25">
      <c r="A17" s="1">
        <v>42625</v>
      </c>
      <c r="B17" t="s">
        <v>4</v>
      </c>
      <c r="C17" t="s">
        <v>10</v>
      </c>
      <c r="D17" t="s">
        <v>13</v>
      </c>
      <c r="E17">
        <v>18</v>
      </c>
      <c r="F17">
        <v>5</v>
      </c>
      <c r="G17">
        <v>24</v>
      </c>
      <c r="H17">
        <v>18</v>
      </c>
      <c r="I17" s="5">
        <f t="shared" si="0"/>
        <v>0.15</v>
      </c>
    </row>
    <row r="18" spans="1:9" ht="14.25">
      <c r="A18" s="1">
        <v>42626</v>
      </c>
      <c r="B18" t="s">
        <v>14</v>
      </c>
      <c r="C18" t="s">
        <v>15</v>
      </c>
      <c r="D18" t="s">
        <v>16</v>
      </c>
      <c r="E18">
        <v>3</v>
      </c>
      <c r="F18">
        <v>5</v>
      </c>
      <c r="G18">
        <v>60</v>
      </c>
      <c r="H18">
        <v>40</v>
      </c>
      <c r="I18" s="5">
        <f t="shared" si="0"/>
        <v>0.13333333333333333</v>
      </c>
    </row>
    <row r="19" spans="1:9" ht="14.25">
      <c r="A19" s="1">
        <v>42626</v>
      </c>
      <c r="B19" t="s">
        <v>14</v>
      </c>
      <c r="C19" t="s">
        <v>15</v>
      </c>
      <c r="D19" t="s">
        <v>16</v>
      </c>
      <c r="E19">
        <v>13</v>
      </c>
      <c r="F19">
        <v>5</v>
      </c>
      <c r="G19">
        <v>62</v>
      </c>
      <c r="H19">
        <v>32</v>
      </c>
      <c r="I19" s="5">
        <f t="shared" si="0"/>
        <v>0.1032258064516129</v>
      </c>
    </row>
    <row r="20" spans="1:9" ht="14.25">
      <c r="A20" s="1">
        <v>42626</v>
      </c>
      <c r="B20" t="s">
        <v>14</v>
      </c>
      <c r="C20" t="s">
        <v>15</v>
      </c>
      <c r="D20" t="s">
        <v>16</v>
      </c>
      <c r="E20">
        <v>16</v>
      </c>
      <c r="F20">
        <v>5</v>
      </c>
      <c r="G20">
        <v>54</v>
      </c>
      <c r="H20">
        <v>34</v>
      </c>
      <c r="I20" s="5">
        <f t="shared" si="0"/>
        <v>0.1259259259259259</v>
      </c>
    </row>
    <row r="21" spans="1:9" ht="14.25">
      <c r="A21" s="1">
        <v>42626</v>
      </c>
      <c r="B21" t="s">
        <v>14</v>
      </c>
      <c r="C21" t="s">
        <v>15</v>
      </c>
      <c r="D21" t="s">
        <v>16</v>
      </c>
      <c r="E21">
        <v>19</v>
      </c>
      <c r="F21">
        <v>5</v>
      </c>
      <c r="G21">
        <v>53</v>
      </c>
      <c r="H21">
        <v>55</v>
      </c>
      <c r="I21" s="5">
        <f t="shared" si="0"/>
        <v>0.20754716981132076</v>
      </c>
    </row>
    <row r="22" spans="1:9" ht="14.25">
      <c r="A22" s="1">
        <v>42626</v>
      </c>
      <c r="B22" t="s">
        <v>14</v>
      </c>
      <c r="C22" t="s">
        <v>15</v>
      </c>
      <c r="D22" t="s">
        <v>17</v>
      </c>
      <c r="E22">
        <v>3</v>
      </c>
      <c r="F22">
        <v>5</v>
      </c>
      <c r="G22">
        <v>44</v>
      </c>
      <c r="H22">
        <v>6</v>
      </c>
      <c r="I22" s="5">
        <f t="shared" si="0"/>
        <v>0.02727272727272727</v>
      </c>
    </row>
    <row r="23" spans="1:9" ht="14.25">
      <c r="A23" s="1">
        <v>42626</v>
      </c>
      <c r="B23" t="s">
        <v>14</v>
      </c>
      <c r="C23" t="s">
        <v>15</v>
      </c>
      <c r="D23" t="s">
        <v>17</v>
      </c>
      <c r="E23">
        <v>4</v>
      </c>
      <c r="F23">
        <v>5</v>
      </c>
      <c r="G23">
        <v>44</v>
      </c>
      <c r="H23">
        <v>7</v>
      </c>
      <c r="I23" s="5">
        <f t="shared" si="0"/>
        <v>0.031818181818181815</v>
      </c>
    </row>
    <row r="24" spans="1:9" ht="14.25">
      <c r="A24" s="1">
        <v>42626</v>
      </c>
      <c r="B24" t="s">
        <v>14</v>
      </c>
      <c r="C24" t="s">
        <v>15</v>
      </c>
      <c r="D24" t="s">
        <v>17</v>
      </c>
      <c r="E24">
        <v>10</v>
      </c>
      <c r="F24">
        <v>5</v>
      </c>
      <c r="G24">
        <v>40</v>
      </c>
      <c r="H24">
        <v>3</v>
      </c>
      <c r="I24" s="5">
        <f t="shared" si="0"/>
        <v>0.015</v>
      </c>
    </row>
    <row r="25" spans="1:9" ht="14.25">
      <c r="A25" s="1">
        <v>42626</v>
      </c>
      <c r="B25" t="s">
        <v>14</v>
      </c>
      <c r="C25" t="s">
        <v>15</v>
      </c>
      <c r="D25" t="s">
        <v>17</v>
      </c>
      <c r="E25">
        <v>16</v>
      </c>
      <c r="F25">
        <v>5</v>
      </c>
      <c r="G25">
        <v>40</v>
      </c>
      <c r="H25">
        <v>5</v>
      </c>
      <c r="I25" s="5">
        <f t="shared" si="0"/>
        <v>0.025</v>
      </c>
    </row>
    <row r="26" spans="1:9" ht="14.25">
      <c r="A26" s="1">
        <v>42626</v>
      </c>
      <c r="B26" t="s">
        <v>14</v>
      </c>
      <c r="C26" t="s">
        <v>15</v>
      </c>
      <c r="D26" t="s">
        <v>18</v>
      </c>
      <c r="E26">
        <v>5</v>
      </c>
      <c r="F26">
        <v>5</v>
      </c>
      <c r="G26">
        <v>51</v>
      </c>
      <c r="H26">
        <v>1</v>
      </c>
      <c r="I26" s="5">
        <f t="shared" si="0"/>
        <v>0.00392156862745098</v>
      </c>
    </row>
    <row r="27" spans="1:9" ht="14.25">
      <c r="A27" s="1">
        <v>42626</v>
      </c>
      <c r="B27" t="s">
        <v>14</v>
      </c>
      <c r="C27" t="s">
        <v>15</v>
      </c>
      <c r="D27" t="s">
        <v>18</v>
      </c>
      <c r="E27">
        <v>11</v>
      </c>
      <c r="F27">
        <v>5</v>
      </c>
      <c r="G27">
        <v>52</v>
      </c>
      <c r="H27">
        <v>0</v>
      </c>
      <c r="I27" s="5">
        <f t="shared" si="0"/>
        <v>0</v>
      </c>
    </row>
    <row r="28" spans="1:9" ht="14.25">
      <c r="A28" s="1">
        <v>42626</v>
      </c>
      <c r="B28" t="s">
        <v>14</v>
      </c>
      <c r="C28" t="s">
        <v>15</v>
      </c>
      <c r="D28" t="s">
        <v>18</v>
      </c>
      <c r="E28">
        <v>12</v>
      </c>
      <c r="F28">
        <v>5</v>
      </c>
      <c r="G28">
        <v>52</v>
      </c>
      <c r="H28">
        <v>1</v>
      </c>
      <c r="I28" s="5">
        <f t="shared" si="0"/>
        <v>0.0038461538461538464</v>
      </c>
    </row>
    <row r="29" spans="1:9" ht="14.25">
      <c r="A29" s="1">
        <v>42626</v>
      </c>
      <c r="B29" t="s">
        <v>14</v>
      </c>
      <c r="C29" t="s">
        <v>15</v>
      </c>
      <c r="D29" t="s">
        <v>18</v>
      </c>
      <c r="E29">
        <v>17</v>
      </c>
      <c r="F29">
        <v>5</v>
      </c>
      <c r="G29">
        <v>48</v>
      </c>
      <c r="H29">
        <v>2</v>
      </c>
      <c r="I29" s="5">
        <f t="shared" si="0"/>
        <v>0.008333333333333333</v>
      </c>
    </row>
    <row r="30" spans="1:9" ht="14.25">
      <c r="A30" s="1">
        <v>42626</v>
      </c>
      <c r="B30" t="s">
        <v>14</v>
      </c>
      <c r="C30" t="s">
        <v>15</v>
      </c>
      <c r="D30" t="s">
        <v>20</v>
      </c>
      <c r="E30">
        <v>1</v>
      </c>
      <c r="F30">
        <v>5</v>
      </c>
      <c r="G30">
        <v>25</v>
      </c>
      <c r="H30">
        <v>7</v>
      </c>
      <c r="I30" s="5">
        <f t="shared" si="0"/>
        <v>0.056</v>
      </c>
    </row>
    <row r="31" spans="1:9" ht="14.25">
      <c r="A31" s="1">
        <v>42626</v>
      </c>
      <c r="B31" t="s">
        <v>14</v>
      </c>
      <c r="C31" t="s">
        <v>15</v>
      </c>
      <c r="D31" t="s">
        <v>20</v>
      </c>
      <c r="E31">
        <v>7</v>
      </c>
      <c r="F31">
        <v>5</v>
      </c>
      <c r="G31">
        <v>24</v>
      </c>
      <c r="H31">
        <v>9</v>
      </c>
      <c r="I31" s="5">
        <f t="shared" si="0"/>
        <v>0.075</v>
      </c>
    </row>
    <row r="32" spans="1:9" ht="14.25">
      <c r="A32" s="1">
        <v>42626</v>
      </c>
      <c r="B32" t="s">
        <v>14</v>
      </c>
      <c r="C32" t="s">
        <v>15</v>
      </c>
      <c r="D32" t="s">
        <v>20</v>
      </c>
      <c r="E32">
        <v>13</v>
      </c>
      <c r="F32">
        <v>5</v>
      </c>
      <c r="G32">
        <v>22</v>
      </c>
      <c r="H32">
        <v>6</v>
      </c>
      <c r="I32" s="5">
        <f t="shared" si="0"/>
        <v>0.05454545454545454</v>
      </c>
    </row>
    <row r="33" spans="1:9" ht="14.25">
      <c r="A33" s="1">
        <v>42626</v>
      </c>
      <c r="B33" t="s">
        <v>14</v>
      </c>
      <c r="C33" t="s">
        <v>15</v>
      </c>
      <c r="D33" t="s">
        <v>20</v>
      </c>
      <c r="E33">
        <v>15</v>
      </c>
      <c r="F33">
        <v>5</v>
      </c>
      <c r="G33">
        <v>21</v>
      </c>
      <c r="H33">
        <v>5</v>
      </c>
      <c r="I33" s="5">
        <f t="shared" si="0"/>
        <v>0.047619047619047616</v>
      </c>
    </row>
    <row r="34" spans="1:9" ht="14.25">
      <c r="A34" s="1">
        <v>42599</v>
      </c>
      <c r="B34" t="s">
        <v>21</v>
      </c>
      <c r="C34" t="s">
        <v>22</v>
      </c>
      <c r="D34" t="s">
        <v>23</v>
      </c>
      <c r="E34">
        <v>5</v>
      </c>
      <c r="F34">
        <v>5</v>
      </c>
      <c r="G34">
        <v>71</v>
      </c>
      <c r="H34">
        <v>23</v>
      </c>
      <c r="I34" s="5">
        <f t="shared" si="0"/>
        <v>0.0647887323943662</v>
      </c>
    </row>
    <row r="35" spans="1:9" ht="14.25">
      <c r="A35" s="1">
        <v>42599</v>
      </c>
      <c r="B35" t="s">
        <v>21</v>
      </c>
      <c r="C35" t="s">
        <v>22</v>
      </c>
      <c r="D35" t="s">
        <v>23</v>
      </c>
      <c r="E35">
        <v>11</v>
      </c>
      <c r="F35">
        <v>5</v>
      </c>
      <c r="G35">
        <v>71</v>
      </c>
      <c r="H35">
        <v>14</v>
      </c>
      <c r="I35" s="5">
        <f t="shared" si="0"/>
        <v>0.03943661971830986</v>
      </c>
    </row>
    <row r="36" spans="1:9" ht="14.25">
      <c r="A36" s="1">
        <v>42599</v>
      </c>
      <c r="B36" t="s">
        <v>21</v>
      </c>
      <c r="C36" t="s">
        <v>22</v>
      </c>
      <c r="D36" t="s">
        <v>23</v>
      </c>
      <c r="E36">
        <v>16</v>
      </c>
      <c r="F36">
        <v>5</v>
      </c>
      <c r="G36">
        <v>71</v>
      </c>
      <c r="H36">
        <v>18</v>
      </c>
      <c r="I36" s="5">
        <f t="shared" si="0"/>
        <v>0.05070422535211268</v>
      </c>
    </row>
    <row r="37" spans="1:9" ht="14.25">
      <c r="A37" s="1">
        <v>42599</v>
      </c>
      <c r="B37" t="s">
        <v>21</v>
      </c>
      <c r="C37" t="s">
        <v>22</v>
      </c>
      <c r="D37" t="s">
        <v>23</v>
      </c>
      <c r="E37">
        <v>17</v>
      </c>
      <c r="F37">
        <v>5</v>
      </c>
      <c r="G37">
        <v>71</v>
      </c>
      <c r="H37">
        <v>6</v>
      </c>
      <c r="I37" s="5">
        <f t="shared" si="0"/>
        <v>0.016901408450704224</v>
      </c>
    </row>
    <row r="38" spans="1:9" ht="14.25">
      <c r="A38" s="1">
        <v>42599</v>
      </c>
      <c r="B38" t="s">
        <v>21</v>
      </c>
      <c r="C38" t="s">
        <v>22</v>
      </c>
      <c r="D38" t="s">
        <v>24</v>
      </c>
      <c r="E38">
        <v>3</v>
      </c>
      <c r="F38">
        <v>5</v>
      </c>
      <c r="G38">
        <v>63</v>
      </c>
      <c r="H38">
        <v>21</v>
      </c>
      <c r="I38" s="5">
        <f t="shared" si="0"/>
        <v>0.06666666666666667</v>
      </c>
    </row>
    <row r="39" spans="1:9" ht="14.25">
      <c r="A39" s="1">
        <v>42599</v>
      </c>
      <c r="B39" t="s">
        <v>21</v>
      </c>
      <c r="C39" t="s">
        <v>22</v>
      </c>
      <c r="D39" t="s">
        <v>24</v>
      </c>
      <c r="E39">
        <v>10</v>
      </c>
      <c r="F39">
        <v>5</v>
      </c>
      <c r="G39">
        <v>63</v>
      </c>
      <c r="H39">
        <v>22</v>
      </c>
      <c r="I39" s="5">
        <f t="shared" si="0"/>
        <v>0.06984126984126984</v>
      </c>
    </row>
    <row r="40" spans="1:9" ht="14.25">
      <c r="A40" s="1">
        <v>42599</v>
      </c>
      <c r="B40" t="s">
        <v>21</v>
      </c>
      <c r="C40" t="s">
        <v>22</v>
      </c>
      <c r="D40" t="s">
        <v>24</v>
      </c>
      <c r="E40">
        <v>12</v>
      </c>
      <c r="F40">
        <v>5</v>
      </c>
      <c r="G40">
        <v>63</v>
      </c>
      <c r="H40">
        <v>23</v>
      </c>
      <c r="I40" s="5">
        <f t="shared" si="0"/>
        <v>0.07301587301587302</v>
      </c>
    </row>
    <row r="41" spans="1:9" ht="14.25">
      <c r="A41" s="1">
        <v>42599</v>
      </c>
      <c r="B41" t="s">
        <v>21</v>
      </c>
      <c r="C41" t="s">
        <v>22</v>
      </c>
      <c r="D41" t="s">
        <v>24</v>
      </c>
      <c r="E41">
        <v>17</v>
      </c>
      <c r="F41">
        <v>5</v>
      </c>
      <c r="G41">
        <v>63</v>
      </c>
      <c r="H41">
        <v>21</v>
      </c>
      <c r="I41" s="5">
        <f t="shared" si="0"/>
        <v>0.06666666666666667</v>
      </c>
    </row>
    <row r="42" spans="1:9" ht="14.25">
      <c r="A42" s="1">
        <v>42599</v>
      </c>
      <c r="B42" t="s">
        <v>21</v>
      </c>
      <c r="C42" t="s">
        <v>22</v>
      </c>
      <c r="D42" t="s">
        <v>25</v>
      </c>
      <c r="E42">
        <v>2</v>
      </c>
      <c r="F42">
        <v>5</v>
      </c>
      <c r="G42">
        <v>98</v>
      </c>
      <c r="H42">
        <v>39</v>
      </c>
      <c r="I42" s="5">
        <f t="shared" si="0"/>
        <v>0.07959183673469387</v>
      </c>
    </row>
    <row r="43" spans="1:9" ht="14.25">
      <c r="A43" s="1">
        <v>42599</v>
      </c>
      <c r="B43" t="s">
        <v>21</v>
      </c>
      <c r="C43" t="s">
        <v>22</v>
      </c>
      <c r="D43" t="s">
        <v>25</v>
      </c>
      <c r="E43">
        <v>7</v>
      </c>
      <c r="F43">
        <v>5</v>
      </c>
      <c r="G43">
        <v>98</v>
      </c>
      <c r="H43">
        <v>104</v>
      </c>
      <c r="I43" s="5">
        <f t="shared" si="0"/>
        <v>0.21224489795918366</v>
      </c>
    </row>
    <row r="44" spans="1:9" ht="14.25">
      <c r="A44" s="1">
        <v>42599</v>
      </c>
      <c r="B44" t="s">
        <v>21</v>
      </c>
      <c r="C44" t="s">
        <v>22</v>
      </c>
      <c r="D44" t="s">
        <v>25</v>
      </c>
      <c r="E44">
        <v>13</v>
      </c>
      <c r="F44">
        <v>5</v>
      </c>
      <c r="G44">
        <v>98</v>
      </c>
      <c r="H44">
        <v>33</v>
      </c>
      <c r="I44" s="5">
        <f t="shared" si="0"/>
        <v>0.0673469387755102</v>
      </c>
    </row>
    <row r="45" spans="1:9" ht="14.25">
      <c r="A45" s="1">
        <v>42599</v>
      </c>
      <c r="B45" t="s">
        <v>21</v>
      </c>
      <c r="C45" t="s">
        <v>22</v>
      </c>
      <c r="D45" t="s">
        <v>25</v>
      </c>
      <c r="E45">
        <v>18</v>
      </c>
      <c r="F45">
        <v>5</v>
      </c>
      <c r="G45">
        <v>98</v>
      </c>
      <c r="H45">
        <v>35</v>
      </c>
      <c r="I45" s="5">
        <f t="shared" si="0"/>
        <v>0.07142857142857142</v>
      </c>
    </row>
    <row r="46" spans="1:9" ht="14.25">
      <c r="A46" s="1">
        <v>42598</v>
      </c>
      <c r="B46" t="s">
        <v>26</v>
      </c>
      <c r="C46" t="s">
        <v>27</v>
      </c>
      <c r="D46" t="s">
        <v>28</v>
      </c>
      <c r="E46">
        <v>1</v>
      </c>
      <c r="F46">
        <v>5</v>
      </c>
      <c r="G46">
        <v>25</v>
      </c>
      <c r="H46">
        <v>25</v>
      </c>
      <c r="I46" s="5">
        <f t="shared" si="0"/>
        <v>0.2</v>
      </c>
    </row>
    <row r="47" spans="1:9" ht="14.25">
      <c r="A47" s="1">
        <v>42598</v>
      </c>
      <c r="B47" t="s">
        <v>26</v>
      </c>
      <c r="C47" t="s">
        <v>27</v>
      </c>
      <c r="D47" t="s">
        <v>28</v>
      </c>
      <c r="E47">
        <v>2</v>
      </c>
      <c r="F47">
        <v>5</v>
      </c>
      <c r="G47">
        <v>24</v>
      </c>
      <c r="H47">
        <v>23</v>
      </c>
      <c r="I47" s="5">
        <f t="shared" si="0"/>
        <v>0.19166666666666668</v>
      </c>
    </row>
    <row r="48" spans="1:9" ht="14.25">
      <c r="A48" s="1">
        <v>42598</v>
      </c>
      <c r="B48" t="s">
        <v>26</v>
      </c>
      <c r="C48" t="s">
        <v>27</v>
      </c>
      <c r="D48" t="s">
        <v>28</v>
      </c>
      <c r="E48">
        <v>4</v>
      </c>
      <c r="F48">
        <v>5</v>
      </c>
      <c r="G48">
        <v>27</v>
      </c>
      <c r="H48">
        <v>14</v>
      </c>
      <c r="I48" s="5">
        <f t="shared" si="0"/>
        <v>0.1037037037037037</v>
      </c>
    </row>
    <row r="49" spans="1:9" ht="14.25">
      <c r="A49" s="1">
        <v>42598</v>
      </c>
      <c r="B49" t="s">
        <v>26</v>
      </c>
      <c r="C49" t="s">
        <v>27</v>
      </c>
      <c r="D49" t="s">
        <v>28</v>
      </c>
      <c r="E49">
        <v>15</v>
      </c>
      <c r="F49">
        <v>5</v>
      </c>
      <c r="G49">
        <v>27</v>
      </c>
      <c r="H49">
        <v>37</v>
      </c>
      <c r="I49" s="5">
        <f t="shared" si="0"/>
        <v>0.2740740740740741</v>
      </c>
    </row>
    <row r="50" spans="1:9" ht="14.25">
      <c r="A50" s="1">
        <v>42598</v>
      </c>
      <c r="B50" t="s">
        <v>26</v>
      </c>
      <c r="C50" t="s">
        <v>27</v>
      </c>
      <c r="D50" t="s">
        <v>29</v>
      </c>
      <c r="E50">
        <v>5</v>
      </c>
      <c r="F50">
        <v>5</v>
      </c>
      <c r="G50">
        <v>67</v>
      </c>
      <c r="H50">
        <v>7</v>
      </c>
      <c r="I50" s="5">
        <f t="shared" si="0"/>
        <v>0.020895522388059702</v>
      </c>
    </row>
    <row r="51" spans="1:9" ht="14.25">
      <c r="A51" s="1">
        <v>42598</v>
      </c>
      <c r="B51" t="s">
        <v>26</v>
      </c>
      <c r="C51" t="s">
        <v>27</v>
      </c>
      <c r="D51" t="s">
        <v>29</v>
      </c>
      <c r="E51">
        <v>13</v>
      </c>
      <c r="F51">
        <v>5</v>
      </c>
      <c r="G51">
        <v>65</v>
      </c>
      <c r="H51">
        <v>9</v>
      </c>
      <c r="I51" s="5">
        <f t="shared" si="0"/>
        <v>0.027692307692307693</v>
      </c>
    </row>
    <row r="52" spans="1:9" ht="14.25">
      <c r="A52" s="1">
        <v>42598</v>
      </c>
      <c r="B52" t="s">
        <v>26</v>
      </c>
      <c r="C52" t="s">
        <v>27</v>
      </c>
      <c r="D52" t="s">
        <v>29</v>
      </c>
      <c r="E52">
        <v>14</v>
      </c>
      <c r="F52">
        <v>5</v>
      </c>
      <c r="G52">
        <v>65</v>
      </c>
      <c r="H52">
        <v>12</v>
      </c>
      <c r="I52" s="5">
        <f t="shared" si="0"/>
        <v>0.036923076923076927</v>
      </c>
    </row>
    <row r="53" spans="1:9" ht="14.25">
      <c r="A53" s="1">
        <v>42598</v>
      </c>
      <c r="B53" t="s">
        <v>26</v>
      </c>
      <c r="C53" t="s">
        <v>27</v>
      </c>
      <c r="D53" t="s">
        <v>29</v>
      </c>
      <c r="E53">
        <v>17</v>
      </c>
      <c r="F53">
        <v>5</v>
      </c>
      <c r="G53">
        <v>63</v>
      </c>
      <c r="H53">
        <v>10</v>
      </c>
      <c r="I53" s="5">
        <f t="shared" si="0"/>
        <v>0.031746031746031744</v>
      </c>
    </row>
    <row r="54" spans="1:9" ht="14.25">
      <c r="A54" s="1">
        <v>42598</v>
      </c>
      <c r="B54" t="s">
        <v>26</v>
      </c>
      <c r="C54" t="s">
        <v>27</v>
      </c>
      <c r="D54" t="s">
        <v>30</v>
      </c>
      <c r="E54">
        <v>2</v>
      </c>
      <c r="F54">
        <v>5</v>
      </c>
      <c r="G54">
        <v>60</v>
      </c>
      <c r="H54">
        <v>6</v>
      </c>
      <c r="I54" s="5">
        <f t="shared" si="0"/>
        <v>0.02</v>
      </c>
    </row>
    <row r="55" spans="1:9" ht="14.25">
      <c r="A55" s="1">
        <v>42598</v>
      </c>
      <c r="B55" t="s">
        <v>26</v>
      </c>
      <c r="C55" t="s">
        <v>27</v>
      </c>
      <c r="D55" t="s">
        <v>30</v>
      </c>
      <c r="E55">
        <v>3</v>
      </c>
      <c r="F55">
        <v>5</v>
      </c>
      <c r="G55">
        <v>60</v>
      </c>
      <c r="H55">
        <v>8</v>
      </c>
      <c r="I55" s="5">
        <f t="shared" si="0"/>
        <v>0.02666666666666667</v>
      </c>
    </row>
    <row r="56" spans="1:9" ht="14.25">
      <c r="A56" s="1">
        <v>42598</v>
      </c>
      <c r="B56" t="s">
        <v>26</v>
      </c>
      <c r="C56" t="s">
        <v>27</v>
      </c>
      <c r="D56" t="s">
        <v>30</v>
      </c>
      <c r="E56">
        <v>12</v>
      </c>
      <c r="F56">
        <v>5</v>
      </c>
      <c r="G56">
        <v>59</v>
      </c>
      <c r="H56">
        <v>14</v>
      </c>
      <c r="I56" s="5">
        <f t="shared" si="0"/>
        <v>0.04745762711864407</v>
      </c>
    </row>
    <row r="57" spans="1:9" ht="14.25">
      <c r="A57" s="1">
        <v>42598</v>
      </c>
      <c r="B57" t="s">
        <v>26</v>
      </c>
      <c r="C57" t="s">
        <v>27</v>
      </c>
      <c r="D57" t="s">
        <v>30</v>
      </c>
      <c r="E57">
        <v>20</v>
      </c>
      <c r="F57">
        <v>5</v>
      </c>
      <c r="G57">
        <v>61</v>
      </c>
      <c r="H57">
        <v>17</v>
      </c>
      <c r="I57" s="5">
        <f t="shared" si="0"/>
        <v>0.05573770491803279</v>
      </c>
    </row>
    <row r="58" spans="1:9" ht="14.25">
      <c r="A58" s="1">
        <v>42598</v>
      </c>
      <c r="B58" t="s">
        <v>26</v>
      </c>
      <c r="C58" t="s">
        <v>27</v>
      </c>
      <c r="D58" t="s">
        <v>31</v>
      </c>
      <c r="E58">
        <v>2</v>
      </c>
      <c r="F58">
        <v>5</v>
      </c>
      <c r="G58">
        <v>65</v>
      </c>
      <c r="H58">
        <v>12</v>
      </c>
      <c r="I58" s="5">
        <f t="shared" si="0"/>
        <v>0.036923076923076927</v>
      </c>
    </row>
    <row r="59" spans="1:9" ht="14.25">
      <c r="A59" s="1">
        <v>42598</v>
      </c>
      <c r="B59" t="s">
        <v>26</v>
      </c>
      <c r="C59" t="s">
        <v>27</v>
      </c>
      <c r="D59" t="s">
        <v>31</v>
      </c>
      <c r="E59">
        <v>13</v>
      </c>
      <c r="F59">
        <v>5</v>
      </c>
      <c r="G59">
        <v>65</v>
      </c>
      <c r="H59">
        <v>15</v>
      </c>
      <c r="I59" s="5">
        <f t="shared" si="0"/>
        <v>0.046153846153846156</v>
      </c>
    </row>
    <row r="60" spans="1:9" ht="14.25">
      <c r="A60" s="1">
        <v>42598</v>
      </c>
      <c r="B60" t="s">
        <v>26</v>
      </c>
      <c r="C60" t="s">
        <v>27</v>
      </c>
      <c r="D60" t="s">
        <v>31</v>
      </c>
      <c r="E60">
        <v>19</v>
      </c>
      <c r="F60">
        <v>5</v>
      </c>
      <c r="G60">
        <v>66</v>
      </c>
      <c r="H60">
        <v>6</v>
      </c>
      <c r="I60" s="5">
        <f t="shared" si="0"/>
        <v>0.01818181818181818</v>
      </c>
    </row>
    <row r="61" spans="1:9" ht="14.25">
      <c r="A61" s="1">
        <v>42598</v>
      </c>
      <c r="B61" t="s">
        <v>26</v>
      </c>
      <c r="C61" t="s">
        <v>27</v>
      </c>
      <c r="D61" t="s">
        <v>31</v>
      </c>
      <c r="E61">
        <v>20</v>
      </c>
      <c r="F61">
        <v>5</v>
      </c>
      <c r="G61">
        <v>66</v>
      </c>
      <c r="H61">
        <v>9</v>
      </c>
      <c r="I61" s="5">
        <f t="shared" si="0"/>
        <v>0.02727272727272727</v>
      </c>
    </row>
    <row r="62" spans="1:9" ht="14.25">
      <c r="A62" s="1">
        <v>42592</v>
      </c>
      <c r="B62" t="s">
        <v>32</v>
      </c>
      <c r="C62" t="s">
        <v>33</v>
      </c>
      <c r="D62" t="s">
        <v>34</v>
      </c>
      <c r="E62">
        <v>2</v>
      </c>
      <c r="F62">
        <v>5</v>
      </c>
      <c r="G62">
        <v>66</v>
      </c>
      <c r="H62">
        <v>45</v>
      </c>
      <c r="I62" s="5">
        <f t="shared" si="0"/>
        <v>0.13636363636363635</v>
      </c>
    </row>
    <row r="63" spans="1:9" ht="14.25">
      <c r="A63" s="1">
        <v>42592</v>
      </c>
      <c r="B63" t="s">
        <v>32</v>
      </c>
      <c r="C63" t="s">
        <v>33</v>
      </c>
      <c r="D63" t="s">
        <v>34</v>
      </c>
      <c r="E63">
        <v>10</v>
      </c>
      <c r="F63">
        <v>5</v>
      </c>
      <c r="G63">
        <v>60</v>
      </c>
      <c r="H63">
        <v>34</v>
      </c>
      <c r="I63" s="5">
        <f t="shared" si="0"/>
        <v>0.11333333333333333</v>
      </c>
    </row>
    <row r="64" spans="1:9" ht="14.25">
      <c r="A64" s="1">
        <v>42592</v>
      </c>
      <c r="B64" t="s">
        <v>32</v>
      </c>
      <c r="C64" t="s">
        <v>33</v>
      </c>
      <c r="D64" t="s">
        <v>34</v>
      </c>
      <c r="E64">
        <v>15</v>
      </c>
      <c r="F64">
        <v>5</v>
      </c>
      <c r="G64">
        <v>52</v>
      </c>
      <c r="H64">
        <v>47</v>
      </c>
      <c r="I64" s="5">
        <f t="shared" si="0"/>
        <v>0.18076923076923077</v>
      </c>
    </row>
    <row r="65" spans="1:9" ht="14.25">
      <c r="A65" s="1">
        <v>42592</v>
      </c>
      <c r="B65" t="s">
        <v>32</v>
      </c>
      <c r="C65" t="s">
        <v>33</v>
      </c>
      <c r="D65" t="s">
        <v>34</v>
      </c>
      <c r="E65">
        <v>17</v>
      </c>
      <c r="F65">
        <v>5</v>
      </c>
      <c r="G65">
        <v>51</v>
      </c>
      <c r="H65">
        <v>28</v>
      </c>
      <c r="I65" s="5">
        <f t="shared" si="0"/>
        <v>0.10980392156862745</v>
      </c>
    </row>
    <row r="66" spans="1:9" ht="14.25">
      <c r="A66" s="1">
        <v>42592</v>
      </c>
      <c r="B66" t="s">
        <v>32</v>
      </c>
      <c r="C66" t="s">
        <v>33</v>
      </c>
      <c r="D66" t="s">
        <v>35</v>
      </c>
      <c r="E66">
        <v>7</v>
      </c>
      <c r="F66">
        <v>5</v>
      </c>
      <c r="G66">
        <v>47</v>
      </c>
      <c r="H66">
        <v>13</v>
      </c>
      <c r="I66" s="5">
        <f t="shared" si="0"/>
        <v>0.05531914893617021</v>
      </c>
    </row>
    <row r="67" spans="1:9" ht="14.25">
      <c r="A67" s="1">
        <v>42592</v>
      </c>
      <c r="B67" t="s">
        <v>32</v>
      </c>
      <c r="C67" t="s">
        <v>33</v>
      </c>
      <c r="D67" t="s">
        <v>35</v>
      </c>
      <c r="E67">
        <v>12</v>
      </c>
      <c r="F67">
        <v>5</v>
      </c>
      <c r="G67">
        <v>44</v>
      </c>
      <c r="H67">
        <v>17</v>
      </c>
      <c r="I67" s="5">
        <f aca="true" t="shared" si="1" ref="I67:I130">(H67/(F67*G67))</f>
        <v>0.07727272727272727</v>
      </c>
    </row>
    <row r="68" spans="1:9" ht="14.25">
      <c r="A68" s="1">
        <v>42592</v>
      </c>
      <c r="B68" t="s">
        <v>32</v>
      </c>
      <c r="C68" t="s">
        <v>33</v>
      </c>
      <c r="D68" t="s">
        <v>35</v>
      </c>
      <c r="E68">
        <v>15</v>
      </c>
      <c r="F68">
        <v>5</v>
      </c>
      <c r="G68">
        <v>45</v>
      </c>
      <c r="H68">
        <v>12</v>
      </c>
      <c r="I68" s="5">
        <f t="shared" si="1"/>
        <v>0.05333333333333334</v>
      </c>
    </row>
    <row r="69" spans="1:9" ht="14.25">
      <c r="A69" s="1">
        <v>42592</v>
      </c>
      <c r="B69" t="s">
        <v>32</v>
      </c>
      <c r="C69" t="s">
        <v>33</v>
      </c>
      <c r="D69" t="s">
        <v>35</v>
      </c>
      <c r="E69">
        <v>20</v>
      </c>
      <c r="F69">
        <v>5</v>
      </c>
      <c r="G69">
        <v>43</v>
      </c>
      <c r="H69">
        <v>20</v>
      </c>
      <c r="I69" s="5">
        <f t="shared" si="1"/>
        <v>0.09302325581395349</v>
      </c>
    </row>
    <row r="70" spans="1:9" ht="14.25">
      <c r="A70" s="1">
        <v>42592</v>
      </c>
      <c r="B70" t="s">
        <v>32</v>
      </c>
      <c r="C70" t="s">
        <v>36</v>
      </c>
      <c r="D70" t="s">
        <v>37</v>
      </c>
      <c r="E70">
        <v>2</v>
      </c>
      <c r="F70">
        <v>5</v>
      </c>
      <c r="G70">
        <v>39</v>
      </c>
      <c r="H70">
        <v>5</v>
      </c>
      <c r="I70" s="5">
        <f t="shared" si="1"/>
        <v>0.02564102564102564</v>
      </c>
    </row>
    <row r="71" spans="1:9" ht="14.25">
      <c r="A71" s="1">
        <v>42592</v>
      </c>
      <c r="B71" t="s">
        <v>32</v>
      </c>
      <c r="C71" t="s">
        <v>36</v>
      </c>
      <c r="D71" t="s">
        <v>37</v>
      </c>
      <c r="E71">
        <v>5</v>
      </c>
      <c r="F71">
        <v>5</v>
      </c>
      <c r="G71">
        <v>41</v>
      </c>
      <c r="H71">
        <v>5</v>
      </c>
      <c r="I71" s="5">
        <f t="shared" si="1"/>
        <v>0.024390243902439025</v>
      </c>
    </row>
    <row r="72" spans="1:9" ht="14.25">
      <c r="A72" s="1">
        <v>42592</v>
      </c>
      <c r="B72" t="s">
        <v>32</v>
      </c>
      <c r="C72" t="s">
        <v>36</v>
      </c>
      <c r="D72" t="s">
        <v>37</v>
      </c>
      <c r="E72">
        <v>6</v>
      </c>
      <c r="F72">
        <v>5</v>
      </c>
      <c r="G72">
        <v>43</v>
      </c>
      <c r="H72">
        <v>4</v>
      </c>
      <c r="I72" s="5">
        <f t="shared" si="1"/>
        <v>0.018604651162790697</v>
      </c>
    </row>
    <row r="73" spans="1:9" ht="14.25">
      <c r="A73" s="1">
        <v>42592</v>
      </c>
      <c r="B73" t="s">
        <v>32</v>
      </c>
      <c r="C73" t="s">
        <v>36</v>
      </c>
      <c r="D73" t="s">
        <v>37</v>
      </c>
      <c r="E73">
        <v>19</v>
      </c>
      <c r="F73">
        <v>5</v>
      </c>
      <c r="G73">
        <v>34</v>
      </c>
      <c r="H73">
        <v>10</v>
      </c>
      <c r="I73" s="5">
        <f t="shared" si="1"/>
        <v>0.058823529411764705</v>
      </c>
    </row>
    <row r="74" spans="1:9" ht="14.25">
      <c r="A74" s="1">
        <v>42592</v>
      </c>
      <c r="B74" t="s">
        <v>32</v>
      </c>
      <c r="C74" t="s">
        <v>36</v>
      </c>
      <c r="D74" t="s">
        <v>38</v>
      </c>
      <c r="E74">
        <v>8</v>
      </c>
      <c r="F74">
        <v>5</v>
      </c>
      <c r="G74">
        <v>19</v>
      </c>
      <c r="H74">
        <v>23</v>
      </c>
      <c r="I74" s="5">
        <f t="shared" si="1"/>
        <v>0.24210526315789474</v>
      </c>
    </row>
    <row r="75" spans="1:9" ht="14.25">
      <c r="A75" s="1">
        <v>42592</v>
      </c>
      <c r="B75" t="s">
        <v>32</v>
      </c>
      <c r="C75" t="s">
        <v>36</v>
      </c>
      <c r="D75" t="s">
        <v>38</v>
      </c>
      <c r="E75">
        <v>11</v>
      </c>
      <c r="F75">
        <v>5</v>
      </c>
      <c r="G75">
        <v>20</v>
      </c>
      <c r="H75">
        <v>11</v>
      </c>
      <c r="I75" s="5">
        <f t="shared" si="1"/>
        <v>0.11</v>
      </c>
    </row>
    <row r="76" spans="1:9" ht="14.25">
      <c r="A76" s="1">
        <v>42592</v>
      </c>
      <c r="B76" t="s">
        <v>32</v>
      </c>
      <c r="C76" t="s">
        <v>36</v>
      </c>
      <c r="D76" t="s">
        <v>38</v>
      </c>
      <c r="E76">
        <v>12</v>
      </c>
      <c r="F76">
        <v>5</v>
      </c>
      <c r="G76">
        <v>20</v>
      </c>
      <c r="H76">
        <v>15</v>
      </c>
      <c r="I76" s="5">
        <f t="shared" si="1"/>
        <v>0.15</v>
      </c>
    </row>
    <row r="77" spans="1:9" ht="14.25">
      <c r="A77" s="1">
        <v>42592</v>
      </c>
      <c r="B77" t="s">
        <v>32</v>
      </c>
      <c r="C77" t="s">
        <v>36</v>
      </c>
      <c r="D77" t="s">
        <v>38</v>
      </c>
      <c r="E77">
        <v>19</v>
      </c>
      <c r="F77">
        <v>5</v>
      </c>
      <c r="G77">
        <v>21</v>
      </c>
      <c r="H77">
        <v>7</v>
      </c>
      <c r="I77" s="5">
        <f t="shared" si="1"/>
        <v>0.06666666666666667</v>
      </c>
    </row>
    <row r="78" spans="1:9" ht="14.25">
      <c r="A78" s="1">
        <v>42611</v>
      </c>
      <c r="B78" t="s">
        <v>39</v>
      </c>
      <c r="C78" t="s">
        <v>40</v>
      </c>
      <c r="D78" t="s">
        <v>41</v>
      </c>
      <c r="E78">
        <v>2</v>
      </c>
      <c r="F78">
        <v>5</v>
      </c>
      <c r="G78">
        <v>24</v>
      </c>
      <c r="H78">
        <v>9</v>
      </c>
      <c r="I78" s="5">
        <f t="shared" si="1"/>
        <v>0.075</v>
      </c>
    </row>
    <row r="79" spans="1:9" ht="14.25">
      <c r="A79" s="1">
        <v>42611</v>
      </c>
      <c r="B79" t="s">
        <v>39</v>
      </c>
      <c r="C79" t="s">
        <v>40</v>
      </c>
      <c r="D79" t="s">
        <v>41</v>
      </c>
      <c r="E79">
        <v>11</v>
      </c>
      <c r="F79">
        <v>5</v>
      </c>
      <c r="G79">
        <v>43</v>
      </c>
      <c r="H79">
        <v>18</v>
      </c>
      <c r="I79" s="5">
        <f t="shared" si="1"/>
        <v>0.08372093023255814</v>
      </c>
    </row>
    <row r="80" spans="1:9" ht="14.25">
      <c r="A80" s="1">
        <v>42611</v>
      </c>
      <c r="B80" t="s">
        <v>39</v>
      </c>
      <c r="C80" t="s">
        <v>40</v>
      </c>
      <c r="D80" t="s">
        <v>41</v>
      </c>
      <c r="E80">
        <v>13</v>
      </c>
      <c r="F80">
        <v>5</v>
      </c>
      <c r="G80">
        <v>41</v>
      </c>
      <c r="H80">
        <v>6</v>
      </c>
      <c r="I80" s="5">
        <f t="shared" si="1"/>
        <v>0.02926829268292683</v>
      </c>
    </row>
    <row r="81" spans="1:9" ht="14.25">
      <c r="A81" s="1">
        <v>42611</v>
      </c>
      <c r="B81" t="s">
        <v>39</v>
      </c>
      <c r="C81" t="s">
        <v>40</v>
      </c>
      <c r="D81" t="s">
        <v>41</v>
      </c>
      <c r="E81">
        <v>18</v>
      </c>
      <c r="F81">
        <v>5</v>
      </c>
      <c r="G81">
        <v>43</v>
      </c>
      <c r="H81">
        <v>6</v>
      </c>
      <c r="I81" s="5">
        <f t="shared" si="1"/>
        <v>0.027906976744186046</v>
      </c>
    </row>
    <row r="82" spans="1:9" ht="14.25">
      <c r="A82" s="1">
        <v>42612</v>
      </c>
      <c r="B82" t="s">
        <v>39</v>
      </c>
      <c r="C82" t="s">
        <v>40</v>
      </c>
      <c r="D82" t="s">
        <v>42</v>
      </c>
      <c r="E82">
        <v>5</v>
      </c>
      <c r="F82">
        <v>5</v>
      </c>
      <c r="G82">
        <v>56</v>
      </c>
      <c r="H82">
        <v>6</v>
      </c>
      <c r="I82" s="5">
        <f t="shared" si="1"/>
        <v>0.02142857142857143</v>
      </c>
    </row>
    <row r="83" spans="1:9" ht="14.25">
      <c r="A83" s="1">
        <v>42612</v>
      </c>
      <c r="B83" t="s">
        <v>39</v>
      </c>
      <c r="C83" t="s">
        <v>40</v>
      </c>
      <c r="D83" t="s">
        <v>42</v>
      </c>
      <c r="E83">
        <v>6</v>
      </c>
      <c r="F83">
        <v>5</v>
      </c>
      <c r="G83">
        <v>57</v>
      </c>
      <c r="H83">
        <v>6</v>
      </c>
      <c r="I83" s="5">
        <f t="shared" si="1"/>
        <v>0.021052631578947368</v>
      </c>
    </row>
    <row r="84" spans="1:9" ht="14.25">
      <c r="A84" s="1">
        <v>42612</v>
      </c>
      <c r="B84" t="s">
        <v>39</v>
      </c>
      <c r="C84" t="s">
        <v>40</v>
      </c>
      <c r="D84" t="s">
        <v>42</v>
      </c>
      <c r="E84">
        <v>8</v>
      </c>
      <c r="F84">
        <v>5</v>
      </c>
      <c r="G84">
        <v>60</v>
      </c>
      <c r="H84">
        <v>10</v>
      </c>
      <c r="I84" s="5">
        <f t="shared" si="1"/>
        <v>0.03333333333333333</v>
      </c>
    </row>
    <row r="85" spans="1:9" ht="14.25">
      <c r="A85" s="1">
        <v>42612</v>
      </c>
      <c r="B85" t="s">
        <v>39</v>
      </c>
      <c r="C85" t="s">
        <v>40</v>
      </c>
      <c r="D85" t="s">
        <v>42</v>
      </c>
      <c r="E85">
        <v>20</v>
      </c>
      <c r="F85">
        <v>5</v>
      </c>
      <c r="G85">
        <v>63</v>
      </c>
      <c r="H85">
        <v>12</v>
      </c>
      <c r="I85" s="5">
        <f t="shared" si="1"/>
        <v>0.0380952380952381</v>
      </c>
    </row>
    <row r="86" spans="1:9" ht="14.25">
      <c r="A86" s="1">
        <v>42612</v>
      </c>
      <c r="B86" t="s">
        <v>39</v>
      </c>
      <c r="C86" t="s">
        <v>40</v>
      </c>
      <c r="D86" t="s">
        <v>43</v>
      </c>
      <c r="E86">
        <v>2</v>
      </c>
      <c r="F86">
        <v>5</v>
      </c>
      <c r="G86">
        <v>59</v>
      </c>
      <c r="H86">
        <v>8</v>
      </c>
      <c r="I86" s="5">
        <f t="shared" si="1"/>
        <v>0.02711864406779661</v>
      </c>
    </row>
    <row r="87" spans="1:9" ht="14.25">
      <c r="A87" s="1">
        <v>42612</v>
      </c>
      <c r="B87" t="s">
        <v>39</v>
      </c>
      <c r="C87" t="s">
        <v>40</v>
      </c>
      <c r="D87" t="s">
        <v>43</v>
      </c>
      <c r="E87">
        <v>7</v>
      </c>
      <c r="F87">
        <v>5</v>
      </c>
      <c r="G87">
        <v>59</v>
      </c>
      <c r="H87">
        <v>4</v>
      </c>
      <c r="I87" s="5">
        <f t="shared" si="1"/>
        <v>0.013559322033898305</v>
      </c>
    </row>
    <row r="88" spans="1:9" ht="14.25">
      <c r="A88" s="1">
        <v>42612</v>
      </c>
      <c r="B88" t="s">
        <v>39</v>
      </c>
      <c r="C88" t="s">
        <v>40</v>
      </c>
      <c r="D88" t="s">
        <v>43</v>
      </c>
      <c r="E88">
        <v>13</v>
      </c>
      <c r="F88">
        <v>5</v>
      </c>
      <c r="G88">
        <v>63</v>
      </c>
      <c r="H88">
        <v>9</v>
      </c>
      <c r="I88" s="5">
        <f t="shared" si="1"/>
        <v>0.02857142857142857</v>
      </c>
    </row>
    <row r="89" spans="1:9" ht="14.25">
      <c r="A89" s="1">
        <v>42612</v>
      </c>
      <c r="B89" t="s">
        <v>39</v>
      </c>
      <c r="C89" t="s">
        <v>40</v>
      </c>
      <c r="D89" t="s">
        <v>43</v>
      </c>
      <c r="E89">
        <v>15</v>
      </c>
      <c r="F89">
        <v>5</v>
      </c>
      <c r="G89">
        <v>59</v>
      </c>
      <c r="H89">
        <v>22</v>
      </c>
      <c r="I89" s="5">
        <f t="shared" si="1"/>
        <v>0.07457627118644068</v>
      </c>
    </row>
    <row r="90" spans="1:9" ht="14.25">
      <c r="A90" s="1">
        <v>42612</v>
      </c>
      <c r="B90" t="s">
        <v>39</v>
      </c>
      <c r="C90" t="s">
        <v>40</v>
      </c>
      <c r="D90" t="s">
        <v>44</v>
      </c>
      <c r="E90">
        <v>4</v>
      </c>
      <c r="F90">
        <v>5</v>
      </c>
      <c r="G90">
        <v>33</v>
      </c>
      <c r="H90">
        <v>24</v>
      </c>
      <c r="I90" s="5">
        <f t="shared" si="1"/>
        <v>0.14545454545454545</v>
      </c>
    </row>
    <row r="91" spans="1:9" ht="14.25">
      <c r="A91" s="1">
        <v>42612</v>
      </c>
      <c r="B91" t="s">
        <v>39</v>
      </c>
      <c r="C91" t="s">
        <v>40</v>
      </c>
      <c r="D91" t="s">
        <v>44</v>
      </c>
      <c r="E91">
        <v>11</v>
      </c>
      <c r="F91">
        <v>5</v>
      </c>
      <c r="G91">
        <v>28</v>
      </c>
      <c r="H91">
        <v>13</v>
      </c>
      <c r="I91" s="5">
        <f t="shared" si="1"/>
        <v>0.09285714285714286</v>
      </c>
    </row>
    <row r="92" spans="1:9" ht="14.25">
      <c r="A92" s="1">
        <v>42612</v>
      </c>
      <c r="B92" t="s">
        <v>39</v>
      </c>
      <c r="C92" t="s">
        <v>40</v>
      </c>
      <c r="D92" t="s">
        <v>44</v>
      </c>
      <c r="E92">
        <v>13</v>
      </c>
      <c r="F92">
        <v>5</v>
      </c>
      <c r="G92">
        <v>25</v>
      </c>
      <c r="H92">
        <v>16</v>
      </c>
      <c r="I92" s="5">
        <f t="shared" si="1"/>
        <v>0.128</v>
      </c>
    </row>
    <row r="93" spans="1:9" ht="14.25">
      <c r="A93" s="1">
        <v>42612</v>
      </c>
      <c r="B93" t="s">
        <v>39</v>
      </c>
      <c r="C93" t="s">
        <v>40</v>
      </c>
      <c r="D93" t="s">
        <v>44</v>
      </c>
      <c r="E93">
        <v>19</v>
      </c>
      <c r="F93">
        <v>5</v>
      </c>
      <c r="G93">
        <v>27</v>
      </c>
      <c r="H93">
        <v>15</v>
      </c>
      <c r="I93" s="5">
        <f t="shared" si="1"/>
        <v>0.1111111111111111</v>
      </c>
    </row>
    <row r="94" spans="1:9" ht="14.25">
      <c r="A94" s="1">
        <v>42624</v>
      </c>
      <c r="B94" t="s">
        <v>45</v>
      </c>
      <c r="C94" t="s">
        <v>46</v>
      </c>
      <c r="D94" t="s">
        <v>48</v>
      </c>
      <c r="E94">
        <v>2</v>
      </c>
      <c r="F94">
        <v>5</v>
      </c>
      <c r="G94">
        <v>33</v>
      </c>
      <c r="H94">
        <v>3</v>
      </c>
      <c r="I94" s="5">
        <f t="shared" si="1"/>
        <v>0.01818181818181818</v>
      </c>
    </row>
    <row r="95" spans="1:9" ht="14.25">
      <c r="A95" s="1">
        <v>42624</v>
      </c>
      <c r="B95" t="s">
        <v>45</v>
      </c>
      <c r="C95" t="s">
        <v>46</v>
      </c>
      <c r="D95" t="s">
        <v>48</v>
      </c>
      <c r="E95">
        <v>19</v>
      </c>
      <c r="F95">
        <v>5</v>
      </c>
      <c r="G95">
        <v>37</v>
      </c>
      <c r="H95">
        <v>66</v>
      </c>
      <c r="I95" s="5">
        <f t="shared" si="1"/>
        <v>0.3567567567567568</v>
      </c>
    </row>
    <row r="96" spans="1:9" ht="14.25">
      <c r="A96" s="1">
        <v>42624</v>
      </c>
      <c r="B96" t="s">
        <v>45</v>
      </c>
      <c r="C96" t="s">
        <v>46</v>
      </c>
      <c r="D96" t="s">
        <v>48</v>
      </c>
      <c r="E96">
        <v>13</v>
      </c>
      <c r="F96">
        <v>5</v>
      </c>
      <c r="G96">
        <v>43</v>
      </c>
      <c r="H96">
        <v>12</v>
      </c>
      <c r="I96" s="5">
        <f t="shared" si="1"/>
        <v>0.05581395348837209</v>
      </c>
    </row>
    <row r="97" spans="1:9" ht="14.25">
      <c r="A97" s="1">
        <v>42624</v>
      </c>
      <c r="B97" t="s">
        <v>45</v>
      </c>
      <c r="C97" t="s">
        <v>46</v>
      </c>
      <c r="D97" t="s">
        <v>48</v>
      </c>
      <c r="E97">
        <v>18</v>
      </c>
      <c r="F97">
        <v>5</v>
      </c>
      <c r="G97">
        <v>44</v>
      </c>
      <c r="H97">
        <v>64</v>
      </c>
      <c r="I97" s="5">
        <f t="shared" si="1"/>
        <v>0.2909090909090909</v>
      </c>
    </row>
    <row r="98" spans="1:9" ht="14.25">
      <c r="A98" s="1">
        <v>42625</v>
      </c>
      <c r="B98" t="s">
        <v>45</v>
      </c>
      <c r="C98" t="s">
        <v>47</v>
      </c>
      <c r="D98" t="s">
        <v>49</v>
      </c>
      <c r="E98">
        <v>1</v>
      </c>
      <c r="F98">
        <v>5</v>
      </c>
      <c r="G98">
        <v>36</v>
      </c>
      <c r="H98">
        <v>20</v>
      </c>
      <c r="I98" s="5">
        <f t="shared" si="1"/>
        <v>0.1111111111111111</v>
      </c>
    </row>
    <row r="99" spans="1:9" ht="14.25">
      <c r="A99" s="1">
        <v>42625</v>
      </c>
      <c r="B99" t="s">
        <v>45</v>
      </c>
      <c r="C99" t="s">
        <v>47</v>
      </c>
      <c r="D99" t="s">
        <v>49</v>
      </c>
      <c r="E99">
        <v>2</v>
      </c>
      <c r="F99">
        <v>5</v>
      </c>
      <c r="G99">
        <v>36</v>
      </c>
      <c r="H99">
        <v>5</v>
      </c>
      <c r="I99" s="5">
        <f t="shared" si="1"/>
        <v>0.027777777777777776</v>
      </c>
    </row>
    <row r="100" spans="1:9" ht="14.25">
      <c r="A100" s="1">
        <v>42625</v>
      </c>
      <c r="B100" t="s">
        <v>45</v>
      </c>
      <c r="C100" t="s">
        <v>47</v>
      </c>
      <c r="D100" t="s">
        <v>49</v>
      </c>
      <c r="E100">
        <v>3</v>
      </c>
      <c r="F100">
        <v>5</v>
      </c>
      <c r="G100">
        <v>36</v>
      </c>
      <c r="H100">
        <v>14</v>
      </c>
      <c r="I100" s="5">
        <f t="shared" si="1"/>
        <v>0.07777777777777778</v>
      </c>
    </row>
    <row r="101" spans="1:9" ht="14.25">
      <c r="A101" s="1">
        <v>42625</v>
      </c>
      <c r="B101" t="s">
        <v>45</v>
      </c>
      <c r="C101" t="s">
        <v>47</v>
      </c>
      <c r="D101" t="s">
        <v>49</v>
      </c>
      <c r="E101">
        <v>14</v>
      </c>
      <c r="F101">
        <v>5</v>
      </c>
      <c r="G101">
        <v>36</v>
      </c>
      <c r="H101">
        <v>14</v>
      </c>
      <c r="I101" s="5">
        <f t="shared" si="1"/>
        <v>0.07777777777777778</v>
      </c>
    </row>
    <row r="102" spans="1:9" ht="14.25">
      <c r="A102" s="1">
        <v>42627</v>
      </c>
      <c r="B102" t="s">
        <v>45</v>
      </c>
      <c r="C102" t="s">
        <v>47</v>
      </c>
      <c r="D102" t="s">
        <v>50</v>
      </c>
      <c r="E102">
        <v>1</v>
      </c>
      <c r="F102">
        <v>5</v>
      </c>
      <c r="G102">
        <v>59</v>
      </c>
      <c r="H102">
        <v>8</v>
      </c>
      <c r="I102" s="5">
        <f t="shared" si="1"/>
        <v>0.02711864406779661</v>
      </c>
    </row>
    <row r="103" spans="1:9" ht="14.25">
      <c r="A103" s="1">
        <v>42627</v>
      </c>
      <c r="B103" t="s">
        <v>45</v>
      </c>
      <c r="C103" t="s">
        <v>47</v>
      </c>
      <c r="D103" t="s">
        <v>50</v>
      </c>
      <c r="E103">
        <v>2</v>
      </c>
      <c r="F103">
        <v>5</v>
      </c>
      <c r="G103">
        <v>59</v>
      </c>
      <c r="H103">
        <v>5</v>
      </c>
      <c r="I103" s="5">
        <f t="shared" si="1"/>
        <v>0.01694915254237288</v>
      </c>
    </row>
    <row r="104" spans="1:9" ht="14.25">
      <c r="A104" s="1">
        <v>42627</v>
      </c>
      <c r="B104" t="s">
        <v>45</v>
      </c>
      <c r="C104" t="s">
        <v>47</v>
      </c>
      <c r="D104" t="s">
        <v>50</v>
      </c>
      <c r="E104">
        <v>3</v>
      </c>
      <c r="F104">
        <v>5</v>
      </c>
      <c r="G104">
        <v>59</v>
      </c>
      <c r="H104">
        <v>5</v>
      </c>
      <c r="I104" s="5">
        <f t="shared" si="1"/>
        <v>0.01694915254237288</v>
      </c>
    </row>
    <row r="105" spans="1:9" ht="14.25">
      <c r="A105" s="1">
        <v>42627</v>
      </c>
      <c r="B105" t="s">
        <v>45</v>
      </c>
      <c r="C105" t="s">
        <v>47</v>
      </c>
      <c r="D105" t="s">
        <v>50</v>
      </c>
      <c r="E105">
        <v>15</v>
      </c>
      <c r="F105">
        <v>5</v>
      </c>
      <c r="G105">
        <v>48</v>
      </c>
      <c r="H105">
        <v>1</v>
      </c>
      <c r="I105" s="5">
        <f t="shared" si="1"/>
        <v>0.004166666666666667</v>
      </c>
    </row>
    <row r="106" spans="1:9" ht="14.25">
      <c r="A106" s="1">
        <v>42619</v>
      </c>
      <c r="B106" t="s">
        <v>45</v>
      </c>
      <c r="C106" t="s">
        <v>51</v>
      </c>
      <c r="D106" t="s">
        <v>52</v>
      </c>
      <c r="E106">
        <v>9</v>
      </c>
      <c r="F106">
        <v>5</v>
      </c>
      <c r="G106">
        <v>28</v>
      </c>
      <c r="H106">
        <v>6</v>
      </c>
      <c r="I106" s="5">
        <f t="shared" si="1"/>
        <v>0.04285714285714286</v>
      </c>
    </row>
    <row r="107" spans="1:9" ht="14.25">
      <c r="A107" s="1">
        <v>42619</v>
      </c>
      <c r="B107" t="s">
        <v>45</v>
      </c>
      <c r="C107" t="s">
        <v>51</v>
      </c>
      <c r="D107" t="s">
        <v>52</v>
      </c>
      <c r="E107">
        <v>13</v>
      </c>
      <c r="F107">
        <v>5</v>
      </c>
      <c r="G107">
        <v>20</v>
      </c>
      <c r="H107">
        <v>5</v>
      </c>
      <c r="I107" s="5">
        <f t="shared" si="1"/>
        <v>0.05</v>
      </c>
    </row>
    <row r="108" spans="1:9" ht="14.25">
      <c r="A108" s="1">
        <v>42619</v>
      </c>
      <c r="B108" t="s">
        <v>45</v>
      </c>
      <c r="C108" t="s">
        <v>51</v>
      </c>
      <c r="D108" t="s">
        <v>52</v>
      </c>
      <c r="E108">
        <v>15</v>
      </c>
      <c r="F108">
        <v>5</v>
      </c>
      <c r="G108">
        <v>25</v>
      </c>
      <c r="H108">
        <v>11</v>
      </c>
      <c r="I108" s="5">
        <f t="shared" si="1"/>
        <v>0.088</v>
      </c>
    </row>
    <row r="109" spans="1:9" ht="14.25">
      <c r="A109" s="1">
        <v>42619</v>
      </c>
      <c r="B109" t="s">
        <v>45</v>
      </c>
      <c r="C109" t="s">
        <v>51</v>
      </c>
      <c r="D109" t="s">
        <v>52</v>
      </c>
      <c r="E109">
        <v>19</v>
      </c>
      <c r="F109">
        <v>5</v>
      </c>
      <c r="G109">
        <v>22</v>
      </c>
      <c r="H109">
        <v>4</v>
      </c>
      <c r="I109" s="5">
        <f t="shared" si="1"/>
        <v>0.03636363636363636</v>
      </c>
    </row>
    <row r="110" spans="1:9" ht="14.25">
      <c r="A110" s="1">
        <v>42625</v>
      </c>
      <c r="B110" t="s">
        <v>45</v>
      </c>
      <c r="C110" t="s">
        <v>47</v>
      </c>
      <c r="D110" t="s">
        <v>53</v>
      </c>
      <c r="E110">
        <v>2</v>
      </c>
      <c r="F110">
        <v>5</v>
      </c>
      <c r="G110">
        <v>30</v>
      </c>
      <c r="H110">
        <v>11</v>
      </c>
      <c r="I110" s="5">
        <f t="shared" si="1"/>
        <v>0.07333333333333333</v>
      </c>
    </row>
    <row r="111" spans="1:9" ht="14.25">
      <c r="A111" s="1">
        <v>42625</v>
      </c>
      <c r="B111" t="s">
        <v>45</v>
      </c>
      <c r="C111" t="s">
        <v>47</v>
      </c>
      <c r="D111" t="s">
        <v>53</v>
      </c>
      <c r="E111">
        <v>8</v>
      </c>
      <c r="F111">
        <v>5</v>
      </c>
      <c r="G111">
        <v>35</v>
      </c>
      <c r="H111">
        <v>13</v>
      </c>
      <c r="I111" s="5">
        <f t="shared" si="1"/>
        <v>0.07428571428571429</v>
      </c>
    </row>
    <row r="112" spans="1:9" ht="14.25">
      <c r="A112" s="1">
        <v>42625</v>
      </c>
      <c r="B112" t="s">
        <v>45</v>
      </c>
      <c r="C112" t="s">
        <v>47</v>
      </c>
      <c r="D112" t="s">
        <v>53</v>
      </c>
      <c r="E112">
        <v>10</v>
      </c>
      <c r="F112">
        <v>5</v>
      </c>
      <c r="G112">
        <v>42</v>
      </c>
      <c r="H112">
        <v>5</v>
      </c>
      <c r="I112" s="5">
        <f t="shared" si="1"/>
        <v>0.023809523809523808</v>
      </c>
    </row>
    <row r="113" spans="1:9" ht="14.25">
      <c r="A113" s="1">
        <v>42625</v>
      </c>
      <c r="B113" t="s">
        <v>45</v>
      </c>
      <c r="C113" t="s">
        <v>47</v>
      </c>
      <c r="D113" t="s">
        <v>53</v>
      </c>
      <c r="E113">
        <v>13</v>
      </c>
      <c r="F113">
        <v>5</v>
      </c>
      <c r="G113">
        <v>40</v>
      </c>
      <c r="H113">
        <v>12</v>
      </c>
      <c r="I113" s="5">
        <f t="shared" si="1"/>
        <v>0.06</v>
      </c>
    </row>
    <row r="114" spans="1:9" ht="14.25">
      <c r="A114" s="1">
        <v>42619</v>
      </c>
      <c r="B114" t="s">
        <v>45</v>
      </c>
      <c r="C114" t="s">
        <v>51</v>
      </c>
      <c r="D114" t="s">
        <v>54</v>
      </c>
      <c r="E114">
        <v>7</v>
      </c>
      <c r="F114">
        <v>5</v>
      </c>
      <c r="G114">
        <v>57</v>
      </c>
      <c r="H114">
        <v>58</v>
      </c>
      <c r="I114" s="5">
        <f t="shared" si="1"/>
        <v>0.20350877192982456</v>
      </c>
    </row>
    <row r="115" spans="1:9" ht="14.25">
      <c r="A115" s="1">
        <v>42619</v>
      </c>
      <c r="B115" t="s">
        <v>45</v>
      </c>
      <c r="C115" t="s">
        <v>51</v>
      </c>
      <c r="D115" t="s">
        <v>54</v>
      </c>
      <c r="E115">
        <v>8</v>
      </c>
      <c r="F115">
        <v>5</v>
      </c>
      <c r="G115">
        <v>57</v>
      </c>
      <c r="H115">
        <v>55</v>
      </c>
      <c r="I115" s="5">
        <f t="shared" si="1"/>
        <v>0.19298245614035087</v>
      </c>
    </row>
    <row r="116" spans="1:9" ht="14.25">
      <c r="A116" s="1">
        <v>42619</v>
      </c>
      <c r="B116" t="s">
        <v>45</v>
      </c>
      <c r="C116" t="s">
        <v>51</v>
      </c>
      <c r="D116" t="s">
        <v>54</v>
      </c>
      <c r="E116">
        <v>13</v>
      </c>
      <c r="F116">
        <v>5</v>
      </c>
      <c r="G116">
        <v>49</v>
      </c>
      <c r="H116">
        <v>51</v>
      </c>
      <c r="I116" s="5">
        <f t="shared" si="1"/>
        <v>0.20816326530612245</v>
      </c>
    </row>
    <row r="117" spans="1:9" ht="14.25">
      <c r="A117" s="1">
        <v>42619</v>
      </c>
      <c r="B117" t="s">
        <v>45</v>
      </c>
      <c r="C117" t="s">
        <v>51</v>
      </c>
      <c r="D117" t="s">
        <v>54</v>
      </c>
      <c r="E117">
        <v>14</v>
      </c>
      <c r="F117">
        <v>5</v>
      </c>
      <c r="G117">
        <v>49</v>
      </c>
      <c r="H117">
        <v>74</v>
      </c>
      <c r="I117" s="5">
        <f t="shared" si="1"/>
        <v>0.3020408163265306</v>
      </c>
    </row>
    <row r="118" spans="1:9" ht="14.25">
      <c r="A118" s="1">
        <v>42620</v>
      </c>
      <c r="B118" t="s">
        <v>45</v>
      </c>
      <c r="C118" t="s">
        <v>51</v>
      </c>
      <c r="D118" t="s">
        <v>55</v>
      </c>
      <c r="E118">
        <v>1</v>
      </c>
      <c r="F118">
        <v>5</v>
      </c>
      <c r="G118">
        <v>23</v>
      </c>
      <c r="H118">
        <v>69</v>
      </c>
      <c r="I118" s="5">
        <f t="shared" si="1"/>
        <v>0.6</v>
      </c>
    </row>
    <row r="119" spans="1:9" ht="14.25">
      <c r="A119" s="1">
        <v>42620</v>
      </c>
      <c r="B119" t="s">
        <v>45</v>
      </c>
      <c r="C119" t="s">
        <v>51</v>
      </c>
      <c r="D119" t="s">
        <v>55</v>
      </c>
      <c r="E119">
        <v>12</v>
      </c>
      <c r="F119">
        <v>5</v>
      </c>
      <c r="G119">
        <v>22</v>
      </c>
      <c r="H119">
        <v>86</v>
      </c>
      <c r="I119" s="5">
        <f t="shared" si="1"/>
        <v>0.7818181818181819</v>
      </c>
    </row>
    <row r="120" spans="1:9" ht="14.25">
      <c r="A120" s="1">
        <v>42620</v>
      </c>
      <c r="B120" t="s">
        <v>45</v>
      </c>
      <c r="C120" t="s">
        <v>51</v>
      </c>
      <c r="D120" t="s">
        <v>55</v>
      </c>
      <c r="E120">
        <v>17</v>
      </c>
      <c r="F120">
        <v>5</v>
      </c>
      <c r="G120">
        <v>20</v>
      </c>
      <c r="H120">
        <v>74</v>
      </c>
      <c r="I120" s="5">
        <f t="shared" si="1"/>
        <v>0.74</v>
      </c>
    </row>
    <row r="121" spans="1:9" ht="14.25">
      <c r="A121" s="1">
        <v>42620</v>
      </c>
      <c r="B121" t="s">
        <v>45</v>
      </c>
      <c r="C121" t="s">
        <v>51</v>
      </c>
      <c r="D121" t="s">
        <v>55</v>
      </c>
      <c r="E121">
        <v>18</v>
      </c>
      <c r="F121">
        <v>5</v>
      </c>
      <c r="G121">
        <v>20</v>
      </c>
      <c r="H121">
        <v>133</v>
      </c>
      <c r="I121" s="5">
        <f t="shared" si="1"/>
        <v>1.33</v>
      </c>
    </row>
    <row r="122" spans="1:9" ht="14.25">
      <c r="A122" s="1">
        <v>42620</v>
      </c>
      <c r="B122" t="s">
        <v>45</v>
      </c>
      <c r="C122" t="s">
        <v>56</v>
      </c>
      <c r="D122" t="s">
        <v>57</v>
      </c>
      <c r="E122">
        <v>1</v>
      </c>
      <c r="F122">
        <v>5</v>
      </c>
      <c r="G122">
        <v>37</v>
      </c>
      <c r="H122">
        <v>161</v>
      </c>
      <c r="I122" s="5">
        <f t="shared" si="1"/>
        <v>0.8702702702702703</v>
      </c>
    </row>
    <row r="123" spans="1:9" ht="14.25">
      <c r="A123" s="1">
        <v>42620</v>
      </c>
      <c r="B123" t="s">
        <v>45</v>
      </c>
      <c r="C123" t="s">
        <v>56</v>
      </c>
      <c r="D123" t="s">
        <v>57</v>
      </c>
      <c r="E123">
        <v>2</v>
      </c>
      <c r="F123">
        <v>5</v>
      </c>
      <c r="G123">
        <v>41</v>
      </c>
      <c r="H123">
        <v>142</v>
      </c>
      <c r="I123" s="5">
        <f t="shared" si="1"/>
        <v>0.6926829268292682</v>
      </c>
    </row>
    <row r="124" spans="1:9" ht="14.25">
      <c r="A124" s="1">
        <v>42620</v>
      </c>
      <c r="B124" t="s">
        <v>45</v>
      </c>
      <c r="C124" t="s">
        <v>56</v>
      </c>
      <c r="D124" t="s">
        <v>57</v>
      </c>
      <c r="E124">
        <v>3</v>
      </c>
      <c r="F124">
        <v>5</v>
      </c>
      <c r="G124">
        <v>41</v>
      </c>
      <c r="H124">
        <v>84</v>
      </c>
      <c r="I124" s="5">
        <f t="shared" si="1"/>
        <v>0.4097560975609756</v>
      </c>
    </row>
    <row r="125" spans="1:9" ht="14.25">
      <c r="A125" s="1">
        <v>42620</v>
      </c>
      <c r="B125" t="s">
        <v>45</v>
      </c>
      <c r="C125" t="s">
        <v>56</v>
      </c>
      <c r="D125" t="s">
        <v>57</v>
      </c>
      <c r="E125">
        <v>12</v>
      </c>
      <c r="F125">
        <v>5</v>
      </c>
      <c r="G125">
        <v>44</v>
      </c>
      <c r="H125">
        <v>103</v>
      </c>
      <c r="I125" s="5">
        <f t="shared" si="1"/>
        <v>0.4681818181818182</v>
      </c>
    </row>
    <row r="126" spans="1:9" ht="14.25">
      <c r="A126" s="1">
        <v>42627</v>
      </c>
      <c r="B126" t="s">
        <v>58</v>
      </c>
      <c r="C126" t="s">
        <v>59</v>
      </c>
      <c r="D126" t="s">
        <v>60</v>
      </c>
      <c r="E126">
        <v>7</v>
      </c>
      <c r="F126">
        <v>5</v>
      </c>
      <c r="G126">
        <v>74</v>
      </c>
      <c r="H126">
        <v>42</v>
      </c>
      <c r="I126" s="5">
        <f t="shared" si="1"/>
        <v>0.11351351351351352</v>
      </c>
    </row>
    <row r="127" spans="1:9" ht="14.25">
      <c r="A127" s="1">
        <v>42627</v>
      </c>
      <c r="B127" t="s">
        <v>58</v>
      </c>
      <c r="C127" t="s">
        <v>59</v>
      </c>
      <c r="D127" t="s">
        <v>60</v>
      </c>
      <c r="E127">
        <v>12</v>
      </c>
      <c r="F127">
        <v>5</v>
      </c>
      <c r="G127">
        <v>80</v>
      </c>
      <c r="H127">
        <v>49</v>
      </c>
      <c r="I127" s="5">
        <f t="shared" si="1"/>
        <v>0.1225</v>
      </c>
    </row>
    <row r="128" spans="1:9" ht="14.25">
      <c r="A128" s="1">
        <v>42627</v>
      </c>
      <c r="B128" t="s">
        <v>58</v>
      </c>
      <c r="C128" t="s">
        <v>59</v>
      </c>
      <c r="D128" t="s">
        <v>60</v>
      </c>
      <c r="E128">
        <v>13</v>
      </c>
      <c r="F128">
        <v>5</v>
      </c>
      <c r="G128">
        <v>80</v>
      </c>
      <c r="H128">
        <v>46</v>
      </c>
      <c r="I128" s="5">
        <f t="shared" si="1"/>
        <v>0.115</v>
      </c>
    </row>
    <row r="129" spans="1:9" ht="14.25">
      <c r="A129" s="1">
        <v>42627</v>
      </c>
      <c r="B129" t="s">
        <v>58</v>
      </c>
      <c r="C129" t="s">
        <v>59</v>
      </c>
      <c r="D129" t="s">
        <v>60</v>
      </c>
      <c r="E129">
        <v>18</v>
      </c>
      <c r="F129">
        <v>5</v>
      </c>
      <c r="G129">
        <v>70</v>
      </c>
      <c r="H129">
        <v>26</v>
      </c>
      <c r="I129" s="5">
        <f t="shared" si="1"/>
        <v>0.07428571428571429</v>
      </c>
    </row>
    <row r="130" spans="1:9" ht="14.25">
      <c r="A130" s="1">
        <v>42627</v>
      </c>
      <c r="B130" t="s">
        <v>58</v>
      </c>
      <c r="C130" t="s">
        <v>61</v>
      </c>
      <c r="D130" t="s">
        <v>62</v>
      </c>
      <c r="E130">
        <v>2</v>
      </c>
      <c r="F130">
        <v>5</v>
      </c>
      <c r="G130">
        <v>12</v>
      </c>
      <c r="H130">
        <v>14</v>
      </c>
      <c r="I130" s="5">
        <f t="shared" si="1"/>
        <v>0.23333333333333334</v>
      </c>
    </row>
    <row r="131" spans="1:9" ht="14.25">
      <c r="A131" s="1">
        <v>42627</v>
      </c>
      <c r="B131" t="s">
        <v>58</v>
      </c>
      <c r="C131" t="s">
        <v>61</v>
      </c>
      <c r="D131" t="s">
        <v>62</v>
      </c>
      <c r="E131">
        <v>3</v>
      </c>
      <c r="F131">
        <v>5</v>
      </c>
      <c r="G131">
        <v>12</v>
      </c>
      <c r="H131">
        <v>7</v>
      </c>
      <c r="I131" s="5">
        <f aca="true" t="shared" si="2" ref="I131:I177">(H131/(F131*G131))</f>
        <v>0.11666666666666667</v>
      </c>
    </row>
    <row r="132" spans="1:9" ht="14.25">
      <c r="A132" s="1">
        <v>42627</v>
      </c>
      <c r="B132" t="s">
        <v>58</v>
      </c>
      <c r="C132" t="s">
        <v>61</v>
      </c>
      <c r="D132" t="s">
        <v>62</v>
      </c>
      <c r="E132">
        <v>13</v>
      </c>
      <c r="F132">
        <v>5</v>
      </c>
      <c r="G132">
        <v>17</v>
      </c>
      <c r="H132">
        <v>22</v>
      </c>
      <c r="I132" s="5">
        <f t="shared" si="2"/>
        <v>0.25882352941176473</v>
      </c>
    </row>
    <row r="133" spans="1:9" ht="14.25">
      <c r="A133" s="1">
        <v>42627</v>
      </c>
      <c r="B133" t="s">
        <v>58</v>
      </c>
      <c r="C133" t="s">
        <v>61</v>
      </c>
      <c r="D133" t="s">
        <v>62</v>
      </c>
      <c r="E133">
        <v>17</v>
      </c>
      <c r="F133">
        <v>5</v>
      </c>
      <c r="G133">
        <v>16</v>
      </c>
      <c r="H133">
        <v>13</v>
      </c>
      <c r="I133" s="5">
        <f t="shared" si="2"/>
        <v>0.1625</v>
      </c>
    </row>
    <row r="134" spans="1:9" ht="14.25">
      <c r="A134" s="1">
        <v>42626</v>
      </c>
      <c r="B134" t="s">
        <v>58</v>
      </c>
      <c r="C134" t="s">
        <v>59</v>
      </c>
      <c r="D134" t="s">
        <v>63</v>
      </c>
      <c r="E134">
        <v>2</v>
      </c>
      <c r="F134">
        <v>5</v>
      </c>
      <c r="G134">
        <v>54</v>
      </c>
      <c r="H134">
        <v>65</v>
      </c>
      <c r="I134" s="5">
        <f t="shared" si="2"/>
        <v>0.24074074074074073</v>
      </c>
    </row>
    <row r="135" spans="1:9" ht="14.25">
      <c r="A135" s="1">
        <v>42626</v>
      </c>
      <c r="B135" t="s">
        <v>58</v>
      </c>
      <c r="C135" t="s">
        <v>59</v>
      </c>
      <c r="D135" t="s">
        <v>63</v>
      </c>
      <c r="E135">
        <v>9</v>
      </c>
      <c r="F135">
        <v>5</v>
      </c>
      <c r="G135">
        <v>68</v>
      </c>
      <c r="H135">
        <v>55</v>
      </c>
      <c r="I135" s="5">
        <f t="shared" si="2"/>
        <v>0.16176470588235295</v>
      </c>
    </row>
    <row r="136" spans="1:9" ht="14.25">
      <c r="A136" s="1">
        <v>42626</v>
      </c>
      <c r="B136" t="s">
        <v>58</v>
      </c>
      <c r="C136" t="s">
        <v>59</v>
      </c>
      <c r="D136" t="s">
        <v>63</v>
      </c>
      <c r="E136">
        <v>11</v>
      </c>
      <c r="F136">
        <v>5</v>
      </c>
      <c r="G136">
        <v>75</v>
      </c>
      <c r="H136">
        <v>41</v>
      </c>
      <c r="I136" s="5">
        <f t="shared" si="2"/>
        <v>0.10933333333333334</v>
      </c>
    </row>
    <row r="137" spans="1:10" ht="14.25">
      <c r="A137" s="1">
        <v>42626</v>
      </c>
      <c r="B137" t="s">
        <v>58</v>
      </c>
      <c r="C137" t="s">
        <v>59</v>
      </c>
      <c r="D137" t="s">
        <v>63</v>
      </c>
      <c r="E137">
        <v>14</v>
      </c>
      <c r="F137">
        <v>5</v>
      </c>
      <c r="G137">
        <v>92</v>
      </c>
      <c r="H137" s="7">
        <v>67</v>
      </c>
      <c r="I137" s="5">
        <f t="shared" si="2"/>
        <v>0.14565217391304347</v>
      </c>
      <c r="J137" s="7"/>
    </row>
    <row r="138" spans="1:9" ht="14.25">
      <c r="A138" s="1">
        <v>42626</v>
      </c>
      <c r="B138" t="s">
        <v>58</v>
      </c>
      <c r="C138" t="s">
        <v>61</v>
      </c>
      <c r="D138" t="s">
        <v>64</v>
      </c>
      <c r="E138">
        <v>1</v>
      </c>
      <c r="F138">
        <v>5</v>
      </c>
      <c r="G138">
        <v>25</v>
      </c>
      <c r="H138">
        <v>23</v>
      </c>
      <c r="I138" s="5">
        <f t="shared" si="2"/>
        <v>0.184</v>
      </c>
    </row>
    <row r="139" spans="1:10" ht="14.25">
      <c r="A139" s="1">
        <v>42626</v>
      </c>
      <c r="B139" t="s">
        <v>58</v>
      </c>
      <c r="C139" t="s">
        <v>61</v>
      </c>
      <c r="D139" t="s">
        <v>64</v>
      </c>
      <c r="E139">
        <v>7</v>
      </c>
      <c r="F139">
        <v>5</v>
      </c>
      <c r="G139">
        <v>28</v>
      </c>
      <c r="H139" s="8">
        <v>36</v>
      </c>
      <c r="I139" s="5">
        <f t="shared" si="2"/>
        <v>0.2571428571428571</v>
      </c>
      <c r="J139" s="7"/>
    </row>
    <row r="140" spans="1:9" ht="14.25">
      <c r="A140" s="1">
        <v>42626</v>
      </c>
      <c r="B140" t="s">
        <v>58</v>
      </c>
      <c r="C140" t="s">
        <v>61</v>
      </c>
      <c r="D140" t="s">
        <v>64</v>
      </c>
      <c r="E140">
        <v>15</v>
      </c>
      <c r="F140">
        <v>5</v>
      </c>
      <c r="G140">
        <v>31</v>
      </c>
      <c r="H140">
        <v>23</v>
      </c>
      <c r="I140" s="5">
        <f t="shared" si="2"/>
        <v>0.14838709677419354</v>
      </c>
    </row>
    <row r="141" spans="1:9" ht="14.25">
      <c r="A141" s="1">
        <v>42626</v>
      </c>
      <c r="B141" t="s">
        <v>58</v>
      </c>
      <c r="C141" t="s">
        <v>61</v>
      </c>
      <c r="D141" t="s">
        <v>64</v>
      </c>
      <c r="E141">
        <v>18</v>
      </c>
      <c r="F141">
        <v>5</v>
      </c>
      <c r="G141">
        <v>34</v>
      </c>
      <c r="H141" s="7">
        <v>21</v>
      </c>
      <c r="I141" s="5">
        <f t="shared" si="2"/>
        <v>0.12352941176470589</v>
      </c>
    </row>
    <row r="142" spans="1:9" ht="14.25">
      <c r="A142" s="1">
        <v>42628</v>
      </c>
      <c r="B142" t="s">
        <v>58</v>
      </c>
      <c r="C142" t="s">
        <v>61</v>
      </c>
      <c r="D142" t="s">
        <v>65</v>
      </c>
      <c r="E142">
        <v>2</v>
      </c>
      <c r="F142">
        <v>5</v>
      </c>
      <c r="G142">
        <v>6</v>
      </c>
      <c r="H142" s="7">
        <v>17</v>
      </c>
      <c r="I142" s="5">
        <f t="shared" si="2"/>
        <v>0.5666666666666667</v>
      </c>
    </row>
    <row r="143" spans="1:9" ht="14.25">
      <c r="A143" s="1">
        <v>42628</v>
      </c>
      <c r="B143" t="s">
        <v>58</v>
      </c>
      <c r="C143" t="s">
        <v>61</v>
      </c>
      <c r="D143" t="s">
        <v>65</v>
      </c>
      <c r="E143">
        <v>3</v>
      </c>
      <c r="F143">
        <v>5</v>
      </c>
      <c r="G143">
        <v>6</v>
      </c>
      <c r="H143" s="7">
        <v>12</v>
      </c>
      <c r="I143" s="5">
        <f t="shared" si="2"/>
        <v>0.4</v>
      </c>
    </row>
    <row r="144" spans="1:9" ht="14.25">
      <c r="A144" s="1">
        <v>42628</v>
      </c>
      <c r="B144" t="s">
        <v>58</v>
      </c>
      <c r="C144" t="s">
        <v>61</v>
      </c>
      <c r="D144" t="s">
        <v>65</v>
      </c>
      <c r="E144">
        <v>4</v>
      </c>
      <c r="F144">
        <v>5</v>
      </c>
      <c r="G144">
        <v>6</v>
      </c>
      <c r="H144" s="7">
        <v>8</v>
      </c>
      <c r="I144" s="5">
        <f t="shared" si="2"/>
        <v>0.26666666666666666</v>
      </c>
    </row>
    <row r="145" spans="1:9" ht="14.25">
      <c r="A145" s="1">
        <v>42628</v>
      </c>
      <c r="B145" t="s">
        <v>58</v>
      </c>
      <c r="C145" t="s">
        <v>61</v>
      </c>
      <c r="D145" t="s">
        <v>65</v>
      </c>
      <c r="E145">
        <v>14</v>
      </c>
      <c r="F145">
        <v>5</v>
      </c>
      <c r="G145">
        <v>4</v>
      </c>
      <c r="H145" s="7">
        <v>2</v>
      </c>
      <c r="I145" s="5">
        <f t="shared" si="2"/>
        <v>0.1</v>
      </c>
    </row>
    <row r="146" spans="1:9" ht="14.25">
      <c r="A146" s="1">
        <v>42602</v>
      </c>
      <c r="B146" t="s">
        <v>66</v>
      </c>
      <c r="C146" t="s">
        <v>67</v>
      </c>
      <c r="D146" t="s">
        <v>68</v>
      </c>
      <c r="E146">
        <v>2</v>
      </c>
      <c r="F146">
        <v>5</v>
      </c>
      <c r="G146">
        <v>16.9</v>
      </c>
      <c r="H146" s="7">
        <v>16</v>
      </c>
      <c r="I146" s="5">
        <f t="shared" si="2"/>
        <v>0.1893491124260355</v>
      </c>
    </row>
    <row r="147" spans="1:9" ht="14.25">
      <c r="A147" s="1">
        <v>42602</v>
      </c>
      <c r="B147" t="s">
        <v>66</v>
      </c>
      <c r="C147" t="s">
        <v>67</v>
      </c>
      <c r="D147" t="s">
        <v>68</v>
      </c>
      <c r="E147">
        <v>9</v>
      </c>
      <c r="F147">
        <v>5</v>
      </c>
      <c r="G147">
        <v>14.7</v>
      </c>
      <c r="H147" s="7">
        <v>16</v>
      </c>
      <c r="I147" s="5">
        <f t="shared" si="2"/>
        <v>0.21768707482993196</v>
      </c>
    </row>
    <row r="148" spans="1:9" ht="14.25">
      <c r="A148" s="1">
        <v>42602</v>
      </c>
      <c r="B148" t="s">
        <v>66</v>
      </c>
      <c r="C148" t="s">
        <v>67</v>
      </c>
      <c r="D148" t="s">
        <v>68</v>
      </c>
      <c r="E148">
        <v>13</v>
      </c>
      <c r="F148">
        <v>5</v>
      </c>
      <c r="G148">
        <v>11.3</v>
      </c>
      <c r="H148" s="7">
        <v>16</v>
      </c>
      <c r="I148" s="5">
        <f t="shared" si="2"/>
        <v>0.2831858407079646</v>
      </c>
    </row>
    <row r="149" spans="1:9" ht="14.25">
      <c r="A149" s="1">
        <v>42602</v>
      </c>
      <c r="B149" t="s">
        <v>66</v>
      </c>
      <c r="C149" t="s">
        <v>67</v>
      </c>
      <c r="D149" t="s">
        <v>68</v>
      </c>
      <c r="E149">
        <v>14</v>
      </c>
      <c r="F149">
        <v>5</v>
      </c>
      <c r="G149">
        <v>11.8</v>
      </c>
      <c r="H149" s="7">
        <v>8</v>
      </c>
      <c r="I149" s="5">
        <f t="shared" si="2"/>
        <v>0.13559322033898305</v>
      </c>
    </row>
    <row r="150" spans="1:9" ht="14.25">
      <c r="A150" s="1">
        <v>42602</v>
      </c>
      <c r="B150" t="s">
        <v>66</v>
      </c>
      <c r="C150" t="s">
        <v>67</v>
      </c>
      <c r="D150" t="s">
        <v>69</v>
      </c>
      <c r="E150">
        <v>1</v>
      </c>
      <c r="F150">
        <v>5</v>
      </c>
      <c r="G150">
        <v>19.8</v>
      </c>
      <c r="H150" s="7">
        <v>19</v>
      </c>
      <c r="I150" s="5">
        <f t="shared" si="2"/>
        <v>0.1919191919191919</v>
      </c>
    </row>
    <row r="151" spans="1:9" ht="14.25">
      <c r="A151" s="1">
        <v>42602</v>
      </c>
      <c r="B151" t="s">
        <v>66</v>
      </c>
      <c r="C151" t="s">
        <v>67</v>
      </c>
      <c r="D151" t="s">
        <v>69</v>
      </c>
      <c r="E151">
        <v>3</v>
      </c>
      <c r="F151">
        <v>5</v>
      </c>
      <c r="G151">
        <v>19.9</v>
      </c>
      <c r="H151" s="7">
        <v>0</v>
      </c>
      <c r="I151" s="5">
        <f t="shared" si="2"/>
        <v>0</v>
      </c>
    </row>
    <row r="152" spans="1:9" ht="14.25">
      <c r="A152" s="1">
        <v>42602</v>
      </c>
      <c r="B152" t="s">
        <v>66</v>
      </c>
      <c r="C152" t="s">
        <v>67</v>
      </c>
      <c r="D152" t="s">
        <v>69</v>
      </c>
      <c r="E152">
        <v>8</v>
      </c>
      <c r="F152">
        <v>5</v>
      </c>
      <c r="G152">
        <v>16</v>
      </c>
      <c r="H152" s="7">
        <v>6</v>
      </c>
      <c r="I152" s="5">
        <f t="shared" si="2"/>
        <v>0.075</v>
      </c>
    </row>
    <row r="153" spans="1:9" ht="14.25">
      <c r="A153" s="1">
        <v>42602</v>
      </c>
      <c r="B153" t="s">
        <v>66</v>
      </c>
      <c r="C153" t="s">
        <v>67</v>
      </c>
      <c r="D153" t="s">
        <v>69</v>
      </c>
      <c r="E153">
        <v>10</v>
      </c>
      <c r="F153">
        <v>5</v>
      </c>
      <c r="G153">
        <v>18.7</v>
      </c>
      <c r="H153" s="7">
        <v>8</v>
      </c>
      <c r="I153" s="5">
        <f t="shared" si="2"/>
        <v>0.0855614973262032</v>
      </c>
    </row>
    <row r="154" spans="1:9" ht="14.25">
      <c r="A154" s="1">
        <v>42602</v>
      </c>
      <c r="B154" t="s">
        <v>66</v>
      </c>
      <c r="C154" t="s">
        <v>67</v>
      </c>
      <c r="D154" t="s">
        <v>70</v>
      </c>
      <c r="E154">
        <v>1</v>
      </c>
      <c r="F154">
        <v>5</v>
      </c>
      <c r="G154">
        <v>39.3</v>
      </c>
      <c r="H154" s="7">
        <v>55</v>
      </c>
      <c r="I154" s="5">
        <f t="shared" si="2"/>
        <v>0.27989821882951654</v>
      </c>
    </row>
    <row r="155" spans="1:9" ht="14.25">
      <c r="A155" s="1">
        <v>42602</v>
      </c>
      <c r="B155" t="s">
        <v>66</v>
      </c>
      <c r="C155" t="s">
        <v>67</v>
      </c>
      <c r="D155" t="s">
        <v>70</v>
      </c>
      <c r="E155">
        <v>2</v>
      </c>
      <c r="F155">
        <v>5</v>
      </c>
      <c r="G155">
        <v>42</v>
      </c>
      <c r="H155" s="7">
        <v>23</v>
      </c>
      <c r="I155" s="5">
        <f t="shared" si="2"/>
        <v>0.10952380952380952</v>
      </c>
    </row>
    <row r="156" spans="1:9" ht="14.25">
      <c r="A156" s="1">
        <v>42602</v>
      </c>
      <c r="B156" t="s">
        <v>66</v>
      </c>
      <c r="C156" t="s">
        <v>67</v>
      </c>
      <c r="D156" t="s">
        <v>70</v>
      </c>
      <c r="E156">
        <v>5</v>
      </c>
      <c r="F156">
        <v>5</v>
      </c>
      <c r="G156">
        <v>38.7</v>
      </c>
      <c r="H156" s="7">
        <v>17</v>
      </c>
      <c r="I156" s="5">
        <f t="shared" si="2"/>
        <v>0.08785529715762273</v>
      </c>
    </row>
    <row r="157" spans="1:9" ht="14.25">
      <c r="A157" s="1">
        <v>42602</v>
      </c>
      <c r="B157" t="s">
        <v>66</v>
      </c>
      <c r="C157" t="s">
        <v>67</v>
      </c>
      <c r="D157" t="s">
        <v>70</v>
      </c>
      <c r="E157">
        <v>7</v>
      </c>
      <c r="F157">
        <v>5</v>
      </c>
      <c r="G157">
        <v>37.2</v>
      </c>
      <c r="H157" s="7">
        <v>36</v>
      </c>
      <c r="I157" s="5">
        <f t="shared" si="2"/>
        <v>0.1935483870967742</v>
      </c>
    </row>
    <row r="158" spans="1:9" ht="14.25">
      <c r="A158" s="1">
        <v>42602</v>
      </c>
      <c r="B158" t="s">
        <v>66</v>
      </c>
      <c r="C158" t="s">
        <v>67</v>
      </c>
      <c r="D158" t="s">
        <v>71</v>
      </c>
      <c r="E158">
        <v>9</v>
      </c>
      <c r="F158">
        <v>5</v>
      </c>
      <c r="G158">
        <v>42.9</v>
      </c>
      <c r="H158" s="7">
        <v>14</v>
      </c>
      <c r="I158" s="5">
        <f t="shared" si="2"/>
        <v>0.06526806526806526</v>
      </c>
    </row>
    <row r="159" spans="1:9" ht="14.25">
      <c r="A159" s="1">
        <v>42602</v>
      </c>
      <c r="B159" t="s">
        <v>66</v>
      </c>
      <c r="C159" t="s">
        <v>67</v>
      </c>
      <c r="D159" t="s">
        <v>71</v>
      </c>
      <c r="E159">
        <v>13</v>
      </c>
      <c r="F159">
        <v>5</v>
      </c>
      <c r="G159">
        <v>38.8</v>
      </c>
      <c r="H159" s="7">
        <v>7</v>
      </c>
      <c r="I159" s="5">
        <f t="shared" si="2"/>
        <v>0.03608247422680412</v>
      </c>
    </row>
    <row r="160" spans="1:9" ht="14.25">
      <c r="A160" s="1">
        <v>42602</v>
      </c>
      <c r="B160" t="s">
        <v>66</v>
      </c>
      <c r="C160" t="s">
        <v>67</v>
      </c>
      <c r="D160" t="s">
        <v>71</v>
      </c>
      <c r="E160">
        <v>14</v>
      </c>
      <c r="F160">
        <v>5</v>
      </c>
      <c r="G160">
        <v>37.9</v>
      </c>
      <c r="H160" s="7">
        <v>6</v>
      </c>
      <c r="I160" s="5">
        <f t="shared" si="2"/>
        <v>0.0316622691292876</v>
      </c>
    </row>
    <row r="161" spans="1:9" ht="14.25">
      <c r="A161" s="1">
        <v>42602</v>
      </c>
      <c r="B161" t="s">
        <v>66</v>
      </c>
      <c r="C161" t="s">
        <v>67</v>
      </c>
      <c r="D161" t="s">
        <v>71</v>
      </c>
      <c r="E161">
        <v>17</v>
      </c>
      <c r="F161">
        <v>5</v>
      </c>
      <c r="G161">
        <v>37.7</v>
      </c>
      <c r="H161" s="7">
        <v>7</v>
      </c>
      <c r="I161" s="5">
        <f t="shared" si="2"/>
        <v>0.03713527851458886</v>
      </c>
    </row>
    <row r="162" spans="1:9" ht="14.25">
      <c r="A162" s="1">
        <v>42568</v>
      </c>
      <c r="B162" t="s">
        <v>72</v>
      </c>
      <c r="C162" t="s">
        <v>73</v>
      </c>
      <c r="D162" t="s">
        <v>74</v>
      </c>
      <c r="E162">
        <v>1</v>
      </c>
      <c r="F162">
        <v>5</v>
      </c>
      <c r="G162">
        <v>134</v>
      </c>
      <c r="H162" s="7">
        <v>17</v>
      </c>
      <c r="I162" s="5">
        <f t="shared" si="2"/>
        <v>0.025373134328358207</v>
      </c>
    </row>
    <row r="163" spans="1:9" ht="14.25">
      <c r="A163" s="1">
        <v>42568</v>
      </c>
      <c r="B163" t="s">
        <v>72</v>
      </c>
      <c r="C163" t="s">
        <v>73</v>
      </c>
      <c r="D163" t="s">
        <v>74</v>
      </c>
      <c r="E163">
        <v>2</v>
      </c>
      <c r="F163">
        <v>5</v>
      </c>
      <c r="G163">
        <v>134</v>
      </c>
      <c r="H163" s="7">
        <v>15</v>
      </c>
      <c r="I163" s="5">
        <f t="shared" si="2"/>
        <v>0.022388059701492536</v>
      </c>
    </row>
    <row r="164" spans="1:9" ht="14.25">
      <c r="A164" s="1">
        <v>42568</v>
      </c>
      <c r="B164" t="s">
        <v>72</v>
      </c>
      <c r="C164" t="s">
        <v>73</v>
      </c>
      <c r="D164" t="s">
        <v>74</v>
      </c>
      <c r="E164">
        <v>12</v>
      </c>
      <c r="F164">
        <v>5</v>
      </c>
      <c r="G164">
        <v>134</v>
      </c>
      <c r="H164" s="7">
        <v>39</v>
      </c>
      <c r="I164" s="5">
        <f t="shared" si="2"/>
        <v>0.058208955223880594</v>
      </c>
    </row>
    <row r="165" spans="1:9" ht="14.25">
      <c r="A165" s="1">
        <v>42568</v>
      </c>
      <c r="B165" t="s">
        <v>72</v>
      </c>
      <c r="C165" t="s">
        <v>73</v>
      </c>
      <c r="D165" t="s">
        <v>74</v>
      </c>
      <c r="E165">
        <v>14</v>
      </c>
      <c r="F165">
        <v>5</v>
      </c>
      <c r="G165">
        <v>134</v>
      </c>
      <c r="H165" s="7">
        <v>22</v>
      </c>
      <c r="I165" s="5">
        <f t="shared" si="2"/>
        <v>0.03283582089552239</v>
      </c>
    </row>
    <row r="166" spans="1:9" ht="14.25">
      <c r="A166" s="1">
        <v>42569</v>
      </c>
      <c r="B166" t="s">
        <v>75</v>
      </c>
      <c r="C166" t="s">
        <v>76</v>
      </c>
      <c r="D166" t="s">
        <v>77</v>
      </c>
      <c r="E166">
        <v>3</v>
      </c>
      <c r="F166">
        <v>5</v>
      </c>
      <c r="G166">
        <v>41</v>
      </c>
      <c r="H166" s="7">
        <v>1</v>
      </c>
      <c r="I166" s="5">
        <f t="shared" si="2"/>
        <v>0.004878048780487805</v>
      </c>
    </row>
    <row r="167" spans="1:9" ht="14.25">
      <c r="A167" s="1">
        <v>42569</v>
      </c>
      <c r="B167" t="s">
        <v>75</v>
      </c>
      <c r="C167" t="s">
        <v>76</v>
      </c>
      <c r="D167" t="s">
        <v>77</v>
      </c>
      <c r="E167">
        <v>13</v>
      </c>
      <c r="F167">
        <v>5</v>
      </c>
      <c r="G167">
        <v>33</v>
      </c>
      <c r="H167" s="7">
        <v>0</v>
      </c>
      <c r="I167" s="5">
        <f t="shared" si="2"/>
        <v>0</v>
      </c>
    </row>
    <row r="168" spans="1:9" ht="14.25">
      <c r="A168" s="1">
        <v>42569</v>
      </c>
      <c r="B168" t="s">
        <v>75</v>
      </c>
      <c r="C168" t="s">
        <v>76</v>
      </c>
      <c r="D168" t="s">
        <v>77</v>
      </c>
      <c r="E168">
        <v>14</v>
      </c>
      <c r="F168">
        <v>5</v>
      </c>
      <c r="G168">
        <v>33</v>
      </c>
      <c r="H168" s="7">
        <v>0</v>
      </c>
      <c r="I168" s="5">
        <f t="shared" si="2"/>
        <v>0</v>
      </c>
    </row>
    <row r="169" spans="1:9" ht="14.25">
      <c r="A169" s="1">
        <v>42569</v>
      </c>
      <c r="B169" t="s">
        <v>75</v>
      </c>
      <c r="C169" t="s">
        <v>76</v>
      </c>
      <c r="D169" t="s">
        <v>77</v>
      </c>
      <c r="E169">
        <v>19</v>
      </c>
      <c r="F169">
        <v>5</v>
      </c>
      <c r="G169">
        <v>31</v>
      </c>
      <c r="H169" s="7">
        <v>2</v>
      </c>
      <c r="I169" s="5">
        <f t="shared" si="2"/>
        <v>0.012903225806451613</v>
      </c>
    </row>
    <row r="170" spans="1:9" ht="14.25">
      <c r="A170" s="1">
        <v>42569</v>
      </c>
      <c r="B170" t="s">
        <v>75</v>
      </c>
      <c r="C170" t="s">
        <v>78</v>
      </c>
      <c r="D170" t="s">
        <v>79</v>
      </c>
      <c r="E170">
        <v>7</v>
      </c>
      <c r="F170">
        <v>5</v>
      </c>
      <c r="G170">
        <v>53</v>
      </c>
      <c r="H170" s="7">
        <v>0</v>
      </c>
      <c r="I170" s="5">
        <f t="shared" si="2"/>
        <v>0</v>
      </c>
    </row>
    <row r="171" spans="1:9" ht="14.25">
      <c r="A171" s="1">
        <v>42569</v>
      </c>
      <c r="B171" t="s">
        <v>75</v>
      </c>
      <c r="C171" t="s">
        <v>78</v>
      </c>
      <c r="D171" t="s">
        <v>79</v>
      </c>
      <c r="E171">
        <v>14</v>
      </c>
      <c r="F171">
        <v>5</v>
      </c>
      <c r="G171">
        <v>52</v>
      </c>
      <c r="H171" s="7">
        <v>2</v>
      </c>
      <c r="I171" s="5">
        <f t="shared" si="2"/>
        <v>0.007692307692307693</v>
      </c>
    </row>
    <row r="172" spans="1:9" ht="14.25">
      <c r="A172" s="1">
        <v>42569</v>
      </c>
      <c r="B172" t="s">
        <v>75</v>
      </c>
      <c r="C172" t="s">
        <v>78</v>
      </c>
      <c r="D172" t="s">
        <v>79</v>
      </c>
      <c r="E172">
        <v>15</v>
      </c>
      <c r="F172">
        <v>5</v>
      </c>
      <c r="G172">
        <v>52</v>
      </c>
      <c r="H172" s="7">
        <v>1</v>
      </c>
      <c r="I172" s="5">
        <f t="shared" si="2"/>
        <v>0.0038461538461538464</v>
      </c>
    </row>
    <row r="173" spans="1:9" ht="14.25">
      <c r="A173" s="1">
        <v>42569</v>
      </c>
      <c r="B173" t="s">
        <v>75</v>
      </c>
      <c r="C173" t="s">
        <v>78</v>
      </c>
      <c r="D173" t="s">
        <v>79</v>
      </c>
      <c r="E173">
        <v>16</v>
      </c>
      <c r="F173">
        <v>5</v>
      </c>
      <c r="G173">
        <v>52</v>
      </c>
      <c r="H173" s="7">
        <v>0</v>
      </c>
      <c r="I173" s="5">
        <f t="shared" si="2"/>
        <v>0</v>
      </c>
    </row>
    <row r="174" spans="1:9" ht="14.25">
      <c r="A174" s="108">
        <v>42568</v>
      </c>
      <c r="B174" s="150" t="s">
        <v>75</v>
      </c>
      <c r="C174" s="150" t="s">
        <v>157</v>
      </c>
      <c r="D174" s="150" t="s">
        <v>158</v>
      </c>
      <c r="E174" s="150">
        <v>2</v>
      </c>
      <c r="F174" s="150">
        <v>5</v>
      </c>
      <c r="G174" s="150">
        <v>110</v>
      </c>
      <c r="H174" s="150">
        <v>9</v>
      </c>
      <c r="I174" s="151">
        <f t="shared" si="2"/>
        <v>0.016363636363636365</v>
      </c>
    </row>
    <row r="175" spans="1:9" ht="14.25">
      <c r="A175" s="108">
        <v>42568</v>
      </c>
      <c r="B175" s="150" t="s">
        <v>75</v>
      </c>
      <c r="C175" s="150" t="s">
        <v>157</v>
      </c>
      <c r="D175" s="150" t="s">
        <v>158</v>
      </c>
      <c r="E175" s="150">
        <v>10</v>
      </c>
      <c r="F175" s="150">
        <v>5</v>
      </c>
      <c r="G175" s="150">
        <v>112.7</v>
      </c>
      <c r="H175" s="150">
        <v>3</v>
      </c>
      <c r="I175" s="151">
        <f t="shared" si="2"/>
        <v>0.005323868677905945</v>
      </c>
    </row>
    <row r="176" spans="1:9" ht="14.25">
      <c r="A176" s="108">
        <v>42568</v>
      </c>
      <c r="B176" s="150" t="s">
        <v>75</v>
      </c>
      <c r="C176" s="150" t="s">
        <v>157</v>
      </c>
      <c r="D176" s="150" t="s">
        <v>158</v>
      </c>
      <c r="E176" s="150">
        <v>18</v>
      </c>
      <c r="F176" s="150">
        <v>5</v>
      </c>
      <c r="G176" s="150">
        <v>107</v>
      </c>
      <c r="H176" s="150">
        <v>7</v>
      </c>
      <c r="I176" s="151">
        <f t="shared" si="2"/>
        <v>0.013084112149532711</v>
      </c>
    </row>
    <row r="177" spans="1:9" ht="14.25">
      <c r="A177" s="108">
        <v>42568</v>
      </c>
      <c r="B177" s="150" t="s">
        <v>75</v>
      </c>
      <c r="C177" s="150" t="s">
        <v>157</v>
      </c>
      <c r="D177" s="150" t="s">
        <v>158</v>
      </c>
      <c r="E177" s="150">
        <v>20</v>
      </c>
      <c r="F177" s="150">
        <v>5</v>
      </c>
      <c r="G177" s="150">
        <v>107</v>
      </c>
      <c r="H177" s="150">
        <v>7</v>
      </c>
      <c r="I177" s="151">
        <f t="shared" si="2"/>
        <v>0.013084112149532711</v>
      </c>
    </row>
  </sheetData>
  <sheetProtection/>
  <autoFilter ref="A1:I177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158" sqref="E158"/>
    </sheetView>
  </sheetViews>
  <sheetFormatPr defaultColWidth="9.140625" defaultRowHeight="15"/>
  <cols>
    <col min="1" max="1" width="14.7109375" style="0" customWidth="1"/>
    <col min="2" max="2" width="11.00390625" style="0" customWidth="1"/>
    <col min="3" max="3" width="14.28125" style="0" bestFit="1" customWidth="1"/>
    <col min="4" max="4" width="32.00390625" style="0" bestFit="1" customWidth="1"/>
    <col min="5" max="5" width="11.00390625" style="0" customWidth="1"/>
    <col min="6" max="6" width="22.57421875" style="0" customWidth="1"/>
    <col min="7" max="7" width="26.140625" style="0" customWidth="1"/>
    <col min="8" max="8" width="13.421875" style="0" customWidth="1"/>
    <col min="9" max="9" width="11.00390625" style="10" customWidth="1"/>
    <col min="10" max="10" width="14.7109375" style="73" customWidth="1"/>
    <col min="13" max="13" width="11.00390625" style="0" customWidth="1"/>
  </cols>
  <sheetData>
    <row r="1" spans="1:10" s="18" customFormat="1" ht="42.75">
      <c r="A1" s="70" t="s">
        <v>1</v>
      </c>
      <c r="B1" s="70" t="s">
        <v>0</v>
      </c>
      <c r="C1" s="70" t="s">
        <v>9</v>
      </c>
      <c r="D1" s="70" t="s">
        <v>2</v>
      </c>
      <c r="E1" s="70" t="s">
        <v>5</v>
      </c>
      <c r="F1" s="70" t="s">
        <v>82</v>
      </c>
      <c r="G1" s="70" t="s">
        <v>83</v>
      </c>
      <c r="H1" s="70" t="s">
        <v>3</v>
      </c>
      <c r="I1" s="71" t="s">
        <v>119</v>
      </c>
      <c r="J1" s="72" t="s">
        <v>120</v>
      </c>
    </row>
    <row r="2" spans="1:10" ht="14.25">
      <c r="A2" s="12">
        <v>42620</v>
      </c>
      <c r="B2" s="13" t="s">
        <v>45</v>
      </c>
      <c r="C2" s="13" t="s">
        <v>51</v>
      </c>
      <c r="D2" s="13" t="s">
        <v>55</v>
      </c>
      <c r="E2" s="13">
        <v>18</v>
      </c>
      <c r="F2" s="13">
        <v>5</v>
      </c>
      <c r="G2" s="13">
        <v>20</v>
      </c>
      <c r="H2" s="13">
        <v>133</v>
      </c>
      <c r="I2" s="14">
        <f aca="true" t="shared" si="0" ref="I2:I33">(H2/(F2*G2))</f>
        <v>1.33</v>
      </c>
      <c r="J2" s="109">
        <f aca="true" t="shared" si="1" ref="J2:J33">(I2)*46.45</f>
        <v>61.77850000000001</v>
      </c>
    </row>
    <row r="3" spans="1:10" ht="14.25">
      <c r="A3" s="1">
        <v>42620</v>
      </c>
      <c r="B3" t="s">
        <v>45</v>
      </c>
      <c r="C3" t="s">
        <v>56</v>
      </c>
      <c r="D3" t="s">
        <v>57</v>
      </c>
      <c r="E3">
        <v>1</v>
      </c>
      <c r="F3">
        <v>5</v>
      </c>
      <c r="G3">
        <v>37</v>
      </c>
      <c r="H3">
        <v>161</v>
      </c>
      <c r="I3" s="11">
        <f t="shared" si="0"/>
        <v>0.8702702702702703</v>
      </c>
      <c r="J3" s="109">
        <f t="shared" si="1"/>
        <v>40.424054054054054</v>
      </c>
    </row>
    <row r="4" spans="1:10" ht="14.25">
      <c r="A4" s="1">
        <v>42620</v>
      </c>
      <c r="B4" t="s">
        <v>45</v>
      </c>
      <c r="C4" t="s">
        <v>51</v>
      </c>
      <c r="D4" t="s">
        <v>55</v>
      </c>
      <c r="E4">
        <v>12</v>
      </c>
      <c r="F4">
        <v>5</v>
      </c>
      <c r="G4">
        <v>22</v>
      </c>
      <c r="H4">
        <v>86</v>
      </c>
      <c r="I4" s="11">
        <f t="shared" si="0"/>
        <v>0.7818181818181819</v>
      </c>
      <c r="J4" s="109">
        <f t="shared" si="1"/>
        <v>36.31545454545455</v>
      </c>
    </row>
    <row r="5" spans="1:10" ht="14.25">
      <c r="A5" s="1">
        <v>42620</v>
      </c>
      <c r="B5" t="s">
        <v>45</v>
      </c>
      <c r="C5" t="s">
        <v>51</v>
      </c>
      <c r="D5" t="s">
        <v>55</v>
      </c>
      <c r="E5">
        <v>17</v>
      </c>
      <c r="F5">
        <v>5</v>
      </c>
      <c r="G5">
        <v>20</v>
      </c>
      <c r="H5">
        <v>74</v>
      </c>
      <c r="I5" s="11">
        <f t="shared" si="0"/>
        <v>0.74</v>
      </c>
      <c r="J5" s="109">
        <f t="shared" si="1"/>
        <v>34.373000000000005</v>
      </c>
    </row>
    <row r="6" spans="1:10" ht="14.25">
      <c r="A6" s="1">
        <v>42620</v>
      </c>
      <c r="B6" t="s">
        <v>45</v>
      </c>
      <c r="C6" t="s">
        <v>56</v>
      </c>
      <c r="D6" t="s">
        <v>57</v>
      </c>
      <c r="E6">
        <v>2</v>
      </c>
      <c r="F6">
        <v>5</v>
      </c>
      <c r="G6">
        <v>41</v>
      </c>
      <c r="H6">
        <v>142</v>
      </c>
      <c r="I6" s="11">
        <f t="shared" si="0"/>
        <v>0.6926829268292682</v>
      </c>
      <c r="J6" s="109">
        <f t="shared" si="1"/>
        <v>32.17512195121951</v>
      </c>
    </row>
    <row r="7" spans="1:10" ht="14.25">
      <c r="A7" s="1">
        <v>42620</v>
      </c>
      <c r="B7" t="s">
        <v>45</v>
      </c>
      <c r="C7" t="s">
        <v>51</v>
      </c>
      <c r="D7" t="s">
        <v>55</v>
      </c>
      <c r="E7">
        <v>1</v>
      </c>
      <c r="F7">
        <v>5</v>
      </c>
      <c r="G7">
        <v>23</v>
      </c>
      <c r="H7">
        <v>69</v>
      </c>
      <c r="I7" s="11">
        <f t="shared" si="0"/>
        <v>0.6</v>
      </c>
      <c r="J7" s="109">
        <f t="shared" si="1"/>
        <v>27.87</v>
      </c>
    </row>
    <row r="8" spans="1:10" ht="14.25">
      <c r="A8" s="1">
        <v>42628</v>
      </c>
      <c r="B8" t="s">
        <v>58</v>
      </c>
      <c r="C8" t="s">
        <v>61</v>
      </c>
      <c r="D8" t="s">
        <v>65</v>
      </c>
      <c r="E8">
        <v>2</v>
      </c>
      <c r="F8">
        <v>5</v>
      </c>
      <c r="G8">
        <v>6</v>
      </c>
      <c r="H8" s="7">
        <v>17</v>
      </c>
      <c r="I8" s="11">
        <f t="shared" si="0"/>
        <v>0.5666666666666667</v>
      </c>
      <c r="J8" s="109">
        <f t="shared" si="1"/>
        <v>26.32166666666667</v>
      </c>
    </row>
    <row r="9" spans="1:10" ht="14.25">
      <c r="A9" s="1">
        <v>42620</v>
      </c>
      <c r="B9" t="s">
        <v>45</v>
      </c>
      <c r="C9" t="s">
        <v>56</v>
      </c>
      <c r="D9" t="s">
        <v>57</v>
      </c>
      <c r="E9">
        <v>12</v>
      </c>
      <c r="F9">
        <v>5</v>
      </c>
      <c r="G9">
        <v>44</v>
      </c>
      <c r="H9">
        <v>103</v>
      </c>
      <c r="I9" s="11">
        <f t="shared" si="0"/>
        <v>0.4681818181818182</v>
      </c>
      <c r="J9" s="109">
        <f t="shared" si="1"/>
        <v>21.747045454545457</v>
      </c>
    </row>
    <row r="10" spans="1:10" ht="14.25">
      <c r="A10" s="1">
        <v>42620</v>
      </c>
      <c r="B10" t="s">
        <v>45</v>
      </c>
      <c r="C10" t="s">
        <v>56</v>
      </c>
      <c r="D10" t="s">
        <v>57</v>
      </c>
      <c r="E10">
        <v>3</v>
      </c>
      <c r="F10">
        <v>5</v>
      </c>
      <c r="G10">
        <v>41</v>
      </c>
      <c r="H10">
        <v>84</v>
      </c>
      <c r="I10" s="11">
        <f t="shared" si="0"/>
        <v>0.4097560975609756</v>
      </c>
      <c r="J10" s="109">
        <f t="shared" si="1"/>
        <v>19.033170731707315</v>
      </c>
    </row>
    <row r="11" spans="1:10" ht="14.25">
      <c r="A11" s="1">
        <v>42628</v>
      </c>
      <c r="B11" t="s">
        <v>58</v>
      </c>
      <c r="C11" t="s">
        <v>61</v>
      </c>
      <c r="D11" t="s">
        <v>65</v>
      </c>
      <c r="E11">
        <v>3</v>
      </c>
      <c r="F11">
        <v>5</v>
      </c>
      <c r="G11">
        <v>6</v>
      </c>
      <c r="H11" s="7">
        <v>12</v>
      </c>
      <c r="I11" s="11">
        <f t="shared" si="0"/>
        <v>0.4</v>
      </c>
      <c r="J11" s="109">
        <f t="shared" si="1"/>
        <v>18.580000000000002</v>
      </c>
    </row>
    <row r="12" spans="1:10" ht="14.25">
      <c r="A12" s="1">
        <v>42624</v>
      </c>
      <c r="B12" t="s">
        <v>45</v>
      </c>
      <c r="C12" t="s">
        <v>46</v>
      </c>
      <c r="D12" t="s">
        <v>48</v>
      </c>
      <c r="E12">
        <v>19</v>
      </c>
      <c r="F12">
        <v>5</v>
      </c>
      <c r="G12">
        <v>37</v>
      </c>
      <c r="H12">
        <v>66</v>
      </c>
      <c r="I12" s="11">
        <f t="shared" si="0"/>
        <v>0.3567567567567568</v>
      </c>
      <c r="J12" s="109">
        <f t="shared" si="1"/>
        <v>16.571351351351353</v>
      </c>
    </row>
    <row r="13" spans="1:14" ht="15" thickBot="1">
      <c r="A13" s="1">
        <v>42619</v>
      </c>
      <c r="B13" t="s">
        <v>45</v>
      </c>
      <c r="C13" t="s">
        <v>51</v>
      </c>
      <c r="D13" t="s">
        <v>54</v>
      </c>
      <c r="E13">
        <v>14</v>
      </c>
      <c r="F13">
        <v>5</v>
      </c>
      <c r="G13">
        <v>49</v>
      </c>
      <c r="H13">
        <v>74</v>
      </c>
      <c r="I13" s="11">
        <f t="shared" si="0"/>
        <v>0.3020408163265306</v>
      </c>
      <c r="J13" s="109">
        <f t="shared" si="1"/>
        <v>14.029795918367348</v>
      </c>
      <c r="M13" s="67" t="s">
        <v>135</v>
      </c>
      <c r="N13" s="65"/>
    </row>
    <row r="14" spans="1:14" ht="14.25">
      <c r="A14" s="1">
        <v>42624</v>
      </c>
      <c r="B14" t="s">
        <v>45</v>
      </c>
      <c r="C14" t="s">
        <v>46</v>
      </c>
      <c r="D14" t="s">
        <v>48</v>
      </c>
      <c r="E14">
        <v>18</v>
      </c>
      <c r="F14">
        <v>5</v>
      </c>
      <c r="G14">
        <v>44</v>
      </c>
      <c r="H14">
        <v>64</v>
      </c>
      <c r="I14" s="11">
        <f t="shared" si="0"/>
        <v>0.2909090909090909</v>
      </c>
      <c r="J14" s="109">
        <f t="shared" si="1"/>
        <v>13.512727272727274</v>
      </c>
      <c r="M14" t="s">
        <v>124</v>
      </c>
      <c r="N14" s="42">
        <f>MIN(J2:J177)</f>
        <v>0</v>
      </c>
    </row>
    <row r="15" spans="1:14" ht="14.25">
      <c r="A15" s="1">
        <v>42602</v>
      </c>
      <c r="B15" t="s">
        <v>66</v>
      </c>
      <c r="C15" t="s">
        <v>67</v>
      </c>
      <c r="D15" t="s">
        <v>68</v>
      </c>
      <c r="E15">
        <v>13</v>
      </c>
      <c r="F15">
        <v>5</v>
      </c>
      <c r="G15">
        <v>11.3</v>
      </c>
      <c r="H15" s="7">
        <v>16</v>
      </c>
      <c r="I15" s="11">
        <f t="shared" si="0"/>
        <v>0.2831858407079646</v>
      </c>
      <c r="J15" s="109">
        <f t="shared" si="1"/>
        <v>13.153982300884957</v>
      </c>
      <c r="M15" t="s">
        <v>125</v>
      </c>
      <c r="N15" s="42">
        <f>MAX(J2:J177)</f>
        <v>61.77850000000001</v>
      </c>
    </row>
    <row r="16" spans="1:14" ht="14.25">
      <c r="A16" s="1">
        <v>42602</v>
      </c>
      <c r="B16" t="s">
        <v>66</v>
      </c>
      <c r="C16" t="s">
        <v>67</v>
      </c>
      <c r="D16" t="s">
        <v>70</v>
      </c>
      <c r="E16">
        <v>1</v>
      </c>
      <c r="F16">
        <v>5</v>
      </c>
      <c r="G16">
        <v>39.3</v>
      </c>
      <c r="H16" s="7">
        <v>55</v>
      </c>
      <c r="I16" s="11">
        <f t="shared" si="0"/>
        <v>0.27989821882951654</v>
      </c>
      <c r="J16" s="109">
        <f t="shared" si="1"/>
        <v>13.001272264631044</v>
      </c>
      <c r="M16" t="s">
        <v>133</v>
      </c>
      <c r="N16" s="42">
        <f>MEDIAN(J2:J177)</f>
        <v>3.0966666666666667</v>
      </c>
    </row>
    <row r="17" spans="1:14" ht="14.25">
      <c r="A17" s="1">
        <v>42598</v>
      </c>
      <c r="B17" t="s">
        <v>26</v>
      </c>
      <c r="C17" t="s">
        <v>27</v>
      </c>
      <c r="D17" t="s">
        <v>28</v>
      </c>
      <c r="E17">
        <v>15</v>
      </c>
      <c r="F17">
        <v>5</v>
      </c>
      <c r="G17">
        <v>27</v>
      </c>
      <c r="H17">
        <v>37</v>
      </c>
      <c r="I17" s="11">
        <f t="shared" si="0"/>
        <v>0.2740740740740741</v>
      </c>
      <c r="J17" s="109">
        <f t="shared" si="1"/>
        <v>12.730740740740742</v>
      </c>
      <c r="M17" t="s">
        <v>126</v>
      </c>
      <c r="N17">
        <f>_xlfn.QUARTILE.EXC(J2:J177,1)</f>
        <v>1.2014135338345864</v>
      </c>
    </row>
    <row r="18" spans="1:14" ht="14.25">
      <c r="A18" s="1">
        <v>42628</v>
      </c>
      <c r="B18" t="s">
        <v>58</v>
      </c>
      <c r="C18" t="s">
        <v>61</v>
      </c>
      <c r="D18" t="s">
        <v>65</v>
      </c>
      <c r="E18">
        <v>4</v>
      </c>
      <c r="F18">
        <v>5</v>
      </c>
      <c r="G18">
        <v>6</v>
      </c>
      <c r="H18" s="7">
        <v>8</v>
      </c>
      <c r="I18" s="11">
        <f t="shared" si="0"/>
        <v>0.26666666666666666</v>
      </c>
      <c r="J18" s="109">
        <f t="shared" si="1"/>
        <v>12.386666666666667</v>
      </c>
      <c r="M18" t="s">
        <v>127</v>
      </c>
      <c r="N18">
        <f>_xlfn.QUARTILE.EXC(J2:J177,2)</f>
        <v>3.0966666666666667</v>
      </c>
    </row>
    <row r="19" spans="1:14" ht="14.25">
      <c r="A19" s="1">
        <v>42625</v>
      </c>
      <c r="B19" t="s">
        <v>4</v>
      </c>
      <c r="C19" t="s">
        <v>10</v>
      </c>
      <c r="D19" t="s">
        <v>13</v>
      </c>
      <c r="E19">
        <v>11</v>
      </c>
      <c r="F19">
        <v>5</v>
      </c>
      <c r="G19">
        <v>30</v>
      </c>
      <c r="H19">
        <v>39</v>
      </c>
      <c r="I19" s="11">
        <f t="shared" si="0"/>
        <v>0.26</v>
      </c>
      <c r="J19" s="109">
        <f t="shared" si="1"/>
        <v>12.077000000000002</v>
      </c>
      <c r="M19" t="s">
        <v>128</v>
      </c>
      <c r="N19">
        <f>_xlfn.QUARTILE.EXC(J2:J177,3)</f>
        <v>6.763248517786561</v>
      </c>
    </row>
    <row r="20" spans="1:10" ht="14.25">
      <c r="A20" s="1">
        <v>42627</v>
      </c>
      <c r="B20" t="s">
        <v>58</v>
      </c>
      <c r="C20" t="s">
        <v>61</v>
      </c>
      <c r="D20" t="s">
        <v>62</v>
      </c>
      <c r="E20">
        <v>13</v>
      </c>
      <c r="F20">
        <v>5</v>
      </c>
      <c r="G20">
        <v>17</v>
      </c>
      <c r="H20">
        <v>22</v>
      </c>
      <c r="I20" s="11">
        <f t="shared" si="0"/>
        <v>0.25882352941176473</v>
      </c>
      <c r="J20" s="109">
        <f t="shared" si="1"/>
        <v>12.022352941176472</v>
      </c>
    </row>
    <row r="21" spans="1:10" ht="14.25">
      <c r="A21" s="1">
        <v>42626</v>
      </c>
      <c r="B21" t="s">
        <v>58</v>
      </c>
      <c r="C21" t="s">
        <v>61</v>
      </c>
      <c r="D21" t="s">
        <v>64</v>
      </c>
      <c r="E21">
        <v>7</v>
      </c>
      <c r="F21">
        <v>5</v>
      </c>
      <c r="G21">
        <v>28</v>
      </c>
      <c r="H21" s="8">
        <v>36</v>
      </c>
      <c r="I21" s="11">
        <f t="shared" si="0"/>
        <v>0.2571428571428571</v>
      </c>
      <c r="J21" s="109">
        <f t="shared" si="1"/>
        <v>11.944285714285714</v>
      </c>
    </row>
    <row r="22" spans="1:10" ht="14.25">
      <c r="A22" s="1">
        <v>42592</v>
      </c>
      <c r="B22" t="s">
        <v>32</v>
      </c>
      <c r="C22" t="s">
        <v>36</v>
      </c>
      <c r="D22" t="s">
        <v>38</v>
      </c>
      <c r="E22">
        <v>8</v>
      </c>
      <c r="F22">
        <v>5</v>
      </c>
      <c r="G22">
        <v>19</v>
      </c>
      <c r="H22">
        <v>23</v>
      </c>
      <c r="I22" s="11">
        <f t="shared" si="0"/>
        <v>0.24210526315789474</v>
      </c>
      <c r="J22" s="109">
        <f t="shared" si="1"/>
        <v>11.245789473684212</v>
      </c>
    </row>
    <row r="23" spans="1:10" ht="14.25">
      <c r="A23" s="1">
        <v>42626</v>
      </c>
      <c r="B23" t="s">
        <v>58</v>
      </c>
      <c r="C23" t="s">
        <v>59</v>
      </c>
      <c r="D23" t="s">
        <v>63</v>
      </c>
      <c r="E23">
        <v>2</v>
      </c>
      <c r="F23">
        <v>5</v>
      </c>
      <c r="G23">
        <v>54</v>
      </c>
      <c r="H23">
        <v>65</v>
      </c>
      <c r="I23" s="11">
        <f t="shared" si="0"/>
        <v>0.24074074074074073</v>
      </c>
      <c r="J23" s="109">
        <f t="shared" si="1"/>
        <v>11.182407407407407</v>
      </c>
    </row>
    <row r="24" spans="1:10" ht="14.25">
      <c r="A24" s="1">
        <v>42627</v>
      </c>
      <c r="B24" t="s">
        <v>58</v>
      </c>
      <c r="C24" t="s">
        <v>61</v>
      </c>
      <c r="D24" t="s">
        <v>62</v>
      </c>
      <c r="E24">
        <v>2</v>
      </c>
      <c r="F24">
        <v>5</v>
      </c>
      <c r="G24">
        <v>12</v>
      </c>
      <c r="H24">
        <v>14</v>
      </c>
      <c r="I24" s="11">
        <f t="shared" si="0"/>
        <v>0.23333333333333334</v>
      </c>
      <c r="J24" s="109">
        <f t="shared" si="1"/>
        <v>10.838333333333335</v>
      </c>
    </row>
    <row r="25" spans="1:10" ht="14.25">
      <c r="A25" s="1">
        <v>42602</v>
      </c>
      <c r="B25" t="s">
        <v>66</v>
      </c>
      <c r="C25" t="s">
        <v>67</v>
      </c>
      <c r="D25" t="s">
        <v>68</v>
      </c>
      <c r="E25">
        <v>9</v>
      </c>
      <c r="F25">
        <v>5</v>
      </c>
      <c r="G25">
        <v>14.7</v>
      </c>
      <c r="H25" s="7">
        <v>16</v>
      </c>
      <c r="I25" s="11">
        <f t="shared" si="0"/>
        <v>0.21768707482993196</v>
      </c>
      <c r="J25" s="109">
        <f t="shared" si="1"/>
        <v>10.11156462585034</v>
      </c>
    </row>
    <row r="26" spans="1:10" s="16" customFormat="1" ht="14.25">
      <c r="A26" s="15">
        <v>42625</v>
      </c>
      <c r="B26" s="16" t="s">
        <v>4</v>
      </c>
      <c r="C26" s="16" t="s">
        <v>10</v>
      </c>
      <c r="D26" s="16" t="s">
        <v>13</v>
      </c>
      <c r="E26" s="16">
        <v>8</v>
      </c>
      <c r="F26" s="16">
        <v>5</v>
      </c>
      <c r="G26" s="16">
        <v>32</v>
      </c>
      <c r="H26" s="16">
        <v>34</v>
      </c>
      <c r="I26" s="17">
        <f t="shared" si="0"/>
        <v>0.2125</v>
      </c>
      <c r="J26" s="110">
        <f t="shared" si="1"/>
        <v>9.870625</v>
      </c>
    </row>
    <row r="27" spans="1:10" ht="14.25">
      <c r="A27" s="1">
        <v>42599</v>
      </c>
      <c r="B27" t="s">
        <v>21</v>
      </c>
      <c r="C27" t="s">
        <v>22</v>
      </c>
      <c r="D27" t="s">
        <v>25</v>
      </c>
      <c r="E27">
        <v>7</v>
      </c>
      <c r="F27">
        <v>5</v>
      </c>
      <c r="G27">
        <v>98</v>
      </c>
      <c r="H27">
        <v>104</v>
      </c>
      <c r="I27" s="11">
        <f t="shared" si="0"/>
        <v>0.21224489795918366</v>
      </c>
      <c r="J27" s="109">
        <f t="shared" si="1"/>
        <v>9.858775510204081</v>
      </c>
    </row>
    <row r="28" spans="1:10" ht="14.25">
      <c r="A28" s="1">
        <v>42619</v>
      </c>
      <c r="B28" t="s">
        <v>45</v>
      </c>
      <c r="C28" t="s">
        <v>51</v>
      </c>
      <c r="D28" t="s">
        <v>54</v>
      </c>
      <c r="E28">
        <v>13</v>
      </c>
      <c r="F28">
        <v>5</v>
      </c>
      <c r="G28">
        <v>49</v>
      </c>
      <c r="H28">
        <v>51</v>
      </c>
      <c r="I28" s="11">
        <f t="shared" si="0"/>
        <v>0.20816326530612245</v>
      </c>
      <c r="J28" s="109">
        <f t="shared" si="1"/>
        <v>9.669183673469389</v>
      </c>
    </row>
    <row r="29" spans="1:10" ht="14.25">
      <c r="A29" s="1">
        <v>42626</v>
      </c>
      <c r="B29" t="s">
        <v>14</v>
      </c>
      <c r="C29" t="s">
        <v>15</v>
      </c>
      <c r="D29" t="s">
        <v>16</v>
      </c>
      <c r="E29">
        <v>19</v>
      </c>
      <c r="F29">
        <v>5</v>
      </c>
      <c r="G29">
        <v>53</v>
      </c>
      <c r="H29">
        <v>55</v>
      </c>
      <c r="I29" s="11">
        <f t="shared" si="0"/>
        <v>0.20754716981132076</v>
      </c>
      <c r="J29" s="109">
        <f t="shared" si="1"/>
        <v>9.64056603773585</v>
      </c>
    </row>
    <row r="30" spans="1:10" ht="14.25">
      <c r="A30" s="1">
        <v>42625</v>
      </c>
      <c r="B30" t="s">
        <v>4</v>
      </c>
      <c r="C30" t="s">
        <v>10</v>
      </c>
      <c r="D30" t="s">
        <v>13</v>
      </c>
      <c r="E30">
        <v>10</v>
      </c>
      <c r="F30">
        <v>5</v>
      </c>
      <c r="G30">
        <v>30</v>
      </c>
      <c r="H30">
        <v>31</v>
      </c>
      <c r="I30" s="11">
        <f t="shared" si="0"/>
        <v>0.20666666666666667</v>
      </c>
      <c r="J30" s="109">
        <f t="shared" si="1"/>
        <v>9.599666666666668</v>
      </c>
    </row>
    <row r="31" spans="1:10" ht="14.25">
      <c r="A31" s="1">
        <v>42619</v>
      </c>
      <c r="B31" t="s">
        <v>45</v>
      </c>
      <c r="C31" t="s">
        <v>51</v>
      </c>
      <c r="D31" t="s">
        <v>54</v>
      </c>
      <c r="E31">
        <v>7</v>
      </c>
      <c r="F31">
        <v>5</v>
      </c>
      <c r="G31">
        <v>57</v>
      </c>
      <c r="H31">
        <v>58</v>
      </c>
      <c r="I31" s="11">
        <f t="shared" si="0"/>
        <v>0.20350877192982456</v>
      </c>
      <c r="J31" s="109">
        <f t="shared" si="1"/>
        <v>9.45298245614035</v>
      </c>
    </row>
    <row r="32" spans="1:10" ht="14.25">
      <c r="A32" s="1">
        <v>42598</v>
      </c>
      <c r="B32" t="s">
        <v>26</v>
      </c>
      <c r="C32" t="s">
        <v>27</v>
      </c>
      <c r="D32" t="s">
        <v>28</v>
      </c>
      <c r="E32">
        <v>1</v>
      </c>
      <c r="F32">
        <v>5</v>
      </c>
      <c r="G32">
        <v>25</v>
      </c>
      <c r="H32">
        <v>25</v>
      </c>
      <c r="I32" s="11">
        <f t="shared" si="0"/>
        <v>0.2</v>
      </c>
      <c r="J32" s="109">
        <f t="shared" si="1"/>
        <v>9.290000000000001</v>
      </c>
    </row>
    <row r="33" spans="1:10" ht="14.25">
      <c r="A33" s="1">
        <v>42602</v>
      </c>
      <c r="B33" t="s">
        <v>66</v>
      </c>
      <c r="C33" t="s">
        <v>67</v>
      </c>
      <c r="D33" t="s">
        <v>70</v>
      </c>
      <c r="E33">
        <v>7</v>
      </c>
      <c r="F33">
        <v>5</v>
      </c>
      <c r="G33">
        <v>37.2</v>
      </c>
      <c r="H33" s="7">
        <v>36</v>
      </c>
      <c r="I33" s="11">
        <f t="shared" si="0"/>
        <v>0.1935483870967742</v>
      </c>
      <c r="J33" s="109">
        <f t="shared" si="1"/>
        <v>8.990322580645161</v>
      </c>
    </row>
    <row r="34" spans="1:10" ht="14.25">
      <c r="A34" s="1">
        <v>42619</v>
      </c>
      <c r="B34" t="s">
        <v>45</v>
      </c>
      <c r="C34" t="s">
        <v>51</v>
      </c>
      <c r="D34" t="s">
        <v>54</v>
      </c>
      <c r="E34">
        <v>8</v>
      </c>
      <c r="F34">
        <v>5</v>
      </c>
      <c r="G34">
        <v>57</v>
      </c>
      <c r="H34">
        <v>55</v>
      </c>
      <c r="I34" s="11">
        <f aca="true" t="shared" si="2" ref="I34:I65">(H34/(F34*G34))</f>
        <v>0.19298245614035087</v>
      </c>
      <c r="J34" s="109">
        <f aca="true" t="shared" si="3" ref="J34:J65">(I34)*46.45</f>
        <v>8.964035087719298</v>
      </c>
    </row>
    <row r="35" spans="1:10" ht="14.25">
      <c r="A35" s="1">
        <v>42602</v>
      </c>
      <c r="B35" t="s">
        <v>66</v>
      </c>
      <c r="C35" t="s">
        <v>67</v>
      </c>
      <c r="D35" t="s">
        <v>69</v>
      </c>
      <c r="E35">
        <v>1</v>
      </c>
      <c r="F35">
        <v>5</v>
      </c>
      <c r="G35">
        <v>19.8</v>
      </c>
      <c r="H35" s="7">
        <v>19</v>
      </c>
      <c r="I35" s="11">
        <f t="shared" si="2"/>
        <v>0.1919191919191919</v>
      </c>
      <c r="J35" s="109">
        <f t="shared" si="3"/>
        <v>8.914646464646465</v>
      </c>
    </row>
    <row r="36" spans="1:10" ht="14.25">
      <c r="A36" s="1">
        <v>42598</v>
      </c>
      <c r="B36" t="s">
        <v>26</v>
      </c>
      <c r="C36" t="s">
        <v>27</v>
      </c>
      <c r="D36" t="s">
        <v>28</v>
      </c>
      <c r="E36">
        <v>2</v>
      </c>
      <c r="F36">
        <v>5</v>
      </c>
      <c r="G36">
        <v>24</v>
      </c>
      <c r="H36">
        <v>23</v>
      </c>
      <c r="I36" s="11">
        <f t="shared" si="2"/>
        <v>0.19166666666666668</v>
      </c>
      <c r="J36" s="109">
        <f t="shared" si="3"/>
        <v>8.902916666666668</v>
      </c>
    </row>
    <row r="37" spans="1:10" ht="14.25">
      <c r="A37" s="1">
        <v>42602</v>
      </c>
      <c r="B37" t="s">
        <v>66</v>
      </c>
      <c r="C37" t="s">
        <v>67</v>
      </c>
      <c r="D37" t="s">
        <v>68</v>
      </c>
      <c r="E37">
        <v>2</v>
      </c>
      <c r="F37">
        <v>5</v>
      </c>
      <c r="G37">
        <v>16.9</v>
      </c>
      <c r="H37" s="7">
        <v>16</v>
      </c>
      <c r="I37" s="11">
        <f t="shared" si="2"/>
        <v>0.1893491124260355</v>
      </c>
      <c r="J37" s="109">
        <f t="shared" si="3"/>
        <v>8.79526627218935</v>
      </c>
    </row>
    <row r="38" spans="1:10" ht="14.25">
      <c r="A38" s="1">
        <v>42626</v>
      </c>
      <c r="B38" t="s">
        <v>58</v>
      </c>
      <c r="C38" t="s">
        <v>61</v>
      </c>
      <c r="D38" t="s">
        <v>64</v>
      </c>
      <c r="E38">
        <v>1</v>
      </c>
      <c r="F38">
        <v>5</v>
      </c>
      <c r="G38">
        <v>25</v>
      </c>
      <c r="H38">
        <v>23</v>
      </c>
      <c r="I38" s="11">
        <f t="shared" si="2"/>
        <v>0.184</v>
      </c>
      <c r="J38" s="109">
        <f t="shared" si="3"/>
        <v>8.546800000000001</v>
      </c>
    </row>
    <row r="39" spans="1:10" ht="14.25">
      <c r="A39" s="1">
        <v>42592</v>
      </c>
      <c r="B39" t="s">
        <v>32</v>
      </c>
      <c r="C39" t="s">
        <v>33</v>
      </c>
      <c r="D39" t="s">
        <v>34</v>
      </c>
      <c r="E39">
        <v>15</v>
      </c>
      <c r="F39">
        <v>5</v>
      </c>
      <c r="G39">
        <v>52</v>
      </c>
      <c r="H39">
        <v>47</v>
      </c>
      <c r="I39" s="11">
        <f t="shared" si="2"/>
        <v>0.18076923076923077</v>
      </c>
      <c r="J39" s="109">
        <f t="shared" si="3"/>
        <v>8.39673076923077</v>
      </c>
    </row>
    <row r="40" spans="1:10" ht="14.25">
      <c r="A40" s="1">
        <v>42627</v>
      </c>
      <c r="B40" t="s">
        <v>58</v>
      </c>
      <c r="C40" t="s">
        <v>61</v>
      </c>
      <c r="D40" t="s">
        <v>62</v>
      </c>
      <c r="E40">
        <v>17</v>
      </c>
      <c r="F40">
        <v>5</v>
      </c>
      <c r="G40">
        <v>16</v>
      </c>
      <c r="H40">
        <v>13</v>
      </c>
      <c r="I40" s="11">
        <f t="shared" si="2"/>
        <v>0.1625</v>
      </c>
      <c r="J40" s="109">
        <f t="shared" si="3"/>
        <v>7.548125000000001</v>
      </c>
    </row>
    <row r="41" spans="1:10" ht="14.25">
      <c r="A41" s="1">
        <v>42626</v>
      </c>
      <c r="B41" t="s">
        <v>58</v>
      </c>
      <c r="C41" t="s">
        <v>59</v>
      </c>
      <c r="D41" t="s">
        <v>63</v>
      </c>
      <c r="E41">
        <v>9</v>
      </c>
      <c r="F41">
        <v>5</v>
      </c>
      <c r="G41">
        <v>68</v>
      </c>
      <c r="H41">
        <v>55</v>
      </c>
      <c r="I41" s="11">
        <f t="shared" si="2"/>
        <v>0.16176470588235295</v>
      </c>
      <c r="J41" s="109">
        <f t="shared" si="3"/>
        <v>7.513970588235295</v>
      </c>
    </row>
    <row r="42" spans="1:10" ht="14.25">
      <c r="A42" s="1">
        <v>42625</v>
      </c>
      <c r="B42" t="s">
        <v>4</v>
      </c>
      <c r="C42" t="s">
        <v>10</v>
      </c>
      <c r="D42" t="s">
        <v>13</v>
      </c>
      <c r="E42">
        <v>18</v>
      </c>
      <c r="F42">
        <v>5</v>
      </c>
      <c r="G42">
        <v>24</v>
      </c>
      <c r="H42">
        <v>18</v>
      </c>
      <c r="I42" s="11">
        <f t="shared" si="2"/>
        <v>0.15</v>
      </c>
      <c r="J42" s="109">
        <f t="shared" si="3"/>
        <v>6.9675</v>
      </c>
    </row>
    <row r="43" spans="1:10" ht="14.25">
      <c r="A43" s="1">
        <v>42592</v>
      </c>
      <c r="B43" t="s">
        <v>32</v>
      </c>
      <c r="C43" t="s">
        <v>36</v>
      </c>
      <c r="D43" t="s">
        <v>38</v>
      </c>
      <c r="E43">
        <v>12</v>
      </c>
      <c r="F43">
        <v>5</v>
      </c>
      <c r="G43">
        <v>20</v>
      </c>
      <c r="H43">
        <v>15</v>
      </c>
      <c r="I43" s="11">
        <f t="shared" si="2"/>
        <v>0.15</v>
      </c>
      <c r="J43" s="109">
        <f t="shared" si="3"/>
        <v>6.9675</v>
      </c>
    </row>
    <row r="44" spans="1:10" ht="14.25">
      <c r="A44" s="1">
        <v>42626</v>
      </c>
      <c r="B44" t="s">
        <v>58</v>
      </c>
      <c r="C44" t="s">
        <v>61</v>
      </c>
      <c r="D44" t="s">
        <v>64</v>
      </c>
      <c r="E44">
        <v>15</v>
      </c>
      <c r="F44">
        <v>5</v>
      </c>
      <c r="G44">
        <v>31</v>
      </c>
      <c r="H44">
        <v>23</v>
      </c>
      <c r="I44" s="11">
        <f t="shared" si="2"/>
        <v>0.14838709677419354</v>
      </c>
      <c r="J44" s="109">
        <f t="shared" si="3"/>
        <v>6.89258064516129</v>
      </c>
    </row>
    <row r="45" spans="1:10" ht="14.25">
      <c r="A45" s="1">
        <v>42626</v>
      </c>
      <c r="B45" t="s">
        <v>58</v>
      </c>
      <c r="C45" t="s">
        <v>59</v>
      </c>
      <c r="D45" t="s">
        <v>63</v>
      </c>
      <c r="E45">
        <v>14</v>
      </c>
      <c r="F45">
        <v>5</v>
      </c>
      <c r="G45">
        <v>92</v>
      </c>
      <c r="H45" s="7">
        <v>67</v>
      </c>
      <c r="I45" s="11">
        <f t="shared" si="2"/>
        <v>0.14565217391304347</v>
      </c>
      <c r="J45" s="109">
        <f t="shared" si="3"/>
        <v>6.765543478260869</v>
      </c>
    </row>
    <row r="46" spans="1:10" ht="14.25">
      <c r="A46" s="1">
        <v>42612</v>
      </c>
      <c r="B46" t="s">
        <v>39</v>
      </c>
      <c r="C46" t="s">
        <v>40</v>
      </c>
      <c r="D46" t="s">
        <v>44</v>
      </c>
      <c r="E46">
        <v>4</v>
      </c>
      <c r="F46">
        <v>5</v>
      </c>
      <c r="G46">
        <v>33</v>
      </c>
      <c r="H46">
        <v>24</v>
      </c>
      <c r="I46" s="11">
        <f t="shared" si="2"/>
        <v>0.14545454545454545</v>
      </c>
      <c r="J46" s="109">
        <f t="shared" si="3"/>
        <v>6.756363636363637</v>
      </c>
    </row>
    <row r="47" spans="1:10" ht="14.25">
      <c r="A47" s="1">
        <v>42592</v>
      </c>
      <c r="B47" t="s">
        <v>32</v>
      </c>
      <c r="C47" t="s">
        <v>33</v>
      </c>
      <c r="D47" t="s">
        <v>34</v>
      </c>
      <c r="E47">
        <v>2</v>
      </c>
      <c r="F47">
        <v>5</v>
      </c>
      <c r="G47">
        <v>66</v>
      </c>
      <c r="H47">
        <v>45</v>
      </c>
      <c r="I47" s="11">
        <f t="shared" si="2"/>
        <v>0.13636363636363635</v>
      </c>
      <c r="J47" s="109">
        <f t="shared" si="3"/>
        <v>6.334090909090909</v>
      </c>
    </row>
    <row r="48" spans="1:10" ht="14.25">
      <c r="A48" s="1">
        <v>42602</v>
      </c>
      <c r="B48" t="s">
        <v>66</v>
      </c>
      <c r="C48" t="s">
        <v>67</v>
      </c>
      <c r="D48" t="s">
        <v>68</v>
      </c>
      <c r="E48">
        <v>14</v>
      </c>
      <c r="F48">
        <v>5</v>
      </c>
      <c r="G48">
        <v>11.8</v>
      </c>
      <c r="H48" s="7">
        <v>8</v>
      </c>
      <c r="I48" s="11">
        <f t="shared" si="2"/>
        <v>0.13559322033898305</v>
      </c>
      <c r="J48" s="109">
        <f t="shared" si="3"/>
        <v>6.298305084745763</v>
      </c>
    </row>
    <row r="49" spans="1:10" ht="14.25">
      <c r="A49" s="1">
        <v>42626</v>
      </c>
      <c r="B49" t="s">
        <v>14</v>
      </c>
      <c r="C49" t="s">
        <v>15</v>
      </c>
      <c r="D49" t="s">
        <v>16</v>
      </c>
      <c r="E49">
        <v>3</v>
      </c>
      <c r="F49">
        <v>5</v>
      </c>
      <c r="G49">
        <v>60</v>
      </c>
      <c r="H49">
        <v>40</v>
      </c>
      <c r="I49" s="11">
        <f t="shared" si="2"/>
        <v>0.13333333333333333</v>
      </c>
      <c r="J49" s="109">
        <f t="shared" si="3"/>
        <v>6.193333333333333</v>
      </c>
    </row>
    <row r="50" spans="1:10" ht="14.25">
      <c r="A50" s="1">
        <v>42612</v>
      </c>
      <c r="B50" t="s">
        <v>39</v>
      </c>
      <c r="C50" t="s">
        <v>40</v>
      </c>
      <c r="D50" t="s">
        <v>44</v>
      </c>
      <c r="E50">
        <v>13</v>
      </c>
      <c r="F50">
        <v>5</v>
      </c>
      <c r="G50">
        <v>25</v>
      </c>
      <c r="H50">
        <v>16</v>
      </c>
      <c r="I50" s="11">
        <f t="shared" si="2"/>
        <v>0.128</v>
      </c>
      <c r="J50" s="109">
        <f t="shared" si="3"/>
        <v>5.945600000000001</v>
      </c>
    </row>
    <row r="51" spans="1:10" ht="14.25">
      <c r="A51" s="1">
        <v>42626</v>
      </c>
      <c r="B51" t="s">
        <v>14</v>
      </c>
      <c r="C51" t="s">
        <v>15</v>
      </c>
      <c r="D51" t="s">
        <v>16</v>
      </c>
      <c r="E51">
        <v>16</v>
      </c>
      <c r="F51">
        <v>5</v>
      </c>
      <c r="G51">
        <v>54</v>
      </c>
      <c r="H51">
        <v>34</v>
      </c>
      <c r="I51" s="11">
        <f t="shared" si="2"/>
        <v>0.1259259259259259</v>
      </c>
      <c r="J51" s="109">
        <f t="shared" si="3"/>
        <v>5.849259259259259</v>
      </c>
    </row>
    <row r="52" spans="1:10" ht="14.25">
      <c r="A52" s="1">
        <v>42626</v>
      </c>
      <c r="B52" t="s">
        <v>58</v>
      </c>
      <c r="C52" t="s">
        <v>61</v>
      </c>
      <c r="D52" t="s">
        <v>64</v>
      </c>
      <c r="E52">
        <v>18</v>
      </c>
      <c r="F52">
        <v>5</v>
      </c>
      <c r="G52">
        <v>34</v>
      </c>
      <c r="H52" s="7">
        <v>21</v>
      </c>
      <c r="I52" s="11">
        <f t="shared" si="2"/>
        <v>0.12352941176470589</v>
      </c>
      <c r="J52" s="109">
        <f t="shared" si="3"/>
        <v>5.7379411764705885</v>
      </c>
    </row>
    <row r="53" spans="1:10" ht="14.25">
      <c r="A53" s="1">
        <v>42627</v>
      </c>
      <c r="B53" t="s">
        <v>58</v>
      </c>
      <c r="C53" t="s">
        <v>59</v>
      </c>
      <c r="D53" t="s">
        <v>60</v>
      </c>
      <c r="E53">
        <v>12</v>
      </c>
      <c r="F53">
        <v>5</v>
      </c>
      <c r="G53">
        <v>80</v>
      </c>
      <c r="H53">
        <v>49</v>
      </c>
      <c r="I53" s="11">
        <f t="shared" si="2"/>
        <v>0.1225</v>
      </c>
      <c r="J53" s="109">
        <f t="shared" si="3"/>
        <v>5.690125</v>
      </c>
    </row>
    <row r="54" spans="1:10" ht="14.25">
      <c r="A54" s="1">
        <v>42627</v>
      </c>
      <c r="B54" t="s">
        <v>58</v>
      </c>
      <c r="C54" t="s">
        <v>61</v>
      </c>
      <c r="D54" t="s">
        <v>62</v>
      </c>
      <c r="E54">
        <v>3</v>
      </c>
      <c r="F54">
        <v>5</v>
      </c>
      <c r="G54">
        <v>12</v>
      </c>
      <c r="H54">
        <v>7</v>
      </c>
      <c r="I54" s="11">
        <f t="shared" si="2"/>
        <v>0.11666666666666667</v>
      </c>
      <c r="J54" s="109">
        <f t="shared" si="3"/>
        <v>5.419166666666667</v>
      </c>
    </row>
    <row r="55" spans="1:10" ht="14.25">
      <c r="A55" s="1">
        <v>42627</v>
      </c>
      <c r="B55" t="s">
        <v>58</v>
      </c>
      <c r="C55" t="s">
        <v>59</v>
      </c>
      <c r="D55" t="s">
        <v>60</v>
      </c>
      <c r="E55">
        <v>13</v>
      </c>
      <c r="F55">
        <v>5</v>
      </c>
      <c r="G55">
        <v>80</v>
      </c>
      <c r="H55">
        <v>46</v>
      </c>
      <c r="I55" s="11">
        <f t="shared" si="2"/>
        <v>0.115</v>
      </c>
      <c r="J55" s="109">
        <f t="shared" si="3"/>
        <v>5.34175</v>
      </c>
    </row>
    <row r="56" spans="1:10" ht="14.25">
      <c r="A56" s="1">
        <v>42627</v>
      </c>
      <c r="B56" t="s">
        <v>58</v>
      </c>
      <c r="C56" t="s">
        <v>59</v>
      </c>
      <c r="D56" t="s">
        <v>60</v>
      </c>
      <c r="E56">
        <v>7</v>
      </c>
      <c r="F56">
        <v>5</v>
      </c>
      <c r="G56">
        <v>74</v>
      </c>
      <c r="H56">
        <v>42</v>
      </c>
      <c r="I56" s="11">
        <f t="shared" si="2"/>
        <v>0.11351351351351352</v>
      </c>
      <c r="J56" s="109">
        <f t="shared" si="3"/>
        <v>5.272702702702703</v>
      </c>
    </row>
    <row r="57" spans="1:10" ht="14.25">
      <c r="A57" s="1">
        <v>42592</v>
      </c>
      <c r="B57" t="s">
        <v>32</v>
      </c>
      <c r="C57" t="s">
        <v>33</v>
      </c>
      <c r="D57" t="s">
        <v>34</v>
      </c>
      <c r="E57">
        <v>10</v>
      </c>
      <c r="F57">
        <v>5</v>
      </c>
      <c r="G57">
        <v>60</v>
      </c>
      <c r="H57">
        <v>34</v>
      </c>
      <c r="I57" s="11">
        <f t="shared" si="2"/>
        <v>0.11333333333333333</v>
      </c>
      <c r="J57" s="109">
        <f t="shared" si="3"/>
        <v>5.264333333333333</v>
      </c>
    </row>
    <row r="58" spans="1:10" ht="14.25">
      <c r="A58" s="1">
        <v>42612</v>
      </c>
      <c r="B58" t="s">
        <v>39</v>
      </c>
      <c r="C58" t="s">
        <v>40</v>
      </c>
      <c r="D58" t="s">
        <v>44</v>
      </c>
      <c r="E58">
        <v>19</v>
      </c>
      <c r="F58">
        <v>5</v>
      </c>
      <c r="G58">
        <v>27</v>
      </c>
      <c r="H58">
        <v>15</v>
      </c>
      <c r="I58" s="11">
        <f t="shared" si="2"/>
        <v>0.1111111111111111</v>
      </c>
      <c r="J58" s="109">
        <f t="shared" si="3"/>
        <v>5.161111111111111</v>
      </c>
    </row>
    <row r="59" spans="1:10" ht="14.25">
      <c r="A59" s="1">
        <v>42625</v>
      </c>
      <c r="B59" t="s">
        <v>45</v>
      </c>
      <c r="C59" t="s">
        <v>47</v>
      </c>
      <c r="D59" t="s">
        <v>49</v>
      </c>
      <c r="E59">
        <v>1</v>
      </c>
      <c r="F59">
        <v>5</v>
      </c>
      <c r="G59">
        <v>36</v>
      </c>
      <c r="H59">
        <v>20</v>
      </c>
      <c r="I59" s="11">
        <f t="shared" si="2"/>
        <v>0.1111111111111111</v>
      </c>
      <c r="J59" s="109">
        <f t="shared" si="3"/>
        <v>5.161111111111111</v>
      </c>
    </row>
    <row r="60" spans="1:10" ht="14.25">
      <c r="A60" s="1">
        <v>42592</v>
      </c>
      <c r="B60" t="s">
        <v>32</v>
      </c>
      <c r="C60" t="s">
        <v>36</v>
      </c>
      <c r="D60" t="s">
        <v>38</v>
      </c>
      <c r="E60">
        <v>11</v>
      </c>
      <c r="F60">
        <v>5</v>
      </c>
      <c r="G60">
        <v>20</v>
      </c>
      <c r="H60">
        <v>11</v>
      </c>
      <c r="I60" s="11">
        <f t="shared" si="2"/>
        <v>0.11</v>
      </c>
      <c r="J60" s="109">
        <f t="shared" si="3"/>
        <v>5.109500000000001</v>
      </c>
    </row>
    <row r="61" spans="1:10" ht="14.25">
      <c r="A61" s="1">
        <v>42592</v>
      </c>
      <c r="B61" t="s">
        <v>32</v>
      </c>
      <c r="C61" t="s">
        <v>33</v>
      </c>
      <c r="D61" t="s">
        <v>34</v>
      </c>
      <c r="E61">
        <v>17</v>
      </c>
      <c r="F61">
        <v>5</v>
      </c>
      <c r="G61">
        <v>51</v>
      </c>
      <c r="H61">
        <v>28</v>
      </c>
      <c r="I61" s="11">
        <f t="shared" si="2"/>
        <v>0.10980392156862745</v>
      </c>
      <c r="J61" s="109">
        <f t="shared" si="3"/>
        <v>5.100392156862745</v>
      </c>
    </row>
    <row r="62" spans="1:10" ht="14.25">
      <c r="A62" s="1">
        <v>42602</v>
      </c>
      <c r="B62" t="s">
        <v>66</v>
      </c>
      <c r="C62" t="s">
        <v>67</v>
      </c>
      <c r="D62" t="s">
        <v>70</v>
      </c>
      <c r="E62">
        <v>2</v>
      </c>
      <c r="F62">
        <v>5</v>
      </c>
      <c r="G62">
        <v>42</v>
      </c>
      <c r="H62" s="7">
        <v>23</v>
      </c>
      <c r="I62" s="11">
        <f t="shared" si="2"/>
        <v>0.10952380952380952</v>
      </c>
      <c r="J62" s="109">
        <f t="shared" si="3"/>
        <v>5.087380952380952</v>
      </c>
    </row>
    <row r="63" spans="1:10" ht="14.25">
      <c r="A63" s="1">
        <v>42626</v>
      </c>
      <c r="B63" t="s">
        <v>58</v>
      </c>
      <c r="C63" t="s">
        <v>59</v>
      </c>
      <c r="D63" t="s">
        <v>63</v>
      </c>
      <c r="E63">
        <v>11</v>
      </c>
      <c r="F63">
        <v>5</v>
      </c>
      <c r="G63">
        <v>75</v>
      </c>
      <c r="H63">
        <v>41</v>
      </c>
      <c r="I63" s="11">
        <f t="shared" si="2"/>
        <v>0.10933333333333334</v>
      </c>
      <c r="J63" s="109">
        <f t="shared" si="3"/>
        <v>5.078533333333334</v>
      </c>
    </row>
    <row r="64" spans="1:10" s="16" customFormat="1" ht="14.25">
      <c r="A64" s="15">
        <v>42598</v>
      </c>
      <c r="B64" s="16" t="s">
        <v>26</v>
      </c>
      <c r="C64" s="16" t="s">
        <v>27</v>
      </c>
      <c r="D64" s="16" t="s">
        <v>28</v>
      </c>
      <c r="E64" s="16">
        <v>4</v>
      </c>
      <c r="F64" s="16">
        <v>5</v>
      </c>
      <c r="G64" s="16">
        <v>27</v>
      </c>
      <c r="H64" s="16">
        <v>14</v>
      </c>
      <c r="I64" s="17">
        <f t="shared" si="2"/>
        <v>0.1037037037037037</v>
      </c>
      <c r="J64" s="110">
        <f t="shared" si="3"/>
        <v>4.8170370370370375</v>
      </c>
    </row>
    <row r="65" spans="1:10" ht="14.25">
      <c r="A65" s="1">
        <v>42626</v>
      </c>
      <c r="B65" t="s">
        <v>14</v>
      </c>
      <c r="C65" t="s">
        <v>15</v>
      </c>
      <c r="D65" t="s">
        <v>16</v>
      </c>
      <c r="E65">
        <v>13</v>
      </c>
      <c r="F65">
        <v>5</v>
      </c>
      <c r="G65">
        <v>62</v>
      </c>
      <c r="H65">
        <v>32</v>
      </c>
      <c r="I65" s="11">
        <f t="shared" si="2"/>
        <v>0.1032258064516129</v>
      </c>
      <c r="J65" s="109">
        <f t="shared" si="3"/>
        <v>4.794838709677419</v>
      </c>
    </row>
    <row r="66" spans="1:10" ht="14.25">
      <c r="A66" s="1">
        <v>42628</v>
      </c>
      <c r="B66" t="s">
        <v>58</v>
      </c>
      <c r="C66" t="s">
        <v>61</v>
      </c>
      <c r="D66" t="s">
        <v>65</v>
      </c>
      <c r="E66">
        <v>14</v>
      </c>
      <c r="F66">
        <v>5</v>
      </c>
      <c r="G66">
        <v>4</v>
      </c>
      <c r="H66" s="7">
        <v>2</v>
      </c>
      <c r="I66" s="11">
        <f aca="true" t="shared" si="4" ref="I66:I97">(H66/(F66*G66))</f>
        <v>0.1</v>
      </c>
      <c r="J66" s="109">
        <f aca="true" t="shared" si="5" ref="J66:J97">(I66)*46.45</f>
        <v>4.6450000000000005</v>
      </c>
    </row>
    <row r="67" spans="1:10" ht="14.25">
      <c r="A67" s="1">
        <v>42592</v>
      </c>
      <c r="B67" t="s">
        <v>32</v>
      </c>
      <c r="C67" t="s">
        <v>33</v>
      </c>
      <c r="D67" t="s">
        <v>35</v>
      </c>
      <c r="E67">
        <v>20</v>
      </c>
      <c r="F67">
        <v>5</v>
      </c>
      <c r="G67">
        <v>43</v>
      </c>
      <c r="H67">
        <v>20</v>
      </c>
      <c r="I67" s="11">
        <f t="shared" si="4"/>
        <v>0.09302325581395349</v>
      </c>
      <c r="J67" s="109">
        <f t="shared" si="5"/>
        <v>4.32093023255814</v>
      </c>
    </row>
    <row r="68" spans="1:10" ht="14.25">
      <c r="A68" s="1">
        <v>42612</v>
      </c>
      <c r="B68" t="s">
        <v>39</v>
      </c>
      <c r="C68" t="s">
        <v>40</v>
      </c>
      <c r="D68" t="s">
        <v>44</v>
      </c>
      <c r="E68">
        <v>11</v>
      </c>
      <c r="F68">
        <v>5</v>
      </c>
      <c r="G68">
        <v>28</v>
      </c>
      <c r="H68">
        <v>13</v>
      </c>
      <c r="I68" s="11">
        <f t="shared" si="4"/>
        <v>0.09285714285714286</v>
      </c>
      <c r="J68" s="109">
        <f t="shared" si="5"/>
        <v>4.313214285714286</v>
      </c>
    </row>
    <row r="69" spans="1:10" ht="14.25">
      <c r="A69" s="1">
        <v>42619</v>
      </c>
      <c r="B69" t="s">
        <v>45</v>
      </c>
      <c r="C69" t="s">
        <v>51</v>
      </c>
      <c r="D69" t="s">
        <v>52</v>
      </c>
      <c r="E69">
        <v>15</v>
      </c>
      <c r="F69">
        <v>5</v>
      </c>
      <c r="G69">
        <v>25</v>
      </c>
      <c r="H69">
        <v>11</v>
      </c>
      <c r="I69" s="11">
        <f t="shared" si="4"/>
        <v>0.088</v>
      </c>
      <c r="J69" s="109">
        <f t="shared" si="5"/>
        <v>4.0876</v>
      </c>
    </row>
    <row r="70" spans="1:10" ht="14.25">
      <c r="A70" s="1">
        <v>42602</v>
      </c>
      <c r="B70" t="s">
        <v>66</v>
      </c>
      <c r="C70" t="s">
        <v>67</v>
      </c>
      <c r="D70" t="s">
        <v>70</v>
      </c>
      <c r="E70">
        <v>5</v>
      </c>
      <c r="F70">
        <v>5</v>
      </c>
      <c r="G70">
        <v>38.7</v>
      </c>
      <c r="H70" s="7">
        <v>17</v>
      </c>
      <c r="I70" s="11">
        <f t="shared" si="4"/>
        <v>0.08785529715762273</v>
      </c>
      <c r="J70" s="109">
        <f t="shared" si="5"/>
        <v>4.080878552971576</v>
      </c>
    </row>
    <row r="71" spans="1:10" ht="14.25">
      <c r="A71" s="1">
        <v>42602</v>
      </c>
      <c r="B71" t="s">
        <v>66</v>
      </c>
      <c r="C71" t="s">
        <v>67</v>
      </c>
      <c r="D71" t="s">
        <v>69</v>
      </c>
      <c r="E71">
        <v>10</v>
      </c>
      <c r="F71">
        <v>5</v>
      </c>
      <c r="G71">
        <v>18.7</v>
      </c>
      <c r="H71" s="7">
        <v>8</v>
      </c>
      <c r="I71" s="11">
        <f t="shared" si="4"/>
        <v>0.0855614973262032</v>
      </c>
      <c r="J71" s="109">
        <f t="shared" si="5"/>
        <v>3.974331550802139</v>
      </c>
    </row>
    <row r="72" spans="1:10" ht="14.25">
      <c r="A72" s="1">
        <v>42611</v>
      </c>
      <c r="B72" t="s">
        <v>39</v>
      </c>
      <c r="C72" t="s">
        <v>40</v>
      </c>
      <c r="D72" t="s">
        <v>41</v>
      </c>
      <c r="E72">
        <v>11</v>
      </c>
      <c r="F72">
        <v>5</v>
      </c>
      <c r="G72">
        <v>43</v>
      </c>
      <c r="H72">
        <v>18</v>
      </c>
      <c r="I72" s="11">
        <f t="shared" si="4"/>
        <v>0.08372093023255814</v>
      </c>
      <c r="J72" s="109">
        <f t="shared" si="5"/>
        <v>3.888837209302326</v>
      </c>
    </row>
    <row r="73" spans="1:10" ht="14.25">
      <c r="A73" s="1">
        <v>42599</v>
      </c>
      <c r="B73" t="s">
        <v>21</v>
      </c>
      <c r="C73" t="s">
        <v>22</v>
      </c>
      <c r="D73" t="s">
        <v>25</v>
      </c>
      <c r="E73">
        <v>2</v>
      </c>
      <c r="F73">
        <v>5</v>
      </c>
      <c r="G73">
        <v>98</v>
      </c>
      <c r="H73">
        <v>39</v>
      </c>
      <c r="I73" s="11">
        <f t="shared" si="4"/>
        <v>0.07959183673469387</v>
      </c>
      <c r="J73" s="109">
        <f t="shared" si="5"/>
        <v>3.6970408163265307</v>
      </c>
    </row>
    <row r="74" spans="1:10" ht="14.25">
      <c r="A74" s="1">
        <v>42625</v>
      </c>
      <c r="B74" t="s">
        <v>45</v>
      </c>
      <c r="C74" t="s">
        <v>47</v>
      </c>
      <c r="D74" t="s">
        <v>49</v>
      </c>
      <c r="E74">
        <v>3</v>
      </c>
      <c r="F74">
        <v>5</v>
      </c>
      <c r="G74">
        <v>36</v>
      </c>
      <c r="H74">
        <v>14</v>
      </c>
      <c r="I74" s="11">
        <f t="shared" si="4"/>
        <v>0.07777777777777778</v>
      </c>
      <c r="J74" s="109">
        <f t="shared" si="5"/>
        <v>3.612777777777778</v>
      </c>
    </row>
    <row r="75" spans="1:10" ht="14.25">
      <c r="A75" s="1">
        <v>42625</v>
      </c>
      <c r="B75" t="s">
        <v>45</v>
      </c>
      <c r="C75" t="s">
        <v>47</v>
      </c>
      <c r="D75" t="s">
        <v>49</v>
      </c>
      <c r="E75">
        <v>14</v>
      </c>
      <c r="F75">
        <v>5</v>
      </c>
      <c r="G75">
        <v>36</v>
      </c>
      <c r="H75">
        <v>14</v>
      </c>
      <c r="I75" s="11">
        <f t="shared" si="4"/>
        <v>0.07777777777777778</v>
      </c>
      <c r="J75" s="109">
        <f t="shared" si="5"/>
        <v>3.612777777777778</v>
      </c>
    </row>
    <row r="76" spans="1:10" ht="14.25">
      <c r="A76" s="1">
        <v>42592</v>
      </c>
      <c r="B76" t="s">
        <v>32</v>
      </c>
      <c r="C76" t="s">
        <v>33</v>
      </c>
      <c r="D76" t="s">
        <v>35</v>
      </c>
      <c r="E76">
        <v>12</v>
      </c>
      <c r="F76">
        <v>5</v>
      </c>
      <c r="G76">
        <v>44</v>
      </c>
      <c r="H76">
        <v>17</v>
      </c>
      <c r="I76" s="11">
        <f t="shared" si="4"/>
        <v>0.07727272727272727</v>
      </c>
      <c r="J76" s="109">
        <f t="shared" si="5"/>
        <v>3.589318181818182</v>
      </c>
    </row>
    <row r="77" spans="1:10" ht="14.25">
      <c r="A77" s="1">
        <v>42626</v>
      </c>
      <c r="B77" t="s">
        <v>14</v>
      </c>
      <c r="C77" t="s">
        <v>15</v>
      </c>
      <c r="D77" t="s">
        <v>20</v>
      </c>
      <c r="E77">
        <v>7</v>
      </c>
      <c r="F77">
        <v>5</v>
      </c>
      <c r="G77">
        <v>24</v>
      </c>
      <c r="H77">
        <v>9</v>
      </c>
      <c r="I77" s="11">
        <f t="shared" si="4"/>
        <v>0.075</v>
      </c>
      <c r="J77" s="109">
        <f t="shared" si="5"/>
        <v>3.48375</v>
      </c>
    </row>
    <row r="78" spans="1:10" ht="14.25">
      <c r="A78" s="1">
        <v>42611</v>
      </c>
      <c r="B78" t="s">
        <v>39</v>
      </c>
      <c r="C78" t="s">
        <v>40</v>
      </c>
      <c r="D78" t="s">
        <v>41</v>
      </c>
      <c r="E78">
        <v>2</v>
      </c>
      <c r="F78">
        <v>5</v>
      </c>
      <c r="G78">
        <v>24</v>
      </c>
      <c r="H78">
        <v>9</v>
      </c>
      <c r="I78" s="11">
        <f t="shared" si="4"/>
        <v>0.075</v>
      </c>
      <c r="J78" s="109">
        <f t="shared" si="5"/>
        <v>3.48375</v>
      </c>
    </row>
    <row r="79" spans="1:10" ht="14.25">
      <c r="A79" s="1">
        <v>42602</v>
      </c>
      <c r="B79" t="s">
        <v>66</v>
      </c>
      <c r="C79" t="s">
        <v>67</v>
      </c>
      <c r="D79" t="s">
        <v>69</v>
      </c>
      <c r="E79">
        <v>8</v>
      </c>
      <c r="F79">
        <v>5</v>
      </c>
      <c r="G79">
        <v>16</v>
      </c>
      <c r="H79" s="7">
        <v>6</v>
      </c>
      <c r="I79" s="11">
        <f t="shared" si="4"/>
        <v>0.075</v>
      </c>
      <c r="J79" s="109">
        <f t="shared" si="5"/>
        <v>3.48375</v>
      </c>
    </row>
    <row r="80" spans="1:10" ht="14.25">
      <c r="A80" s="1">
        <v>42612</v>
      </c>
      <c r="B80" t="s">
        <v>39</v>
      </c>
      <c r="C80" t="s">
        <v>40</v>
      </c>
      <c r="D80" t="s">
        <v>43</v>
      </c>
      <c r="E80">
        <v>15</v>
      </c>
      <c r="F80">
        <v>5</v>
      </c>
      <c r="G80">
        <v>59</v>
      </c>
      <c r="H80">
        <v>22</v>
      </c>
      <c r="I80" s="11">
        <f t="shared" si="4"/>
        <v>0.07457627118644068</v>
      </c>
      <c r="J80" s="109">
        <f t="shared" si="5"/>
        <v>3.46406779661017</v>
      </c>
    </row>
    <row r="81" spans="1:10" ht="14.25">
      <c r="A81" s="1">
        <v>42625</v>
      </c>
      <c r="B81" t="s">
        <v>45</v>
      </c>
      <c r="C81" t="s">
        <v>47</v>
      </c>
      <c r="D81" t="s">
        <v>53</v>
      </c>
      <c r="E81">
        <v>8</v>
      </c>
      <c r="F81">
        <v>5</v>
      </c>
      <c r="G81">
        <v>35</v>
      </c>
      <c r="H81">
        <v>13</v>
      </c>
      <c r="I81" s="11">
        <f t="shared" si="4"/>
        <v>0.07428571428571429</v>
      </c>
      <c r="J81" s="109">
        <f t="shared" si="5"/>
        <v>3.450571428571429</v>
      </c>
    </row>
    <row r="82" spans="1:10" ht="14.25">
      <c r="A82" s="1">
        <v>42627</v>
      </c>
      <c r="B82" t="s">
        <v>58</v>
      </c>
      <c r="C82" t="s">
        <v>59</v>
      </c>
      <c r="D82" t="s">
        <v>60</v>
      </c>
      <c r="E82">
        <v>18</v>
      </c>
      <c r="F82">
        <v>5</v>
      </c>
      <c r="G82">
        <v>70</v>
      </c>
      <c r="H82">
        <v>26</v>
      </c>
      <c r="I82" s="11">
        <f t="shared" si="4"/>
        <v>0.07428571428571429</v>
      </c>
      <c r="J82" s="109">
        <f t="shared" si="5"/>
        <v>3.450571428571429</v>
      </c>
    </row>
    <row r="83" spans="1:10" ht="14.25">
      <c r="A83" s="1">
        <v>42625</v>
      </c>
      <c r="B83" t="s">
        <v>45</v>
      </c>
      <c r="C83" t="s">
        <v>47</v>
      </c>
      <c r="D83" t="s">
        <v>53</v>
      </c>
      <c r="E83">
        <v>2</v>
      </c>
      <c r="F83">
        <v>5</v>
      </c>
      <c r="G83">
        <v>30</v>
      </c>
      <c r="H83">
        <v>11</v>
      </c>
      <c r="I83" s="11">
        <f t="shared" si="4"/>
        <v>0.07333333333333333</v>
      </c>
      <c r="J83" s="109">
        <f t="shared" si="5"/>
        <v>3.4063333333333334</v>
      </c>
    </row>
    <row r="84" spans="1:10" ht="14.25">
      <c r="A84" s="1">
        <v>42599</v>
      </c>
      <c r="B84" t="s">
        <v>21</v>
      </c>
      <c r="C84" t="s">
        <v>22</v>
      </c>
      <c r="D84" t="s">
        <v>24</v>
      </c>
      <c r="E84">
        <v>12</v>
      </c>
      <c r="F84">
        <v>5</v>
      </c>
      <c r="G84">
        <v>63</v>
      </c>
      <c r="H84">
        <v>23</v>
      </c>
      <c r="I84" s="11">
        <f t="shared" si="4"/>
        <v>0.07301587301587302</v>
      </c>
      <c r="J84" s="109">
        <f t="shared" si="5"/>
        <v>3.391587301587302</v>
      </c>
    </row>
    <row r="85" spans="1:10" ht="14.25">
      <c r="A85" s="1">
        <v>42599</v>
      </c>
      <c r="B85" t="s">
        <v>21</v>
      </c>
      <c r="C85" t="s">
        <v>22</v>
      </c>
      <c r="D85" t="s">
        <v>25</v>
      </c>
      <c r="E85">
        <v>18</v>
      </c>
      <c r="F85">
        <v>5</v>
      </c>
      <c r="G85">
        <v>98</v>
      </c>
      <c r="H85">
        <v>35</v>
      </c>
      <c r="I85" s="11">
        <f t="shared" si="4"/>
        <v>0.07142857142857142</v>
      </c>
      <c r="J85" s="109">
        <f t="shared" si="5"/>
        <v>3.317857142857143</v>
      </c>
    </row>
    <row r="86" spans="1:10" ht="14.25">
      <c r="A86" s="1">
        <v>42599</v>
      </c>
      <c r="B86" t="s">
        <v>21</v>
      </c>
      <c r="C86" t="s">
        <v>22</v>
      </c>
      <c r="D86" t="s">
        <v>24</v>
      </c>
      <c r="E86">
        <v>10</v>
      </c>
      <c r="F86">
        <v>5</v>
      </c>
      <c r="G86">
        <v>63</v>
      </c>
      <c r="H86">
        <v>22</v>
      </c>
      <c r="I86" s="11">
        <f t="shared" si="4"/>
        <v>0.06984126984126984</v>
      </c>
      <c r="J86" s="109">
        <f t="shared" si="5"/>
        <v>3.2441269841269844</v>
      </c>
    </row>
    <row r="87" spans="1:10" ht="14.25">
      <c r="A87" s="1">
        <v>42599</v>
      </c>
      <c r="B87" t="s">
        <v>21</v>
      </c>
      <c r="C87" t="s">
        <v>22</v>
      </c>
      <c r="D87" t="s">
        <v>25</v>
      </c>
      <c r="E87">
        <v>13</v>
      </c>
      <c r="F87">
        <v>5</v>
      </c>
      <c r="G87">
        <v>98</v>
      </c>
      <c r="H87">
        <v>33</v>
      </c>
      <c r="I87" s="11">
        <f t="shared" si="4"/>
        <v>0.0673469387755102</v>
      </c>
      <c r="J87" s="109">
        <f t="shared" si="5"/>
        <v>3.1282653061224495</v>
      </c>
    </row>
    <row r="88" spans="1:10" ht="14.25">
      <c r="A88" s="1">
        <v>42599</v>
      </c>
      <c r="B88" t="s">
        <v>21</v>
      </c>
      <c r="C88" t="s">
        <v>22</v>
      </c>
      <c r="D88" t="s">
        <v>24</v>
      </c>
      <c r="E88">
        <v>3</v>
      </c>
      <c r="F88">
        <v>5</v>
      </c>
      <c r="G88">
        <v>63</v>
      </c>
      <c r="H88">
        <v>21</v>
      </c>
      <c r="I88" s="11">
        <f t="shared" si="4"/>
        <v>0.06666666666666667</v>
      </c>
      <c r="J88" s="109">
        <f t="shared" si="5"/>
        <v>3.0966666666666667</v>
      </c>
    </row>
    <row r="89" spans="1:10" ht="14.25">
      <c r="A89" s="1">
        <v>42599</v>
      </c>
      <c r="B89" t="s">
        <v>21</v>
      </c>
      <c r="C89" t="s">
        <v>22</v>
      </c>
      <c r="D89" t="s">
        <v>24</v>
      </c>
      <c r="E89">
        <v>17</v>
      </c>
      <c r="F89">
        <v>5</v>
      </c>
      <c r="G89">
        <v>63</v>
      </c>
      <c r="H89">
        <v>21</v>
      </c>
      <c r="I89" s="11">
        <f t="shared" si="4"/>
        <v>0.06666666666666667</v>
      </c>
      <c r="J89" s="109">
        <f t="shared" si="5"/>
        <v>3.0966666666666667</v>
      </c>
    </row>
    <row r="90" spans="1:10" ht="14.25">
      <c r="A90" s="1">
        <v>42592</v>
      </c>
      <c r="B90" t="s">
        <v>32</v>
      </c>
      <c r="C90" t="s">
        <v>36</v>
      </c>
      <c r="D90" t="s">
        <v>38</v>
      </c>
      <c r="E90">
        <v>19</v>
      </c>
      <c r="F90">
        <v>5</v>
      </c>
      <c r="G90">
        <v>21</v>
      </c>
      <c r="H90">
        <v>7</v>
      </c>
      <c r="I90" s="11">
        <f t="shared" si="4"/>
        <v>0.06666666666666667</v>
      </c>
      <c r="J90" s="109">
        <f t="shared" si="5"/>
        <v>3.0966666666666667</v>
      </c>
    </row>
    <row r="91" spans="1:10" ht="14.25">
      <c r="A91" s="1">
        <v>42602</v>
      </c>
      <c r="B91" t="s">
        <v>66</v>
      </c>
      <c r="C91" t="s">
        <v>67</v>
      </c>
      <c r="D91" t="s">
        <v>71</v>
      </c>
      <c r="E91">
        <v>9</v>
      </c>
      <c r="F91">
        <v>5</v>
      </c>
      <c r="G91">
        <v>42.9</v>
      </c>
      <c r="H91" s="7">
        <v>14</v>
      </c>
      <c r="I91" s="11">
        <f t="shared" si="4"/>
        <v>0.06526806526806526</v>
      </c>
      <c r="J91" s="109">
        <f t="shared" si="5"/>
        <v>3.031701631701632</v>
      </c>
    </row>
    <row r="92" spans="1:10" ht="14.25">
      <c r="A92" s="1">
        <v>42599</v>
      </c>
      <c r="B92" t="s">
        <v>21</v>
      </c>
      <c r="C92" t="s">
        <v>22</v>
      </c>
      <c r="D92" t="s">
        <v>23</v>
      </c>
      <c r="E92">
        <v>5</v>
      </c>
      <c r="F92">
        <v>5</v>
      </c>
      <c r="G92">
        <v>71</v>
      </c>
      <c r="H92">
        <v>23</v>
      </c>
      <c r="I92" s="11">
        <f t="shared" si="4"/>
        <v>0.0647887323943662</v>
      </c>
      <c r="J92" s="109">
        <f t="shared" si="5"/>
        <v>3.00943661971831</v>
      </c>
    </row>
    <row r="93" spans="1:10" ht="14.25">
      <c r="A93" s="1">
        <v>42625</v>
      </c>
      <c r="B93" t="s">
        <v>45</v>
      </c>
      <c r="C93" t="s">
        <v>47</v>
      </c>
      <c r="D93" t="s">
        <v>53</v>
      </c>
      <c r="E93">
        <v>13</v>
      </c>
      <c r="F93">
        <v>5</v>
      </c>
      <c r="G93">
        <v>40</v>
      </c>
      <c r="H93">
        <v>12</v>
      </c>
      <c r="I93" s="11">
        <f t="shared" si="4"/>
        <v>0.06</v>
      </c>
      <c r="J93" s="109">
        <f t="shared" si="5"/>
        <v>2.787</v>
      </c>
    </row>
    <row r="94" spans="1:10" ht="14.25">
      <c r="A94" s="1">
        <v>42592</v>
      </c>
      <c r="B94" t="s">
        <v>32</v>
      </c>
      <c r="C94" t="s">
        <v>36</v>
      </c>
      <c r="D94" t="s">
        <v>37</v>
      </c>
      <c r="E94">
        <v>19</v>
      </c>
      <c r="F94">
        <v>5</v>
      </c>
      <c r="G94">
        <v>34</v>
      </c>
      <c r="H94">
        <v>10</v>
      </c>
      <c r="I94" s="11">
        <f t="shared" si="4"/>
        <v>0.058823529411764705</v>
      </c>
      <c r="J94" s="109">
        <f t="shared" si="5"/>
        <v>2.7323529411764707</v>
      </c>
    </row>
    <row r="95" spans="1:10" ht="14.25">
      <c r="A95" s="1">
        <v>42568</v>
      </c>
      <c r="B95" t="s">
        <v>72</v>
      </c>
      <c r="C95" t="s">
        <v>73</v>
      </c>
      <c r="D95" t="s">
        <v>74</v>
      </c>
      <c r="E95">
        <v>12</v>
      </c>
      <c r="F95">
        <v>5</v>
      </c>
      <c r="G95">
        <v>134</v>
      </c>
      <c r="H95" s="7">
        <v>39</v>
      </c>
      <c r="I95" s="11">
        <f t="shared" si="4"/>
        <v>0.058208955223880594</v>
      </c>
      <c r="J95" s="109">
        <f t="shared" si="5"/>
        <v>2.703805970149254</v>
      </c>
    </row>
    <row r="96" spans="1:10" ht="14.25">
      <c r="A96" s="1">
        <v>42626</v>
      </c>
      <c r="B96" t="s">
        <v>14</v>
      </c>
      <c r="C96" t="s">
        <v>15</v>
      </c>
      <c r="D96" t="s">
        <v>20</v>
      </c>
      <c r="E96">
        <v>1</v>
      </c>
      <c r="F96">
        <v>5</v>
      </c>
      <c r="G96">
        <v>25</v>
      </c>
      <c r="H96">
        <v>7</v>
      </c>
      <c r="I96" s="11">
        <f t="shared" si="4"/>
        <v>0.056</v>
      </c>
      <c r="J96" s="109">
        <f t="shared" si="5"/>
        <v>2.6012000000000004</v>
      </c>
    </row>
    <row r="97" spans="1:10" ht="14.25">
      <c r="A97" s="1">
        <v>42624</v>
      </c>
      <c r="B97" t="s">
        <v>45</v>
      </c>
      <c r="C97" t="s">
        <v>46</v>
      </c>
      <c r="D97" t="s">
        <v>48</v>
      </c>
      <c r="E97">
        <v>13</v>
      </c>
      <c r="F97">
        <v>5</v>
      </c>
      <c r="G97">
        <v>43</v>
      </c>
      <c r="H97">
        <v>12</v>
      </c>
      <c r="I97" s="11">
        <f t="shared" si="4"/>
        <v>0.05581395348837209</v>
      </c>
      <c r="J97" s="109">
        <f t="shared" si="5"/>
        <v>2.592558139534884</v>
      </c>
    </row>
    <row r="98" spans="1:10" ht="14.25">
      <c r="A98" s="1">
        <v>42598</v>
      </c>
      <c r="B98" t="s">
        <v>26</v>
      </c>
      <c r="C98" t="s">
        <v>27</v>
      </c>
      <c r="D98" t="s">
        <v>30</v>
      </c>
      <c r="E98">
        <v>20</v>
      </c>
      <c r="F98">
        <v>5</v>
      </c>
      <c r="G98">
        <v>61</v>
      </c>
      <c r="H98">
        <v>17</v>
      </c>
      <c r="I98" s="11">
        <f aca="true" t="shared" si="6" ref="I98:I129">(H98/(F98*G98))</f>
        <v>0.05573770491803279</v>
      </c>
      <c r="J98" s="109">
        <f aca="true" t="shared" si="7" ref="J98:J129">(I98)*46.45</f>
        <v>2.5890163934426234</v>
      </c>
    </row>
    <row r="99" spans="1:10" ht="14.25">
      <c r="A99" s="1">
        <v>42592</v>
      </c>
      <c r="B99" t="s">
        <v>32</v>
      </c>
      <c r="C99" t="s">
        <v>33</v>
      </c>
      <c r="D99" t="s">
        <v>35</v>
      </c>
      <c r="E99">
        <v>7</v>
      </c>
      <c r="F99">
        <v>5</v>
      </c>
      <c r="G99">
        <v>47</v>
      </c>
      <c r="H99">
        <v>13</v>
      </c>
      <c r="I99" s="11">
        <f t="shared" si="6"/>
        <v>0.05531914893617021</v>
      </c>
      <c r="J99" s="109">
        <f t="shared" si="7"/>
        <v>2.5695744680851065</v>
      </c>
    </row>
    <row r="100" spans="1:10" ht="14.25">
      <c r="A100" s="1">
        <v>42626</v>
      </c>
      <c r="B100" t="s">
        <v>14</v>
      </c>
      <c r="C100" t="s">
        <v>15</v>
      </c>
      <c r="D100" t="s">
        <v>20</v>
      </c>
      <c r="E100">
        <v>13</v>
      </c>
      <c r="F100">
        <v>5</v>
      </c>
      <c r="G100">
        <v>22</v>
      </c>
      <c r="H100">
        <v>6</v>
      </c>
      <c r="I100" s="11">
        <f t="shared" si="6"/>
        <v>0.05454545454545454</v>
      </c>
      <c r="J100" s="109">
        <f t="shared" si="7"/>
        <v>2.5336363636363637</v>
      </c>
    </row>
    <row r="101" spans="1:10" ht="14.25">
      <c r="A101" s="1">
        <v>42592</v>
      </c>
      <c r="B101" t="s">
        <v>32</v>
      </c>
      <c r="C101" t="s">
        <v>33</v>
      </c>
      <c r="D101" t="s">
        <v>35</v>
      </c>
      <c r="E101">
        <v>15</v>
      </c>
      <c r="F101">
        <v>5</v>
      </c>
      <c r="G101">
        <v>45</v>
      </c>
      <c r="H101">
        <v>12</v>
      </c>
      <c r="I101" s="11">
        <f t="shared" si="6"/>
        <v>0.05333333333333334</v>
      </c>
      <c r="J101" s="109">
        <f t="shared" si="7"/>
        <v>2.4773333333333336</v>
      </c>
    </row>
    <row r="102" spans="1:10" ht="14.25">
      <c r="A102" s="1">
        <v>42599</v>
      </c>
      <c r="B102" t="s">
        <v>21</v>
      </c>
      <c r="C102" t="s">
        <v>22</v>
      </c>
      <c r="D102" t="s">
        <v>23</v>
      </c>
      <c r="E102">
        <v>16</v>
      </c>
      <c r="F102">
        <v>5</v>
      </c>
      <c r="G102">
        <v>71</v>
      </c>
      <c r="H102">
        <v>18</v>
      </c>
      <c r="I102" s="11">
        <f t="shared" si="6"/>
        <v>0.05070422535211268</v>
      </c>
      <c r="J102" s="109">
        <f t="shared" si="7"/>
        <v>2.355211267605634</v>
      </c>
    </row>
    <row r="103" spans="1:10" ht="14.25">
      <c r="A103" s="1">
        <v>42619</v>
      </c>
      <c r="B103" t="s">
        <v>45</v>
      </c>
      <c r="C103" t="s">
        <v>51</v>
      </c>
      <c r="D103" t="s">
        <v>52</v>
      </c>
      <c r="E103">
        <v>13</v>
      </c>
      <c r="F103">
        <v>5</v>
      </c>
      <c r="G103">
        <v>20</v>
      </c>
      <c r="H103">
        <v>5</v>
      </c>
      <c r="I103" s="11">
        <f t="shared" si="6"/>
        <v>0.05</v>
      </c>
      <c r="J103" s="109">
        <f t="shared" si="7"/>
        <v>2.3225000000000002</v>
      </c>
    </row>
    <row r="104" spans="1:10" ht="14.25">
      <c r="A104" s="1">
        <v>42626</v>
      </c>
      <c r="B104" t="s">
        <v>14</v>
      </c>
      <c r="C104" t="s">
        <v>15</v>
      </c>
      <c r="D104" t="s">
        <v>20</v>
      </c>
      <c r="E104">
        <v>15</v>
      </c>
      <c r="F104">
        <v>5</v>
      </c>
      <c r="G104">
        <v>21</v>
      </c>
      <c r="H104">
        <v>5</v>
      </c>
      <c r="I104" s="11">
        <f t="shared" si="6"/>
        <v>0.047619047619047616</v>
      </c>
      <c r="J104" s="109">
        <f t="shared" si="7"/>
        <v>2.211904761904762</v>
      </c>
    </row>
    <row r="105" spans="1:10" ht="14.25">
      <c r="A105" s="1">
        <v>42598</v>
      </c>
      <c r="B105" t="s">
        <v>26</v>
      </c>
      <c r="C105" t="s">
        <v>27</v>
      </c>
      <c r="D105" t="s">
        <v>30</v>
      </c>
      <c r="E105">
        <v>12</v>
      </c>
      <c r="F105">
        <v>5</v>
      </c>
      <c r="G105">
        <v>59</v>
      </c>
      <c r="H105">
        <v>14</v>
      </c>
      <c r="I105" s="11">
        <f t="shared" si="6"/>
        <v>0.04745762711864407</v>
      </c>
      <c r="J105" s="109">
        <f t="shared" si="7"/>
        <v>2.204406779661017</v>
      </c>
    </row>
    <row r="106" spans="1:10" ht="14.25">
      <c r="A106" s="1">
        <v>42598</v>
      </c>
      <c r="B106" t="s">
        <v>26</v>
      </c>
      <c r="C106" t="s">
        <v>27</v>
      </c>
      <c r="D106" t="s">
        <v>31</v>
      </c>
      <c r="E106">
        <v>13</v>
      </c>
      <c r="F106">
        <v>5</v>
      </c>
      <c r="G106">
        <v>65</v>
      </c>
      <c r="H106">
        <v>15</v>
      </c>
      <c r="I106" s="11">
        <f t="shared" si="6"/>
        <v>0.046153846153846156</v>
      </c>
      <c r="J106" s="109">
        <f t="shared" si="7"/>
        <v>2.143846153846154</v>
      </c>
    </row>
    <row r="107" spans="1:10" ht="14.25">
      <c r="A107" s="1">
        <v>42619</v>
      </c>
      <c r="B107" t="s">
        <v>45</v>
      </c>
      <c r="C107" t="s">
        <v>51</v>
      </c>
      <c r="D107" t="s">
        <v>52</v>
      </c>
      <c r="E107">
        <v>9</v>
      </c>
      <c r="F107">
        <v>5</v>
      </c>
      <c r="G107">
        <v>28</v>
      </c>
      <c r="H107">
        <v>6</v>
      </c>
      <c r="I107" s="11">
        <f t="shared" si="6"/>
        <v>0.04285714285714286</v>
      </c>
      <c r="J107" s="109">
        <f t="shared" si="7"/>
        <v>1.9907142857142859</v>
      </c>
    </row>
    <row r="108" spans="1:10" s="16" customFormat="1" ht="14.25">
      <c r="A108" s="15">
        <v>42599</v>
      </c>
      <c r="B108" s="16" t="s">
        <v>21</v>
      </c>
      <c r="C108" s="16" t="s">
        <v>22</v>
      </c>
      <c r="D108" s="16" t="s">
        <v>23</v>
      </c>
      <c r="E108" s="16">
        <v>11</v>
      </c>
      <c r="F108" s="16">
        <v>5</v>
      </c>
      <c r="G108" s="16">
        <v>71</v>
      </c>
      <c r="H108" s="16">
        <v>14</v>
      </c>
      <c r="I108" s="17">
        <f t="shared" si="6"/>
        <v>0.03943661971830986</v>
      </c>
      <c r="J108" s="110">
        <f t="shared" si="7"/>
        <v>1.8318309859154933</v>
      </c>
    </row>
    <row r="109" spans="1:10" ht="14.25">
      <c r="A109" s="1">
        <v>42612</v>
      </c>
      <c r="B109" t="s">
        <v>39</v>
      </c>
      <c r="C109" t="s">
        <v>40</v>
      </c>
      <c r="D109" t="s">
        <v>42</v>
      </c>
      <c r="E109">
        <v>20</v>
      </c>
      <c r="F109">
        <v>5</v>
      </c>
      <c r="G109">
        <v>63</v>
      </c>
      <c r="H109">
        <v>12</v>
      </c>
      <c r="I109" s="11">
        <f t="shared" si="6"/>
        <v>0.0380952380952381</v>
      </c>
      <c r="J109" s="109">
        <f t="shared" si="7"/>
        <v>1.7695238095238097</v>
      </c>
    </row>
    <row r="110" spans="1:10" ht="14.25">
      <c r="A110" s="1">
        <v>42602</v>
      </c>
      <c r="B110" t="s">
        <v>66</v>
      </c>
      <c r="C110" t="s">
        <v>67</v>
      </c>
      <c r="D110" t="s">
        <v>71</v>
      </c>
      <c r="E110">
        <v>17</v>
      </c>
      <c r="F110">
        <v>5</v>
      </c>
      <c r="G110">
        <v>37.7</v>
      </c>
      <c r="H110" s="7">
        <v>7</v>
      </c>
      <c r="I110" s="11">
        <f t="shared" si="6"/>
        <v>0.03713527851458886</v>
      </c>
      <c r="J110" s="109">
        <f t="shared" si="7"/>
        <v>1.7249336870026526</v>
      </c>
    </row>
    <row r="111" spans="1:10" ht="14.25">
      <c r="A111" s="1">
        <v>42598</v>
      </c>
      <c r="B111" t="s">
        <v>26</v>
      </c>
      <c r="C111" t="s">
        <v>27</v>
      </c>
      <c r="D111" t="s">
        <v>29</v>
      </c>
      <c r="E111">
        <v>14</v>
      </c>
      <c r="F111">
        <v>5</v>
      </c>
      <c r="G111">
        <v>65</v>
      </c>
      <c r="H111">
        <v>12</v>
      </c>
      <c r="I111" s="11">
        <f t="shared" si="6"/>
        <v>0.036923076923076927</v>
      </c>
      <c r="J111" s="109">
        <f t="shared" si="7"/>
        <v>1.7150769230769234</v>
      </c>
    </row>
    <row r="112" spans="1:10" ht="14.25">
      <c r="A112" s="1">
        <v>42598</v>
      </c>
      <c r="B112" t="s">
        <v>26</v>
      </c>
      <c r="C112" t="s">
        <v>27</v>
      </c>
      <c r="D112" t="s">
        <v>31</v>
      </c>
      <c r="E112">
        <v>2</v>
      </c>
      <c r="F112">
        <v>5</v>
      </c>
      <c r="G112">
        <v>65</v>
      </c>
      <c r="H112">
        <v>12</v>
      </c>
      <c r="I112" s="11">
        <f t="shared" si="6"/>
        <v>0.036923076923076927</v>
      </c>
      <c r="J112" s="109">
        <f t="shared" si="7"/>
        <v>1.7150769230769234</v>
      </c>
    </row>
    <row r="113" spans="1:10" ht="14.25">
      <c r="A113" s="1">
        <v>42619</v>
      </c>
      <c r="B113" t="s">
        <v>45</v>
      </c>
      <c r="C113" t="s">
        <v>51</v>
      </c>
      <c r="D113" t="s">
        <v>52</v>
      </c>
      <c r="E113">
        <v>19</v>
      </c>
      <c r="F113">
        <v>5</v>
      </c>
      <c r="G113">
        <v>22</v>
      </c>
      <c r="H113">
        <v>4</v>
      </c>
      <c r="I113" s="11">
        <f t="shared" si="6"/>
        <v>0.03636363636363636</v>
      </c>
      <c r="J113" s="109">
        <f t="shared" si="7"/>
        <v>1.6890909090909092</v>
      </c>
    </row>
    <row r="114" spans="1:10" ht="14.25">
      <c r="A114" s="1">
        <v>42602</v>
      </c>
      <c r="B114" t="s">
        <v>66</v>
      </c>
      <c r="C114" t="s">
        <v>67</v>
      </c>
      <c r="D114" t="s">
        <v>71</v>
      </c>
      <c r="E114">
        <v>13</v>
      </c>
      <c r="F114">
        <v>5</v>
      </c>
      <c r="G114">
        <v>38.8</v>
      </c>
      <c r="H114" s="7">
        <v>7</v>
      </c>
      <c r="I114" s="11">
        <f t="shared" si="6"/>
        <v>0.03608247422680412</v>
      </c>
      <c r="J114" s="109">
        <f t="shared" si="7"/>
        <v>1.6760309278350516</v>
      </c>
    </row>
    <row r="115" spans="1:10" ht="14.25">
      <c r="A115" s="1">
        <v>42612</v>
      </c>
      <c r="B115" t="s">
        <v>39</v>
      </c>
      <c r="C115" t="s">
        <v>40</v>
      </c>
      <c r="D115" t="s">
        <v>42</v>
      </c>
      <c r="E115">
        <v>8</v>
      </c>
      <c r="F115">
        <v>5</v>
      </c>
      <c r="G115">
        <v>60</v>
      </c>
      <c r="H115">
        <v>10</v>
      </c>
      <c r="I115" s="11">
        <f t="shared" si="6"/>
        <v>0.03333333333333333</v>
      </c>
      <c r="J115" s="109">
        <f t="shared" si="7"/>
        <v>1.5483333333333333</v>
      </c>
    </row>
    <row r="116" spans="1:10" ht="14.25">
      <c r="A116" s="1">
        <v>42568</v>
      </c>
      <c r="B116" t="s">
        <v>72</v>
      </c>
      <c r="C116" t="s">
        <v>73</v>
      </c>
      <c r="D116" t="s">
        <v>74</v>
      </c>
      <c r="E116">
        <v>14</v>
      </c>
      <c r="F116">
        <v>5</v>
      </c>
      <c r="G116">
        <v>134</v>
      </c>
      <c r="H116" s="7">
        <v>22</v>
      </c>
      <c r="I116" s="11">
        <f t="shared" si="6"/>
        <v>0.03283582089552239</v>
      </c>
      <c r="J116" s="109">
        <f t="shared" si="7"/>
        <v>1.525223880597015</v>
      </c>
    </row>
    <row r="117" spans="1:10" ht="14.25">
      <c r="A117" s="1">
        <v>42626</v>
      </c>
      <c r="B117" t="s">
        <v>14</v>
      </c>
      <c r="C117" t="s">
        <v>15</v>
      </c>
      <c r="D117" t="s">
        <v>17</v>
      </c>
      <c r="E117">
        <v>4</v>
      </c>
      <c r="F117">
        <v>5</v>
      </c>
      <c r="G117">
        <v>44</v>
      </c>
      <c r="H117">
        <v>7</v>
      </c>
      <c r="I117" s="11">
        <f t="shared" si="6"/>
        <v>0.031818181818181815</v>
      </c>
      <c r="J117" s="109">
        <f t="shared" si="7"/>
        <v>1.4779545454545453</v>
      </c>
    </row>
    <row r="118" spans="1:10" ht="14.25">
      <c r="A118" s="1">
        <v>42598</v>
      </c>
      <c r="B118" t="s">
        <v>26</v>
      </c>
      <c r="C118" t="s">
        <v>27</v>
      </c>
      <c r="D118" t="s">
        <v>29</v>
      </c>
      <c r="E118">
        <v>17</v>
      </c>
      <c r="F118">
        <v>5</v>
      </c>
      <c r="G118">
        <v>63</v>
      </c>
      <c r="H118">
        <v>10</v>
      </c>
      <c r="I118" s="11">
        <f t="shared" si="6"/>
        <v>0.031746031746031744</v>
      </c>
      <c r="J118" s="109">
        <f t="shared" si="7"/>
        <v>1.4746031746031747</v>
      </c>
    </row>
    <row r="119" spans="1:10" ht="14.25">
      <c r="A119" s="1">
        <v>42602</v>
      </c>
      <c r="B119" t="s">
        <v>66</v>
      </c>
      <c r="C119" t="s">
        <v>67</v>
      </c>
      <c r="D119" t="s">
        <v>71</v>
      </c>
      <c r="E119">
        <v>14</v>
      </c>
      <c r="F119">
        <v>5</v>
      </c>
      <c r="G119">
        <v>37.9</v>
      </c>
      <c r="H119" s="7">
        <v>6</v>
      </c>
      <c r="I119" s="11">
        <f t="shared" si="6"/>
        <v>0.0316622691292876</v>
      </c>
      <c r="J119" s="109">
        <f t="shared" si="7"/>
        <v>1.4707124010554091</v>
      </c>
    </row>
    <row r="120" spans="1:10" ht="14.25">
      <c r="A120" s="1">
        <v>42625</v>
      </c>
      <c r="B120" t="s">
        <v>4</v>
      </c>
      <c r="C120" t="s">
        <v>10</v>
      </c>
      <c r="D120" t="s">
        <v>19</v>
      </c>
      <c r="E120">
        <v>11</v>
      </c>
      <c r="F120">
        <v>5</v>
      </c>
      <c r="G120">
        <v>84</v>
      </c>
      <c r="H120">
        <v>13</v>
      </c>
      <c r="I120" s="11">
        <f t="shared" si="6"/>
        <v>0.030952380952380953</v>
      </c>
      <c r="J120" s="109">
        <f t="shared" si="7"/>
        <v>1.4377380952380954</v>
      </c>
    </row>
    <row r="121" spans="1:10" ht="14.25">
      <c r="A121" s="1">
        <v>42625</v>
      </c>
      <c r="B121" t="s">
        <v>4</v>
      </c>
      <c r="C121" t="s">
        <v>10</v>
      </c>
      <c r="D121" t="s">
        <v>19</v>
      </c>
      <c r="E121">
        <v>5</v>
      </c>
      <c r="F121">
        <v>5</v>
      </c>
      <c r="G121">
        <v>109</v>
      </c>
      <c r="H121">
        <v>16</v>
      </c>
      <c r="I121" s="11">
        <f t="shared" si="6"/>
        <v>0.029357798165137616</v>
      </c>
      <c r="J121" s="109">
        <f t="shared" si="7"/>
        <v>1.3636697247706424</v>
      </c>
    </row>
    <row r="122" spans="1:10" ht="14.25">
      <c r="A122" s="1">
        <v>42611</v>
      </c>
      <c r="B122" t="s">
        <v>39</v>
      </c>
      <c r="C122" t="s">
        <v>40</v>
      </c>
      <c r="D122" t="s">
        <v>41</v>
      </c>
      <c r="E122">
        <v>13</v>
      </c>
      <c r="F122">
        <v>5</v>
      </c>
      <c r="G122">
        <v>41</v>
      </c>
      <c r="H122">
        <v>6</v>
      </c>
      <c r="I122" s="11">
        <f t="shared" si="6"/>
        <v>0.02926829268292683</v>
      </c>
      <c r="J122" s="109">
        <f t="shared" si="7"/>
        <v>1.3595121951219513</v>
      </c>
    </row>
    <row r="123" spans="1:10" ht="14.25">
      <c r="A123" s="1">
        <v>42625</v>
      </c>
      <c r="B123" t="s">
        <v>4</v>
      </c>
      <c r="C123" t="s">
        <v>10</v>
      </c>
      <c r="D123" t="s">
        <v>19</v>
      </c>
      <c r="E123">
        <v>8</v>
      </c>
      <c r="F123">
        <v>5</v>
      </c>
      <c r="G123">
        <v>98</v>
      </c>
      <c r="H123">
        <v>14</v>
      </c>
      <c r="I123" s="11">
        <f t="shared" si="6"/>
        <v>0.02857142857142857</v>
      </c>
      <c r="J123" s="109">
        <f t="shared" si="7"/>
        <v>1.3271428571428572</v>
      </c>
    </row>
    <row r="124" spans="1:10" ht="14.25">
      <c r="A124" s="1">
        <v>42612</v>
      </c>
      <c r="B124" t="s">
        <v>39</v>
      </c>
      <c r="C124" t="s">
        <v>40</v>
      </c>
      <c r="D124" t="s">
        <v>43</v>
      </c>
      <c r="E124">
        <v>13</v>
      </c>
      <c r="F124">
        <v>5</v>
      </c>
      <c r="G124">
        <v>63</v>
      </c>
      <c r="H124">
        <v>9</v>
      </c>
      <c r="I124" s="11">
        <f t="shared" si="6"/>
        <v>0.02857142857142857</v>
      </c>
      <c r="J124" s="109">
        <f t="shared" si="7"/>
        <v>1.3271428571428572</v>
      </c>
    </row>
    <row r="125" spans="1:10" ht="14.25">
      <c r="A125" s="1">
        <v>42611</v>
      </c>
      <c r="B125" t="s">
        <v>39</v>
      </c>
      <c r="C125" t="s">
        <v>40</v>
      </c>
      <c r="D125" t="s">
        <v>41</v>
      </c>
      <c r="E125">
        <v>18</v>
      </c>
      <c r="F125">
        <v>5</v>
      </c>
      <c r="G125">
        <v>43</v>
      </c>
      <c r="H125">
        <v>6</v>
      </c>
      <c r="I125" s="11">
        <f t="shared" si="6"/>
        <v>0.027906976744186046</v>
      </c>
      <c r="J125" s="109">
        <f t="shared" si="7"/>
        <v>1.296279069767442</v>
      </c>
    </row>
    <row r="126" spans="1:10" ht="14.25">
      <c r="A126" s="1">
        <v>42625</v>
      </c>
      <c r="B126" t="s">
        <v>45</v>
      </c>
      <c r="C126" t="s">
        <v>47</v>
      </c>
      <c r="D126" t="s">
        <v>49</v>
      </c>
      <c r="E126">
        <v>2</v>
      </c>
      <c r="F126">
        <v>5</v>
      </c>
      <c r="G126">
        <v>36</v>
      </c>
      <c r="H126">
        <v>5</v>
      </c>
      <c r="I126" s="11">
        <f t="shared" si="6"/>
        <v>0.027777777777777776</v>
      </c>
      <c r="J126" s="109">
        <f t="shared" si="7"/>
        <v>1.2902777777777779</v>
      </c>
    </row>
    <row r="127" spans="1:10" ht="14.25">
      <c r="A127" s="1">
        <v>42598</v>
      </c>
      <c r="B127" t="s">
        <v>26</v>
      </c>
      <c r="C127" t="s">
        <v>27</v>
      </c>
      <c r="D127" t="s">
        <v>29</v>
      </c>
      <c r="E127">
        <v>13</v>
      </c>
      <c r="F127">
        <v>5</v>
      </c>
      <c r="G127">
        <v>65</v>
      </c>
      <c r="H127">
        <v>9</v>
      </c>
      <c r="I127" s="11">
        <f t="shared" si="6"/>
        <v>0.027692307692307693</v>
      </c>
      <c r="J127" s="109">
        <f t="shared" si="7"/>
        <v>1.2863076923076924</v>
      </c>
    </row>
    <row r="128" spans="1:10" ht="14.25">
      <c r="A128" s="1">
        <v>42626</v>
      </c>
      <c r="B128" t="s">
        <v>14</v>
      </c>
      <c r="C128" t="s">
        <v>15</v>
      </c>
      <c r="D128" t="s">
        <v>17</v>
      </c>
      <c r="E128">
        <v>3</v>
      </c>
      <c r="F128">
        <v>5</v>
      </c>
      <c r="G128">
        <v>44</v>
      </c>
      <c r="H128">
        <v>6</v>
      </c>
      <c r="I128" s="11">
        <f t="shared" si="6"/>
        <v>0.02727272727272727</v>
      </c>
      <c r="J128" s="109">
        <f t="shared" si="7"/>
        <v>1.2668181818181818</v>
      </c>
    </row>
    <row r="129" spans="1:10" ht="14.25">
      <c r="A129" s="1">
        <v>42598</v>
      </c>
      <c r="B129" t="s">
        <v>26</v>
      </c>
      <c r="C129" t="s">
        <v>27</v>
      </c>
      <c r="D129" t="s">
        <v>31</v>
      </c>
      <c r="E129">
        <v>20</v>
      </c>
      <c r="F129">
        <v>5</v>
      </c>
      <c r="G129">
        <v>66</v>
      </c>
      <c r="H129">
        <v>9</v>
      </c>
      <c r="I129" s="11">
        <f t="shared" si="6"/>
        <v>0.02727272727272727</v>
      </c>
      <c r="J129" s="109">
        <f t="shared" si="7"/>
        <v>1.2668181818181818</v>
      </c>
    </row>
    <row r="130" spans="1:10" ht="14.25">
      <c r="A130" s="1">
        <v>42612</v>
      </c>
      <c r="B130" t="s">
        <v>39</v>
      </c>
      <c r="C130" t="s">
        <v>40</v>
      </c>
      <c r="D130" t="s">
        <v>43</v>
      </c>
      <c r="E130">
        <v>2</v>
      </c>
      <c r="F130">
        <v>5</v>
      </c>
      <c r="G130">
        <v>59</v>
      </c>
      <c r="H130">
        <v>8</v>
      </c>
      <c r="I130" s="11">
        <f aca="true" t="shared" si="8" ref="I130:I161">(H130/(F130*G130))</f>
        <v>0.02711864406779661</v>
      </c>
      <c r="J130" s="109">
        <f aca="true" t="shared" si="9" ref="J130:J161">(I130)*46.45</f>
        <v>1.2596610169491527</v>
      </c>
    </row>
    <row r="131" spans="1:10" ht="14.25">
      <c r="A131" s="1">
        <v>42627</v>
      </c>
      <c r="B131" t="s">
        <v>45</v>
      </c>
      <c r="C131" t="s">
        <v>47</v>
      </c>
      <c r="D131" t="s">
        <v>50</v>
      </c>
      <c r="E131">
        <v>1</v>
      </c>
      <c r="F131">
        <v>5</v>
      </c>
      <c r="G131">
        <v>59</v>
      </c>
      <c r="H131">
        <v>8</v>
      </c>
      <c r="I131" s="11">
        <f t="shared" si="8"/>
        <v>0.02711864406779661</v>
      </c>
      <c r="J131" s="109">
        <f t="shared" si="9"/>
        <v>1.2596610169491527</v>
      </c>
    </row>
    <row r="132" spans="1:10" ht="14.25">
      <c r="A132" s="1">
        <v>42598</v>
      </c>
      <c r="B132" t="s">
        <v>26</v>
      </c>
      <c r="C132" t="s">
        <v>27</v>
      </c>
      <c r="D132" t="s">
        <v>30</v>
      </c>
      <c r="E132">
        <v>3</v>
      </c>
      <c r="F132">
        <v>5</v>
      </c>
      <c r="G132">
        <v>60</v>
      </c>
      <c r="H132">
        <v>8</v>
      </c>
      <c r="I132" s="11">
        <f t="shared" si="8"/>
        <v>0.02666666666666667</v>
      </c>
      <c r="J132" s="109">
        <f t="shared" si="9"/>
        <v>1.2386666666666668</v>
      </c>
    </row>
    <row r="133" spans="1:10" ht="14.25">
      <c r="A133" s="1">
        <v>42625</v>
      </c>
      <c r="B133" t="s">
        <v>4</v>
      </c>
      <c r="C133" t="s">
        <v>10</v>
      </c>
      <c r="D133" t="s">
        <v>19</v>
      </c>
      <c r="E133">
        <v>16</v>
      </c>
      <c r="F133">
        <v>5</v>
      </c>
      <c r="G133">
        <v>76</v>
      </c>
      <c r="H133">
        <v>10</v>
      </c>
      <c r="I133" s="11">
        <f t="shared" si="8"/>
        <v>0.02631578947368421</v>
      </c>
      <c r="J133" s="109">
        <f t="shared" si="9"/>
        <v>1.2223684210526315</v>
      </c>
    </row>
    <row r="134" spans="1:10" ht="14.25">
      <c r="A134" s="1">
        <v>42625</v>
      </c>
      <c r="B134" t="s">
        <v>4</v>
      </c>
      <c r="C134" t="s">
        <v>10</v>
      </c>
      <c r="D134" t="s">
        <v>12</v>
      </c>
      <c r="E134">
        <v>19</v>
      </c>
      <c r="F134">
        <v>5</v>
      </c>
      <c r="G134">
        <v>70</v>
      </c>
      <c r="H134">
        <v>9</v>
      </c>
      <c r="I134" s="11">
        <f t="shared" si="8"/>
        <v>0.025714285714285714</v>
      </c>
      <c r="J134" s="109">
        <f t="shared" si="9"/>
        <v>1.1944285714285714</v>
      </c>
    </row>
    <row r="135" spans="1:10" ht="14.25">
      <c r="A135" s="1">
        <v>42592</v>
      </c>
      <c r="B135" t="s">
        <v>32</v>
      </c>
      <c r="C135" t="s">
        <v>36</v>
      </c>
      <c r="D135" t="s">
        <v>37</v>
      </c>
      <c r="E135">
        <v>2</v>
      </c>
      <c r="F135">
        <v>5</v>
      </c>
      <c r="G135">
        <v>39</v>
      </c>
      <c r="H135">
        <v>5</v>
      </c>
      <c r="I135" s="11">
        <f t="shared" si="8"/>
        <v>0.02564102564102564</v>
      </c>
      <c r="J135" s="109">
        <f t="shared" si="9"/>
        <v>1.191025641025641</v>
      </c>
    </row>
    <row r="136" spans="1:10" ht="14.25">
      <c r="A136" s="1">
        <v>42568</v>
      </c>
      <c r="B136" t="s">
        <v>72</v>
      </c>
      <c r="C136" t="s">
        <v>73</v>
      </c>
      <c r="D136" t="s">
        <v>74</v>
      </c>
      <c r="E136">
        <v>1</v>
      </c>
      <c r="F136">
        <v>5</v>
      </c>
      <c r="G136">
        <v>134</v>
      </c>
      <c r="H136" s="7">
        <v>17</v>
      </c>
      <c r="I136" s="11">
        <f t="shared" si="8"/>
        <v>0.025373134328358207</v>
      </c>
      <c r="J136" s="109">
        <f t="shared" si="9"/>
        <v>1.1785820895522388</v>
      </c>
    </row>
    <row r="137" spans="1:10" ht="14.25">
      <c r="A137" s="1">
        <v>42626</v>
      </c>
      <c r="B137" t="s">
        <v>14</v>
      </c>
      <c r="C137" t="s">
        <v>15</v>
      </c>
      <c r="D137" t="s">
        <v>17</v>
      </c>
      <c r="E137">
        <v>16</v>
      </c>
      <c r="F137">
        <v>5</v>
      </c>
      <c r="G137">
        <v>40</v>
      </c>
      <c r="H137">
        <v>5</v>
      </c>
      <c r="I137" s="11">
        <f t="shared" si="8"/>
        <v>0.025</v>
      </c>
      <c r="J137" s="109">
        <f t="shared" si="9"/>
        <v>1.1612500000000001</v>
      </c>
    </row>
    <row r="138" spans="1:10" ht="14.25">
      <c r="A138" s="1">
        <v>42592</v>
      </c>
      <c r="B138" t="s">
        <v>32</v>
      </c>
      <c r="C138" t="s">
        <v>36</v>
      </c>
      <c r="D138" t="s">
        <v>37</v>
      </c>
      <c r="E138">
        <v>5</v>
      </c>
      <c r="F138">
        <v>5</v>
      </c>
      <c r="G138">
        <v>41</v>
      </c>
      <c r="H138">
        <v>5</v>
      </c>
      <c r="I138" s="11">
        <f t="shared" si="8"/>
        <v>0.024390243902439025</v>
      </c>
      <c r="J138" s="109">
        <f t="shared" si="9"/>
        <v>1.1329268292682928</v>
      </c>
    </row>
    <row r="139" spans="1:10" ht="14.25">
      <c r="A139" s="1">
        <v>42625</v>
      </c>
      <c r="B139" t="s">
        <v>4</v>
      </c>
      <c r="C139" t="s">
        <v>10</v>
      </c>
      <c r="D139" t="s">
        <v>11</v>
      </c>
      <c r="E139">
        <v>18</v>
      </c>
      <c r="F139">
        <v>5</v>
      </c>
      <c r="G139">
        <v>115</v>
      </c>
      <c r="H139">
        <v>14</v>
      </c>
      <c r="I139" s="11">
        <f t="shared" si="8"/>
        <v>0.02434782608695652</v>
      </c>
      <c r="J139" s="109">
        <f t="shared" si="9"/>
        <v>1.1309565217391304</v>
      </c>
    </row>
    <row r="140" spans="1:10" ht="14.25">
      <c r="A140" s="1">
        <v>42625</v>
      </c>
      <c r="B140" t="s">
        <v>45</v>
      </c>
      <c r="C140" t="s">
        <v>47</v>
      </c>
      <c r="D140" t="s">
        <v>53</v>
      </c>
      <c r="E140">
        <v>10</v>
      </c>
      <c r="F140">
        <v>5</v>
      </c>
      <c r="G140">
        <v>42</v>
      </c>
      <c r="H140">
        <v>5</v>
      </c>
      <c r="I140" s="11">
        <f t="shared" si="8"/>
        <v>0.023809523809523808</v>
      </c>
      <c r="J140" s="109">
        <f t="shared" si="9"/>
        <v>1.105952380952381</v>
      </c>
    </row>
    <row r="141" spans="1:10" ht="14.25">
      <c r="A141" s="1">
        <v>42625</v>
      </c>
      <c r="B141" t="s">
        <v>4</v>
      </c>
      <c r="C141" t="s">
        <v>10</v>
      </c>
      <c r="D141" t="s">
        <v>12</v>
      </c>
      <c r="E141">
        <v>18</v>
      </c>
      <c r="F141">
        <v>5</v>
      </c>
      <c r="G141">
        <v>70</v>
      </c>
      <c r="H141">
        <v>8</v>
      </c>
      <c r="I141" s="11">
        <f t="shared" si="8"/>
        <v>0.022857142857142857</v>
      </c>
      <c r="J141" s="109">
        <f t="shared" si="9"/>
        <v>1.0617142857142858</v>
      </c>
    </row>
    <row r="142" spans="1:10" ht="14.25">
      <c r="A142" s="1">
        <v>42568</v>
      </c>
      <c r="B142" t="s">
        <v>72</v>
      </c>
      <c r="C142" t="s">
        <v>73</v>
      </c>
      <c r="D142" t="s">
        <v>74</v>
      </c>
      <c r="E142">
        <v>2</v>
      </c>
      <c r="F142">
        <v>5</v>
      </c>
      <c r="G142">
        <v>134</v>
      </c>
      <c r="H142" s="7">
        <v>15</v>
      </c>
      <c r="I142" s="11">
        <f t="shared" si="8"/>
        <v>0.022388059701492536</v>
      </c>
      <c r="J142" s="109">
        <f t="shared" si="9"/>
        <v>1.0399253731343283</v>
      </c>
    </row>
    <row r="143" spans="1:10" ht="14.25">
      <c r="A143" s="1">
        <v>42612</v>
      </c>
      <c r="B143" t="s">
        <v>39</v>
      </c>
      <c r="C143" t="s">
        <v>40</v>
      </c>
      <c r="D143" t="s">
        <v>42</v>
      </c>
      <c r="E143">
        <v>5</v>
      </c>
      <c r="F143">
        <v>5</v>
      </c>
      <c r="G143">
        <v>56</v>
      </c>
      <c r="H143">
        <v>6</v>
      </c>
      <c r="I143" s="11">
        <f t="shared" si="8"/>
        <v>0.02142857142857143</v>
      </c>
      <c r="J143" s="109">
        <f t="shared" si="9"/>
        <v>0.9953571428571429</v>
      </c>
    </row>
    <row r="144" spans="1:10" ht="14.25">
      <c r="A144" s="1">
        <v>42612</v>
      </c>
      <c r="B144" t="s">
        <v>39</v>
      </c>
      <c r="C144" t="s">
        <v>40</v>
      </c>
      <c r="D144" t="s">
        <v>42</v>
      </c>
      <c r="E144">
        <v>6</v>
      </c>
      <c r="F144">
        <v>5</v>
      </c>
      <c r="G144">
        <v>57</v>
      </c>
      <c r="H144">
        <v>6</v>
      </c>
      <c r="I144" s="11">
        <f t="shared" si="8"/>
        <v>0.021052631578947368</v>
      </c>
      <c r="J144" s="109">
        <f t="shared" si="9"/>
        <v>0.9778947368421053</v>
      </c>
    </row>
    <row r="145" spans="1:10" ht="14.25">
      <c r="A145" s="1">
        <v>42598</v>
      </c>
      <c r="B145" t="s">
        <v>26</v>
      </c>
      <c r="C145" t="s">
        <v>27</v>
      </c>
      <c r="D145" t="s">
        <v>29</v>
      </c>
      <c r="E145">
        <v>5</v>
      </c>
      <c r="F145">
        <v>5</v>
      </c>
      <c r="G145">
        <v>67</v>
      </c>
      <c r="H145">
        <v>7</v>
      </c>
      <c r="I145" s="11">
        <f t="shared" si="8"/>
        <v>0.020895522388059702</v>
      </c>
      <c r="J145" s="109">
        <f t="shared" si="9"/>
        <v>0.9705970149253732</v>
      </c>
    </row>
    <row r="146" spans="1:10" ht="14.25">
      <c r="A146" s="1">
        <v>42598</v>
      </c>
      <c r="B146" t="s">
        <v>26</v>
      </c>
      <c r="C146" t="s">
        <v>27</v>
      </c>
      <c r="D146" t="s">
        <v>30</v>
      </c>
      <c r="E146">
        <v>2</v>
      </c>
      <c r="F146">
        <v>5</v>
      </c>
      <c r="G146">
        <v>60</v>
      </c>
      <c r="H146">
        <v>6</v>
      </c>
      <c r="I146" s="11">
        <f t="shared" si="8"/>
        <v>0.02</v>
      </c>
      <c r="J146" s="109">
        <f t="shared" si="9"/>
        <v>0.929</v>
      </c>
    </row>
    <row r="147" spans="1:10" ht="14.25">
      <c r="A147" s="1">
        <v>42625</v>
      </c>
      <c r="B147" t="s">
        <v>4</v>
      </c>
      <c r="C147" t="s">
        <v>10</v>
      </c>
      <c r="D147" t="s">
        <v>11</v>
      </c>
      <c r="E147">
        <v>4</v>
      </c>
      <c r="F147">
        <v>5</v>
      </c>
      <c r="G147">
        <v>133</v>
      </c>
      <c r="H147">
        <v>13</v>
      </c>
      <c r="I147" s="11">
        <f t="shared" si="8"/>
        <v>0.019548872180451128</v>
      </c>
      <c r="J147" s="109">
        <f t="shared" si="9"/>
        <v>0.908045112781955</v>
      </c>
    </row>
    <row r="148" spans="1:10" ht="14.25">
      <c r="A148" s="1">
        <v>42625</v>
      </c>
      <c r="B148" t="s">
        <v>4</v>
      </c>
      <c r="C148" t="s">
        <v>10</v>
      </c>
      <c r="D148" t="s">
        <v>12</v>
      </c>
      <c r="E148">
        <v>6</v>
      </c>
      <c r="F148">
        <v>5</v>
      </c>
      <c r="G148">
        <v>52</v>
      </c>
      <c r="H148">
        <v>5</v>
      </c>
      <c r="I148" s="11">
        <f t="shared" si="8"/>
        <v>0.019230769230769232</v>
      </c>
      <c r="J148" s="109">
        <f t="shared" si="9"/>
        <v>0.8932692307692309</v>
      </c>
    </row>
    <row r="149" spans="1:10" ht="14.25">
      <c r="A149" s="1">
        <v>42592</v>
      </c>
      <c r="B149" t="s">
        <v>32</v>
      </c>
      <c r="C149" t="s">
        <v>36</v>
      </c>
      <c r="D149" t="s">
        <v>37</v>
      </c>
      <c r="E149">
        <v>6</v>
      </c>
      <c r="F149">
        <v>5</v>
      </c>
      <c r="G149">
        <v>43</v>
      </c>
      <c r="H149">
        <v>4</v>
      </c>
      <c r="I149" s="11">
        <f t="shared" si="8"/>
        <v>0.018604651162790697</v>
      </c>
      <c r="J149" s="109">
        <f t="shared" si="9"/>
        <v>0.864186046511628</v>
      </c>
    </row>
    <row r="150" spans="1:10" ht="14.25">
      <c r="A150" s="1">
        <v>42598</v>
      </c>
      <c r="B150" t="s">
        <v>26</v>
      </c>
      <c r="C150" t="s">
        <v>27</v>
      </c>
      <c r="D150" t="s">
        <v>31</v>
      </c>
      <c r="E150">
        <v>19</v>
      </c>
      <c r="F150">
        <v>5</v>
      </c>
      <c r="G150">
        <v>66</v>
      </c>
      <c r="H150">
        <v>6</v>
      </c>
      <c r="I150" s="11">
        <f t="shared" si="8"/>
        <v>0.01818181818181818</v>
      </c>
      <c r="J150" s="109">
        <f t="shared" si="9"/>
        <v>0.8445454545454546</v>
      </c>
    </row>
    <row r="151" spans="1:10" ht="14.25">
      <c r="A151" s="1">
        <v>42624</v>
      </c>
      <c r="B151" t="s">
        <v>45</v>
      </c>
      <c r="C151" t="s">
        <v>46</v>
      </c>
      <c r="D151" t="s">
        <v>48</v>
      </c>
      <c r="E151">
        <v>2</v>
      </c>
      <c r="F151">
        <v>5</v>
      </c>
      <c r="G151">
        <v>33</v>
      </c>
      <c r="H151">
        <v>3</v>
      </c>
      <c r="I151" s="11">
        <f t="shared" si="8"/>
        <v>0.01818181818181818</v>
      </c>
      <c r="J151" s="109">
        <f t="shared" si="9"/>
        <v>0.8445454545454546</v>
      </c>
    </row>
    <row r="152" spans="1:10" ht="14.25">
      <c r="A152" s="1">
        <v>42625</v>
      </c>
      <c r="B152" t="s">
        <v>4</v>
      </c>
      <c r="C152" t="s">
        <v>10</v>
      </c>
      <c r="D152" t="s">
        <v>11</v>
      </c>
      <c r="E152">
        <v>8</v>
      </c>
      <c r="F152">
        <v>5</v>
      </c>
      <c r="G152">
        <v>129</v>
      </c>
      <c r="H152">
        <v>11</v>
      </c>
      <c r="I152" s="11">
        <f t="shared" si="8"/>
        <v>0.017054263565891473</v>
      </c>
      <c r="J152" s="109">
        <f t="shared" si="9"/>
        <v>0.792170542635659</v>
      </c>
    </row>
    <row r="153" spans="1:10" ht="14.25">
      <c r="A153" s="1">
        <v>42627</v>
      </c>
      <c r="B153" t="s">
        <v>45</v>
      </c>
      <c r="C153" t="s">
        <v>47</v>
      </c>
      <c r="D153" t="s">
        <v>50</v>
      </c>
      <c r="E153">
        <v>2</v>
      </c>
      <c r="F153">
        <v>5</v>
      </c>
      <c r="G153">
        <v>59</v>
      </c>
      <c r="H153">
        <v>5</v>
      </c>
      <c r="I153" s="11">
        <f t="shared" si="8"/>
        <v>0.01694915254237288</v>
      </c>
      <c r="J153" s="109">
        <f t="shared" si="9"/>
        <v>0.7872881355932204</v>
      </c>
    </row>
    <row r="154" spans="1:10" ht="14.25">
      <c r="A154" s="1">
        <v>42627</v>
      </c>
      <c r="B154" t="s">
        <v>45</v>
      </c>
      <c r="C154" t="s">
        <v>47</v>
      </c>
      <c r="D154" t="s">
        <v>50</v>
      </c>
      <c r="E154">
        <v>3</v>
      </c>
      <c r="F154">
        <v>5</v>
      </c>
      <c r="G154">
        <v>59</v>
      </c>
      <c r="H154">
        <v>5</v>
      </c>
      <c r="I154" s="11">
        <f t="shared" si="8"/>
        <v>0.01694915254237288</v>
      </c>
      <c r="J154" s="109">
        <f t="shared" si="9"/>
        <v>0.7872881355932204</v>
      </c>
    </row>
    <row r="155" spans="1:10" ht="14.25">
      <c r="A155" s="1">
        <v>42599</v>
      </c>
      <c r="B155" t="s">
        <v>21</v>
      </c>
      <c r="C155" t="s">
        <v>22</v>
      </c>
      <c r="D155" t="s">
        <v>23</v>
      </c>
      <c r="E155">
        <v>17</v>
      </c>
      <c r="F155">
        <v>5</v>
      </c>
      <c r="G155">
        <v>71</v>
      </c>
      <c r="H155">
        <v>6</v>
      </c>
      <c r="I155" s="11">
        <f t="shared" si="8"/>
        <v>0.016901408450704224</v>
      </c>
      <c r="J155" s="109">
        <f t="shared" si="9"/>
        <v>0.7850704225352112</v>
      </c>
    </row>
    <row r="156" spans="1:10" ht="14.25">
      <c r="A156" s="108">
        <v>42568</v>
      </c>
      <c r="B156" s="150" t="s">
        <v>75</v>
      </c>
      <c r="C156" s="150" t="s">
        <v>157</v>
      </c>
      <c r="D156" s="150" t="s">
        <v>158</v>
      </c>
      <c r="E156" s="150">
        <v>2</v>
      </c>
      <c r="F156" s="150">
        <v>5</v>
      </c>
      <c r="G156" s="150">
        <v>110</v>
      </c>
      <c r="H156" s="150">
        <v>9</v>
      </c>
      <c r="I156" s="152">
        <f t="shared" si="8"/>
        <v>0.016363636363636365</v>
      </c>
      <c r="J156" s="153">
        <f t="shared" si="9"/>
        <v>0.7600909090909092</v>
      </c>
    </row>
    <row r="157" spans="1:10" ht="14.25">
      <c r="A157" s="108">
        <v>42626</v>
      </c>
      <c r="B157" s="150" t="s">
        <v>14</v>
      </c>
      <c r="C157" s="150" t="s">
        <v>15</v>
      </c>
      <c r="D157" s="150" t="s">
        <v>17</v>
      </c>
      <c r="E157" s="150">
        <v>10</v>
      </c>
      <c r="F157" s="150">
        <v>5</v>
      </c>
      <c r="G157" s="150">
        <v>40</v>
      </c>
      <c r="H157" s="150">
        <v>3</v>
      </c>
      <c r="I157" s="152">
        <f t="shared" si="8"/>
        <v>0.015</v>
      </c>
      <c r="J157" s="153">
        <f t="shared" si="9"/>
        <v>0.69675</v>
      </c>
    </row>
    <row r="158" spans="1:10" ht="14.25">
      <c r="A158" s="108">
        <v>42612</v>
      </c>
      <c r="B158" s="150" t="s">
        <v>39</v>
      </c>
      <c r="C158" s="150" t="s">
        <v>40</v>
      </c>
      <c r="D158" s="150" t="s">
        <v>43</v>
      </c>
      <c r="E158" s="150">
        <v>7</v>
      </c>
      <c r="F158" s="150">
        <v>5</v>
      </c>
      <c r="G158" s="150">
        <v>59</v>
      </c>
      <c r="H158" s="150">
        <v>4</v>
      </c>
      <c r="I158" s="152">
        <f t="shared" si="8"/>
        <v>0.013559322033898305</v>
      </c>
      <c r="J158" s="153">
        <f t="shared" si="9"/>
        <v>0.6298305084745763</v>
      </c>
    </row>
    <row r="159" spans="1:10" ht="14.25">
      <c r="A159" s="108">
        <v>42568</v>
      </c>
      <c r="B159" s="150" t="s">
        <v>75</v>
      </c>
      <c r="C159" s="150" t="s">
        <v>157</v>
      </c>
      <c r="D159" s="150" t="s">
        <v>158</v>
      </c>
      <c r="E159" s="150">
        <v>18</v>
      </c>
      <c r="F159" s="150">
        <v>5</v>
      </c>
      <c r="G159" s="150">
        <v>107</v>
      </c>
      <c r="H159" s="150">
        <v>7</v>
      </c>
      <c r="I159" s="152">
        <f t="shared" si="8"/>
        <v>0.013084112149532711</v>
      </c>
      <c r="J159" s="153">
        <f t="shared" si="9"/>
        <v>0.6077570093457945</v>
      </c>
    </row>
    <row r="160" spans="1:10" ht="14.25">
      <c r="A160" s="108">
        <v>42568</v>
      </c>
      <c r="B160" s="150" t="s">
        <v>75</v>
      </c>
      <c r="C160" s="150" t="s">
        <v>157</v>
      </c>
      <c r="D160" s="150" t="s">
        <v>158</v>
      </c>
      <c r="E160" s="150">
        <v>20</v>
      </c>
      <c r="F160" s="150">
        <v>5</v>
      </c>
      <c r="G160" s="150">
        <v>107</v>
      </c>
      <c r="H160" s="150">
        <v>7</v>
      </c>
      <c r="I160" s="152">
        <f t="shared" si="8"/>
        <v>0.013084112149532711</v>
      </c>
      <c r="J160" s="153">
        <f t="shared" si="9"/>
        <v>0.6077570093457945</v>
      </c>
    </row>
    <row r="161" spans="1:10" ht="14.25">
      <c r="A161" s="108">
        <v>42569</v>
      </c>
      <c r="B161" s="150" t="s">
        <v>75</v>
      </c>
      <c r="C161" s="150" t="s">
        <v>76</v>
      </c>
      <c r="D161" s="150" t="s">
        <v>77</v>
      </c>
      <c r="E161" s="150">
        <v>19</v>
      </c>
      <c r="F161" s="150">
        <v>5</v>
      </c>
      <c r="G161" s="150">
        <v>31</v>
      </c>
      <c r="H161" s="8">
        <v>2</v>
      </c>
      <c r="I161" s="152">
        <f t="shared" si="8"/>
        <v>0.012903225806451613</v>
      </c>
      <c r="J161" s="153">
        <f t="shared" si="9"/>
        <v>0.5993548387096774</v>
      </c>
    </row>
    <row r="162" spans="1:10" ht="14.25">
      <c r="A162" s="108">
        <v>42625</v>
      </c>
      <c r="B162" s="150" t="s">
        <v>4</v>
      </c>
      <c r="C162" s="150" t="s">
        <v>10</v>
      </c>
      <c r="D162" s="150" t="s">
        <v>12</v>
      </c>
      <c r="E162" s="150">
        <v>14</v>
      </c>
      <c r="F162" s="150">
        <v>5</v>
      </c>
      <c r="G162" s="150">
        <v>60</v>
      </c>
      <c r="H162" s="150">
        <v>3</v>
      </c>
      <c r="I162" s="152">
        <f aca="true" t="shared" si="10" ref="I162:I177">(H162/(F162*G162))</f>
        <v>0.01</v>
      </c>
      <c r="J162" s="153">
        <f aca="true" t="shared" si="11" ref="J162:J177">(I162)*46.45</f>
        <v>0.4645</v>
      </c>
    </row>
    <row r="163" spans="1:10" ht="14.25">
      <c r="A163" s="108">
        <v>42626</v>
      </c>
      <c r="B163" s="150" t="s">
        <v>14</v>
      </c>
      <c r="C163" s="150" t="s">
        <v>15</v>
      </c>
      <c r="D163" s="150" t="s">
        <v>18</v>
      </c>
      <c r="E163" s="150">
        <v>17</v>
      </c>
      <c r="F163" s="150">
        <v>5</v>
      </c>
      <c r="G163" s="150">
        <v>48</v>
      </c>
      <c r="H163" s="150">
        <v>2</v>
      </c>
      <c r="I163" s="152">
        <f t="shared" si="10"/>
        <v>0.008333333333333333</v>
      </c>
      <c r="J163" s="153">
        <f t="shared" si="11"/>
        <v>0.38708333333333333</v>
      </c>
    </row>
    <row r="164" spans="1:10" ht="14.25">
      <c r="A164" s="108">
        <v>42569</v>
      </c>
      <c r="B164" s="150" t="s">
        <v>75</v>
      </c>
      <c r="C164" s="150" t="s">
        <v>78</v>
      </c>
      <c r="D164" s="150" t="s">
        <v>79</v>
      </c>
      <c r="E164" s="150">
        <v>14</v>
      </c>
      <c r="F164" s="150">
        <v>5</v>
      </c>
      <c r="G164" s="150">
        <v>52</v>
      </c>
      <c r="H164" s="8">
        <v>2</v>
      </c>
      <c r="I164" s="152">
        <f t="shared" si="10"/>
        <v>0.007692307692307693</v>
      </c>
      <c r="J164" s="153">
        <f t="shared" si="11"/>
        <v>0.3573076923076923</v>
      </c>
    </row>
    <row r="165" spans="1:10" ht="14.25">
      <c r="A165" s="108">
        <v>42568</v>
      </c>
      <c r="B165" s="150" t="s">
        <v>75</v>
      </c>
      <c r="C165" s="150" t="s">
        <v>157</v>
      </c>
      <c r="D165" s="150" t="s">
        <v>158</v>
      </c>
      <c r="E165" s="150">
        <v>10</v>
      </c>
      <c r="F165" s="150">
        <v>5</v>
      </c>
      <c r="G165" s="150">
        <v>112.7</v>
      </c>
      <c r="H165" s="150">
        <v>3</v>
      </c>
      <c r="I165" s="152">
        <f t="shared" si="10"/>
        <v>0.005323868677905945</v>
      </c>
      <c r="J165" s="153">
        <f t="shared" si="11"/>
        <v>0.24729370008873114</v>
      </c>
    </row>
    <row r="166" spans="1:10" ht="14.25">
      <c r="A166" s="1">
        <v>42569</v>
      </c>
      <c r="B166" t="s">
        <v>75</v>
      </c>
      <c r="C166" t="s">
        <v>76</v>
      </c>
      <c r="D166" t="s">
        <v>77</v>
      </c>
      <c r="E166">
        <v>3</v>
      </c>
      <c r="F166">
        <v>5</v>
      </c>
      <c r="G166">
        <v>41</v>
      </c>
      <c r="H166" s="7">
        <v>1</v>
      </c>
      <c r="I166" s="11">
        <f t="shared" si="10"/>
        <v>0.004878048780487805</v>
      </c>
      <c r="J166" s="109">
        <f t="shared" si="11"/>
        <v>0.22658536585365854</v>
      </c>
    </row>
    <row r="167" spans="1:10" ht="14.25">
      <c r="A167" s="1">
        <v>42627</v>
      </c>
      <c r="B167" t="s">
        <v>45</v>
      </c>
      <c r="C167" t="s">
        <v>47</v>
      </c>
      <c r="D167" t="s">
        <v>50</v>
      </c>
      <c r="E167">
        <v>15</v>
      </c>
      <c r="F167">
        <v>5</v>
      </c>
      <c r="G167">
        <v>48</v>
      </c>
      <c r="H167">
        <v>1</v>
      </c>
      <c r="I167" s="11">
        <f t="shared" si="10"/>
        <v>0.004166666666666667</v>
      </c>
      <c r="J167" s="109">
        <f t="shared" si="11"/>
        <v>0.19354166666666667</v>
      </c>
    </row>
    <row r="168" spans="1:10" s="16" customFormat="1" ht="14.25">
      <c r="A168" s="15">
        <v>42626</v>
      </c>
      <c r="B168" s="16" t="s">
        <v>14</v>
      </c>
      <c r="C168" s="16" t="s">
        <v>15</v>
      </c>
      <c r="D168" s="16" t="s">
        <v>18</v>
      </c>
      <c r="E168" s="16">
        <v>5</v>
      </c>
      <c r="F168" s="16">
        <v>5</v>
      </c>
      <c r="G168" s="16">
        <v>51</v>
      </c>
      <c r="H168" s="16">
        <v>1</v>
      </c>
      <c r="I168" s="17">
        <f t="shared" si="10"/>
        <v>0.00392156862745098</v>
      </c>
      <c r="J168" s="110">
        <f t="shared" si="11"/>
        <v>0.18215686274509804</v>
      </c>
    </row>
    <row r="169" spans="1:10" ht="14.25">
      <c r="A169" s="1">
        <v>42626</v>
      </c>
      <c r="B169" t="s">
        <v>14</v>
      </c>
      <c r="C169" t="s">
        <v>15</v>
      </c>
      <c r="D169" t="s">
        <v>18</v>
      </c>
      <c r="E169">
        <v>12</v>
      </c>
      <c r="F169">
        <v>5</v>
      </c>
      <c r="G169">
        <v>52</v>
      </c>
      <c r="H169">
        <v>1</v>
      </c>
      <c r="I169" s="11">
        <f t="shared" si="10"/>
        <v>0.0038461538461538464</v>
      </c>
      <c r="J169" s="109">
        <f t="shared" si="11"/>
        <v>0.17865384615384616</v>
      </c>
    </row>
    <row r="170" spans="1:10" ht="14.25">
      <c r="A170" s="1">
        <v>42569</v>
      </c>
      <c r="B170" t="s">
        <v>75</v>
      </c>
      <c r="C170" t="s">
        <v>78</v>
      </c>
      <c r="D170" t="s">
        <v>79</v>
      </c>
      <c r="E170">
        <v>15</v>
      </c>
      <c r="F170">
        <v>5</v>
      </c>
      <c r="G170">
        <v>52</v>
      </c>
      <c r="H170" s="7">
        <v>1</v>
      </c>
      <c r="I170" s="11">
        <f t="shared" si="10"/>
        <v>0.0038461538461538464</v>
      </c>
      <c r="J170" s="109">
        <f t="shared" si="11"/>
        <v>0.17865384615384616</v>
      </c>
    </row>
    <row r="171" spans="1:10" ht="14.25">
      <c r="A171" s="1">
        <v>42625</v>
      </c>
      <c r="B171" t="s">
        <v>4</v>
      </c>
      <c r="C171" t="s">
        <v>10</v>
      </c>
      <c r="D171" t="s">
        <v>11</v>
      </c>
      <c r="E171">
        <v>10</v>
      </c>
      <c r="F171">
        <v>5</v>
      </c>
      <c r="G171">
        <v>129</v>
      </c>
      <c r="H171">
        <v>1</v>
      </c>
      <c r="I171" s="11">
        <f t="shared" si="10"/>
        <v>0.0015503875968992248</v>
      </c>
      <c r="J171" s="109">
        <f t="shared" si="11"/>
        <v>0.072015503875969</v>
      </c>
    </row>
    <row r="172" spans="1:10" ht="14.25">
      <c r="A172" s="111">
        <v>42626</v>
      </c>
      <c r="B172" s="19" t="s">
        <v>14</v>
      </c>
      <c r="C172" s="19" t="s">
        <v>15</v>
      </c>
      <c r="D172" s="19" t="s">
        <v>18</v>
      </c>
      <c r="E172" s="19">
        <v>11</v>
      </c>
      <c r="F172" s="19">
        <v>5</v>
      </c>
      <c r="G172" s="19">
        <v>52</v>
      </c>
      <c r="H172" s="19">
        <v>0</v>
      </c>
      <c r="I172" s="11">
        <f t="shared" si="10"/>
        <v>0</v>
      </c>
      <c r="J172" s="112">
        <f t="shared" si="11"/>
        <v>0</v>
      </c>
    </row>
    <row r="173" spans="1:10" ht="14.25">
      <c r="A173" s="1">
        <v>42602</v>
      </c>
      <c r="B173" t="s">
        <v>66</v>
      </c>
      <c r="C173" t="s">
        <v>67</v>
      </c>
      <c r="D173" t="s">
        <v>69</v>
      </c>
      <c r="E173">
        <v>3</v>
      </c>
      <c r="F173">
        <v>5</v>
      </c>
      <c r="G173">
        <v>19.9</v>
      </c>
      <c r="H173" s="7">
        <v>0</v>
      </c>
      <c r="I173" s="11">
        <f t="shared" si="10"/>
        <v>0</v>
      </c>
      <c r="J173" s="109">
        <f t="shared" si="11"/>
        <v>0</v>
      </c>
    </row>
    <row r="174" spans="1:10" ht="14.25">
      <c r="A174" s="1">
        <v>42569</v>
      </c>
      <c r="B174" t="s">
        <v>75</v>
      </c>
      <c r="C174" t="s">
        <v>76</v>
      </c>
      <c r="D174" t="s">
        <v>77</v>
      </c>
      <c r="E174">
        <v>13</v>
      </c>
      <c r="F174">
        <v>5</v>
      </c>
      <c r="G174">
        <v>33</v>
      </c>
      <c r="H174" s="7">
        <v>0</v>
      </c>
      <c r="I174" s="11">
        <f t="shared" si="10"/>
        <v>0</v>
      </c>
      <c r="J174" s="109">
        <f t="shared" si="11"/>
        <v>0</v>
      </c>
    </row>
    <row r="175" spans="1:10" ht="14.25">
      <c r="A175" s="1">
        <v>42569</v>
      </c>
      <c r="B175" t="s">
        <v>75</v>
      </c>
      <c r="C175" t="s">
        <v>76</v>
      </c>
      <c r="D175" t="s">
        <v>77</v>
      </c>
      <c r="E175">
        <v>14</v>
      </c>
      <c r="F175">
        <v>5</v>
      </c>
      <c r="G175">
        <v>33</v>
      </c>
      <c r="H175" s="7">
        <v>0</v>
      </c>
      <c r="I175" s="11">
        <f t="shared" si="10"/>
        <v>0</v>
      </c>
      <c r="J175" s="109">
        <f t="shared" si="11"/>
        <v>0</v>
      </c>
    </row>
    <row r="176" spans="1:10" ht="14.25">
      <c r="A176" s="1">
        <v>42569</v>
      </c>
      <c r="B176" t="s">
        <v>75</v>
      </c>
      <c r="C176" t="s">
        <v>78</v>
      </c>
      <c r="D176" t="s">
        <v>79</v>
      </c>
      <c r="E176">
        <v>7</v>
      </c>
      <c r="F176">
        <v>5</v>
      </c>
      <c r="G176">
        <v>53</v>
      </c>
      <c r="H176" s="7">
        <v>0</v>
      </c>
      <c r="I176" s="11">
        <f t="shared" si="10"/>
        <v>0</v>
      </c>
      <c r="J176" s="109">
        <f t="shared" si="11"/>
        <v>0</v>
      </c>
    </row>
    <row r="177" spans="1:10" ht="14.25">
      <c r="A177" s="1">
        <v>42569</v>
      </c>
      <c r="B177" t="s">
        <v>75</v>
      </c>
      <c r="C177" t="s">
        <v>78</v>
      </c>
      <c r="D177" t="s">
        <v>79</v>
      </c>
      <c r="E177">
        <v>16</v>
      </c>
      <c r="F177">
        <v>5</v>
      </c>
      <c r="G177">
        <v>52</v>
      </c>
      <c r="H177" s="7">
        <v>0</v>
      </c>
      <c r="I177" s="11">
        <f t="shared" si="10"/>
        <v>0</v>
      </c>
      <c r="J177" s="109">
        <f t="shared" si="11"/>
        <v>0</v>
      </c>
    </row>
    <row r="178" spans="1:8" ht="14.25">
      <c r="A178" t="s">
        <v>80</v>
      </c>
      <c r="H178" s="7"/>
    </row>
    <row r="181" ht="14.25">
      <c r="L181" s="9">
        <f>MEDIAN(J2:J177)</f>
        <v>3.0966666666666667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3:E78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32.00390625" style="0" customWidth="1"/>
    <col min="2" max="3" width="32.00390625" style="0" bestFit="1" customWidth="1"/>
    <col min="4" max="4" width="20.421875" style="0" bestFit="1" customWidth="1"/>
    <col min="5" max="6" width="23.8515625" style="0" bestFit="1" customWidth="1"/>
  </cols>
  <sheetData>
    <row r="3" spans="1:5" ht="14.25">
      <c r="A3" s="21"/>
      <c r="B3" s="22"/>
      <c r="C3" s="22"/>
      <c r="D3" s="24" t="s">
        <v>114</v>
      </c>
      <c r="E3" s="23"/>
    </row>
    <row r="4" spans="1:5" ht="35.25" customHeight="1">
      <c r="A4" s="122" t="s">
        <v>0</v>
      </c>
      <c r="B4" s="122" t="s">
        <v>9</v>
      </c>
      <c r="C4" s="122" t="s">
        <v>2</v>
      </c>
      <c r="D4" s="123" t="s">
        <v>113</v>
      </c>
      <c r="E4" s="124" t="s">
        <v>160</v>
      </c>
    </row>
    <row r="5" spans="1:5" ht="14.25">
      <c r="A5" s="21" t="s">
        <v>66</v>
      </c>
      <c r="B5" s="21" t="s">
        <v>67</v>
      </c>
      <c r="C5" s="21" t="s">
        <v>68</v>
      </c>
      <c r="D5" s="29">
        <v>0.20645381207572877</v>
      </c>
      <c r="E5" s="32">
        <v>9.589779570917603</v>
      </c>
    </row>
    <row r="6" spans="1:5" ht="14.25">
      <c r="A6" s="113"/>
      <c r="B6" s="113"/>
      <c r="C6" s="26" t="s">
        <v>69</v>
      </c>
      <c r="D6" s="30">
        <v>0.08812017231134878</v>
      </c>
      <c r="E6" s="33">
        <v>4.093182003862151</v>
      </c>
    </row>
    <row r="7" spans="1:5" ht="14.25">
      <c r="A7" s="113"/>
      <c r="B7" s="113"/>
      <c r="C7" s="26" t="s">
        <v>70</v>
      </c>
      <c r="D7" s="30">
        <v>0.16770642815193076</v>
      </c>
      <c r="E7" s="33">
        <v>7.7899635876571836</v>
      </c>
    </row>
    <row r="8" spans="1:5" ht="14.25">
      <c r="A8" s="113"/>
      <c r="B8" s="113"/>
      <c r="C8" s="26" t="s">
        <v>71</v>
      </c>
      <c r="D8" s="30">
        <v>0.04253702178468646</v>
      </c>
      <c r="E8" s="33">
        <v>1.9758446618986862</v>
      </c>
    </row>
    <row r="9" spans="1:5" ht="14.25">
      <c r="A9" s="113"/>
      <c r="B9" s="27" t="s">
        <v>96</v>
      </c>
      <c r="C9" s="28"/>
      <c r="D9" s="35">
        <v>0.1262043585809237</v>
      </c>
      <c r="E9" s="36">
        <v>5.862192456083906</v>
      </c>
    </row>
    <row r="10" spans="1:5" ht="14.25">
      <c r="A10" s="118" t="s">
        <v>85</v>
      </c>
      <c r="B10" s="119"/>
      <c r="C10" s="119"/>
      <c r="D10" s="120">
        <v>0.1262043585809237</v>
      </c>
      <c r="E10" s="121">
        <v>5.862192456083906</v>
      </c>
    </row>
    <row r="11" spans="1:5" ht="14.25">
      <c r="A11" s="21" t="s">
        <v>45</v>
      </c>
      <c r="B11" s="21" t="s">
        <v>51</v>
      </c>
      <c r="C11" s="21" t="s">
        <v>55</v>
      </c>
      <c r="D11" s="29">
        <v>0.8629545454545454</v>
      </c>
      <c r="E11" s="32">
        <v>40.08423863636364</v>
      </c>
    </row>
    <row r="12" spans="1:5" ht="14.25">
      <c r="A12" s="113"/>
      <c r="B12" s="113"/>
      <c r="C12" s="26" t="s">
        <v>54</v>
      </c>
      <c r="D12" s="30">
        <v>0.22667382742570713</v>
      </c>
      <c r="E12" s="33">
        <v>10.528999283924097</v>
      </c>
    </row>
    <row r="13" spans="1:5" ht="14.25">
      <c r="A13" s="113"/>
      <c r="B13" s="113"/>
      <c r="C13" s="26" t="s">
        <v>52</v>
      </c>
      <c r="D13" s="30">
        <v>0.054305194805194815</v>
      </c>
      <c r="E13" s="33">
        <v>2.522476298701299</v>
      </c>
    </row>
    <row r="14" spans="1:5" ht="14.25">
      <c r="A14" s="113"/>
      <c r="B14" s="27" t="s">
        <v>97</v>
      </c>
      <c r="C14" s="28"/>
      <c r="D14" s="35">
        <v>0.3813111892284824</v>
      </c>
      <c r="E14" s="36">
        <v>17.71190473966301</v>
      </c>
    </row>
    <row r="15" spans="1:5" ht="14.25">
      <c r="A15" s="113"/>
      <c r="B15" s="21" t="s">
        <v>47</v>
      </c>
      <c r="C15" s="21" t="s">
        <v>53</v>
      </c>
      <c r="D15" s="29">
        <v>0.05785714285714286</v>
      </c>
      <c r="E15" s="32">
        <v>2.687464285714286</v>
      </c>
    </row>
    <row r="16" spans="1:5" ht="14.25">
      <c r="A16" s="113"/>
      <c r="B16" s="113"/>
      <c r="C16" s="26" t="s">
        <v>49</v>
      </c>
      <c r="D16" s="30">
        <v>0.07361111111111111</v>
      </c>
      <c r="E16" s="33">
        <v>3.419236111111111</v>
      </c>
    </row>
    <row r="17" spans="1:5" ht="14.25">
      <c r="A17" s="113"/>
      <c r="B17" s="113"/>
      <c r="C17" s="26" t="s">
        <v>50</v>
      </c>
      <c r="D17" s="30">
        <v>0.01629590395480226</v>
      </c>
      <c r="E17" s="33">
        <v>0.756944738700565</v>
      </c>
    </row>
    <row r="18" spans="1:5" ht="14.25">
      <c r="A18" s="113"/>
      <c r="B18" s="27" t="s">
        <v>98</v>
      </c>
      <c r="C18" s="28"/>
      <c r="D18" s="35">
        <v>0.0492547193076854</v>
      </c>
      <c r="E18" s="36">
        <v>2.287881711841988</v>
      </c>
    </row>
    <row r="19" spans="1:5" ht="14.25">
      <c r="A19" s="113"/>
      <c r="B19" s="21" t="s">
        <v>56</v>
      </c>
      <c r="C19" s="21" t="s">
        <v>57</v>
      </c>
      <c r="D19" s="29">
        <v>0.610222778210583</v>
      </c>
      <c r="E19" s="32">
        <v>28.344848047881584</v>
      </c>
    </row>
    <row r="20" spans="1:5" ht="14.25">
      <c r="A20" s="113"/>
      <c r="B20" s="27" t="s">
        <v>99</v>
      </c>
      <c r="C20" s="28"/>
      <c r="D20" s="35">
        <v>0.610222778210583</v>
      </c>
      <c r="E20" s="36">
        <v>28.344848047881584</v>
      </c>
    </row>
    <row r="21" spans="1:5" ht="14.25">
      <c r="A21" s="113"/>
      <c r="B21" s="21" t="s">
        <v>46</v>
      </c>
      <c r="C21" s="21" t="s">
        <v>48</v>
      </c>
      <c r="D21" s="29">
        <v>0.1804154048340095</v>
      </c>
      <c r="E21" s="32">
        <v>8.380295554539742</v>
      </c>
    </row>
    <row r="22" spans="1:5" ht="14.25">
      <c r="A22" s="113"/>
      <c r="B22" s="27" t="s">
        <v>100</v>
      </c>
      <c r="C22" s="28"/>
      <c r="D22" s="35">
        <v>0.1804154048340095</v>
      </c>
      <c r="E22" s="36">
        <v>8.380295554539742</v>
      </c>
    </row>
    <row r="23" spans="1:5" ht="14.25">
      <c r="A23" s="118" t="s">
        <v>86</v>
      </c>
      <c r="B23" s="119"/>
      <c r="C23" s="119"/>
      <c r="D23" s="120">
        <v>0.2602919885816369</v>
      </c>
      <c r="E23" s="121">
        <v>12.090562869617044</v>
      </c>
    </row>
    <row r="24" spans="1:5" ht="14.25">
      <c r="A24" s="21" t="s">
        <v>26</v>
      </c>
      <c r="B24" s="21" t="s">
        <v>27</v>
      </c>
      <c r="C24" s="21" t="s">
        <v>31</v>
      </c>
      <c r="D24" s="29">
        <v>0.03213286713286713</v>
      </c>
      <c r="E24" s="32">
        <v>1.4925716783216785</v>
      </c>
    </row>
    <row r="25" spans="1:5" ht="14.25">
      <c r="A25" s="113"/>
      <c r="B25" s="113"/>
      <c r="C25" s="26" t="s">
        <v>29</v>
      </c>
      <c r="D25" s="30">
        <v>0.029314234687369017</v>
      </c>
      <c r="E25" s="33">
        <v>1.361646201228291</v>
      </c>
    </row>
    <row r="26" spans="1:5" ht="14.25">
      <c r="A26" s="113"/>
      <c r="B26" s="113"/>
      <c r="C26" s="26" t="s">
        <v>28</v>
      </c>
      <c r="D26" s="30">
        <v>0.19236111111111112</v>
      </c>
      <c r="E26" s="33">
        <v>8.935173611111113</v>
      </c>
    </row>
    <row r="27" spans="1:5" ht="14.25">
      <c r="A27" s="113"/>
      <c r="B27" s="113"/>
      <c r="C27" s="26" t="s">
        <v>30</v>
      </c>
      <c r="D27" s="30">
        <v>0.03746549967583588</v>
      </c>
      <c r="E27" s="33">
        <v>1.740272459942577</v>
      </c>
    </row>
    <row r="28" spans="1:5" ht="14.25">
      <c r="A28" s="113"/>
      <c r="B28" s="27" t="s">
        <v>101</v>
      </c>
      <c r="C28" s="28"/>
      <c r="D28" s="35">
        <v>0.07281842815179577</v>
      </c>
      <c r="E28" s="36">
        <v>3.3824159876509143</v>
      </c>
    </row>
    <row r="29" spans="1:5" ht="14.25">
      <c r="A29" s="118" t="s">
        <v>87</v>
      </c>
      <c r="B29" s="119"/>
      <c r="C29" s="119"/>
      <c r="D29" s="120">
        <v>0.07281842815179577</v>
      </c>
      <c r="E29" s="121">
        <v>3.3824159876509143</v>
      </c>
    </row>
    <row r="30" spans="1:5" ht="14.25">
      <c r="A30" s="21" t="s">
        <v>14</v>
      </c>
      <c r="B30" s="21" t="s">
        <v>15</v>
      </c>
      <c r="C30" s="21" t="s">
        <v>17</v>
      </c>
      <c r="D30" s="29">
        <v>0.02477272727272727</v>
      </c>
      <c r="E30" s="32">
        <v>1.1506931818181818</v>
      </c>
    </row>
    <row r="31" spans="1:5" ht="14.25">
      <c r="A31" s="113"/>
      <c r="B31" s="113"/>
      <c r="C31" s="26" t="s">
        <v>16</v>
      </c>
      <c r="D31" s="30">
        <v>0.14250805888054824</v>
      </c>
      <c r="E31" s="33">
        <v>6.619499335001466</v>
      </c>
    </row>
    <row r="32" spans="1:5" ht="14.25">
      <c r="A32" s="113"/>
      <c r="B32" s="113"/>
      <c r="C32" s="26" t="s">
        <v>18</v>
      </c>
      <c r="D32" s="30">
        <v>0.0040252639517345395</v>
      </c>
      <c r="E32" s="33">
        <v>0.18697351055806938</v>
      </c>
    </row>
    <row r="33" spans="1:5" ht="14.25">
      <c r="A33" s="113"/>
      <c r="B33" s="113"/>
      <c r="C33" s="26" t="s">
        <v>20</v>
      </c>
      <c r="D33" s="30">
        <v>0.05829112554112554</v>
      </c>
      <c r="E33" s="33">
        <v>2.7076227813852816</v>
      </c>
    </row>
    <row r="34" spans="1:5" ht="14.25">
      <c r="A34" s="113"/>
      <c r="B34" s="27" t="s">
        <v>102</v>
      </c>
      <c r="C34" s="28"/>
      <c r="D34" s="35">
        <v>0.057399293911533894</v>
      </c>
      <c r="E34" s="36">
        <v>2.666197202190749</v>
      </c>
    </row>
    <row r="35" spans="1:5" ht="14.25">
      <c r="A35" s="118" t="s">
        <v>88</v>
      </c>
      <c r="B35" s="119"/>
      <c r="C35" s="119"/>
      <c r="D35" s="120">
        <v>0.057399293911533894</v>
      </c>
      <c r="E35" s="121">
        <v>2.666197202190749</v>
      </c>
    </row>
    <row r="36" spans="1:5" ht="14.25">
      <c r="A36" s="21" t="s">
        <v>21</v>
      </c>
      <c r="B36" s="21" t="s">
        <v>22</v>
      </c>
      <c r="C36" s="21" t="s">
        <v>23</v>
      </c>
      <c r="D36" s="29">
        <v>0.042957746478873245</v>
      </c>
      <c r="E36" s="32">
        <v>1.9953873239436621</v>
      </c>
    </row>
    <row r="37" spans="1:5" ht="14.25">
      <c r="A37" s="113"/>
      <c r="B37" s="113"/>
      <c r="C37" s="26" t="s">
        <v>24</v>
      </c>
      <c r="D37" s="30">
        <v>0.06904761904761904</v>
      </c>
      <c r="E37" s="33">
        <v>3.2072619047619053</v>
      </c>
    </row>
    <row r="38" spans="1:5" ht="14.25">
      <c r="A38" s="113"/>
      <c r="B38" s="113"/>
      <c r="C38" s="26" t="s">
        <v>25</v>
      </c>
      <c r="D38" s="30">
        <v>0.10765306122448981</v>
      </c>
      <c r="E38" s="33">
        <v>5.000484693877551</v>
      </c>
    </row>
    <row r="39" spans="1:5" ht="14.25">
      <c r="A39" s="113"/>
      <c r="B39" s="27" t="s">
        <v>103</v>
      </c>
      <c r="C39" s="28"/>
      <c r="D39" s="35">
        <v>0.0732194755836607</v>
      </c>
      <c r="E39" s="36">
        <v>3.4010446408610395</v>
      </c>
    </row>
    <row r="40" spans="1:5" ht="14.25">
      <c r="A40" s="118" t="s">
        <v>89</v>
      </c>
      <c r="B40" s="119"/>
      <c r="C40" s="119"/>
      <c r="D40" s="120">
        <v>0.0732194755836607</v>
      </c>
      <c r="E40" s="121">
        <v>3.4010446408610395</v>
      </c>
    </row>
    <row r="41" spans="1:5" ht="14.25">
      <c r="A41" s="21" t="s">
        <v>4</v>
      </c>
      <c r="B41" s="21" t="s">
        <v>10</v>
      </c>
      <c r="C41" s="21" t="s">
        <v>11</v>
      </c>
      <c r="D41" s="29">
        <v>0.015625337357549587</v>
      </c>
      <c r="E41" s="32">
        <v>0.7257969202581783</v>
      </c>
    </row>
    <row r="42" spans="1:5" ht="14.25">
      <c r="A42" s="113"/>
      <c r="B42" s="113"/>
      <c r="C42" s="26" t="s">
        <v>12</v>
      </c>
      <c r="D42" s="30">
        <v>0.01945054945054945</v>
      </c>
      <c r="E42" s="33">
        <v>0.9034780219780221</v>
      </c>
    </row>
    <row r="43" spans="1:5" ht="14.25">
      <c r="A43" s="113"/>
      <c r="B43" s="113"/>
      <c r="C43" s="26" t="s">
        <v>13</v>
      </c>
      <c r="D43" s="30">
        <v>0.20729166666666668</v>
      </c>
      <c r="E43" s="33">
        <v>9.628697916666667</v>
      </c>
    </row>
    <row r="44" spans="1:5" ht="14.25">
      <c r="A44" s="113"/>
      <c r="B44" s="113"/>
      <c r="C44" s="26" t="s">
        <v>19</v>
      </c>
      <c r="D44" s="30">
        <v>0.028799349290657836</v>
      </c>
      <c r="E44" s="33">
        <v>1.3377297745510566</v>
      </c>
    </row>
    <row r="45" spans="1:5" ht="14.25">
      <c r="A45" s="113"/>
      <c r="B45" s="27" t="s">
        <v>104</v>
      </c>
      <c r="C45" s="28"/>
      <c r="D45" s="35">
        <v>0.06779172569135589</v>
      </c>
      <c r="E45" s="36">
        <v>3.1489256583634813</v>
      </c>
    </row>
    <row r="46" spans="1:5" ht="14.25">
      <c r="A46" s="118" t="s">
        <v>90</v>
      </c>
      <c r="B46" s="119"/>
      <c r="C46" s="119"/>
      <c r="D46" s="120">
        <v>0.06779172569135589</v>
      </c>
      <c r="E46" s="121">
        <v>3.1489256583634813</v>
      </c>
    </row>
    <row r="47" spans="1:5" ht="14.25">
      <c r="A47" s="21" t="s">
        <v>32</v>
      </c>
      <c r="B47" s="21" t="s">
        <v>33</v>
      </c>
      <c r="C47" s="21" t="s">
        <v>34</v>
      </c>
      <c r="D47" s="29">
        <v>0.13506753050870698</v>
      </c>
      <c r="E47" s="32">
        <v>6.2738867921294394</v>
      </c>
    </row>
    <row r="48" spans="1:5" ht="14.25">
      <c r="A48" s="113"/>
      <c r="B48" s="113"/>
      <c r="C48" s="26" t="s">
        <v>35</v>
      </c>
      <c r="D48" s="30">
        <v>0.06973711633904607</v>
      </c>
      <c r="E48" s="33">
        <v>3.2392890539486903</v>
      </c>
    </row>
    <row r="49" spans="1:5" ht="14.25">
      <c r="A49" s="113"/>
      <c r="B49" s="27" t="s">
        <v>105</v>
      </c>
      <c r="C49" s="28"/>
      <c r="D49" s="35">
        <v>0.10240232342387653</v>
      </c>
      <c r="E49" s="36">
        <v>4.756587923039065</v>
      </c>
    </row>
    <row r="50" spans="1:5" ht="14.25">
      <c r="A50" s="113"/>
      <c r="B50" s="21" t="s">
        <v>36</v>
      </c>
      <c r="C50" s="21" t="s">
        <v>38</v>
      </c>
      <c r="D50" s="29">
        <v>0.14219298245614034</v>
      </c>
      <c r="E50" s="32">
        <v>6.60486403508772</v>
      </c>
    </row>
    <row r="51" spans="1:5" ht="14.25">
      <c r="A51" s="113"/>
      <c r="B51" s="113"/>
      <c r="C51" s="26" t="s">
        <v>37</v>
      </c>
      <c r="D51" s="30">
        <v>0.03186486252950502</v>
      </c>
      <c r="E51" s="33">
        <v>1.4801228644955082</v>
      </c>
    </row>
    <row r="52" spans="1:5" ht="14.25">
      <c r="A52" s="113"/>
      <c r="B52" s="27" t="s">
        <v>106</v>
      </c>
      <c r="C52" s="28"/>
      <c r="D52" s="35">
        <v>0.08702892249282268</v>
      </c>
      <c r="E52" s="36">
        <v>4.042493449791614</v>
      </c>
    </row>
    <row r="53" spans="1:5" ht="14.25">
      <c r="A53" s="118" t="s">
        <v>91</v>
      </c>
      <c r="B53" s="119"/>
      <c r="C53" s="119"/>
      <c r="D53" s="120">
        <v>0.09471562295834961</v>
      </c>
      <c r="E53" s="121">
        <v>4.399540686415341</v>
      </c>
    </row>
    <row r="54" spans="1:5" ht="14.25">
      <c r="A54" s="21" t="s">
        <v>58</v>
      </c>
      <c r="B54" s="21" t="s">
        <v>59</v>
      </c>
      <c r="C54" s="21" t="s">
        <v>60</v>
      </c>
      <c r="D54" s="29">
        <v>0.10632480694980695</v>
      </c>
      <c r="E54" s="32">
        <v>4.938787282818533</v>
      </c>
    </row>
    <row r="55" spans="1:5" ht="14.25">
      <c r="A55" s="113"/>
      <c r="B55" s="113"/>
      <c r="C55" s="26" t="s">
        <v>63</v>
      </c>
      <c r="D55" s="30">
        <v>0.1643727384673676</v>
      </c>
      <c r="E55" s="33">
        <v>7.635113701809226</v>
      </c>
    </row>
    <row r="56" spans="1:5" ht="14.25">
      <c r="A56" s="113"/>
      <c r="B56" s="27" t="s">
        <v>107</v>
      </c>
      <c r="C56" s="28"/>
      <c r="D56" s="35">
        <v>0.13534877270858728</v>
      </c>
      <c r="E56" s="36">
        <v>6.286950492313879</v>
      </c>
    </row>
    <row r="57" spans="1:5" ht="14.25">
      <c r="A57" s="113"/>
      <c r="B57" s="21" t="s">
        <v>61</v>
      </c>
      <c r="C57" s="21" t="s">
        <v>62</v>
      </c>
      <c r="D57" s="29">
        <v>0.19283088235294119</v>
      </c>
      <c r="E57" s="32">
        <v>8.95699448529412</v>
      </c>
    </row>
    <row r="58" spans="1:5" ht="14.25">
      <c r="A58" s="113"/>
      <c r="B58" s="113"/>
      <c r="C58" s="26" t="s">
        <v>64</v>
      </c>
      <c r="D58" s="30">
        <v>0.17826484142043914</v>
      </c>
      <c r="E58" s="33">
        <v>8.280401883979398</v>
      </c>
    </row>
    <row r="59" spans="1:5" ht="14.25">
      <c r="A59" s="113"/>
      <c r="B59" s="113"/>
      <c r="C59" s="26" t="s">
        <v>65</v>
      </c>
      <c r="D59" s="30">
        <v>0.33333333333333337</v>
      </c>
      <c r="E59" s="33">
        <v>15.483333333333336</v>
      </c>
    </row>
    <row r="60" spans="1:5" ht="14.25">
      <c r="A60" s="113"/>
      <c r="B60" s="27" t="s">
        <v>108</v>
      </c>
      <c r="C60" s="28"/>
      <c r="D60" s="35">
        <v>0.2348096857022379</v>
      </c>
      <c r="E60" s="36">
        <v>10.906909900868952</v>
      </c>
    </row>
    <row r="61" spans="1:5" ht="14.25">
      <c r="A61" s="118" t="s">
        <v>92</v>
      </c>
      <c r="B61" s="119"/>
      <c r="C61" s="119"/>
      <c r="D61" s="120">
        <v>0.19502532050477767</v>
      </c>
      <c r="E61" s="121">
        <v>9.058926137446921</v>
      </c>
    </row>
    <row r="62" spans="1:5" ht="14.25">
      <c r="A62" s="21" t="s">
        <v>75</v>
      </c>
      <c r="B62" s="21" t="s">
        <v>78</v>
      </c>
      <c r="C62" s="21" t="s">
        <v>79</v>
      </c>
      <c r="D62" s="29">
        <v>0.0028846153846153848</v>
      </c>
      <c r="E62" s="32">
        <v>0.13399038461538462</v>
      </c>
    </row>
    <row r="63" spans="1:5" ht="14.25">
      <c r="A63" s="113"/>
      <c r="B63" s="27" t="s">
        <v>109</v>
      </c>
      <c r="C63" s="28"/>
      <c r="D63" s="35">
        <v>0.0028846153846153848</v>
      </c>
      <c r="E63" s="36">
        <v>0.13399038461538462</v>
      </c>
    </row>
    <row r="64" spans="1:5" ht="14.25">
      <c r="A64" s="113"/>
      <c r="B64" s="21" t="s">
        <v>76</v>
      </c>
      <c r="C64" s="21" t="s">
        <v>77</v>
      </c>
      <c r="D64" s="29">
        <v>0.004445318646734854</v>
      </c>
      <c r="E64" s="32">
        <v>0.206485051140834</v>
      </c>
    </row>
    <row r="65" spans="1:5" ht="14.25">
      <c r="A65" s="113"/>
      <c r="B65" s="27" t="s">
        <v>110</v>
      </c>
      <c r="C65" s="28"/>
      <c r="D65" s="35">
        <v>0.004445318646734854</v>
      </c>
      <c r="E65" s="36">
        <v>0.206485051140834</v>
      </c>
    </row>
    <row r="66" spans="1:5" ht="14.25">
      <c r="A66" s="113"/>
      <c r="B66" s="154" t="s">
        <v>157</v>
      </c>
      <c r="C66" s="154" t="s">
        <v>158</v>
      </c>
      <c r="D66" s="155">
        <v>0.011963932335151932</v>
      </c>
      <c r="E66" s="156">
        <v>0.5557246569678073</v>
      </c>
    </row>
    <row r="67" spans="1:5" ht="14.25">
      <c r="A67" s="113"/>
      <c r="B67" s="157" t="s">
        <v>159</v>
      </c>
      <c r="C67" s="158"/>
      <c r="D67" s="159">
        <v>0.011963932335151932</v>
      </c>
      <c r="E67" s="160">
        <v>0.5557246569678073</v>
      </c>
    </row>
    <row r="68" spans="1:5" ht="14.25">
      <c r="A68" s="118" t="s">
        <v>93</v>
      </c>
      <c r="B68" s="119"/>
      <c r="C68" s="119"/>
      <c r="D68" s="120">
        <v>0.006431288788834058</v>
      </c>
      <c r="E68" s="121">
        <v>0.29873336424134195</v>
      </c>
    </row>
    <row r="69" spans="1:5" ht="14.25">
      <c r="A69" s="21" t="s">
        <v>39</v>
      </c>
      <c r="B69" s="21" t="s">
        <v>40</v>
      </c>
      <c r="C69" s="21" t="s">
        <v>43</v>
      </c>
      <c r="D69" s="29">
        <v>0.03595641646489104</v>
      </c>
      <c r="E69" s="32">
        <v>1.670175544794189</v>
      </c>
    </row>
    <row r="70" spans="1:5" ht="14.25">
      <c r="A70" s="113"/>
      <c r="B70" s="113"/>
      <c r="C70" s="26" t="s">
        <v>42</v>
      </c>
      <c r="D70" s="30">
        <v>0.028477443609022556</v>
      </c>
      <c r="E70" s="33">
        <v>1.322777255639098</v>
      </c>
    </row>
    <row r="71" spans="1:5" ht="14.25">
      <c r="A71" s="113"/>
      <c r="B71" s="113"/>
      <c r="C71" s="26" t="s">
        <v>44</v>
      </c>
      <c r="D71" s="30">
        <v>0.11935569985569985</v>
      </c>
      <c r="E71" s="33">
        <v>5.544072258297259</v>
      </c>
    </row>
    <row r="72" spans="1:5" ht="14.25">
      <c r="A72" s="113"/>
      <c r="B72" s="113"/>
      <c r="C72" s="26" t="s">
        <v>41</v>
      </c>
      <c r="D72" s="30">
        <v>0.05397404991491775</v>
      </c>
      <c r="E72" s="33">
        <v>2.5070946185479297</v>
      </c>
    </row>
    <row r="73" spans="1:5" ht="14.25">
      <c r="A73" s="113"/>
      <c r="B73" s="27" t="s">
        <v>111</v>
      </c>
      <c r="C73" s="28"/>
      <c r="D73" s="35">
        <v>0.0594409024611328</v>
      </c>
      <c r="E73" s="36">
        <v>2.761029919319619</v>
      </c>
    </row>
    <row r="74" spans="1:5" ht="14.25">
      <c r="A74" s="118" t="s">
        <v>94</v>
      </c>
      <c r="B74" s="119"/>
      <c r="C74" s="119"/>
      <c r="D74" s="120">
        <v>0.0594409024611328</v>
      </c>
      <c r="E74" s="121">
        <v>2.761029919319619</v>
      </c>
    </row>
    <row r="75" spans="1:5" ht="14.25">
      <c r="A75" s="21" t="s">
        <v>72</v>
      </c>
      <c r="B75" s="21" t="s">
        <v>73</v>
      </c>
      <c r="C75" s="21" t="s">
        <v>74</v>
      </c>
      <c r="D75" s="29">
        <v>0.03470149253731343</v>
      </c>
      <c r="E75" s="32">
        <v>1.611884328358209</v>
      </c>
    </row>
    <row r="76" spans="1:5" ht="14.25">
      <c r="A76" s="113"/>
      <c r="B76" s="27" t="s">
        <v>112</v>
      </c>
      <c r="C76" s="28"/>
      <c r="D76" s="35">
        <v>0.03470149253731343</v>
      </c>
      <c r="E76" s="36">
        <v>1.611884328358209</v>
      </c>
    </row>
    <row r="77" spans="1:5" ht="14.25">
      <c r="A77" s="118" t="s">
        <v>95</v>
      </c>
      <c r="B77" s="119"/>
      <c r="C77" s="119"/>
      <c r="D77" s="120">
        <v>0.03470149253731343</v>
      </c>
      <c r="E77" s="121">
        <v>1.611884328358209</v>
      </c>
    </row>
    <row r="78" spans="1:5" ht="14.25">
      <c r="A78" s="25" t="s">
        <v>84</v>
      </c>
      <c r="B78" s="114"/>
      <c r="C78" s="114"/>
      <c r="D78" s="31">
        <v>0.11919540054209424</v>
      </c>
      <c r="E78" s="34">
        <v>5.5366263551802755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zoomScale="80" zoomScaleNormal="80" zoomScalePageLayoutView="0" workbookViewId="0" topLeftCell="A1">
      <selection activeCell="M27" sqref="M27"/>
    </sheetView>
  </sheetViews>
  <sheetFormatPr defaultColWidth="9.140625" defaultRowHeight="15"/>
  <cols>
    <col min="1" max="1" width="35.28125" style="0" bestFit="1" customWidth="1"/>
    <col min="2" max="2" width="18.8515625" style="0" customWidth="1"/>
    <col min="3" max="3" width="19.140625" style="0" customWidth="1"/>
    <col min="4" max="4" width="24.7109375" style="0" customWidth="1"/>
    <col min="6" max="6" width="10.8515625" style="0" bestFit="1" customWidth="1"/>
    <col min="7" max="7" width="10.8515625" style="0" customWidth="1"/>
    <col min="11" max="11" width="9.00390625" style="0" customWidth="1"/>
    <col min="12" max="12" width="9.140625" style="0" customWidth="1"/>
    <col min="13" max="13" width="9.00390625" style="0" customWidth="1"/>
  </cols>
  <sheetData>
    <row r="2" spans="1:13" s="46" customFormat="1" ht="45" customHeight="1" thickBot="1">
      <c r="A2" s="68" t="s">
        <v>2</v>
      </c>
      <c r="B2" s="68" t="s">
        <v>161</v>
      </c>
      <c r="C2" s="74" t="s">
        <v>116</v>
      </c>
      <c r="D2" s="69" t="s">
        <v>172</v>
      </c>
      <c r="F2" s="75" t="s">
        <v>115</v>
      </c>
      <c r="K2" s="19"/>
      <c r="L2" s="115"/>
      <c r="M2" s="115"/>
    </row>
    <row r="3" spans="1:13" ht="14.25">
      <c r="A3" s="26" t="s">
        <v>79</v>
      </c>
      <c r="B3" s="30">
        <v>0.0028846153846153848</v>
      </c>
      <c r="C3" s="59">
        <f aca="true" t="shared" si="0" ref="C3:C46">B3*46.45</f>
        <v>0.13399038461538462</v>
      </c>
      <c r="D3" s="48"/>
      <c r="F3">
        <v>1</v>
      </c>
      <c r="K3" s="19"/>
      <c r="L3" s="45"/>
      <c r="M3" s="45"/>
    </row>
    <row r="4" spans="1:13" ht="14.25">
      <c r="A4" s="26" t="s">
        <v>18</v>
      </c>
      <c r="B4" s="30">
        <v>0.0040252639517345395</v>
      </c>
      <c r="C4" s="59">
        <f t="shared" si="0"/>
        <v>0.18697351055806938</v>
      </c>
      <c r="D4" s="48"/>
      <c r="F4">
        <v>2</v>
      </c>
      <c r="K4" s="19"/>
      <c r="L4" s="45"/>
      <c r="M4" s="45"/>
    </row>
    <row r="5" spans="1:13" ht="14.25">
      <c r="A5" s="26" t="s">
        <v>77</v>
      </c>
      <c r="B5" s="30">
        <v>0.004445318646734854</v>
      </c>
      <c r="C5" s="59">
        <f t="shared" si="0"/>
        <v>0.206485051140834</v>
      </c>
      <c r="D5" s="48"/>
      <c r="F5">
        <v>4</v>
      </c>
      <c r="K5" s="19"/>
      <c r="L5" s="45"/>
      <c r="M5" s="45"/>
    </row>
    <row r="6" spans="1:13" ht="14.25">
      <c r="A6" s="161" t="s">
        <v>158</v>
      </c>
      <c r="B6" s="162">
        <v>0.011963932335151932</v>
      </c>
      <c r="C6" s="163">
        <f t="shared" si="0"/>
        <v>0.5557246569678073</v>
      </c>
      <c r="D6" s="48"/>
      <c r="F6">
        <v>8</v>
      </c>
      <c r="K6" s="116"/>
      <c r="L6" s="117"/>
      <c r="M6" s="117"/>
    </row>
    <row r="7" spans="1:13" ht="14.25">
      <c r="A7" s="26" t="s">
        <v>11</v>
      </c>
      <c r="B7" s="30">
        <v>0.015625337357549587</v>
      </c>
      <c r="C7" s="59">
        <f t="shared" si="0"/>
        <v>0.7257969202581783</v>
      </c>
      <c r="D7" s="48"/>
      <c r="F7">
        <v>16</v>
      </c>
      <c r="K7" s="19"/>
      <c r="L7" s="45"/>
      <c r="M7" s="45"/>
    </row>
    <row r="8" spans="1:13" ht="14.25">
      <c r="A8" s="26" t="s">
        <v>50</v>
      </c>
      <c r="B8" s="30">
        <v>0.01629590395480226</v>
      </c>
      <c r="C8" s="59">
        <f t="shared" si="0"/>
        <v>0.756944738700565</v>
      </c>
      <c r="D8" s="48"/>
      <c r="K8" s="19"/>
      <c r="L8" s="45"/>
      <c r="M8" s="45"/>
    </row>
    <row r="9" spans="1:13" ht="14.25">
      <c r="A9" s="19" t="s">
        <v>12</v>
      </c>
      <c r="B9" s="45">
        <v>0.019450549450549453</v>
      </c>
      <c r="C9" s="59">
        <f t="shared" si="0"/>
        <v>0.9034780219780222</v>
      </c>
      <c r="D9" s="53">
        <f>(COUNT(C3:C9)/C47)*100</f>
        <v>15.909090909090908</v>
      </c>
      <c r="K9" s="19"/>
      <c r="L9" s="45"/>
      <c r="M9" s="45"/>
    </row>
    <row r="10" spans="1:13" ht="14.25">
      <c r="A10" s="26" t="s">
        <v>17</v>
      </c>
      <c r="B10" s="30">
        <v>0.024772727272727273</v>
      </c>
      <c r="C10" s="59">
        <f t="shared" si="0"/>
        <v>1.1506931818181818</v>
      </c>
      <c r="D10" s="49"/>
      <c r="K10" s="19"/>
      <c r="L10" s="45"/>
      <c r="M10" s="45"/>
    </row>
    <row r="11" spans="1:13" ht="14.25">
      <c r="A11" s="26" t="s">
        <v>42</v>
      </c>
      <c r="B11" s="30">
        <v>0.02847744360902256</v>
      </c>
      <c r="C11" s="59">
        <f t="shared" si="0"/>
        <v>1.322777255639098</v>
      </c>
      <c r="D11" s="49"/>
      <c r="K11" s="19"/>
      <c r="L11" s="45"/>
      <c r="M11" s="45"/>
    </row>
    <row r="12" spans="1:13" ht="15" thickBot="1">
      <c r="A12" s="26" t="s">
        <v>19</v>
      </c>
      <c r="B12" s="30">
        <v>0.028799349290657836</v>
      </c>
      <c r="C12" s="59">
        <f t="shared" si="0"/>
        <v>1.3377297745510566</v>
      </c>
      <c r="D12" s="49"/>
      <c r="G12" s="65" t="s">
        <v>134</v>
      </c>
      <c r="H12" s="65"/>
      <c r="K12" s="19"/>
      <c r="L12" s="45"/>
      <c r="M12" s="45"/>
    </row>
    <row r="13" spans="1:13" ht="14.25">
      <c r="A13" s="26" t="s">
        <v>29</v>
      </c>
      <c r="B13" s="30">
        <v>0.029314234687369017</v>
      </c>
      <c r="C13" s="59">
        <f t="shared" si="0"/>
        <v>1.3616462012282908</v>
      </c>
      <c r="D13" s="49"/>
      <c r="G13" t="s">
        <v>124</v>
      </c>
      <c r="H13" s="37">
        <f>MIN(C3:C46)</f>
        <v>0.13399038461538462</v>
      </c>
      <c r="K13" s="19"/>
      <c r="L13" s="45"/>
      <c r="M13" s="45"/>
    </row>
    <row r="14" spans="1:13" ht="14.25">
      <c r="A14" s="26" t="s">
        <v>37</v>
      </c>
      <c r="B14" s="30">
        <v>0.03186486252950502</v>
      </c>
      <c r="C14" s="59">
        <f t="shared" si="0"/>
        <v>1.4801228644955082</v>
      </c>
      <c r="D14" s="49"/>
      <c r="G14" t="s">
        <v>125</v>
      </c>
      <c r="H14" s="37">
        <f>MAX(C3:C46)</f>
        <v>40.084238636363644</v>
      </c>
      <c r="K14" s="19"/>
      <c r="L14" s="45"/>
      <c r="M14" s="45"/>
    </row>
    <row r="15" spans="1:13" ht="14.25">
      <c r="A15" s="26" t="s">
        <v>31</v>
      </c>
      <c r="B15" s="30">
        <v>0.032132867132867136</v>
      </c>
      <c r="C15" s="59">
        <f t="shared" si="0"/>
        <v>1.4925716783216785</v>
      </c>
      <c r="D15" s="49"/>
      <c r="G15" t="s">
        <v>133</v>
      </c>
      <c r="H15" s="37">
        <f>MEDIAN(C3:C46)</f>
        <v>2.9574423430735934</v>
      </c>
      <c r="K15" s="19"/>
      <c r="L15" s="45"/>
      <c r="M15" s="45"/>
    </row>
    <row r="16" spans="1:13" ht="14.25">
      <c r="A16" s="26" t="s">
        <v>74</v>
      </c>
      <c r="B16" s="30">
        <v>0.03470149253731343</v>
      </c>
      <c r="C16" s="59">
        <f t="shared" si="0"/>
        <v>1.611884328358209</v>
      </c>
      <c r="D16" s="49"/>
      <c r="G16" t="s">
        <v>126</v>
      </c>
      <c r="H16">
        <f>_xlfn.QUARTILE.EXC(C3:C46,1)</f>
        <v>1.3912653670450952</v>
      </c>
      <c r="K16" s="19"/>
      <c r="L16" s="45"/>
      <c r="M16" s="45"/>
    </row>
    <row r="17" spans="1:13" ht="14.25">
      <c r="A17" s="26" t="s">
        <v>43</v>
      </c>
      <c r="B17" s="30">
        <v>0.03595641646489104</v>
      </c>
      <c r="C17" s="59">
        <f t="shared" si="0"/>
        <v>1.6701755447941888</v>
      </c>
      <c r="D17" s="49"/>
      <c r="G17" t="s">
        <v>127</v>
      </c>
      <c r="H17">
        <f>_xlfn.QUARTILE.EXC(C3:C46,2)</f>
        <v>2.9574423430735934</v>
      </c>
      <c r="K17" s="19"/>
      <c r="L17" s="45"/>
      <c r="M17" s="45"/>
    </row>
    <row r="18" spans="1:13" ht="14.25">
      <c r="A18" s="26" t="s">
        <v>30</v>
      </c>
      <c r="B18" s="30">
        <v>0.03746549967583588</v>
      </c>
      <c r="C18" s="59">
        <f t="shared" si="0"/>
        <v>1.7402724599425767</v>
      </c>
      <c r="D18" s="49"/>
      <c r="G18" t="s">
        <v>128</v>
      </c>
      <c r="H18">
        <f>_xlfn.QUARTILE.EXC(C3:C46,3)</f>
        <v>7.751251116195195</v>
      </c>
      <c r="K18" s="19"/>
      <c r="L18" s="45"/>
      <c r="M18" s="45"/>
    </row>
    <row r="19" spans="1:13" ht="14.25">
      <c r="A19" s="26" t="s">
        <v>71</v>
      </c>
      <c r="B19" s="30">
        <v>0.04253702178468646</v>
      </c>
      <c r="C19" s="59">
        <f t="shared" si="0"/>
        <v>1.9758446618986862</v>
      </c>
      <c r="D19" s="49"/>
      <c r="K19" s="19"/>
      <c r="L19" s="45"/>
      <c r="M19" s="45"/>
    </row>
    <row r="20" spans="1:13" ht="14.25">
      <c r="A20" s="19" t="s">
        <v>23</v>
      </c>
      <c r="B20" s="45">
        <v>0.042957746478873245</v>
      </c>
      <c r="C20" s="59">
        <f t="shared" si="0"/>
        <v>1.9953873239436624</v>
      </c>
      <c r="D20" s="62">
        <f>(COUNT(C10:C20)/C47)*100</f>
        <v>25</v>
      </c>
      <c r="K20" s="19"/>
      <c r="L20" s="45"/>
      <c r="M20" s="45"/>
    </row>
    <row r="21" spans="1:13" ht="14.25">
      <c r="A21" s="26" t="s">
        <v>41</v>
      </c>
      <c r="B21" s="30">
        <v>0.05397404991491775</v>
      </c>
      <c r="C21" s="59">
        <f t="shared" si="0"/>
        <v>2.5070946185479297</v>
      </c>
      <c r="D21" s="50"/>
      <c r="K21" s="19"/>
      <c r="L21" s="45"/>
      <c r="M21" s="45"/>
    </row>
    <row r="22" spans="1:13" ht="14.25">
      <c r="A22" s="26" t="s">
        <v>52</v>
      </c>
      <c r="B22" s="30">
        <v>0.0543051948051948</v>
      </c>
      <c r="C22" s="59">
        <f t="shared" si="0"/>
        <v>2.5224762987012985</v>
      </c>
      <c r="D22" s="50"/>
      <c r="K22" s="19"/>
      <c r="L22" s="45"/>
      <c r="M22" s="45"/>
    </row>
    <row r="23" spans="1:13" ht="14.25">
      <c r="A23" s="26" t="s">
        <v>53</v>
      </c>
      <c r="B23" s="30">
        <v>0.05785714285714286</v>
      </c>
      <c r="C23" s="59">
        <f t="shared" si="0"/>
        <v>2.687464285714286</v>
      </c>
      <c r="D23" s="50"/>
      <c r="K23" s="19"/>
      <c r="L23" s="45"/>
      <c r="M23" s="45"/>
    </row>
    <row r="24" spans="1:13" ht="14.25">
      <c r="A24" s="26" t="s">
        <v>20</v>
      </c>
      <c r="B24" s="30">
        <v>0.05829112554112554</v>
      </c>
      <c r="C24" s="59">
        <f t="shared" si="0"/>
        <v>2.7076227813852816</v>
      </c>
      <c r="D24" s="50"/>
      <c r="K24" s="19"/>
      <c r="L24" s="45"/>
      <c r="M24" s="45"/>
    </row>
    <row r="25" spans="1:13" ht="14.25">
      <c r="A25" s="26" t="s">
        <v>24</v>
      </c>
      <c r="B25" s="30">
        <v>0.06904761904761905</v>
      </c>
      <c r="C25" s="59">
        <f t="shared" si="0"/>
        <v>3.2072619047619053</v>
      </c>
      <c r="D25" s="50"/>
      <c r="K25" s="19"/>
      <c r="L25" s="45"/>
      <c r="M25" s="45"/>
    </row>
    <row r="26" spans="1:13" ht="14.25">
      <c r="A26" s="26" t="s">
        <v>35</v>
      </c>
      <c r="B26" s="30">
        <v>0.06973711633904608</v>
      </c>
      <c r="C26" s="59">
        <f t="shared" si="0"/>
        <v>3.2392890539486907</v>
      </c>
      <c r="D26" s="50"/>
      <c r="K26" s="19"/>
      <c r="L26" s="45"/>
      <c r="M26" s="45"/>
    </row>
    <row r="27" spans="1:13" ht="14.25">
      <c r="A27" s="26" t="s">
        <v>49</v>
      </c>
      <c r="B27" s="30">
        <v>0.07361111111111111</v>
      </c>
      <c r="C27" s="59">
        <f t="shared" si="0"/>
        <v>3.4192361111111116</v>
      </c>
      <c r="D27" s="54">
        <f>(COUNT(C21:C27)/C47)*100</f>
        <v>15.909090909090908</v>
      </c>
      <c r="K27" s="19"/>
      <c r="L27" s="45"/>
      <c r="M27" s="45"/>
    </row>
    <row r="28" spans="1:13" ht="14.25">
      <c r="A28" s="26" t="s">
        <v>69</v>
      </c>
      <c r="B28" s="30">
        <v>0.08812017231134878</v>
      </c>
      <c r="C28" s="59">
        <f t="shared" si="0"/>
        <v>4.093182003862151</v>
      </c>
      <c r="D28" s="51"/>
      <c r="K28" s="19"/>
      <c r="L28" s="45"/>
      <c r="M28" s="45"/>
    </row>
    <row r="29" spans="1:13" ht="14.25">
      <c r="A29" s="26" t="s">
        <v>60</v>
      </c>
      <c r="B29" s="30">
        <v>0.10632480694980695</v>
      </c>
      <c r="C29" s="59">
        <f t="shared" si="0"/>
        <v>4.9387872828185335</v>
      </c>
      <c r="D29" s="51"/>
      <c r="K29" s="19"/>
      <c r="L29" s="45"/>
      <c r="M29" s="45"/>
    </row>
    <row r="30" spans="1:13" ht="14.25">
      <c r="A30" s="26" t="s">
        <v>25</v>
      </c>
      <c r="B30" s="30">
        <v>0.10765306122448978</v>
      </c>
      <c r="C30" s="59">
        <f t="shared" si="0"/>
        <v>5.000484693877551</v>
      </c>
      <c r="D30" s="51"/>
      <c r="K30" s="19"/>
      <c r="L30" s="45"/>
      <c r="M30" s="45"/>
    </row>
    <row r="31" spans="1:13" ht="14.25">
      <c r="A31" s="26" t="s">
        <v>44</v>
      </c>
      <c r="B31" s="30">
        <v>0.11935569985569985</v>
      </c>
      <c r="C31" s="59">
        <f t="shared" si="0"/>
        <v>5.544072258297258</v>
      </c>
      <c r="D31" s="51"/>
      <c r="K31" s="19"/>
      <c r="L31" s="45"/>
      <c r="M31" s="45"/>
    </row>
    <row r="32" spans="1:13" ht="14.25">
      <c r="A32" s="26" t="s">
        <v>34</v>
      </c>
      <c r="B32" s="30">
        <v>0.13506753050870696</v>
      </c>
      <c r="C32" s="59">
        <f t="shared" si="0"/>
        <v>6.273886792129439</v>
      </c>
      <c r="D32" s="51"/>
      <c r="K32" s="19"/>
      <c r="L32" s="45"/>
      <c r="M32" s="45"/>
    </row>
    <row r="33" spans="1:13" ht="14.25">
      <c r="A33" s="26" t="s">
        <v>38</v>
      </c>
      <c r="B33" s="30">
        <v>0.14219298245614034</v>
      </c>
      <c r="C33" s="59">
        <f t="shared" si="0"/>
        <v>6.6048640350877195</v>
      </c>
      <c r="D33" s="51"/>
      <c r="K33" s="19"/>
      <c r="L33" s="45"/>
      <c r="M33" s="45"/>
    </row>
    <row r="34" spans="1:13" ht="14.25">
      <c r="A34" s="26" t="s">
        <v>16</v>
      </c>
      <c r="B34" s="30">
        <v>0.14250805888054824</v>
      </c>
      <c r="C34" s="59">
        <f t="shared" si="0"/>
        <v>6.619499335001466</v>
      </c>
      <c r="D34" s="51"/>
      <c r="K34" s="19"/>
      <c r="L34" s="45"/>
      <c r="M34" s="45"/>
    </row>
    <row r="35" spans="1:13" ht="14.25">
      <c r="A35" s="26" t="s">
        <v>63</v>
      </c>
      <c r="B35" s="30">
        <v>0.1643727384673676</v>
      </c>
      <c r="C35" s="59">
        <f t="shared" si="0"/>
        <v>7.635113701809225</v>
      </c>
      <c r="D35" s="51"/>
      <c r="K35" s="19"/>
      <c r="L35" s="45"/>
      <c r="M35" s="45"/>
    </row>
    <row r="36" spans="1:13" ht="14.25">
      <c r="A36" s="26" t="s">
        <v>70</v>
      </c>
      <c r="B36" s="30">
        <v>0.16770642815193076</v>
      </c>
      <c r="C36" s="59">
        <f t="shared" si="0"/>
        <v>7.789963587657184</v>
      </c>
      <c r="D36" s="55">
        <f>(COUNT(C28:C36)/C47)*100</f>
        <v>20.454545454545457</v>
      </c>
      <c r="K36" s="19"/>
      <c r="L36" s="45"/>
      <c r="M36" s="45"/>
    </row>
    <row r="37" spans="1:13" ht="14.25">
      <c r="A37" s="26" t="s">
        <v>64</v>
      </c>
      <c r="B37" s="30">
        <v>0.17826484142043914</v>
      </c>
      <c r="C37" s="59">
        <f t="shared" si="0"/>
        <v>8.280401883979398</v>
      </c>
      <c r="D37" s="52"/>
      <c r="K37" s="19"/>
      <c r="L37" s="45"/>
      <c r="M37" s="45"/>
    </row>
    <row r="38" spans="1:13" ht="14.25">
      <c r="A38" s="26" t="s">
        <v>48</v>
      </c>
      <c r="B38" s="30">
        <v>0.18041540483400947</v>
      </c>
      <c r="C38" s="59">
        <f t="shared" si="0"/>
        <v>8.38029555453974</v>
      </c>
      <c r="D38" s="52"/>
      <c r="K38" s="19"/>
      <c r="L38" s="45"/>
      <c r="M38" s="45"/>
    </row>
    <row r="39" spans="1:13" ht="14.25">
      <c r="A39" s="26" t="s">
        <v>28</v>
      </c>
      <c r="B39" s="30">
        <v>0.19236111111111112</v>
      </c>
      <c r="C39" s="59">
        <f t="shared" si="0"/>
        <v>8.935173611111113</v>
      </c>
      <c r="D39" s="52"/>
      <c r="K39" s="19"/>
      <c r="L39" s="45"/>
      <c r="M39" s="45"/>
    </row>
    <row r="40" spans="1:13" ht="14.25">
      <c r="A40" s="26" t="s">
        <v>62</v>
      </c>
      <c r="B40" s="30">
        <v>0.19283088235294119</v>
      </c>
      <c r="C40" s="59">
        <f t="shared" si="0"/>
        <v>8.95699448529412</v>
      </c>
      <c r="D40" s="52"/>
      <c r="K40" s="19"/>
      <c r="L40" s="45"/>
      <c r="M40" s="45"/>
    </row>
    <row r="41" spans="1:13" ht="14.25">
      <c r="A41" s="26" t="s">
        <v>68</v>
      </c>
      <c r="B41" s="30">
        <v>0.20645381207572877</v>
      </c>
      <c r="C41" s="59">
        <f t="shared" si="0"/>
        <v>9.589779570917601</v>
      </c>
      <c r="D41" s="52"/>
      <c r="K41" s="19"/>
      <c r="L41" s="45"/>
      <c r="M41" s="45"/>
    </row>
    <row r="42" spans="1:13" ht="14.25">
      <c r="A42" s="26" t="s">
        <v>13</v>
      </c>
      <c r="B42" s="30">
        <v>0.20729166666666668</v>
      </c>
      <c r="C42" s="59">
        <f t="shared" si="0"/>
        <v>9.628697916666669</v>
      </c>
      <c r="D42" s="52"/>
      <c r="K42" s="19"/>
      <c r="L42" s="45"/>
      <c r="M42" s="45"/>
    </row>
    <row r="43" spans="1:13" ht="14.25">
      <c r="A43" s="26" t="s">
        <v>54</v>
      </c>
      <c r="B43" s="30">
        <v>0.22667382742570713</v>
      </c>
      <c r="C43" s="59">
        <f t="shared" si="0"/>
        <v>10.528999283924097</v>
      </c>
      <c r="D43" s="52"/>
      <c r="K43" s="19"/>
      <c r="L43" s="45"/>
      <c r="M43" s="45"/>
    </row>
    <row r="44" spans="1:13" ht="14.25">
      <c r="A44" s="26" t="s">
        <v>65</v>
      </c>
      <c r="B44" s="30">
        <v>0.33333333333333337</v>
      </c>
      <c r="C44" s="59">
        <f t="shared" si="0"/>
        <v>15.483333333333336</v>
      </c>
      <c r="D44" s="56">
        <f>(COUNT(C37:C44)/C47)*100</f>
        <v>18.181818181818183</v>
      </c>
      <c r="K44" s="19"/>
      <c r="L44" s="45"/>
      <c r="M44" s="45"/>
    </row>
    <row r="45" spans="1:13" ht="14.25">
      <c r="A45" s="26" t="s">
        <v>57</v>
      </c>
      <c r="B45" s="30">
        <v>0.610222778210583</v>
      </c>
      <c r="C45" s="59">
        <f t="shared" si="0"/>
        <v>28.344848047881584</v>
      </c>
      <c r="K45" s="19"/>
      <c r="L45" s="45"/>
      <c r="M45" s="45"/>
    </row>
    <row r="46" spans="1:13" ht="14.25">
      <c r="A46" s="43" t="s">
        <v>55</v>
      </c>
      <c r="B46" s="44">
        <v>0.8629545454545455</v>
      </c>
      <c r="C46" s="61">
        <f t="shared" si="0"/>
        <v>40.084238636363644</v>
      </c>
      <c r="D46" s="13"/>
      <c r="K46" s="19"/>
      <c r="L46" s="45"/>
      <c r="M46" s="45"/>
    </row>
    <row r="47" spans="1:4" ht="14.25">
      <c r="A47" s="57" t="s">
        <v>121</v>
      </c>
      <c r="B47" s="20"/>
      <c r="C47" s="60">
        <f>COUNT(C3:C46)</f>
        <v>44</v>
      </c>
      <c r="D47" s="58">
        <f>SUM(D3:D46)</f>
        <v>95.45454545454545</v>
      </c>
    </row>
    <row r="50" ht="14.25">
      <c r="C50" s="37"/>
    </row>
  </sheetData>
  <sheetProtection/>
  <autoFilter ref="A2:C47"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12.28125" style="0" customWidth="1"/>
    <col min="3" max="3" width="21.00390625" style="0" bestFit="1" customWidth="1"/>
    <col min="12" max="12" width="11.00390625" style="0" bestFit="1" customWidth="1"/>
  </cols>
  <sheetData>
    <row r="3" ht="15" thickBot="1">
      <c r="A3" s="47" t="s">
        <v>171</v>
      </c>
    </row>
    <row r="4" spans="1:3" ht="14.25">
      <c r="A4" s="41" t="s">
        <v>115</v>
      </c>
      <c r="B4" s="41" t="s">
        <v>118</v>
      </c>
      <c r="C4" s="41" t="s">
        <v>122</v>
      </c>
    </row>
    <row r="5" spans="1:3" ht="14.25">
      <c r="A5" s="38">
        <v>1</v>
      </c>
      <c r="B5" s="39">
        <v>7</v>
      </c>
      <c r="C5" s="64">
        <v>0.1591</v>
      </c>
    </row>
    <row r="6" spans="1:3" ht="14.25">
      <c r="A6" s="38">
        <v>2</v>
      </c>
      <c r="B6" s="39">
        <v>11</v>
      </c>
      <c r="C6" s="64">
        <v>0.25</v>
      </c>
    </row>
    <row r="7" spans="1:3" ht="14.25">
      <c r="A7" s="38">
        <v>4</v>
      </c>
      <c r="B7" s="39">
        <v>7</v>
      </c>
      <c r="C7" s="64">
        <v>0.1591</v>
      </c>
    </row>
    <row r="8" spans="1:3" ht="14.25">
      <c r="A8" s="38">
        <v>8</v>
      </c>
      <c r="B8" s="39">
        <v>9</v>
      </c>
      <c r="C8" s="63">
        <v>0.2045</v>
      </c>
    </row>
    <row r="9" spans="1:3" ht="14.25">
      <c r="A9" s="38">
        <v>16</v>
      </c>
      <c r="B9" s="39">
        <v>8</v>
      </c>
      <c r="C9" s="63">
        <v>0.1818</v>
      </c>
    </row>
    <row r="10" spans="1:3" ht="15" thickBot="1">
      <c r="A10" s="40" t="s">
        <v>117</v>
      </c>
      <c r="B10" s="40">
        <v>2</v>
      </c>
      <c r="C10" s="66"/>
    </row>
    <row r="11" ht="14.25">
      <c r="C11" s="63">
        <v>0.9545</v>
      </c>
    </row>
    <row r="12" ht="14.25">
      <c r="C12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2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I13" sqref="I13"/>
    </sheetView>
  </sheetViews>
  <sheetFormatPr defaultColWidth="9.140625" defaultRowHeight="15"/>
  <cols>
    <col min="1" max="1" width="10.57421875" style="0" customWidth="1"/>
    <col min="2" max="2" width="15.8515625" style="0" customWidth="1"/>
    <col min="3" max="3" width="5.28125" style="0" customWidth="1"/>
    <col min="4" max="4" width="12.28125" style="0" customWidth="1"/>
    <col min="5" max="5" width="30.57421875" style="0" customWidth="1"/>
    <col min="6" max="6" width="9.7109375" style="0" customWidth="1"/>
    <col min="7" max="7" width="15.00390625" style="0" customWidth="1"/>
    <col min="8" max="8" width="14.140625" style="0" customWidth="1"/>
    <col min="9" max="9" width="12.140625" style="0" bestFit="1" customWidth="1"/>
    <col min="10" max="10" width="9.8515625" style="10" customWidth="1"/>
    <col min="11" max="11" width="14.8515625" style="0" customWidth="1"/>
    <col min="16" max="16" width="16.7109375" style="0" bestFit="1" customWidth="1"/>
    <col min="17" max="17" width="18.00390625" style="0" customWidth="1"/>
    <col min="18" max="18" width="32.7109375" style="0" customWidth="1"/>
    <col min="19" max="19" width="5.00390625" style="0" customWidth="1"/>
    <col min="20" max="20" width="11.140625" style="0" bestFit="1" customWidth="1"/>
  </cols>
  <sheetData>
    <row r="1" spans="1:20" ht="29.25" customHeight="1">
      <c r="A1" s="2" t="s">
        <v>1</v>
      </c>
      <c r="B1" s="2" t="s">
        <v>136</v>
      </c>
      <c r="C1" s="2" t="s">
        <v>0</v>
      </c>
      <c r="D1" s="2" t="s">
        <v>9</v>
      </c>
      <c r="E1" s="2" t="s">
        <v>2</v>
      </c>
      <c r="F1" s="2" t="s">
        <v>5</v>
      </c>
      <c r="G1" s="79" t="s">
        <v>6</v>
      </c>
      <c r="H1" s="79" t="s">
        <v>7</v>
      </c>
      <c r="I1" s="3" t="s">
        <v>3</v>
      </c>
      <c r="J1" s="103" t="s">
        <v>8</v>
      </c>
      <c r="K1" s="6" t="s">
        <v>153</v>
      </c>
      <c r="P1" s="20" t="s">
        <v>136</v>
      </c>
      <c r="Q1" s="106" t="s">
        <v>116</v>
      </c>
      <c r="R1" s="46" t="s">
        <v>173</v>
      </c>
      <c r="T1" t="s">
        <v>115</v>
      </c>
    </row>
    <row r="2" spans="1:20" ht="14.25">
      <c r="A2" s="80">
        <v>42626</v>
      </c>
      <c r="B2" s="80" t="s">
        <v>143</v>
      </c>
      <c r="C2" s="49" t="s">
        <v>14</v>
      </c>
      <c r="D2" s="49" t="s">
        <v>15</v>
      </c>
      <c r="E2" s="49" t="s">
        <v>16</v>
      </c>
      <c r="F2" s="49">
        <v>3</v>
      </c>
      <c r="G2" s="49">
        <v>5</v>
      </c>
      <c r="H2" s="49">
        <v>60</v>
      </c>
      <c r="I2" s="49">
        <v>40</v>
      </c>
      <c r="J2" s="104">
        <f aca="true" t="shared" si="0" ref="J2:J17">(I2/(G2*H2))</f>
        <v>0.13333333333333333</v>
      </c>
      <c r="K2" s="101">
        <f>J2*46.45</f>
        <v>6.193333333333333</v>
      </c>
      <c r="P2" s="164" t="s">
        <v>149</v>
      </c>
      <c r="Q2" s="165">
        <v>1.083804492663008</v>
      </c>
      <c r="R2" s="49">
        <f>(COUNT(Q2)/Q10)*100</f>
        <v>12.5</v>
      </c>
      <c r="T2" s="38">
        <v>1</v>
      </c>
    </row>
    <row r="3" spans="1:20" ht="14.25">
      <c r="A3" s="80">
        <v>42626</v>
      </c>
      <c r="B3" s="80" t="s">
        <v>143</v>
      </c>
      <c r="C3" s="49" t="s">
        <v>14</v>
      </c>
      <c r="D3" s="49" t="s">
        <v>15</v>
      </c>
      <c r="E3" s="49" t="s">
        <v>16</v>
      </c>
      <c r="F3" s="49">
        <v>13</v>
      </c>
      <c r="G3" s="49">
        <v>5</v>
      </c>
      <c r="H3" s="49">
        <v>62</v>
      </c>
      <c r="I3" s="49">
        <v>32</v>
      </c>
      <c r="J3" s="104">
        <f t="shared" si="0"/>
        <v>0.1032258064516129</v>
      </c>
      <c r="K3" s="101">
        <f aca="true" t="shared" si="1" ref="K3:K66">J3*46.45</f>
        <v>4.794838709677419</v>
      </c>
      <c r="P3" s="141" t="s">
        <v>143</v>
      </c>
      <c r="Q3" s="142">
        <v>2.6661972021907494</v>
      </c>
      <c r="R3" s="50"/>
      <c r="T3" s="38">
        <v>2</v>
      </c>
    </row>
    <row r="4" spans="1:20" ht="14.25">
      <c r="A4" s="80">
        <v>42626</v>
      </c>
      <c r="B4" s="80" t="s">
        <v>143</v>
      </c>
      <c r="C4" s="49" t="s">
        <v>14</v>
      </c>
      <c r="D4" s="49" t="s">
        <v>15</v>
      </c>
      <c r="E4" s="49" t="s">
        <v>16</v>
      </c>
      <c r="F4" s="49">
        <v>16</v>
      </c>
      <c r="G4" s="49">
        <v>5</v>
      </c>
      <c r="H4" s="49">
        <v>54</v>
      </c>
      <c r="I4" s="49">
        <v>34</v>
      </c>
      <c r="J4" s="104">
        <f t="shared" si="0"/>
        <v>0.1259259259259259</v>
      </c>
      <c r="K4" s="101">
        <f t="shared" si="1"/>
        <v>5.849259259259259</v>
      </c>
      <c r="P4" s="141" t="s">
        <v>145</v>
      </c>
      <c r="Q4" s="142">
        <v>2.761029919319619</v>
      </c>
      <c r="R4" s="50"/>
      <c r="T4" s="38">
        <v>4</v>
      </c>
    </row>
    <row r="5" spans="1:20" ht="14.25">
      <c r="A5" s="80">
        <v>42626</v>
      </c>
      <c r="B5" s="80" t="s">
        <v>143</v>
      </c>
      <c r="C5" s="49" t="s">
        <v>14</v>
      </c>
      <c r="D5" s="49" t="s">
        <v>15</v>
      </c>
      <c r="E5" s="49" t="s">
        <v>16</v>
      </c>
      <c r="F5" s="49">
        <v>19</v>
      </c>
      <c r="G5" s="49">
        <v>5</v>
      </c>
      <c r="H5" s="49">
        <v>53</v>
      </c>
      <c r="I5" s="49">
        <v>55</v>
      </c>
      <c r="J5" s="104">
        <f t="shared" si="0"/>
        <v>0.20754716981132076</v>
      </c>
      <c r="K5" s="101">
        <f t="shared" si="1"/>
        <v>9.64056603773585</v>
      </c>
      <c r="P5" s="141" t="s">
        <v>138</v>
      </c>
      <c r="Q5" s="142">
        <v>3.3903996961695397</v>
      </c>
      <c r="R5" s="50"/>
      <c r="T5" s="38">
        <v>8</v>
      </c>
    </row>
    <row r="6" spans="1:20" ht="14.25">
      <c r="A6" s="80">
        <v>42626</v>
      </c>
      <c r="B6" s="80" t="s">
        <v>143</v>
      </c>
      <c r="C6" s="49" t="s">
        <v>14</v>
      </c>
      <c r="D6" s="49" t="s">
        <v>15</v>
      </c>
      <c r="E6" s="49" t="s">
        <v>17</v>
      </c>
      <c r="F6" s="49">
        <v>3</v>
      </c>
      <c r="G6" s="49">
        <v>5</v>
      </c>
      <c r="H6" s="49">
        <v>44</v>
      </c>
      <c r="I6" s="49">
        <v>6</v>
      </c>
      <c r="J6" s="104">
        <f t="shared" si="0"/>
        <v>0.02727272727272727</v>
      </c>
      <c r="K6" s="101">
        <f t="shared" si="1"/>
        <v>1.2668181818181818</v>
      </c>
      <c r="P6" s="141" t="s">
        <v>139</v>
      </c>
      <c r="Q6" s="142">
        <v>3.810985172516425</v>
      </c>
      <c r="R6" s="50">
        <f>(COUNT(Q3:Q6)/Q10)*100</f>
        <v>50</v>
      </c>
      <c r="T6" s="38">
        <v>16</v>
      </c>
    </row>
    <row r="7" spans="1:18" ht="14.25">
      <c r="A7" s="80">
        <v>42626</v>
      </c>
      <c r="B7" s="80" t="s">
        <v>143</v>
      </c>
      <c r="C7" s="49" t="s">
        <v>14</v>
      </c>
      <c r="D7" s="49" t="s">
        <v>15</v>
      </c>
      <c r="E7" s="49" t="s">
        <v>17</v>
      </c>
      <c r="F7" s="49">
        <v>4</v>
      </c>
      <c r="G7" s="49">
        <v>5</v>
      </c>
      <c r="H7" s="49">
        <v>44</v>
      </c>
      <c r="I7" s="49">
        <v>7</v>
      </c>
      <c r="J7" s="104">
        <f t="shared" si="0"/>
        <v>0.031818181818181815</v>
      </c>
      <c r="K7" s="101">
        <f t="shared" si="1"/>
        <v>1.4779545454545453</v>
      </c>
      <c r="P7" s="141" t="s">
        <v>137</v>
      </c>
      <c r="Q7" s="142">
        <v>5.862192456083906</v>
      </c>
      <c r="R7" s="51">
        <f>(COUNT(Q7)/Q10)*100</f>
        <v>12.5</v>
      </c>
    </row>
    <row r="8" spans="1:18" ht="14.25">
      <c r="A8" s="80">
        <v>42626</v>
      </c>
      <c r="B8" s="80" t="s">
        <v>143</v>
      </c>
      <c r="C8" s="49" t="s">
        <v>14</v>
      </c>
      <c r="D8" s="49" t="s">
        <v>15</v>
      </c>
      <c r="E8" s="49" t="s">
        <v>17</v>
      </c>
      <c r="F8" s="49">
        <v>10</v>
      </c>
      <c r="G8" s="49">
        <v>5</v>
      </c>
      <c r="H8" s="49">
        <v>40</v>
      </c>
      <c r="I8" s="49">
        <v>3</v>
      </c>
      <c r="J8" s="104">
        <f t="shared" si="0"/>
        <v>0.015</v>
      </c>
      <c r="K8" s="101">
        <f t="shared" si="1"/>
        <v>0.69675</v>
      </c>
      <c r="P8" s="141" t="s">
        <v>140</v>
      </c>
      <c r="Q8" s="142">
        <v>9.058926137446923</v>
      </c>
      <c r="R8" s="52">
        <f>(COUNT(Q8)/Q10)*100</f>
        <v>12.5</v>
      </c>
    </row>
    <row r="9" spans="1:18" ht="15" thickBot="1">
      <c r="A9" s="80">
        <v>42626</v>
      </c>
      <c r="B9" s="80" t="s">
        <v>143</v>
      </c>
      <c r="C9" s="49" t="s">
        <v>14</v>
      </c>
      <c r="D9" s="49" t="s">
        <v>15</v>
      </c>
      <c r="E9" s="49" t="s">
        <v>17</v>
      </c>
      <c r="F9" s="49">
        <v>16</v>
      </c>
      <c r="G9" s="49">
        <v>5</v>
      </c>
      <c r="H9" s="49">
        <v>40</v>
      </c>
      <c r="I9" s="49">
        <v>5</v>
      </c>
      <c r="J9" s="104">
        <f t="shared" si="0"/>
        <v>0.025</v>
      </c>
      <c r="K9" s="101">
        <f t="shared" si="1"/>
        <v>1.1612500000000001</v>
      </c>
      <c r="P9" s="143" t="s">
        <v>151</v>
      </c>
      <c r="Q9" s="144">
        <v>28.344848047881584</v>
      </c>
      <c r="R9" s="65"/>
    </row>
    <row r="10" spans="1:18" ht="14.25">
      <c r="A10" s="80">
        <v>42626</v>
      </c>
      <c r="B10" s="80" t="s">
        <v>143</v>
      </c>
      <c r="C10" s="49" t="s">
        <v>14</v>
      </c>
      <c r="D10" s="49" t="s">
        <v>15</v>
      </c>
      <c r="E10" s="49" t="s">
        <v>18</v>
      </c>
      <c r="F10" s="49">
        <v>5</v>
      </c>
      <c r="G10" s="49">
        <v>5</v>
      </c>
      <c r="H10" s="49">
        <v>51</v>
      </c>
      <c r="I10" s="49">
        <v>1</v>
      </c>
      <c r="J10" s="104">
        <f t="shared" si="0"/>
        <v>0.00392156862745098</v>
      </c>
      <c r="K10" s="101">
        <f t="shared" si="1"/>
        <v>0.18215686274509804</v>
      </c>
      <c r="P10" s="20" t="s">
        <v>80</v>
      </c>
      <c r="Q10" s="20">
        <f>COUNT(Q2:Q9)</f>
        <v>8</v>
      </c>
      <c r="R10" s="20">
        <f>SUM(R2:R8)</f>
        <v>87.5</v>
      </c>
    </row>
    <row r="11" spans="1:11" ht="14.25">
      <c r="A11" s="80">
        <v>42626</v>
      </c>
      <c r="B11" s="80" t="s">
        <v>143</v>
      </c>
      <c r="C11" s="49" t="s">
        <v>14</v>
      </c>
      <c r="D11" s="49" t="s">
        <v>15</v>
      </c>
      <c r="E11" s="49" t="s">
        <v>18</v>
      </c>
      <c r="F11" s="49">
        <v>11</v>
      </c>
      <c r="G11" s="49">
        <v>5</v>
      </c>
      <c r="H11" s="49">
        <v>52</v>
      </c>
      <c r="I11" s="49">
        <v>0</v>
      </c>
      <c r="J11" s="104">
        <f t="shared" si="0"/>
        <v>0</v>
      </c>
      <c r="K11" s="101">
        <f t="shared" si="1"/>
        <v>0</v>
      </c>
    </row>
    <row r="12" spans="1:11" ht="14.25">
      <c r="A12" s="80">
        <v>42626</v>
      </c>
      <c r="B12" s="80" t="s">
        <v>143</v>
      </c>
      <c r="C12" s="49" t="s">
        <v>14</v>
      </c>
      <c r="D12" s="49" t="s">
        <v>15</v>
      </c>
      <c r="E12" s="49" t="s">
        <v>18</v>
      </c>
      <c r="F12" s="49">
        <v>12</v>
      </c>
      <c r="G12" s="49">
        <v>5</v>
      </c>
      <c r="H12" s="49">
        <v>52</v>
      </c>
      <c r="I12" s="49">
        <v>1</v>
      </c>
      <c r="J12" s="104">
        <f t="shared" si="0"/>
        <v>0.0038461538461538464</v>
      </c>
      <c r="K12" s="101">
        <f t="shared" si="1"/>
        <v>0.17865384615384616</v>
      </c>
    </row>
    <row r="13" spans="1:11" ht="14.25">
      <c r="A13" s="80">
        <v>42626</v>
      </c>
      <c r="B13" s="80" t="s">
        <v>143</v>
      </c>
      <c r="C13" s="49" t="s">
        <v>14</v>
      </c>
      <c r="D13" s="49" t="s">
        <v>15</v>
      </c>
      <c r="E13" s="49" t="s">
        <v>18</v>
      </c>
      <c r="F13" s="49">
        <v>17</v>
      </c>
      <c r="G13" s="49">
        <v>5</v>
      </c>
      <c r="H13" s="49">
        <v>48</v>
      </c>
      <c r="I13" s="49">
        <v>2</v>
      </c>
      <c r="J13" s="104">
        <f t="shared" si="0"/>
        <v>0.008333333333333333</v>
      </c>
      <c r="K13" s="101">
        <f t="shared" si="1"/>
        <v>0.38708333333333333</v>
      </c>
    </row>
    <row r="14" spans="1:11" ht="14.25">
      <c r="A14" s="80">
        <v>42626</v>
      </c>
      <c r="B14" s="80" t="s">
        <v>143</v>
      </c>
      <c r="C14" s="49" t="s">
        <v>14</v>
      </c>
      <c r="D14" s="49" t="s">
        <v>15</v>
      </c>
      <c r="E14" s="49" t="s">
        <v>20</v>
      </c>
      <c r="F14" s="49">
        <v>1</v>
      </c>
      <c r="G14" s="49">
        <v>5</v>
      </c>
      <c r="H14" s="49">
        <v>25</v>
      </c>
      <c r="I14" s="49">
        <v>7</v>
      </c>
      <c r="J14" s="104">
        <f t="shared" si="0"/>
        <v>0.056</v>
      </c>
      <c r="K14" s="101">
        <f t="shared" si="1"/>
        <v>2.6012000000000004</v>
      </c>
    </row>
    <row r="15" spans="1:17" ht="15" thickBot="1">
      <c r="A15" s="80">
        <v>42626</v>
      </c>
      <c r="B15" s="80" t="s">
        <v>143</v>
      </c>
      <c r="C15" s="49" t="s">
        <v>14</v>
      </c>
      <c r="D15" s="49" t="s">
        <v>15</v>
      </c>
      <c r="E15" s="49" t="s">
        <v>20</v>
      </c>
      <c r="F15" s="49">
        <v>7</v>
      </c>
      <c r="G15" s="49">
        <v>5</v>
      </c>
      <c r="H15" s="49">
        <v>24</v>
      </c>
      <c r="I15" s="49">
        <v>9</v>
      </c>
      <c r="J15" s="104">
        <f t="shared" si="0"/>
        <v>0.075</v>
      </c>
      <c r="K15" s="101">
        <f t="shared" si="1"/>
        <v>3.48375</v>
      </c>
      <c r="P15" s="67" t="s">
        <v>155</v>
      </c>
      <c r="Q15" s="65"/>
    </row>
    <row r="16" spans="1:19" ht="14.25">
      <c r="A16" s="80">
        <v>42626</v>
      </c>
      <c r="B16" s="80" t="s">
        <v>143</v>
      </c>
      <c r="C16" s="49" t="s">
        <v>14</v>
      </c>
      <c r="D16" s="49" t="s">
        <v>15</v>
      </c>
      <c r="E16" s="49" t="s">
        <v>20</v>
      </c>
      <c r="F16" s="49">
        <v>13</v>
      </c>
      <c r="G16" s="49">
        <v>5</v>
      </c>
      <c r="H16" s="49">
        <v>22</v>
      </c>
      <c r="I16" s="49">
        <v>6</v>
      </c>
      <c r="J16" s="104">
        <f t="shared" si="0"/>
        <v>0.05454545454545454</v>
      </c>
      <c r="K16" s="101">
        <f t="shared" si="1"/>
        <v>2.5336363636363637</v>
      </c>
      <c r="P16" t="s">
        <v>124</v>
      </c>
      <c r="Q16" s="42">
        <f>MIN(Q2:Q9)</f>
        <v>1.083804492663008</v>
      </c>
      <c r="R16" s="42"/>
      <c r="S16" s="42"/>
    </row>
    <row r="17" spans="1:19" ht="14.25">
      <c r="A17" s="94">
        <v>42626</v>
      </c>
      <c r="B17" s="94" t="s">
        <v>143</v>
      </c>
      <c r="C17" s="77" t="s">
        <v>14</v>
      </c>
      <c r="D17" s="77" t="s">
        <v>15</v>
      </c>
      <c r="E17" s="77" t="s">
        <v>20</v>
      </c>
      <c r="F17" s="77">
        <v>15</v>
      </c>
      <c r="G17" s="77">
        <v>5</v>
      </c>
      <c r="H17" s="77">
        <v>21</v>
      </c>
      <c r="I17" s="77">
        <v>5</v>
      </c>
      <c r="J17" s="104">
        <f t="shared" si="0"/>
        <v>0.047619047619047616</v>
      </c>
      <c r="K17" s="101">
        <f t="shared" si="1"/>
        <v>2.211904761904762</v>
      </c>
      <c r="P17" t="s">
        <v>125</v>
      </c>
      <c r="Q17" s="42">
        <f>MAX(Q2:Q9)</f>
        <v>28.344848047881584</v>
      </c>
      <c r="R17" s="42"/>
      <c r="S17" s="42"/>
    </row>
    <row r="18" spans="1:19" s="20" customFormat="1" ht="14.25">
      <c r="A18" s="81"/>
      <c r="B18" s="88" t="s">
        <v>144</v>
      </c>
      <c r="C18" s="83"/>
      <c r="D18" s="83"/>
      <c r="E18" s="83"/>
      <c r="F18" s="83"/>
      <c r="G18" s="83"/>
      <c r="H18" s="83"/>
      <c r="I18" s="83"/>
      <c r="J18" s="84">
        <f>AVERAGE(J2:J17)</f>
        <v>0.057399293911533894</v>
      </c>
      <c r="K18" s="100">
        <f t="shared" si="1"/>
        <v>2.6661972021907494</v>
      </c>
      <c r="P18" t="s">
        <v>133</v>
      </c>
      <c r="Q18" s="58">
        <f>MEDIAN(Q2:Q9)</f>
        <v>3.6006924343429825</v>
      </c>
      <c r="R18" s="58"/>
      <c r="S18" s="58"/>
    </row>
    <row r="19" spans="1:19" ht="14.25">
      <c r="A19" s="1">
        <v>42599</v>
      </c>
      <c r="B19" s="1" t="s">
        <v>138</v>
      </c>
      <c r="C19" t="s">
        <v>21</v>
      </c>
      <c r="D19" t="s">
        <v>22</v>
      </c>
      <c r="E19" t="s">
        <v>23</v>
      </c>
      <c r="F19">
        <v>5</v>
      </c>
      <c r="G19">
        <v>5</v>
      </c>
      <c r="H19">
        <v>71</v>
      </c>
      <c r="I19">
        <v>23</v>
      </c>
      <c r="J19" s="11">
        <f aca="true" t="shared" si="2" ref="J19:J46">(I19/(G19*H19))</f>
        <v>0.0647887323943662</v>
      </c>
      <c r="K19" s="42">
        <f t="shared" si="1"/>
        <v>3.00943661971831</v>
      </c>
      <c r="P19" t="s">
        <v>126</v>
      </c>
      <c r="Q19" s="37">
        <f>_xlfn.QUARTILE.EXC(Q2:Q9,1)</f>
        <v>2.6899053814729665</v>
      </c>
      <c r="R19" s="42"/>
      <c r="S19" s="42"/>
    </row>
    <row r="20" spans="1:19" ht="14.25">
      <c r="A20" s="1">
        <v>42599</v>
      </c>
      <c r="B20" s="1" t="s">
        <v>138</v>
      </c>
      <c r="C20" t="s">
        <v>21</v>
      </c>
      <c r="D20" t="s">
        <v>22</v>
      </c>
      <c r="E20" t="s">
        <v>23</v>
      </c>
      <c r="F20">
        <v>11</v>
      </c>
      <c r="G20">
        <v>5</v>
      </c>
      <c r="H20">
        <v>71</v>
      </c>
      <c r="I20">
        <v>14</v>
      </c>
      <c r="J20" s="11">
        <f t="shared" si="2"/>
        <v>0.03943661971830986</v>
      </c>
      <c r="K20" s="42">
        <f t="shared" si="1"/>
        <v>1.8318309859154933</v>
      </c>
      <c r="P20" t="s">
        <v>127</v>
      </c>
      <c r="Q20" s="37">
        <f>_xlfn.QUARTILE.EXC(Q2:Q9,2)</f>
        <v>3.6006924343429825</v>
      </c>
      <c r="R20" s="42"/>
      <c r="S20" s="42"/>
    </row>
    <row r="21" spans="1:19" ht="14.25">
      <c r="A21" s="1">
        <v>42599</v>
      </c>
      <c r="B21" s="1" t="s">
        <v>138</v>
      </c>
      <c r="C21" t="s">
        <v>21</v>
      </c>
      <c r="D21" t="s">
        <v>22</v>
      </c>
      <c r="E21" t="s">
        <v>23</v>
      </c>
      <c r="F21">
        <v>16</v>
      </c>
      <c r="G21">
        <v>5</v>
      </c>
      <c r="H21">
        <v>71</v>
      </c>
      <c r="I21">
        <v>18</v>
      </c>
      <c r="J21" s="11">
        <f t="shared" si="2"/>
        <v>0.05070422535211268</v>
      </c>
      <c r="K21" s="42">
        <f t="shared" si="1"/>
        <v>2.355211267605634</v>
      </c>
      <c r="P21" t="s">
        <v>128</v>
      </c>
      <c r="Q21" s="37">
        <f>_xlfn.QUARTILE.EXC(Q2:Q9,3)</f>
        <v>8.259742717106167</v>
      </c>
      <c r="R21" s="42"/>
      <c r="S21" s="42"/>
    </row>
    <row r="22" spans="1:11" ht="14.25">
      <c r="A22" s="1">
        <v>42599</v>
      </c>
      <c r="B22" s="1" t="s">
        <v>138</v>
      </c>
      <c r="C22" t="s">
        <v>21</v>
      </c>
      <c r="D22" t="s">
        <v>22</v>
      </c>
      <c r="E22" t="s">
        <v>23</v>
      </c>
      <c r="F22">
        <v>17</v>
      </c>
      <c r="G22">
        <v>5</v>
      </c>
      <c r="H22">
        <v>71</v>
      </c>
      <c r="I22">
        <v>6</v>
      </c>
      <c r="J22" s="11">
        <f t="shared" si="2"/>
        <v>0.016901408450704224</v>
      </c>
      <c r="K22" s="42">
        <f t="shared" si="1"/>
        <v>0.7850704225352112</v>
      </c>
    </row>
    <row r="23" spans="1:11" ht="14.25">
      <c r="A23" s="1">
        <v>42599</v>
      </c>
      <c r="B23" s="1" t="s">
        <v>138</v>
      </c>
      <c r="C23" t="s">
        <v>21</v>
      </c>
      <c r="D23" t="s">
        <v>22</v>
      </c>
      <c r="E23" t="s">
        <v>24</v>
      </c>
      <c r="F23">
        <v>3</v>
      </c>
      <c r="G23">
        <v>5</v>
      </c>
      <c r="H23">
        <v>63</v>
      </c>
      <c r="I23">
        <v>21</v>
      </c>
      <c r="J23" s="11">
        <f t="shared" si="2"/>
        <v>0.06666666666666667</v>
      </c>
      <c r="K23" s="42">
        <f t="shared" si="1"/>
        <v>3.0966666666666667</v>
      </c>
    </row>
    <row r="24" spans="1:11" ht="14.25">
      <c r="A24" s="1">
        <v>42599</v>
      </c>
      <c r="B24" s="1" t="s">
        <v>138</v>
      </c>
      <c r="C24" t="s">
        <v>21</v>
      </c>
      <c r="D24" t="s">
        <v>22</v>
      </c>
      <c r="E24" t="s">
        <v>24</v>
      </c>
      <c r="F24">
        <v>10</v>
      </c>
      <c r="G24">
        <v>5</v>
      </c>
      <c r="H24">
        <v>63</v>
      </c>
      <c r="I24">
        <v>22</v>
      </c>
      <c r="J24" s="11">
        <f t="shared" si="2"/>
        <v>0.06984126984126984</v>
      </c>
      <c r="K24" s="42">
        <f t="shared" si="1"/>
        <v>3.2441269841269844</v>
      </c>
    </row>
    <row r="25" spans="1:11" ht="14.25">
      <c r="A25" s="1">
        <v>42599</v>
      </c>
      <c r="B25" s="1" t="s">
        <v>138</v>
      </c>
      <c r="C25" t="s">
        <v>21</v>
      </c>
      <c r="D25" t="s">
        <v>22</v>
      </c>
      <c r="E25" t="s">
        <v>24</v>
      </c>
      <c r="F25">
        <v>12</v>
      </c>
      <c r="G25">
        <v>5</v>
      </c>
      <c r="H25">
        <v>63</v>
      </c>
      <c r="I25">
        <v>23</v>
      </c>
      <c r="J25" s="11">
        <f t="shared" si="2"/>
        <v>0.07301587301587302</v>
      </c>
      <c r="K25" s="42">
        <f t="shared" si="1"/>
        <v>3.391587301587302</v>
      </c>
    </row>
    <row r="26" spans="1:11" ht="14.25">
      <c r="A26" s="1">
        <v>42599</v>
      </c>
      <c r="B26" s="1" t="s">
        <v>138</v>
      </c>
      <c r="C26" t="s">
        <v>21</v>
      </c>
      <c r="D26" t="s">
        <v>22</v>
      </c>
      <c r="E26" t="s">
        <v>24</v>
      </c>
      <c r="F26">
        <v>17</v>
      </c>
      <c r="G26">
        <v>5</v>
      </c>
      <c r="H26">
        <v>63</v>
      </c>
      <c r="I26">
        <v>21</v>
      </c>
      <c r="J26" s="11">
        <f t="shared" si="2"/>
        <v>0.06666666666666667</v>
      </c>
      <c r="K26" s="42">
        <f t="shared" si="1"/>
        <v>3.0966666666666667</v>
      </c>
    </row>
    <row r="27" spans="1:11" ht="14.25">
      <c r="A27" s="1">
        <v>42599</v>
      </c>
      <c r="B27" s="1" t="s">
        <v>138</v>
      </c>
      <c r="C27" t="s">
        <v>21</v>
      </c>
      <c r="D27" t="s">
        <v>22</v>
      </c>
      <c r="E27" t="s">
        <v>25</v>
      </c>
      <c r="F27">
        <v>2</v>
      </c>
      <c r="G27">
        <v>5</v>
      </c>
      <c r="H27">
        <v>98</v>
      </c>
      <c r="I27">
        <v>39</v>
      </c>
      <c r="J27" s="11">
        <f t="shared" si="2"/>
        <v>0.07959183673469387</v>
      </c>
      <c r="K27" s="42">
        <f t="shared" si="1"/>
        <v>3.6970408163265307</v>
      </c>
    </row>
    <row r="28" spans="1:11" ht="14.25">
      <c r="A28" s="1">
        <v>42599</v>
      </c>
      <c r="B28" s="1" t="s">
        <v>138</v>
      </c>
      <c r="C28" t="s">
        <v>21</v>
      </c>
      <c r="D28" t="s">
        <v>22</v>
      </c>
      <c r="E28" t="s">
        <v>25</v>
      </c>
      <c r="F28">
        <v>7</v>
      </c>
      <c r="G28">
        <v>5</v>
      </c>
      <c r="H28">
        <v>98</v>
      </c>
      <c r="I28">
        <v>104</v>
      </c>
      <c r="J28" s="11">
        <f t="shared" si="2"/>
        <v>0.21224489795918366</v>
      </c>
      <c r="K28" s="42">
        <f t="shared" si="1"/>
        <v>9.858775510204081</v>
      </c>
    </row>
    <row r="29" spans="1:11" ht="14.25">
      <c r="A29" s="1">
        <v>42599</v>
      </c>
      <c r="B29" s="1" t="s">
        <v>138</v>
      </c>
      <c r="C29" t="s">
        <v>21</v>
      </c>
      <c r="D29" t="s">
        <v>22</v>
      </c>
      <c r="E29" t="s">
        <v>25</v>
      </c>
      <c r="F29">
        <v>13</v>
      </c>
      <c r="G29">
        <v>5</v>
      </c>
      <c r="H29">
        <v>98</v>
      </c>
      <c r="I29">
        <v>33</v>
      </c>
      <c r="J29" s="11">
        <f t="shared" si="2"/>
        <v>0.0673469387755102</v>
      </c>
      <c r="K29" s="42">
        <f t="shared" si="1"/>
        <v>3.1282653061224495</v>
      </c>
    </row>
    <row r="30" spans="1:11" ht="14.25">
      <c r="A30" s="1">
        <v>42599</v>
      </c>
      <c r="B30" s="1" t="s">
        <v>138</v>
      </c>
      <c r="C30" t="s">
        <v>21</v>
      </c>
      <c r="D30" t="s">
        <v>22</v>
      </c>
      <c r="E30" t="s">
        <v>25</v>
      </c>
      <c r="F30">
        <v>18</v>
      </c>
      <c r="G30">
        <v>5</v>
      </c>
      <c r="H30">
        <v>98</v>
      </c>
      <c r="I30">
        <v>35</v>
      </c>
      <c r="J30" s="11">
        <f t="shared" si="2"/>
        <v>0.07142857142857142</v>
      </c>
      <c r="K30" s="42">
        <f t="shared" si="1"/>
        <v>3.317857142857143</v>
      </c>
    </row>
    <row r="31" spans="1:11" ht="14.25">
      <c r="A31" s="1">
        <v>42598</v>
      </c>
      <c r="B31" s="1" t="s">
        <v>138</v>
      </c>
      <c r="C31" t="s">
        <v>26</v>
      </c>
      <c r="D31" t="s">
        <v>27</v>
      </c>
      <c r="E31" t="s">
        <v>28</v>
      </c>
      <c r="F31">
        <v>1</v>
      </c>
      <c r="G31">
        <v>5</v>
      </c>
      <c r="H31">
        <v>25</v>
      </c>
      <c r="I31">
        <v>25</v>
      </c>
      <c r="J31" s="11">
        <f t="shared" si="2"/>
        <v>0.2</v>
      </c>
      <c r="K31" s="42">
        <f t="shared" si="1"/>
        <v>9.290000000000001</v>
      </c>
    </row>
    <row r="32" spans="1:11" ht="14.25">
      <c r="A32" s="1">
        <v>42598</v>
      </c>
      <c r="B32" s="1" t="s">
        <v>138</v>
      </c>
      <c r="C32" t="s">
        <v>26</v>
      </c>
      <c r="D32" t="s">
        <v>27</v>
      </c>
      <c r="E32" t="s">
        <v>28</v>
      </c>
      <c r="F32">
        <v>2</v>
      </c>
      <c r="G32">
        <v>5</v>
      </c>
      <c r="H32">
        <v>24</v>
      </c>
      <c r="I32">
        <v>23</v>
      </c>
      <c r="J32" s="11">
        <f t="shared" si="2"/>
        <v>0.19166666666666668</v>
      </c>
      <c r="K32" s="42">
        <f t="shared" si="1"/>
        <v>8.902916666666668</v>
      </c>
    </row>
    <row r="33" spans="1:11" ht="14.25">
      <c r="A33" s="1">
        <v>42598</v>
      </c>
      <c r="B33" s="1" t="s">
        <v>138</v>
      </c>
      <c r="C33" t="s">
        <v>26</v>
      </c>
      <c r="D33" t="s">
        <v>27</v>
      </c>
      <c r="E33" t="s">
        <v>28</v>
      </c>
      <c r="F33">
        <v>4</v>
      </c>
      <c r="G33">
        <v>5</v>
      </c>
      <c r="H33">
        <v>27</v>
      </c>
      <c r="I33">
        <v>14</v>
      </c>
      <c r="J33" s="11">
        <f t="shared" si="2"/>
        <v>0.1037037037037037</v>
      </c>
      <c r="K33" s="42">
        <f t="shared" si="1"/>
        <v>4.8170370370370375</v>
      </c>
    </row>
    <row r="34" spans="1:11" ht="14.25">
      <c r="A34" s="1">
        <v>42598</v>
      </c>
      <c r="B34" s="1" t="s">
        <v>138</v>
      </c>
      <c r="C34" t="s">
        <v>26</v>
      </c>
      <c r="D34" t="s">
        <v>27</v>
      </c>
      <c r="E34" t="s">
        <v>28</v>
      </c>
      <c r="F34">
        <v>15</v>
      </c>
      <c r="G34">
        <v>5</v>
      </c>
      <c r="H34">
        <v>27</v>
      </c>
      <c r="I34">
        <v>37</v>
      </c>
      <c r="J34" s="11">
        <f t="shared" si="2"/>
        <v>0.2740740740740741</v>
      </c>
      <c r="K34" s="42">
        <f t="shared" si="1"/>
        <v>12.730740740740742</v>
      </c>
    </row>
    <row r="35" spans="1:11" ht="14.25">
      <c r="A35" s="1">
        <v>42598</v>
      </c>
      <c r="B35" s="1" t="s">
        <v>138</v>
      </c>
      <c r="C35" t="s">
        <v>26</v>
      </c>
      <c r="D35" t="s">
        <v>27</v>
      </c>
      <c r="E35" t="s">
        <v>29</v>
      </c>
      <c r="F35">
        <v>5</v>
      </c>
      <c r="G35">
        <v>5</v>
      </c>
      <c r="H35">
        <v>67</v>
      </c>
      <c r="I35">
        <v>7</v>
      </c>
      <c r="J35" s="11">
        <f t="shared" si="2"/>
        <v>0.020895522388059702</v>
      </c>
      <c r="K35" s="42">
        <f t="shared" si="1"/>
        <v>0.9705970149253732</v>
      </c>
    </row>
    <row r="36" spans="1:11" ht="14.25">
      <c r="A36" s="1">
        <v>42598</v>
      </c>
      <c r="B36" s="1" t="s">
        <v>138</v>
      </c>
      <c r="C36" t="s">
        <v>26</v>
      </c>
      <c r="D36" t="s">
        <v>27</v>
      </c>
      <c r="E36" t="s">
        <v>29</v>
      </c>
      <c r="F36">
        <v>13</v>
      </c>
      <c r="G36">
        <v>5</v>
      </c>
      <c r="H36">
        <v>65</v>
      </c>
      <c r="I36">
        <v>9</v>
      </c>
      <c r="J36" s="11">
        <f t="shared" si="2"/>
        <v>0.027692307692307693</v>
      </c>
      <c r="K36" s="42">
        <f t="shared" si="1"/>
        <v>1.2863076923076924</v>
      </c>
    </row>
    <row r="37" spans="1:11" ht="14.25">
      <c r="A37" s="1">
        <v>42598</v>
      </c>
      <c r="B37" s="1" t="s">
        <v>138</v>
      </c>
      <c r="C37" t="s">
        <v>26</v>
      </c>
      <c r="D37" t="s">
        <v>27</v>
      </c>
      <c r="E37" t="s">
        <v>29</v>
      </c>
      <c r="F37">
        <v>14</v>
      </c>
      <c r="G37">
        <v>5</v>
      </c>
      <c r="H37">
        <v>65</v>
      </c>
      <c r="I37">
        <v>12</v>
      </c>
      <c r="J37" s="11">
        <f t="shared" si="2"/>
        <v>0.036923076923076927</v>
      </c>
      <c r="K37" s="42">
        <f t="shared" si="1"/>
        <v>1.7150769230769234</v>
      </c>
    </row>
    <row r="38" spans="1:11" ht="14.25">
      <c r="A38" s="1">
        <v>42598</v>
      </c>
      <c r="B38" s="1" t="s">
        <v>138</v>
      </c>
      <c r="C38" t="s">
        <v>26</v>
      </c>
      <c r="D38" t="s">
        <v>27</v>
      </c>
      <c r="E38" t="s">
        <v>29</v>
      </c>
      <c r="F38">
        <v>17</v>
      </c>
      <c r="G38">
        <v>5</v>
      </c>
      <c r="H38">
        <v>63</v>
      </c>
      <c r="I38">
        <v>10</v>
      </c>
      <c r="J38" s="11">
        <f t="shared" si="2"/>
        <v>0.031746031746031744</v>
      </c>
      <c r="K38" s="42">
        <f t="shared" si="1"/>
        <v>1.4746031746031747</v>
      </c>
    </row>
    <row r="39" spans="1:11" ht="14.25">
      <c r="A39" s="1">
        <v>42598</v>
      </c>
      <c r="B39" s="1" t="s">
        <v>138</v>
      </c>
      <c r="C39" t="s">
        <v>26</v>
      </c>
      <c r="D39" t="s">
        <v>27</v>
      </c>
      <c r="E39" t="s">
        <v>30</v>
      </c>
      <c r="F39">
        <v>2</v>
      </c>
      <c r="G39">
        <v>5</v>
      </c>
      <c r="H39">
        <v>60</v>
      </c>
      <c r="I39">
        <v>6</v>
      </c>
      <c r="J39" s="11">
        <f t="shared" si="2"/>
        <v>0.02</v>
      </c>
      <c r="K39" s="42">
        <f t="shared" si="1"/>
        <v>0.929</v>
      </c>
    </row>
    <row r="40" spans="1:11" ht="14.25">
      <c r="A40" s="1">
        <v>42598</v>
      </c>
      <c r="B40" s="1" t="s">
        <v>138</v>
      </c>
      <c r="C40" t="s">
        <v>26</v>
      </c>
      <c r="D40" t="s">
        <v>27</v>
      </c>
      <c r="E40" t="s">
        <v>30</v>
      </c>
      <c r="F40">
        <v>3</v>
      </c>
      <c r="G40">
        <v>5</v>
      </c>
      <c r="H40">
        <v>60</v>
      </c>
      <c r="I40">
        <v>8</v>
      </c>
      <c r="J40" s="11">
        <f t="shared" si="2"/>
        <v>0.02666666666666667</v>
      </c>
      <c r="K40" s="42">
        <f t="shared" si="1"/>
        <v>1.2386666666666668</v>
      </c>
    </row>
    <row r="41" spans="1:11" ht="14.25">
      <c r="A41" s="1">
        <v>42598</v>
      </c>
      <c r="B41" s="1" t="s">
        <v>138</v>
      </c>
      <c r="C41" t="s">
        <v>26</v>
      </c>
      <c r="D41" t="s">
        <v>27</v>
      </c>
      <c r="E41" t="s">
        <v>30</v>
      </c>
      <c r="F41">
        <v>12</v>
      </c>
      <c r="G41">
        <v>5</v>
      </c>
      <c r="H41">
        <v>59</v>
      </c>
      <c r="I41">
        <v>14</v>
      </c>
      <c r="J41" s="11">
        <f t="shared" si="2"/>
        <v>0.04745762711864407</v>
      </c>
      <c r="K41" s="42">
        <f t="shared" si="1"/>
        <v>2.204406779661017</v>
      </c>
    </row>
    <row r="42" spans="1:11" ht="14.25">
      <c r="A42" s="1">
        <v>42598</v>
      </c>
      <c r="B42" s="1" t="s">
        <v>138</v>
      </c>
      <c r="C42" t="s">
        <v>26</v>
      </c>
      <c r="D42" t="s">
        <v>27</v>
      </c>
      <c r="E42" t="s">
        <v>30</v>
      </c>
      <c r="F42">
        <v>20</v>
      </c>
      <c r="G42">
        <v>5</v>
      </c>
      <c r="H42">
        <v>61</v>
      </c>
      <c r="I42">
        <v>17</v>
      </c>
      <c r="J42" s="11">
        <f t="shared" si="2"/>
        <v>0.05573770491803279</v>
      </c>
      <c r="K42" s="42">
        <f t="shared" si="1"/>
        <v>2.5890163934426234</v>
      </c>
    </row>
    <row r="43" spans="1:11" ht="14.25">
      <c r="A43" s="1">
        <v>42598</v>
      </c>
      <c r="B43" s="1" t="s">
        <v>138</v>
      </c>
      <c r="C43" t="s">
        <v>26</v>
      </c>
      <c r="D43" t="s">
        <v>27</v>
      </c>
      <c r="E43" t="s">
        <v>31</v>
      </c>
      <c r="F43">
        <v>2</v>
      </c>
      <c r="G43">
        <v>5</v>
      </c>
      <c r="H43">
        <v>65</v>
      </c>
      <c r="I43">
        <v>12</v>
      </c>
      <c r="J43" s="11">
        <f t="shared" si="2"/>
        <v>0.036923076923076927</v>
      </c>
      <c r="K43" s="42">
        <f t="shared" si="1"/>
        <v>1.7150769230769234</v>
      </c>
    </row>
    <row r="44" spans="1:11" ht="14.25">
      <c r="A44" s="1">
        <v>42598</v>
      </c>
      <c r="B44" s="1" t="s">
        <v>138</v>
      </c>
      <c r="C44" t="s">
        <v>26</v>
      </c>
      <c r="D44" t="s">
        <v>27</v>
      </c>
      <c r="E44" t="s">
        <v>31</v>
      </c>
      <c r="F44">
        <v>13</v>
      </c>
      <c r="G44">
        <v>5</v>
      </c>
      <c r="H44">
        <v>65</v>
      </c>
      <c r="I44">
        <v>15</v>
      </c>
      <c r="J44" s="11">
        <f t="shared" si="2"/>
        <v>0.046153846153846156</v>
      </c>
      <c r="K44" s="42">
        <f t="shared" si="1"/>
        <v>2.143846153846154</v>
      </c>
    </row>
    <row r="45" spans="1:11" ht="14.25">
      <c r="A45" s="1">
        <v>42598</v>
      </c>
      <c r="B45" s="1" t="s">
        <v>138</v>
      </c>
      <c r="C45" t="s">
        <v>26</v>
      </c>
      <c r="D45" t="s">
        <v>27</v>
      </c>
      <c r="E45" t="s">
        <v>31</v>
      </c>
      <c r="F45">
        <v>19</v>
      </c>
      <c r="G45">
        <v>5</v>
      </c>
      <c r="H45">
        <v>66</v>
      </c>
      <c r="I45">
        <v>6</v>
      </c>
      <c r="J45" s="11">
        <f t="shared" si="2"/>
        <v>0.01818181818181818</v>
      </c>
      <c r="K45" s="42">
        <f t="shared" si="1"/>
        <v>0.8445454545454546</v>
      </c>
    </row>
    <row r="46" spans="1:11" ht="14.25">
      <c r="A46" s="1">
        <v>42598</v>
      </c>
      <c r="B46" s="1" t="s">
        <v>138</v>
      </c>
      <c r="C46" t="s">
        <v>26</v>
      </c>
      <c r="D46" t="s">
        <v>27</v>
      </c>
      <c r="E46" t="s">
        <v>31</v>
      </c>
      <c r="F46">
        <v>20</v>
      </c>
      <c r="G46">
        <v>5</v>
      </c>
      <c r="H46">
        <v>66</v>
      </c>
      <c r="I46">
        <v>9</v>
      </c>
      <c r="J46" s="11">
        <f t="shared" si="2"/>
        <v>0.02727272727272727</v>
      </c>
      <c r="K46" s="42">
        <f t="shared" si="1"/>
        <v>1.2668181818181818</v>
      </c>
    </row>
    <row r="47" spans="1:11" ht="14.25">
      <c r="A47" s="85"/>
      <c r="B47" s="86" t="s">
        <v>141</v>
      </c>
      <c r="C47" s="78"/>
      <c r="D47" s="78"/>
      <c r="E47" s="78"/>
      <c r="F47" s="78"/>
      <c r="G47" s="78"/>
      <c r="H47" s="78"/>
      <c r="I47" s="78"/>
      <c r="J47" s="87">
        <f>AVERAGE(J19:J46)</f>
        <v>0.07299030562259504</v>
      </c>
      <c r="K47" s="99">
        <f t="shared" si="1"/>
        <v>3.3903996961695397</v>
      </c>
    </row>
    <row r="48" spans="1:11" ht="14.25">
      <c r="A48" s="80">
        <v>42611</v>
      </c>
      <c r="B48" s="80" t="s">
        <v>145</v>
      </c>
      <c r="C48" s="49" t="s">
        <v>39</v>
      </c>
      <c r="D48" s="49" t="s">
        <v>40</v>
      </c>
      <c r="E48" s="49" t="s">
        <v>41</v>
      </c>
      <c r="F48" s="49">
        <v>2</v>
      </c>
      <c r="G48" s="49">
        <v>5</v>
      </c>
      <c r="H48" s="49">
        <v>24</v>
      </c>
      <c r="I48" s="49">
        <v>9</v>
      </c>
      <c r="J48" s="104">
        <f aca="true" t="shared" si="3" ref="J48:J63">(I48/(G48*H48))</f>
        <v>0.075</v>
      </c>
      <c r="K48" s="62">
        <f t="shared" si="1"/>
        <v>3.48375</v>
      </c>
    </row>
    <row r="49" spans="1:11" ht="14.25">
      <c r="A49" s="80">
        <v>42611</v>
      </c>
      <c r="B49" s="80" t="s">
        <v>145</v>
      </c>
      <c r="C49" s="49" t="s">
        <v>39</v>
      </c>
      <c r="D49" s="49" t="s">
        <v>40</v>
      </c>
      <c r="E49" s="49" t="s">
        <v>41</v>
      </c>
      <c r="F49" s="49">
        <v>11</v>
      </c>
      <c r="G49" s="49">
        <v>5</v>
      </c>
      <c r="H49" s="49">
        <v>43</v>
      </c>
      <c r="I49" s="49">
        <v>18</v>
      </c>
      <c r="J49" s="104">
        <f t="shared" si="3"/>
        <v>0.08372093023255814</v>
      </c>
      <c r="K49" s="62">
        <f t="shared" si="1"/>
        <v>3.888837209302326</v>
      </c>
    </row>
    <row r="50" spans="1:11" ht="14.25">
      <c r="A50" s="80">
        <v>42611</v>
      </c>
      <c r="B50" s="80" t="s">
        <v>145</v>
      </c>
      <c r="C50" s="49" t="s">
        <v>39</v>
      </c>
      <c r="D50" s="49" t="s">
        <v>40</v>
      </c>
      <c r="E50" s="49" t="s">
        <v>41</v>
      </c>
      <c r="F50" s="49">
        <v>13</v>
      </c>
      <c r="G50" s="49">
        <v>5</v>
      </c>
      <c r="H50" s="49">
        <v>41</v>
      </c>
      <c r="I50" s="49">
        <v>6</v>
      </c>
      <c r="J50" s="104">
        <f t="shared" si="3"/>
        <v>0.02926829268292683</v>
      </c>
      <c r="K50" s="62">
        <f t="shared" si="1"/>
        <v>1.3595121951219513</v>
      </c>
    </row>
    <row r="51" spans="1:11" ht="14.25">
      <c r="A51" s="80">
        <v>42611</v>
      </c>
      <c r="B51" s="80" t="s">
        <v>145</v>
      </c>
      <c r="C51" s="49" t="s">
        <v>39</v>
      </c>
      <c r="D51" s="49" t="s">
        <v>40</v>
      </c>
      <c r="E51" s="49" t="s">
        <v>41</v>
      </c>
      <c r="F51" s="49">
        <v>18</v>
      </c>
      <c r="G51" s="49">
        <v>5</v>
      </c>
      <c r="H51" s="49">
        <v>43</v>
      </c>
      <c r="I51" s="49">
        <v>6</v>
      </c>
      <c r="J51" s="104">
        <f t="shared" si="3"/>
        <v>0.027906976744186046</v>
      </c>
      <c r="K51" s="62">
        <f t="shared" si="1"/>
        <v>1.296279069767442</v>
      </c>
    </row>
    <row r="52" spans="1:11" ht="14.25">
      <c r="A52" s="80">
        <v>42612</v>
      </c>
      <c r="B52" s="80" t="s">
        <v>145</v>
      </c>
      <c r="C52" s="49" t="s">
        <v>39</v>
      </c>
      <c r="D52" s="49" t="s">
        <v>40</v>
      </c>
      <c r="E52" s="49" t="s">
        <v>42</v>
      </c>
      <c r="F52" s="49">
        <v>5</v>
      </c>
      <c r="G52" s="49">
        <v>5</v>
      </c>
      <c r="H52" s="49">
        <v>56</v>
      </c>
      <c r="I52" s="49">
        <v>6</v>
      </c>
      <c r="J52" s="104">
        <f t="shared" si="3"/>
        <v>0.02142857142857143</v>
      </c>
      <c r="K52" s="62">
        <f t="shared" si="1"/>
        <v>0.9953571428571429</v>
      </c>
    </row>
    <row r="53" spans="1:11" ht="14.25">
      <c r="A53" s="80">
        <v>42612</v>
      </c>
      <c r="B53" s="80" t="s">
        <v>145</v>
      </c>
      <c r="C53" s="49" t="s">
        <v>39</v>
      </c>
      <c r="D53" s="49" t="s">
        <v>40</v>
      </c>
      <c r="E53" s="49" t="s">
        <v>42</v>
      </c>
      <c r="F53" s="49">
        <v>6</v>
      </c>
      <c r="G53" s="49">
        <v>5</v>
      </c>
      <c r="H53" s="49">
        <v>57</v>
      </c>
      <c r="I53" s="49">
        <v>6</v>
      </c>
      <c r="J53" s="104">
        <f t="shared" si="3"/>
        <v>0.021052631578947368</v>
      </c>
      <c r="K53" s="62">
        <f t="shared" si="1"/>
        <v>0.9778947368421053</v>
      </c>
    </row>
    <row r="54" spans="1:11" ht="14.25">
      <c r="A54" s="80">
        <v>42612</v>
      </c>
      <c r="B54" s="80" t="s">
        <v>145</v>
      </c>
      <c r="C54" s="49" t="s">
        <v>39</v>
      </c>
      <c r="D54" s="49" t="s">
        <v>40</v>
      </c>
      <c r="E54" s="49" t="s">
        <v>42</v>
      </c>
      <c r="F54" s="49">
        <v>8</v>
      </c>
      <c r="G54" s="49">
        <v>5</v>
      </c>
      <c r="H54" s="49">
        <v>60</v>
      </c>
      <c r="I54" s="49">
        <v>10</v>
      </c>
      <c r="J54" s="104">
        <f t="shared" si="3"/>
        <v>0.03333333333333333</v>
      </c>
      <c r="K54" s="62">
        <f t="shared" si="1"/>
        <v>1.5483333333333333</v>
      </c>
    </row>
    <row r="55" spans="1:11" ht="14.25">
      <c r="A55" s="80">
        <v>42612</v>
      </c>
      <c r="B55" s="80" t="s">
        <v>145</v>
      </c>
      <c r="C55" s="49" t="s">
        <v>39</v>
      </c>
      <c r="D55" s="49" t="s">
        <v>40</v>
      </c>
      <c r="E55" s="49" t="s">
        <v>42</v>
      </c>
      <c r="F55" s="49">
        <v>20</v>
      </c>
      <c r="G55" s="49">
        <v>5</v>
      </c>
      <c r="H55" s="49">
        <v>63</v>
      </c>
      <c r="I55" s="49">
        <v>12</v>
      </c>
      <c r="J55" s="104">
        <f t="shared" si="3"/>
        <v>0.0380952380952381</v>
      </c>
      <c r="K55" s="62">
        <f t="shared" si="1"/>
        <v>1.7695238095238097</v>
      </c>
    </row>
    <row r="56" spans="1:11" ht="14.25">
      <c r="A56" s="80">
        <v>42612</v>
      </c>
      <c r="B56" s="80" t="s">
        <v>145</v>
      </c>
      <c r="C56" s="49" t="s">
        <v>39</v>
      </c>
      <c r="D56" s="49" t="s">
        <v>40</v>
      </c>
      <c r="E56" s="49" t="s">
        <v>43</v>
      </c>
      <c r="F56" s="49">
        <v>2</v>
      </c>
      <c r="G56" s="49">
        <v>5</v>
      </c>
      <c r="H56" s="49">
        <v>59</v>
      </c>
      <c r="I56" s="49">
        <v>8</v>
      </c>
      <c r="J56" s="104">
        <f t="shared" si="3"/>
        <v>0.02711864406779661</v>
      </c>
      <c r="K56" s="62">
        <f t="shared" si="1"/>
        <v>1.2596610169491527</v>
      </c>
    </row>
    <row r="57" spans="1:11" ht="14.25">
      <c r="A57" s="80">
        <v>42612</v>
      </c>
      <c r="B57" s="80" t="s">
        <v>145</v>
      </c>
      <c r="C57" s="49" t="s">
        <v>39</v>
      </c>
      <c r="D57" s="49" t="s">
        <v>40</v>
      </c>
      <c r="E57" s="49" t="s">
        <v>43</v>
      </c>
      <c r="F57" s="49">
        <v>7</v>
      </c>
      <c r="G57" s="49">
        <v>5</v>
      </c>
      <c r="H57" s="49">
        <v>59</v>
      </c>
      <c r="I57" s="49">
        <v>4</v>
      </c>
      <c r="J57" s="104">
        <f t="shared" si="3"/>
        <v>0.013559322033898305</v>
      </c>
      <c r="K57" s="62">
        <f t="shared" si="1"/>
        <v>0.6298305084745763</v>
      </c>
    </row>
    <row r="58" spans="1:11" ht="14.25">
      <c r="A58" s="80">
        <v>42612</v>
      </c>
      <c r="B58" s="80" t="s">
        <v>145</v>
      </c>
      <c r="C58" s="49" t="s">
        <v>39</v>
      </c>
      <c r="D58" s="49" t="s">
        <v>40</v>
      </c>
      <c r="E58" s="49" t="s">
        <v>43</v>
      </c>
      <c r="F58" s="49">
        <v>13</v>
      </c>
      <c r="G58" s="49">
        <v>5</v>
      </c>
      <c r="H58" s="49">
        <v>63</v>
      </c>
      <c r="I58" s="49">
        <v>9</v>
      </c>
      <c r="J58" s="104">
        <f t="shared" si="3"/>
        <v>0.02857142857142857</v>
      </c>
      <c r="K58" s="62">
        <f t="shared" si="1"/>
        <v>1.3271428571428572</v>
      </c>
    </row>
    <row r="59" spans="1:11" ht="14.25">
      <c r="A59" s="80">
        <v>42612</v>
      </c>
      <c r="B59" s="80" t="s">
        <v>145</v>
      </c>
      <c r="C59" s="49" t="s">
        <v>39</v>
      </c>
      <c r="D59" s="49" t="s">
        <v>40</v>
      </c>
      <c r="E59" s="49" t="s">
        <v>43</v>
      </c>
      <c r="F59" s="49">
        <v>15</v>
      </c>
      <c r="G59" s="49">
        <v>5</v>
      </c>
      <c r="H59" s="49">
        <v>59</v>
      </c>
      <c r="I59" s="49">
        <v>22</v>
      </c>
      <c r="J59" s="104">
        <f t="shared" si="3"/>
        <v>0.07457627118644068</v>
      </c>
      <c r="K59" s="62">
        <f t="shared" si="1"/>
        <v>3.46406779661017</v>
      </c>
    </row>
    <row r="60" spans="1:11" ht="14.25">
      <c r="A60" s="80">
        <v>42612</v>
      </c>
      <c r="B60" s="80" t="s">
        <v>145</v>
      </c>
      <c r="C60" s="49" t="s">
        <v>39</v>
      </c>
      <c r="D60" s="49" t="s">
        <v>40</v>
      </c>
      <c r="E60" s="49" t="s">
        <v>44</v>
      </c>
      <c r="F60" s="49">
        <v>4</v>
      </c>
      <c r="G60" s="49">
        <v>5</v>
      </c>
      <c r="H60" s="49">
        <v>33</v>
      </c>
      <c r="I60" s="49">
        <v>24</v>
      </c>
      <c r="J60" s="104">
        <f t="shared" si="3"/>
        <v>0.14545454545454545</v>
      </c>
      <c r="K60" s="62">
        <f t="shared" si="1"/>
        <v>6.756363636363637</v>
      </c>
    </row>
    <row r="61" spans="1:11" ht="14.25">
      <c r="A61" s="80">
        <v>42612</v>
      </c>
      <c r="B61" s="80" t="s">
        <v>145</v>
      </c>
      <c r="C61" s="49" t="s">
        <v>39</v>
      </c>
      <c r="D61" s="49" t="s">
        <v>40</v>
      </c>
      <c r="E61" s="49" t="s">
        <v>44</v>
      </c>
      <c r="F61" s="49">
        <v>11</v>
      </c>
      <c r="G61" s="49">
        <v>5</v>
      </c>
      <c r="H61" s="49">
        <v>28</v>
      </c>
      <c r="I61" s="49">
        <v>13</v>
      </c>
      <c r="J61" s="104">
        <f t="shared" si="3"/>
        <v>0.09285714285714286</v>
      </c>
      <c r="K61" s="62">
        <f t="shared" si="1"/>
        <v>4.313214285714286</v>
      </c>
    </row>
    <row r="62" spans="1:11" ht="14.25">
      <c r="A62" s="80">
        <v>42612</v>
      </c>
      <c r="B62" s="80" t="s">
        <v>145</v>
      </c>
      <c r="C62" s="49" t="s">
        <v>39</v>
      </c>
      <c r="D62" s="49" t="s">
        <v>40</v>
      </c>
      <c r="E62" s="49" t="s">
        <v>44</v>
      </c>
      <c r="F62" s="49">
        <v>13</v>
      </c>
      <c r="G62" s="49">
        <v>5</v>
      </c>
      <c r="H62" s="49">
        <v>25</v>
      </c>
      <c r="I62" s="49">
        <v>16</v>
      </c>
      <c r="J62" s="104">
        <f t="shared" si="3"/>
        <v>0.128</v>
      </c>
      <c r="K62" s="62">
        <f t="shared" si="1"/>
        <v>5.945600000000001</v>
      </c>
    </row>
    <row r="63" spans="1:11" ht="14.25">
      <c r="A63" s="80">
        <v>42612</v>
      </c>
      <c r="B63" s="80" t="s">
        <v>145</v>
      </c>
      <c r="C63" s="49" t="s">
        <v>39</v>
      </c>
      <c r="D63" s="49" t="s">
        <v>40</v>
      </c>
      <c r="E63" s="49" t="s">
        <v>44</v>
      </c>
      <c r="F63" s="49">
        <v>19</v>
      </c>
      <c r="G63" s="49">
        <v>5</v>
      </c>
      <c r="H63" s="49">
        <v>27</v>
      </c>
      <c r="I63" s="49">
        <v>15</v>
      </c>
      <c r="J63" s="104">
        <f t="shared" si="3"/>
        <v>0.1111111111111111</v>
      </c>
      <c r="K63" s="62">
        <f t="shared" si="1"/>
        <v>5.161111111111111</v>
      </c>
    </row>
    <row r="64" spans="1:11" ht="14.25">
      <c r="A64" s="81"/>
      <c r="B64" s="82" t="s">
        <v>146</v>
      </c>
      <c r="C64" s="83"/>
      <c r="D64" s="83"/>
      <c r="E64" s="83"/>
      <c r="F64" s="83"/>
      <c r="G64" s="83"/>
      <c r="H64" s="83"/>
      <c r="I64" s="83"/>
      <c r="J64" s="84">
        <f>AVERAGE(J48:J63)</f>
        <v>0.0594409024611328</v>
      </c>
      <c r="K64" s="105">
        <f t="shared" si="1"/>
        <v>2.761029919319619</v>
      </c>
    </row>
    <row r="65" spans="1:11" ht="14.25">
      <c r="A65" s="1">
        <v>42602</v>
      </c>
      <c r="B65" s="1" t="s">
        <v>137</v>
      </c>
      <c r="C65" t="s">
        <v>66</v>
      </c>
      <c r="D65" t="s">
        <v>67</v>
      </c>
      <c r="E65" t="s">
        <v>68</v>
      </c>
      <c r="F65">
        <v>2</v>
      </c>
      <c r="G65">
        <v>5</v>
      </c>
      <c r="H65">
        <v>16.9</v>
      </c>
      <c r="I65" s="7">
        <v>16</v>
      </c>
      <c r="J65" s="11">
        <f aca="true" t="shared" si="4" ref="J65:J80">(I65/(G65*H65))</f>
        <v>0.1893491124260355</v>
      </c>
      <c r="K65" s="42">
        <f t="shared" si="1"/>
        <v>8.79526627218935</v>
      </c>
    </row>
    <row r="66" spans="1:11" ht="14.25">
      <c r="A66" s="1">
        <v>42602</v>
      </c>
      <c r="B66" s="1" t="s">
        <v>137</v>
      </c>
      <c r="C66" t="s">
        <v>66</v>
      </c>
      <c r="D66" t="s">
        <v>67</v>
      </c>
      <c r="E66" t="s">
        <v>68</v>
      </c>
      <c r="F66">
        <v>9</v>
      </c>
      <c r="G66">
        <v>5</v>
      </c>
      <c r="H66">
        <v>14.7</v>
      </c>
      <c r="I66" s="7">
        <v>16</v>
      </c>
      <c r="J66" s="11">
        <f t="shared" si="4"/>
        <v>0.21768707482993196</v>
      </c>
      <c r="K66" s="42">
        <f t="shared" si="1"/>
        <v>10.11156462585034</v>
      </c>
    </row>
    <row r="67" spans="1:11" ht="14.25">
      <c r="A67" s="1">
        <v>42602</v>
      </c>
      <c r="B67" s="1" t="s">
        <v>137</v>
      </c>
      <c r="C67" t="s">
        <v>66</v>
      </c>
      <c r="D67" t="s">
        <v>67</v>
      </c>
      <c r="E67" t="s">
        <v>68</v>
      </c>
      <c r="F67">
        <v>13</v>
      </c>
      <c r="G67">
        <v>5</v>
      </c>
      <c r="H67">
        <v>11.3</v>
      </c>
      <c r="I67" s="7">
        <v>16</v>
      </c>
      <c r="J67" s="11">
        <f t="shared" si="4"/>
        <v>0.2831858407079646</v>
      </c>
      <c r="K67" s="42">
        <f aca="true" t="shared" si="5" ref="K67:K133">J67*46.45</f>
        <v>13.153982300884957</v>
      </c>
    </row>
    <row r="68" spans="1:11" ht="14.25">
      <c r="A68" s="1">
        <v>42602</v>
      </c>
      <c r="B68" s="1" t="s">
        <v>137</v>
      </c>
      <c r="C68" t="s">
        <v>66</v>
      </c>
      <c r="D68" t="s">
        <v>67</v>
      </c>
      <c r="E68" t="s">
        <v>68</v>
      </c>
      <c r="F68">
        <v>14</v>
      </c>
      <c r="G68">
        <v>5</v>
      </c>
      <c r="H68">
        <v>11.8</v>
      </c>
      <c r="I68" s="7">
        <v>8</v>
      </c>
      <c r="J68" s="11">
        <f t="shared" si="4"/>
        <v>0.13559322033898305</v>
      </c>
      <c r="K68" s="42">
        <f t="shared" si="5"/>
        <v>6.298305084745763</v>
      </c>
    </row>
    <row r="69" spans="1:11" ht="14.25">
      <c r="A69" s="1">
        <v>42602</v>
      </c>
      <c r="B69" s="1" t="s">
        <v>137</v>
      </c>
      <c r="C69" t="s">
        <v>66</v>
      </c>
      <c r="D69" t="s">
        <v>67</v>
      </c>
      <c r="E69" t="s">
        <v>69</v>
      </c>
      <c r="F69">
        <v>1</v>
      </c>
      <c r="G69">
        <v>5</v>
      </c>
      <c r="H69">
        <v>19.8</v>
      </c>
      <c r="I69" s="7">
        <v>19</v>
      </c>
      <c r="J69" s="11">
        <f t="shared" si="4"/>
        <v>0.1919191919191919</v>
      </c>
      <c r="K69" s="42">
        <f t="shared" si="5"/>
        <v>8.914646464646465</v>
      </c>
    </row>
    <row r="70" spans="1:11" ht="14.25">
      <c r="A70" s="1">
        <v>42602</v>
      </c>
      <c r="B70" s="1" t="s">
        <v>137</v>
      </c>
      <c r="C70" t="s">
        <v>66</v>
      </c>
      <c r="D70" t="s">
        <v>67</v>
      </c>
      <c r="E70" t="s">
        <v>69</v>
      </c>
      <c r="F70">
        <v>3</v>
      </c>
      <c r="G70">
        <v>5</v>
      </c>
      <c r="H70">
        <v>19.9</v>
      </c>
      <c r="I70" s="7">
        <v>0</v>
      </c>
      <c r="J70" s="11">
        <f t="shared" si="4"/>
        <v>0</v>
      </c>
      <c r="K70" s="42">
        <f t="shared" si="5"/>
        <v>0</v>
      </c>
    </row>
    <row r="71" spans="1:11" ht="14.25">
      <c r="A71" s="1">
        <v>42602</v>
      </c>
      <c r="B71" s="1" t="s">
        <v>137</v>
      </c>
      <c r="C71" t="s">
        <v>66</v>
      </c>
      <c r="D71" t="s">
        <v>67</v>
      </c>
      <c r="E71" t="s">
        <v>69</v>
      </c>
      <c r="F71">
        <v>8</v>
      </c>
      <c r="G71">
        <v>5</v>
      </c>
      <c r="H71">
        <v>16</v>
      </c>
      <c r="I71" s="7">
        <v>6</v>
      </c>
      <c r="J71" s="11">
        <f t="shared" si="4"/>
        <v>0.075</v>
      </c>
      <c r="K71" s="42">
        <f t="shared" si="5"/>
        <v>3.48375</v>
      </c>
    </row>
    <row r="72" spans="1:11" ht="14.25">
      <c r="A72" s="1">
        <v>42602</v>
      </c>
      <c r="B72" s="1" t="s">
        <v>137</v>
      </c>
      <c r="C72" t="s">
        <v>66</v>
      </c>
      <c r="D72" t="s">
        <v>67</v>
      </c>
      <c r="E72" t="s">
        <v>69</v>
      </c>
      <c r="F72">
        <v>10</v>
      </c>
      <c r="G72">
        <v>5</v>
      </c>
      <c r="H72">
        <v>18.7</v>
      </c>
      <c r="I72" s="7">
        <v>8</v>
      </c>
      <c r="J72" s="11">
        <f t="shared" si="4"/>
        <v>0.0855614973262032</v>
      </c>
      <c r="K72" s="42">
        <f t="shared" si="5"/>
        <v>3.974331550802139</v>
      </c>
    </row>
    <row r="73" spans="1:11" ht="14.25">
      <c r="A73" s="1">
        <v>42602</v>
      </c>
      <c r="B73" s="1" t="s">
        <v>137</v>
      </c>
      <c r="C73" t="s">
        <v>66</v>
      </c>
      <c r="D73" t="s">
        <v>67</v>
      </c>
      <c r="E73" t="s">
        <v>70</v>
      </c>
      <c r="F73">
        <v>1</v>
      </c>
      <c r="G73">
        <v>5</v>
      </c>
      <c r="H73">
        <v>39.3</v>
      </c>
      <c r="I73" s="7">
        <v>55</v>
      </c>
      <c r="J73" s="11">
        <f t="shared" si="4"/>
        <v>0.27989821882951654</v>
      </c>
      <c r="K73" s="42">
        <f t="shared" si="5"/>
        <v>13.001272264631044</v>
      </c>
    </row>
    <row r="74" spans="1:11" ht="14.25">
      <c r="A74" s="1">
        <v>42602</v>
      </c>
      <c r="B74" s="1" t="s">
        <v>137</v>
      </c>
      <c r="C74" t="s">
        <v>66</v>
      </c>
      <c r="D74" t="s">
        <v>67</v>
      </c>
      <c r="E74" t="s">
        <v>70</v>
      </c>
      <c r="F74">
        <v>2</v>
      </c>
      <c r="G74">
        <v>5</v>
      </c>
      <c r="H74">
        <v>42</v>
      </c>
      <c r="I74" s="7">
        <v>23</v>
      </c>
      <c r="J74" s="11">
        <f t="shared" si="4"/>
        <v>0.10952380952380952</v>
      </c>
      <c r="K74" s="42">
        <f t="shared" si="5"/>
        <v>5.087380952380952</v>
      </c>
    </row>
    <row r="75" spans="1:11" ht="14.25">
      <c r="A75" s="1">
        <v>42602</v>
      </c>
      <c r="B75" s="1" t="s">
        <v>137</v>
      </c>
      <c r="C75" t="s">
        <v>66</v>
      </c>
      <c r="D75" t="s">
        <v>67</v>
      </c>
      <c r="E75" t="s">
        <v>70</v>
      </c>
      <c r="F75">
        <v>5</v>
      </c>
      <c r="G75">
        <v>5</v>
      </c>
      <c r="H75">
        <v>38.7</v>
      </c>
      <c r="I75" s="7">
        <v>17</v>
      </c>
      <c r="J75" s="11">
        <f t="shared" si="4"/>
        <v>0.08785529715762273</v>
      </c>
      <c r="K75" s="42">
        <f t="shared" si="5"/>
        <v>4.080878552971576</v>
      </c>
    </row>
    <row r="76" spans="1:11" ht="14.25">
      <c r="A76" s="1">
        <v>42602</v>
      </c>
      <c r="B76" s="1" t="s">
        <v>137</v>
      </c>
      <c r="C76" t="s">
        <v>66</v>
      </c>
      <c r="D76" t="s">
        <v>67</v>
      </c>
      <c r="E76" t="s">
        <v>70</v>
      </c>
      <c r="F76">
        <v>7</v>
      </c>
      <c r="G76">
        <v>5</v>
      </c>
      <c r="H76">
        <v>37.2</v>
      </c>
      <c r="I76" s="7">
        <v>36</v>
      </c>
      <c r="J76" s="11">
        <f t="shared" si="4"/>
        <v>0.1935483870967742</v>
      </c>
      <c r="K76" s="42">
        <f t="shared" si="5"/>
        <v>8.990322580645161</v>
      </c>
    </row>
    <row r="77" spans="1:11" ht="14.25">
      <c r="A77" s="1">
        <v>42602</v>
      </c>
      <c r="B77" s="1" t="s">
        <v>137</v>
      </c>
      <c r="C77" t="s">
        <v>66</v>
      </c>
      <c r="D77" t="s">
        <v>67</v>
      </c>
      <c r="E77" t="s">
        <v>71</v>
      </c>
      <c r="F77">
        <v>9</v>
      </c>
      <c r="G77">
        <v>5</v>
      </c>
      <c r="H77">
        <v>42.9</v>
      </c>
      <c r="I77" s="7">
        <v>14</v>
      </c>
      <c r="J77" s="11">
        <f t="shared" si="4"/>
        <v>0.06526806526806526</v>
      </c>
      <c r="K77" s="42">
        <f t="shared" si="5"/>
        <v>3.031701631701632</v>
      </c>
    </row>
    <row r="78" spans="1:11" ht="14.25">
      <c r="A78" s="1">
        <v>42602</v>
      </c>
      <c r="B78" s="1" t="s">
        <v>137</v>
      </c>
      <c r="C78" t="s">
        <v>66</v>
      </c>
      <c r="D78" t="s">
        <v>67</v>
      </c>
      <c r="E78" t="s">
        <v>71</v>
      </c>
      <c r="F78">
        <v>13</v>
      </c>
      <c r="G78">
        <v>5</v>
      </c>
      <c r="H78">
        <v>38.8</v>
      </c>
      <c r="I78" s="7">
        <v>7</v>
      </c>
      <c r="J78" s="11">
        <f t="shared" si="4"/>
        <v>0.03608247422680412</v>
      </c>
      <c r="K78" s="42">
        <f t="shared" si="5"/>
        <v>1.6760309278350516</v>
      </c>
    </row>
    <row r="79" spans="1:11" ht="14.25">
      <c r="A79" s="1">
        <v>42602</v>
      </c>
      <c r="B79" s="1" t="s">
        <v>137</v>
      </c>
      <c r="C79" t="s">
        <v>66</v>
      </c>
      <c r="D79" t="s">
        <v>67</v>
      </c>
      <c r="E79" t="s">
        <v>71</v>
      </c>
      <c r="F79">
        <v>14</v>
      </c>
      <c r="G79">
        <v>5</v>
      </c>
      <c r="H79">
        <v>37.9</v>
      </c>
      <c r="I79" s="7">
        <v>6</v>
      </c>
      <c r="J79" s="11">
        <f t="shared" si="4"/>
        <v>0.0316622691292876</v>
      </c>
      <c r="K79" s="42">
        <f t="shared" si="5"/>
        <v>1.4707124010554091</v>
      </c>
    </row>
    <row r="80" spans="1:11" ht="14.25">
      <c r="A80" s="1">
        <v>42602</v>
      </c>
      <c r="B80" s="1" t="s">
        <v>137</v>
      </c>
      <c r="C80" t="s">
        <v>66</v>
      </c>
      <c r="D80" t="s">
        <v>67</v>
      </c>
      <c r="E80" t="s">
        <v>71</v>
      </c>
      <c r="F80">
        <v>17</v>
      </c>
      <c r="G80">
        <v>5</v>
      </c>
      <c r="H80">
        <v>37.7</v>
      </c>
      <c r="I80" s="7">
        <v>7</v>
      </c>
      <c r="J80" s="11">
        <f t="shared" si="4"/>
        <v>0.03713527851458886</v>
      </c>
      <c r="K80" s="42">
        <f t="shared" si="5"/>
        <v>1.7249336870026526</v>
      </c>
    </row>
    <row r="81" spans="1:11" s="7" customFormat="1" ht="14.25">
      <c r="A81" s="89"/>
      <c r="B81" s="86" t="s">
        <v>147</v>
      </c>
      <c r="C81" s="90"/>
      <c r="D81" s="90"/>
      <c r="E81" s="90"/>
      <c r="F81" s="90"/>
      <c r="G81" s="90"/>
      <c r="H81" s="90"/>
      <c r="I81" s="90"/>
      <c r="J81" s="91">
        <f>AVERAGE(J65:J80)</f>
        <v>0.1262043585809237</v>
      </c>
      <c r="K81" s="99">
        <f t="shared" si="5"/>
        <v>5.862192456083906</v>
      </c>
    </row>
    <row r="82" spans="1:11" ht="14.25">
      <c r="A82" s="80">
        <v>42624</v>
      </c>
      <c r="B82" s="80" t="s">
        <v>139</v>
      </c>
      <c r="C82" s="49" t="s">
        <v>45</v>
      </c>
      <c r="D82" s="49" t="s">
        <v>46</v>
      </c>
      <c r="E82" s="49" t="s">
        <v>48</v>
      </c>
      <c r="F82" s="49">
        <v>2</v>
      </c>
      <c r="G82" s="49">
        <v>5</v>
      </c>
      <c r="H82" s="49">
        <v>33</v>
      </c>
      <c r="I82" s="49">
        <v>3</v>
      </c>
      <c r="J82" s="104">
        <f aca="true" t="shared" si="6" ref="J82:J97">(I82/(G82*H82))</f>
        <v>0.01818181818181818</v>
      </c>
      <c r="K82" s="62">
        <f t="shared" si="5"/>
        <v>0.8445454545454546</v>
      </c>
    </row>
    <row r="83" spans="1:11" ht="14.25">
      <c r="A83" s="80">
        <v>42624</v>
      </c>
      <c r="B83" s="80" t="s">
        <v>139</v>
      </c>
      <c r="C83" s="49" t="s">
        <v>45</v>
      </c>
      <c r="D83" s="49" t="s">
        <v>46</v>
      </c>
      <c r="E83" s="49" t="s">
        <v>48</v>
      </c>
      <c r="F83" s="49">
        <v>19</v>
      </c>
      <c r="G83" s="49">
        <v>5</v>
      </c>
      <c r="H83" s="49">
        <v>37</v>
      </c>
      <c r="I83" s="49">
        <v>66</v>
      </c>
      <c r="J83" s="104">
        <f t="shared" si="6"/>
        <v>0.3567567567567568</v>
      </c>
      <c r="K83" s="62">
        <f t="shared" si="5"/>
        <v>16.571351351351353</v>
      </c>
    </row>
    <row r="84" spans="1:11" ht="14.25">
      <c r="A84" s="80">
        <v>42624</v>
      </c>
      <c r="B84" s="80" t="s">
        <v>139</v>
      </c>
      <c r="C84" s="49" t="s">
        <v>45</v>
      </c>
      <c r="D84" s="49" t="s">
        <v>46</v>
      </c>
      <c r="E84" s="49" t="s">
        <v>48</v>
      </c>
      <c r="F84" s="49">
        <v>13</v>
      </c>
      <c r="G84" s="49">
        <v>5</v>
      </c>
      <c r="H84" s="49">
        <v>43</v>
      </c>
      <c r="I84" s="49">
        <v>12</v>
      </c>
      <c r="J84" s="104">
        <f t="shared" si="6"/>
        <v>0.05581395348837209</v>
      </c>
      <c r="K84" s="62">
        <f t="shared" si="5"/>
        <v>2.592558139534884</v>
      </c>
    </row>
    <row r="85" spans="1:11" ht="14.25">
      <c r="A85" s="80">
        <v>42624</v>
      </c>
      <c r="B85" s="80" t="s">
        <v>139</v>
      </c>
      <c r="C85" s="49" t="s">
        <v>45</v>
      </c>
      <c r="D85" s="49" t="s">
        <v>46</v>
      </c>
      <c r="E85" s="49" t="s">
        <v>48</v>
      </c>
      <c r="F85" s="49">
        <v>18</v>
      </c>
      <c r="G85" s="49">
        <v>5</v>
      </c>
      <c r="H85" s="49">
        <v>44</v>
      </c>
      <c r="I85" s="49">
        <v>64</v>
      </c>
      <c r="J85" s="104">
        <f t="shared" si="6"/>
        <v>0.2909090909090909</v>
      </c>
      <c r="K85" s="62">
        <f t="shared" si="5"/>
        <v>13.512727272727274</v>
      </c>
    </row>
    <row r="86" spans="1:11" ht="14.25">
      <c r="A86" s="80">
        <v>42625</v>
      </c>
      <c r="B86" s="80" t="s">
        <v>139</v>
      </c>
      <c r="C86" s="49" t="s">
        <v>45</v>
      </c>
      <c r="D86" s="49" t="s">
        <v>47</v>
      </c>
      <c r="E86" s="49" t="s">
        <v>49</v>
      </c>
      <c r="F86" s="49">
        <v>1</v>
      </c>
      <c r="G86" s="49">
        <v>5</v>
      </c>
      <c r="H86" s="49">
        <v>36</v>
      </c>
      <c r="I86" s="49">
        <v>20</v>
      </c>
      <c r="J86" s="104">
        <f t="shared" si="6"/>
        <v>0.1111111111111111</v>
      </c>
      <c r="K86" s="62">
        <f t="shared" si="5"/>
        <v>5.161111111111111</v>
      </c>
    </row>
    <row r="87" spans="1:11" ht="14.25">
      <c r="A87" s="80">
        <v>42625</v>
      </c>
      <c r="B87" s="80" t="s">
        <v>139</v>
      </c>
      <c r="C87" s="49" t="s">
        <v>45</v>
      </c>
      <c r="D87" s="49" t="s">
        <v>47</v>
      </c>
      <c r="E87" s="49" t="s">
        <v>49</v>
      </c>
      <c r="F87" s="49">
        <v>2</v>
      </c>
      <c r="G87" s="49">
        <v>5</v>
      </c>
      <c r="H87" s="49">
        <v>36</v>
      </c>
      <c r="I87" s="49">
        <v>5</v>
      </c>
      <c r="J87" s="104">
        <f t="shared" si="6"/>
        <v>0.027777777777777776</v>
      </c>
      <c r="K87" s="62">
        <f t="shared" si="5"/>
        <v>1.2902777777777779</v>
      </c>
    </row>
    <row r="88" spans="1:11" ht="14.25">
      <c r="A88" s="80">
        <v>42625</v>
      </c>
      <c r="B88" s="80" t="s">
        <v>139</v>
      </c>
      <c r="C88" s="49" t="s">
        <v>45</v>
      </c>
      <c r="D88" s="49" t="s">
        <v>47</v>
      </c>
      <c r="E88" s="49" t="s">
        <v>49</v>
      </c>
      <c r="F88" s="49">
        <v>3</v>
      </c>
      <c r="G88" s="49">
        <v>5</v>
      </c>
      <c r="H88" s="49">
        <v>36</v>
      </c>
      <c r="I88" s="49">
        <v>14</v>
      </c>
      <c r="J88" s="104">
        <f t="shared" si="6"/>
        <v>0.07777777777777778</v>
      </c>
      <c r="K88" s="62">
        <f t="shared" si="5"/>
        <v>3.612777777777778</v>
      </c>
    </row>
    <row r="89" spans="1:11" ht="14.25">
      <c r="A89" s="80">
        <v>42625</v>
      </c>
      <c r="B89" s="80" t="s">
        <v>139</v>
      </c>
      <c r="C89" s="49" t="s">
        <v>45</v>
      </c>
      <c r="D89" s="49" t="s">
        <v>47</v>
      </c>
      <c r="E89" s="49" t="s">
        <v>49</v>
      </c>
      <c r="F89" s="49">
        <v>14</v>
      </c>
      <c r="G89" s="49">
        <v>5</v>
      </c>
      <c r="H89" s="49">
        <v>36</v>
      </c>
      <c r="I89" s="49">
        <v>14</v>
      </c>
      <c r="J89" s="104">
        <f t="shared" si="6"/>
        <v>0.07777777777777778</v>
      </c>
      <c r="K89" s="62">
        <f t="shared" si="5"/>
        <v>3.612777777777778</v>
      </c>
    </row>
    <row r="90" spans="1:11" ht="14.25">
      <c r="A90" s="80">
        <v>42627</v>
      </c>
      <c r="B90" s="80" t="s">
        <v>139</v>
      </c>
      <c r="C90" s="49" t="s">
        <v>45</v>
      </c>
      <c r="D90" s="49" t="s">
        <v>47</v>
      </c>
      <c r="E90" s="49" t="s">
        <v>50</v>
      </c>
      <c r="F90" s="49">
        <v>1</v>
      </c>
      <c r="G90" s="49">
        <v>5</v>
      </c>
      <c r="H90" s="49">
        <v>59</v>
      </c>
      <c r="I90" s="49">
        <v>8</v>
      </c>
      <c r="J90" s="104">
        <f t="shared" si="6"/>
        <v>0.02711864406779661</v>
      </c>
      <c r="K90" s="62">
        <f t="shared" si="5"/>
        <v>1.2596610169491527</v>
      </c>
    </row>
    <row r="91" spans="1:11" ht="14.25">
      <c r="A91" s="80">
        <v>42627</v>
      </c>
      <c r="B91" s="80" t="s">
        <v>139</v>
      </c>
      <c r="C91" s="49" t="s">
        <v>45</v>
      </c>
      <c r="D91" s="49" t="s">
        <v>47</v>
      </c>
      <c r="E91" s="49" t="s">
        <v>50</v>
      </c>
      <c r="F91" s="49">
        <v>2</v>
      </c>
      <c r="G91" s="49">
        <v>5</v>
      </c>
      <c r="H91" s="49">
        <v>59</v>
      </c>
      <c r="I91" s="49">
        <v>5</v>
      </c>
      <c r="J91" s="104">
        <f t="shared" si="6"/>
        <v>0.01694915254237288</v>
      </c>
      <c r="K91" s="62">
        <f t="shared" si="5"/>
        <v>0.7872881355932204</v>
      </c>
    </row>
    <row r="92" spans="1:11" ht="14.25">
      <c r="A92" s="80">
        <v>42627</v>
      </c>
      <c r="B92" s="80" t="s">
        <v>139</v>
      </c>
      <c r="C92" s="49" t="s">
        <v>45</v>
      </c>
      <c r="D92" s="49" t="s">
        <v>47</v>
      </c>
      <c r="E92" s="49" t="s">
        <v>50</v>
      </c>
      <c r="F92" s="49">
        <v>3</v>
      </c>
      <c r="G92" s="49">
        <v>5</v>
      </c>
      <c r="H92" s="49">
        <v>59</v>
      </c>
      <c r="I92" s="49">
        <v>5</v>
      </c>
      <c r="J92" s="104">
        <f t="shared" si="6"/>
        <v>0.01694915254237288</v>
      </c>
      <c r="K92" s="62">
        <f t="shared" si="5"/>
        <v>0.7872881355932204</v>
      </c>
    </row>
    <row r="93" spans="1:11" ht="14.25">
      <c r="A93" s="80">
        <v>42627</v>
      </c>
      <c r="B93" s="80" t="s">
        <v>139</v>
      </c>
      <c r="C93" s="49" t="s">
        <v>45</v>
      </c>
      <c r="D93" s="49" t="s">
        <v>47</v>
      </c>
      <c r="E93" s="49" t="s">
        <v>50</v>
      </c>
      <c r="F93" s="49">
        <v>15</v>
      </c>
      <c r="G93" s="49">
        <v>5</v>
      </c>
      <c r="H93" s="49">
        <v>48</v>
      </c>
      <c r="I93" s="49">
        <v>1</v>
      </c>
      <c r="J93" s="104">
        <f t="shared" si="6"/>
        <v>0.004166666666666667</v>
      </c>
      <c r="K93" s="62">
        <f t="shared" si="5"/>
        <v>0.19354166666666667</v>
      </c>
    </row>
    <row r="94" spans="1:11" ht="14.25">
      <c r="A94" s="80">
        <v>42625</v>
      </c>
      <c r="B94" s="80" t="s">
        <v>139</v>
      </c>
      <c r="C94" s="49" t="s">
        <v>45</v>
      </c>
      <c r="D94" s="49" t="s">
        <v>47</v>
      </c>
      <c r="E94" s="49" t="s">
        <v>53</v>
      </c>
      <c r="F94" s="49">
        <v>2</v>
      </c>
      <c r="G94" s="49">
        <v>5</v>
      </c>
      <c r="H94" s="49">
        <v>30</v>
      </c>
      <c r="I94" s="49">
        <v>11</v>
      </c>
      <c r="J94" s="104">
        <f t="shared" si="6"/>
        <v>0.07333333333333333</v>
      </c>
      <c r="K94" s="62">
        <f t="shared" si="5"/>
        <v>3.4063333333333334</v>
      </c>
    </row>
    <row r="95" spans="1:11" ht="14.25">
      <c r="A95" s="80">
        <v>42625</v>
      </c>
      <c r="B95" s="80" t="s">
        <v>139</v>
      </c>
      <c r="C95" s="49" t="s">
        <v>45</v>
      </c>
      <c r="D95" s="49" t="s">
        <v>47</v>
      </c>
      <c r="E95" s="49" t="s">
        <v>53</v>
      </c>
      <c r="F95" s="49">
        <v>8</v>
      </c>
      <c r="G95" s="49">
        <v>5</v>
      </c>
      <c r="H95" s="49">
        <v>35</v>
      </c>
      <c r="I95" s="49">
        <v>13</v>
      </c>
      <c r="J95" s="104">
        <f t="shared" si="6"/>
        <v>0.07428571428571429</v>
      </c>
      <c r="K95" s="62">
        <f t="shared" si="5"/>
        <v>3.450571428571429</v>
      </c>
    </row>
    <row r="96" spans="1:11" ht="14.25">
      <c r="A96" s="80">
        <v>42625</v>
      </c>
      <c r="B96" s="80" t="s">
        <v>139</v>
      </c>
      <c r="C96" s="49" t="s">
        <v>45</v>
      </c>
      <c r="D96" s="49" t="s">
        <v>47</v>
      </c>
      <c r="E96" s="49" t="s">
        <v>53</v>
      </c>
      <c r="F96" s="49">
        <v>10</v>
      </c>
      <c r="G96" s="49">
        <v>5</v>
      </c>
      <c r="H96" s="49">
        <v>42</v>
      </c>
      <c r="I96" s="49">
        <v>5</v>
      </c>
      <c r="J96" s="104">
        <f t="shared" si="6"/>
        <v>0.023809523809523808</v>
      </c>
      <c r="K96" s="62">
        <f t="shared" si="5"/>
        <v>1.105952380952381</v>
      </c>
    </row>
    <row r="97" spans="1:11" ht="14.25">
      <c r="A97" s="80">
        <v>42625</v>
      </c>
      <c r="B97" s="80" t="s">
        <v>139</v>
      </c>
      <c r="C97" s="49" t="s">
        <v>45</v>
      </c>
      <c r="D97" s="49" t="s">
        <v>47</v>
      </c>
      <c r="E97" s="49" t="s">
        <v>53</v>
      </c>
      <c r="F97" s="49">
        <v>13</v>
      </c>
      <c r="G97" s="49">
        <v>5</v>
      </c>
      <c r="H97" s="49">
        <v>40</v>
      </c>
      <c r="I97" s="49">
        <v>12</v>
      </c>
      <c r="J97" s="104">
        <f t="shared" si="6"/>
        <v>0.06</v>
      </c>
      <c r="K97" s="62">
        <f t="shared" si="5"/>
        <v>2.787</v>
      </c>
    </row>
    <row r="98" spans="1:11" ht="14.25">
      <c r="A98" s="92"/>
      <c r="B98" s="82" t="s">
        <v>148</v>
      </c>
      <c r="C98" s="93"/>
      <c r="D98" s="93"/>
      <c r="E98" s="93"/>
      <c r="F98" s="93"/>
      <c r="G98" s="93"/>
      <c r="H98" s="93"/>
      <c r="I98" s="93"/>
      <c r="J98" s="84">
        <f>AVERAGE(J82:J97)</f>
        <v>0.08204489068926642</v>
      </c>
      <c r="K98" s="105">
        <f t="shared" si="5"/>
        <v>3.810985172516425</v>
      </c>
    </row>
    <row r="99" spans="1:11" ht="14.25">
      <c r="A99" s="1">
        <v>42568</v>
      </c>
      <c r="B99" s="1" t="s">
        <v>149</v>
      </c>
      <c r="C99" t="s">
        <v>72</v>
      </c>
      <c r="D99" t="s">
        <v>73</v>
      </c>
      <c r="E99" t="s">
        <v>74</v>
      </c>
      <c r="F99">
        <v>1</v>
      </c>
      <c r="G99">
        <v>5</v>
      </c>
      <c r="H99">
        <v>134</v>
      </c>
      <c r="I99" s="7">
        <v>17</v>
      </c>
      <c r="J99" s="11">
        <f aca="true" t="shared" si="7" ref="J99:J106">(I99/(G99*H99))</f>
        <v>0.025373134328358207</v>
      </c>
      <c r="K99" s="42">
        <f t="shared" si="5"/>
        <v>1.1785820895522388</v>
      </c>
    </row>
    <row r="100" spans="1:11" ht="14.25">
      <c r="A100" s="1">
        <v>42568</v>
      </c>
      <c r="B100" s="1" t="s">
        <v>149</v>
      </c>
      <c r="C100" t="s">
        <v>72</v>
      </c>
      <c r="D100" t="s">
        <v>73</v>
      </c>
      <c r="E100" t="s">
        <v>74</v>
      </c>
      <c r="F100">
        <v>2</v>
      </c>
      <c r="G100">
        <v>5</v>
      </c>
      <c r="H100">
        <v>134</v>
      </c>
      <c r="I100" s="7">
        <v>15</v>
      </c>
      <c r="J100" s="11">
        <f t="shared" si="7"/>
        <v>0.022388059701492536</v>
      </c>
      <c r="K100" s="42">
        <f t="shared" si="5"/>
        <v>1.0399253731343283</v>
      </c>
    </row>
    <row r="101" spans="1:11" ht="14.25">
      <c r="A101" s="1">
        <v>42568</v>
      </c>
      <c r="B101" s="1" t="s">
        <v>149</v>
      </c>
      <c r="C101" t="s">
        <v>72</v>
      </c>
      <c r="D101" t="s">
        <v>73</v>
      </c>
      <c r="E101" t="s">
        <v>74</v>
      </c>
      <c r="F101">
        <v>12</v>
      </c>
      <c r="G101">
        <v>5</v>
      </c>
      <c r="H101">
        <v>134</v>
      </c>
      <c r="I101" s="7">
        <v>39</v>
      </c>
      <c r="J101" s="11">
        <f t="shared" si="7"/>
        <v>0.058208955223880594</v>
      </c>
      <c r="K101" s="42">
        <f t="shared" si="5"/>
        <v>2.703805970149254</v>
      </c>
    </row>
    <row r="102" spans="1:11" ht="14.25">
      <c r="A102" s="1">
        <v>42568</v>
      </c>
      <c r="B102" s="108" t="s">
        <v>149</v>
      </c>
      <c r="C102" t="s">
        <v>72</v>
      </c>
      <c r="D102" t="s">
        <v>73</v>
      </c>
      <c r="E102" t="s">
        <v>74</v>
      </c>
      <c r="F102">
        <v>14</v>
      </c>
      <c r="G102">
        <v>5</v>
      </c>
      <c r="H102">
        <v>134</v>
      </c>
      <c r="I102" s="7">
        <v>22</v>
      </c>
      <c r="J102" s="11">
        <f t="shared" si="7"/>
        <v>0.03283582089552239</v>
      </c>
      <c r="K102" s="42">
        <f t="shared" si="5"/>
        <v>1.525223880597015</v>
      </c>
    </row>
    <row r="103" spans="1:11" ht="14.25">
      <c r="A103" s="108">
        <v>42568</v>
      </c>
      <c r="B103" s="108" t="s">
        <v>149</v>
      </c>
      <c r="C103" s="150" t="s">
        <v>75</v>
      </c>
      <c r="D103" s="150" t="s">
        <v>157</v>
      </c>
      <c r="E103" s="150" t="s">
        <v>158</v>
      </c>
      <c r="F103" s="150">
        <v>2</v>
      </c>
      <c r="G103" s="150">
        <v>5</v>
      </c>
      <c r="H103" s="150">
        <v>110</v>
      </c>
      <c r="I103" s="150">
        <v>9</v>
      </c>
      <c r="J103" s="152">
        <f t="shared" si="7"/>
        <v>0.016363636363636365</v>
      </c>
      <c r="K103" s="166">
        <f t="shared" si="5"/>
        <v>0.7600909090909092</v>
      </c>
    </row>
    <row r="104" spans="1:11" ht="14.25">
      <c r="A104" s="108">
        <v>42568</v>
      </c>
      <c r="B104" s="108" t="s">
        <v>149</v>
      </c>
      <c r="C104" s="150" t="s">
        <v>75</v>
      </c>
      <c r="D104" s="150" t="s">
        <v>157</v>
      </c>
      <c r="E104" s="150" t="s">
        <v>158</v>
      </c>
      <c r="F104" s="150">
        <v>10</v>
      </c>
      <c r="G104" s="150">
        <v>5</v>
      </c>
      <c r="H104" s="150">
        <v>112.7</v>
      </c>
      <c r="I104" s="150">
        <v>3</v>
      </c>
      <c r="J104" s="152">
        <f t="shared" si="7"/>
        <v>0.005323868677905945</v>
      </c>
      <c r="K104" s="166">
        <f t="shared" si="5"/>
        <v>0.24729370008873114</v>
      </c>
    </row>
    <row r="105" spans="1:11" ht="14.25">
      <c r="A105" s="108">
        <v>42568</v>
      </c>
      <c r="B105" s="108" t="s">
        <v>149</v>
      </c>
      <c r="C105" s="150" t="s">
        <v>75</v>
      </c>
      <c r="D105" s="150" t="s">
        <v>157</v>
      </c>
      <c r="E105" s="150" t="s">
        <v>158</v>
      </c>
      <c r="F105" s="150">
        <v>18</v>
      </c>
      <c r="G105" s="150">
        <v>5</v>
      </c>
      <c r="H105" s="150">
        <v>107</v>
      </c>
      <c r="I105" s="150">
        <v>7</v>
      </c>
      <c r="J105" s="152">
        <f t="shared" si="7"/>
        <v>0.013084112149532711</v>
      </c>
      <c r="K105" s="166">
        <f t="shared" si="5"/>
        <v>0.6077570093457945</v>
      </c>
    </row>
    <row r="106" spans="1:11" ht="14.25">
      <c r="A106" s="108">
        <v>42568</v>
      </c>
      <c r="B106" s="108" t="s">
        <v>149</v>
      </c>
      <c r="C106" s="150" t="s">
        <v>75</v>
      </c>
      <c r="D106" s="150" t="s">
        <v>157</v>
      </c>
      <c r="E106" s="150" t="s">
        <v>158</v>
      </c>
      <c r="F106" s="150">
        <v>20</v>
      </c>
      <c r="G106" s="150">
        <v>5</v>
      </c>
      <c r="H106" s="150">
        <v>107</v>
      </c>
      <c r="I106" s="150">
        <v>7</v>
      </c>
      <c r="J106" s="167">
        <f t="shared" si="7"/>
        <v>0.013084112149532711</v>
      </c>
      <c r="K106" s="166">
        <f t="shared" si="5"/>
        <v>0.6077570093457945</v>
      </c>
    </row>
    <row r="107" spans="1:13" ht="14.25">
      <c r="A107" s="168"/>
      <c r="B107" s="169" t="s">
        <v>150</v>
      </c>
      <c r="C107" s="170"/>
      <c r="D107" s="170"/>
      <c r="E107" s="170"/>
      <c r="F107" s="170"/>
      <c r="G107" s="170"/>
      <c r="H107" s="170"/>
      <c r="I107" s="170"/>
      <c r="J107" s="171">
        <f>AVERAGE(J99:J106)</f>
        <v>0.023332712436232677</v>
      </c>
      <c r="K107" s="172">
        <f t="shared" si="5"/>
        <v>1.083804492663008</v>
      </c>
      <c r="M107" s="42"/>
    </row>
    <row r="108" spans="1:11" ht="14.25">
      <c r="A108" s="80">
        <v>42627</v>
      </c>
      <c r="B108" s="80" t="s">
        <v>140</v>
      </c>
      <c r="C108" s="49" t="s">
        <v>58</v>
      </c>
      <c r="D108" s="49" t="s">
        <v>59</v>
      </c>
      <c r="E108" s="49" t="s">
        <v>60</v>
      </c>
      <c r="F108" s="49">
        <v>7</v>
      </c>
      <c r="G108" s="49">
        <v>5</v>
      </c>
      <c r="H108" s="49">
        <v>74</v>
      </c>
      <c r="I108" s="49">
        <v>42</v>
      </c>
      <c r="J108" s="104">
        <f aca="true" t="shared" si="8" ref="J108:J127">(I108/(G108*H108))</f>
        <v>0.11351351351351352</v>
      </c>
      <c r="K108" s="62">
        <f t="shared" si="5"/>
        <v>5.272702702702703</v>
      </c>
    </row>
    <row r="109" spans="1:11" ht="14.25">
      <c r="A109" s="80">
        <v>42627</v>
      </c>
      <c r="B109" s="80" t="s">
        <v>140</v>
      </c>
      <c r="C109" s="49" t="s">
        <v>58</v>
      </c>
      <c r="D109" s="49" t="s">
        <v>59</v>
      </c>
      <c r="E109" s="49" t="s">
        <v>60</v>
      </c>
      <c r="F109" s="49">
        <v>12</v>
      </c>
      <c r="G109" s="49">
        <v>5</v>
      </c>
      <c r="H109" s="49">
        <v>80</v>
      </c>
      <c r="I109" s="49">
        <v>49</v>
      </c>
      <c r="J109" s="104">
        <f t="shared" si="8"/>
        <v>0.1225</v>
      </c>
      <c r="K109" s="62">
        <f t="shared" si="5"/>
        <v>5.690125</v>
      </c>
    </row>
    <row r="110" spans="1:11" ht="14.25">
      <c r="A110" s="80">
        <v>42627</v>
      </c>
      <c r="B110" s="80" t="s">
        <v>140</v>
      </c>
      <c r="C110" s="49" t="s">
        <v>58</v>
      </c>
      <c r="D110" s="49" t="s">
        <v>59</v>
      </c>
      <c r="E110" s="49" t="s">
        <v>60</v>
      </c>
      <c r="F110" s="49">
        <v>13</v>
      </c>
      <c r="G110" s="49">
        <v>5</v>
      </c>
      <c r="H110" s="49">
        <v>80</v>
      </c>
      <c r="I110" s="49">
        <v>46</v>
      </c>
      <c r="J110" s="104">
        <f t="shared" si="8"/>
        <v>0.115</v>
      </c>
      <c r="K110" s="62">
        <f t="shared" si="5"/>
        <v>5.34175</v>
      </c>
    </row>
    <row r="111" spans="1:11" ht="14.25">
      <c r="A111" s="80">
        <v>42627</v>
      </c>
      <c r="B111" s="80" t="s">
        <v>140</v>
      </c>
      <c r="C111" s="49" t="s">
        <v>58</v>
      </c>
      <c r="D111" s="49" t="s">
        <v>59</v>
      </c>
      <c r="E111" s="49" t="s">
        <v>60</v>
      </c>
      <c r="F111" s="49">
        <v>18</v>
      </c>
      <c r="G111" s="49">
        <v>5</v>
      </c>
      <c r="H111" s="49">
        <v>70</v>
      </c>
      <c r="I111" s="49">
        <v>26</v>
      </c>
      <c r="J111" s="104">
        <f t="shared" si="8"/>
        <v>0.07428571428571429</v>
      </c>
      <c r="K111" s="62">
        <f t="shared" si="5"/>
        <v>3.450571428571429</v>
      </c>
    </row>
    <row r="112" spans="1:11" ht="14.25">
      <c r="A112" s="80">
        <v>42626</v>
      </c>
      <c r="B112" s="80" t="s">
        <v>140</v>
      </c>
      <c r="C112" s="49" t="s">
        <v>58</v>
      </c>
      <c r="D112" s="49" t="s">
        <v>59</v>
      </c>
      <c r="E112" s="49" t="s">
        <v>63</v>
      </c>
      <c r="F112" s="49">
        <v>2</v>
      </c>
      <c r="G112" s="49">
        <v>5</v>
      </c>
      <c r="H112" s="49">
        <v>54</v>
      </c>
      <c r="I112" s="49">
        <v>65</v>
      </c>
      <c r="J112" s="104">
        <f t="shared" si="8"/>
        <v>0.24074074074074073</v>
      </c>
      <c r="K112" s="62">
        <f t="shared" si="5"/>
        <v>11.182407407407407</v>
      </c>
    </row>
    <row r="113" spans="1:11" ht="14.25">
      <c r="A113" s="80">
        <v>42626</v>
      </c>
      <c r="B113" s="80" t="s">
        <v>140</v>
      </c>
      <c r="C113" s="49" t="s">
        <v>58</v>
      </c>
      <c r="D113" s="49" t="s">
        <v>59</v>
      </c>
      <c r="E113" s="49" t="s">
        <v>63</v>
      </c>
      <c r="F113" s="49">
        <v>9</v>
      </c>
      <c r="G113" s="49">
        <v>5</v>
      </c>
      <c r="H113" s="49">
        <v>68</v>
      </c>
      <c r="I113" s="49">
        <v>55</v>
      </c>
      <c r="J113" s="104">
        <f t="shared" si="8"/>
        <v>0.16176470588235295</v>
      </c>
      <c r="K113" s="62">
        <f t="shared" si="5"/>
        <v>7.513970588235295</v>
      </c>
    </row>
    <row r="114" spans="1:11" ht="14.25">
      <c r="A114" s="80">
        <v>42626</v>
      </c>
      <c r="B114" s="80" t="s">
        <v>140</v>
      </c>
      <c r="C114" s="49" t="s">
        <v>58</v>
      </c>
      <c r="D114" s="49" t="s">
        <v>59</v>
      </c>
      <c r="E114" s="49" t="s">
        <v>63</v>
      </c>
      <c r="F114" s="49">
        <v>11</v>
      </c>
      <c r="G114" s="49">
        <v>5</v>
      </c>
      <c r="H114" s="49">
        <v>75</v>
      </c>
      <c r="I114" s="49">
        <v>41</v>
      </c>
      <c r="J114" s="104">
        <f t="shared" si="8"/>
        <v>0.10933333333333334</v>
      </c>
      <c r="K114" s="62">
        <f t="shared" si="5"/>
        <v>5.078533333333334</v>
      </c>
    </row>
    <row r="115" spans="1:11" ht="14.25">
      <c r="A115" s="80">
        <v>42626</v>
      </c>
      <c r="B115" s="80" t="s">
        <v>140</v>
      </c>
      <c r="C115" s="49" t="s">
        <v>58</v>
      </c>
      <c r="D115" s="49" t="s">
        <v>59</v>
      </c>
      <c r="E115" s="49" t="s">
        <v>63</v>
      </c>
      <c r="F115" s="49">
        <v>14</v>
      </c>
      <c r="G115" s="49">
        <v>5</v>
      </c>
      <c r="H115" s="49">
        <v>92</v>
      </c>
      <c r="I115" s="49">
        <v>67</v>
      </c>
      <c r="J115" s="104">
        <f t="shared" si="8"/>
        <v>0.14565217391304347</v>
      </c>
      <c r="K115" s="62">
        <f t="shared" si="5"/>
        <v>6.765543478260869</v>
      </c>
    </row>
    <row r="116" spans="1:11" ht="14.25">
      <c r="A116" s="80">
        <v>42627</v>
      </c>
      <c r="B116" s="80" t="s">
        <v>140</v>
      </c>
      <c r="C116" s="49" t="s">
        <v>58</v>
      </c>
      <c r="D116" s="49" t="s">
        <v>61</v>
      </c>
      <c r="E116" s="49" t="s">
        <v>62</v>
      </c>
      <c r="F116" s="49">
        <v>2</v>
      </c>
      <c r="G116" s="49">
        <v>5</v>
      </c>
      <c r="H116" s="49">
        <v>12</v>
      </c>
      <c r="I116" s="49">
        <v>14</v>
      </c>
      <c r="J116" s="104">
        <f t="shared" si="8"/>
        <v>0.23333333333333334</v>
      </c>
      <c r="K116" s="62">
        <f t="shared" si="5"/>
        <v>10.838333333333335</v>
      </c>
    </row>
    <row r="117" spans="1:11" ht="14.25">
      <c r="A117" s="80">
        <v>42627</v>
      </c>
      <c r="B117" s="80" t="s">
        <v>140</v>
      </c>
      <c r="C117" s="49" t="s">
        <v>58</v>
      </c>
      <c r="D117" s="49" t="s">
        <v>61</v>
      </c>
      <c r="E117" s="49" t="s">
        <v>62</v>
      </c>
      <c r="F117" s="49">
        <v>3</v>
      </c>
      <c r="G117" s="49">
        <v>5</v>
      </c>
      <c r="H117" s="49">
        <v>12</v>
      </c>
      <c r="I117" s="49">
        <v>7</v>
      </c>
      <c r="J117" s="104">
        <f t="shared" si="8"/>
        <v>0.11666666666666667</v>
      </c>
      <c r="K117" s="62">
        <f t="shared" si="5"/>
        <v>5.419166666666667</v>
      </c>
    </row>
    <row r="118" spans="1:11" ht="14.25">
      <c r="A118" s="80">
        <v>42627</v>
      </c>
      <c r="B118" s="80" t="s">
        <v>140</v>
      </c>
      <c r="C118" s="49" t="s">
        <v>58</v>
      </c>
      <c r="D118" s="49" t="s">
        <v>61</v>
      </c>
      <c r="E118" s="49" t="s">
        <v>62</v>
      </c>
      <c r="F118" s="49">
        <v>13</v>
      </c>
      <c r="G118" s="49">
        <v>5</v>
      </c>
      <c r="H118" s="49">
        <v>17</v>
      </c>
      <c r="I118" s="49">
        <v>22</v>
      </c>
      <c r="J118" s="104">
        <f t="shared" si="8"/>
        <v>0.25882352941176473</v>
      </c>
      <c r="K118" s="62">
        <f t="shared" si="5"/>
        <v>12.022352941176472</v>
      </c>
    </row>
    <row r="119" spans="1:11" ht="14.25">
      <c r="A119" s="80">
        <v>42627</v>
      </c>
      <c r="B119" s="80" t="s">
        <v>140</v>
      </c>
      <c r="C119" s="49" t="s">
        <v>58</v>
      </c>
      <c r="D119" s="49" t="s">
        <v>61</v>
      </c>
      <c r="E119" s="49" t="s">
        <v>62</v>
      </c>
      <c r="F119" s="49">
        <v>17</v>
      </c>
      <c r="G119" s="49">
        <v>5</v>
      </c>
      <c r="H119" s="49">
        <v>16</v>
      </c>
      <c r="I119" s="49">
        <v>13</v>
      </c>
      <c r="J119" s="104">
        <f t="shared" si="8"/>
        <v>0.1625</v>
      </c>
      <c r="K119" s="62">
        <f t="shared" si="5"/>
        <v>7.548125000000001</v>
      </c>
    </row>
    <row r="120" spans="1:11" ht="14.25">
      <c r="A120" s="80">
        <v>42626</v>
      </c>
      <c r="B120" s="80" t="s">
        <v>140</v>
      </c>
      <c r="C120" s="49" t="s">
        <v>58</v>
      </c>
      <c r="D120" s="49" t="s">
        <v>61</v>
      </c>
      <c r="E120" s="49" t="s">
        <v>64</v>
      </c>
      <c r="F120" s="49">
        <v>1</v>
      </c>
      <c r="G120" s="49">
        <v>5</v>
      </c>
      <c r="H120" s="49">
        <v>25</v>
      </c>
      <c r="I120" s="49">
        <v>23</v>
      </c>
      <c r="J120" s="104">
        <f t="shared" si="8"/>
        <v>0.184</v>
      </c>
      <c r="K120" s="62">
        <f t="shared" si="5"/>
        <v>8.546800000000001</v>
      </c>
    </row>
    <row r="121" spans="1:11" ht="14.25">
      <c r="A121" s="80">
        <v>42626</v>
      </c>
      <c r="B121" s="80" t="s">
        <v>140</v>
      </c>
      <c r="C121" s="49" t="s">
        <v>58</v>
      </c>
      <c r="D121" s="49" t="s">
        <v>61</v>
      </c>
      <c r="E121" s="49" t="s">
        <v>64</v>
      </c>
      <c r="F121" s="49">
        <v>7</v>
      </c>
      <c r="G121" s="49">
        <v>5</v>
      </c>
      <c r="H121" s="49">
        <v>28</v>
      </c>
      <c r="I121" s="96">
        <v>36</v>
      </c>
      <c r="J121" s="104">
        <f t="shared" si="8"/>
        <v>0.2571428571428571</v>
      </c>
      <c r="K121" s="62">
        <f t="shared" si="5"/>
        <v>11.944285714285714</v>
      </c>
    </row>
    <row r="122" spans="1:11" ht="14.25">
      <c r="A122" s="80">
        <v>42626</v>
      </c>
      <c r="B122" s="80" t="s">
        <v>140</v>
      </c>
      <c r="C122" s="49" t="s">
        <v>58</v>
      </c>
      <c r="D122" s="49" t="s">
        <v>61</v>
      </c>
      <c r="E122" s="49" t="s">
        <v>64</v>
      </c>
      <c r="F122" s="49">
        <v>15</v>
      </c>
      <c r="G122" s="49">
        <v>5</v>
      </c>
      <c r="H122" s="49">
        <v>31</v>
      </c>
      <c r="I122" s="49">
        <v>23</v>
      </c>
      <c r="J122" s="104">
        <f t="shared" si="8"/>
        <v>0.14838709677419354</v>
      </c>
      <c r="K122" s="62">
        <f t="shared" si="5"/>
        <v>6.89258064516129</v>
      </c>
    </row>
    <row r="123" spans="1:11" ht="14.25">
      <c r="A123" s="80">
        <v>42626</v>
      </c>
      <c r="B123" s="80" t="s">
        <v>140</v>
      </c>
      <c r="C123" s="49" t="s">
        <v>58</v>
      </c>
      <c r="D123" s="49" t="s">
        <v>61</v>
      </c>
      <c r="E123" s="49" t="s">
        <v>64</v>
      </c>
      <c r="F123" s="49">
        <v>18</v>
      </c>
      <c r="G123" s="49">
        <v>5</v>
      </c>
      <c r="H123" s="49">
        <v>34</v>
      </c>
      <c r="I123" s="49">
        <v>21</v>
      </c>
      <c r="J123" s="104">
        <f t="shared" si="8"/>
        <v>0.12352941176470589</v>
      </c>
      <c r="K123" s="62">
        <f t="shared" si="5"/>
        <v>5.7379411764705885</v>
      </c>
    </row>
    <row r="124" spans="1:11" ht="14.25">
      <c r="A124" s="80">
        <v>42628</v>
      </c>
      <c r="B124" s="80" t="s">
        <v>140</v>
      </c>
      <c r="C124" s="49" t="s">
        <v>58</v>
      </c>
      <c r="D124" s="49" t="s">
        <v>61</v>
      </c>
      <c r="E124" s="49" t="s">
        <v>65</v>
      </c>
      <c r="F124" s="49">
        <v>2</v>
      </c>
      <c r="G124" s="49">
        <v>5</v>
      </c>
      <c r="H124" s="49">
        <v>6</v>
      </c>
      <c r="I124" s="49">
        <v>17</v>
      </c>
      <c r="J124" s="104">
        <f t="shared" si="8"/>
        <v>0.5666666666666667</v>
      </c>
      <c r="K124" s="62">
        <f t="shared" si="5"/>
        <v>26.32166666666667</v>
      </c>
    </row>
    <row r="125" spans="1:11" ht="14.25">
      <c r="A125" s="80">
        <v>42628</v>
      </c>
      <c r="B125" s="80" t="s">
        <v>140</v>
      </c>
      <c r="C125" s="49" t="s">
        <v>58</v>
      </c>
      <c r="D125" s="49" t="s">
        <v>61</v>
      </c>
      <c r="E125" s="49" t="s">
        <v>65</v>
      </c>
      <c r="F125" s="49">
        <v>3</v>
      </c>
      <c r="G125" s="49">
        <v>5</v>
      </c>
      <c r="H125" s="49">
        <v>6</v>
      </c>
      <c r="I125" s="49">
        <v>12</v>
      </c>
      <c r="J125" s="104">
        <f t="shared" si="8"/>
        <v>0.4</v>
      </c>
      <c r="K125" s="62">
        <f t="shared" si="5"/>
        <v>18.580000000000002</v>
      </c>
    </row>
    <row r="126" spans="1:11" ht="14.25">
      <c r="A126" s="80">
        <v>42628</v>
      </c>
      <c r="B126" s="80" t="s">
        <v>140</v>
      </c>
      <c r="C126" s="49" t="s">
        <v>58</v>
      </c>
      <c r="D126" s="49" t="s">
        <v>61</v>
      </c>
      <c r="E126" s="49" t="s">
        <v>65</v>
      </c>
      <c r="F126" s="49">
        <v>4</v>
      </c>
      <c r="G126" s="49">
        <v>5</v>
      </c>
      <c r="H126" s="49">
        <v>6</v>
      </c>
      <c r="I126" s="49">
        <v>8</v>
      </c>
      <c r="J126" s="104">
        <f t="shared" si="8"/>
        <v>0.26666666666666666</v>
      </c>
      <c r="K126" s="62">
        <f t="shared" si="5"/>
        <v>12.386666666666667</v>
      </c>
    </row>
    <row r="127" spans="1:11" ht="14.25">
      <c r="A127" s="80">
        <v>42628</v>
      </c>
      <c r="B127" s="80" t="s">
        <v>140</v>
      </c>
      <c r="C127" s="49" t="s">
        <v>58</v>
      </c>
      <c r="D127" s="49" t="s">
        <v>61</v>
      </c>
      <c r="E127" s="49" t="s">
        <v>65</v>
      </c>
      <c r="F127" s="49">
        <v>14</v>
      </c>
      <c r="G127" s="49">
        <v>5</v>
      </c>
      <c r="H127" s="49">
        <v>4</v>
      </c>
      <c r="I127" s="49">
        <v>2</v>
      </c>
      <c r="J127" s="104">
        <f t="shared" si="8"/>
        <v>0.1</v>
      </c>
      <c r="K127" s="62">
        <f t="shared" si="5"/>
        <v>4.6450000000000005</v>
      </c>
    </row>
    <row r="128" spans="1:11" ht="14.25">
      <c r="A128" s="98"/>
      <c r="B128" s="82" t="s">
        <v>142</v>
      </c>
      <c r="C128" s="83"/>
      <c r="D128" s="83"/>
      <c r="E128" s="83"/>
      <c r="F128" s="83"/>
      <c r="G128" s="83"/>
      <c r="H128" s="83"/>
      <c r="I128" s="83"/>
      <c r="J128" s="84">
        <f>AVERAGE(J108:J127)</f>
        <v>0.19502532050477767</v>
      </c>
      <c r="K128" s="105">
        <f t="shared" si="5"/>
        <v>9.058926137446923</v>
      </c>
    </row>
    <row r="129" spans="1:11" ht="14.25">
      <c r="A129" s="1">
        <v>42620</v>
      </c>
      <c r="B129" s="1" t="s">
        <v>151</v>
      </c>
      <c r="C129" t="s">
        <v>45</v>
      </c>
      <c r="D129" t="s">
        <v>56</v>
      </c>
      <c r="E129" t="s">
        <v>57</v>
      </c>
      <c r="F129">
        <v>1</v>
      </c>
      <c r="G129">
        <v>5</v>
      </c>
      <c r="H129">
        <v>37</v>
      </c>
      <c r="I129">
        <v>161</v>
      </c>
      <c r="J129" s="11">
        <f>(I129/(G129*H129))</f>
        <v>0.8702702702702703</v>
      </c>
      <c r="K129" s="42">
        <f t="shared" si="5"/>
        <v>40.424054054054054</v>
      </c>
    </row>
    <row r="130" spans="1:11" ht="14.25">
      <c r="A130" s="1">
        <v>42620</v>
      </c>
      <c r="B130" s="1" t="s">
        <v>151</v>
      </c>
      <c r="C130" t="s">
        <v>45</v>
      </c>
      <c r="D130" t="s">
        <v>56</v>
      </c>
      <c r="E130" t="s">
        <v>57</v>
      </c>
      <c r="F130">
        <v>2</v>
      </c>
      <c r="G130">
        <v>5</v>
      </c>
      <c r="H130">
        <v>41</v>
      </c>
      <c r="I130">
        <v>142</v>
      </c>
      <c r="J130" s="11">
        <f>(I130/(G130*H130))</f>
        <v>0.6926829268292682</v>
      </c>
      <c r="K130" s="42">
        <f t="shared" si="5"/>
        <v>32.17512195121951</v>
      </c>
    </row>
    <row r="131" spans="1:11" ht="14.25">
      <c r="A131" s="1">
        <v>42620</v>
      </c>
      <c r="B131" s="1" t="s">
        <v>151</v>
      </c>
      <c r="C131" t="s">
        <v>45</v>
      </c>
      <c r="D131" t="s">
        <v>56</v>
      </c>
      <c r="E131" t="s">
        <v>57</v>
      </c>
      <c r="F131">
        <v>3</v>
      </c>
      <c r="G131">
        <v>5</v>
      </c>
      <c r="H131">
        <v>41</v>
      </c>
      <c r="I131">
        <v>84</v>
      </c>
      <c r="J131" s="11">
        <f>(I131/(G131*H131))</f>
        <v>0.4097560975609756</v>
      </c>
      <c r="K131" s="42">
        <f t="shared" si="5"/>
        <v>19.033170731707315</v>
      </c>
    </row>
    <row r="132" spans="1:11" ht="14.25">
      <c r="A132" s="1">
        <v>42620</v>
      </c>
      <c r="B132" s="1" t="s">
        <v>151</v>
      </c>
      <c r="C132" t="s">
        <v>45</v>
      </c>
      <c r="D132" t="s">
        <v>56</v>
      </c>
      <c r="E132" t="s">
        <v>57</v>
      </c>
      <c r="F132">
        <v>12</v>
      </c>
      <c r="G132">
        <v>5</v>
      </c>
      <c r="H132">
        <v>44</v>
      </c>
      <c r="I132">
        <v>103</v>
      </c>
      <c r="J132" s="11">
        <f>(I132/(G132*H132))</f>
        <v>0.4681818181818182</v>
      </c>
      <c r="K132" s="42">
        <f t="shared" si="5"/>
        <v>21.747045454545457</v>
      </c>
    </row>
    <row r="133" spans="1:11" ht="14.25">
      <c r="A133" s="97"/>
      <c r="B133" s="86" t="s">
        <v>152</v>
      </c>
      <c r="C133" s="78"/>
      <c r="D133" s="78"/>
      <c r="E133" s="78"/>
      <c r="F133" s="78"/>
      <c r="G133" s="78"/>
      <c r="H133" s="78"/>
      <c r="I133" s="78"/>
      <c r="J133" s="87">
        <f>AVERAGE(J129:J132)</f>
        <v>0.610222778210583</v>
      </c>
      <c r="K133" s="102">
        <f t="shared" si="5"/>
        <v>28.344848047881584</v>
      </c>
    </row>
    <row r="137" ht="14.25">
      <c r="J137" s="11"/>
    </row>
    <row r="140" ht="14.25">
      <c r="A140" s="20" t="s">
        <v>170</v>
      </c>
    </row>
    <row r="141" spans="1:10" ht="14.25">
      <c r="A141" s="1">
        <v>42625</v>
      </c>
      <c r="B141" s="1"/>
      <c r="C141" t="s">
        <v>4</v>
      </c>
      <c r="D141" t="s">
        <v>10</v>
      </c>
      <c r="E141" t="s">
        <v>19</v>
      </c>
      <c r="F141">
        <v>5</v>
      </c>
      <c r="G141">
        <v>5</v>
      </c>
      <c r="H141">
        <v>109</v>
      </c>
      <c r="I141">
        <v>16</v>
      </c>
      <c r="J141" s="11">
        <f aca="true" t="shared" si="9" ref="J141:J172">(I141/(G141*H141))</f>
        <v>0.029357798165137616</v>
      </c>
    </row>
    <row r="142" spans="1:10" ht="14.25">
      <c r="A142" s="1">
        <v>42625</v>
      </c>
      <c r="B142" s="1"/>
      <c r="C142" t="s">
        <v>4</v>
      </c>
      <c r="D142" t="s">
        <v>10</v>
      </c>
      <c r="E142" t="s">
        <v>19</v>
      </c>
      <c r="F142">
        <v>8</v>
      </c>
      <c r="G142">
        <v>5</v>
      </c>
      <c r="H142">
        <v>98</v>
      </c>
      <c r="I142">
        <v>14</v>
      </c>
      <c r="J142" s="11">
        <f t="shared" si="9"/>
        <v>0.02857142857142857</v>
      </c>
    </row>
    <row r="143" spans="1:10" ht="14.25">
      <c r="A143" s="1">
        <v>42625</v>
      </c>
      <c r="B143" s="1"/>
      <c r="C143" t="s">
        <v>4</v>
      </c>
      <c r="D143" t="s">
        <v>10</v>
      </c>
      <c r="E143" t="s">
        <v>19</v>
      </c>
      <c r="F143">
        <v>11</v>
      </c>
      <c r="G143">
        <v>5</v>
      </c>
      <c r="H143">
        <v>84</v>
      </c>
      <c r="I143">
        <v>13</v>
      </c>
      <c r="J143" s="11">
        <f t="shared" si="9"/>
        <v>0.030952380952380953</v>
      </c>
    </row>
    <row r="144" spans="1:10" ht="14.25">
      <c r="A144" s="1">
        <v>42625</v>
      </c>
      <c r="B144" s="1"/>
      <c r="C144" t="s">
        <v>4</v>
      </c>
      <c r="D144" t="s">
        <v>10</v>
      </c>
      <c r="E144" t="s">
        <v>19</v>
      </c>
      <c r="F144">
        <v>16</v>
      </c>
      <c r="G144">
        <v>5</v>
      </c>
      <c r="H144">
        <v>76</v>
      </c>
      <c r="I144">
        <v>10</v>
      </c>
      <c r="J144" s="11">
        <f t="shared" si="9"/>
        <v>0.02631578947368421</v>
      </c>
    </row>
    <row r="145" spans="1:10" ht="14.25">
      <c r="A145" s="1">
        <v>42625</v>
      </c>
      <c r="B145" s="1"/>
      <c r="C145" t="s">
        <v>4</v>
      </c>
      <c r="D145" t="s">
        <v>10</v>
      </c>
      <c r="E145" t="s">
        <v>11</v>
      </c>
      <c r="F145">
        <v>4</v>
      </c>
      <c r="G145">
        <v>5</v>
      </c>
      <c r="H145">
        <v>133</v>
      </c>
      <c r="I145">
        <v>13</v>
      </c>
      <c r="J145" s="11">
        <f t="shared" si="9"/>
        <v>0.019548872180451128</v>
      </c>
    </row>
    <row r="146" spans="1:10" ht="14.25">
      <c r="A146" s="1">
        <v>42625</v>
      </c>
      <c r="B146" s="1"/>
      <c r="C146" t="s">
        <v>4</v>
      </c>
      <c r="D146" t="s">
        <v>10</v>
      </c>
      <c r="E146" t="s">
        <v>11</v>
      </c>
      <c r="F146">
        <v>8</v>
      </c>
      <c r="G146">
        <v>5</v>
      </c>
      <c r="H146">
        <v>129</v>
      </c>
      <c r="I146">
        <v>11</v>
      </c>
      <c r="J146" s="11">
        <f t="shared" si="9"/>
        <v>0.017054263565891473</v>
      </c>
    </row>
    <row r="147" spans="1:10" ht="14.25">
      <c r="A147" s="1">
        <v>42625</v>
      </c>
      <c r="B147" s="1"/>
      <c r="C147" t="s">
        <v>4</v>
      </c>
      <c r="D147" t="s">
        <v>10</v>
      </c>
      <c r="E147" t="s">
        <v>11</v>
      </c>
      <c r="F147">
        <v>10</v>
      </c>
      <c r="G147">
        <v>5</v>
      </c>
      <c r="H147">
        <v>129</v>
      </c>
      <c r="I147">
        <v>1</v>
      </c>
      <c r="J147" s="11">
        <f t="shared" si="9"/>
        <v>0.0015503875968992248</v>
      </c>
    </row>
    <row r="148" spans="1:10" ht="14.25">
      <c r="A148" s="1">
        <v>42625</v>
      </c>
      <c r="B148" s="1"/>
      <c r="C148" t="s">
        <v>4</v>
      </c>
      <c r="D148" t="s">
        <v>10</v>
      </c>
      <c r="E148" t="s">
        <v>11</v>
      </c>
      <c r="F148">
        <v>18</v>
      </c>
      <c r="G148">
        <v>5</v>
      </c>
      <c r="H148">
        <v>115</v>
      </c>
      <c r="I148">
        <v>14</v>
      </c>
      <c r="J148" s="11">
        <f t="shared" si="9"/>
        <v>0.02434782608695652</v>
      </c>
    </row>
    <row r="149" spans="1:10" ht="14.25">
      <c r="A149" s="1">
        <v>42625</v>
      </c>
      <c r="B149" s="1"/>
      <c r="C149" t="s">
        <v>4</v>
      </c>
      <c r="D149" t="s">
        <v>10</v>
      </c>
      <c r="E149" t="s">
        <v>12</v>
      </c>
      <c r="F149">
        <v>6</v>
      </c>
      <c r="G149">
        <v>5</v>
      </c>
      <c r="H149">
        <v>52</v>
      </c>
      <c r="I149">
        <v>5</v>
      </c>
      <c r="J149" s="11">
        <f t="shared" si="9"/>
        <v>0.019230769230769232</v>
      </c>
    </row>
    <row r="150" spans="1:10" ht="14.25">
      <c r="A150" s="1">
        <v>42625</v>
      </c>
      <c r="B150" s="1"/>
      <c r="C150" t="s">
        <v>4</v>
      </c>
      <c r="D150" t="s">
        <v>10</v>
      </c>
      <c r="E150" t="s">
        <v>12</v>
      </c>
      <c r="F150">
        <v>14</v>
      </c>
      <c r="G150">
        <v>5</v>
      </c>
      <c r="H150">
        <v>60</v>
      </c>
      <c r="I150">
        <v>3</v>
      </c>
      <c r="J150" s="11">
        <f t="shared" si="9"/>
        <v>0.01</v>
      </c>
    </row>
    <row r="151" spans="1:10" ht="14.25">
      <c r="A151" s="1">
        <v>42625</v>
      </c>
      <c r="B151" s="1"/>
      <c r="C151" t="s">
        <v>4</v>
      </c>
      <c r="D151" t="s">
        <v>10</v>
      </c>
      <c r="E151" t="s">
        <v>12</v>
      </c>
      <c r="F151">
        <v>18</v>
      </c>
      <c r="G151">
        <v>5</v>
      </c>
      <c r="H151">
        <v>70</v>
      </c>
      <c r="I151">
        <v>8</v>
      </c>
      <c r="J151" s="11">
        <f t="shared" si="9"/>
        <v>0.022857142857142857</v>
      </c>
    </row>
    <row r="152" spans="1:10" ht="14.25">
      <c r="A152" s="1">
        <v>42625</v>
      </c>
      <c r="B152" s="1"/>
      <c r="C152" t="s">
        <v>4</v>
      </c>
      <c r="D152" t="s">
        <v>10</v>
      </c>
      <c r="E152" t="s">
        <v>12</v>
      </c>
      <c r="F152">
        <v>19</v>
      </c>
      <c r="G152">
        <v>5</v>
      </c>
      <c r="H152">
        <v>70</v>
      </c>
      <c r="I152">
        <v>9</v>
      </c>
      <c r="J152" s="11">
        <f t="shared" si="9"/>
        <v>0.025714285714285714</v>
      </c>
    </row>
    <row r="153" spans="1:10" ht="14.25">
      <c r="A153" s="1">
        <v>42625</v>
      </c>
      <c r="B153" s="1"/>
      <c r="C153" t="s">
        <v>4</v>
      </c>
      <c r="D153" t="s">
        <v>10</v>
      </c>
      <c r="E153" t="s">
        <v>13</v>
      </c>
      <c r="F153">
        <v>8</v>
      </c>
      <c r="G153">
        <v>5</v>
      </c>
      <c r="H153">
        <v>32</v>
      </c>
      <c r="I153">
        <v>34</v>
      </c>
      <c r="J153" s="11">
        <f t="shared" si="9"/>
        <v>0.2125</v>
      </c>
    </row>
    <row r="154" spans="1:10" ht="14.25">
      <c r="A154" s="1">
        <v>42625</v>
      </c>
      <c r="B154" s="1"/>
      <c r="C154" t="s">
        <v>4</v>
      </c>
      <c r="D154" t="s">
        <v>10</v>
      </c>
      <c r="E154" t="s">
        <v>13</v>
      </c>
      <c r="F154">
        <v>10</v>
      </c>
      <c r="G154">
        <v>5</v>
      </c>
      <c r="H154">
        <v>30</v>
      </c>
      <c r="I154">
        <v>31</v>
      </c>
      <c r="J154" s="11">
        <f t="shared" si="9"/>
        <v>0.20666666666666667</v>
      </c>
    </row>
    <row r="155" spans="1:10" ht="14.25">
      <c r="A155" s="1">
        <v>42625</v>
      </c>
      <c r="B155" s="1"/>
      <c r="C155" t="s">
        <v>4</v>
      </c>
      <c r="D155" t="s">
        <v>10</v>
      </c>
      <c r="E155" t="s">
        <v>13</v>
      </c>
      <c r="F155">
        <v>11</v>
      </c>
      <c r="G155">
        <v>5</v>
      </c>
      <c r="H155">
        <v>30</v>
      </c>
      <c r="I155">
        <v>39</v>
      </c>
      <c r="J155" s="11">
        <f t="shared" si="9"/>
        <v>0.26</v>
      </c>
    </row>
    <row r="156" spans="1:10" ht="14.25">
      <c r="A156" s="1">
        <v>42625</v>
      </c>
      <c r="B156" s="1"/>
      <c r="C156" t="s">
        <v>4</v>
      </c>
      <c r="D156" t="s">
        <v>10</v>
      </c>
      <c r="E156" t="s">
        <v>13</v>
      </c>
      <c r="F156">
        <v>18</v>
      </c>
      <c r="G156">
        <v>5</v>
      </c>
      <c r="H156">
        <v>24</v>
      </c>
      <c r="I156">
        <v>18</v>
      </c>
      <c r="J156" s="11">
        <f t="shared" si="9"/>
        <v>0.15</v>
      </c>
    </row>
    <row r="157" spans="1:10" ht="14.25">
      <c r="A157" s="1">
        <v>42592</v>
      </c>
      <c r="B157" s="1"/>
      <c r="C157" t="s">
        <v>32</v>
      </c>
      <c r="D157" t="s">
        <v>33</v>
      </c>
      <c r="E157" t="s">
        <v>34</v>
      </c>
      <c r="F157">
        <v>2</v>
      </c>
      <c r="G157">
        <v>5</v>
      </c>
      <c r="H157">
        <v>66</v>
      </c>
      <c r="I157">
        <v>45</v>
      </c>
      <c r="J157" s="11">
        <f t="shared" si="9"/>
        <v>0.13636363636363635</v>
      </c>
    </row>
    <row r="158" spans="1:10" ht="14.25">
      <c r="A158" s="1">
        <v>42592</v>
      </c>
      <c r="B158" s="1"/>
      <c r="C158" t="s">
        <v>32</v>
      </c>
      <c r="D158" t="s">
        <v>33</v>
      </c>
      <c r="E158" t="s">
        <v>34</v>
      </c>
      <c r="F158">
        <v>10</v>
      </c>
      <c r="G158">
        <v>5</v>
      </c>
      <c r="H158">
        <v>60</v>
      </c>
      <c r="I158">
        <v>34</v>
      </c>
      <c r="J158" s="11">
        <f t="shared" si="9"/>
        <v>0.11333333333333333</v>
      </c>
    </row>
    <row r="159" spans="1:10" ht="14.25">
      <c r="A159" s="1">
        <v>42592</v>
      </c>
      <c r="B159" s="1"/>
      <c r="C159" t="s">
        <v>32</v>
      </c>
      <c r="D159" t="s">
        <v>33</v>
      </c>
      <c r="E159" t="s">
        <v>34</v>
      </c>
      <c r="F159">
        <v>15</v>
      </c>
      <c r="G159">
        <v>5</v>
      </c>
      <c r="H159">
        <v>52</v>
      </c>
      <c r="I159">
        <v>47</v>
      </c>
      <c r="J159" s="11">
        <f t="shared" si="9"/>
        <v>0.18076923076923077</v>
      </c>
    </row>
    <row r="160" spans="1:10" ht="14.25">
      <c r="A160" s="1">
        <v>42592</v>
      </c>
      <c r="B160" s="1"/>
      <c r="C160" t="s">
        <v>32</v>
      </c>
      <c r="D160" t="s">
        <v>33</v>
      </c>
      <c r="E160" t="s">
        <v>34</v>
      </c>
      <c r="F160">
        <v>17</v>
      </c>
      <c r="G160">
        <v>5</v>
      </c>
      <c r="H160">
        <v>51</v>
      </c>
      <c r="I160">
        <v>28</v>
      </c>
      <c r="J160" s="11">
        <f t="shared" si="9"/>
        <v>0.10980392156862745</v>
      </c>
    </row>
    <row r="161" spans="1:10" ht="14.25">
      <c r="A161" s="1">
        <v>42592</v>
      </c>
      <c r="B161" s="1"/>
      <c r="C161" t="s">
        <v>32</v>
      </c>
      <c r="D161" t="s">
        <v>33</v>
      </c>
      <c r="E161" t="s">
        <v>35</v>
      </c>
      <c r="F161">
        <v>7</v>
      </c>
      <c r="G161">
        <v>5</v>
      </c>
      <c r="H161">
        <v>47</v>
      </c>
      <c r="I161">
        <v>13</v>
      </c>
      <c r="J161" s="11">
        <f t="shared" si="9"/>
        <v>0.05531914893617021</v>
      </c>
    </row>
    <row r="162" spans="1:10" ht="14.25">
      <c r="A162" s="1">
        <v>42592</v>
      </c>
      <c r="B162" s="1"/>
      <c r="C162" t="s">
        <v>32</v>
      </c>
      <c r="D162" t="s">
        <v>33</v>
      </c>
      <c r="E162" t="s">
        <v>35</v>
      </c>
      <c r="F162">
        <v>12</v>
      </c>
      <c r="G162">
        <v>5</v>
      </c>
      <c r="H162">
        <v>44</v>
      </c>
      <c r="I162">
        <v>17</v>
      </c>
      <c r="J162" s="11">
        <f t="shared" si="9"/>
        <v>0.07727272727272727</v>
      </c>
    </row>
    <row r="163" spans="1:10" ht="14.25">
      <c r="A163" s="1">
        <v>42592</v>
      </c>
      <c r="B163" s="1"/>
      <c r="C163" t="s">
        <v>32</v>
      </c>
      <c r="D163" t="s">
        <v>33</v>
      </c>
      <c r="E163" t="s">
        <v>35</v>
      </c>
      <c r="F163">
        <v>15</v>
      </c>
      <c r="G163">
        <v>5</v>
      </c>
      <c r="H163">
        <v>45</v>
      </c>
      <c r="I163">
        <v>12</v>
      </c>
      <c r="J163" s="11">
        <f t="shared" si="9"/>
        <v>0.05333333333333334</v>
      </c>
    </row>
    <row r="164" spans="1:10" ht="14.25">
      <c r="A164" s="1">
        <v>42592</v>
      </c>
      <c r="B164" s="1"/>
      <c r="C164" t="s">
        <v>32</v>
      </c>
      <c r="D164" t="s">
        <v>33</v>
      </c>
      <c r="E164" t="s">
        <v>35</v>
      </c>
      <c r="F164">
        <v>20</v>
      </c>
      <c r="G164">
        <v>5</v>
      </c>
      <c r="H164">
        <v>43</v>
      </c>
      <c r="I164">
        <v>20</v>
      </c>
      <c r="J164" s="11">
        <f t="shared" si="9"/>
        <v>0.09302325581395349</v>
      </c>
    </row>
    <row r="165" spans="1:10" ht="14.25">
      <c r="A165" s="1">
        <v>42592</v>
      </c>
      <c r="B165" s="1"/>
      <c r="C165" t="s">
        <v>32</v>
      </c>
      <c r="D165" t="s">
        <v>36</v>
      </c>
      <c r="E165" t="s">
        <v>37</v>
      </c>
      <c r="F165">
        <v>2</v>
      </c>
      <c r="G165">
        <v>5</v>
      </c>
      <c r="H165">
        <v>39</v>
      </c>
      <c r="I165">
        <v>5</v>
      </c>
      <c r="J165" s="11">
        <f t="shared" si="9"/>
        <v>0.02564102564102564</v>
      </c>
    </row>
    <row r="166" spans="1:10" ht="14.25">
      <c r="A166" s="1">
        <v>42592</v>
      </c>
      <c r="B166" s="1"/>
      <c r="C166" t="s">
        <v>32</v>
      </c>
      <c r="D166" t="s">
        <v>36</v>
      </c>
      <c r="E166" t="s">
        <v>37</v>
      </c>
      <c r="F166">
        <v>5</v>
      </c>
      <c r="G166">
        <v>5</v>
      </c>
      <c r="H166">
        <v>41</v>
      </c>
      <c r="I166">
        <v>5</v>
      </c>
      <c r="J166" s="11">
        <f t="shared" si="9"/>
        <v>0.024390243902439025</v>
      </c>
    </row>
    <row r="167" spans="1:10" ht="14.25">
      <c r="A167" s="1">
        <v>42592</v>
      </c>
      <c r="B167" s="1"/>
      <c r="C167" t="s">
        <v>32</v>
      </c>
      <c r="D167" t="s">
        <v>36</v>
      </c>
      <c r="E167" t="s">
        <v>37</v>
      </c>
      <c r="F167">
        <v>6</v>
      </c>
      <c r="G167">
        <v>5</v>
      </c>
      <c r="H167">
        <v>43</v>
      </c>
      <c r="I167">
        <v>4</v>
      </c>
      <c r="J167" s="11">
        <f t="shared" si="9"/>
        <v>0.018604651162790697</v>
      </c>
    </row>
    <row r="168" spans="1:10" ht="14.25">
      <c r="A168" s="1">
        <v>42592</v>
      </c>
      <c r="B168" s="1"/>
      <c r="C168" t="s">
        <v>32</v>
      </c>
      <c r="D168" t="s">
        <v>36</v>
      </c>
      <c r="E168" t="s">
        <v>37</v>
      </c>
      <c r="F168">
        <v>19</v>
      </c>
      <c r="G168">
        <v>5</v>
      </c>
      <c r="H168">
        <v>34</v>
      </c>
      <c r="I168">
        <v>10</v>
      </c>
      <c r="J168" s="11">
        <f t="shared" si="9"/>
        <v>0.058823529411764705</v>
      </c>
    </row>
    <row r="169" spans="1:10" ht="14.25">
      <c r="A169" s="1">
        <v>42592</v>
      </c>
      <c r="B169" s="1"/>
      <c r="C169" t="s">
        <v>32</v>
      </c>
      <c r="D169" t="s">
        <v>36</v>
      </c>
      <c r="E169" t="s">
        <v>38</v>
      </c>
      <c r="F169">
        <v>8</v>
      </c>
      <c r="G169">
        <v>5</v>
      </c>
      <c r="H169">
        <v>19</v>
      </c>
      <c r="I169">
        <v>23</v>
      </c>
      <c r="J169" s="11">
        <f t="shared" si="9"/>
        <v>0.24210526315789474</v>
      </c>
    </row>
    <row r="170" spans="1:10" ht="14.25">
      <c r="A170" s="1">
        <v>42592</v>
      </c>
      <c r="B170" s="1"/>
      <c r="C170" t="s">
        <v>32</v>
      </c>
      <c r="D170" t="s">
        <v>36</v>
      </c>
      <c r="E170" t="s">
        <v>38</v>
      </c>
      <c r="F170">
        <v>11</v>
      </c>
      <c r="G170">
        <v>5</v>
      </c>
      <c r="H170">
        <v>20</v>
      </c>
      <c r="I170">
        <v>11</v>
      </c>
      <c r="J170" s="11">
        <f t="shared" si="9"/>
        <v>0.11</v>
      </c>
    </row>
    <row r="171" spans="1:10" ht="14.25">
      <c r="A171" s="1">
        <v>42592</v>
      </c>
      <c r="B171" s="1"/>
      <c r="C171" t="s">
        <v>32</v>
      </c>
      <c r="D171" t="s">
        <v>36</v>
      </c>
      <c r="E171" t="s">
        <v>38</v>
      </c>
      <c r="F171">
        <v>12</v>
      </c>
      <c r="G171">
        <v>5</v>
      </c>
      <c r="H171">
        <v>20</v>
      </c>
      <c r="I171">
        <v>15</v>
      </c>
      <c r="J171" s="11">
        <f t="shared" si="9"/>
        <v>0.15</v>
      </c>
    </row>
    <row r="172" spans="1:10" ht="14.25">
      <c r="A172" s="1">
        <v>42592</v>
      </c>
      <c r="B172" s="1"/>
      <c r="C172" t="s">
        <v>32</v>
      </c>
      <c r="D172" t="s">
        <v>36</v>
      </c>
      <c r="E172" t="s">
        <v>38</v>
      </c>
      <c r="F172">
        <v>19</v>
      </c>
      <c r="G172">
        <v>5</v>
      </c>
      <c r="H172">
        <v>21</v>
      </c>
      <c r="I172">
        <v>7</v>
      </c>
      <c r="J172" s="11">
        <f t="shared" si="9"/>
        <v>0.06666666666666667</v>
      </c>
    </row>
    <row r="173" spans="1:10" ht="14.25">
      <c r="A173" s="1">
        <v>42619</v>
      </c>
      <c r="B173" s="1"/>
      <c r="C173" t="s">
        <v>45</v>
      </c>
      <c r="D173" t="s">
        <v>51</v>
      </c>
      <c r="E173" t="s">
        <v>52</v>
      </c>
      <c r="F173">
        <v>9</v>
      </c>
      <c r="G173">
        <v>5</v>
      </c>
      <c r="H173">
        <v>28</v>
      </c>
      <c r="I173">
        <v>6</v>
      </c>
      <c r="J173" s="11">
        <f aca="true" t="shared" si="10" ref="J173:J192">(I173/(G173*H173))</f>
        <v>0.04285714285714286</v>
      </c>
    </row>
    <row r="174" spans="1:10" ht="14.25">
      <c r="A174" s="1">
        <v>42619</v>
      </c>
      <c r="B174" s="1"/>
      <c r="C174" t="s">
        <v>45</v>
      </c>
      <c r="D174" t="s">
        <v>51</v>
      </c>
      <c r="E174" t="s">
        <v>52</v>
      </c>
      <c r="F174">
        <v>13</v>
      </c>
      <c r="G174">
        <v>5</v>
      </c>
      <c r="H174">
        <v>20</v>
      </c>
      <c r="I174">
        <v>5</v>
      </c>
      <c r="J174" s="11">
        <f t="shared" si="10"/>
        <v>0.05</v>
      </c>
    </row>
    <row r="175" spans="1:10" ht="14.25">
      <c r="A175" s="1">
        <v>42619</v>
      </c>
      <c r="B175" s="1"/>
      <c r="C175" t="s">
        <v>45</v>
      </c>
      <c r="D175" t="s">
        <v>51</v>
      </c>
      <c r="E175" t="s">
        <v>52</v>
      </c>
      <c r="F175">
        <v>15</v>
      </c>
      <c r="G175">
        <v>5</v>
      </c>
      <c r="H175">
        <v>25</v>
      </c>
      <c r="I175">
        <v>11</v>
      </c>
      <c r="J175" s="11">
        <f t="shared" si="10"/>
        <v>0.088</v>
      </c>
    </row>
    <row r="176" spans="1:10" ht="14.25">
      <c r="A176" s="1">
        <v>42619</v>
      </c>
      <c r="B176" s="1"/>
      <c r="C176" t="s">
        <v>45</v>
      </c>
      <c r="D176" t="s">
        <v>51</v>
      </c>
      <c r="E176" t="s">
        <v>52</v>
      </c>
      <c r="F176">
        <v>19</v>
      </c>
      <c r="G176">
        <v>5</v>
      </c>
      <c r="H176">
        <v>22</v>
      </c>
      <c r="I176">
        <v>4</v>
      </c>
      <c r="J176" s="11">
        <f t="shared" si="10"/>
        <v>0.03636363636363636</v>
      </c>
    </row>
    <row r="177" spans="1:10" ht="14.25">
      <c r="A177" s="1">
        <v>42619</v>
      </c>
      <c r="B177" s="1"/>
      <c r="C177" t="s">
        <v>45</v>
      </c>
      <c r="D177" t="s">
        <v>51</v>
      </c>
      <c r="E177" t="s">
        <v>54</v>
      </c>
      <c r="F177">
        <v>7</v>
      </c>
      <c r="G177">
        <v>5</v>
      </c>
      <c r="H177">
        <v>57</v>
      </c>
      <c r="I177">
        <v>58</v>
      </c>
      <c r="J177" s="11">
        <f t="shared" si="10"/>
        <v>0.20350877192982456</v>
      </c>
    </row>
    <row r="178" spans="1:10" ht="14.25">
      <c r="A178" s="1">
        <v>42619</v>
      </c>
      <c r="B178" s="1"/>
      <c r="C178" t="s">
        <v>45</v>
      </c>
      <c r="D178" t="s">
        <v>51</v>
      </c>
      <c r="E178" t="s">
        <v>54</v>
      </c>
      <c r="F178">
        <v>8</v>
      </c>
      <c r="G178">
        <v>5</v>
      </c>
      <c r="H178">
        <v>57</v>
      </c>
      <c r="I178">
        <v>55</v>
      </c>
      <c r="J178" s="11">
        <f t="shared" si="10"/>
        <v>0.19298245614035087</v>
      </c>
    </row>
    <row r="179" spans="1:10" ht="14.25">
      <c r="A179" s="1">
        <v>42619</v>
      </c>
      <c r="B179" s="1"/>
      <c r="C179" t="s">
        <v>45</v>
      </c>
      <c r="D179" t="s">
        <v>51</v>
      </c>
      <c r="E179" t="s">
        <v>54</v>
      </c>
      <c r="F179">
        <v>13</v>
      </c>
      <c r="G179">
        <v>5</v>
      </c>
      <c r="H179">
        <v>49</v>
      </c>
      <c r="I179">
        <v>51</v>
      </c>
      <c r="J179" s="11">
        <f t="shared" si="10"/>
        <v>0.20816326530612245</v>
      </c>
    </row>
    <row r="180" spans="1:10" ht="14.25">
      <c r="A180" s="1">
        <v>42619</v>
      </c>
      <c r="B180" s="1"/>
      <c r="C180" t="s">
        <v>45</v>
      </c>
      <c r="D180" t="s">
        <v>51</v>
      </c>
      <c r="E180" t="s">
        <v>54</v>
      </c>
      <c r="F180">
        <v>14</v>
      </c>
      <c r="G180">
        <v>5</v>
      </c>
      <c r="H180">
        <v>49</v>
      </c>
      <c r="I180">
        <v>74</v>
      </c>
      <c r="J180" s="11">
        <f t="shared" si="10"/>
        <v>0.3020408163265306</v>
      </c>
    </row>
    <row r="181" spans="1:10" ht="14.25">
      <c r="A181" s="1">
        <v>42620</v>
      </c>
      <c r="B181" s="1"/>
      <c r="C181" t="s">
        <v>45</v>
      </c>
      <c r="D181" t="s">
        <v>51</v>
      </c>
      <c r="E181" t="s">
        <v>55</v>
      </c>
      <c r="F181">
        <v>1</v>
      </c>
      <c r="G181">
        <v>5</v>
      </c>
      <c r="H181">
        <v>23</v>
      </c>
      <c r="I181">
        <v>69</v>
      </c>
      <c r="J181" s="11">
        <f t="shared" si="10"/>
        <v>0.6</v>
      </c>
    </row>
    <row r="182" spans="1:10" ht="14.25">
      <c r="A182" s="1">
        <v>42620</v>
      </c>
      <c r="B182" s="1"/>
      <c r="C182" t="s">
        <v>45</v>
      </c>
      <c r="D182" t="s">
        <v>51</v>
      </c>
      <c r="E182" t="s">
        <v>55</v>
      </c>
      <c r="F182">
        <v>12</v>
      </c>
      <c r="G182">
        <v>5</v>
      </c>
      <c r="H182">
        <v>22</v>
      </c>
      <c r="I182">
        <v>86</v>
      </c>
      <c r="J182" s="11">
        <f t="shared" si="10"/>
        <v>0.7818181818181819</v>
      </c>
    </row>
    <row r="183" spans="1:10" ht="14.25">
      <c r="A183" s="1">
        <v>42620</v>
      </c>
      <c r="B183" s="1"/>
      <c r="C183" t="s">
        <v>45</v>
      </c>
      <c r="D183" t="s">
        <v>51</v>
      </c>
      <c r="E183" t="s">
        <v>55</v>
      </c>
      <c r="F183">
        <v>17</v>
      </c>
      <c r="G183">
        <v>5</v>
      </c>
      <c r="H183">
        <v>20</v>
      </c>
      <c r="I183">
        <v>74</v>
      </c>
      <c r="J183" s="11">
        <f t="shared" si="10"/>
        <v>0.74</v>
      </c>
    </row>
    <row r="184" spans="1:10" ht="14.25">
      <c r="A184" s="1">
        <v>42620</v>
      </c>
      <c r="B184" s="1"/>
      <c r="C184" t="s">
        <v>45</v>
      </c>
      <c r="D184" t="s">
        <v>51</v>
      </c>
      <c r="E184" t="s">
        <v>55</v>
      </c>
      <c r="F184">
        <v>18</v>
      </c>
      <c r="G184">
        <v>5</v>
      </c>
      <c r="H184">
        <v>20</v>
      </c>
      <c r="I184">
        <v>133</v>
      </c>
      <c r="J184" s="11">
        <f t="shared" si="10"/>
        <v>1.33</v>
      </c>
    </row>
    <row r="185" spans="1:10" ht="14.25">
      <c r="A185" s="1">
        <v>42569</v>
      </c>
      <c r="B185" s="1"/>
      <c r="C185" t="s">
        <v>75</v>
      </c>
      <c r="D185" t="s">
        <v>76</v>
      </c>
      <c r="E185" t="s">
        <v>77</v>
      </c>
      <c r="F185">
        <v>3</v>
      </c>
      <c r="G185">
        <v>5</v>
      </c>
      <c r="H185">
        <v>41</v>
      </c>
      <c r="I185" s="7">
        <v>1</v>
      </c>
      <c r="J185" s="11">
        <f t="shared" si="10"/>
        <v>0.004878048780487805</v>
      </c>
    </row>
    <row r="186" spans="1:10" ht="14.25">
      <c r="A186" s="1">
        <v>42569</v>
      </c>
      <c r="B186" s="1"/>
      <c r="C186" t="s">
        <v>75</v>
      </c>
      <c r="D186" t="s">
        <v>76</v>
      </c>
      <c r="E186" t="s">
        <v>77</v>
      </c>
      <c r="F186">
        <v>13</v>
      </c>
      <c r="G186">
        <v>5</v>
      </c>
      <c r="H186">
        <v>33</v>
      </c>
      <c r="I186" s="7">
        <v>0</v>
      </c>
      <c r="J186" s="11">
        <f t="shared" si="10"/>
        <v>0</v>
      </c>
    </row>
    <row r="187" spans="1:10" ht="14.25">
      <c r="A187" s="1">
        <v>42569</v>
      </c>
      <c r="B187" s="1"/>
      <c r="C187" t="s">
        <v>75</v>
      </c>
      <c r="D187" t="s">
        <v>76</v>
      </c>
      <c r="E187" t="s">
        <v>77</v>
      </c>
      <c r="F187">
        <v>14</v>
      </c>
      <c r="G187">
        <v>5</v>
      </c>
      <c r="H187">
        <v>33</v>
      </c>
      <c r="I187" s="7">
        <v>0</v>
      </c>
      <c r="J187" s="11">
        <f t="shared" si="10"/>
        <v>0</v>
      </c>
    </row>
    <row r="188" spans="1:10" ht="14.25">
      <c r="A188" s="1">
        <v>42569</v>
      </c>
      <c r="B188" s="1"/>
      <c r="C188" t="s">
        <v>75</v>
      </c>
      <c r="D188" t="s">
        <v>76</v>
      </c>
      <c r="E188" t="s">
        <v>77</v>
      </c>
      <c r="F188">
        <v>19</v>
      </c>
      <c r="G188">
        <v>5</v>
      </c>
      <c r="H188">
        <v>31</v>
      </c>
      <c r="I188" s="7">
        <v>2</v>
      </c>
      <c r="J188" s="11">
        <f t="shared" si="10"/>
        <v>0.012903225806451613</v>
      </c>
    </row>
    <row r="189" spans="1:10" ht="14.25">
      <c r="A189" s="1">
        <v>42569</v>
      </c>
      <c r="B189" s="1"/>
      <c r="C189" t="s">
        <v>75</v>
      </c>
      <c r="D189" t="s">
        <v>78</v>
      </c>
      <c r="E189" t="s">
        <v>79</v>
      </c>
      <c r="F189">
        <v>7</v>
      </c>
      <c r="G189">
        <v>5</v>
      </c>
      <c r="H189">
        <v>53</v>
      </c>
      <c r="I189" s="7">
        <v>0</v>
      </c>
      <c r="J189" s="11">
        <f t="shared" si="10"/>
        <v>0</v>
      </c>
    </row>
    <row r="190" spans="1:10" ht="14.25">
      <c r="A190" s="1">
        <v>42569</v>
      </c>
      <c r="B190" s="1"/>
      <c r="C190" t="s">
        <v>75</v>
      </c>
      <c r="D190" t="s">
        <v>78</v>
      </c>
      <c r="E190" t="s">
        <v>79</v>
      </c>
      <c r="F190">
        <v>14</v>
      </c>
      <c r="G190">
        <v>5</v>
      </c>
      <c r="H190">
        <v>52</v>
      </c>
      <c r="I190" s="7">
        <v>2</v>
      </c>
      <c r="J190" s="11">
        <f t="shared" si="10"/>
        <v>0.007692307692307693</v>
      </c>
    </row>
    <row r="191" spans="1:10" ht="14.25">
      <c r="A191" s="1">
        <v>42569</v>
      </c>
      <c r="B191" s="1"/>
      <c r="C191" t="s">
        <v>75</v>
      </c>
      <c r="D191" t="s">
        <v>78</v>
      </c>
      <c r="E191" t="s">
        <v>79</v>
      </c>
      <c r="F191">
        <v>15</v>
      </c>
      <c r="G191">
        <v>5</v>
      </c>
      <c r="H191">
        <v>52</v>
      </c>
      <c r="I191" s="7">
        <v>1</v>
      </c>
      <c r="J191" s="11">
        <f t="shared" si="10"/>
        <v>0.0038461538461538464</v>
      </c>
    </row>
    <row r="192" spans="1:10" ht="14.25">
      <c r="A192" s="1">
        <v>42569</v>
      </c>
      <c r="B192" s="1"/>
      <c r="C192" t="s">
        <v>75</v>
      </c>
      <c r="D192" t="s">
        <v>78</v>
      </c>
      <c r="E192" t="s">
        <v>79</v>
      </c>
      <c r="F192">
        <v>16</v>
      </c>
      <c r="G192">
        <v>5</v>
      </c>
      <c r="H192">
        <v>52</v>
      </c>
      <c r="I192" s="7">
        <v>0</v>
      </c>
      <c r="J192" s="11">
        <f t="shared" si="10"/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45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20.00390625" style="0" bestFit="1" customWidth="1"/>
    <col min="3" max="3" width="16.57421875" style="0" bestFit="1" customWidth="1"/>
    <col min="4" max="4" width="14.28125" style="0" bestFit="1" customWidth="1"/>
    <col min="5" max="5" width="20.421875" style="0" bestFit="1" customWidth="1"/>
  </cols>
  <sheetData>
    <row r="3" ht="15" thickBot="1">
      <c r="A3" s="47" t="s">
        <v>169</v>
      </c>
    </row>
    <row r="4" spans="1:12" ht="14.25">
      <c r="A4" s="41" t="s">
        <v>154</v>
      </c>
      <c r="B4" s="41" t="s">
        <v>118</v>
      </c>
      <c r="C4" s="41" t="s">
        <v>122</v>
      </c>
      <c r="D4" s="76"/>
      <c r="E4" s="76"/>
      <c r="K4" s="125"/>
      <c r="L4" s="125"/>
    </row>
    <row r="5" spans="1:12" ht="14.25">
      <c r="A5" s="38">
        <v>1</v>
      </c>
      <c r="B5" s="39">
        <v>0</v>
      </c>
      <c r="C5" s="147">
        <v>0</v>
      </c>
      <c r="D5" s="95"/>
      <c r="E5" s="107"/>
      <c r="K5" s="38"/>
      <c r="L5" s="39"/>
    </row>
    <row r="6" spans="1:12" ht="14.25">
      <c r="A6" s="38">
        <v>2</v>
      </c>
      <c r="B6" s="39">
        <v>1</v>
      </c>
      <c r="C6" s="148">
        <v>0.125</v>
      </c>
      <c r="D6" s="95"/>
      <c r="E6" s="107"/>
      <c r="K6" s="38"/>
      <c r="L6" s="39"/>
    </row>
    <row r="7" spans="1:12" ht="14.25">
      <c r="A7" s="38">
        <v>4</v>
      </c>
      <c r="B7" s="39">
        <v>4</v>
      </c>
      <c r="C7" s="147">
        <v>0.5</v>
      </c>
      <c r="D7" s="95"/>
      <c r="E7" s="107"/>
      <c r="K7" s="38"/>
      <c r="L7" s="39"/>
    </row>
    <row r="8" spans="1:12" ht="14.25">
      <c r="A8" s="38">
        <v>8</v>
      </c>
      <c r="B8" s="39">
        <v>1</v>
      </c>
      <c r="C8" s="148">
        <v>0.125</v>
      </c>
      <c r="D8" s="95"/>
      <c r="E8" s="107"/>
      <c r="K8" s="38"/>
      <c r="L8" s="39"/>
    </row>
    <row r="9" spans="1:12" ht="14.25">
      <c r="A9" s="38">
        <v>16</v>
      </c>
      <c r="B9" s="39">
        <v>1</v>
      </c>
      <c r="C9" s="148">
        <v>0.125</v>
      </c>
      <c r="D9" s="95"/>
      <c r="E9" s="95"/>
      <c r="K9" s="38"/>
      <c r="L9" s="39"/>
    </row>
    <row r="10" spans="1:12" ht="15" thickBot="1">
      <c r="A10" s="40" t="s">
        <v>117</v>
      </c>
      <c r="B10" s="40">
        <v>1</v>
      </c>
      <c r="C10" s="149"/>
      <c r="D10" s="95"/>
      <c r="E10" s="107"/>
      <c r="K10" s="39"/>
      <c r="L10" s="39"/>
    </row>
    <row r="11" spans="1:5" ht="14.25">
      <c r="A11" s="95"/>
      <c r="B11" s="76"/>
      <c r="C11" s="148">
        <v>0.875</v>
      </c>
      <c r="D11" s="95"/>
      <c r="E11" s="107"/>
    </row>
    <row r="12" spans="1:5" ht="14.25">
      <c r="A12" s="95"/>
      <c r="B12" s="76"/>
      <c r="C12" s="76"/>
      <c r="D12" s="95"/>
      <c r="E12" s="107"/>
    </row>
    <row r="13" spans="1:5" ht="14.25">
      <c r="A13" s="95"/>
      <c r="B13" s="76"/>
      <c r="C13" s="76"/>
      <c r="D13" s="95"/>
      <c r="E13" s="107"/>
    </row>
    <row r="14" spans="3:5" ht="14.25">
      <c r="C14" s="76"/>
      <c r="D14" s="95"/>
      <c r="E14" s="107"/>
    </row>
    <row r="15" spans="3:12" ht="14.25">
      <c r="C15" s="125"/>
      <c r="D15" s="95"/>
      <c r="E15" s="107"/>
      <c r="K15" s="125"/>
      <c r="L15" s="125"/>
    </row>
    <row r="16" spans="3:12" ht="14.25">
      <c r="C16" s="39"/>
      <c r="D16" s="95"/>
      <c r="E16" s="107"/>
      <c r="K16" s="38"/>
      <c r="L16" s="39"/>
    </row>
    <row r="17" spans="3:12" ht="14.25">
      <c r="C17" s="39"/>
      <c r="D17" s="95"/>
      <c r="E17" s="107"/>
      <c r="K17" s="38"/>
      <c r="L17" s="39"/>
    </row>
    <row r="18" spans="3:12" ht="14.25">
      <c r="C18" s="39"/>
      <c r="D18" s="95"/>
      <c r="E18" s="107"/>
      <c r="K18" s="38"/>
      <c r="L18" s="39"/>
    </row>
    <row r="19" spans="3:12" ht="14.25">
      <c r="C19" s="39"/>
      <c r="D19" s="95"/>
      <c r="E19" s="107"/>
      <c r="K19" s="38"/>
      <c r="L19" s="39"/>
    </row>
    <row r="20" spans="3:12" ht="14.25">
      <c r="C20" s="39"/>
      <c r="D20" s="95"/>
      <c r="E20" s="107"/>
      <c r="K20" s="38"/>
      <c r="L20" s="39"/>
    </row>
    <row r="21" spans="3:12" ht="14.25">
      <c r="C21" s="39"/>
      <c r="D21" s="95"/>
      <c r="E21" s="107"/>
      <c r="K21" s="39"/>
      <c r="L21" s="39"/>
    </row>
    <row r="22" spans="1:5" ht="14.25">
      <c r="A22" s="95"/>
      <c r="B22" s="76"/>
      <c r="C22" s="76"/>
      <c r="D22" s="95"/>
      <c r="E22" s="107"/>
    </row>
    <row r="23" spans="1:5" ht="14.25">
      <c r="A23" s="95"/>
      <c r="B23" s="76"/>
      <c r="C23" s="76"/>
      <c r="D23" s="95"/>
      <c r="E23" s="107"/>
    </row>
    <row r="24" spans="1:5" ht="14.25">
      <c r="A24" s="95"/>
      <c r="B24" s="76"/>
      <c r="C24" s="76"/>
      <c r="D24" s="95"/>
      <c r="E24" s="107"/>
    </row>
    <row r="28" ht="14.25">
      <c r="L28" s="125"/>
    </row>
    <row r="29" ht="14.25">
      <c r="L29" s="39"/>
    </row>
    <row r="30" ht="14.25">
      <c r="L30" s="39"/>
    </row>
    <row r="31" ht="14.25">
      <c r="L31" s="39"/>
    </row>
    <row r="32" ht="14.25">
      <c r="L32" s="39"/>
    </row>
    <row r="33" ht="14.25">
      <c r="L33" s="39"/>
    </row>
    <row r="34" ht="14.25">
      <c r="L34" s="39"/>
    </row>
    <row r="39" ht="14.25">
      <c r="L39" s="125"/>
    </row>
    <row r="40" ht="14.25">
      <c r="L40" s="39"/>
    </row>
    <row r="41" ht="14.25">
      <c r="L41" s="39"/>
    </row>
    <row r="42" ht="14.25">
      <c r="L42" s="39"/>
    </row>
    <row r="43" ht="14.25">
      <c r="L43" s="39"/>
    </row>
    <row r="44" ht="14.25">
      <c r="L44" s="39"/>
    </row>
    <row r="45" ht="14.25">
      <c r="L45" s="39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zoomScale="90" zoomScaleNormal="90" zoomScalePageLayoutView="0" workbookViewId="0" topLeftCell="A1">
      <selection activeCell="J40" sqref="J40"/>
    </sheetView>
  </sheetViews>
  <sheetFormatPr defaultColWidth="9.140625" defaultRowHeight="15"/>
  <cols>
    <col min="1" max="1" width="26.28125" style="48" customWidth="1"/>
    <col min="2" max="2" width="15.421875" style="48" customWidth="1"/>
    <col min="3" max="4" width="5.8515625" style="48" customWidth="1"/>
    <col min="5" max="5" width="10.8515625" style="48" customWidth="1"/>
    <col min="6" max="6" width="10.57421875" style="48" bestFit="1" customWidth="1"/>
    <col min="7" max="7" width="17.00390625" style="48" customWidth="1"/>
    <col min="8" max="15" width="9.140625" style="48" customWidth="1"/>
    <col min="16" max="16" width="10.421875" style="48" customWidth="1"/>
    <col min="17" max="17" width="9.140625" style="48" customWidth="1"/>
    <col min="18" max="18" width="18.140625" style="48" customWidth="1"/>
    <col min="19" max="16384" width="9.140625" style="48" customWidth="1"/>
  </cols>
  <sheetData>
    <row r="1" ht="18">
      <c r="A1" s="128" t="s">
        <v>156</v>
      </c>
    </row>
    <row r="2" ht="18">
      <c r="A2" s="128"/>
    </row>
    <row r="3" spans="1:2" ht="14.25">
      <c r="A3" s="127" t="s">
        <v>166</v>
      </c>
      <c r="B3" s="140"/>
    </row>
    <row r="4" ht="15.75">
      <c r="A4" s="129" t="s">
        <v>162</v>
      </c>
    </row>
    <row r="5" spans="1:5" ht="14.25">
      <c r="A5" s="48" t="s">
        <v>123</v>
      </c>
      <c r="B5" s="130">
        <v>0</v>
      </c>
      <c r="E5" s="130"/>
    </row>
    <row r="6" spans="1:5" ht="14.25">
      <c r="A6" s="48" t="s">
        <v>129</v>
      </c>
      <c r="B6" s="130">
        <v>61.77850000000001</v>
      </c>
      <c r="E6" s="130"/>
    </row>
    <row r="7" spans="1:5" ht="14.25">
      <c r="A7" s="48" t="s">
        <v>81</v>
      </c>
      <c r="B7" s="130">
        <v>3.0966666666666667</v>
      </c>
      <c r="E7" s="130"/>
    </row>
    <row r="8" spans="1:5" ht="14.25">
      <c r="A8" s="48" t="s">
        <v>130</v>
      </c>
      <c r="B8" s="130">
        <v>1.2014135338345864</v>
      </c>
      <c r="E8" s="130"/>
    </row>
    <row r="9" spans="1:5" ht="14.25">
      <c r="A9" s="48" t="s">
        <v>131</v>
      </c>
      <c r="B9" s="130">
        <v>3.0966666666666667</v>
      </c>
      <c r="E9" s="130"/>
    </row>
    <row r="10" spans="1:5" ht="14.25">
      <c r="A10" s="48" t="s">
        <v>132</v>
      </c>
      <c r="B10" s="130">
        <v>6.763248517786561</v>
      </c>
      <c r="E10" s="130"/>
    </row>
    <row r="11" spans="2:5" ht="14.25">
      <c r="B11" s="130"/>
      <c r="E11" s="130"/>
    </row>
    <row r="13" spans="1:18" ht="15" thickBot="1">
      <c r="A13" s="127" t="s">
        <v>165</v>
      </c>
      <c r="B13" s="140"/>
      <c r="E13" s="131" t="s">
        <v>168</v>
      </c>
      <c r="R13" s="136"/>
    </row>
    <row r="14" spans="1:7" ht="15.75">
      <c r="A14" s="129" t="s">
        <v>163</v>
      </c>
      <c r="E14" s="132" t="s">
        <v>115</v>
      </c>
      <c r="F14" s="132" t="s">
        <v>118</v>
      </c>
      <c r="G14" s="132" t="s">
        <v>122</v>
      </c>
    </row>
    <row r="15" spans="1:7" ht="14.25">
      <c r="A15" s="48" t="s">
        <v>123</v>
      </c>
      <c r="B15" s="130">
        <v>0.13399038461538462</v>
      </c>
      <c r="E15" s="133">
        <v>1</v>
      </c>
      <c r="F15" s="134">
        <v>7</v>
      </c>
      <c r="G15" s="135">
        <v>0.1591</v>
      </c>
    </row>
    <row r="16" spans="1:7" ht="14.25">
      <c r="A16" s="48" t="s">
        <v>129</v>
      </c>
      <c r="B16" s="130">
        <v>40.084238636363644</v>
      </c>
      <c r="E16" s="133">
        <v>2</v>
      </c>
      <c r="F16" s="134">
        <v>11</v>
      </c>
      <c r="G16" s="135">
        <v>0.25</v>
      </c>
    </row>
    <row r="17" spans="1:7" ht="14.25">
      <c r="A17" s="48" t="s">
        <v>81</v>
      </c>
      <c r="B17" s="130">
        <v>2.9574423430735934</v>
      </c>
      <c r="E17" s="133">
        <v>4</v>
      </c>
      <c r="F17" s="134">
        <v>7</v>
      </c>
      <c r="G17" s="135">
        <v>0.1591</v>
      </c>
    </row>
    <row r="18" spans="1:7" ht="14.25">
      <c r="A18" s="48" t="s">
        <v>130</v>
      </c>
      <c r="B18" s="130">
        <v>1.3912653670450952</v>
      </c>
      <c r="E18" s="133">
        <v>8</v>
      </c>
      <c r="F18" s="134">
        <v>9</v>
      </c>
      <c r="G18" s="136">
        <v>0.2045</v>
      </c>
    </row>
    <row r="19" spans="1:7" ht="14.25">
      <c r="A19" s="48" t="s">
        <v>131</v>
      </c>
      <c r="B19" s="130">
        <v>2.9574423430735934</v>
      </c>
      <c r="E19" s="133">
        <v>16</v>
      </c>
      <c r="F19" s="134">
        <v>8</v>
      </c>
      <c r="G19" s="136">
        <v>0.1818</v>
      </c>
    </row>
    <row r="20" spans="1:7" ht="15" thickBot="1">
      <c r="A20" s="48" t="s">
        <v>132</v>
      </c>
      <c r="B20" s="130">
        <v>7.751251116195195</v>
      </c>
      <c r="E20" s="137" t="s">
        <v>117</v>
      </c>
      <c r="F20" s="137">
        <v>2</v>
      </c>
      <c r="G20" s="138"/>
    </row>
    <row r="21" ht="14.25">
      <c r="G21" s="136">
        <v>0.9545</v>
      </c>
    </row>
    <row r="24" spans="1:5" ht="15" thickBot="1">
      <c r="A24" s="127" t="s">
        <v>136</v>
      </c>
      <c r="B24" s="140"/>
      <c r="E24" s="131" t="s">
        <v>167</v>
      </c>
    </row>
    <row r="25" spans="1:7" ht="15.75">
      <c r="A25" s="129" t="s">
        <v>164</v>
      </c>
      <c r="E25" s="132" t="s">
        <v>115</v>
      </c>
      <c r="F25" s="132" t="s">
        <v>118</v>
      </c>
      <c r="G25" s="132" t="s">
        <v>122</v>
      </c>
    </row>
    <row r="26" spans="1:7" ht="14.25">
      <c r="A26" s="48" t="s">
        <v>123</v>
      </c>
      <c r="B26" s="130">
        <v>1.083804492663008</v>
      </c>
      <c r="E26" s="133">
        <v>1</v>
      </c>
      <c r="F26" s="134">
        <v>0</v>
      </c>
      <c r="G26" s="146">
        <v>0</v>
      </c>
    </row>
    <row r="27" spans="1:7" ht="14.25">
      <c r="A27" s="48" t="s">
        <v>129</v>
      </c>
      <c r="B27" s="130">
        <v>28.344848047881584</v>
      </c>
      <c r="E27" s="133">
        <v>2</v>
      </c>
      <c r="F27" s="134">
        <v>1</v>
      </c>
      <c r="G27" s="136">
        <v>0.125</v>
      </c>
    </row>
    <row r="28" spans="1:7" ht="14.25">
      <c r="A28" s="48" t="s">
        <v>81</v>
      </c>
      <c r="B28" s="130">
        <v>3.6006924343429825</v>
      </c>
      <c r="E28" s="133">
        <v>4</v>
      </c>
      <c r="F28" s="134">
        <v>4</v>
      </c>
      <c r="G28" s="146">
        <v>0.5</v>
      </c>
    </row>
    <row r="29" spans="1:7" ht="14.25">
      <c r="A29" s="48" t="s">
        <v>130</v>
      </c>
      <c r="B29" s="130">
        <v>2.6899053814729665</v>
      </c>
      <c r="E29" s="133">
        <v>8</v>
      </c>
      <c r="F29" s="134">
        <v>1</v>
      </c>
      <c r="G29" s="136">
        <v>0.125</v>
      </c>
    </row>
    <row r="30" spans="1:7" ht="14.25">
      <c r="A30" s="48" t="s">
        <v>131</v>
      </c>
      <c r="B30" s="130">
        <v>3.6006924343429825</v>
      </c>
      <c r="E30" s="133">
        <v>16</v>
      </c>
      <c r="F30" s="134">
        <v>1</v>
      </c>
      <c r="G30" s="136">
        <v>0.125</v>
      </c>
    </row>
    <row r="31" spans="1:7" ht="15" thickBot="1">
      <c r="A31" s="48" t="s">
        <v>132</v>
      </c>
      <c r="B31" s="130">
        <v>8.259742717106167</v>
      </c>
      <c r="E31" s="137" t="s">
        <v>117</v>
      </c>
      <c r="F31" s="137">
        <v>1</v>
      </c>
      <c r="G31" s="145"/>
    </row>
    <row r="32" ht="14.25">
      <c r="G32" s="136">
        <v>0.875</v>
      </c>
    </row>
    <row r="33" spans="5:7" ht="14.25">
      <c r="E33" s="134"/>
      <c r="F33" s="134"/>
      <c r="G33" s="173"/>
    </row>
    <row r="34" spans="5:6" ht="14.25">
      <c r="E34" s="134"/>
      <c r="F34" s="134"/>
    </row>
    <row r="36" ht="14.25">
      <c r="A36" s="126"/>
    </row>
    <row r="53" ht="14.25">
      <c r="R53" s="131"/>
    </row>
    <row r="55" ht="14.25">
      <c r="R55" s="139"/>
    </row>
    <row r="56" ht="14.25">
      <c r="R56" s="139"/>
    </row>
    <row r="57" ht="14.25">
      <c r="R57" s="139"/>
    </row>
    <row r="58" ht="14.25">
      <c r="R58" s="139"/>
    </row>
    <row r="59" ht="14.25">
      <c r="R59" s="139"/>
    </row>
    <row r="63" ht="14.25">
      <c r="R63" s="131"/>
    </row>
    <row r="65" ht="14.25">
      <c r="R65" s="139"/>
    </row>
    <row r="66" ht="14.25">
      <c r="R66" s="139"/>
    </row>
    <row r="67" ht="14.25">
      <c r="R67" s="139"/>
    </row>
    <row r="68" ht="14.25">
      <c r="R68" s="139"/>
    </row>
    <row r="69" ht="14.25">
      <c r="R69" s="139"/>
    </row>
    <row r="74" ht="14.25">
      <c r="R74" s="131"/>
    </row>
    <row r="76" ht="14.25">
      <c r="R76" s="139"/>
    </row>
    <row r="77" ht="14.25">
      <c r="R77" s="139"/>
    </row>
    <row r="78" ht="14.25">
      <c r="R78" s="139"/>
    </row>
    <row r="79" ht="14.25">
      <c r="R79" s="139"/>
    </row>
    <row r="80" ht="14.25">
      <c r="R80" s="139"/>
    </row>
  </sheetData>
  <sheetProtection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Herring</dc:creator>
  <cp:keywords/>
  <dc:description/>
  <cp:lastModifiedBy>Sarah Brabson</cp:lastModifiedBy>
  <dcterms:created xsi:type="dcterms:W3CDTF">2016-09-19T17:03:21Z</dcterms:created>
  <dcterms:modified xsi:type="dcterms:W3CDTF">2017-07-28T17:25:15Z</dcterms:modified>
  <cp:category/>
  <cp:version/>
  <cp:contentType/>
  <cp:contentStatus/>
</cp:coreProperties>
</file>