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defaultThemeVersion="124226"/>
  <mc:AlternateContent xmlns:mc="http://schemas.openxmlformats.org/markup-compatibility/2006">
    <mc:Choice Requires="x15">
      <x15ac:absPath xmlns:x15ac="http://schemas.microsoft.com/office/spreadsheetml/2010/11/ac" url="F:\New ICRs\"/>
    </mc:Choice>
  </mc:AlternateContent>
  <bookViews>
    <workbookView xWindow="0" yWindow="0" windowWidth="23025" windowHeight="9630"/>
  </bookViews>
  <sheets>
    <sheet name="Table 1" sheetId="1" r:id="rId1"/>
    <sheet name="Table 2" sheetId="2" r:id="rId2"/>
  </sheets>
  <calcPr calcId="171027"/>
  <fileRecoveryPr autoRecover="0"/>
</workbook>
</file>

<file path=xl/calcChain.xml><?xml version="1.0" encoding="utf-8"?>
<calcChain xmlns="http://schemas.openxmlformats.org/spreadsheetml/2006/main">
  <c r="F34" i="1" l="1"/>
  <c r="I35" i="1" l="1"/>
  <c r="I34" i="1" l="1"/>
  <c r="J34" i="1" l="1"/>
  <c r="D16" i="2" l="1"/>
  <c r="D30" i="1" l="1"/>
  <c r="F30" i="1" s="1"/>
  <c r="G30" i="1" s="1"/>
  <c r="F16" i="2"/>
  <c r="D15" i="2"/>
  <c r="F15" i="2" s="1"/>
  <c r="G15" i="2" s="1"/>
  <c r="D14" i="2"/>
  <c r="F14" i="2" s="1"/>
  <c r="G14" i="2" s="1"/>
  <c r="D13" i="2"/>
  <c r="F13" i="2" s="1"/>
  <c r="G13" i="2" s="1"/>
  <c r="D12" i="2"/>
  <c r="F12" i="2" s="1"/>
  <c r="G12" i="2" s="1"/>
  <c r="D11" i="2"/>
  <c r="F11" i="2" s="1"/>
  <c r="G11" i="2" s="1"/>
  <c r="D10" i="2"/>
  <c r="F10" i="2" s="1"/>
  <c r="G10" i="2" s="1"/>
  <c r="D8" i="2"/>
  <c r="F8" i="2" s="1"/>
  <c r="D7" i="2"/>
  <c r="F7" i="2" s="1"/>
  <c r="D29" i="1"/>
  <c r="F29" i="1" s="1"/>
  <c r="D21" i="1"/>
  <c r="F21" i="1" s="1"/>
  <c r="G21" i="1" s="1"/>
  <c r="D20" i="1"/>
  <c r="F20" i="1" s="1"/>
  <c r="G20" i="1" s="1"/>
  <c r="D19" i="1"/>
  <c r="F19" i="1" s="1"/>
  <c r="G19" i="1" s="1"/>
  <c r="D18" i="1"/>
  <c r="F18" i="1" s="1"/>
  <c r="G18" i="1" s="1"/>
  <c r="D17" i="1"/>
  <c r="F17" i="1" s="1"/>
  <c r="G17" i="1" s="1"/>
  <c r="D16" i="1"/>
  <c r="F16" i="1" s="1"/>
  <c r="G16" i="1" s="1"/>
  <c r="D12" i="1"/>
  <c r="F12" i="1" s="1"/>
  <c r="G12" i="1" s="1"/>
  <c r="D11" i="1"/>
  <c r="F11" i="1" s="1"/>
  <c r="D10" i="1"/>
  <c r="F10" i="1" s="1"/>
  <c r="G10" i="1" s="1"/>
  <c r="D8" i="1"/>
  <c r="F8" i="1" s="1"/>
  <c r="G8" i="1" s="1"/>
  <c r="F17" i="2" l="1"/>
  <c r="G8" i="2"/>
  <c r="H8" i="2"/>
  <c r="G7" i="2"/>
  <c r="H7" i="2"/>
  <c r="G16" i="2"/>
  <c r="H10" i="2"/>
  <c r="I10" i="2" s="1"/>
  <c r="H11" i="2"/>
  <c r="I11" i="2" s="1"/>
  <c r="H12" i="2"/>
  <c r="I12" i="2" s="1"/>
  <c r="H13" i="2"/>
  <c r="I13" i="2" s="1"/>
  <c r="H14" i="2"/>
  <c r="I14" i="2" s="1"/>
  <c r="H15" i="2"/>
  <c r="I15" i="2" s="1"/>
  <c r="H16" i="2"/>
  <c r="I16" i="2" s="1"/>
  <c r="G29" i="1"/>
  <c r="H11" i="1"/>
  <c r="G11" i="1"/>
  <c r="H30" i="1"/>
  <c r="I30" i="1" s="1"/>
  <c r="H29" i="1"/>
  <c r="H16" i="1"/>
  <c r="I16" i="1" s="1"/>
  <c r="H17" i="1"/>
  <c r="I17" i="1" s="1"/>
  <c r="H18" i="1"/>
  <c r="I18" i="1" s="1"/>
  <c r="H19" i="1"/>
  <c r="I19" i="1" s="1"/>
  <c r="H20" i="1"/>
  <c r="I20" i="1" s="1"/>
  <c r="H21" i="1"/>
  <c r="I21" i="1" s="1"/>
  <c r="H12" i="1"/>
  <c r="I12" i="1" s="1"/>
  <c r="H10" i="1"/>
  <c r="I10" i="1" s="1"/>
  <c r="H8" i="1"/>
  <c r="I11" i="1" l="1"/>
  <c r="I8" i="2"/>
  <c r="I7" i="2"/>
  <c r="F22" i="1"/>
  <c r="F33" i="1"/>
  <c r="I29" i="1"/>
  <c r="I33" i="1" s="1"/>
  <c r="I8" i="1"/>
  <c r="I36" i="1" l="1"/>
  <c r="I17" i="2"/>
  <c r="F36" i="1"/>
  <c r="J37" i="1" s="1"/>
  <c r="I22" i="1"/>
</calcChain>
</file>

<file path=xl/sharedStrings.xml><?xml version="1.0" encoding="utf-8"?>
<sst xmlns="http://schemas.openxmlformats.org/spreadsheetml/2006/main" count="100" uniqueCount="91">
  <si>
    <t>Burden item</t>
  </si>
  <si>
    <t>(A)</t>
  </si>
  <si>
    <t>(B)</t>
  </si>
  <si>
    <t>(C)</t>
  </si>
  <si>
    <t>(D)</t>
  </si>
  <si>
    <t>(E)</t>
  </si>
  <si>
    <t>(F)</t>
  </si>
  <si>
    <t>(G)</t>
  </si>
  <si>
    <t>(H)</t>
  </si>
  <si>
    <t>1.  Applications</t>
  </si>
  <si>
    <t>N/A</t>
  </si>
  <si>
    <t>2.  Survey and Studies</t>
  </si>
  <si>
    <t>3.  Reporting requirements</t>
  </si>
  <si>
    <t xml:space="preserve">     B.  Required activities</t>
  </si>
  <si>
    <t xml:space="preserve">     C.  Create information</t>
  </si>
  <si>
    <t xml:space="preserve">See 3B </t>
  </si>
  <si>
    <t xml:space="preserve">     D.  Gather existing information</t>
  </si>
  <si>
    <t xml:space="preserve">     E.  Write Report</t>
  </si>
  <si>
    <t xml:space="preserve">        Application of construction or modification</t>
  </si>
  <si>
    <t xml:space="preserve">        Notification of actual startup</t>
  </si>
  <si>
    <t xml:space="preserve">        Notification of physical or operational change</t>
  </si>
  <si>
    <t xml:space="preserve">        Notification of demonstration of CMS</t>
  </si>
  <si>
    <t xml:space="preserve">        Notification of initial performance test</t>
  </si>
  <si>
    <t>Subtotal  for Reporting  Requirements</t>
  </si>
  <si>
    <t>4.  Recordkeeping requirements</t>
  </si>
  <si>
    <t>See 3A</t>
  </si>
  <si>
    <t xml:space="preserve">     B.  Plan activities</t>
  </si>
  <si>
    <t xml:space="preserve">     C.  Implement Activities </t>
  </si>
  <si>
    <t xml:space="preserve">     D.  Develop record system</t>
  </si>
  <si>
    <t xml:space="preserve">     E.  Time to enter information</t>
  </si>
  <si>
    <t xml:space="preserve">    F.  Time to train personnel </t>
  </si>
  <si>
    <t xml:space="preserve">    G.  Time for audits</t>
  </si>
  <si>
    <t xml:space="preserve">Subtotal  for Recordkeeping Requirements  </t>
  </si>
  <si>
    <t>Table 1:  Annual Respondent Burden and Cost – NSPS for Sulfuric Acid Plants (40 CFR Part 60, Subpart H) (Renewal)</t>
  </si>
  <si>
    <t>Technical person- hours per year (E=CxD)</t>
  </si>
  <si>
    <t>Assumptions:</t>
  </si>
  <si>
    <r>
      <t>c</t>
    </r>
    <r>
      <rPr>
        <sz val="10"/>
        <color theme="1"/>
        <rFont val="Times New Roman"/>
        <family val="1"/>
      </rPr>
      <t xml:space="preserve">  We have assumed that it will take one hour for each respondent to read instructions.</t>
    </r>
  </si>
  <si>
    <r>
      <t>d</t>
    </r>
    <r>
      <rPr>
        <sz val="10"/>
        <color theme="1"/>
        <rFont val="Times New Roman"/>
        <family val="1"/>
      </rPr>
      <t xml:space="preserve">  We have assumed that it will take 300 hours for each respondent to complete an initial performance test.</t>
    </r>
  </si>
  <si>
    <r>
      <t>e</t>
    </r>
    <r>
      <rPr>
        <sz val="10"/>
        <color theme="1"/>
        <rFont val="Times New Roman"/>
        <family val="1"/>
      </rPr>
      <t xml:space="preserve">  We have assumed that it will take four hours for each respondent to complete a reference Method 9 test.</t>
    </r>
  </si>
  <si>
    <r>
      <t>f</t>
    </r>
    <r>
      <rPr>
        <sz val="10"/>
        <color theme="1"/>
        <rFont val="Times New Roman"/>
        <family val="1"/>
      </rPr>
      <t xml:space="preserve">  We have assumed that it will take 300 hours to repeat performance test due to failures.</t>
    </r>
  </si>
  <si>
    <r>
      <t>g</t>
    </r>
    <r>
      <rPr>
        <sz val="10"/>
        <color theme="1"/>
        <rFont val="Times New Roman"/>
        <family val="1"/>
      </rPr>
      <t xml:space="preserve">  We have assumed that it will take 40 hours, twice a year, for each respondent to write an excess emission report.</t>
    </r>
  </si>
  <si>
    <r>
      <t xml:space="preserve">h  </t>
    </r>
    <r>
      <rPr>
        <sz val="10"/>
        <color theme="1"/>
        <rFont val="Times New Roman"/>
        <family val="1"/>
      </rPr>
      <t>We have assumed that each respondent will enter information on records of operating parameters 350 times per year.</t>
    </r>
  </si>
  <si>
    <r>
      <t xml:space="preserve">  a</t>
    </r>
    <r>
      <rPr>
        <sz val="10"/>
        <color theme="1"/>
        <rFont val="Times New Roman"/>
        <family val="1"/>
      </rPr>
      <t xml:space="preserve">  We have assumed that there are approximately 53 respondents, with no additional new or reconstructed sources becoming subject to the rule over the next three years.</t>
    </r>
  </si>
  <si>
    <t>Activity</t>
  </si>
  <si>
    <t>EPA person- hours per occurrence</t>
  </si>
  <si>
    <t>No. of occurrences per plant per year</t>
  </si>
  <si>
    <r>
      <t xml:space="preserve">Plants per year  </t>
    </r>
    <r>
      <rPr>
        <b/>
        <vertAlign val="superscript"/>
        <sz val="12"/>
        <color theme="1"/>
        <rFont val="Times New Roman"/>
        <family val="1"/>
      </rPr>
      <t>a</t>
    </r>
  </si>
  <si>
    <r>
      <t xml:space="preserve">Cost, $ </t>
    </r>
    <r>
      <rPr>
        <b/>
        <vertAlign val="superscript"/>
        <sz val="12"/>
        <color theme="1"/>
        <rFont val="Times New Roman"/>
        <family val="1"/>
      </rPr>
      <t>b</t>
    </r>
  </si>
  <si>
    <t>New facility</t>
  </si>
  <si>
    <r>
      <t xml:space="preserve">    Initial performance test </t>
    </r>
    <r>
      <rPr>
        <vertAlign val="superscript"/>
        <sz val="10"/>
        <color theme="1"/>
        <rFont val="Times New Roman"/>
        <family val="1"/>
      </rPr>
      <t>c</t>
    </r>
  </si>
  <si>
    <r>
      <t xml:space="preserve">    Repeat performance test/observed </t>
    </r>
    <r>
      <rPr>
        <vertAlign val="superscript"/>
        <sz val="10"/>
        <color theme="1"/>
        <rFont val="Times New Roman"/>
        <family val="1"/>
      </rPr>
      <t>d</t>
    </r>
  </si>
  <si>
    <t>Review reports</t>
  </si>
  <si>
    <t xml:space="preserve">   Notification of construction</t>
  </si>
  <si>
    <t xml:space="preserve">   Notification of actual startup</t>
  </si>
  <si>
    <t xml:space="preserve">   Notification of initial test</t>
  </si>
  <si>
    <t xml:space="preserve">   Review test results</t>
  </si>
  <si>
    <t xml:space="preserve">   Notification of CMS demonstration</t>
  </si>
  <si>
    <t xml:space="preserve">   Existing facility</t>
  </si>
  <si>
    <t>Table 2:  Average Annual EPA Burden and Cost - NSPS for Sulfuric Acid Plants (40 CFR Part 60, Subpart H) (Renewal)</t>
  </si>
  <si>
    <t>EPA person- hours per plant per year (C=AxB)</t>
  </si>
  <si>
    <t>Management person-hours per year (Ex0.05)</t>
  </si>
  <si>
    <t>Clerical person-hours per year (Ex0.1)</t>
  </si>
  <si>
    <r>
      <t>c</t>
    </r>
    <r>
      <rPr>
        <sz val="10"/>
        <color theme="1"/>
        <rFont val="Times New Roman"/>
        <family val="1"/>
      </rPr>
      <t xml:space="preserve">  We have assumed that it will take fifty hours for each respondent to perform the initial performance test.</t>
    </r>
  </si>
  <si>
    <r>
      <t>d</t>
    </r>
    <r>
      <rPr>
        <sz val="10"/>
        <color theme="1"/>
        <rFont val="Times New Roman"/>
        <family val="1"/>
      </rPr>
      <t xml:space="preserve">  We have assumed that it will take twenty-four hours for each respondent to repeat the performance test due to failure.</t>
    </r>
  </si>
  <si>
    <r>
      <t>e</t>
    </r>
    <r>
      <rPr>
        <sz val="10"/>
        <color theme="1"/>
        <rFont val="Times New Roman"/>
        <family val="1"/>
      </rPr>
      <t xml:space="preserve">  We have assumed that it will take four hours, twice per year, for each respondent to review the excess emission reports.</t>
    </r>
  </si>
  <si>
    <r>
      <t>a</t>
    </r>
    <r>
      <rPr>
        <sz val="10"/>
        <color theme="1"/>
        <rFont val="Times New Roman"/>
        <family val="1"/>
      </rPr>
      <t xml:space="preserve">  We have assumed that there are approximately 53 respondents, with no additional new or reconstructed sources becoming subject to the rule over the next three years. </t>
    </r>
  </si>
  <si>
    <t xml:space="preserve">     A.  Familiarization with rule requirements</t>
  </si>
  <si>
    <t>(A)
Person hours per occurrence</t>
  </si>
  <si>
    <t>(B)
No. of occurrences per respondent per year</t>
  </si>
  <si>
    <t>(C)
Person hours per respondent per year
(C = A x B)</t>
  </si>
  <si>
    <r>
      <t>(D)
Respondents per year</t>
    </r>
    <r>
      <rPr>
        <b/>
        <vertAlign val="superscript"/>
        <sz val="12"/>
        <color theme="1"/>
        <rFont val="Times New Roman"/>
        <family val="1"/>
      </rPr>
      <t>a</t>
    </r>
  </si>
  <si>
    <t>(E)
Technical person- hours per year 
(E = C x D)</t>
  </si>
  <si>
    <t>(F)
Management person hours per year 
(E x 0.05)</t>
  </si>
  <si>
    <t>(G)
Clerical person hours per year 
(E x 0.1)</t>
  </si>
  <si>
    <r>
      <t>(H)
Total Cost Per year</t>
    </r>
    <r>
      <rPr>
        <b/>
        <vertAlign val="superscript"/>
        <sz val="10"/>
        <color theme="1"/>
        <rFont val="Times New Roman"/>
        <family val="1"/>
      </rPr>
      <t>b</t>
    </r>
  </si>
  <si>
    <r>
      <t xml:space="preserve">     A.  Familiarization with rule requirements</t>
    </r>
    <r>
      <rPr>
        <vertAlign val="superscript"/>
        <sz val="10"/>
        <color theme="1"/>
        <rFont val="Times New Roman"/>
        <family val="1"/>
      </rPr>
      <t>c</t>
    </r>
  </si>
  <si>
    <r>
      <t xml:space="preserve">        Initial performance tests</t>
    </r>
    <r>
      <rPr>
        <vertAlign val="superscript"/>
        <sz val="10"/>
        <color theme="1"/>
        <rFont val="Times New Roman"/>
        <family val="1"/>
      </rPr>
      <t>d</t>
    </r>
  </si>
  <si>
    <r>
      <t xml:space="preserve">        Reference Method 9 test</t>
    </r>
    <r>
      <rPr>
        <vertAlign val="superscript"/>
        <sz val="10"/>
        <color theme="1"/>
        <rFont val="Times New Roman"/>
        <family val="1"/>
      </rPr>
      <t>e</t>
    </r>
  </si>
  <si>
    <r>
      <t xml:space="preserve">        Repeat of performance tests</t>
    </r>
    <r>
      <rPr>
        <vertAlign val="superscript"/>
        <sz val="10"/>
        <color theme="1"/>
        <rFont val="Times New Roman"/>
        <family val="1"/>
      </rPr>
      <t>f</t>
    </r>
  </si>
  <si>
    <r>
      <t xml:space="preserve">        Semiannual report of excess emissions</t>
    </r>
    <r>
      <rPr>
        <vertAlign val="superscript"/>
        <sz val="10"/>
        <color theme="1"/>
        <rFont val="Times New Roman"/>
        <family val="1"/>
      </rPr>
      <t>g</t>
    </r>
  </si>
  <si>
    <r>
      <t xml:space="preserve">         Records of operating parameters</t>
    </r>
    <r>
      <rPr>
        <vertAlign val="superscript"/>
        <sz val="10"/>
        <color theme="1"/>
        <rFont val="Times New Roman"/>
        <family val="1"/>
      </rPr>
      <t>h</t>
    </r>
  </si>
  <si>
    <r>
      <t xml:space="preserve">  b</t>
    </r>
    <r>
      <rPr>
        <sz val="10"/>
        <color theme="1"/>
        <rFont val="Times New Roman"/>
        <family val="1"/>
      </rPr>
      <t xml:space="preserve">  This ICR uses the following labor rates:  $144.03 per hour for Executive, Administrative, and Managerial labor; $108.28 per hour for Technical labor, and $53.34 per hour for Clerical labor.  These rates are from the United States Department of Labor, Bureau of Labor Statistics, September 2016, Table 2. Civilian Workers, by Occupational and Industry groups.  The rates are from column 1, Total Compensation.  The rates have been increased by 110 percent to account for the benefit packages available to those employed by private industry.</t>
    </r>
  </si>
  <si>
    <r>
      <t xml:space="preserve">   Excess emission reports</t>
    </r>
    <r>
      <rPr>
        <vertAlign val="superscript"/>
        <sz val="10"/>
        <color theme="1"/>
        <rFont val="Times New Roman"/>
        <family val="1"/>
      </rPr>
      <t>e</t>
    </r>
  </si>
  <si>
    <r>
      <t>b</t>
    </r>
    <r>
      <rPr>
        <sz val="10"/>
        <color theme="1"/>
        <rFont val="Times New Roman"/>
        <family val="1"/>
      </rPr>
      <t xml:space="preserve">  This cost is based on the following hourly labor rates times a 1.6 benefits multiplication factor to account for government overhead expenses: $64.80 for Managerial, $48.08 for Technical and $26.02 Clerical.  These rates are from the Office of Personnel Management (OPM) "2017 General Schedule" which excludes locality rates of pay.</t>
    </r>
  </si>
  <si>
    <r>
      <t xml:space="preserve">f    </t>
    </r>
    <r>
      <rPr>
        <sz val="10"/>
        <color theme="1"/>
        <rFont val="Times New Roman"/>
        <family val="1"/>
      </rPr>
      <t>Totals have been rounded to 3 significant figures. Figures may not add exactly due to rounding.</t>
    </r>
  </si>
  <si>
    <r>
      <t>TOTAL ANNUAL BURDEN AND COST (rounded)</t>
    </r>
    <r>
      <rPr>
        <b/>
        <vertAlign val="superscript"/>
        <sz val="10"/>
        <color theme="1"/>
        <rFont val="Times New Roman"/>
        <family val="1"/>
      </rPr>
      <t>f</t>
    </r>
  </si>
  <si>
    <r>
      <t xml:space="preserve">i </t>
    </r>
    <r>
      <rPr>
        <sz val="10"/>
        <color theme="1"/>
        <rFont val="Times New Roman"/>
        <family val="1"/>
      </rPr>
      <t xml:space="preserve">  We have assumed that records of conversion factors will be recorded three times daily, at 350 days per year, for a total of 3x350=1,050 times per year.</t>
    </r>
  </si>
  <si>
    <r>
      <t xml:space="preserve">j    </t>
    </r>
    <r>
      <rPr>
        <sz val="10"/>
        <color theme="1"/>
        <rFont val="Times New Roman"/>
        <family val="1"/>
      </rPr>
      <t>Totals have been rounded to 3 significant figures. Figures may not add exactly due to rounding.</t>
    </r>
  </si>
  <si>
    <r>
      <t xml:space="preserve">         Record of conversion factors/calculation</t>
    </r>
    <r>
      <rPr>
        <vertAlign val="superscript"/>
        <sz val="10"/>
        <color theme="1"/>
        <rFont val="Times New Roman"/>
        <family val="1"/>
      </rPr>
      <t>j,k</t>
    </r>
  </si>
  <si>
    <r>
      <t>TOTAL LABOR BURDEN AND COST (rounded)</t>
    </r>
    <r>
      <rPr>
        <b/>
        <vertAlign val="superscript"/>
        <sz val="10"/>
        <color theme="1"/>
        <rFont val="Times New Roman"/>
        <family val="1"/>
      </rPr>
      <t>j</t>
    </r>
  </si>
  <si>
    <r>
      <t>TOTAL CAPITAL AND O&amp;M COST (rounded)</t>
    </r>
    <r>
      <rPr>
        <b/>
        <vertAlign val="superscript"/>
        <sz val="10"/>
        <color rgb="FF000000"/>
        <rFont val="Times New Roman"/>
        <family val="1"/>
      </rPr>
      <t>j</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</si>
</sst>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_);[Red]\(&quot;$&quot;#,##0\)"/>
    <numFmt numFmtId="8" formatCode="&quot;$&quot;#,##0.00_);[Red]\(&quot;$&quot;#,##0.00\)"/>
    <numFmt numFmtId="164" formatCode="0.0"/>
  </numFmts>
  <fonts count="14" x14ac:knownFonts="1">
    <font>
      <sz val="11"/>
      <color theme="1"/>
      <name val="Calibri"/>
      <family val="2"/>
      <scheme val="minor"/>
    </font>
    <font>
      <b/>
      <sz val="10"/>
      <color theme="1"/>
      <name val="Times New Roman"/>
      <family val="1"/>
    </font>
    <font>
      <b/>
      <vertAlign val="superscript"/>
      <sz val="12"/>
      <color theme="1"/>
      <name val="Times New Roman"/>
      <family val="1"/>
    </font>
    <font>
      <b/>
      <vertAlign val="superscript"/>
      <sz val="10"/>
      <color theme="1"/>
      <name val="Times New Roman"/>
      <family val="1"/>
    </font>
    <font>
      <sz val="10"/>
      <color theme="1"/>
      <name val="Times New Roman"/>
      <family val="1"/>
    </font>
    <font>
      <vertAlign val="superscript"/>
      <sz val="10"/>
      <color theme="1"/>
      <name val="Times New Roman"/>
      <family val="1"/>
    </font>
    <font>
      <b/>
      <sz val="12"/>
      <color theme="1"/>
      <name val="Times New Roman"/>
      <family val="1"/>
    </font>
    <font>
      <vertAlign val="superscript"/>
      <sz val="12"/>
      <color theme="1"/>
      <name val="Times New Roman"/>
      <family val="1"/>
    </font>
    <font>
      <b/>
      <i/>
      <sz val="10"/>
      <color theme="1"/>
      <name val="Times New Roman"/>
      <family val="1"/>
    </font>
    <font>
      <i/>
      <sz val="11"/>
      <color theme="1"/>
      <name val="Calibri"/>
      <family val="2"/>
      <scheme val="minor"/>
    </font>
    <font>
      <b/>
      <sz val="10"/>
      <color rgb="FF000000"/>
      <name val="Times New Roman"/>
      <family val="1"/>
    </font>
    <font>
      <b/>
      <vertAlign val="superscript"/>
      <sz val="10"/>
      <color rgb="FF000000"/>
      <name val="Times New Roman"/>
      <family val="1"/>
    </font>
    <font>
      <sz val="10"/>
      <name val="Times New Roman"/>
      <family val="1"/>
    </font>
    <font>
      <i/>
      <sz val="10"/>
      <color theme="1"/>
      <name val="Times New Roman"/>
      <family val="1"/>
    </font>
  </fonts>
  <fills count="3">
    <fill>
      <patternFill patternType="none"/>
    </fill>
    <fill>
      <patternFill patternType="gray125"/>
    </fill>
    <fill>
      <patternFill patternType="solid">
        <fgColor theme="0"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47">
    <xf numFmtId="0" fontId="0" fillId="0" borderId="0" xfId="0"/>
    <xf numFmtId="0" fontId="4" fillId="0" borderId="1" xfId="0" applyFont="1" applyBorder="1" applyAlignment="1">
      <alignment horizontal="left" vertical="top" wrapText="1" indent="1"/>
    </xf>
    <xf numFmtId="0" fontId="4" fillId="0" borderId="1" xfId="0" applyFont="1" applyBorder="1" applyAlignment="1">
      <alignment horizontal="center" vertical="top" wrapText="1"/>
    </xf>
    <xf numFmtId="0" fontId="4" fillId="0" borderId="1" xfId="0" applyFont="1" applyBorder="1" applyAlignment="1">
      <alignment horizontal="right" vertical="top" wrapText="1" indent="1"/>
    </xf>
    <xf numFmtId="6" fontId="4" fillId="0" borderId="1" xfId="0" applyNumberFormat="1" applyFont="1" applyBorder="1" applyAlignment="1">
      <alignment horizontal="right" vertical="top" wrapText="1" indent="1"/>
    </xf>
    <xf numFmtId="3" fontId="4" fillId="0" borderId="1" xfId="0" applyNumberFormat="1" applyFont="1" applyBorder="1" applyAlignment="1">
      <alignment horizontal="center" vertical="top" wrapText="1"/>
    </xf>
    <xf numFmtId="0" fontId="1" fillId="2" borderId="1" xfId="0" applyFont="1" applyFill="1" applyBorder="1" applyAlignment="1">
      <alignment horizontal="center" vertical="top" wrapText="1"/>
    </xf>
    <xf numFmtId="0" fontId="1" fillId="0" borderId="0" xfId="0" applyFont="1"/>
    <xf numFmtId="0" fontId="7" fillId="0" borderId="0" xfId="0" applyFont="1"/>
    <xf numFmtId="0" fontId="4" fillId="0" borderId="0" xfId="0" applyFont="1"/>
    <xf numFmtId="164" fontId="4" fillId="0" borderId="1" xfId="0" applyNumberFormat="1" applyFont="1" applyBorder="1" applyAlignment="1">
      <alignment horizontal="center" vertical="top" wrapText="1"/>
    </xf>
    <xf numFmtId="2" fontId="4" fillId="0" borderId="1" xfId="0" applyNumberFormat="1" applyFont="1" applyBorder="1" applyAlignment="1">
      <alignment horizontal="center" vertical="top" wrapText="1"/>
    </xf>
    <xf numFmtId="6" fontId="1" fillId="0" borderId="1" xfId="0" applyNumberFormat="1" applyFont="1" applyBorder="1" applyAlignment="1">
      <alignment horizontal="right" vertical="top" wrapText="1" indent="1"/>
    </xf>
    <xf numFmtId="0" fontId="6" fillId="0" borderId="0" xfId="0" applyFont="1"/>
    <xf numFmtId="0" fontId="5" fillId="0" borderId="0" xfId="0" applyFont="1"/>
    <xf numFmtId="6" fontId="8" fillId="0" borderId="1" xfId="0" applyNumberFormat="1" applyFont="1" applyBorder="1" applyAlignment="1">
      <alignment horizontal="right" vertical="top" wrapText="1" inden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1" fillId="2" borderId="5" xfId="0" applyFont="1" applyFill="1" applyBorder="1" applyAlignment="1">
      <alignment horizontal="center" wrapText="1"/>
    </xf>
    <xf numFmtId="0" fontId="1" fillId="0" borderId="1" xfId="0" applyFont="1" applyBorder="1" applyAlignment="1">
      <alignment vertical="top"/>
    </xf>
    <xf numFmtId="0" fontId="10" fillId="0" borderId="1" xfId="0" applyFont="1" applyFill="1" applyBorder="1" applyAlignment="1">
      <alignment horizontal="left"/>
    </xf>
    <xf numFmtId="0" fontId="12" fillId="0" borderId="1" xfId="0" applyFont="1" applyBorder="1" applyAlignment="1">
      <alignment horizontal="center" vertical="top" wrapText="1"/>
    </xf>
    <xf numFmtId="6" fontId="13" fillId="0" borderId="1" xfId="0" applyNumberFormat="1" applyFont="1" applyBorder="1" applyAlignment="1">
      <alignment horizontal="right" vertical="top" wrapText="1" indent="1"/>
    </xf>
    <xf numFmtId="8" fontId="4" fillId="0" borderId="1" xfId="0" applyNumberFormat="1" applyFont="1" applyBorder="1" applyAlignment="1">
      <alignment horizontal="right" vertical="top" wrapText="1" indent="1"/>
    </xf>
    <xf numFmtId="6" fontId="0" fillId="0" borderId="0" xfId="0" applyNumberFormat="1"/>
    <xf numFmtId="6" fontId="8" fillId="0" borderId="1" xfId="0" applyNumberFormat="1" applyFont="1" applyFill="1" applyBorder="1" applyAlignment="1">
      <alignment horizontal="right" vertical="top" wrapText="1" indent="1"/>
    </xf>
    <xf numFmtId="0" fontId="7" fillId="0" borderId="0" xfId="0" applyFont="1" applyAlignment="1">
      <alignment horizontal="left" wrapText="1"/>
    </xf>
    <xf numFmtId="3" fontId="8" fillId="0" borderId="2" xfId="0" applyNumberFormat="1" applyFont="1" applyBorder="1" applyAlignment="1">
      <alignment horizontal="center" vertical="top" wrapText="1"/>
    </xf>
    <xf numFmtId="3" fontId="8" fillId="0" borderId="3" xfId="0" applyNumberFormat="1" applyFont="1" applyBorder="1" applyAlignment="1">
      <alignment horizontal="center" vertical="top" wrapText="1"/>
    </xf>
    <xf numFmtId="3" fontId="8" fillId="0" borderId="4" xfId="0" applyNumberFormat="1" applyFont="1" applyBorder="1" applyAlignment="1">
      <alignment horizontal="center" vertical="top"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3" fontId="13" fillId="0" borderId="2" xfId="0" applyNumberFormat="1" applyFont="1" applyBorder="1" applyAlignment="1">
      <alignment horizontal="center" vertical="top" wrapText="1"/>
    </xf>
    <xf numFmtId="3" fontId="13" fillId="0" borderId="3" xfId="0" applyNumberFormat="1" applyFont="1" applyBorder="1" applyAlignment="1">
      <alignment horizontal="center" vertical="top" wrapText="1"/>
    </xf>
    <xf numFmtId="3" fontId="13" fillId="0" borderId="4" xfId="0" applyNumberFormat="1" applyFont="1" applyBorder="1" applyAlignment="1">
      <alignment horizontal="center"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3" fontId="1" fillId="0" borderId="2" xfId="0" applyNumberFormat="1" applyFont="1" applyBorder="1" applyAlignment="1">
      <alignment horizontal="center" vertical="top" wrapText="1"/>
    </xf>
    <xf numFmtId="3" fontId="1" fillId="0" borderId="3" xfId="0" applyNumberFormat="1" applyFont="1" applyBorder="1" applyAlignment="1">
      <alignment horizontal="center" vertical="top" wrapText="1"/>
    </xf>
    <xf numFmtId="3" fontId="1" fillId="0" borderId="4" xfId="0" applyNumberFormat="1" applyFont="1" applyBorder="1" applyAlignment="1">
      <alignment horizontal="center" vertical="top" wrapText="1"/>
    </xf>
    <xf numFmtId="0" fontId="1" fillId="2" borderId="1" xfId="0" applyFont="1" applyFill="1" applyBorder="1" applyAlignment="1">
      <alignment horizontal="center" wrapText="1"/>
    </xf>
    <xf numFmtId="0" fontId="1" fillId="0" borderId="1" xfId="0" applyFont="1" applyBorder="1" applyAlignment="1">
      <alignment horizontal="left" vertical="top" wrapText="1"/>
    </xf>
    <xf numFmtId="1" fontId="4" fillId="0" borderId="1" xfId="0" applyNumberFormat="1" applyFont="1" applyBorder="1" applyAlignment="1">
      <alignment horizontal="center"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tabSelected="1" zoomScale="110" zoomScaleNormal="110" workbookViewId="0"/>
  </sheetViews>
  <sheetFormatPr defaultRowHeight="15" x14ac:dyDescent="0.25"/>
  <cols>
    <col min="1" max="1" width="44.85546875" customWidth="1"/>
    <col min="2" max="8" width="11.28515625" customWidth="1"/>
    <col min="9" max="9" width="12.85546875" customWidth="1"/>
    <col min="10" max="10" width="11.7109375" bestFit="1" customWidth="1"/>
  </cols>
  <sheetData>
    <row r="1" spans="1:9" ht="15.75" x14ac:dyDescent="0.25">
      <c r="A1" s="13" t="s">
        <v>33</v>
      </c>
    </row>
    <row r="3" spans="1:9" x14ac:dyDescent="0.25">
      <c r="F3">
        <v>108.28</v>
      </c>
      <c r="G3">
        <v>144.03</v>
      </c>
      <c r="H3">
        <v>53.34</v>
      </c>
    </row>
    <row r="4" spans="1:9" ht="83.25" customHeight="1" x14ac:dyDescent="0.25">
      <c r="A4" s="18" t="s">
        <v>0</v>
      </c>
      <c r="B4" s="6" t="s">
        <v>67</v>
      </c>
      <c r="C4" s="6" t="s">
        <v>68</v>
      </c>
      <c r="D4" s="6" t="s">
        <v>69</v>
      </c>
      <c r="E4" s="6" t="s">
        <v>70</v>
      </c>
      <c r="F4" s="6" t="s">
        <v>71</v>
      </c>
      <c r="G4" s="6" t="s">
        <v>72</v>
      </c>
      <c r="H4" s="6" t="s">
        <v>73</v>
      </c>
      <c r="I4" s="6" t="s">
        <v>74</v>
      </c>
    </row>
    <row r="5" spans="1:9" x14ac:dyDescent="0.25">
      <c r="A5" s="1" t="s">
        <v>9</v>
      </c>
      <c r="B5" s="2" t="s">
        <v>10</v>
      </c>
      <c r="C5" s="1"/>
      <c r="D5" s="2"/>
      <c r="E5" s="2"/>
      <c r="F5" s="2"/>
      <c r="G5" s="2"/>
      <c r="H5" s="2"/>
      <c r="I5" s="3"/>
    </row>
    <row r="6" spans="1:9" x14ac:dyDescent="0.25">
      <c r="A6" s="1" t="s">
        <v>11</v>
      </c>
      <c r="B6" s="2" t="s">
        <v>10</v>
      </c>
      <c r="C6" s="1"/>
      <c r="D6" s="2"/>
      <c r="E6" s="2"/>
      <c r="F6" s="2"/>
      <c r="G6" s="2"/>
      <c r="H6" s="2"/>
      <c r="I6" s="3"/>
    </row>
    <row r="7" spans="1:9" x14ac:dyDescent="0.25">
      <c r="A7" s="1" t="s">
        <v>12</v>
      </c>
      <c r="B7" s="2"/>
      <c r="C7" s="2"/>
      <c r="D7" s="2"/>
      <c r="E7" s="2"/>
      <c r="F7" s="2"/>
      <c r="G7" s="2"/>
      <c r="H7" s="2"/>
      <c r="I7" s="3"/>
    </row>
    <row r="8" spans="1:9" ht="15.75" x14ac:dyDescent="0.25">
      <c r="A8" s="1" t="s">
        <v>75</v>
      </c>
      <c r="B8" s="2">
        <v>1</v>
      </c>
      <c r="C8" s="2">
        <v>1</v>
      </c>
      <c r="D8" s="2">
        <f>B8*C8</f>
        <v>1</v>
      </c>
      <c r="E8" s="2">
        <v>53</v>
      </c>
      <c r="F8" s="2">
        <f>D8*E8</f>
        <v>53</v>
      </c>
      <c r="G8" s="2">
        <f>F8*0.05</f>
        <v>2.6500000000000004</v>
      </c>
      <c r="H8" s="2">
        <f>F8*0.1</f>
        <v>5.3000000000000007</v>
      </c>
      <c r="I8" s="23">
        <f>F8*$F$3+G8*$G$3+H8*$H$3</f>
        <v>6403.2215000000006</v>
      </c>
    </row>
    <row r="9" spans="1:9" x14ac:dyDescent="0.25">
      <c r="A9" s="1" t="s">
        <v>13</v>
      </c>
      <c r="B9" s="2"/>
      <c r="C9" s="2"/>
      <c r="D9" s="2"/>
      <c r="E9" s="2"/>
      <c r="F9" s="2"/>
      <c r="G9" s="2"/>
      <c r="H9" s="2"/>
      <c r="I9" s="3"/>
    </row>
    <row r="10" spans="1:9" ht="15.75" x14ac:dyDescent="0.25">
      <c r="A10" s="1" t="s">
        <v>76</v>
      </c>
      <c r="B10" s="2">
        <v>300</v>
      </c>
      <c r="C10" s="2">
        <v>1</v>
      </c>
      <c r="D10" s="2">
        <f t="shared" ref="D10:D12" si="0">B10*C10</f>
        <v>300</v>
      </c>
      <c r="E10" s="2">
        <v>0</v>
      </c>
      <c r="F10" s="2">
        <f>D10*E10</f>
        <v>0</v>
      </c>
      <c r="G10" s="2">
        <f>F10*0.05</f>
        <v>0</v>
      </c>
      <c r="H10" s="2">
        <f>F10*0.1</f>
        <v>0</v>
      </c>
      <c r="I10" s="4">
        <f>F10*$F$3+G10*$G$3+H10*$H$3</f>
        <v>0</v>
      </c>
    </row>
    <row r="11" spans="1:9" ht="15.75" x14ac:dyDescent="0.25">
      <c r="A11" s="1" t="s">
        <v>77</v>
      </c>
      <c r="B11" s="2">
        <v>4</v>
      </c>
      <c r="C11" s="2">
        <v>1</v>
      </c>
      <c r="D11" s="2">
        <f t="shared" si="0"/>
        <v>4</v>
      </c>
      <c r="E11" s="2">
        <v>0</v>
      </c>
      <c r="F11" s="2">
        <f>D11*E11</f>
        <v>0</v>
      </c>
      <c r="G11" s="2">
        <f>F11*0.05</f>
        <v>0</v>
      </c>
      <c r="H11" s="2">
        <f>F11*0.1</f>
        <v>0</v>
      </c>
      <c r="I11" s="4">
        <f>F11*$F$3+G11*$G$3+H11*$H$3</f>
        <v>0</v>
      </c>
    </row>
    <row r="12" spans="1:9" ht="15.75" x14ac:dyDescent="0.25">
      <c r="A12" s="1" t="s">
        <v>78</v>
      </c>
      <c r="B12" s="2">
        <v>300</v>
      </c>
      <c r="C12" s="2">
        <v>1</v>
      </c>
      <c r="D12" s="2">
        <f t="shared" si="0"/>
        <v>300</v>
      </c>
      <c r="E12" s="2">
        <v>0</v>
      </c>
      <c r="F12" s="2">
        <f>D12*E12</f>
        <v>0</v>
      </c>
      <c r="G12" s="2">
        <f>F12*0.05</f>
        <v>0</v>
      </c>
      <c r="H12" s="2">
        <f>F12*0.1</f>
        <v>0</v>
      </c>
      <c r="I12" s="4">
        <f>F12*$F$3+G12*$G$3+H12*$H$3</f>
        <v>0</v>
      </c>
    </row>
    <row r="13" spans="1:9" x14ac:dyDescent="0.25">
      <c r="A13" s="1" t="s">
        <v>14</v>
      </c>
      <c r="B13" s="2" t="s">
        <v>15</v>
      </c>
      <c r="C13" s="2"/>
      <c r="D13" s="2"/>
      <c r="E13" s="2"/>
      <c r="F13" s="2"/>
      <c r="G13" s="2"/>
      <c r="H13" s="2"/>
      <c r="I13" s="3"/>
    </row>
    <row r="14" spans="1:9" x14ac:dyDescent="0.25">
      <c r="A14" s="1" t="s">
        <v>16</v>
      </c>
      <c r="B14" s="2" t="s">
        <v>15</v>
      </c>
      <c r="C14" s="2"/>
      <c r="D14" s="2"/>
      <c r="E14" s="2"/>
      <c r="F14" s="2"/>
      <c r="G14" s="2"/>
      <c r="H14" s="2"/>
      <c r="I14" s="3"/>
    </row>
    <row r="15" spans="1:9" x14ac:dyDescent="0.25">
      <c r="A15" s="1" t="s">
        <v>17</v>
      </c>
      <c r="B15" s="2"/>
      <c r="C15" s="2"/>
      <c r="D15" s="2"/>
      <c r="E15" s="2"/>
      <c r="F15" s="2"/>
      <c r="G15" s="2"/>
      <c r="H15" s="2"/>
      <c r="I15" s="3"/>
    </row>
    <row r="16" spans="1:9" x14ac:dyDescent="0.25">
      <c r="A16" s="1" t="s">
        <v>18</v>
      </c>
      <c r="B16" s="2">
        <v>2</v>
      </c>
      <c r="C16" s="2">
        <v>1</v>
      </c>
      <c r="D16" s="2">
        <f t="shared" ref="D16:D21" si="1">B16*C16</f>
        <v>2</v>
      </c>
      <c r="E16" s="2">
        <v>0</v>
      </c>
      <c r="F16" s="2">
        <f t="shared" ref="F16:F21" si="2">D16*E16</f>
        <v>0</v>
      </c>
      <c r="G16" s="2">
        <f t="shared" ref="G16:G21" si="3">F16*0.05</f>
        <v>0</v>
      </c>
      <c r="H16" s="2">
        <f t="shared" ref="H16:H21" si="4">F16*0.1</f>
        <v>0</v>
      </c>
      <c r="I16" s="4">
        <f t="shared" ref="I16:I21" si="5">F16*$F$3+G16*$G$3+H16*$H$3</f>
        <v>0</v>
      </c>
    </row>
    <row r="17" spans="1:9" x14ac:dyDescent="0.25">
      <c r="A17" s="1" t="s">
        <v>19</v>
      </c>
      <c r="B17" s="2">
        <v>2</v>
      </c>
      <c r="C17" s="2">
        <v>1</v>
      </c>
      <c r="D17" s="2">
        <f t="shared" si="1"/>
        <v>2</v>
      </c>
      <c r="E17" s="2">
        <v>0</v>
      </c>
      <c r="F17" s="2">
        <f t="shared" si="2"/>
        <v>0</v>
      </c>
      <c r="G17" s="2">
        <f t="shared" si="3"/>
        <v>0</v>
      </c>
      <c r="H17" s="2">
        <f t="shared" si="4"/>
        <v>0</v>
      </c>
      <c r="I17" s="4">
        <f t="shared" si="5"/>
        <v>0</v>
      </c>
    </row>
    <row r="18" spans="1:9" x14ac:dyDescent="0.25">
      <c r="A18" s="1" t="s">
        <v>20</v>
      </c>
      <c r="B18" s="2">
        <v>2</v>
      </c>
      <c r="C18" s="2">
        <v>1</v>
      </c>
      <c r="D18" s="2">
        <f t="shared" si="1"/>
        <v>2</v>
      </c>
      <c r="E18" s="2">
        <v>0</v>
      </c>
      <c r="F18" s="2">
        <f t="shared" si="2"/>
        <v>0</v>
      </c>
      <c r="G18" s="2">
        <f t="shared" si="3"/>
        <v>0</v>
      </c>
      <c r="H18" s="2">
        <f t="shared" si="4"/>
        <v>0</v>
      </c>
      <c r="I18" s="4">
        <f t="shared" si="5"/>
        <v>0</v>
      </c>
    </row>
    <row r="19" spans="1:9" x14ac:dyDescent="0.25">
      <c r="A19" s="1" t="s">
        <v>21</v>
      </c>
      <c r="B19" s="2">
        <v>2</v>
      </c>
      <c r="C19" s="2">
        <v>1</v>
      </c>
      <c r="D19" s="2">
        <f t="shared" si="1"/>
        <v>2</v>
      </c>
      <c r="E19" s="2">
        <v>0</v>
      </c>
      <c r="F19" s="2">
        <f t="shared" si="2"/>
        <v>0</v>
      </c>
      <c r="G19" s="2">
        <f t="shared" si="3"/>
        <v>0</v>
      </c>
      <c r="H19" s="2">
        <f t="shared" si="4"/>
        <v>0</v>
      </c>
      <c r="I19" s="4">
        <f t="shared" si="5"/>
        <v>0</v>
      </c>
    </row>
    <row r="20" spans="1:9" x14ac:dyDescent="0.25">
      <c r="A20" s="1" t="s">
        <v>22</v>
      </c>
      <c r="B20" s="2">
        <v>2</v>
      </c>
      <c r="C20" s="2">
        <v>1</v>
      </c>
      <c r="D20" s="2">
        <f t="shared" si="1"/>
        <v>2</v>
      </c>
      <c r="E20" s="2">
        <v>0</v>
      </c>
      <c r="F20" s="2">
        <f t="shared" si="2"/>
        <v>0</v>
      </c>
      <c r="G20" s="2">
        <f t="shared" si="3"/>
        <v>0</v>
      </c>
      <c r="H20" s="2">
        <f t="shared" si="4"/>
        <v>0</v>
      </c>
      <c r="I20" s="4">
        <f t="shared" si="5"/>
        <v>0</v>
      </c>
    </row>
    <row r="21" spans="1:9" ht="15.75" x14ac:dyDescent="0.25">
      <c r="A21" s="1" t="s">
        <v>79</v>
      </c>
      <c r="B21" s="2">
        <v>40</v>
      </c>
      <c r="C21" s="2">
        <v>2</v>
      </c>
      <c r="D21" s="2">
        <f t="shared" si="1"/>
        <v>80</v>
      </c>
      <c r="E21" s="2">
        <v>53</v>
      </c>
      <c r="F21" s="5">
        <f t="shared" si="2"/>
        <v>4240</v>
      </c>
      <c r="G21" s="2">
        <f t="shared" si="3"/>
        <v>212</v>
      </c>
      <c r="H21" s="2">
        <f t="shared" si="4"/>
        <v>424</v>
      </c>
      <c r="I21" s="23">
        <f t="shared" si="5"/>
        <v>512257.72</v>
      </c>
    </row>
    <row r="22" spans="1:9" x14ac:dyDescent="0.25">
      <c r="A22" s="30" t="s">
        <v>23</v>
      </c>
      <c r="B22" s="31"/>
      <c r="C22" s="31"/>
      <c r="D22" s="31"/>
      <c r="E22" s="32"/>
      <c r="F22" s="27">
        <f>SUM(F8:H21)</f>
        <v>4936.95</v>
      </c>
      <c r="G22" s="28"/>
      <c r="H22" s="29"/>
      <c r="I22" s="15">
        <f>SUM(I8:I21)</f>
        <v>518660.94149999996</v>
      </c>
    </row>
    <row r="23" spans="1:9" x14ac:dyDescent="0.25">
      <c r="A23" s="1" t="s">
        <v>24</v>
      </c>
      <c r="B23" s="2"/>
      <c r="C23" s="2"/>
      <c r="D23" s="2"/>
      <c r="E23" s="2"/>
      <c r="F23" s="2"/>
      <c r="G23" s="2"/>
      <c r="H23" s="2"/>
      <c r="I23" s="3"/>
    </row>
    <row r="24" spans="1:9" x14ac:dyDescent="0.25">
      <c r="A24" s="1" t="s">
        <v>66</v>
      </c>
      <c r="B24" s="2" t="s">
        <v>25</v>
      </c>
      <c r="C24" s="2"/>
      <c r="D24" s="2"/>
      <c r="E24" s="2"/>
      <c r="F24" s="2"/>
      <c r="G24" s="2"/>
      <c r="H24" s="2"/>
      <c r="I24" s="3"/>
    </row>
    <row r="25" spans="1:9" x14ac:dyDescent="0.25">
      <c r="A25" s="1" t="s">
        <v>26</v>
      </c>
      <c r="B25" s="2" t="s">
        <v>25</v>
      </c>
      <c r="C25" s="2"/>
      <c r="D25" s="2"/>
      <c r="E25" s="2"/>
      <c r="F25" s="2"/>
      <c r="G25" s="2"/>
      <c r="H25" s="2"/>
      <c r="I25" s="3"/>
    </row>
    <row r="26" spans="1:9" x14ac:dyDescent="0.25">
      <c r="A26" s="1" t="s">
        <v>27</v>
      </c>
      <c r="B26" s="2" t="s">
        <v>25</v>
      </c>
      <c r="C26" s="2"/>
      <c r="D26" s="2"/>
      <c r="E26" s="2"/>
      <c r="F26" s="2"/>
      <c r="G26" s="2"/>
      <c r="H26" s="2"/>
      <c r="I26" s="3"/>
    </row>
    <row r="27" spans="1:9" x14ac:dyDescent="0.25">
      <c r="A27" s="1" t="s">
        <v>28</v>
      </c>
      <c r="B27" s="2" t="s">
        <v>10</v>
      </c>
      <c r="C27" s="2"/>
      <c r="D27" s="2"/>
      <c r="E27" s="2"/>
      <c r="F27" s="2"/>
      <c r="G27" s="2"/>
      <c r="H27" s="2"/>
      <c r="I27" s="3"/>
    </row>
    <row r="28" spans="1:9" x14ac:dyDescent="0.25">
      <c r="A28" s="1" t="s">
        <v>29</v>
      </c>
      <c r="B28" s="2"/>
      <c r="C28" s="2"/>
      <c r="D28" s="2"/>
      <c r="E28" s="2"/>
      <c r="F28" s="2"/>
      <c r="G28" s="10"/>
      <c r="H28" s="2"/>
      <c r="I28" s="3"/>
    </row>
    <row r="29" spans="1:9" ht="15.75" x14ac:dyDescent="0.25">
      <c r="A29" s="1" t="s">
        <v>80</v>
      </c>
      <c r="B29" s="2">
        <v>0.25</v>
      </c>
      <c r="C29" s="2">
        <v>350</v>
      </c>
      <c r="D29" s="21">
        <f t="shared" ref="D29" si="6">B29*C29</f>
        <v>87.5</v>
      </c>
      <c r="E29" s="2">
        <v>53</v>
      </c>
      <c r="F29" s="2">
        <f>D29*E29</f>
        <v>4637.5</v>
      </c>
      <c r="G29" s="11">
        <f t="shared" ref="G29:G30" si="7">F29*0.05</f>
        <v>231.875</v>
      </c>
      <c r="H29" s="11">
        <f t="shared" ref="H29:H30" si="8">F29*0.1</f>
        <v>463.75</v>
      </c>
      <c r="I29" s="23">
        <f t="shared" ref="I29:I30" si="9">F29*$F$3+G29*$G$3+H29*$H$3</f>
        <v>560281.88125000009</v>
      </c>
    </row>
    <row r="30" spans="1:9" ht="15.75" x14ac:dyDescent="0.25">
      <c r="A30" s="1" t="s">
        <v>88</v>
      </c>
      <c r="B30" s="2">
        <v>0.05</v>
      </c>
      <c r="C30" s="5">
        <v>1050</v>
      </c>
      <c r="D30" s="2">
        <f>B30*C30</f>
        <v>52.5</v>
      </c>
      <c r="E30" s="2">
        <v>53</v>
      </c>
      <c r="F30" s="2">
        <f t="shared" ref="F30" si="10">D30*E30</f>
        <v>2782.5</v>
      </c>
      <c r="G30" s="11">
        <f t="shared" si="7"/>
        <v>139.125</v>
      </c>
      <c r="H30" s="11">
        <f t="shared" si="8"/>
        <v>278.25</v>
      </c>
      <c r="I30" s="23">
        <f t="shared" si="9"/>
        <v>336169.12874999997</v>
      </c>
    </row>
    <row r="31" spans="1:9" x14ac:dyDescent="0.25">
      <c r="A31" s="1" t="s">
        <v>30</v>
      </c>
      <c r="B31" s="2" t="s">
        <v>10</v>
      </c>
      <c r="C31" s="2"/>
      <c r="D31" s="2"/>
      <c r="E31" s="2"/>
      <c r="F31" s="2"/>
      <c r="G31" s="11"/>
      <c r="H31" s="2"/>
      <c r="I31" s="3"/>
    </row>
    <row r="32" spans="1:9" x14ac:dyDescent="0.25">
      <c r="A32" s="1" t="s">
        <v>31</v>
      </c>
      <c r="B32" s="2" t="s">
        <v>10</v>
      </c>
      <c r="C32" s="2"/>
      <c r="D32" s="2"/>
      <c r="E32" s="2"/>
      <c r="F32" s="2"/>
      <c r="H32" s="2"/>
      <c r="I32" s="3"/>
    </row>
    <row r="33" spans="1:10" x14ac:dyDescent="0.25">
      <c r="A33" s="30" t="s">
        <v>32</v>
      </c>
      <c r="B33" s="33"/>
      <c r="C33" s="33"/>
      <c r="D33" s="33"/>
      <c r="E33" s="34"/>
      <c r="F33" s="35">
        <f>SUM(F29:H30)</f>
        <v>8533</v>
      </c>
      <c r="G33" s="36"/>
      <c r="H33" s="37"/>
      <c r="I33" s="22">
        <f>SUM(I29:I30)</f>
        <v>896451.01</v>
      </c>
    </row>
    <row r="34" spans="1:10" ht="15.75" x14ac:dyDescent="0.25">
      <c r="A34" s="19" t="s">
        <v>89</v>
      </c>
      <c r="B34" s="16"/>
      <c r="C34" s="16"/>
      <c r="D34" s="16"/>
      <c r="E34" s="17"/>
      <c r="F34" s="27">
        <f>ROUND(SUM(F22,F33),-2)</f>
        <v>13500</v>
      </c>
      <c r="G34" s="28"/>
      <c r="H34" s="29"/>
      <c r="I34" s="25">
        <f>ROUND(I33+I22,-4)</f>
        <v>1420000</v>
      </c>
      <c r="J34" s="24">
        <f>+I33+I22</f>
        <v>1415111.9515</v>
      </c>
    </row>
    <row r="35" spans="1:10" ht="16.5" x14ac:dyDescent="0.25">
      <c r="A35" s="20" t="s">
        <v>90</v>
      </c>
      <c r="B35" s="16"/>
      <c r="C35" s="16"/>
      <c r="D35" s="16"/>
      <c r="E35" s="17"/>
      <c r="F35" s="2"/>
      <c r="H35" s="2"/>
      <c r="I35" s="15">
        <f>ROUND(238500,-3)</f>
        <v>239000</v>
      </c>
    </row>
    <row r="36" spans="1:10" x14ac:dyDescent="0.25">
      <c r="A36" s="38" t="s">
        <v>89</v>
      </c>
      <c r="B36" s="39"/>
      <c r="C36" s="39"/>
      <c r="D36" s="39"/>
      <c r="E36" s="40"/>
      <c r="F36" s="41">
        <f>ROUND(SUM(F22,F33),-2)</f>
        <v>13500</v>
      </c>
      <c r="G36" s="42"/>
      <c r="H36" s="43"/>
      <c r="I36" s="12">
        <f>ROUND(SUM(I33,I22,I35),-4)</f>
        <v>1650000</v>
      </c>
    </row>
    <row r="37" spans="1:10" x14ac:dyDescent="0.25">
      <c r="J37">
        <f>F36/106</f>
        <v>127.35849056603773</v>
      </c>
    </row>
    <row r="38" spans="1:10" x14ac:dyDescent="0.25">
      <c r="A38" s="7" t="s">
        <v>35</v>
      </c>
    </row>
    <row r="39" spans="1:10" ht="18.75" x14ac:dyDescent="0.25">
      <c r="A39" s="8" t="s">
        <v>42</v>
      </c>
      <c r="B39" s="9"/>
    </row>
    <row r="40" spans="1:10" ht="43.5" customHeight="1" x14ac:dyDescent="0.25">
      <c r="A40" s="26" t="s">
        <v>81</v>
      </c>
      <c r="B40" s="26"/>
      <c r="C40" s="26"/>
      <c r="D40" s="26"/>
      <c r="E40" s="26"/>
      <c r="F40" s="26"/>
      <c r="G40" s="26"/>
      <c r="H40" s="26"/>
      <c r="I40" s="26"/>
    </row>
    <row r="41" spans="1:10" ht="18.75" x14ac:dyDescent="0.25">
      <c r="A41" s="8" t="s">
        <v>36</v>
      </c>
    </row>
    <row r="42" spans="1:10" ht="18.75" x14ac:dyDescent="0.25">
      <c r="A42" s="8" t="s">
        <v>37</v>
      </c>
    </row>
    <row r="43" spans="1:10" ht="18.75" x14ac:dyDescent="0.25">
      <c r="A43" s="8" t="s">
        <v>38</v>
      </c>
    </row>
    <row r="44" spans="1:10" ht="18.75" x14ac:dyDescent="0.25">
      <c r="A44" s="8" t="s">
        <v>39</v>
      </c>
    </row>
    <row r="45" spans="1:10" ht="18.75" x14ac:dyDescent="0.25">
      <c r="A45" s="8" t="s">
        <v>40</v>
      </c>
    </row>
    <row r="46" spans="1:10" ht="18.75" x14ac:dyDescent="0.25">
      <c r="A46" s="8" t="s">
        <v>41</v>
      </c>
    </row>
    <row r="47" spans="1:10" ht="18.75" x14ac:dyDescent="0.25">
      <c r="A47" s="8" t="s">
        <v>86</v>
      </c>
    </row>
    <row r="48" spans="1:10" ht="18.75" x14ac:dyDescent="0.25">
      <c r="A48" s="8" t="s">
        <v>87</v>
      </c>
    </row>
  </sheetData>
  <mergeCells count="8">
    <mergeCell ref="A40:I40"/>
    <mergeCell ref="F22:H22"/>
    <mergeCell ref="A22:E22"/>
    <mergeCell ref="A33:E33"/>
    <mergeCell ref="F33:H33"/>
    <mergeCell ref="A36:E36"/>
    <mergeCell ref="F36:H36"/>
    <mergeCell ref="F34:H34"/>
  </mergeCells>
  <pageMargins left="0.7" right="0.7" top="0.75" bottom="0.75" header="0.3" footer="0.3"/>
  <pageSetup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zoomScale="115" zoomScaleNormal="115" workbookViewId="0">
      <selection activeCell="I16" sqref="I16"/>
    </sheetView>
  </sheetViews>
  <sheetFormatPr defaultRowHeight="15" x14ac:dyDescent="0.25"/>
  <cols>
    <col min="1" max="1" width="42.85546875" customWidth="1"/>
    <col min="2" max="9" width="12.140625" customWidth="1"/>
  </cols>
  <sheetData>
    <row r="1" spans="1:9" ht="15.75" x14ac:dyDescent="0.25">
      <c r="A1" s="13" t="s">
        <v>58</v>
      </c>
    </row>
    <row r="3" spans="1:9" x14ac:dyDescent="0.25">
      <c r="F3">
        <v>48.08</v>
      </c>
      <c r="G3">
        <v>64.8</v>
      </c>
      <c r="H3">
        <v>26.02</v>
      </c>
    </row>
    <row r="4" spans="1:9" x14ac:dyDescent="0.25">
      <c r="A4" s="44" t="s">
        <v>43</v>
      </c>
      <c r="B4" s="6" t="s">
        <v>1</v>
      </c>
      <c r="C4" s="6" t="s">
        <v>2</v>
      </c>
      <c r="D4" s="6" t="s">
        <v>3</v>
      </c>
      <c r="E4" s="6" t="s">
        <v>4</v>
      </c>
      <c r="F4" s="6" t="s">
        <v>5</v>
      </c>
      <c r="G4" s="6" t="s">
        <v>6</v>
      </c>
      <c r="H4" s="6" t="s">
        <v>7</v>
      </c>
      <c r="I4" s="6" t="s">
        <v>8</v>
      </c>
    </row>
    <row r="5" spans="1:9" ht="51" x14ac:dyDescent="0.25">
      <c r="A5" s="44"/>
      <c r="B5" s="6" t="s">
        <v>44</v>
      </c>
      <c r="C5" s="6" t="s">
        <v>45</v>
      </c>
      <c r="D5" s="6" t="s">
        <v>59</v>
      </c>
      <c r="E5" s="6" t="s">
        <v>46</v>
      </c>
      <c r="F5" s="6" t="s">
        <v>34</v>
      </c>
      <c r="G5" s="6" t="s">
        <v>60</v>
      </c>
      <c r="H5" s="6" t="s">
        <v>61</v>
      </c>
      <c r="I5" s="6" t="s">
        <v>47</v>
      </c>
    </row>
    <row r="6" spans="1:9" x14ac:dyDescent="0.25">
      <c r="A6" s="1" t="s">
        <v>48</v>
      </c>
      <c r="B6" s="2"/>
      <c r="C6" s="2"/>
      <c r="D6" s="2"/>
      <c r="E6" s="2"/>
      <c r="F6" s="2"/>
      <c r="G6" s="2"/>
      <c r="H6" s="2"/>
      <c r="I6" s="3"/>
    </row>
    <row r="7" spans="1:9" ht="15.75" x14ac:dyDescent="0.25">
      <c r="A7" s="1" t="s">
        <v>49</v>
      </c>
      <c r="B7" s="2">
        <v>50</v>
      </c>
      <c r="C7" s="2">
        <v>1</v>
      </c>
      <c r="D7" s="2">
        <f>B7*C7</f>
        <v>50</v>
      </c>
      <c r="E7" s="2">
        <v>0</v>
      </c>
      <c r="F7" s="2">
        <f>D7*E7</f>
        <v>0</v>
      </c>
      <c r="G7" s="2">
        <f>F7*0.05</f>
        <v>0</v>
      </c>
      <c r="H7" s="2">
        <f>F7*0.1</f>
        <v>0</v>
      </c>
      <c r="I7" s="4">
        <f>F7*$F$3+G7*$G$3+H7*$H$3</f>
        <v>0</v>
      </c>
    </row>
    <row r="8" spans="1:9" ht="15.75" x14ac:dyDescent="0.25">
      <c r="A8" s="1" t="s">
        <v>50</v>
      </c>
      <c r="B8" s="2">
        <v>24</v>
      </c>
      <c r="C8" s="2">
        <v>1</v>
      </c>
      <c r="D8" s="2">
        <f>B8*C8</f>
        <v>24</v>
      </c>
      <c r="E8" s="2">
        <v>0</v>
      </c>
      <c r="F8" s="2">
        <f>D8*E8</f>
        <v>0</v>
      </c>
      <c r="G8" s="2">
        <f>F8*0.05</f>
        <v>0</v>
      </c>
      <c r="H8" s="2">
        <f>F8*0.1</f>
        <v>0</v>
      </c>
      <c r="I8" s="4">
        <f>F8*$F$3+G8*$G$3+H8*$H$3</f>
        <v>0</v>
      </c>
    </row>
    <row r="9" spans="1:9" x14ac:dyDescent="0.25">
      <c r="A9" s="1" t="s">
        <v>51</v>
      </c>
      <c r="B9" s="2"/>
      <c r="C9" s="2"/>
      <c r="D9" s="2"/>
      <c r="E9" s="2"/>
      <c r="F9" s="2"/>
      <c r="G9" s="2"/>
      <c r="H9" s="2"/>
      <c r="I9" s="3"/>
    </row>
    <row r="10" spans="1:9" x14ac:dyDescent="0.25">
      <c r="A10" s="1" t="s">
        <v>52</v>
      </c>
      <c r="B10" s="2">
        <v>2</v>
      </c>
      <c r="C10" s="2">
        <v>1</v>
      </c>
      <c r="D10" s="2">
        <f t="shared" ref="D10:D15" si="0">B10*C10</f>
        <v>2</v>
      </c>
      <c r="E10" s="2">
        <v>0</v>
      </c>
      <c r="F10" s="2">
        <f t="shared" ref="F10:F16" si="1">D10*E10</f>
        <v>0</v>
      </c>
      <c r="G10" s="2">
        <f t="shared" ref="G10:G16" si="2">F10*0.05</f>
        <v>0</v>
      </c>
      <c r="H10" s="2">
        <f t="shared" ref="H10:H16" si="3">F10*0.1</f>
        <v>0</v>
      </c>
      <c r="I10" s="4">
        <f t="shared" ref="I10:I15" si="4">F10*$F$3+G10*$G$3+H10*$H$3</f>
        <v>0</v>
      </c>
    </row>
    <row r="11" spans="1:9" x14ac:dyDescent="0.25">
      <c r="A11" s="1" t="s">
        <v>53</v>
      </c>
      <c r="B11" s="2">
        <v>0.5</v>
      </c>
      <c r="C11" s="2">
        <v>1</v>
      </c>
      <c r="D11" s="2">
        <f t="shared" si="0"/>
        <v>0.5</v>
      </c>
      <c r="E11" s="2">
        <v>0</v>
      </c>
      <c r="F11" s="2">
        <f t="shared" si="1"/>
        <v>0</v>
      </c>
      <c r="G11" s="2">
        <f t="shared" si="2"/>
        <v>0</v>
      </c>
      <c r="H11" s="2">
        <f t="shared" si="3"/>
        <v>0</v>
      </c>
      <c r="I11" s="4">
        <f t="shared" si="4"/>
        <v>0</v>
      </c>
    </row>
    <row r="12" spans="1:9" x14ac:dyDescent="0.25">
      <c r="A12" s="1" t="s">
        <v>54</v>
      </c>
      <c r="B12" s="2">
        <v>0.5</v>
      </c>
      <c r="C12" s="2">
        <v>1.2</v>
      </c>
      <c r="D12" s="2">
        <f t="shared" si="0"/>
        <v>0.6</v>
      </c>
      <c r="E12" s="2">
        <v>0</v>
      </c>
      <c r="F12" s="2">
        <f t="shared" si="1"/>
        <v>0</v>
      </c>
      <c r="G12" s="2">
        <f t="shared" si="2"/>
        <v>0</v>
      </c>
      <c r="H12" s="2">
        <f t="shared" si="3"/>
        <v>0</v>
      </c>
      <c r="I12" s="4">
        <f t="shared" si="4"/>
        <v>0</v>
      </c>
    </row>
    <row r="13" spans="1:9" x14ac:dyDescent="0.25">
      <c r="A13" s="1" t="s">
        <v>55</v>
      </c>
      <c r="B13" s="2">
        <v>8</v>
      </c>
      <c r="C13" s="2">
        <v>1.2</v>
      </c>
      <c r="D13" s="2">
        <f t="shared" si="0"/>
        <v>9.6</v>
      </c>
      <c r="E13" s="2">
        <v>0</v>
      </c>
      <c r="F13" s="2">
        <f t="shared" si="1"/>
        <v>0</v>
      </c>
      <c r="G13" s="2">
        <f t="shared" si="2"/>
        <v>0</v>
      </c>
      <c r="H13" s="2">
        <f t="shared" si="3"/>
        <v>0</v>
      </c>
      <c r="I13" s="4">
        <f t="shared" si="4"/>
        <v>0</v>
      </c>
    </row>
    <row r="14" spans="1:9" x14ac:dyDescent="0.25">
      <c r="A14" s="1" t="s">
        <v>56</v>
      </c>
      <c r="B14" s="2">
        <v>0.5</v>
      </c>
      <c r="C14" s="2">
        <v>1</v>
      </c>
      <c r="D14" s="2">
        <f t="shared" si="0"/>
        <v>0.5</v>
      </c>
      <c r="E14" s="2">
        <v>0</v>
      </c>
      <c r="F14" s="2">
        <f t="shared" si="1"/>
        <v>0</v>
      </c>
      <c r="G14" s="2">
        <f t="shared" si="2"/>
        <v>0</v>
      </c>
      <c r="H14" s="2">
        <f t="shared" si="3"/>
        <v>0</v>
      </c>
      <c r="I14" s="4">
        <f t="shared" si="4"/>
        <v>0</v>
      </c>
    </row>
    <row r="15" spans="1:9" x14ac:dyDescent="0.25">
      <c r="A15" s="1" t="s">
        <v>57</v>
      </c>
      <c r="B15" s="2">
        <v>0.5</v>
      </c>
      <c r="C15" s="2">
        <v>1</v>
      </c>
      <c r="D15" s="2">
        <f t="shared" si="0"/>
        <v>0.5</v>
      </c>
      <c r="E15" s="2">
        <v>0</v>
      </c>
      <c r="F15" s="2">
        <f t="shared" si="1"/>
        <v>0</v>
      </c>
      <c r="G15" s="2">
        <f t="shared" si="2"/>
        <v>0</v>
      </c>
      <c r="H15" s="2">
        <f t="shared" si="3"/>
        <v>0</v>
      </c>
      <c r="I15" s="4">
        <f t="shared" si="4"/>
        <v>0</v>
      </c>
    </row>
    <row r="16" spans="1:9" ht="15.75" x14ac:dyDescent="0.25">
      <c r="A16" s="1" t="s">
        <v>82</v>
      </c>
      <c r="B16" s="2">
        <v>4</v>
      </c>
      <c r="C16" s="2">
        <v>2</v>
      </c>
      <c r="D16" s="2">
        <f>B16*C16</f>
        <v>8</v>
      </c>
      <c r="E16" s="2">
        <v>53</v>
      </c>
      <c r="F16" s="2">
        <f t="shared" si="1"/>
        <v>424</v>
      </c>
      <c r="G16" s="10">
        <f t="shared" si="2"/>
        <v>21.200000000000003</v>
      </c>
      <c r="H16" s="2">
        <f t="shared" si="3"/>
        <v>42.400000000000006</v>
      </c>
      <c r="I16" s="23">
        <f>F16*$F$3+G16*$G$3+H16*$H$3</f>
        <v>22862.928</v>
      </c>
    </row>
    <row r="17" spans="1:9" ht="16.5" customHeight="1" x14ac:dyDescent="0.25">
      <c r="A17" s="45" t="s">
        <v>85</v>
      </c>
      <c r="B17" s="45"/>
      <c r="C17" s="45"/>
      <c r="D17" s="45"/>
      <c r="E17" s="45"/>
      <c r="F17" s="46">
        <f>ROUND(SUM(F16:H16),3)</f>
        <v>487.6</v>
      </c>
      <c r="G17" s="46"/>
      <c r="H17" s="46"/>
      <c r="I17" s="4">
        <f>ROUND(SUM(I7:I16),-2)</f>
        <v>22900</v>
      </c>
    </row>
    <row r="19" spans="1:9" x14ac:dyDescent="0.25">
      <c r="A19" s="7" t="s">
        <v>35</v>
      </c>
    </row>
    <row r="20" spans="1:9" ht="18.75" x14ac:dyDescent="0.25">
      <c r="A20" s="8" t="s">
        <v>65</v>
      </c>
    </row>
    <row r="21" spans="1:9" ht="31.5" customHeight="1" x14ac:dyDescent="0.25">
      <c r="A21" s="26" t="s">
        <v>83</v>
      </c>
      <c r="B21" s="26"/>
      <c r="C21" s="26"/>
      <c r="D21" s="26"/>
      <c r="E21" s="26"/>
      <c r="F21" s="26"/>
      <c r="G21" s="26"/>
      <c r="H21" s="26"/>
      <c r="I21" s="26"/>
    </row>
    <row r="22" spans="1:9" ht="16.5" x14ac:dyDescent="0.25">
      <c r="A22" s="14" t="s">
        <v>62</v>
      </c>
    </row>
    <row r="23" spans="1:9" ht="16.5" x14ac:dyDescent="0.25">
      <c r="A23" s="14" t="s">
        <v>63</v>
      </c>
    </row>
    <row r="24" spans="1:9" ht="16.5" x14ac:dyDescent="0.25">
      <c r="A24" s="14" t="s">
        <v>64</v>
      </c>
    </row>
    <row r="25" spans="1:9" ht="18.75" x14ac:dyDescent="0.25">
      <c r="A25" s="8" t="s">
        <v>84</v>
      </c>
    </row>
  </sheetData>
  <mergeCells count="4">
    <mergeCell ref="A4:A5"/>
    <mergeCell ref="A21:I21"/>
    <mergeCell ref="A17:E17"/>
    <mergeCell ref="F17:H1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Table 1</vt:lpstr>
      <vt:lpstr>Table 2</vt:lpstr>
    </vt:vector>
  </TitlesOfParts>
  <Company>Eastern Research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DWang</dc:creator>
  <cp:lastModifiedBy>wwrigley</cp:lastModifiedBy>
  <dcterms:created xsi:type="dcterms:W3CDTF">2014-09-23T20:17:06Z</dcterms:created>
  <dcterms:modified xsi:type="dcterms:W3CDTF">2018-08-14T16:59:45Z</dcterms:modified>
</cp:coreProperties>
</file>