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RENEWALS\3150-0002, Part 73\2018\FINAL\FINAL\"/>
    </mc:Choice>
  </mc:AlternateContent>
  <bookViews>
    <workbookView xWindow="0" yWindow="0" windowWidth="20160" windowHeight="9045" tabRatio="839" activeTab="1"/>
  </bookViews>
  <sheets>
    <sheet name="Annual Reporting" sheetId="1" r:id="rId1"/>
    <sheet name="Annual Recordkeeping" sheetId="3" r:id="rId2"/>
    <sheet name="Annual 3rd Party" sheetId="5" r:id="rId3"/>
    <sheet name="TOTALS" sheetId="9" r:id="rId4"/>
  </sheets>
  <definedNames>
    <definedName name="_ftn1" localSheetId="1">'Annual Recordkeeping'!$A$129</definedName>
    <definedName name="_ftnref1" localSheetId="1">'Annual Recordkeeping'!$A$4</definedName>
    <definedName name="_xlnm.Print_Area" localSheetId="1">'Annual Recordkeeping'!$A$1:$G$79</definedName>
    <definedName name="_xlnm.Print_Titles" localSheetId="2">'Annual 3rd Party'!$1:$2</definedName>
    <definedName name="_xlnm.Print_Titles" localSheetId="1">'Annual Recordkeeping'!$1:$2</definedName>
    <definedName name="_xlnm.Print_Titles" localSheetId="0">'Annual Reporting'!$1:$2</definedName>
  </definedNames>
  <calcPr calcId="152511"/>
</workbook>
</file>

<file path=xl/calcChain.xml><?xml version="1.0" encoding="utf-8"?>
<calcChain xmlns="http://schemas.openxmlformats.org/spreadsheetml/2006/main">
  <c r="B10" i="9" l="1"/>
  <c r="B9" i="9"/>
  <c r="E18" i="9" l="1"/>
  <c r="B20" i="9"/>
  <c r="E27" i="1" l="1"/>
  <c r="G27" i="1" s="1"/>
  <c r="E71" i="3"/>
  <c r="B12" i="9" l="1"/>
  <c r="C3" i="3" l="1"/>
  <c r="E3" i="5" l="1"/>
  <c r="G3" i="5" s="1"/>
  <c r="E4" i="1" l="1"/>
  <c r="E21" i="1" l="1"/>
  <c r="E60" i="3"/>
  <c r="E10" i="1" l="1"/>
  <c r="G10" i="1" s="1"/>
  <c r="E12" i="1"/>
  <c r="G12" i="1" s="1"/>
  <c r="E19" i="3"/>
  <c r="E12" i="3"/>
  <c r="E14" i="5"/>
  <c r="G14" i="5" s="1"/>
  <c r="E7" i="5"/>
  <c r="G7" i="5" s="1"/>
  <c r="E26" i="1" l="1"/>
  <c r="G26" i="1" s="1"/>
  <c r="E25" i="1"/>
  <c r="G25" i="1" s="1"/>
  <c r="E24" i="1"/>
  <c r="G24" i="1" s="1"/>
  <c r="E72" i="3"/>
  <c r="C20" i="9" l="1"/>
  <c r="E78" i="3"/>
  <c r="E77" i="3"/>
  <c r="E75" i="3"/>
  <c r="E76" i="3"/>
  <c r="E74" i="3"/>
  <c r="E73" i="3"/>
  <c r="E70" i="3"/>
  <c r="E66" i="3"/>
  <c r="E67" i="3"/>
  <c r="E68" i="3"/>
  <c r="E69" i="3"/>
  <c r="E65" i="3"/>
  <c r="E64" i="3"/>
  <c r="E63" i="3"/>
  <c r="E62" i="3"/>
  <c r="E38" i="3"/>
  <c r="E61" i="3"/>
  <c r="E59" i="3"/>
  <c r="E58" i="3"/>
  <c r="E57" i="3"/>
  <c r="E51" i="3"/>
  <c r="E52" i="3"/>
  <c r="E53" i="3"/>
  <c r="E54" i="3"/>
  <c r="E55" i="3"/>
  <c r="E56" i="3"/>
  <c r="E50" i="3"/>
  <c r="E49" i="3"/>
  <c r="E48" i="3"/>
  <c r="E47" i="3"/>
  <c r="E46" i="3"/>
  <c r="E42" i="3"/>
  <c r="E43" i="3"/>
  <c r="E44" i="3"/>
  <c r="E45" i="3"/>
  <c r="E41" i="3"/>
  <c r="E40" i="3"/>
  <c r="E37" i="3"/>
  <c r="E39" i="3"/>
  <c r="E36" i="3"/>
  <c r="E35" i="3"/>
  <c r="E26" i="3"/>
  <c r="E27" i="3"/>
  <c r="E28" i="3"/>
  <c r="E29" i="3"/>
  <c r="E30" i="3"/>
  <c r="E31" i="3"/>
  <c r="E32" i="3"/>
  <c r="E33" i="3"/>
  <c r="E34" i="3"/>
  <c r="E25" i="3"/>
  <c r="E13" i="3"/>
  <c r="E14" i="3"/>
  <c r="E15" i="3"/>
  <c r="E16" i="3"/>
  <c r="E17" i="3"/>
  <c r="E18" i="3"/>
  <c r="E20" i="3"/>
  <c r="E21" i="3"/>
  <c r="E22" i="3"/>
  <c r="E23" i="3"/>
  <c r="E24" i="3"/>
  <c r="E11" i="3"/>
  <c r="E8" i="3"/>
  <c r="E9" i="3"/>
  <c r="E10" i="3"/>
  <c r="E7" i="3"/>
  <c r="E4" i="3"/>
  <c r="E5" i="3"/>
  <c r="E6" i="3"/>
  <c r="E3" i="3"/>
  <c r="E7" i="1"/>
  <c r="G18" i="9"/>
  <c r="E79" i="3" l="1"/>
  <c r="C4" i="9" s="1"/>
  <c r="E15" i="5"/>
  <c r="G15" i="5" s="1"/>
  <c r="D18" i="9" l="1"/>
  <c r="B8" i="9"/>
  <c r="E21" i="5"/>
  <c r="G21" i="5" s="1"/>
  <c r="E22" i="5"/>
  <c r="E23" i="5"/>
  <c r="G23" i="5" s="1"/>
  <c r="E24" i="5"/>
  <c r="G24" i="5" s="1"/>
  <c r="E25" i="5"/>
  <c r="G25" i="5" s="1"/>
  <c r="E26" i="5"/>
  <c r="G26" i="5" s="1"/>
  <c r="E27" i="5"/>
  <c r="G27" i="5" s="1"/>
  <c r="E28" i="5"/>
  <c r="G28" i="5" s="1"/>
  <c r="E29" i="5"/>
  <c r="G29" i="5" s="1"/>
  <c r="E30" i="5"/>
  <c r="G30" i="5" s="1"/>
  <c r="E31" i="5"/>
  <c r="G31" i="5" s="1"/>
  <c r="E32" i="5"/>
  <c r="G32" i="5" s="1"/>
  <c r="E33" i="5"/>
  <c r="G33" i="5" s="1"/>
  <c r="E34" i="5"/>
  <c r="G34" i="5" s="1"/>
  <c r="E35" i="5"/>
  <c r="G35" i="5" s="1"/>
  <c r="E36" i="5"/>
  <c r="G36" i="5" s="1"/>
  <c r="E37" i="5"/>
  <c r="G37" i="5" s="1"/>
  <c r="E17" i="5"/>
  <c r="G17" i="5" s="1"/>
  <c r="E18" i="5"/>
  <c r="G18" i="5" s="1"/>
  <c r="E19" i="5"/>
  <c r="G19" i="5" s="1"/>
  <c r="E16" i="5"/>
  <c r="G16" i="5" s="1"/>
  <c r="E13" i="5"/>
  <c r="G13" i="5" s="1"/>
  <c r="G21" i="1"/>
  <c r="E8" i="1"/>
  <c r="G8" i="1" s="1"/>
  <c r="G7" i="1"/>
  <c r="G22" i="5" l="1"/>
  <c r="E6" i="5" l="1"/>
  <c r="E8" i="5"/>
  <c r="G8" i="5" s="1"/>
  <c r="E9" i="5"/>
  <c r="G9" i="5" s="1"/>
  <c r="E10" i="5"/>
  <c r="G10" i="5" s="1"/>
  <c r="E11" i="5"/>
  <c r="G11" i="5" s="1"/>
  <c r="E12" i="5"/>
  <c r="G12" i="5" s="1"/>
  <c r="E20" i="5"/>
  <c r="G20" i="5" s="1"/>
  <c r="E5" i="5"/>
  <c r="E38" i="5" l="1"/>
  <c r="G6" i="5"/>
  <c r="G5" i="5"/>
  <c r="B5" i="9" l="1"/>
  <c r="G38" i="5"/>
  <c r="C5" i="9" s="1"/>
  <c r="D19" i="9" s="1"/>
  <c r="H36" i="5"/>
  <c r="H35" i="5"/>
  <c r="H34" i="5"/>
  <c r="H33" i="5"/>
  <c r="H32" i="5"/>
  <c r="H31" i="5"/>
  <c r="H30" i="5"/>
  <c r="H29" i="5"/>
  <c r="H28" i="5"/>
  <c r="H27" i="5"/>
  <c r="H26" i="5"/>
  <c r="H25" i="5"/>
  <c r="H24" i="5"/>
  <c r="H23" i="5"/>
  <c r="H22" i="5"/>
  <c r="H21" i="5"/>
  <c r="H20" i="5"/>
  <c r="H12" i="5"/>
  <c r="H11" i="5"/>
  <c r="H10" i="5"/>
  <c r="H9" i="5"/>
  <c r="H8" i="5"/>
  <c r="H6" i="5"/>
  <c r="E19" i="9" l="1"/>
  <c r="G19" i="9" s="1"/>
  <c r="F19" i="9"/>
  <c r="D5" i="9"/>
  <c r="H5" i="5"/>
  <c r="H37" i="5" s="1"/>
  <c r="I37" i="5" s="1"/>
  <c r="E18" i="1" l="1"/>
  <c r="G18" i="1" s="1"/>
  <c r="E15" i="1"/>
  <c r="G15" i="1" s="1"/>
  <c r="E19" i="1"/>
  <c r="G19" i="1" s="1"/>
  <c r="E20" i="1"/>
  <c r="G20" i="1" s="1"/>
  <c r="E22" i="1"/>
  <c r="G22" i="1" s="1"/>
  <c r="E23" i="1"/>
  <c r="G23" i="1" s="1"/>
  <c r="E28" i="1"/>
  <c r="G28" i="1" s="1"/>
  <c r="E16" i="1"/>
  <c r="G16" i="1" s="1"/>
  <c r="E17" i="1"/>
  <c r="G17" i="1" s="1"/>
  <c r="E14" i="1"/>
  <c r="G14" i="1" s="1"/>
  <c r="E11" i="1"/>
  <c r="G11" i="1" s="1"/>
  <c r="E13" i="1"/>
  <c r="G13" i="1" s="1"/>
  <c r="G4" i="1"/>
  <c r="E5" i="1"/>
  <c r="G5" i="1" s="1"/>
  <c r="E6" i="1"/>
  <c r="G6" i="1" s="1"/>
  <c r="E9" i="1"/>
  <c r="G9" i="1" s="1"/>
  <c r="E3" i="1"/>
  <c r="E29" i="1" l="1"/>
  <c r="B3" i="9" s="1"/>
  <c r="G3" i="1"/>
  <c r="B6" i="9" l="1"/>
  <c r="E20" i="9" s="1"/>
  <c r="G20" i="9" s="1"/>
  <c r="E17" i="9"/>
  <c r="G17" i="9" s="1"/>
  <c r="D4" i="9"/>
  <c r="F18" i="9"/>
  <c r="G29" i="1"/>
  <c r="C3" i="9" s="1"/>
  <c r="D17" i="9" l="1"/>
  <c r="F17" i="9" s="1"/>
  <c r="C6" i="9"/>
  <c r="D3" i="9"/>
  <c r="D20" i="9" l="1"/>
  <c r="F20" i="9" s="1"/>
  <c r="D6" i="9"/>
</calcChain>
</file>

<file path=xl/sharedStrings.xml><?xml version="1.0" encoding="utf-8"?>
<sst xmlns="http://schemas.openxmlformats.org/spreadsheetml/2006/main" count="485" uniqueCount="330">
  <si>
    <t>Section</t>
  </si>
  <si>
    <t>No. of Respondents</t>
  </si>
  <si>
    <t xml:space="preserve">Number of Responses </t>
  </si>
  <si>
    <t>Burden Hours per Response</t>
  </si>
  <si>
    <t>Total Annual Burden Hours</t>
  </si>
  <si>
    <t>No. of Recordkeepers</t>
  </si>
  <si>
    <t>73.26(g)(1)</t>
  </si>
  <si>
    <t>73.51(d)(12)</t>
  </si>
  <si>
    <t xml:space="preserve">73.22(b) </t>
  </si>
  <si>
    <t>73.23(b)</t>
  </si>
  <si>
    <t>73.23(d) and (f)</t>
  </si>
  <si>
    <t>73.26(b)(3)</t>
  </si>
  <si>
    <t>73.26(e)(2)</t>
  </si>
  <si>
    <t>Total burden hours</t>
  </si>
  <si>
    <t>73.26(f)(2)</t>
  </si>
  <si>
    <t>73.27(a)(1)</t>
  </si>
  <si>
    <t>73.27(a)(2)</t>
  </si>
  <si>
    <t>73.27(a)(3)</t>
  </si>
  <si>
    <t>73.27(b)</t>
  </si>
  <si>
    <t>73.46(b)(9)</t>
  </si>
  <si>
    <t>73.55(c)(5)</t>
  </si>
  <si>
    <t>73.55(g)(6)(i)(B)</t>
  </si>
  <si>
    <t>73.55(g)(6)(ii)(C)</t>
  </si>
  <si>
    <t>73.55(g)(6)(iii)</t>
  </si>
  <si>
    <t>73.55(g)(7)(i)(C)</t>
  </si>
  <si>
    <t>73.55(i)(4)(ii)(H)</t>
  </si>
  <si>
    <t>73.55(k)(9)</t>
  </si>
  <si>
    <t>73.55(l)(7)</t>
  </si>
  <si>
    <t>73.55(p)(1)</t>
  </si>
  <si>
    <t>73.55(q)(3)</t>
  </si>
  <si>
    <t>73.56(f)</t>
  </si>
  <si>
    <t>73.56(g)</t>
  </si>
  <si>
    <t>73.56(i)</t>
  </si>
  <si>
    <t>73.56(j)</t>
  </si>
  <si>
    <t>73.56(k)</t>
  </si>
  <si>
    <t>73.56(m)</t>
  </si>
  <si>
    <t>73.56(m)(1)</t>
  </si>
  <si>
    <t>73.56(m)(2)</t>
  </si>
  <si>
    <t>73.57(b)(3)</t>
  </si>
  <si>
    <t>73.57(e)</t>
  </si>
  <si>
    <t>73.58(d)</t>
  </si>
  <si>
    <t>73.67(e)(1)</t>
  </si>
  <si>
    <t>73.67(e)(3)</t>
  </si>
  <si>
    <t>73.67(e)(6)(ii)</t>
  </si>
  <si>
    <t>73.67(e)(7)(i)</t>
  </si>
  <si>
    <t xml:space="preserve">73.67(e)(7)(ii) </t>
  </si>
  <si>
    <t>73.67(g)(1) and(2)</t>
  </si>
  <si>
    <t>73.67(g)(3)(ii)</t>
  </si>
  <si>
    <t xml:space="preserve">73.71(d) </t>
  </si>
  <si>
    <t>Appendix G</t>
  </si>
  <si>
    <t>73.56(e)</t>
  </si>
  <si>
    <t>73.56(d)</t>
  </si>
  <si>
    <t>Totals</t>
  </si>
  <si>
    <t xml:space="preserve">73.46(b)(12) &amp; 73.46(b)(12)(i) </t>
  </si>
  <si>
    <t xml:space="preserve">73.55(r) </t>
  </si>
  <si>
    <t>73.56(a)(4)</t>
  </si>
  <si>
    <t>73.67(g)(5)(ii)</t>
  </si>
  <si>
    <t>Appendix B Section VI E.1.b.</t>
  </si>
  <si>
    <t>Appendix B Section VI C.2.b.</t>
  </si>
  <si>
    <t>Appendix B Section VI B.4.a.1.</t>
  </si>
  <si>
    <t>TOTAL</t>
  </si>
  <si>
    <t>Responses</t>
  </si>
  <si>
    <t>Hours</t>
  </si>
  <si>
    <t>73.57(e)(1)</t>
  </si>
  <si>
    <t>73.57(f)</t>
  </si>
  <si>
    <t>73.37(b)(1)(vi)</t>
  </si>
  <si>
    <t>73.37(b)(2)(i-iii)</t>
  </si>
  <si>
    <t>73.37(b)(2)(v)</t>
  </si>
  <si>
    <t>73.37(b)(3)(iv)</t>
  </si>
  <si>
    <t>73.38(d)</t>
  </si>
  <si>
    <t>73.37(b)(1)(iv)</t>
  </si>
  <si>
    <t>73.38(d)(1)</t>
  </si>
  <si>
    <t>73.38(d)(2)</t>
  </si>
  <si>
    <t>73.38(i)</t>
  </si>
  <si>
    <t>73.38(a)(2)</t>
  </si>
  <si>
    <t>73.38(c)(2)(v)</t>
  </si>
  <si>
    <t>73.38(d)(5)(vi)</t>
  </si>
  <si>
    <t>73.38(f)(5)</t>
  </si>
  <si>
    <t>73.38(l)</t>
  </si>
  <si>
    <t>73.38(j)</t>
  </si>
  <si>
    <t>Table 1
10 CFR Part 73 Annual Reporting Burden</t>
  </si>
  <si>
    <t>Description of requirement</t>
  </si>
  <si>
    <t>Reporting</t>
  </si>
  <si>
    <t>Recordkeeping</t>
  </si>
  <si>
    <t>Third Party Disclosure</t>
  </si>
  <si>
    <t>Total</t>
  </si>
  <si>
    <t>BURDEN CHANGE</t>
  </si>
  <si>
    <t>Change</t>
  </si>
  <si>
    <t>2018 BURDEN TOTALS</t>
  </si>
  <si>
    <t>Develop, implement, and maintain written procedures for conducting background investigations for persons who are applying for unescorted access or access authorization for spent nuclear fuel in transit.</t>
  </si>
  <si>
    <t xml:space="preserve"> Responses per Respondent</t>
  </si>
  <si>
    <t>Submission of alternative measures for protection against radiological sabotage</t>
  </si>
  <si>
    <t>Notify NRC Headquarters Operations Center about the shipment status by telephone</t>
  </si>
  <si>
    <t>73.72 - written notifications</t>
  </si>
  <si>
    <t>73.72 - telephonic notifications</t>
  </si>
  <si>
    <t xml:space="preserve">Written notifications of a single shipment, plans to deliver to a carrier for transport, to take delivery at the point where a shipment is delivered to a carrier for transport, to import, to export, or to transport a formula quantity of strategic special nuclear material, special nuclear material of moderate strategic significance, or irradiated reactor fuel </t>
  </si>
  <si>
    <t>maintain a written log for each spent nuclear fuel shipment</t>
  </si>
  <si>
    <t>Hours per recordkeeper</t>
  </si>
  <si>
    <t>(L, P+3, S+3)</t>
  </si>
  <si>
    <t>A+1</t>
  </si>
  <si>
    <t xml:space="preserve">73.26(d)(4) </t>
  </si>
  <si>
    <t>S</t>
  </si>
  <si>
    <t>L</t>
  </si>
  <si>
    <t>Records of containers that are containers of contaminated wastes must be drum scanned and tamper sealed</t>
  </si>
  <si>
    <t>verify and certify the content of each shipping container through the witnessing of gross weight measurements and nondestructive assay, and through the inspection of tamper seal integrity and associated seal records</t>
  </si>
  <si>
    <t>Retention period</t>
  </si>
  <si>
    <t xml:space="preserve">73.46(b)(9)  </t>
  </si>
  <si>
    <t xml:space="preserve">73.46(b)(12)(ii) </t>
  </si>
  <si>
    <t>73.46(d)(10)</t>
  </si>
  <si>
    <t>73.46(d)(11)</t>
  </si>
  <si>
    <t>L/3</t>
  </si>
  <si>
    <t>73.46(d)(13)</t>
  </si>
  <si>
    <t>73.46(g)(6)</t>
  </si>
  <si>
    <t>73.46(h)(2)</t>
  </si>
  <si>
    <t>73.50(a)(4)</t>
  </si>
  <si>
    <t>73.50(c)(5)</t>
  </si>
  <si>
    <t>73.50(g)(2)</t>
  </si>
  <si>
    <t>A</t>
  </si>
  <si>
    <t>P+3</t>
  </si>
  <si>
    <t xml:space="preserve">73.70(a) </t>
  </si>
  <si>
    <t>73.70(b)</t>
  </si>
  <si>
    <t>Establish and maintain a cyber security plan</t>
  </si>
  <si>
    <t>Physical Security Plan</t>
  </si>
  <si>
    <t>Safeguards Contingency Plan</t>
  </si>
  <si>
    <t>Training and Qualification Plan</t>
  </si>
  <si>
    <t>Security implementing procedures</t>
  </si>
  <si>
    <t>Appendix B Section VI F.1.b; Appendix B Section VI F.5.a</t>
  </si>
  <si>
    <t xml:space="preserve">Security program reviews </t>
  </si>
  <si>
    <t>73.55(b)(10); 73.55(m); 73.55(q)(4)</t>
  </si>
  <si>
    <t>73.56(n)(1),(2), &amp;(6)</t>
  </si>
  <si>
    <t>Responses per respondent</t>
  </si>
  <si>
    <t>Burden per response</t>
  </si>
  <si>
    <t>Inform local law enforcement agencies of abnormal presence or activity of persons or vehicles</t>
  </si>
  <si>
    <t>notify the consignee of the time of departure of the shipment</t>
  </si>
  <si>
    <t>written certification from the licensee who is to take delivery of the shipment</t>
  </si>
  <si>
    <t>notify the consignee of the arrival of the shipment</t>
  </si>
  <si>
    <t>notify the person who delivered the material to a carrier for transport of the arrival of the shipment</t>
  </si>
  <si>
    <r>
      <t>73.55(k)(8)(iii)</t>
    </r>
    <r>
      <rPr>
        <b/>
        <sz val="10"/>
        <color rgb="FF000000"/>
        <rFont val="Arial"/>
        <family val="2"/>
      </rPr>
      <t xml:space="preserve"> </t>
    </r>
  </si>
  <si>
    <t>Current burden in ROCIS</t>
  </si>
  <si>
    <t>2018 estimates</t>
  </si>
  <si>
    <t>Recordkeeping costs</t>
  </si>
  <si>
    <t>Notes</t>
  </si>
  <si>
    <t>Preplan and coordinate with the NRC to obtain advance approval of the routes used for road and rail shipments of spent nuclear fuel</t>
  </si>
  <si>
    <t>3/L</t>
  </si>
  <si>
    <t>maintain a copy of the written security follow-up report of a cyber security event notifiation</t>
  </si>
  <si>
    <t>73.77(a)(1)</t>
  </si>
  <si>
    <t>73.77(a)(2)</t>
  </si>
  <si>
    <t>73.77(a)(3)</t>
  </si>
  <si>
    <t>1 hour cyber security event notification</t>
  </si>
  <si>
    <t>4 hour cyber security event notification</t>
  </si>
  <si>
    <t>8 hour cyber security event notification</t>
  </si>
  <si>
    <t>73.37(b)(2)(vi)</t>
  </si>
  <si>
    <t>Cost at $263/hr</t>
  </si>
  <si>
    <t>Report of lost SSNM</t>
  </si>
  <si>
    <t>Preplan and coordinate shipment information no later than 2 weeks prior to the shipment or prior to the first shipment of a series of shipments with the governor of a State</t>
  </si>
  <si>
    <t>73.38(d)(5)(iv)(A)</t>
  </si>
  <si>
    <r>
      <t>73.50(g)(3)(iii)(B)</t>
    </r>
    <r>
      <rPr>
        <b/>
        <sz val="10"/>
        <color rgb="FF000000"/>
        <rFont val="Arial"/>
        <family val="2"/>
      </rPr>
      <t xml:space="preserve"> </t>
    </r>
    <r>
      <rPr>
        <sz val="10"/>
        <color rgb="FF000000"/>
        <rFont val="Arial"/>
        <family val="2"/>
      </rPr>
      <t>(Emergency notification - never used)</t>
    </r>
  </si>
  <si>
    <t>73.46(h)(4)(iii)(B) (Emergency notification - never used)</t>
  </si>
  <si>
    <t xml:space="preserve">The Commission may grant exemptions from the requirements of the regulations in Part 73 under specified conditions, upon the application of any interested person or on its own initiative.  </t>
  </si>
  <si>
    <t xml:space="preserve">Prior to each shipment, licensees shall provide information to NRC concerning the identity of the shipper, consignee, carriers, transfer points, modes of shipment, and security arrangements for the shipment.  </t>
  </si>
  <si>
    <t>This reports to 3rd party and NRC… should it be in both? Does one take precedence?  Does it even matter since the amount is 0?</t>
  </si>
  <si>
    <t xml:space="preserve">notify State(s) prior to the shipment of SNF within or through a State. notify the Tribal official or Tribal official’s designee of each participating Tribe referenced in 10 CFR 71.97(c)(3) prior to the transport of spent fuel within or across the Tribal reservation.  </t>
  </si>
  <si>
    <t xml:space="preserve">notify NRC at least 60 days in advance of a scheduled training exercise for the security force which is required to be observed by NRC.  </t>
  </si>
  <si>
    <t>document the results of all training exercises for the security force.</t>
  </si>
  <si>
    <t>requests for use of MOX fuel assemblies containing greater than 20 weight percent PuO2 be reviewed and approved by the Commission before receipt of MOX fuel assemblies.</t>
  </si>
  <si>
    <t>each person subject to the behavior observation program to report any concerns arising from behavioral observation.</t>
  </si>
  <si>
    <t xml:space="preserve">the receiver, or the shipper if the receiver is not a licensee, notify the NRC by telephone within 24 hours after the arrival of the shipment at its final destination, or after the shipment has left the United States as an export.  </t>
  </si>
  <si>
    <t>notify the NRC Operations Center within 1 hour after the discovery of the theft or attempted theft or unlawful diversion of SNM</t>
  </si>
  <si>
    <t xml:space="preserve">provides guidance for the submission of 60-day reports required under the forgoing provisions of Section 73.71.  </t>
  </si>
  <si>
    <t xml:space="preserve">licensees exporting SNM of low strategic significance to provide advance written notification to the NRC at least 10 days prior to shipment, along with shipment details and itinerary, and may notify the NRC by telephone of any changes to the shipment details or itinerary.  </t>
  </si>
  <si>
    <t xml:space="preserve">provides clarification of the requirements for reporting safeguards events.  </t>
  </si>
  <si>
    <t>Condition for access to Safeguards Information</t>
  </si>
  <si>
    <t>Marking Safeguards Information and Preparing document for external transmission</t>
  </si>
  <si>
    <t>Condition for access to Safeguards Information-Modified Handling (SGI-M)</t>
  </si>
  <si>
    <t>Marking SGI-M and Preparing document for external transmission</t>
  </si>
  <si>
    <t xml:space="preserve">Requalification training records for all individuals asssigned to act as an escort or other security member organization. </t>
  </si>
  <si>
    <t>Annual transportation security program Review</t>
  </si>
  <si>
    <t>Transportation Route Plan</t>
  </si>
  <si>
    <t>retain a copy of the preplanning and coordination activities, advance notification, and any revision or cancellation notice as a record</t>
  </si>
  <si>
    <t xml:space="preserve">establish, implement, and maintain its access authorization program </t>
  </si>
  <si>
    <t xml:space="preserve">Written confirmation from the agency/employer that granted the Federal security clearance or reviewed the criminal history records check must be provided to the licensee. </t>
  </si>
  <si>
    <t>Document individual's refusal or unwillingness to provide information for access authorization invesitgation</t>
  </si>
  <si>
    <t>Make a record of the contents of the telephone call and shall retain that record, and any documents or electronic files obtained electronically, under paragraph (l) of this section</t>
  </si>
  <si>
    <t>retain all fingerprint and criminal history records received from the FBI, or a copy if the file has been transferred, on an individual (including data indicating no record)</t>
  </si>
  <si>
    <t xml:space="preserve">retain documentation regarding the trustworthiness and reliability of individual employees </t>
  </si>
  <si>
    <t>Documentation of qualification and requalification of Tactical Response Team members, armed response person, guard, or other members of the security organization</t>
  </si>
  <si>
    <t xml:space="preserve">maintain a log of individuals escorted in the protected area (include name, date, time, purpose of visit and employment affiliation, citizenship, and name of the individual to be visited). </t>
  </si>
  <si>
    <t>Annual security program review at Category I fuel cycle facilities</t>
  </si>
  <si>
    <t>establish and document response arrangements that have been made with local law enforcement authorities.</t>
  </si>
  <si>
    <t>Documentation of qualification and requalification of armed response person, guard, or other members of the security organization</t>
  </si>
  <si>
    <t>Physical protection program review must include an evaluation of the effectiveness of the physical protection system and a verification of the liaison established with the designated response force or LLEA.</t>
  </si>
  <si>
    <t>Maintain a record, to include name and affiliation, of all individuals to whom access control devices have been issued</t>
  </si>
  <si>
    <t>maintain a record, to include the name and areas to which unescorted access is granted, of all individuals to whom photo identification badges have been issued</t>
  </si>
  <si>
    <t xml:space="preserve">Access authorization program personnel shall be issued passwords and combinations to perform their assigned duties </t>
  </si>
  <si>
    <t>Maintain a visitor control register in which all visitors shall register their name, date, time, purpose of visit, employment affiliation, citizenship, and name of the individual to be visited before being escorted into any protected or vital area</t>
  </si>
  <si>
    <t>Maintain a record of all alarm annunciations, the cause of each alarm, and the disposition of each alarm</t>
  </si>
  <si>
    <t>document and maintain current agreements with applicable law enforcement agencies to include estimated response times and capabilities.</t>
  </si>
  <si>
    <t>The suspension of security measures must be reported and documented in accordance with the provisions of § 73.71</t>
  </si>
  <si>
    <t xml:space="preserve"> If a contracted security force is used to implement the onsite physical protection program, the licensee’s written agreement with the contractor must be retained by the licensee as a record for the duration of the contract</t>
  </si>
  <si>
    <t>Licensees and applicants shall certify individuals' unescorted access authorization and are responsible to maintain, deny, terminate, or withdraw unescorted access authorization</t>
  </si>
  <si>
    <t>Backgroung investigation - multiple parts</t>
  </si>
  <si>
    <t xml:space="preserve"> Psychological assessment to assist in verifying trustworthiness and reliability</t>
  </si>
  <si>
    <t>Behavioral observation training and testing</t>
  </si>
  <si>
    <t>Annual Supervisory Review to assist in verifying trustworthiness and reliability</t>
  </si>
  <si>
    <t>list of individuals who are authorized to have unescorted access to specific nuclear power plant vital areas during non-emergency conditions</t>
  </si>
  <si>
    <t>Trustworthiness and reliability of background screeners and access authorization program personnel</t>
  </si>
  <si>
    <t>establish and maintain a system of files and procedures to ensure personal information is not disclosed to unauthorized persons</t>
  </si>
  <si>
    <t>signed consent from the subject individual that authorizes the disclosure of any information collected</t>
  </si>
  <si>
    <t>Access Authorization Program Audits</t>
  </si>
  <si>
    <t>assess and manage the potential for adverse effects on safety and security, including the site emergency plan, before implementing changes to plant configurations, facility conditions, or security</t>
  </si>
  <si>
    <t>Establish and maintain written response procedures for dealing with threats of thefts or thefts of this material.</t>
  </si>
  <si>
    <t xml:space="preserve">record of currently designated authorized individuals </t>
  </si>
  <si>
    <t>Names, addresses, and badge numbers of all individuals authorized to have access to vital equipment or special nuclear material, and the vital areas and material access areas to which authorization is granted</t>
  </si>
  <si>
    <t>log indicating name, badge number, time of entry, and time of exit of all individuals granted access to a vital area except those individuals entering or exiting the reactor control room</t>
  </si>
  <si>
    <t>Documentation of all routine security tours and inspections, and of all tests, inspections, and maintenance performed on physical barriers, intrusion alarms, communications equipment, and other security related equipment used pursuant to the requirements of this part</t>
  </si>
  <si>
    <t xml:space="preserve">A record at each onsite alarm annunciation location of each alarm, false alarm, alarm check, and tamper indication that identifies the type of alarm, location, alarm circuit, date, and time. </t>
  </si>
  <si>
    <t>Shipments of special nuclear material subject to the requirements of this part, including names of carriers, major roads to be used, flight numbers in the case of air shipments, dates and expected times of departure and arrival of shipments, vertification of communication equipment on board the transfer vehicle, names of individuals who are to communicate with the transport vehicle, container seal descriptions and identification, and any other information to confirm the means utilized to comply with §§ 73.25, 73.26, and 73.27.</t>
  </si>
  <si>
    <t xml:space="preserve">Procedures for controlling access to protected areas and for controlling access to keys for locks used to protect special nuclear material. </t>
  </si>
  <si>
    <t>obtain and retain a written certification from the licensed physician that no medical conditions were disclosed by the medical examination that would preclude the individual’s ability to participate in the physical fitness tests</t>
  </si>
  <si>
    <t>physical fitness qualification of each armed member of the security organization must be documented by a qualified training instructor and attested to by a security supervisor</t>
  </si>
  <si>
    <t xml:space="preserve">Appendix B Section VI B.4.b.4. </t>
  </si>
  <si>
    <t>On-the-job training must be documented by a qualified training instructor and attested to by a security supervisor</t>
  </si>
  <si>
    <t>Performance Evaluation Program Documentation</t>
  </si>
  <si>
    <t>Each armed member of the security organization shall be trained and qualified by a certified firearms instructor for the use and maintenance of each assigned weapon</t>
  </si>
  <si>
    <t>results of weapons qualification and requalification must be documented and retained as a record</t>
  </si>
  <si>
    <t>In the event that no communication is received from the shipment or escort personnel at a designated call-in time, the licensee must notify law enforcement authorities immediately and initiate appropriate contingency plans.  Applies to both road and rail shipments.</t>
  </si>
  <si>
    <t>notify the NRC of the arrival of the shipment</t>
  </si>
  <si>
    <t>Preplan and coordinate shipment information with local law enforcement and the receiver</t>
  </si>
  <si>
    <t>licensee shall notify by telephone a responsible individual in the office of the governor  of any schedule change that differs by more than 6 hour</t>
  </si>
  <si>
    <t>73.24(b)(1)</t>
  </si>
  <si>
    <t>Conduct fingerprints and an FBI investigation and criminal history records check in accordance with Section 73.57.    Conduct background investigations before allowing an individual to act as an armed escort or have unescorted access to spent reactor fuel in transit.  Requires the licensee to transmit the fingerprints to the NRC.</t>
  </si>
  <si>
    <t xml:space="preserve">73.67(g)(3)(iii), 73.71(a), &amp; 73.27(c) (No notifications anticipated in the next 3 years), </t>
  </si>
  <si>
    <t>submit a fingerprint card for individuals who have access to Safeguards Information and nuclear power plant licensees shall fingerprint each individual who has or will have access to Safeguards Information or who will require unescorted access to the nuclear power facility or non-power reactor facility.</t>
  </si>
  <si>
    <t xml:space="preserve">maintain, revise and implement written transportation physical protection and contingency and response procedures </t>
  </si>
  <si>
    <t>A+3</t>
  </si>
  <si>
    <t>A+5</t>
  </si>
  <si>
    <t>73.46(b)(1)&amp;(3)</t>
  </si>
  <si>
    <t xml:space="preserve">73.46(b)(4),(7),(8) &amp; 73.46(b)(11)(i) </t>
  </si>
  <si>
    <t xml:space="preserve">Records of medical examination for Tactical Response Team members, armed response personnel, and guards </t>
  </si>
  <si>
    <t xml:space="preserve">73.46(b)(10)(iii) &amp; 73.46(b)(11)(iii) </t>
  </si>
  <si>
    <t>Develop and submit to the NRC for approval site specific, content-based, physical fitness performance tests (this activity is complete for current licensees)</t>
  </si>
  <si>
    <t>73.55(p)(1)&amp;(3)</t>
  </si>
  <si>
    <t xml:space="preserve">annual medical examination including a determination and written certification by a licensed physician </t>
  </si>
  <si>
    <t>Prior to any final adverse determination, the licensee shall make available to the individual the contents of records obtained from the FBI for the purpose of assuring correct and complete information. Confirmation of receipt by the individual of this notification must be maintained.</t>
  </si>
  <si>
    <t>73.77(d)(12)</t>
  </si>
  <si>
    <t>the personnel in the remote location shall request assistance from the law enforcement authorities, notify the shipment movement control center and initiate the appropriate contingency plans.</t>
  </si>
  <si>
    <t>A numbered picture badge identification procedure shall be used to identify all individuals who will have custody of a shipment.</t>
  </si>
  <si>
    <t>Licensees shall not initiate any element of a background investigation without the informed and signed consent of the subject individual.</t>
  </si>
  <si>
    <t>Any individual who is required to have a background investigation under this section shall disclose the personal history information that is required by the licensee's access authorization program for the reviewing official to make a determination of the individual's trustworthiness and reliability.</t>
  </si>
  <si>
    <t>Any individual who has applied for or is maintaining access authorization shall promptly report any legal action(s) taken by a law enforcement authority or court of law that could result in incarceration or a court order or that requires a court appearance.  The licensee shall inform the individual of this obligation, in writing, prior to granting unescorted access or certifying access authorization</t>
  </si>
  <si>
    <t>Upon detection of abnormal presence or activity of persons or vehicles within an isolation zone, a protected area, a material access area, or a vital area, licensee shall iform local law enforcement agencies of the threat and request assistance</t>
  </si>
  <si>
    <t>Maintain a visitor control register before being escorted into any protected or vital area</t>
  </si>
  <si>
    <t>Upon receipt of an alarm or other indication of a threat, the licensee shall notify law enforcement agencies.</t>
  </si>
  <si>
    <t>Licensees, applicants, and contractors or vendors shall not initiate any element of a background investigation without the informed and signed consent of the subject individual.</t>
  </si>
  <si>
    <t>ensure that a psychological assessment has been completed before the individual is granted unescorted access or certified unescorted access authorization.</t>
  </si>
  <si>
    <t>Any individual who has applied for or is maintaining unescorted access shall promptly report any legal action(s) taken by a law enforcement authority or court of law that could result in incarceration or a court order or that requires a court appearance.  The licensee shall inform the individual of this obligation, in writing, prior to granting unescorted access or certifying access authorization</t>
  </si>
  <si>
    <t xml:space="preserve">All information pertaining to a denial or unfavorable termination of the individual's unescorted access or unescorted access authorization shall be promptly provided, upon receipt of a written request by the subject individual or his or her designated representative as designated in writing. </t>
  </si>
  <si>
    <t>licensee shall notify each affected individual that the fingerprints will be used to secure a review of his/her criminal history record, and inform the individual of proper procedures for revising the record or including explanation in the record</t>
  </si>
  <si>
    <t>licensee shall make available to the individual the contents of records obtained from the FBI for the purpose of assuring correct and complete information</t>
  </si>
  <si>
    <t>Where potential conflicts are identified, the licensee shall communicate them to appropriate licensee personnel and take compensatory and/or mitigative actions to maintain safety and security under applicable Commission regulations, requirements, and license conditions</t>
  </si>
  <si>
    <t>Provide advance notification to the receiver of any planned shipments specifying the mode of transport, estimated time of arrival, location of the nuclear material transfer point, name of carrier and transport identification</t>
  </si>
  <si>
    <t>Notify the exporter who delivered the material to a carrier for transport of the arrival of such material</t>
  </si>
  <si>
    <t>Provide advance notification to the receiver of any planned shipments specifying the mode of transport, estimated time of arrival, location of the nuclear material transfer point, name of carrier and transport identification;  Notify the shipper of receipt of the material</t>
  </si>
  <si>
    <t>Make arrangements to be notified immediately of the arrival of the shipment at its destination, or of any such shipment that is lost or unaccounted for after the estimated time of arrival at its destination</t>
  </si>
  <si>
    <t>Notify the person who delivered the material to a carrier for transport of the arrival of such material</t>
  </si>
  <si>
    <t>Each licensee who cancels a shipment for which advance notification has been sent shall send a cancellation notice to the governor or to the governor's designee of each State previously notified, and each Tribal official or the Tribal official's designee previously notified</t>
  </si>
  <si>
    <t xml:space="preserve">Background Investigation for unescorted access to the protected area or vital area of a nuclear power plant </t>
  </si>
  <si>
    <t>Included NPR in the respondents total because combined the (a) and (d) requirements to one line item</t>
  </si>
  <si>
    <t>Decreased respondents because NPPs decreased</t>
  </si>
  <si>
    <t xml:space="preserve">requires that licensees importing SNM of low strategic significance from a country not a party to the Convention on the Physical Protection of Nuclear Material must provide advance written notification to NRC at least 10 days prior to shipment, along with shipment details and itinerary, and may notify the NRC by telephone of any changes to the shipment details or itinerary.  </t>
  </si>
  <si>
    <t>MOX doesn't do this yet</t>
  </si>
  <si>
    <t>Decreased recordkeepers because NPPs decreased</t>
  </si>
  <si>
    <t>This is the initial requirement which has been completed by all current licensees.</t>
  </si>
  <si>
    <t>73.55(b)(11)&amp; 73.58(b)</t>
  </si>
  <si>
    <t xml:space="preserve">73.70(d) </t>
  </si>
  <si>
    <t xml:space="preserve">73.70(e)  </t>
  </si>
  <si>
    <t xml:space="preserve">73.70(f) </t>
  </si>
  <si>
    <t>73.70(g)</t>
  </si>
  <si>
    <t>73.70(h)</t>
  </si>
  <si>
    <t xml:space="preserve">73.71(c) </t>
  </si>
  <si>
    <t xml:space="preserve">73.37(b)(2)(iv) </t>
  </si>
  <si>
    <t xml:space="preserve"> L/3</t>
  </si>
  <si>
    <t>Annually</t>
  </si>
  <si>
    <t xml:space="preserve"> Q/R+3</t>
  </si>
  <si>
    <t>(E,Q,R+3)</t>
  </si>
  <si>
    <t xml:space="preserve">Appendix B Section VI C.3.g; Appendix B, Section VI.C.3.h; Appendix B, Section VI.C.3.i; Appendix B, Section VI.C.3.m; </t>
  </si>
  <si>
    <t>73.55(c)(7); 73.55(f); 73.55(k)(8); 73.55(l)(3); 73.55(n)(1), 73.56(l); 73.56(m)(4)</t>
  </si>
  <si>
    <t>Maintain written log of the arrival at the final destination of each individual shipment of SSNM</t>
  </si>
  <si>
    <t>73.26(i)(6) and (k)(4) - (No notifications anticipated in the next 3 years),</t>
  </si>
  <si>
    <t xml:space="preserve">In the event that no communication is received from the shipment or escort personnel at a designated call-in time, the licensee must notify the NRC immediately and initiate appropriate contingency plans.  Applies to both road and rail shipments. </t>
  </si>
  <si>
    <t>upon request by the NRC, a shipper provide additional information regarding a planned shipment as the Commission considers pertinent to the decision on whether to delay such shipment</t>
  </si>
  <si>
    <t xml:space="preserve">Establish and maintain NRC-approved physical protection, training &amp; qualification and safeguards contingency plans </t>
  </si>
  <si>
    <t>73.26(i)(6) and (k)(4) -  (No notifications anticipated in the next 3 years)</t>
  </si>
  <si>
    <t xml:space="preserve">73.67(e)(3) &amp; 73.71(b) (No notifications anticipated in the next 3 years), </t>
  </si>
  <si>
    <t xml:space="preserve">Increased due to updated numbers of licensees that fall into this category - NPPs (60), NPRs (31), FCFs (7); Decom (10);  Irradiated Fuel Shipments (6)                                                                                            </t>
  </si>
  <si>
    <t>Decreased because no licensees performing work that fall under this requirement</t>
  </si>
  <si>
    <t xml:space="preserve">Decreased based on changing licensees - FCF (7) + NPP (60) + NPR (31) + Decom (10) + Irradiated Fuel Shipments (6) </t>
  </si>
  <si>
    <t xml:space="preserve">Increased due to updated numbers of licensees that fall into this category - NPPs (60) and FCFs (7);                                                                                        </t>
  </si>
  <si>
    <t>procedures for protection of the criminal history record and the personal information from unauthorized disclosure</t>
  </si>
  <si>
    <t xml:space="preserve">Overall decrease because hours changed to match maintenance of procedures of other requirements.  Initial development is complete for all current licensees so removed that burden.   Recoerdkeepers updated - NPPs (60), NPRs (31), FCFs (7); Decom (10);  Irradiated Fuel Shipments (6)                                                                                            </t>
  </si>
  <si>
    <t>L plus 3 years for superceded records</t>
  </si>
  <si>
    <t>73.37(f) was deleted because identified that it wasn't an information collection requirement "conduct an investigation</t>
  </si>
  <si>
    <t xml:space="preserve">73.54(b)(1); 73.54(e) &amp; (f); 73.55(b)(8); 73.55(c)(6); </t>
  </si>
  <si>
    <t>75.55(b)(7); 73.55(c)(1)&amp;(3); 73.55(e)(1)&amp;(2); 73.55(e)(8)(iv); 73.55(k)(5)&amp;(6); 73.55(l)(3); 73.55(n)(1); 73.55(o)</t>
  </si>
  <si>
    <t xml:space="preserve">73.55(b)(6); 73.55(c)(4);  </t>
  </si>
  <si>
    <t>Most licensees have chosen to maintain documents at the SGI level instead of SGI-M; Moved majority of the SGI-M numbers to SGI.</t>
  </si>
  <si>
    <t>Increased to updated number of specific-licensed ISFSIs.</t>
  </si>
  <si>
    <t>73.55(r) has the same burden hours as 73.5</t>
  </si>
  <si>
    <t>Decreased based on changing licensees - FCFs (7), ISFSIs (13),  NPRs (31), In transit (8)</t>
  </si>
  <si>
    <t xml:space="preserve">maintain a current log and record the safeguards events described in paragraphs II(a) and (b) of appendix G </t>
  </si>
  <si>
    <t xml:space="preserve">Increased recordkeepers due to updated numbers of licensees that fall into this category - NPPs (60), NPRs (31), FCFs (7);                                              Decreased hours based on discussion with previous security officers: 7-10 hours per week is a conservative average for how much time is spent maintaing the log for 73.71(c) Safeguards Events.  The average comes out to about 450.                                                                                     </t>
  </si>
  <si>
    <t>Costs to the government</t>
  </si>
  <si>
    <t>Decreased based on change in transportation</t>
  </si>
  <si>
    <t>73.26(h)(6)</t>
  </si>
  <si>
    <t>73.26(i)(1)</t>
  </si>
  <si>
    <t>73.22(d) and (f)</t>
  </si>
  <si>
    <t>73.37(b)(1)(ii)&amp;(vi)</t>
  </si>
  <si>
    <t>73.77(b)</t>
  </si>
  <si>
    <t>24 hour cyber security recordable event</t>
  </si>
  <si>
    <t>73.77(d)</t>
  </si>
  <si>
    <t>Follow-up written report for 73.77(a)(1), (a)(2)(i), and (a)(2)(iii) event notifications</t>
  </si>
  <si>
    <t>73.20(c), 73.25(b),(c), &amp;(d); 73.26(d)(3); 73.26(e)(1); 73.26(h)(5); 73.26(i)(5); 73.26(j)(6); 73.26(k)(2); 73.37(a); 73.37(b)(2); 73.40; 73.45; 73.46(d)(3); 73.46(g)(5); 73.46(h)(1)&amp;(3); 73.50(a)(3), 73.50(g)(1); 73.50(h);  73.51(d)(5),(6),&amp; (10); 73.60(e); 73.67(a)&amp;(c); 73.67(d)(11); 73.67(f)(4); 73.67(g)(3)(i); Appendix B Section VI H.1; Appendix C</t>
  </si>
  <si>
    <t>73.37(b)(3)(v), (vi), &amp; (vii) 73.37(b)(4)(iii), 73.37(g)(iii)</t>
  </si>
  <si>
    <t>73.57(a), (b)(1), (b)(6), (d), (d)(1), (d)(2), (g)(1), &amp; (g)(2)</t>
  </si>
  <si>
    <t>Decreased because no licensees performing work that falls under this requirement</t>
  </si>
  <si>
    <t>Increased burden per response from 8 hours to 25 hrs based on staff experience</t>
  </si>
  <si>
    <t>Fingerprint submission</t>
  </si>
  <si>
    <t>Total other costs</t>
  </si>
  <si>
    <t>Table 2
10 CFR Part 73 Annual Recordkeeping Burden</t>
  </si>
  <si>
    <t>Table 3
10 CFR Part 73, Annual Third Party Disclosure Burden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</si>
</sst>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
    <numFmt numFmtId="165" formatCode="&quot;$&quot;#,##0.00"/>
    <numFmt numFmtId="166" formatCode="0.0"/>
    <numFmt numFmtId="167" formatCode="_(* #,##0.0_);_(* \(#,##0.0\);_(* &quot;-&quot;??_);_(@_)"/>
    <numFmt numFmtId="168" formatCode="_(* #,##0.0_);_(* \(#,##0.0\);_(* &quot;-&quot;?_);_(@_)"/>
    <numFmt numFmtId="169" formatCode="_(&quot;$&quot;* #,##0_);_(&quot;$&quot;* \(#,##0\);_(&quot;$&quot;* &quot;-&quot;??_);_(@_)"/>
    <numFmt numFmtId="170" formatCode="_(* #,##0_);_(* \(#,##0\);_(* &quot;-&quot;??_);_(@_)"/>
  </numFmts>
  <fonts count="11" x14ac:knownFonts="1">
    <font>
      <sz val="11"/>
      <color theme="1"/>
      <name val="Calibri"/>
      <family val="2"/>
      <scheme val="minor"/>
    </font>
    <font>
      <sz val="11"/>
      <color theme="1"/>
      <name val="Arial"/>
      <family val="2"/>
    </font>
    <font>
      <sz val="9"/>
      <color theme="1"/>
      <name val="Arial"/>
      <family val="2"/>
    </font>
    <font>
      <sz val="10"/>
      <color theme="1"/>
      <name val="Arial"/>
      <family val="2"/>
    </font>
    <font>
      <sz val="10"/>
      <color rgb="FF000000"/>
      <name val="Arial"/>
      <family val="2"/>
    </font>
    <font>
      <b/>
      <sz val="10"/>
      <color theme="1"/>
      <name val="Arial"/>
      <family val="2"/>
    </font>
    <font>
      <b/>
      <sz val="9"/>
      <color theme="1"/>
      <name val="Arial"/>
      <family val="2"/>
    </font>
    <font>
      <b/>
      <sz val="11"/>
      <color theme="1"/>
      <name val="Arial"/>
      <family val="2"/>
    </font>
    <font>
      <sz val="11"/>
      <color theme="1"/>
      <name val="Calibri"/>
      <family val="2"/>
      <scheme val="minor"/>
    </font>
    <font>
      <sz val="11"/>
      <color rgb="FFFF0000"/>
      <name val="Arial"/>
      <family val="2"/>
    </font>
    <font>
      <b/>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s>
  <cellStyleXfs count="3">
    <xf numFmtId="0" fontId="0" fillId="0" borderId="0"/>
    <xf numFmtId="43" fontId="8" fillId="0" borderId="0" applyFont="0" applyFill="0" applyBorder="0" applyAlignment="0" applyProtection="0"/>
    <xf numFmtId="44" fontId="8" fillId="0" borderId="0" applyFont="0" applyFill="0" applyBorder="0" applyAlignment="0" applyProtection="0"/>
  </cellStyleXfs>
  <cellXfs count="118">
    <xf numFmtId="0" fontId="0" fillId="0" borderId="0" xfId="0"/>
    <xf numFmtId="0" fontId="2" fillId="0" borderId="1" xfId="0" applyFont="1" applyBorder="1" applyAlignment="1">
      <alignment vertical="top" wrapText="1"/>
    </xf>
    <xf numFmtId="0" fontId="2" fillId="0" borderId="1" xfId="0" applyFont="1" applyBorder="1" applyAlignment="1">
      <alignment horizontal="left" vertical="top" wrapText="1"/>
    </xf>
    <xf numFmtId="0" fontId="1" fillId="0" borderId="0" xfId="0" applyFont="1"/>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3" fillId="0" borderId="0" xfId="0" applyFont="1" applyFill="1"/>
    <xf numFmtId="0" fontId="3" fillId="0" borderId="1" xfId="0" applyFont="1" applyBorder="1" applyAlignment="1">
      <alignment vertical="top" wrapText="1"/>
    </xf>
    <xf numFmtId="0" fontId="4" fillId="0" borderId="1" xfId="0" applyFont="1" applyBorder="1" applyAlignment="1">
      <alignment vertical="top" wrapText="1"/>
    </xf>
    <xf numFmtId="0" fontId="9" fillId="0" borderId="0" xfId="0" applyFont="1"/>
    <xf numFmtId="0" fontId="7" fillId="0" borderId="1" xfId="0" applyFont="1" applyBorder="1"/>
    <xf numFmtId="167" fontId="1" fillId="0" borderId="1" xfId="1" applyNumberFormat="1" applyFont="1" applyBorder="1"/>
    <xf numFmtId="0" fontId="7" fillId="0" borderId="0" xfId="0" applyFont="1" applyBorder="1"/>
    <xf numFmtId="167" fontId="1" fillId="0" borderId="0" xfId="1" applyNumberFormat="1" applyFont="1" applyBorder="1"/>
    <xf numFmtId="0" fontId="7" fillId="0" borderId="0" xfId="0" applyFont="1"/>
    <xf numFmtId="169" fontId="1" fillId="0" borderId="0" xfId="2" applyNumberFormat="1" applyFont="1"/>
    <xf numFmtId="0" fontId="2" fillId="0" borderId="3" xfId="0" applyFont="1" applyBorder="1" applyAlignment="1">
      <alignment horizontal="left" vertical="top" wrapText="1"/>
    </xf>
    <xf numFmtId="168" fontId="1" fillId="0" borderId="0" xfId="0" applyNumberFormat="1" applyFont="1"/>
    <xf numFmtId="167" fontId="1" fillId="0" borderId="1" xfId="1" applyNumberFormat="1" applyFont="1" applyFill="1" applyBorder="1"/>
    <xf numFmtId="0" fontId="1" fillId="0" borderId="0" xfId="0" applyFont="1" applyFill="1"/>
    <xf numFmtId="0" fontId="3" fillId="0" borderId="0" xfId="0" applyFont="1" applyBorder="1"/>
    <xf numFmtId="169" fontId="1" fillId="0" borderId="1" xfId="2" applyNumberFormat="1" applyFont="1" applyBorder="1"/>
    <xf numFmtId="2" fontId="4" fillId="0" borderId="1" xfId="0" applyNumberFormat="1" applyFont="1" applyBorder="1" applyAlignment="1">
      <alignment horizontal="right" vertical="top" wrapText="1"/>
    </xf>
    <xf numFmtId="0" fontId="3" fillId="0" borderId="1" xfId="0" applyFont="1" applyFill="1" applyBorder="1" applyAlignment="1">
      <alignment vertical="top" wrapText="1"/>
    </xf>
    <xf numFmtId="0" fontId="3"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2" fontId="2" fillId="0" borderId="1" xfId="0" applyNumberFormat="1" applyFont="1" applyBorder="1" applyAlignment="1">
      <alignment horizontal="right" vertical="top" wrapText="1"/>
    </xf>
    <xf numFmtId="2" fontId="2" fillId="0" borderId="1" xfId="0" applyNumberFormat="1" applyFont="1" applyFill="1" applyBorder="1" applyAlignment="1">
      <alignment horizontal="right" vertical="top"/>
    </xf>
    <xf numFmtId="0" fontId="2" fillId="0" borderId="0" xfId="0" applyFont="1" applyFill="1" applyAlignment="1">
      <alignment vertical="top"/>
    </xf>
    <xf numFmtId="2" fontId="2" fillId="0" borderId="1" xfId="0" applyNumberFormat="1" applyFont="1" applyBorder="1" applyAlignment="1">
      <alignment horizontal="right" vertical="top"/>
    </xf>
    <xf numFmtId="2" fontId="2" fillId="0" borderId="1" xfId="0" applyNumberFormat="1" applyFont="1" applyFill="1" applyBorder="1" applyAlignment="1">
      <alignment horizontal="right" vertical="top" wrapText="1"/>
    </xf>
    <xf numFmtId="2" fontId="2" fillId="0" borderId="3" xfId="0" applyNumberFormat="1" applyFont="1" applyBorder="1" applyAlignment="1">
      <alignment horizontal="righ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0" fontId="3" fillId="0" borderId="0" xfId="0" applyFont="1" applyAlignment="1">
      <alignment vertical="top" wrapText="1"/>
    </xf>
    <xf numFmtId="0" fontId="3" fillId="0" borderId="0" xfId="0" applyFont="1" applyFill="1" applyAlignment="1">
      <alignment vertical="top" wrapText="1"/>
    </xf>
    <xf numFmtId="0" fontId="3" fillId="0" borderId="0" xfId="0" applyFont="1" applyFill="1" applyAlignment="1">
      <alignment vertical="top"/>
    </xf>
    <xf numFmtId="2" fontId="3" fillId="2" borderId="1" xfId="0" applyNumberFormat="1" applyFont="1" applyFill="1" applyBorder="1" applyAlignment="1">
      <alignment vertical="top" wrapText="1"/>
    </xf>
    <xf numFmtId="166" fontId="3" fillId="2" borderId="1" xfId="0" applyNumberFormat="1" applyFont="1" applyFill="1" applyBorder="1" applyAlignment="1">
      <alignment vertical="top" wrapText="1"/>
    </xf>
    <xf numFmtId="166" fontId="3" fillId="0" borderId="1" xfId="0" applyNumberFormat="1" applyFont="1" applyFill="1" applyBorder="1" applyAlignment="1">
      <alignment vertical="top" wrapText="1"/>
    </xf>
    <xf numFmtId="3" fontId="3" fillId="0" borderId="1" xfId="0" applyNumberFormat="1" applyFont="1" applyFill="1" applyBorder="1" applyAlignment="1">
      <alignment vertical="top" wrapText="1"/>
    </xf>
    <xf numFmtId="2" fontId="3" fillId="0" borderId="1" xfId="0" applyNumberFormat="1" applyFont="1" applyFill="1" applyBorder="1" applyAlignment="1">
      <alignment vertical="top" wrapText="1"/>
    </xf>
    <xf numFmtId="2" fontId="3" fillId="0" borderId="1" xfId="0" applyNumberFormat="1" applyFont="1" applyFill="1" applyBorder="1" applyAlignment="1">
      <alignment horizontal="right" vertical="top"/>
    </xf>
    <xf numFmtId="166" fontId="3" fillId="0" borderId="1" xfId="0" applyNumberFormat="1" applyFont="1" applyFill="1" applyBorder="1" applyAlignment="1">
      <alignment horizontal="right" vertical="top"/>
    </xf>
    <xf numFmtId="2" fontId="4" fillId="0" borderId="1" xfId="0" applyNumberFormat="1" applyFont="1" applyBorder="1" applyAlignment="1">
      <alignment vertical="top" wrapText="1"/>
    </xf>
    <xf numFmtId="2" fontId="3" fillId="0" borderId="1" xfId="0" applyNumberFormat="1" applyFont="1" applyBorder="1" applyAlignment="1">
      <alignment vertical="top" wrapText="1"/>
    </xf>
    <xf numFmtId="166" fontId="5" fillId="0" borderId="1" xfId="0" applyNumberFormat="1" applyFont="1" applyBorder="1" applyAlignment="1">
      <alignment vertical="top"/>
    </xf>
    <xf numFmtId="0" fontId="3" fillId="0" borderId="0" xfId="0" applyFont="1" applyAlignment="1">
      <alignment horizontal="center" vertical="top"/>
    </xf>
    <xf numFmtId="2" fontId="3" fillId="0" borderId="0" xfId="0" applyNumberFormat="1" applyFont="1" applyAlignment="1">
      <alignment horizontal="center" vertical="top"/>
    </xf>
    <xf numFmtId="166" fontId="3" fillId="0" borderId="0" xfId="0" applyNumberFormat="1" applyFont="1" applyBorder="1" applyAlignment="1">
      <alignment horizontal="center" vertical="top"/>
    </xf>
    <xf numFmtId="3" fontId="3" fillId="0" borderId="0" xfId="0" applyNumberFormat="1" applyFont="1" applyFill="1" applyBorder="1"/>
    <xf numFmtId="166" fontId="3" fillId="0" borderId="1" xfId="0" applyNumberFormat="1" applyFont="1" applyFill="1" applyBorder="1" applyAlignment="1">
      <alignment horizontal="right" vertical="center"/>
    </xf>
    <xf numFmtId="0" fontId="3" fillId="0" borderId="1" xfId="0" applyFont="1" applyFill="1" applyBorder="1" applyAlignment="1">
      <alignment horizontal="right" vertical="center" wrapText="1"/>
    </xf>
    <xf numFmtId="0" fontId="4" fillId="0" borderId="1" xfId="0" applyFont="1" applyFill="1" applyBorder="1" applyAlignment="1">
      <alignment vertical="top" wrapText="1"/>
    </xf>
    <xf numFmtId="2" fontId="2" fillId="0" borderId="3" xfId="0" applyNumberFormat="1" applyFont="1" applyFill="1" applyBorder="1" applyAlignment="1">
      <alignment horizontal="right" vertical="top" wrapText="1"/>
    </xf>
    <xf numFmtId="0" fontId="2" fillId="0" borderId="0" xfId="0" applyFont="1" applyFill="1" applyAlignment="1">
      <alignment horizontal="center" vertical="top"/>
    </xf>
    <xf numFmtId="0" fontId="2" fillId="3" borderId="0" xfId="0" applyFont="1" applyFill="1" applyAlignment="1">
      <alignment horizontal="center" vertical="top"/>
    </xf>
    <xf numFmtId="0" fontId="5" fillId="0" borderId="0" xfId="0" applyFont="1" applyBorder="1" applyAlignment="1">
      <alignment horizontal="right" vertical="top"/>
    </xf>
    <xf numFmtId="166" fontId="3" fillId="0" borderId="1" xfId="0" applyNumberFormat="1" applyFont="1" applyFill="1" applyBorder="1" applyAlignment="1">
      <alignment horizontal="right" vertical="top" wrapText="1"/>
    </xf>
    <xf numFmtId="166" fontId="3" fillId="0" borderId="1" xfId="0" applyNumberFormat="1" applyFont="1" applyFill="1" applyBorder="1" applyAlignment="1">
      <alignment horizontal="right" vertical="center" wrapText="1"/>
    </xf>
    <xf numFmtId="166" fontId="3" fillId="0" borderId="1" xfId="0" applyNumberFormat="1" applyFont="1" applyBorder="1" applyAlignment="1">
      <alignment horizontal="right" vertical="top"/>
    </xf>
    <xf numFmtId="166" fontId="3" fillId="0" borderId="0" xfId="0" applyNumberFormat="1" applyFont="1" applyBorder="1" applyAlignment="1">
      <alignment horizontal="right" vertical="top"/>
    </xf>
    <xf numFmtId="0" fontId="5" fillId="0" borderId="5" xfId="0" applyFont="1" applyBorder="1" applyAlignment="1">
      <alignment horizontal="center" vertical="top" wrapText="1"/>
    </xf>
    <xf numFmtId="0" fontId="6" fillId="0" borderId="5" xfId="0" applyFont="1" applyBorder="1" applyAlignment="1">
      <alignment vertical="top" wrapText="1"/>
    </xf>
    <xf numFmtId="0" fontId="6" fillId="0" borderId="5" xfId="0" applyFont="1" applyFill="1" applyBorder="1" applyAlignment="1">
      <alignment horizontal="center" vertical="top" wrapText="1"/>
    </xf>
    <xf numFmtId="0" fontId="6" fillId="0" borderId="5" xfId="0" applyFont="1" applyBorder="1" applyAlignment="1">
      <alignment horizontal="center" vertical="top" wrapText="1"/>
    </xf>
    <xf numFmtId="2" fontId="6" fillId="0" borderId="5" xfId="0" applyNumberFormat="1" applyFont="1" applyBorder="1" applyAlignment="1">
      <alignment horizontal="center" vertical="top" wrapText="1"/>
    </xf>
    <xf numFmtId="0" fontId="3" fillId="2" borderId="3" xfId="0" applyFont="1" applyFill="1" applyBorder="1" applyAlignment="1">
      <alignment vertical="top" wrapText="1"/>
    </xf>
    <xf numFmtId="2" fontId="3" fillId="2" borderId="3" xfId="0" applyNumberFormat="1" applyFont="1" applyFill="1" applyBorder="1" applyAlignment="1">
      <alignment vertical="top" wrapText="1"/>
    </xf>
    <xf numFmtId="166" fontId="3" fillId="2" borderId="3" xfId="0" applyNumberFormat="1" applyFont="1" applyFill="1" applyBorder="1" applyAlignment="1">
      <alignment vertical="top" wrapText="1"/>
    </xf>
    <xf numFmtId="0" fontId="5" fillId="0" borderId="5" xfId="0" applyFont="1" applyFill="1" applyBorder="1" applyAlignment="1">
      <alignment horizontal="center" vertical="top" wrapText="1"/>
    </xf>
    <xf numFmtId="2" fontId="5" fillId="0" borderId="5" xfId="0" applyNumberFormat="1" applyFont="1" applyBorder="1" applyAlignment="1">
      <alignment horizontal="center" vertical="top" wrapText="1"/>
    </xf>
    <xf numFmtId="166" fontId="5" fillId="0" borderId="5" xfId="0" applyNumberFormat="1" applyFont="1" applyBorder="1" applyAlignment="1">
      <alignment horizontal="center" vertical="top" wrapText="1"/>
    </xf>
    <xf numFmtId="0" fontId="3" fillId="0" borderId="3" xfId="0"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0" fontId="3" fillId="0" borderId="1" xfId="0" applyFont="1" applyFill="1" applyBorder="1" applyAlignment="1">
      <alignment horizontal="center" vertical="center"/>
    </xf>
    <xf numFmtId="0" fontId="3" fillId="0" borderId="1" xfId="0" applyFont="1" applyFill="1" applyBorder="1" applyAlignment="1">
      <alignment horizontal="center"/>
    </xf>
    <xf numFmtId="0" fontId="3" fillId="0" borderId="0" xfId="0" applyFont="1" applyFill="1" applyAlignment="1">
      <alignment horizontal="center"/>
    </xf>
    <xf numFmtId="166" fontId="3" fillId="0" borderId="3" xfId="0" applyNumberFormat="1" applyFont="1" applyFill="1" applyBorder="1" applyAlignment="1">
      <alignment horizontal="right" vertical="top" wrapText="1"/>
    </xf>
    <xf numFmtId="0" fontId="3" fillId="0" borderId="0" xfId="0" applyFont="1" applyFill="1" applyBorder="1"/>
    <xf numFmtId="3" fontId="3" fillId="0" borderId="3" xfId="0" applyNumberFormat="1" applyFont="1" applyFill="1" applyBorder="1" applyAlignment="1">
      <alignment vertical="top" wrapText="1"/>
    </xf>
    <xf numFmtId="3" fontId="4" fillId="0" borderId="1" xfId="0" applyNumberFormat="1" applyFont="1" applyBorder="1" applyAlignment="1">
      <alignment horizontal="right" vertical="top" wrapText="1"/>
    </xf>
    <xf numFmtId="0" fontId="3" fillId="0" borderId="1" xfId="0" applyFont="1" applyFill="1" applyBorder="1" applyAlignment="1">
      <alignment horizontal="right" vertical="top"/>
    </xf>
    <xf numFmtId="0" fontId="3" fillId="0" borderId="1" xfId="0" applyFont="1" applyFill="1" applyBorder="1" applyAlignment="1">
      <alignment vertical="top"/>
    </xf>
    <xf numFmtId="0" fontId="3" fillId="0" borderId="1" xfId="0" applyFont="1" applyFill="1" applyBorder="1" applyAlignment="1">
      <alignment horizontal="left" vertical="top" wrapText="1"/>
    </xf>
    <xf numFmtId="0" fontId="5" fillId="0" borderId="5" xfId="0" applyFont="1" applyFill="1" applyBorder="1" applyAlignment="1">
      <alignment vertical="top" wrapText="1"/>
    </xf>
    <xf numFmtId="164" fontId="5" fillId="0" borderId="5" xfId="0" applyNumberFormat="1" applyFont="1" applyFill="1" applyBorder="1" applyAlignment="1">
      <alignment horizontal="center" vertical="top" wrapText="1"/>
    </xf>
    <xf numFmtId="0" fontId="3" fillId="0" borderId="1" xfId="0" applyFont="1" applyFill="1" applyBorder="1" applyAlignment="1">
      <alignment vertical="center" wrapText="1"/>
    </xf>
    <xf numFmtId="164" fontId="3" fillId="0" borderId="1" xfId="0" applyNumberFormat="1" applyFont="1" applyFill="1" applyBorder="1" applyAlignment="1">
      <alignment horizontal="center" vertical="center"/>
    </xf>
    <xf numFmtId="0" fontId="3" fillId="0" borderId="1" xfId="0" applyFont="1" applyFill="1" applyBorder="1"/>
    <xf numFmtId="0" fontId="4" fillId="0" borderId="1" xfId="0" applyFont="1" applyFill="1" applyBorder="1" applyAlignment="1">
      <alignment horizontal="center" wrapText="1"/>
    </xf>
    <xf numFmtId="165" fontId="3" fillId="0" borderId="0" xfId="0" applyNumberFormat="1" applyFont="1" applyFill="1"/>
    <xf numFmtId="0" fontId="3" fillId="0" borderId="1" xfId="0" applyFont="1" applyFill="1" applyBorder="1" applyAlignment="1">
      <alignment wrapText="1"/>
    </xf>
    <xf numFmtId="164" fontId="3" fillId="0" borderId="1" xfId="0" applyNumberFormat="1" applyFont="1" applyFill="1" applyBorder="1" applyAlignment="1">
      <alignment horizontal="center"/>
    </xf>
    <xf numFmtId="0" fontId="3" fillId="0" borderId="0" xfId="0" applyFont="1" applyFill="1" applyAlignment="1">
      <alignment wrapText="1"/>
    </xf>
    <xf numFmtId="164" fontId="3" fillId="0" borderId="0" xfId="0" applyNumberFormat="1" applyFont="1" applyFill="1" applyAlignment="1">
      <alignment horizontal="center"/>
    </xf>
    <xf numFmtId="0" fontId="3" fillId="0" borderId="3" xfId="0" applyFont="1" applyFill="1" applyBorder="1" applyAlignment="1">
      <alignmen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2" fillId="0" borderId="3" xfId="0" applyFont="1" applyFill="1" applyBorder="1" applyAlignment="1">
      <alignment horizontal="left" vertical="top" wrapText="1"/>
    </xf>
    <xf numFmtId="0" fontId="6" fillId="0" borderId="5" xfId="0" applyFont="1" applyFill="1" applyBorder="1" applyAlignment="1">
      <alignment vertical="top" wrapText="1"/>
    </xf>
    <xf numFmtId="170" fontId="1" fillId="0" borderId="1" xfId="1" applyNumberFormat="1" applyFont="1" applyBorder="1"/>
    <xf numFmtId="170" fontId="1" fillId="0" borderId="1" xfId="1" applyNumberFormat="1" applyFont="1" applyFill="1" applyBorder="1"/>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Fill="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3" fillId="0" borderId="1" xfId="0" applyFont="1" applyFill="1" applyBorder="1" applyAlignment="1">
      <alignment horizontal="left" vertical="top" wrapText="1"/>
    </xf>
    <xf numFmtId="0" fontId="5" fillId="0" borderId="4" xfId="0" applyFont="1" applyFill="1" applyBorder="1" applyAlignment="1">
      <alignment horizontal="center" wrapText="1"/>
    </xf>
    <xf numFmtId="0" fontId="5" fillId="0" borderId="0" xfId="0" applyFont="1" applyFill="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FFCC"/>
      <color rgb="FFC2FEC2"/>
      <color rgb="FFDE12B2"/>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0"/>
  <sheetViews>
    <sheetView view="pageBreakPreview" zoomScaleNormal="100" zoomScaleSheetLayoutView="100" workbookViewId="0">
      <pane ySplit="2" topLeftCell="A116" activePane="bottomLeft" state="frozen"/>
      <selection pane="bottomLeft" activeCell="H4" sqref="H4"/>
    </sheetView>
  </sheetViews>
  <sheetFormatPr defaultColWidth="9.140625" defaultRowHeight="12" x14ac:dyDescent="0.25"/>
  <cols>
    <col min="1" max="1" width="24.85546875" style="29" customWidth="1"/>
    <col min="2" max="2" width="37.140625" style="26" customWidth="1"/>
    <col min="3" max="3" width="12" style="57" customWidth="1"/>
    <col min="4" max="5" width="10.85546875" style="33" customWidth="1"/>
    <col min="6" max="7" width="10.85546875" style="34" customWidth="1"/>
    <col min="8" max="8" width="58.42578125" style="25" customWidth="1"/>
    <col min="9" max="16384" width="9.140625" style="26"/>
  </cols>
  <sheetData>
    <row r="1" spans="1:8" ht="32.25" customHeight="1" x14ac:dyDescent="0.25">
      <c r="A1" s="108" t="s">
        <v>80</v>
      </c>
      <c r="B1" s="109"/>
      <c r="C1" s="109"/>
      <c r="D1" s="109"/>
      <c r="E1" s="109"/>
      <c r="F1" s="109"/>
      <c r="G1" s="109"/>
      <c r="H1" s="109"/>
    </row>
    <row r="2" spans="1:8" ht="48.75" thickBot="1" x14ac:dyDescent="0.3">
      <c r="A2" s="105" t="s">
        <v>0</v>
      </c>
      <c r="B2" s="64" t="s">
        <v>81</v>
      </c>
      <c r="C2" s="65" t="s">
        <v>1</v>
      </c>
      <c r="D2" s="66" t="s">
        <v>90</v>
      </c>
      <c r="E2" s="66" t="s">
        <v>2</v>
      </c>
      <c r="F2" s="67" t="s">
        <v>3</v>
      </c>
      <c r="G2" s="67" t="s">
        <v>4</v>
      </c>
      <c r="H2" s="67" t="s">
        <v>141</v>
      </c>
    </row>
    <row r="3" spans="1:8" ht="64.150000000000006" customHeight="1" x14ac:dyDescent="0.25">
      <c r="A3" s="104">
        <v>73.5</v>
      </c>
      <c r="B3" s="16" t="s">
        <v>158</v>
      </c>
      <c r="C3" s="55">
        <v>4</v>
      </c>
      <c r="D3" s="32">
        <v>1</v>
      </c>
      <c r="E3" s="32">
        <f>D3*C3</f>
        <v>4</v>
      </c>
      <c r="F3" s="32">
        <v>25</v>
      </c>
      <c r="G3" s="32">
        <f>F3*E3</f>
        <v>100</v>
      </c>
      <c r="H3" s="1" t="s">
        <v>325</v>
      </c>
    </row>
    <row r="4" spans="1:8" ht="60" x14ac:dyDescent="0.25">
      <c r="A4" s="4" t="s">
        <v>11</v>
      </c>
      <c r="B4" s="2" t="s">
        <v>159</v>
      </c>
      <c r="C4" s="31">
        <v>0</v>
      </c>
      <c r="D4" s="31">
        <v>0</v>
      </c>
      <c r="E4" s="31">
        <f>D4*C4</f>
        <v>0</v>
      </c>
      <c r="F4" s="27">
        <v>5</v>
      </c>
      <c r="G4" s="27">
        <f>F4*E4</f>
        <v>0</v>
      </c>
      <c r="H4" s="7" t="s">
        <v>295</v>
      </c>
    </row>
    <row r="5" spans="1:8" s="29" customFormat="1" ht="74.45" customHeight="1" x14ac:dyDescent="0.25">
      <c r="A5" s="4" t="s">
        <v>288</v>
      </c>
      <c r="B5" s="4" t="s">
        <v>289</v>
      </c>
      <c r="C5" s="31">
        <v>0</v>
      </c>
      <c r="D5" s="31">
        <v>0</v>
      </c>
      <c r="E5" s="31">
        <f>D5*C5</f>
        <v>0</v>
      </c>
      <c r="F5" s="31">
        <v>1</v>
      </c>
      <c r="G5" s="31">
        <f>F5*E5</f>
        <v>0</v>
      </c>
      <c r="H5" s="7" t="s">
        <v>295</v>
      </c>
    </row>
    <row r="6" spans="1:8" s="29" customFormat="1" ht="25.5" x14ac:dyDescent="0.25">
      <c r="A6" s="5" t="s">
        <v>18</v>
      </c>
      <c r="B6" s="5" t="s">
        <v>226</v>
      </c>
      <c r="C6" s="31">
        <v>0</v>
      </c>
      <c r="D6" s="31">
        <v>0</v>
      </c>
      <c r="E6" s="31">
        <f>D6*C6</f>
        <v>0</v>
      </c>
      <c r="F6" s="31">
        <v>0.5</v>
      </c>
      <c r="G6" s="31">
        <f>F6*E6</f>
        <v>0</v>
      </c>
      <c r="H6" s="7" t="s">
        <v>295</v>
      </c>
    </row>
    <row r="7" spans="1:8" s="29" customFormat="1" ht="48" customHeight="1" x14ac:dyDescent="0.25">
      <c r="A7" s="5" t="s">
        <v>65</v>
      </c>
      <c r="B7" s="5" t="s">
        <v>142</v>
      </c>
      <c r="C7" s="28">
        <v>6</v>
      </c>
      <c r="D7" s="28">
        <v>1.1100000000000001</v>
      </c>
      <c r="E7" s="28">
        <f>C7*D7</f>
        <v>6.66</v>
      </c>
      <c r="F7" s="28">
        <v>25</v>
      </c>
      <c r="G7" s="28">
        <f>E7*F7</f>
        <v>166.5</v>
      </c>
      <c r="H7" s="5" t="s">
        <v>312</v>
      </c>
    </row>
    <row r="8" spans="1:8" ht="92.45" customHeight="1" x14ac:dyDescent="0.25">
      <c r="A8" s="5" t="s">
        <v>69</v>
      </c>
      <c r="B8" s="1" t="s">
        <v>230</v>
      </c>
      <c r="C8" s="28">
        <v>6</v>
      </c>
      <c r="D8" s="30">
        <v>1</v>
      </c>
      <c r="E8" s="30">
        <f>C8*D8</f>
        <v>6</v>
      </c>
      <c r="F8" s="30">
        <v>5.25</v>
      </c>
      <c r="G8" s="27">
        <f t="shared" ref="G8:G28" si="0">F8*E8</f>
        <v>31.5</v>
      </c>
      <c r="H8" s="5" t="s">
        <v>312</v>
      </c>
    </row>
    <row r="9" spans="1:8" s="29" customFormat="1" ht="50.45" customHeight="1" x14ac:dyDescent="0.25">
      <c r="A9" s="5" t="s">
        <v>19</v>
      </c>
      <c r="B9" s="5" t="s">
        <v>162</v>
      </c>
      <c r="C9" s="31">
        <v>2</v>
      </c>
      <c r="D9" s="31">
        <v>1</v>
      </c>
      <c r="E9" s="31">
        <f t="shared" ref="E9:E17" si="1">D9*C9</f>
        <v>2</v>
      </c>
      <c r="F9" s="31">
        <v>1</v>
      </c>
      <c r="G9" s="31">
        <f t="shared" si="0"/>
        <v>2</v>
      </c>
      <c r="H9" s="5" t="s">
        <v>270</v>
      </c>
    </row>
    <row r="10" spans="1:8" s="29" customFormat="1" ht="51" x14ac:dyDescent="0.25">
      <c r="A10" s="23" t="s">
        <v>53</v>
      </c>
      <c r="B10" s="23" t="s">
        <v>240</v>
      </c>
      <c r="C10" s="31">
        <v>0</v>
      </c>
      <c r="D10" s="31">
        <v>0</v>
      </c>
      <c r="E10" s="31">
        <f t="shared" si="1"/>
        <v>0</v>
      </c>
      <c r="F10" s="31">
        <v>8</v>
      </c>
      <c r="G10" s="31">
        <f t="shared" si="0"/>
        <v>0</v>
      </c>
      <c r="H10" s="5"/>
    </row>
    <row r="11" spans="1:8" s="29" customFormat="1" ht="60" x14ac:dyDescent="0.25">
      <c r="A11" s="5" t="s">
        <v>27</v>
      </c>
      <c r="B11" s="5" t="s">
        <v>164</v>
      </c>
      <c r="C11" s="31">
        <v>0</v>
      </c>
      <c r="D11" s="31">
        <v>0</v>
      </c>
      <c r="E11" s="31">
        <f t="shared" si="1"/>
        <v>0</v>
      </c>
      <c r="F11" s="31">
        <v>8</v>
      </c>
      <c r="G11" s="31">
        <f t="shared" si="0"/>
        <v>0</v>
      </c>
      <c r="H11" s="5"/>
    </row>
    <row r="12" spans="1:8" s="29" customFormat="1" ht="25.5" x14ac:dyDescent="0.25">
      <c r="A12" s="23" t="s">
        <v>54</v>
      </c>
      <c r="B12" s="7" t="s">
        <v>91</v>
      </c>
      <c r="C12" s="31">
        <v>0</v>
      </c>
      <c r="D12" s="31">
        <v>0</v>
      </c>
      <c r="E12" s="31">
        <f t="shared" si="1"/>
        <v>0</v>
      </c>
      <c r="F12" s="27">
        <v>8</v>
      </c>
      <c r="G12" s="31">
        <f t="shared" si="0"/>
        <v>0</v>
      </c>
      <c r="H12" s="5" t="s">
        <v>307</v>
      </c>
    </row>
    <row r="13" spans="1:8" ht="36" x14ac:dyDescent="0.25">
      <c r="A13" s="5" t="s">
        <v>51</v>
      </c>
      <c r="B13" s="5" t="s">
        <v>266</v>
      </c>
      <c r="C13" s="31">
        <v>60</v>
      </c>
      <c r="D13" s="27">
        <v>25</v>
      </c>
      <c r="E13" s="27">
        <f t="shared" si="1"/>
        <v>1500</v>
      </c>
      <c r="F13" s="27">
        <v>0.33</v>
      </c>
      <c r="G13" s="27">
        <f t="shared" si="0"/>
        <v>495</v>
      </c>
      <c r="H13" s="5" t="s">
        <v>268</v>
      </c>
    </row>
    <row r="14" spans="1:8" ht="96" x14ac:dyDescent="0.25">
      <c r="A14" s="5" t="s">
        <v>323</v>
      </c>
      <c r="B14" s="1" t="s">
        <v>232</v>
      </c>
      <c r="C14" s="31">
        <v>91</v>
      </c>
      <c r="D14" s="27">
        <v>426.75</v>
      </c>
      <c r="E14" s="27">
        <f t="shared" si="1"/>
        <v>38834.25</v>
      </c>
      <c r="F14" s="27">
        <v>0.5</v>
      </c>
      <c r="G14" s="27">
        <f t="shared" si="0"/>
        <v>19417.125</v>
      </c>
      <c r="H14" s="1" t="s">
        <v>267</v>
      </c>
    </row>
    <row r="15" spans="1:8" ht="49.9" customHeight="1" x14ac:dyDescent="0.25">
      <c r="A15" s="5" t="s">
        <v>293</v>
      </c>
      <c r="B15" s="1" t="s">
        <v>167</v>
      </c>
      <c r="C15" s="31">
        <v>0</v>
      </c>
      <c r="D15" s="31">
        <v>2</v>
      </c>
      <c r="E15" s="31">
        <f t="shared" si="1"/>
        <v>0</v>
      </c>
      <c r="F15" s="31">
        <v>6</v>
      </c>
      <c r="G15" s="31">
        <f t="shared" si="0"/>
        <v>0</v>
      </c>
      <c r="H15" s="5"/>
    </row>
    <row r="16" spans="1:8" s="29" customFormat="1" ht="60" x14ac:dyDescent="0.25">
      <c r="A16" s="4" t="s">
        <v>44</v>
      </c>
      <c r="B16" s="4" t="s">
        <v>290</v>
      </c>
      <c r="C16" s="31">
        <v>0</v>
      </c>
      <c r="D16" s="31">
        <v>0</v>
      </c>
      <c r="E16" s="31">
        <f t="shared" si="1"/>
        <v>0</v>
      </c>
      <c r="F16" s="31">
        <v>2</v>
      </c>
      <c r="G16" s="31">
        <f t="shared" si="0"/>
        <v>0</v>
      </c>
      <c r="H16" s="5"/>
    </row>
    <row r="17" spans="1:8" s="29" customFormat="1" ht="72" x14ac:dyDescent="0.25">
      <c r="A17" s="5" t="s">
        <v>45</v>
      </c>
      <c r="B17" s="5" t="s">
        <v>166</v>
      </c>
      <c r="C17" s="28">
        <v>6</v>
      </c>
      <c r="D17" s="31">
        <v>1</v>
      </c>
      <c r="E17" s="31">
        <f t="shared" si="1"/>
        <v>6</v>
      </c>
      <c r="F17" s="31">
        <v>1</v>
      </c>
      <c r="G17" s="31">
        <f t="shared" si="0"/>
        <v>6</v>
      </c>
      <c r="H17" s="5" t="s">
        <v>312</v>
      </c>
    </row>
    <row r="18" spans="1:8" ht="48" x14ac:dyDescent="0.25">
      <c r="A18" s="5" t="s">
        <v>231</v>
      </c>
      <c r="B18" s="1" t="s">
        <v>153</v>
      </c>
      <c r="C18" s="31">
        <v>0</v>
      </c>
      <c r="D18" s="27">
        <v>0</v>
      </c>
      <c r="E18" s="27">
        <f t="shared" ref="E18:E26" si="2">D18*C18</f>
        <v>0</v>
      </c>
      <c r="F18" s="27">
        <v>41.5</v>
      </c>
      <c r="G18" s="27">
        <f t="shared" si="0"/>
        <v>0</v>
      </c>
      <c r="H18" s="1"/>
    </row>
    <row r="19" spans="1:8" ht="36" x14ac:dyDescent="0.25">
      <c r="A19" s="5" t="s">
        <v>48</v>
      </c>
      <c r="B19" s="1" t="s">
        <v>168</v>
      </c>
      <c r="C19" s="28">
        <v>6</v>
      </c>
      <c r="D19" s="27">
        <v>2</v>
      </c>
      <c r="E19" s="27">
        <f t="shared" si="2"/>
        <v>12</v>
      </c>
      <c r="F19" s="27">
        <v>6</v>
      </c>
      <c r="G19" s="27">
        <f t="shared" si="0"/>
        <v>72</v>
      </c>
      <c r="H19" s="5" t="s">
        <v>312</v>
      </c>
    </row>
    <row r="20" spans="1:8" ht="117" customHeight="1" x14ac:dyDescent="0.25">
      <c r="A20" s="4" t="s">
        <v>93</v>
      </c>
      <c r="B20" s="2" t="s">
        <v>95</v>
      </c>
      <c r="C20" s="28">
        <v>6</v>
      </c>
      <c r="D20" s="27">
        <v>1.5</v>
      </c>
      <c r="E20" s="27">
        <f t="shared" si="2"/>
        <v>9</v>
      </c>
      <c r="F20" s="27">
        <v>0.2</v>
      </c>
      <c r="G20" s="27">
        <f t="shared" si="0"/>
        <v>1.8</v>
      </c>
      <c r="H20" s="5" t="s">
        <v>312</v>
      </c>
    </row>
    <row r="21" spans="1:8" s="29" customFormat="1" ht="24" x14ac:dyDescent="0.25">
      <c r="A21" s="5" t="s">
        <v>94</v>
      </c>
      <c r="B21" s="5" t="s">
        <v>92</v>
      </c>
      <c r="C21" s="28">
        <v>6</v>
      </c>
      <c r="D21" s="28">
        <v>3.33</v>
      </c>
      <c r="E21" s="28">
        <f>C21*D21</f>
        <v>19.98</v>
      </c>
      <c r="F21" s="28">
        <v>0.3</v>
      </c>
      <c r="G21" s="31">
        <f t="shared" si="0"/>
        <v>5.9939999999999998</v>
      </c>
      <c r="H21" s="5" t="s">
        <v>312</v>
      </c>
    </row>
    <row r="22" spans="1:8" ht="84" x14ac:dyDescent="0.25">
      <c r="A22" s="4">
        <v>73.73</v>
      </c>
      <c r="B22" s="2" t="s">
        <v>169</v>
      </c>
      <c r="C22" s="28">
        <v>6</v>
      </c>
      <c r="D22" s="27">
        <v>4.5</v>
      </c>
      <c r="E22" s="27">
        <f t="shared" si="2"/>
        <v>27</v>
      </c>
      <c r="F22" s="27">
        <v>8</v>
      </c>
      <c r="G22" s="27">
        <f t="shared" si="0"/>
        <v>216</v>
      </c>
      <c r="H22" s="5" t="s">
        <v>312</v>
      </c>
    </row>
    <row r="23" spans="1:8" ht="103.9" customHeight="1" x14ac:dyDescent="0.25">
      <c r="A23" s="4">
        <v>73.739999999999995</v>
      </c>
      <c r="B23" s="2" t="s">
        <v>269</v>
      </c>
      <c r="C23" s="28">
        <v>6</v>
      </c>
      <c r="D23" s="27">
        <v>1.4</v>
      </c>
      <c r="E23" s="27">
        <f t="shared" si="2"/>
        <v>8.3999999999999986</v>
      </c>
      <c r="F23" s="27">
        <v>8</v>
      </c>
      <c r="G23" s="27">
        <f t="shared" si="0"/>
        <v>67.199999999999989</v>
      </c>
      <c r="H23" s="5" t="s">
        <v>312</v>
      </c>
    </row>
    <row r="24" spans="1:8" x14ac:dyDescent="0.25">
      <c r="A24" s="4" t="s">
        <v>145</v>
      </c>
      <c r="B24" s="2" t="s">
        <v>148</v>
      </c>
      <c r="C24" s="31">
        <v>60</v>
      </c>
      <c r="D24" s="27">
        <v>0.5</v>
      </c>
      <c r="E24" s="27">
        <f t="shared" si="2"/>
        <v>30</v>
      </c>
      <c r="F24" s="27">
        <v>1</v>
      </c>
      <c r="G24" s="27">
        <f t="shared" si="0"/>
        <v>30</v>
      </c>
      <c r="H24" s="5" t="s">
        <v>268</v>
      </c>
    </row>
    <row r="25" spans="1:8" x14ac:dyDescent="0.25">
      <c r="A25" s="4" t="s">
        <v>146</v>
      </c>
      <c r="B25" s="2" t="s">
        <v>149</v>
      </c>
      <c r="C25" s="31">
        <v>60</v>
      </c>
      <c r="D25" s="27">
        <v>1</v>
      </c>
      <c r="E25" s="27">
        <f t="shared" si="2"/>
        <v>60</v>
      </c>
      <c r="F25" s="27">
        <v>0.5</v>
      </c>
      <c r="G25" s="27">
        <f t="shared" si="0"/>
        <v>30</v>
      </c>
      <c r="H25" s="5" t="s">
        <v>268</v>
      </c>
    </row>
    <row r="26" spans="1:8" x14ac:dyDescent="0.25">
      <c r="A26" s="4" t="s">
        <v>147</v>
      </c>
      <c r="B26" s="2" t="s">
        <v>150</v>
      </c>
      <c r="C26" s="31">
        <v>60</v>
      </c>
      <c r="D26" s="27">
        <v>2</v>
      </c>
      <c r="E26" s="27">
        <f t="shared" si="2"/>
        <v>120</v>
      </c>
      <c r="F26" s="27">
        <v>0.5</v>
      </c>
      <c r="G26" s="27">
        <f t="shared" si="0"/>
        <v>60</v>
      </c>
      <c r="H26" s="5" t="s">
        <v>268</v>
      </c>
    </row>
    <row r="27" spans="1:8" ht="24" x14ac:dyDescent="0.25">
      <c r="A27" s="104" t="s">
        <v>319</v>
      </c>
      <c r="B27" s="16" t="s">
        <v>320</v>
      </c>
      <c r="C27" s="31">
        <v>60</v>
      </c>
      <c r="D27" s="27">
        <v>1</v>
      </c>
      <c r="E27" s="27">
        <f t="shared" ref="E27" si="3">D27*C27</f>
        <v>60</v>
      </c>
      <c r="F27" s="27">
        <v>3</v>
      </c>
      <c r="G27" s="27">
        <f t="shared" si="0"/>
        <v>180</v>
      </c>
      <c r="H27" s="5" t="s">
        <v>268</v>
      </c>
    </row>
    <row r="28" spans="1:8" ht="37.15" customHeight="1" x14ac:dyDescent="0.25">
      <c r="A28" s="104" t="s">
        <v>49</v>
      </c>
      <c r="B28" s="16" t="s">
        <v>170</v>
      </c>
      <c r="C28" s="55">
        <v>114</v>
      </c>
      <c r="D28" s="32">
        <v>1</v>
      </c>
      <c r="E28" s="32">
        <f>D28*C28</f>
        <v>114</v>
      </c>
      <c r="F28" s="32">
        <v>15</v>
      </c>
      <c r="G28" s="32">
        <f t="shared" si="0"/>
        <v>1710</v>
      </c>
      <c r="H28" s="5" t="s">
        <v>296</v>
      </c>
    </row>
    <row r="29" spans="1:8" x14ac:dyDescent="0.25">
      <c r="A29" s="5" t="s">
        <v>52</v>
      </c>
      <c r="B29" s="1"/>
      <c r="C29" s="31">
        <v>283</v>
      </c>
      <c r="D29" s="27"/>
      <c r="E29" s="27">
        <f>SUM(E3:E28)</f>
        <v>40819.290000000008</v>
      </c>
      <c r="F29" s="27"/>
      <c r="G29" s="27">
        <f>SUM(G3:G28)</f>
        <v>22591.118999999999</v>
      </c>
    </row>
    <row r="30" spans="1:8" x14ac:dyDescent="0.25">
      <c r="C30" s="56"/>
    </row>
    <row r="31" spans="1:8" x14ac:dyDescent="0.25">
      <c r="C31" s="56"/>
    </row>
    <row r="32" spans="1:8" x14ac:dyDescent="0.25">
      <c r="C32" s="56"/>
    </row>
    <row r="33" spans="3:3" x14ac:dyDescent="0.25">
      <c r="C33" s="56"/>
    </row>
    <row r="34" spans="3:3" x14ac:dyDescent="0.25">
      <c r="C34" s="56"/>
    </row>
    <row r="35" spans="3:3" x14ac:dyDescent="0.25">
      <c r="C35" s="56"/>
    </row>
    <row r="36" spans="3:3" x14ac:dyDescent="0.25">
      <c r="C36" s="56"/>
    </row>
    <row r="37" spans="3:3" x14ac:dyDescent="0.25">
      <c r="C37" s="56"/>
    </row>
    <row r="38" spans="3:3" x14ac:dyDescent="0.25">
      <c r="C38" s="56"/>
    </row>
    <row r="39" spans="3:3" x14ac:dyDescent="0.25">
      <c r="C39" s="56"/>
    </row>
    <row r="40" spans="3:3" x14ac:dyDescent="0.25">
      <c r="C40" s="56"/>
    </row>
    <row r="41" spans="3:3" x14ac:dyDescent="0.25">
      <c r="C41" s="56"/>
    </row>
    <row r="42" spans="3:3" x14ac:dyDescent="0.25">
      <c r="C42" s="56"/>
    </row>
    <row r="43" spans="3:3" x14ac:dyDescent="0.25">
      <c r="C43" s="56"/>
    </row>
    <row r="44" spans="3:3" x14ac:dyDescent="0.25">
      <c r="C44" s="56"/>
    </row>
    <row r="45" spans="3:3" x14ac:dyDescent="0.25">
      <c r="C45" s="56"/>
    </row>
    <row r="46" spans="3:3" x14ac:dyDescent="0.25">
      <c r="C46" s="56"/>
    </row>
    <row r="47" spans="3:3" x14ac:dyDescent="0.25">
      <c r="C47" s="56"/>
    </row>
    <row r="48" spans="3:3" x14ac:dyDescent="0.25">
      <c r="C48" s="56"/>
    </row>
    <row r="49" spans="3:3" x14ac:dyDescent="0.25">
      <c r="C49" s="56"/>
    </row>
    <row r="50" spans="3:3" x14ac:dyDescent="0.25">
      <c r="C50" s="56"/>
    </row>
    <row r="51" spans="3:3" x14ac:dyDescent="0.25">
      <c r="C51" s="56"/>
    </row>
    <row r="52" spans="3:3" x14ac:dyDescent="0.25">
      <c r="C52" s="56"/>
    </row>
    <row r="53" spans="3:3" x14ac:dyDescent="0.25">
      <c r="C53" s="56"/>
    </row>
    <row r="54" spans="3:3" x14ac:dyDescent="0.25">
      <c r="C54" s="56"/>
    </row>
    <row r="55" spans="3:3" x14ac:dyDescent="0.25">
      <c r="C55" s="56"/>
    </row>
    <row r="56" spans="3:3" x14ac:dyDescent="0.25">
      <c r="C56" s="56"/>
    </row>
    <row r="57" spans="3:3" x14ac:dyDescent="0.25">
      <c r="C57" s="56"/>
    </row>
    <row r="58" spans="3:3" x14ac:dyDescent="0.25">
      <c r="C58" s="56"/>
    </row>
    <row r="59" spans="3:3" x14ac:dyDescent="0.25">
      <c r="C59" s="56"/>
    </row>
    <row r="60" spans="3:3" x14ac:dyDescent="0.25">
      <c r="C60" s="56"/>
    </row>
    <row r="61" spans="3:3" x14ac:dyDescent="0.25">
      <c r="C61" s="56"/>
    </row>
    <row r="62" spans="3:3" x14ac:dyDescent="0.25">
      <c r="C62" s="56"/>
    </row>
    <row r="63" spans="3:3" x14ac:dyDescent="0.25">
      <c r="C63" s="56"/>
    </row>
    <row r="64" spans="3:3" x14ac:dyDescent="0.25">
      <c r="C64" s="56"/>
    </row>
    <row r="65" spans="3:3" x14ac:dyDescent="0.25">
      <c r="C65" s="56"/>
    </row>
    <row r="66" spans="3:3" x14ac:dyDescent="0.25">
      <c r="C66" s="56"/>
    </row>
    <row r="67" spans="3:3" x14ac:dyDescent="0.25">
      <c r="C67" s="56"/>
    </row>
    <row r="68" spans="3:3" x14ac:dyDescent="0.25">
      <c r="C68" s="56"/>
    </row>
    <row r="69" spans="3:3" x14ac:dyDescent="0.25">
      <c r="C69" s="56"/>
    </row>
    <row r="70" spans="3:3" x14ac:dyDescent="0.25">
      <c r="C70" s="56"/>
    </row>
    <row r="71" spans="3:3" x14ac:dyDescent="0.25">
      <c r="C71" s="56"/>
    </row>
    <row r="72" spans="3:3" x14ac:dyDescent="0.25">
      <c r="C72" s="56"/>
    </row>
    <row r="73" spans="3:3" x14ac:dyDescent="0.25">
      <c r="C73" s="56"/>
    </row>
    <row r="74" spans="3:3" x14ac:dyDescent="0.25">
      <c r="C74" s="56"/>
    </row>
    <row r="75" spans="3:3" x14ac:dyDescent="0.25">
      <c r="C75" s="56"/>
    </row>
    <row r="76" spans="3:3" x14ac:dyDescent="0.25">
      <c r="C76" s="56"/>
    </row>
    <row r="77" spans="3:3" x14ac:dyDescent="0.25">
      <c r="C77" s="56"/>
    </row>
    <row r="78" spans="3:3" x14ac:dyDescent="0.25">
      <c r="C78" s="56"/>
    </row>
    <row r="79" spans="3:3" x14ac:dyDescent="0.25">
      <c r="C79" s="56"/>
    </row>
    <row r="80" spans="3:3" x14ac:dyDescent="0.25">
      <c r="C80" s="56"/>
    </row>
    <row r="81" spans="3:3" x14ac:dyDescent="0.25">
      <c r="C81" s="56"/>
    </row>
    <row r="82" spans="3:3" x14ac:dyDescent="0.25">
      <c r="C82" s="56"/>
    </row>
    <row r="83" spans="3:3" x14ac:dyDescent="0.25">
      <c r="C83" s="56"/>
    </row>
    <row r="84" spans="3:3" x14ac:dyDescent="0.25">
      <c r="C84" s="56"/>
    </row>
    <row r="85" spans="3:3" x14ac:dyDescent="0.25">
      <c r="C85" s="56"/>
    </row>
    <row r="86" spans="3:3" x14ac:dyDescent="0.25">
      <c r="C86" s="56"/>
    </row>
    <row r="87" spans="3:3" x14ac:dyDescent="0.25">
      <c r="C87" s="56"/>
    </row>
    <row r="88" spans="3:3" x14ac:dyDescent="0.25">
      <c r="C88" s="56"/>
    </row>
    <row r="89" spans="3:3" x14ac:dyDescent="0.25">
      <c r="C89" s="56"/>
    </row>
    <row r="90" spans="3:3" x14ac:dyDescent="0.25">
      <c r="C90" s="56"/>
    </row>
    <row r="91" spans="3:3" x14ac:dyDescent="0.25">
      <c r="C91" s="56"/>
    </row>
    <row r="92" spans="3:3" x14ac:dyDescent="0.25">
      <c r="C92" s="56"/>
    </row>
    <row r="93" spans="3:3" x14ac:dyDescent="0.25">
      <c r="C93" s="56"/>
    </row>
    <row r="94" spans="3:3" x14ac:dyDescent="0.25">
      <c r="C94" s="56"/>
    </row>
    <row r="95" spans="3:3" x14ac:dyDescent="0.25">
      <c r="C95" s="56"/>
    </row>
    <row r="96" spans="3:3" x14ac:dyDescent="0.25">
      <c r="C96" s="56"/>
    </row>
    <row r="97" spans="3:3" x14ac:dyDescent="0.25">
      <c r="C97" s="56"/>
    </row>
    <row r="98" spans="3:3" x14ac:dyDescent="0.25">
      <c r="C98" s="56"/>
    </row>
    <row r="99" spans="3:3" x14ac:dyDescent="0.25">
      <c r="C99" s="56"/>
    </row>
    <row r="100" spans="3:3" x14ac:dyDescent="0.25">
      <c r="C100" s="56"/>
    </row>
    <row r="101" spans="3:3" x14ac:dyDescent="0.25">
      <c r="C101" s="56"/>
    </row>
    <row r="102" spans="3:3" x14ac:dyDescent="0.25">
      <c r="C102" s="56"/>
    </row>
    <row r="103" spans="3:3" x14ac:dyDescent="0.25">
      <c r="C103" s="56"/>
    </row>
    <row r="104" spans="3:3" x14ac:dyDescent="0.25">
      <c r="C104" s="56"/>
    </row>
    <row r="105" spans="3:3" x14ac:dyDescent="0.25">
      <c r="C105" s="56"/>
    </row>
    <row r="106" spans="3:3" x14ac:dyDescent="0.25">
      <c r="C106" s="56"/>
    </row>
    <row r="107" spans="3:3" x14ac:dyDescent="0.25">
      <c r="C107" s="56"/>
    </row>
    <row r="108" spans="3:3" x14ac:dyDescent="0.25">
      <c r="C108" s="56"/>
    </row>
    <row r="109" spans="3:3" x14ac:dyDescent="0.25">
      <c r="C109" s="56"/>
    </row>
    <row r="110" spans="3:3" x14ac:dyDescent="0.25">
      <c r="C110" s="56"/>
    </row>
    <row r="111" spans="3:3" x14ac:dyDescent="0.25">
      <c r="C111" s="56"/>
    </row>
    <row r="112" spans="3:3" x14ac:dyDescent="0.25">
      <c r="C112" s="56"/>
    </row>
    <row r="113" spans="3:3" x14ac:dyDescent="0.25">
      <c r="C113" s="56"/>
    </row>
    <row r="114" spans="3:3" x14ac:dyDescent="0.25">
      <c r="C114" s="56"/>
    </row>
    <row r="115" spans="3:3" x14ac:dyDescent="0.25">
      <c r="C115" s="56"/>
    </row>
    <row r="116" spans="3:3" x14ac:dyDescent="0.25">
      <c r="C116" s="56"/>
    </row>
    <row r="117" spans="3:3" x14ac:dyDescent="0.25">
      <c r="C117" s="56"/>
    </row>
    <row r="118" spans="3:3" x14ac:dyDescent="0.25">
      <c r="C118" s="56"/>
    </row>
    <row r="119" spans="3:3" x14ac:dyDescent="0.25">
      <c r="C119" s="56"/>
    </row>
    <row r="120" spans="3:3" x14ac:dyDescent="0.25">
      <c r="C120" s="56"/>
    </row>
    <row r="121" spans="3:3" x14ac:dyDescent="0.25">
      <c r="C121" s="56"/>
    </row>
    <row r="122" spans="3:3" x14ac:dyDescent="0.25">
      <c r="C122" s="56"/>
    </row>
    <row r="123" spans="3:3" x14ac:dyDescent="0.25">
      <c r="C123" s="56"/>
    </row>
    <row r="124" spans="3:3" x14ac:dyDescent="0.25">
      <c r="C124" s="56"/>
    </row>
    <row r="125" spans="3:3" x14ac:dyDescent="0.25">
      <c r="C125" s="56"/>
    </row>
    <row r="126" spans="3:3" x14ac:dyDescent="0.25">
      <c r="C126" s="56"/>
    </row>
    <row r="127" spans="3:3" x14ac:dyDescent="0.25">
      <c r="C127" s="56"/>
    </row>
    <row r="128" spans="3:3" x14ac:dyDescent="0.25">
      <c r="C128" s="56"/>
    </row>
    <row r="129" spans="3:3" x14ac:dyDescent="0.25">
      <c r="C129" s="56"/>
    </row>
    <row r="130" spans="3:3" x14ac:dyDescent="0.25">
      <c r="C130" s="56"/>
    </row>
    <row r="131" spans="3:3" x14ac:dyDescent="0.25">
      <c r="C131" s="56"/>
    </row>
    <row r="132" spans="3:3" x14ac:dyDescent="0.25">
      <c r="C132" s="56"/>
    </row>
    <row r="133" spans="3:3" x14ac:dyDescent="0.25">
      <c r="C133" s="56"/>
    </row>
    <row r="134" spans="3:3" x14ac:dyDescent="0.25">
      <c r="C134" s="56"/>
    </row>
    <row r="135" spans="3:3" x14ac:dyDescent="0.25">
      <c r="C135" s="56"/>
    </row>
    <row r="136" spans="3:3" x14ac:dyDescent="0.25">
      <c r="C136" s="56"/>
    </row>
    <row r="137" spans="3:3" x14ac:dyDescent="0.25">
      <c r="C137" s="56"/>
    </row>
    <row r="138" spans="3:3" x14ac:dyDescent="0.25">
      <c r="C138" s="56"/>
    </row>
    <row r="139" spans="3:3" x14ac:dyDescent="0.25">
      <c r="C139" s="56"/>
    </row>
    <row r="140" spans="3:3" x14ac:dyDescent="0.25">
      <c r="C140" s="56"/>
    </row>
    <row r="141" spans="3:3" x14ac:dyDescent="0.25">
      <c r="C141" s="56"/>
    </row>
    <row r="142" spans="3:3" x14ac:dyDescent="0.25">
      <c r="C142" s="56"/>
    </row>
    <row r="143" spans="3:3" x14ac:dyDescent="0.25">
      <c r="C143" s="56"/>
    </row>
    <row r="144" spans="3:3" x14ac:dyDescent="0.25">
      <c r="C144" s="56"/>
    </row>
    <row r="145" spans="3:3" x14ac:dyDescent="0.25">
      <c r="C145" s="56"/>
    </row>
    <row r="146" spans="3:3" x14ac:dyDescent="0.25">
      <c r="C146" s="56"/>
    </row>
    <row r="147" spans="3:3" x14ac:dyDescent="0.25">
      <c r="C147" s="56"/>
    </row>
    <row r="148" spans="3:3" x14ac:dyDescent="0.25">
      <c r="C148" s="56"/>
    </row>
    <row r="149" spans="3:3" x14ac:dyDescent="0.25">
      <c r="C149" s="56"/>
    </row>
    <row r="150" spans="3:3" x14ac:dyDescent="0.25">
      <c r="C150" s="56"/>
    </row>
  </sheetData>
  <mergeCells count="1">
    <mergeCell ref="A1:H1"/>
  </mergeCells>
  <pageMargins left="0.7" right="0.7" top="0.75" bottom="0.75" header="0.3" footer="0.3"/>
  <pageSetup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6"/>
  <sheetViews>
    <sheetView tabSelected="1" view="pageBreakPreview" zoomScale="60" zoomScaleNormal="100" workbookViewId="0">
      <pane ySplit="2" topLeftCell="A73" activePane="bottomLeft" state="frozen"/>
      <selection pane="bottomLeft" activeCell="H1" sqref="H1"/>
    </sheetView>
  </sheetViews>
  <sheetFormatPr defaultColWidth="9.140625" defaultRowHeight="12.75" x14ac:dyDescent="0.25"/>
  <cols>
    <col min="1" max="1" width="29.7109375" style="37" customWidth="1"/>
    <col min="2" max="2" width="29.7109375" style="24" customWidth="1"/>
    <col min="3" max="3" width="14.140625" style="48" customWidth="1"/>
    <col min="4" max="4" width="14.140625" style="49" customWidth="1"/>
    <col min="5" max="5" width="12" style="50" customWidth="1"/>
    <col min="6" max="6" width="11" style="62" customWidth="1"/>
    <col min="7" max="7" width="40.28515625" style="35" customWidth="1"/>
    <col min="8" max="8" width="53.28515625" style="24" customWidth="1"/>
    <col min="9" max="9" width="13.85546875" style="24" customWidth="1"/>
    <col min="10" max="16384" width="9.140625" style="24"/>
  </cols>
  <sheetData>
    <row r="1" spans="1:8" ht="38.25" customHeight="1" x14ac:dyDescent="0.25">
      <c r="A1" s="111" t="s">
        <v>328</v>
      </c>
      <c r="B1" s="111"/>
      <c r="C1" s="112"/>
      <c r="D1" s="112"/>
      <c r="E1" s="112"/>
      <c r="F1" s="58"/>
    </row>
    <row r="2" spans="1:8" ht="51.75" thickBot="1" x14ac:dyDescent="0.3">
      <c r="A2" s="71" t="s">
        <v>0</v>
      </c>
      <c r="B2" s="63" t="s">
        <v>81</v>
      </c>
      <c r="C2" s="71" t="s">
        <v>5</v>
      </c>
      <c r="D2" s="72" t="s">
        <v>97</v>
      </c>
      <c r="E2" s="73" t="s">
        <v>4</v>
      </c>
      <c r="F2" s="73" t="s">
        <v>105</v>
      </c>
      <c r="G2" s="73" t="s">
        <v>141</v>
      </c>
    </row>
    <row r="3" spans="1:8" ht="165.75" x14ac:dyDescent="0.25">
      <c r="A3" s="101" t="s">
        <v>321</v>
      </c>
      <c r="B3" s="68" t="s">
        <v>291</v>
      </c>
      <c r="C3" s="85">
        <f>7+13+31+8</f>
        <v>59</v>
      </c>
      <c r="D3" s="69">
        <v>16</v>
      </c>
      <c r="E3" s="70">
        <f t="shared" ref="E3:E12" si="0">C3*D3</f>
        <v>944</v>
      </c>
      <c r="F3" s="83" t="s">
        <v>98</v>
      </c>
      <c r="G3" s="23" t="s">
        <v>308</v>
      </c>
    </row>
    <row r="4" spans="1:8" ht="26.45" customHeight="1" x14ac:dyDescent="0.25">
      <c r="A4" s="23" t="s">
        <v>8</v>
      </c>
      <c r="B4" s="68" t="s">
        <v>171</v>
      </c>
      <c r="C4" s="41">
        <v>179</v>
      </c>
      <c r="D4" s="42">
        <v>4</v>
      </c>
      <c r="E4" s="40">
        <f t="shared" si="0"/>
        <v>716</v>
      </c>
      <c r="F4" s="59" t="s">
        <v>99</v>
      </c>
      <c r="G4" s="113" t="s">
        <v>305</v>
      </c>
    </row>
    <row r="5" spans="1:8" ht="38.25" x14ac:dyDescent="0.25">
      <c r="A5" s="23" t="s">
        <v>9</v>
      </c>
      <c r="B5" s="68" t="s">
        <v>173</v>
      </c>
      <c r="C5" s="41">
        <v>31</v>
      </c>
      <c r="D5" s="42">
        <v>2</v>
      </c>
      <c r="E5" s="40">
        <f t="shared" si="0"/>
        <v>62</v>
      </c>
      <c r="F5" s="59" t="s">
        <v>99</v>
      </c>
      <c r="G5" s="113"/>
    </row>
    <row r="6" spans="1:8" ht="38.25" x14ac:dyDescent="0.25">
      <c r="A6" s="23" t="s">
        <v>229</v>
      </c>
      <c r="B6" s="68" t="s">
        <v>287</v>
      </c>
      <c r="C6" s="41">
        <v>0</v>
      </c>
      <c r="D6" s="38">
        <v>27</v>
      </c>
      <c r="E6" s="39">
        <f t="shared" si="0"/>
        <v>0</v>
      </c>
      <c r="F6" s="59">
        <v>3</v>
      </c>
      <c r="G6" s="7" t="s">
        <v>324</v>
      </c>
    </row>
    <row r="7" spans="1:8" ht="51" x14ac:dyDescent="0.25">
      <c r="A7" s="23" t="s">
        <v>100</v>
      </c>
      <c r="B7" s="68" t="s">
        <v>175</v>
      </c>
      <c r="C7" s="41">
        <v>0</v>
      </c>
      <c r="D7" s="42">
        <v>40</v>
      </c>
      <c r="E7" s="39">
        <f t="shared" si="0"/>
        <v>0</v>
      </c>
      <c r="F7" s="59" t="s">
        <v>284</v>
      </c>
      <c r="G7" s="7" t="s">
        <v>324</v>
      </c>
    </row>
    <row r="8" spans="1:8" ht="63.75" x14ac:dyDescent="0.25">
      <c r="A8" s="23" t="s">
        <v>6</v>
      </c>
      <c r="B8" s="68" t="s">
        <v>246</v>
      </c>
      <c r="C8" s="41">
        <v>0</v>
      </c>
      <c r="D8" s="38">
        <v>200</v>
      </c>
      <c r="E8" s="39">
        <f t="shared" si="0"/>
        <v>0</v>
      </c>
      <c r="F8" s="59">
        <v>3</v>
      </c>
      <c r="G8" s="7" t="s">
        <v>324</v>
      </c>
    </row>
    <row r="9" spans="1:8" ht="25.5" x14ac:dyDescent="0.25">
      <c r="A9" s="23" t="s">
        <v>313</v>
      </c>
      <c r="B9" s="68" t="s">
        <v>176</v>
      </c>
      <c r="C9" s="41">
        <v>0</v>
      </c>
      <c r="D9" s="38">
        <v>5</v>
      </c>
      <c r="E9" s="39">
        <f t="shared" si="0"/>
        <v>0</v>
      </c>
      <c r="F9" s="59">
        <v>3</v>
      </c>
      <c r="G9" s="7" t="s">
        <v>295</v>
      </c>
    </row>
    <row r="10" spans="1:8" ht="25.5" x14ac:dyDescent="0.25">
      <c r="A10" s="23" t="s">
        <v>314</v>
      </c>
      <c r="B10" s="68" t="s">
        <v>177</v>
      </c>
      <c r="C10" s="41">
        <v>0</v>
      </c>
      <c r="D10" s="38">
        <v>360</v>
      </c>
      <c r="E10" s="39">
        <f t="shared" si="0"/>
        <v>0</v>
      </c>
      <c r="F10" s="59" t="s">
        <v>101</v>
      </c>
      <c r="G10" s="7" t="s">
        <v>295</v>
      </c>
    </row>
    <row r="11" spans="1:8" s="37" customFormat="1" ht="63.75" x14ac:dyDescent="0.25">
      <c r="A11" s="23" t="s">
        <v>151</v>
      </c>
      <c r="B11" s="68" t="s">
        <v>178</v>
      </c>
      <c r="C11" s="87">
        <v>6</v>
      </c>
      <c r="D11" s="43">
        <v>3.33</v>
      </c>
      <c r="E11" s="44">
        <f t="shared" si="0"/>
        <v>19.98</v>
      </c>
      <c r="F11" s="44">
        <v>3</v>
      </c>
      <c r="G11" s="23" t="s">
        <v>312</v>
      </c>
    </row>
    <row r="12" spans="1:8" s="37" customFormat="1" ht="25.5" x14ac:dyDescent="0.25">
      <c r="A12" s="23" t="s">
        <v>68</v>
      </c>
      <c r="B12" s="68" t="s">
        <v>96</v>
      </c>
      <c r="C12" s="87">
        <v>6</v>
      </c>
      <c r="D12" s="43">
        <v>27</v>
      </c>
      <c r="E12" s="44">
        <f t="shared" si="0"/>
        <v>162</v>
      </c>
      <c r="F12" s="44">
        <v>3</v>
      </c>
      <c r="G12" s="23" t="s">
        <v>312</v>
      </c>
      <c r="H12" s="36"/>
    </row>
    <row r="13" spans="1:8" s="37" customFormat="1" ht="51" x14ac:dyDescent="0.25">
      <c r="A13" s="23" t="s">
        <v>322</v>
      </c>
      <c r="B13" s="68" t="s">
        <v>233</v>
      </c>
      <c r="C13" s="87">
        <v>6</v>
      </c>
      <c r="D13" s="43">
        <v>0.25</v>
      </c>
      <c r="E13" s="44">
        <f t="shared" ref="E13:E24" si="1">C13*D13</f>
        <v>1.5</v>
      </c>
      <c r="F13" s="44">
        <v>3</v>
      </c>
      <c r="G13" s="23" t="s">
        <v>312</v>
      </c>
    </row>
    <row r="14" spans="1:8" s="37" customFormat="1" ht="38.25" x14ac:dyDescent="0.25">
      <c r="A14" s="23" t="s">
        <v>74</v>
      </c>
      <c r="B14" s="68" t="s">
        <v>179</v>
      </c>
      <c r="C14" s="87">
        <v>6</v>
      </c>
      <c r="D14" s="43">
        <v>0.25</v>
      </c>
      <c r="E14" s="44">
        <f t="shared" si="1"/>
        <v>1.5</v>
      </c>
      <c r="F14" s="44" t="s">
        <v>102</v>
      </c>
      <c r="G14" s="23" t="s">
        <v>312</v>
      </c>
    </row>
    <row r="15" spans="1:8" s="37" customFormat="1" ht="76.5" x14ac:dyDescent="0.25">
      <c r="A15" s="23" t="s">
        <v>75</v>
      </c>
      <c r="B15" s="68" t="s">
        <v>180</v>
      </c>
      <c r="C15" s="87">
        <v>6</v>
      </c>
      <c r="D15" s="43">
        <v>3.75</v>
      </c>
      <c r="E15" s="44">
        <f t="shared" si="1"/>
        <v>22.5</v>
      </c>
      <c r="F15" s="44" t="s">
        <v>234</v>
      </c>
      <c r="G15" s="23" t="s">
        <v>312</v>
      </c>
    </row>
    <row r="16" spans="1:8" s="37" customFormat="1" ht="51" x14ac:dyDescent="0.25">
      <c r="A16" s="23" t="s">
        <v>155</v>
      </c>
      <c r="B16" s="68" t="s">
        <v>181</v>
      </c>
      <c r="C16" s="87">
        <v>6</v>
      </c>
      <c r="D16" s="43">
        <v>3.75</v>
      </c>
      <c r="E16" s="44">
        <f t="shared" si="1"/>
        <v>22.5</v>
      </c>
      <c r="F16" s="44" t="s">
        <v>99</v>
      </c>
      <c r="G16" s="23" t="s">
        <v>312</v>
      </c>
    </row>
    <row r="17" spans="1:7" s="37" customFormat="1" ht="76.5" x14ac:dyDescent="0.25">
      <c r="A17" s="23" t="s">
        <v>76</v>
      </c>
      <c r="B17" s="68" t="s">
        <v>182</v>
      </c>
      <c r="C17" s="87">
        <v>6</v>
      </c>
      <c r="D17" s="43">
        <v>0.25</v>
      </c>
      <c r="E17" s="44">
        <f t="shared" si="1"/>
        <v>1.5</v>
      </c>
      <c r="F17" s="44" t="s">
        <v>235</v>
      </c>
      <c r="G17" s="23" t="s">
        <v>312</v>
      </c>
    </row>
    <row r="18" spans="1:7" s="37" customFormat="1" ht="76.5" x14ac:dyDescent="0.25">
      <c r="A18" s="23" t="s">
        <v>77</v>
      </c>
      <c r="B18" s="68" t="s">
        <v>183</v>
      </c>
      <c r="C18" s="87">
        <v>6</v>
      </c>
      <c r="D18" s="43">
        <v>1</v>
      </c>
      <c r="E18" s="44">
        <f t="shared" si="1"/>
        <v>6</v>
      </c>
      <c r="F18" s="44" t="s">
        <v>235</v>
      </c>
      <c r="G18" s="23" t="s">
        <v>312</v>
      </c>
    </row>
    <row r="19" spans="1:7" s="37" customFormat="1" ht="89.25" x14ac:dyDescent="0.25">
      <c r="A19" s="102" t="s">
        <v>79</v>
      </c>
      <c r="B19" s="68" t="s">
        <v>89</v>
      </c>
      <c r="C19" s="87">
        <v>6</v>
      </c>
      <c r="D19" s="43">
        <v>40</v>
      </c>
      <c r="E19" s="44">
        <f t="shared" si="1"/>
        <v>240</v>
      </c>
      <c r="F19" s="44">
        <v>5</v>
      </c>
      <c r="G19" s="23" t="s">
        <v>312</v>
      </c>
    </row>
    <row r="20" spans="1:7" s="37" customFormat="1" ht="38.25" x14ac:dyDescent="0.25">
      <c r="A20" s="23" t="s">
        <v>78</v>
      </c>
      <c r="B20" s="68" t="s">
        <v>184</v>
      </c>
      <c r="C20" s="87">
        <v>6</v>
      </c>
      <c r="D20" s="43">
        <v>0.25</v>
      </c>
      <c r="E20" s="44">
        <f t="shared" si="1"/>
        <v>1.5</v>
      </c>
      <c r="F20" s="44">
        <v>5</v>
      </c>
      <c r="G20" s="23" t="s">
        <v>312</v>
      </c>
    </row>
    <row r="21" spans="1:7" ht="51" x14ac:dyDescent="0.25">
      <c r="A21" s="23" t="s">
        <v>236</v>
      </c>
      <c r="B21" s="68" t="s">
        <v>125</v>
      </c>
      <c r="C21" s="41">
        <v>3</v>
      </c>
      <c r="D21" s="38">
        <v>40</v>
      </c>
      <c r="E21" s="44">
        <f t="shared" si="1"/>
        <v>120</v>
      </c>
      <c r="F21" s="59" t="s">
        <v>300</v>
      </c>
      <c r="G21" s="23"/>
    </row>
    <row r="22" spans="1:7" ht="76.5" x14ac:dyDescent="0.25">
      <c r="A22" s="23" t="s">
        <v>237</v>
      </c>
      <c r="B22" s="68" t="s">
        <v>185</v>
      </c>
      <c r="C22" s="41">
        <v>2</v>
      </c>
      <c r="D22" s="38">
        <v>33</v>
      </c>
      <c r="E22" s="44">
        <f t="shared" si="1"/>
        <v>66</v>
      </c>
      <c r="F22" s="59" t="s">
        <v>283</v>
      </c>
      <c r="G22" s="7" t="s">
        <v>270</v>
      </c>
    </row>
    <row r="23" spans="1:7" ht="38.25" x14ac:dyDescent="0.25">
      <c r="A23" s="23" t="s">
        <v>106</v>
      </c>
      <c r="B23" s="68" t="s">
        <v>163</v>
      </c>
      <c r="C23" s="41">
        <v>2</v>
      </c>
      <c r="D23" s="38">
        <v>1</v>
      </c>
      <c r="E23" s="44">
        <f t="shared" si="1"/>
        <v>2</v>
      </c>
      <c r="F23" s="59">
        <v>3</v>
      </c>
      <c r="G23" s="7" t="s">
        <v>270</v>
      </c>
    </row>
    <row r="24" spans="1:7" ht="51" x14ac:dyDescent="0.25">
      <c r="A24" s="23" t="s">
        <v>239</v>
      </c>
      <c r="B24" s="68" t="s">
        <v>238</v>
      </c>
      <c r="C24" s="41">
        <v>2</v>
      </c>
      <c r="D24" s="38">
        <v>16</v>
      </c>
      <c r="E24" s="44">
        <f t="shared" si="1"/>
        <v>32</v>
      </c>
      <c r="F24" s="59">
        <v>3</v>
      </c>
      <c r="G24" s="7" t="s">
        <v>270</v>
      </c>
    </row>
    <row r="25" spans="1:7" ht="51" x14ac:dyDescent="0.25">
      <c r="A25" s="23" t="s">
        <v>107</v>
      </c>
      <c r="B25" s="68" t="s">
        <v>242</v>
      </c>
      <c r="C25" s="41">
        <v>2</v>
      </c>
      <c r="D25" s="38">
        <v>8</v>
      </c>
      <c r="E25" s="39">
        <f>C25*D25</f>
        <v>16</v>
      </c>
      <c r="F25" s="59">
        <v>3</v>
      </c>
      <c r="G25" s="7" t="s">
        <v>270</v>
      </c>
    </row>
    <row r="26" spans="1:7" ht="51" x14ac:dyDescent="0.25">
      <c r="A26" s="23" t="s">
        <v>108</v>
      </c>
      <c r="B26" s="68" t="s">
        <v>103</v>
      </c>
      <c r="C26" s="41">
        <v>2</v>
      </c>
      <c r="D26" s="38">
        <v>63.75</v>
      </c>
      <c r="E26" s="39">
        <f t="shared" ref="E26:E34" si="2">C26*D26</f>
        <v>127.5</v>
      </c>
      <c r="F26" s="59">
        <v>3</v>
      </c>
      <c r="G26" s="7" t="s">
        <v>270</v>
      </c>
    </row>
    <row r="27" spans="1:7" ht="102" x14ac:dyDescent="0.25">
      <c r="A27" s="23" t="s">
        <v>109</v>
      </c>
      <c r="B27" s="68" t="s">
        <v>104</v>
      </c>
      <c r="C27" s="41">
        <v>2</v>
      </c>
      <c r="D27" s="38">
        <v>42.5</v>
      </c>
      <c r="E27" s="39">
        <f t="shared" si="2"/>
        <v>85</v>
      </c>
      <c r="F27" s="59">
        <v>3</v>
      </c>
      <c r="G27" s="7" t="s">
        <v>270</v>
      </c>
    </row>
    <row r="28" spans="1:7" ht="76.5" x14ac:dyDescent="0.25">
      <c r="A28" s="23" t="s">
        <v>111</v>
      </c>
      <c r="B28" s="68" t="s">
        <v>186</v>
      </c>
      <c r="C28" s="41">
        <v>2</v>
      </c>
      <c r="D28" s="38">
        <v>51</v>
      </c>
      <c r="E28" s="39">
        <f t="shared" si="2"/>
        <v>102</v>
      </c>
      <c r="F28" s="59">
        <v>3</v>
      </c>
      <c r="G28" s="7" t="s">
        <v>270</v>
      </c>
    </row>
    <row r="29" spans="1:7" ht="25.5" x14ac:dyDescent="0.25">
      <c r="A29" s="23" t="s">
        <v>112</v>
      </c>
      <c r="B29" s="68" t="s">
        <v>187</v>
      </c>
      <c r="C29" s="41">
        <v>2</v>
      </c>
      <c r="D29" s="38">
        <v>8</v>
      </c>
      <c r="E29" s="39">
        <f t="shared" si="2"/>
        <v>16</v>
      </c>
      <c r="F29" s="59">
        <v>3</v>
      </c>
      <c r="G29" s="7" t="s">
        <v>270</v>
      </c>
    </row>
    <row r="30" spans="1:7" s="37" customFormat="1" ht="51" x14ac:dyDescent="0.25">
      <c r="A30" s="23" t="s">
        <v>113</v>
      </c>
      <c r="B30" s="68" t="s">
        <v>188</v>
      </c>
      <c r="C30" s="41">
        <v>3</v>
      </c>
      <c r="D30" s="42">
        <v>0.5</v>
      </c>
      <c r="E30" s="40">
        <f t="shared" si="2"/>
        <v>1.5</v>
      </c>
      <c r="F30" s="59" t="s">
        <v>110</v>
      </c>
      <c r="G30" s="23"/>
    </row>
    <row r="31" spans="1:7" ht="63.75" x14ac:dyDescent="0.25">
      <c r="A31" s="89" t="s">
        <v>114</v>
      </c>
      <c r="B31" s="68" t="s">
        <v>189</v>
      </c>
      <c r="C31" s="41">
        <v>0</v>
      </c>
      <c r="D31" s="38">
        <v>0.64</v>
      </c>
      <c r="E31" s="39">
        <f t="shared" si="2"/>
        <v>0</v>
      </c>
      <c r="F31" s="59" t="s">
        <v>283</v>
      </c>
      <c r="G31" s="23" t="s">
        <v>295</v>
      </c>
    </row>
    <row r="32" spans="1:7" ht="76.5" x14ac:dyDescent="0.25">
      <c r="A32" s="23" t="s">
        <v>115</v>
      </c>
      <c r="B32" s="68" t="s">
        <v>186</v>
      </c>
      <c r="C32" s="41">
        <v>0</v>
      </c>
      <c r="D32" s="38">
        <v>1.6</v>
      </c>
      <c r="E32" s="39">
        <f t="shared" si="2"/>
        <v>0</v>
      </c>
      <c r="F32" s="59">
        <v>3</v>
      </c>
      <c r="G32" s="23" t="s">
        <v>295</v>
      </c>
    </row>
    <row r="33" spans="1:7" s="37" customFormat="1" ht="51" x14ac:dyDescent="0.25">
      <c r="A33" s="23" t="s">
        <v>116</v>
      </c>
      <c r="B33" s="68" t="s">
        <v>188</v>
      </c>
      <c r="C33" s="41">
        <v>0</v>
      </c>
      <c r="D33" s="42">
        <v>0.02</v>
      </c>
      <c r="E33" s="40">
        <f t="shared" si="2"/>
        <v>0</v>
      </c>
      <c r="F33" s="59" t="s">
        <v>102</v>
      </c>
      <c r="G33" s="23" t="s">
        <v>295</v>
      </c>
    </row>
    <row r="34" spans="1:7" ht="89.25" x14ac:dyDescent="0.25">
      <c r="A34" s="23" t="s">
        <v>7</v>
      </c>
      <c r="B34" s="68" t="s">
        <v>190</v>
      </c>
      <c r="C34" s="41">
        <v>13</v>
      </c>
      <c r="D34" s="42">
        <v>8</v>
      </c>
      <c r="E34" s="40">
        <f t="shared" si="2"/>
        <v>104</v>
      </c>
      <c r="F34" s="59">
        <v>3</v>
      </c>
      <c r="G34" s="23" t="s">
        <v>306</v>
      </c>
    </row>
    <row r="35" spans="1:7" ht="51" x14ac:dyDescent="0.25">
      <c r="A35" s="23" t="s">
        <v>302</v>
      </c>
      <c r="B35" s="68" t="s">
        <v>121</v>
      </c>
      <c r="C35" s="41">
        <v>60</v>
      </c>
      <c r="D35" s="38">
        <v>40</v>
      </c>
      <c r="E35" s="39">
        <f t="shared" ref="E35:E50" si="3">C35*D35</f>
        <v>2400</v>
      </c>
      <c r="F35" s="59" t="s">
        <v>300</v>
      </c>
      <c r="G35" s="5" t="s">
        <v>271</v>
      </c>
    </row>
    <row r="36" spans="1:7" ht="51" x14ac:dyDescent="0.25">
      <c r="A36" s="23" t="s">
        <v>303</v>
      </c>
      <c r="B36" s="68" t="s">
        <v>122</v>
      </c>
      <c r="C36" s="41">
        <v>60</v>
      </c>
      <c r="D36" s="38">
        <v>80</v>
      </c>
      <c r="E36" s="39">
        <f t="shared" si="3"/>
        <v>4800</v>
      </c>
      <c r="F36" s="59" t="s">
        <v>300</v>
      </c>
      <c r="G36" s="5" t="s">
        <v>271</v>
      </c>
    </row>
    <row r="37" spans="1:7" ht="51" x14ac:dyDescent="0.25">
      <c r="A37" s="23" t="s">
        <v>304</v>
      </c>
      <c r="B37" s="68" t="s">
        <v>124</v>
      </c>
      <c r="C37" s="41">
        <v>60</v>
      </c>
      <c r="D37" s="38">
        <v>80</v>
      </c>
      <c r="E37" s="39">
        <f t="shared" si="3"/>
        <v>4800</v>
      </c>
      <c r="F37" s="59" t="s">
        <v>300</v>
      </c>
      <c r="G37" s="5" t="s">
        <v>271</v>
      </c>
    </row>
    <row r="38" spans="1:7" ht="89.25" x14ac:dyDescent="0.25">
      <c r="A38" s="23" t="s">
        <v>273</v>
      </c>
      <c r="B38" s="68" t="s">
        <v>209</v>
      </c>
      <c r="C38" s="41">
        <v>60</v>
      </c>
      <c r="D38" s="38">
        <v>96</v>
      </c>
      <c r="E38" s="39">
        <f t="shared" si="3"/>
        <v>5760</v>
      </c>
      <c r="F38" s="59">
        <v>3</v>
      </c>
      <c r="G38" s="5" t="s">
        <v>271</v>
      </c>
    </row>
    <row r="39" spans="1:7" ht="51" x14ac:dyDescent="0.25">
      <c r="A39" s="88" t="s">
        <v>20</v>
      </c>
      <c r="B39" s="68" t="s">
        <v>123</v>
      </c>
      <c r="C39" s="41">
        <v>60</v>
      </c>
      <c r="D39" s="38">
        <v>40</v>
      </c>
      <c r="E39" s="39">
        <f t="shared" si="3"/>
        <v>2400</v>
      </c>
      <c r="F39" s="59" t="s">
        <v>300</v>
      </c>
      <c r="G39" s="5" t="s">
        <v>271</v>
      </c>
    </row>
    <row r="40" spans="1:7" ht="51" x14ac:dyDescent="0.25">
      <c r="A40" s="23" t="s">
        <v>286</v>
      </c>
      <c r="B40" s="68" t="s">
        <v>125</v>
      </c>
      <c r="C40" s="41">
        <v>60</v>
      </c>
      <c r="D40" s="38">
        <v>40</v>
      </c>
      <c r="E40" s="39">
        <f t="shared" si="3"/>
        <v>2400</v>
      </c>
      <c r="F40" s="59" t="s">
        <v>300</v>
      </c>
      <c r="G40" s="5" t="s">
        <v>271</v>
      </c>
    </row>
    <row r="41" spans="1:7" ht="51" x14ac:dyDescent="0.25">
      <c r="A41" s="88" t="s">
        <v>21</v>
      </c>
      <c r="B41" s="68" t="s">
        <v>191</v>
      </c>
      <c r="C41" s="41">
        <v>60</v>
      </c>
      <c r="D41" s="38">
        <v>48</v>
      </c>
      <c r="E41" s="39">
        <f t="shared" si="3"/>
        <v>2880</v>
      </c>
      <c r="F41" s="59" t="s">
        <v>282</v>
      </c>
      <c r="G41" s="5" t="s">
        <v>271</v>
      </c>
    </row>
    <row r="42" spans="1:7" ht="76.5" x14ac:dyDescent="0.25">
      <c r="A42" s="23" t="s">
        <v>22</v>
      </c>
      <c r="B42" s="68" t="s">
        <v>192</v>
      </c>
      <c r="C42" s="41">
        <v>60</v>
      </c>
      <c r="D42" s="38">
        <v>48</v>
      </c>
      <c r="E42" s="39">
        <f t="shared" si="3"/>
        <v>2880</v>
      </c>
      <c r="F42" s="59">
        <v>3</v>
      </c>
      <c r="G42" s="5" t="s">
        <v>271</v>
      </c>
    </row>
    <row r="43" spans="1:7" ht="51" x14ac:dyDescent="0.25">
      <c r="A43" s="23" t="s">
        <v>23</v>
      </c>
      <c r="B43" s="68" t="s">
        <v>193</v>
      </c>
      <c r="C43" s="41">
        <v>60</v>
      </c>
      <c r="D43" s="38">
        <v>165</v>
      </c>
      <c r="E43" s="39">
        <f t="shared" si="3"/>
        <v>9900</v>
      </c>
      <c r="F43" s="59">
        <v>3</v>
      </c>
      <c r="G43" s="5" t="s">
        <v>271</v>
      </c>
    </row>
    <row r="44" spans="1:7" ht="102" x14ac:dyDescent="0.25">
      <c r="A44" s="23" t="s">
        <v>24</v>
      </c>
      <c r="B44" s="68" t="s">
        <v>194</v>
      </c>
      <c r="C44" s="41">
        <v>60</v>
      </c>
      <c r="D44" s="38">
        <v>90</v>
      </c>
      <c r="E44" s="39">
        <f t="shared" si="3"/>
        <v>5400</v>
      </c>
      <c r="F44" s="59">
        <v>3</v>
      </c>
      <c r="G44" s="5" t="s">
        <v>271</v>
      </c>
    </row>
    <row r="45" spans="1:7" ht="51" x14ac:dyDescent="0.25">
      <c r="A45" s="23" t="s">
        <v>25</v>
      </c>
      <c r="B45" s="68" t="s">
        <v>195</v>
      </c>
      <c r="C45" s="41">
        <v>60</v>
      </c>
      <c r="D45" s="38">
        <v>48</v>
      </c>
      <c r="E45" s="39">
        <f t="shared" si="3"/>
        <v>2880</v>
      </c>
      <c r="F45" s="59">
        <v>3</v>
      </c>
      <c r="G45" s="5" t="s">
        <v>271</v>
      </c>
    </row>
    <row r="46" spans="1:7" s="37" customFormat="1" ht="63.75" x14ac:dyDescent="0.25">
      <c r="A46" s="23" t="s">
        <v>26</v>
      </c>
      <c r="B46" s="68" t="s">
        <v>196</v>
      </c>
      <c r="C46" s="41">
        <v>60</v>
      </c>
      <c r="D46" s="42">
        <v>10</v>
      </c>
      <c r="E46" s="40">
        <f t="shared" si="3"/>
        <v>600</v>
      </c>
      <c r="F46" s="59">
        <v>3</v>
      </c>
      <c r="G46" s="5" t="s">
        <v>271</v>
      </c>
    </row>
    <row r="47" spans="1:7" ht="25.5" x14ac:dyDescent="0.25">
      <c r="A47" s="23" t="s">
        <v>128</v>
      </c>
      <c r="B47" s="68" t="s">
        <v>127</v>
      </c>
      <c r="C47" s="41">
        <v>60</v>
      </c>
      <c r="D47" s="38">
        <v>1380</v>
      </c>
      <c r="E47" s="39">
        <f t="shared" si="3"/>
        <v>82800</v>
      </c>
      <c r="F47" s="59">
        <v>3</v>
      </c>
      <c r="G47" s="5" t="s">
        <v>271</v>
      </c>
    </row>
    <row r="48" spans="1:7" ht="51" x14ac:dyDescent="0.25">
      <c r="A48" s="23" t="s">
        <v>241</v>
      </c>
      <c r="B48" s="68" t="s">
        <v>197</v>
      </c>
      <c r="C48" s="41">
        <v>60</v>
      </c>
      <c r="D48" s="38">
        <v>0.16666666666666666</v>
      </c>
      <c r="E48" s="39">
        <f t="shared" si="3"/>
        <v>10</v>
      </c>
      <c r="F48" s="59">
        <v>3</v>
      </c>
      <c r="G48" s="5" t="s">
        <v>271</v>
      </c>
    </row>
    <row r="49" spans="1:9" ht="89.25" x14ac:dyDescent="0.25">
      <c r="A49" s="23" t="s">
        <v>29</v>
      </c>
      <c r="B49" s="68" t="s">
        <v>198</v>
      </c>
      <c r="C49" s="41">
        <v>60</v>
      </c>
      <c r="D49" s="38">
        <v>0.25</v>
      </c>
      <c r="E49" s="39">
        <f t="shared" si="3"/>
        <v>15</v>
      </c>
      <c r="F49" s="59" t="s">
        <v>102</v>
      </c>
      <c r="G49" s="5" t="s">
        <v>271</v>
      </c>
    </row>
    <row r="50" spans="1:9" s="37" customFormat="1" ht="76.5" x14ac:dyDescent="0.25">
      <c r="A50" s="23" t="s">
        <v>55</v>
      </c>
      <c r="B50" s="68" t="s">
        <v>199</v>
      </c>
      <c r="C50" s="41">
        <v>0</v>
      </c>
      <c r="D50" s="42">
        <v>8</v>
      </c>
      <c r="E50" s="40">
        <f t="shared" si="3"/>
        <v>0</v>
      </c>
      <c r="F50" s="59" t="s">
        <v>117</v>
      </c>
      <c r="G50" s="5" t="s">
        <v>272</v>
      </c>
    </row>
    <row r="51" spans="1:9" ht="25.5" x14ac:dyDescent="0.25">
      <c r="A51" s="23" t="s">
        <v>51</v>
      </c>
      <c r="B51" s="68" t="s">
        <v>200</v>
      </c>
      <c r="C51" s="54">
        <v>60</v>
      </c>
      <c r="D51" s="45">
        <v>1837.5</v>
      </c>
      <c r="E51" s="39">
        <f t="shared" ref="E51:E56" si="4">C51*D51</f>
        <v>110250</v>
      </c>
      <c r="F51" s="59" t="s">
        <v>235</v>
      </c>
      <c r="G51" s="5" t="s">
        <v>271</v>
      </c>
    </row>
    <row r="52" spans="1:9" ht="38.25" x14ac:dyDescent="0.25">
      <c r="A52" s="23" t="s">
        <v>50</v>
      </c>
      <c r="B52" s="68" t="s">
        <v>201</v>
      </c>
      <c r="C52" s="54">
        <v>60</v>
      </c>
      <c r="D52" s="45">
        <v>245</v>
      </c>
      <c r="E52" s="39">
        <f t="shared" si="4"/>
        <v>14700</v>
      </c>
      <c r="F52" s="59" t="s">
        <v>235</v>
      </c>
      <c r="G52" s="5" t="s">
        <v>271</v>
      </c>
    </row>
    <row r="53" spans="1:9" ht="25.5" x14ac:dyDescent="0.25">
      <c r="A53" s="23" t="s">
        <v>30</v>
      </c>
      <c r="B53" s="68" t="s">
        <v>202</v>
      </c>
      <c r="C53" s="54">
        <v>60</v>
      </c>
      <c r="D53" s="45">
        <v>24</v>
      </c>
      <c r="E53" s="39">
        <f t="shared" si="4"/>
        <v>1440</v>
      </c>
      <c r="F53" s="59">
        <v>3</v>
      </c>
      <c r="G53" s="5" t="s">
        <v>271</v>
      </c>
    </row>
    <row r="54" spans="1:9" ht="38.25" x14ac:dyDescent="0.25">
      <c r="A54" s="23" t="s">
        <v>32</v>
      </c>
      <c r="B54" s="68" t="s">
        <v>203</v>
      </c>
      <c r="C54" s="54">
        <v>60</v>
      </c>
      <c r="D54" s="45">
        <v>1455</v>
      </c>
      <c r="E54" s="39">
        <f t="shared" si="4"/>
        <v>87300</v>
      </c>
      <c r="F54" s="59" t="s">
        <v>117</v>
      </c>
      <c r="G54" s="5" t="s">
        <v>271</v>
      </c>
    </row>
    <row r="55" spans="1:9" ht="63.75" x14ac:dyDescent="0.25">
      <c r="A55" s="89" t="s">
        <v>33</v>
      </c>
      <c r="B55" s="68" t="s">
        <v>204</v>
      </c>
      <c r="C55" s="54">
        <v>60</v>
      </c>
      <c r="D55" s="46">
        <v>24</v>
      </c>
      <c r="E55" s="39">
        <f t="shared" si="4"/>
        <v>1440</v>
      </c>
      <c r="F55" s="59" t="s">
        <v>117</v>
      </c>
      <c r="G55" s="5" t="s">
        <v>271</v>
      </c>
    </row>
    <row r="56" spans="1:9" ht="51" x14ac:dyDescent="0.25">
      <c r="A56" s="89" t="s">
        <v>34</v>
      </c>
      <c r="B56" s="68" t="s">
        <v>205</v>
      </c>
      <c r="C56" s="54">
        <v>60</v>
      </c>
      <c r="D56" s="45">
        <v>40</v>
      </c>
      <c r="E56" s="39">
        <f t="shared" si="4"/>
        <v>2400</v>
      </c>
      <c r="F56" s="59" t="s">
        <v>102</v>
      </c>
      <c r="G56" s="5" t="s">
        <v>271</v>
      </c>
    </row>
    <row r="57" spans="1:9" ht="63.75" x14ac:dyDescent="0.25">
      <c r="A57" s="89" t="s">
        <v>35</v>
      </c>
      <c r="B57" s="68" t="s">
        <v>206</v>
      </c>
      <c r="C57" s="54">
        <v>60</v>
      </c>
      <c r="D57" s="45">
        <v>24</v>
      </c>
      <c r="E57" s="39">
        <f t="shared" ref="E57:E62" si="5">C57*D57</f>
        <v>1440</v>
      </c>
      <c r="F57" s="59" t="s">
        <v>102</v>
      </c>
      <c r="G57" s="5" t="s">
        <v>271</v>
      </c>
    </row>
    <row r="58" spans="1:9" ht="51" x14ac:dyDescent="0.25">
      <c r="A58" s="89" t="s">
        <v>36</v>
      </c>
      <c r="B58" s="68" t="s">
        <v>207</v>
      </c>
      <c r="C58" s="54">
        <v>60</v>
      </c>
      <c r="D58" s="45">
        <v>3</v>
      </c>
      <c r="E58" s="39">
        <f t="shared" si="5"/>
        <v>180</v>
      </c>
      <c r="F58" s="59">
        <v>3</v>
      </c>
      <c r="G58" s="5" t="s">
        <v>271</v>
      </c>
    </row>
    <row r="59" spans="1:9" ht="25.5" x14ac:dyDescent="0.25">
      <c r="A59" s="89" t="s">
        <v>129</v>
      </c>
      <c r="B59" s="68" t="s">
        <v>208</v>
      </c>
      <c r="C59" s="54">
        <v>60</v>
      </c>
      <c r="D59" s="45">
        <v>88.5</v>
      </c>
      <c r="E59" s="39">
        <f t="shared" si="5"/>
        <v>5310</v>
      </c>
      <c r="F59" s="59">
        <v>3</v>
      </c>
      <c r="G59" s="5" t="s">
        <v>271</v>
      </c>
    </row>
    <row r="60" spans="1:9" s="20" customFormat="1" ht="114.75" x14ac:dyDescent="0.2">
      <c r="A60" s="103" t="s">
        <v>63</v>
      </c>
      <c r="B60" s="68" t="s">
        <v>243</v>
      </c>
      <c r="C60" s="53">
        <v>5</v>
      </c>
      <c r="D60" s="53">
        <v>0.25</v>
      </c>
      <c r="E60" s="52">
        <f>C60*D60</f>
        <v>1.25</v>
      </c>
      <c r="F60" s="60">
        <v>1</v>
      </c>
      <c r="G60" s="23"/>
      <c r="H60" s="36"/>
      <c r="I60" s="110"/>
    </row>
    <row r="61" spans="1:9" s="37" customFormat="1" ht="89.25" x14ac:dyDescent="0.25">
      <c r="A61" s="23" t="s">
        <v>64</v>
      </c>
      <c r="B61" s="68" t="s">
        <v>298</v>
      </c>
      <c r="C61" s="23">
        <v>114</v>
      </c>
      <c r="D61" s="42">
        <v>40</v>
      </c>
      <c r="E61" s="40">
        <f t="shared" si="5"/>
        <v>4560</v>
      </c>
      <c r="F61" s="59" t="s">
        <v>117</v>
      </c>
      <c r="G61" s="23" t="s">
        <v>299</v>
      </c>
      <c r="I61" s="110"/>
    </row>
    <row r="62" spans="1:9" ht="51" x14ac:dyDescent="0.25">
      <c r="A62" s="23" t="s">
        <v>42</v>
      </c>
      <c r="B62" s="68" t="s">
        <v>210</v>
      </c>
      <c r="C62" s="41">
        <v>6</v>
      </c>
      <c r="D62" s="38">
        <v>40</v>
      </c>
      <c r="E62" s="39">
        <f t="shared" si="5"/>
        <v>240</v>
      </c>
      <c r="F62" s="59" t="s">
        <v>118</v>
      </c>
      <c r="G62" s="23" t="s">
        <v>312</v>
      </c>
    </row>
    <row r="63" spans="1:9" ht="38.25" x14ac:dyDescent="0.25">
      <c r="A63" s="23" t="s">
        <v>119</v>
      </c>
      <c r="B63" s="68" t="s">
        <v>211</v>
      </c>
      <c r="C63" s="41">
        <v>67</v>
      </c>
      <c r="D63" s="38">
        <v>7</v>
      </c>
      <c r="E63" s="39">
        <f t="shared" ref="E63:E78" si="6">C63*D63</f>
        <v>469</v>
      </c>
      <c r="F63" s="59" t="s">
        <v>118</v>
      </c>
      <c r="G63" s="23" t="s">
        <v>297</v>
      </c>
    </row>
    <row r="64" spans="1:9" ht="89.25" x14ac:dyDescent="0.25">
      <c r="A64" s="23" t="s">
        <v>120</v>
      </c>
      <c r="B64" s="68" t="s">
        <v>212</v>
      </c>
      <c r="C64" s="41">
        <v>67</v>
      </c>
      <c r="D64" s="38">
        <v>7</v>
      </c>
      <c r="E64" s="39">
        <f t="shared" si="6"/>
        <v>469</v>
      </c>
      <c r="F64" s="59" t="s">
        <v>118</v>
      </c>
      <c r="G64" s="23" t="s">
        <v>297</v>
      </c>
    </row>
    <row r="65" spans="1:8" ht="76.5" x14ac:dyDescent="0.25">
      <c r="A65" s="23" t="s">
        <v>274</v>
      </c>
      <c r="B65" s="68" t="s">
        <v>213</v>
      </c>
      <c r="C65" s="41">
        <v>67</v>
      </c>
      <c r="D65" s="38">
        <v>50</v>
      </c>
      <c r="E65" s="39">
        <f t="shared" si="6"/>
        <v>3350</v>
      </c>
      <c r="F65" s="59">
        <v>3</v>
      </c>
      <c r="G65" s="23" t="s">
        <v>297</v>
      </c>
    </row>
    <row r="66" spans="1:8" ht="114.75" x14ac:dyDescent="0.25">
      <c r="A66" s="23" t="s">
        <v>275</v>
      </c>
      <c r="B66" s="68" t="s">
        <v>214</v>
      </c>
      <c r="C66" s="41">
        <v>67</v>
      </c>
      <c r="D66" s="38">
        <v>60</v>
      </c>
      <c r="E66" s="39">
        <f t="shared" si="6"/>
        <v>4020</v>
      </c>
      <c r="F66" s="59">
        <v>3</v>
      </c>
      <c r="G66" s="23" t="s">
        <v>297</v>
      </c>
    </row>
    <row r="67" spans="1:8" ht="89.25" x14ac:dyDescent="0.25">
      <c r="A67" s="23" t="s">
        <v>276</v>
      </c>
      <c r="B67" s="68" t="s">
        <v>215</v>
      </c>
      <c r="C67" s="41">
        <v>67</v>
      </c>
      <c r="D67" s="42">
        <v>700</v>
      </c>
      <c r="E67" s="39">
        <f t="shared" si="6"/>
        <v>46900</v>
      </c>
      <c r="F67" s="59">
        <v>3</v>
      </c>
      <c r="G67" s="23" t="s">
        <v>297</v>
      </c>
      <c r="H67" s="36"/>
    </row>
    <row r="68" spans="1:8" ht="242.25" x14ac:dyDescent="0.25">
      <c r="A68" s="23" t="s">
        <v>277</v>
      </c>
      <c r="B68" s="68" t="s">
        <v>216</v>
      </c>
      <c r="C68" s="41">
        <v>0</v>
      </c>
      <c r="D68" s="38">
        <v>4</v>
      </c>
      <c r="E68" s="39">
        <f t="shared" si="6"/>
        <v>0</v>
      </c>
      <c r="F68" s="59">
        <v>3</v>
      </c>
      <c r="G68" s="23" t="s">
        <v>295</v>
      </c>
    </row>
    <row r="69" spans="1:8" ht="63.75" x14ac:dyDescent="0.25">
      <c r="A69" s="89" t="s">
        <v>278</v>
      </c>
      <c r="B69" s="68" t="s">
        <v>217</v>
      </c>
      <c r="C69" s="41">
        <v>67</v>
      </c>
      <c r="D69" s="38">
        <v>40</v>
      </c>
      <c r="E69" s="39">
        <f t="shared" si="6"/>
        <v>2680</v>
      </c>
      <c r="F69" s="59" t="s">
        <v>281</v>
      </c>
      <c r="G69" s="23" t="s">
        <v>297</v>
      </c>
    </row>
    <row r="70" spans="1:8" ht="114.75" x14ac:dyDescent="0.25">
      <c r="A70" s="23" t="s">
        <v>279</v>
      </c>
      <c r="B70" s="68" t="s">
        <v>309</v>
      </c>
      <c r="C70" s="41">
        <v>98</v>
      </c>
      <c r="D70" s="42">
        <v>450</v>
      </c>
      <c r="E70" s="39">
        <f t="shared" si="6"/>
        <v>44100</v>
      </c>
      <c r="F70" s="59">
        <v>3</v>
      </c>
      <c r="G70" s="23" t="s">
        <v>310</v>
      </c>
      <c r="H70" s="36"/>
    </row>
    <row r="71" spans="1:8" s="26" customFormat="1" ht="25.5" x14ac:dyDescent="0.25">
      <c r="A71" s="104" t="s">
        <v>317</v>
      </c>
      <c r="B71" s="68" t="s">
        <v>318</v>
      </c>
      <c r="C71" s="41">
        <v>60</v>
      </c>
      <c r="D71" s="38">
        <v>4.5</v>
      </c>
      <c r="E71" s="39">
        <f t="shared" ref="E71" si="7">C71*D71</f>
        <v>270</v>
      </c>
      <c r="F71" s="32"/>
      <c r="G71" s="32"/>
      <c r="H71" s="5"/>
    </row>
    <row r="72" spans="1:8" ht="38.25" x14ac:dyDescent="0.25">
      <c r="A72" s="23" t="s">
        <v>244</v>
      </c>
      <c r="B72" s="68" t="s">
        <v>144</v>
      </c>
      <c r="C72" s="41">
        <v>60</v>
      </c>
      <c r="D72" s="38">
        <v>4.5</v>
      </c>
      <c r="E72" s="39">
        <f t="shared" si="6"/>
        <v>270</v>
      </c>
      <c r="F72" s="59" t="s">
        <v>143</v>
      </c>
      <c r="G72" s="5" t="s">
        <v>271</v>
      </c>
    </row>
    <row r="73" spans="1:8" ht="102" x14ac:dyDescent="0.25">
      <c r="A73" s="23" t="s">
        <v>59</v>
      </c>
      <c r="B73" s="68" t="s">
        <v>218</v>
      </c>
      <c r="C73" s="41">
        <v>60</v>
      </c>
      <c r="D73" s="46">
        <v>8</v>
      </c>
      <c r="E73" s="39">
        <f t="shared" si="6"/>
        <v>480</v>
      </c>
      <c r="F73" s="59">
        <v>3</v>
      </c>
      <c r="G73" s="5" t="s">
        <v>271</v>
      </c>
    </row>
    <row r="74" spans="1:8" ht="76.5" x14ac:dyDescent="0.25">
      <c r="A74" s="23" t="s">
        <v>220</v>
      </c>
      <c r="B74" s="68" t="s">
        <v>219</v>
      </c>
      <c r="C74" s="41">
        <v>60</v>
      </c>
      <c r="D74" s="45">
        <v>40</v>
      </c>
      <c r="E74" s="39">
        <f t="shared" si="6"/>
        <v>2400</v>
      </c>
      <c r="F74" s="59">
        <v>3</v>
      </c>
      <c r="G74" s="5" t="s">
        <v>271</v>
      </c>
    </row>
    <row r="75" spans="1:8" ht="51" x14ac:dyDescent="0.25">
      <c r="A75" s="23" t="s">
        <v>58</v>
      </c>
      <c r="B75" s="68" t="s">
        <v>221</v>
      </c>
      <c r="C75" s="41">
        <v>60</v>
      </c>
      <c r="D75" s="38">
        <v>3</v>
      </c>
      <c r="E75" s="39">
        <f t="shared" si="6"/>
        <v>180</v>
      </c>
      <c r="F75" s="59">
        <v>3</v>
      </c>
      <c r="G75" s="5" t="s">
        <v>271</v>
      </c>
    </row>
    <row r="76" spans="1:8" ht="51" x14ac:dyDescent="0.25">
      <c r="A76" s="23" t="s">
        <v>285</v>
      </c>
      <c r="B76" s="68" t="s">
        <v>222</v>
      </c>
      <c r="C76" s="41">
        <v>60</v>
      </c>
      <c r="D76" s="38">
        <v>40</v>
      </c>
      <c r="E76" s="39">
        <f t="shared" si="6"/>
        <v>2400</v>
      </c>
      <c r="F76" s="59">
        <v>3</v>
      </c>
      <c r="G76" s="5" t="s">
        <v>271</v>
      </c>
    </row>
    <row r="77" spans="1:8" ht="76.5" x14ac:dyDescent="0.25">
      <c r="A77" s="23" t="s">
        <v>57</v>
      </c>
      <c r="B77" s="68" t="s">
        <v>223</v>
      </c>
      <c r="C77" s="41">
        <v>60</v>
      </c>
      <c r="D77" s="38">
        <v>0.75</v>
      </c>
      <c r="E77" s="39">
        <f t="shared" si="6"/>
        <v>45</v>
      </c>
      <c r="F77" s="59">
        <v>3</v>
      </c>
      <c r="G77" s="5" t="s">
        <v>271</v>
      </c>
    </row>
    <row r="78" spans="1:8" ht="51" x14ac:dyDescent="0.25">
      <c r="A78" s="23" t="s">
        <v>126</v>
      </c>
      <c r="B78" s="68" t="s">
        <v>224</v>
      </c>
      <c r="C78" s="41">
        <v>60</v>
      </c>
      <c r="D78" s="38">
        <v>96</v>
      </c>
      <c r="E78" s="39">
        <f t="shared" si="6"/>
        <v>5760</v>
      </c>
      <c r="F78" s="59">
        <v>3</v>
      </c>
      <c r="G78" s="5" t="s">
        <v>271</v>
      </c>
    </row>
    <row r="79" spans="1:8" x14ac:dyDescent="0.25">
      <c r="A79" s="23" t="s">
        <v>52</v>
      </c>
      <c r="B79" s="8"/>
      <c r="C79" s="86">
        <v>210</v>
      </c>
      <c r="D79" s="22"/>
      <c r="E79" s="47">
        <f>SUM(E3:E78)</f>
        <v>475852.23</v>
      </c>
      <c r="F79" s="61"/>
    </row>
    <row r="86" spans="2:2" x14ac:dyDescent="0.25">
      <c r="B86" s="37"/>
    </row>
  </sheetData>
  <mergeCells count="3">
    <mergeCell ref="I60:I61"/>
    <mergeCell ref="A1:E1"/>
    <mergeCell ref="G4:G5"/>
  </mergeCells>
  <pageMargins left="0.7" right="0.7" top="0.75" bottom="0.75" header="0.3" footer="0.3"/>
  <pageSetup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view="pageBreakPreview" topLeftCell="B1" zoomScaleNormal="100" zoomScaleSheetLayoutView="100" workbookViewId="0">
      <pane ySplit="2" topLeftCell="A9" activePane="bottomLeft" state="frozen"/>
      <selection pane="bottomLeft" activeCell="L13" sqref="L13"/>
    </sheetView>
  </sheetViews>
  <sheetFormatPr defaultColWidth="9.140625" defaultRowHeight="12.75" x14ac:dyDescent="0.2"/>
  <cols>
    <col min="1" max="1" width="31.7109375" style="99" bestFit="1" customWidth="1"/>
    <col min="2" max="2" width="34.28515625" style="99" customWidth="1"/>
    <col min="3" max="3" width="13.5703125" style="82" customWidth="1"/>
    <col min="4" max="4" width="12.7109375" style="82" customWidth="1"/>
    <col min="5" max="5" width="12.42578125" style="100" customWidth="1"/>
    <col min="6" max="6" width="12.28515625" style="82" customWidth="1"/>
    <col min="7" max="7" width="9.140625" style="100"/>
    <col min="8" max="8" width="0" style="84" hidden="1" customWidth="1"/>
    <col min="9" max="9" width="14.28515625" style="6" hidden="1" customWidth="1"/>
    <col min="10" max="10" width="43.42578125" style="6" customWidth="1"/>
    <col min="11" max="16384" width="9.140625" style="6"/>
  </cols>
  <sheetData>
    <row r="1" spans="1:10" ht="30" customHeight="1" x14ac:dyDescent="0.2">
      <c r="A1" s="114" t="s">
        <v>329</v>
      </c>
      <c r="B1" s="115"/>
      <c r="C1" s="115"/>
      <c r="D1" s="115"/>
      <c r="E1" s="115"/>
      <c r="F1" s="115"/>
      <c r="G1" s="115"/>
      <c r="H1" s="115"/>
      <c r="I1" s="115"/>
      <c r="J1" s="115"/>
    </row>
    <row r="2" spans="1:10" ht="39" thickBot="1" x14ac:dyDescent="0.25">
      <c r="A2" s="90" t="s">
        <v>0</v>
      </c>
      <c r="B2" s="90" t="s">
        <v>81</v>
      </c>
      <c r="C2" s="71" t="s">
        <v>1</v>
      </c>
      <c r="D2" s="71" t="s">
        <v>130</v>
      </c>
      <c r="E2" s="91" t="s">
        <v>61</v>
      </c>
      <c r="F2" s="71" t="s">
        <v>131</v>
      </c>
      <c r="G2" s="91" t="s">
        <v>13</v>
      </c>
      <c r="J2" s="91" t="s">
        <v>141</v>
      </c>
    </row>
    <row r="3" spans="1:10" ht="38.25" x14ac:dyDescent="0.2">
      <c r="A3" s="54" t="s">
        <v>315</v>
      </c>
      <c r="B3" s="54" t="s">
        <v>172</v>
      </c>
      <c r="C3" s="74">
        <v>179</v>
      </c>
      <c r="D3" s="74">
        <v>5</v>
      </c>
      <c r="E3" s="75">
        <f>C3*D3</f>
        <v>895</v>
      </c>
      <c r="F3" s="74">
        <v>1</v>
      </c>
      <c r="G3" s="75">
        <f>E3*F3</f>
        <v>895</v>
      </c>
      <c r="J3" s="113" t="s">
        <v>305</v>
      </c>
    </row>
    <row r="4" spans="1:10" ht="25.5" x14ac:dyDescent="0.2">
      <c r="A4" s="54" t="s">
        <v>10</v>
      </c>
      <c r="B4" s="54" t="s">
        <v>174</v>
      </c>
      <c r="C4" s="76">
        <v>31</v>
      </c>
      <c r="D4" s="76">
        <v>0</v>
      </c>
      <c r="E4" s="77">
        <v>0</v>
      </c>
      <c r="F4" s="76">
        <v>0</v>
      </c>
      <c r="G4" s="77">
        <v>0</v>
      </c>
      <c r="J4" s="113"/>
    </row>
    <row r="5" spans="1:10" ht="38.25" x14ac:dyDescent="0.2">
      <c r="A5" s="54" t="s">
        <v>12</v>
      </c>
      <c r="B5" s="54" t="s">
        <v>132</v>
      </c>
      <c r="C5" s="78">
        <v>0</v>
      </c>
      <c r="D5" s="78">
        <v>0</v>
      </c>
      <c r="E5" s="77">
        <f>D5*C5</f>
        <v>0</v>
      </c>
      <c r="F5" s="78">
        <v>0.25</v>
      </c>
      <c r="G5" s="77">
        <f>E5*F5</f>
        <v>0</v>
      </c>
      <c r="H5" s="51">
        <f>ROUND(G5,0)</f>
        <v>0</v>
      </c>
      <c r="J5" s="23" t="s">
        <v>295</v>
      </c>
    </row>
    <row r="6" spans="1:10" ht="76.5" x14ac:dyDescent="0.2">
      <c r="A6" s="54" t="s">
        <v>14</v>
      </c>
      <c r="B6" s="54" t="s">
        <v>245</v>
      </c>
      <c r="C6" s="78">
        <v>0</v>
      </c>
      <c r="D6" s="78">
        <v>1</v>
      </c>
      <c r="E6" s="77">
        <f t="shared" ref="E6:E37" si="0">D6*C6</f>
        <v>0</v>
      </c>
      <c r="F6" s="78">
        <v>4</v>
      </c>
      <c r="G6" s="77">
        <f t="shared" ref="G6:G37" si="1">E6*F6</f>
        <v>0</v>
      </c>
      <c r="H6" s="51">
        <f t="shared" ref="H6:H36" si="2">ROUND(G6,0)</f>
        <v>0</v>
      </c>
      <c r="J6" s="23" t="s">
        <v>295</v>
      </c>
    </row>
    <row r="7" spans="1:10" s="29" customFormat="1" ht="93" customHeight="1" x14ac:dyDescent="0.25">
      <c r="A7" s="54" t="s">
        <v>292</v>
      </c>
      <c r="B7" s="54" t="s">
        <v>225</v>
      </c>
      <c r="C7" s="79">
        <v>0</v>
      </c>
      <c r="D7" s="79">
        <v>0</v>
      </c>
      <c r="E7" s="79">
        <f t="shared" si="0"/>
        <v>0</v>
      </c>
      <c r="F7" s="79">
        <v>1</v>
      </c>
      <c r="G7" s="79">
        <f>F7*E7</f>
        <v>0</v>
      </c>
      <c r="H7" s="5" t="s">
        <v>160</v>
      </c>
      <c r="J7" s="23" t="s">
        <v>295</v>
      </c>
    </row>
    <row r="8" spans="1:10" ht="25.5" x14ac:dyDescent="0.2">
      <c r="A8" s="54" t="s">
        <v>15</v>
      </c>
      <c r="B8" s="54" t="s">
        <v>133</v>
      </c>
      <c r="C8" s="78">
        <v>0</v>
      </c>
      <c r="D8" s="78">
        <v>0</v>
      </c>
      <c r="E8" s="77">
        <f t="shared" si="0"/>
        <v>0</v>
      </c>
      <c r="F8" s="78">
        <v>0.25</v>
      </c>
      <c r="G8" s="77">
        <f t="shared" si="1"/>
        <v>0</v>
      </c>
      <c r="H8" s="51">
        <f t="shared" si="2"/>
        <v>0</v>
      </c>
      <c r="J8" s="23" t="s">
        <v>295</v>
      </c>
    </row>
    <row r="9" spans="1:10" ht="25.5" x14ac:dyDescent="0.2">
      <c r="A9" s="54" t="s">
        <v>16</v>
      </c>
      <c r="B9" s="54" t="s">
        <v>134</v>
      </c>
      <c r="C9" s="78">
        <v>0</v>
      </c>
      <c r="D9" s="78">
        <v>0</v>
      </c>
      <c r="E9" s="77">
        <f t="shared" si="0"/>
        <v>0</v>
      </c>
      <c r="F9" s="78">
        <v>0.5</v>
      </c>
      <c r="G9" s="77">
        <f t="shared" si="1"/>
        <v>0</v>
      </c>
      <c r="H9" s="51">
        <f t="shared" si="2"/>
        <v>0</v>
      </c>
      <c r="J9" s="23" t="s">
        <v>295</v>
      </c>
    </row>
    <row r="10" spans="1:10" ht="25.5" x14ac:dyDescent="0.2">
      <c r="A10" s="54" t="s">
        <v>17</v>
      </c>
      <c r="B10" s="54" t="s">
        <v>135</v>
      </c>
      <c r="C10" s="78">
        <v>0</v>
      </c>
      <c r="D10" s="78">
        <v>0</v>
      </c>
      <c r="E10" s="77">
        <f t="shared" si="0"/>
        <v>0</v>
      </c>
      <c r="F10" s="78">
        <v>0.5</v>
      </c>
      <c r="G10" s="77">
        <f t="shared" si="1"/>
        <v>0</v>
      </c>
      <c r="H10" s="51">
        <f t="shared" si="2"/>
        <v>0</v>
      </c>
      <c r="J10" s="23" t="s">
        <v>295</v>
      </c>
    </row>
    <row r="11" spans="1:10" ht="38.25" x14ac:dyDescent="0.2">
      <c r="A11" s="54" t="s">
        <v>18</v>
      </c>
      <c r="B11" s="54" t="s">
        <v>136</v>
      </c>
      <c r="C11" s="78">
        <v>0</v>
      </c>
      <c r="D11" s="78">
        <v>0</v>
      </c>
      <c r="E11" s="77">
        <f t="shared" si="0"/>
        <v>0</v>
      </c>
      <c r="F11" s="78">
        <v>0.5</v>
      </c>
      <c r="G11" s="77">
        <f t="shared" si="1"/>
        <v>0</v>
      </c>
      <c r="H11" s="51">
        <f t="shared" si="2"/>
        <v>0</v>
      </c>
      <c r="J11" s="23" t="s">
        <v>295</v>
      </c>
    </row>
    <row r="12" spans="1:10" ht="38.25" x14ac:dyDescent="0.2">
      <c r="A12" s="54" t="s">
        <v>316</v>
      </c>
      <c r="B12" s="54" t="s">
        <v>227</v>
      </c>
      <c r="C12" s="78">
        <v>6</v>
      </c>
      <c r="D12" s="78">
        <v>20</v>
      </c>
      <c r="E12" s="77">
        <f t="shared" si="0"/>
        <v>120</v>
      </c>
      <c r="F12" s="78">
        <v>0.3</v>
      </c>
      <c r="G12" s="77">
        <f t="shared" si="1"/>
        <v>36</v>
      </c>
      <c r="H12" s="51">
        <f t="shared" si="2"/>
        <v>36</v>
      </c>
      <c r="J12" s="23" t="s">
        <v>312</v>
      </c>
    </row>
    <row r="13" spans="1:10" ht="63.75" x14ac:dyDescent="0.2">
      <c r="A13" s="54" t="s">
        <v>70</v>
      </c>
      <c r="B13" s="92" t="s">
        <v>154</v>
      </c>
      <c r="C13" s="80">
        <v>6</v>
      </c>
      <c r="D13" s="80">
        <v>5.55</v>
      </c>
      <c r="E13" s="93">
        <f>C13*D13</f>
        <v>33.299999999999997</v>
      </c>
      <c r="F13" s="80">
        <v>3</v>
      </c>
      <c r="G13" s="77">
        <f t="shared" si="1"/>
        <v>99.899999999999991</v>
      </c>
      <c r="H13" s="51"/>
      <c r="J13" s="23" t="s">
        <v>312</v>
      </c>
    </row>
    <row r="14" spans="1:10" ht="89.25" x14ac:dyDescent="0.2">
      <c r="A14" s="54" t="s">
        <v>66</v>
      </c>
      <c r="B14" s="92" t="s">
        <v>161</v>
      </c>
      <c r="C14" s="80">
        <v>6</v>
      </c>
      <c r="D14" s="80">
        <v>5.56</v>
      </c>
      <c r="E14" s="93">
        <f>C14*D14</f>
        <v>33.36</v>
      </c>
      <c r="F14" s="80">
        <v>0.5</v>
      </c>
      <c r="G14" s="77">
        <f t="shared" si="1"/>
        <v>16.68</v>
      </c>
      <c r="H14" s="51"/>
      <c r="J14" s="23" t="s">
        <v>312</v>
      </c>
    </row>
    <row r="15" spans="1:10" ht="51" x14ac:dyDescent="0.2">
      <c r="A15" s="54" t="s">
        <v>280</v>
      </c>
      <c r="B15" s="92" t="s">
        <v>228</v>
      </c>
      <c r="C15" s="80">
        <v>6</v>
      </c>
      <c r="D15" s="80">
        <v>15</v>
      </c>
      <c r="E15" s="77">
        <f>D15*C15</f>
        <v>90</v>
      </c>
      <c r="F15" s="80">
        <v>0.08</v>
      </c>
      <c r="G15" s="77">
        <f>E15*F15</f>
        <v>7.2</v>
      </c>
      <c r="H15" s="51"/>
      <c r="J15" s="23" t="s">
        <v>312</v>
      </c>
    </row>
    <row r="16" spans="1:10" ht="90.6" customHeight="1" x14ac:dyDescent="0.2">
      <c r="A16" s="54" t="s">
        <v>67</v>
      </c>
      <c r="B16" s="92" t="s">
        <v>265</v>
      </c>
      <c r="C16" s="80">
        <v>1</v>
      </c>
      <c r="D16" s="80">
        <v>5</v>
      </c>
      <c r="E16" s="93">
        <f>C16*D16</f>
        <v>5</v>
      </c>
      <c r="F16" s="80">
        <v>0.33</v>
      </c>
      <c r="G16" s="77">
        <f t="shared" si="1"/>
        <v>1.6500000000000001</v>
      </c>
      <c r="H16" s="51"/>
      <c r="J16" s="23"/>
    </row>
    <row r="17" spans="1:10" ht="51" x14ac:dyDescent="0.2">
      <c r="A17" s="54" t="s">
        <v>71</v>
      </c>
      <c r="B17" s="92" t="s">
        <v>247</v>
      </c>
      <c r="C17" s="80">
        <v>6</v>
      </c>
      <c r="D17" s="80">
        <v>1</v>
      </c>
      <c r="E17" s="77">
        <f t="shared" si="0"/>
        <v>6</v>
      </c>
      <c r="F17" s="80">
        <v>0.5</v>
      </c>
      <c r="G17" s="77">
        <f t="shared" si="1"/>
        <v>3</v>
      </c>
      <c r="H17" s="51"/>
      <c r="J17" s="23" t="s">
        <v>312</v>
      </c>
    </row>
    <row r="18" spans="1:10" ht="114.75" x14ac:dyDescent="0.2">
      <c r="A18" s="54" t="s">
        <v>72</v>
      </c>
      <c r="B18" s="92" t="s">
        <v>248</v>
      </c>
      <c r="C18" s="80">
        <v>6</v>
      </c>
      <c r="D18" s="80">
        <v>1</v>
      </c>
      <c r="E18" s="77">
        <f t="shared" si="0"/>
        <v>6</v>
      </c>
      <c r="F18" s="80">
        <v>0.5</v>
      </c>
      <c r="G18" s="77">
        <f t="shared" si="1"/>
        <v>3</v>
      </c>
      <c r="H18" s="51"/>
      <c r="J18" s="23" t="s">
        <v>312</v>
      </c>
    </row>
    <row r="19" spans="1:10" ht="140.25" x14ac:dyDescent="0.2">
      <c r="A19" s="54" t="s">
        <v>73</v>
      </c>
      <c r="B19" s="92" t="s">
        <v>249</v>
      </c>
      <c r="C19" s="80">
        <v>6</v>
      </c>
      <c r="D19" s="80">
        <v>0</v>
      </c>
      <c r="E19" s="77">
        <f t="shared" si="0"/>
        <v>0</v>
      </c>
      <c r="F19" s="80">
        <v>0.5</v>
      </c>
      <c r="G19" s="77">
        <f t="shared" si="1"/>
        <v>0</v>
      </c>
      <c r="H19" s="51"/>
      <c r="J19" s="23" t="s">
        <v>312</v>
      </c>
    </row>
    <row r="20" spans="1:10" ht="89.25" x14ac:dyDescent="0.2">
      <c r="A20" s="54" t="s">
        <v>157</v>
      </c>
      <c r="B20" s="92" t="s">
        <v>250</v>
      </c>
      <c r="C20" s="78">
        <v>0</v>
      </c>
      <c r="D20" s="78">
        <v>0</v>
      </c>
      <c r="E20" s="77">
        <f t="shared" si="0"/>
        <v>0</v>
      </c>
      <c r="F20" s="78">
        <v>0.25</v>
      </c>
      <c r="G20" s="77">
        <f t="shared" si="1"/>
        <v>0</v>
      </c>
      <c r="H20" s="51">
        <f t="shared" si="2"/>
        <v>0</v>
      </c>
      <c r="J20" s="94"/>
    </row>
    <row r="21" spans="1:10" ht="89.25" x14ac:dyDescent="0.2">
      <c r="A21" s="54" t="s">
        <v>156</v>
      </c>
      <c r="B21" s="92" t="s">
        <v>250</v>
      </c>
      <c r="C21" s="78">
        <v>0</v>
      </c>
      <c r="D21" s="78">
        <v>0</v>
      </c>
      <c r="E21" s="77">
        <f t="shared" si="0"/>
        <v>0</v>
      </c>
      <c r="F21" s="78">
        <v>0.25</v>
      </c>
      <c r="G21" s="77">
        <f>E21*F21</f>
        <v>0</v>
      </c>
      <c r="H21" s="51">
        <f t="shared" si="2"/>
        <v>0</v>
      </c>
      <c r="J21" s="94"/>
    </row>
    <row r="22" spans="1:10" ht="38.25" x14ac:dyDescent="0.2">
      <c r="A22" s="54" t="s">
        <v>24</v>
      </c>
      <c r="B22" s="92" t="s">
        <v>251</v>
      </c>
      <c r="C22" s="78">
        <v>60</v>
      </c>
      <c r="D22" s="78">
        <v>1320.3</v>
      </c>
      <c r="E22" s="77">
        <f t="shared" si="0"/>
        <v>79218</v>
      </c>
      <c r="F22" s="78">
        <v>0.1</v>
      </c>
      <c r="G22" s="77">
        <f t="shared" si="1"/>
        <v>7921.8</v>
      </c>
      <c r="H22" s="51">
        <f t="shared" si="2"/>
        <v>7922</v>
      </c>
      <c r="J22" s="5" t="s">
        <v>268</v>
      </c>
    </row>
    <row r="23" spans="1:10" ht="38.25" x14ac:dyDescent="0.2">
      <c r="A23" s="54" t="s">
        <v>137</v>
      </c>
      <c r="B23" s="92" t="s">
        <v>252</v>
      </c>
      <c r="C23" s="78">
        <v>60</v>
      </c>
      <c r="D23" s="78">
        <v>1</v>
      </c>
      <c r="E23" s="77">
        <f t="shared" si="0"/>
        <v>60</v>
      </c>
      <c r="F23" s="78">
        <v>0.25</v>
      </c>
      <c r="G23" s="77">
        <f t="shared" si="1"/>
        <v>15</v>
      </c>
      <c r="H23" s="51">
        <f t="shared" si="2"/>
        <v>15</v>
      </c>
      <c r="J23" s="5" t="s">
        <v>268</v>
      </c>
    </row>
    <row r="24" spans="1:10" ht="51" x14ac:dyDescent="0.2">
      <c r="A24" s="54" t="s">
        <v>28</v>
      </c>
      <c r="B24" s="92" t="s">
        <v>197</v>
      </c>
      <c r="C24" s="78">
        <v>60</v>
      </c>
      <c r="D24" s="78">
        <v>5</v>
      </c>
      <c r="E24" s="77">
        <f t="shared" si="0"/>
        <v>300</v>
      </c>
      <c r="F24" s="78">
        <v>0.1</v>
      </c>
      <c r="G24" s="77">
        <f t="shared" si="1"/>
        <v>30</v>
      </c>
      <c r="H24" s="51">
        <f t="shared" si="2"/>
        <v>30</v>
      </c>
      <c r="J24" s="5" t="s">
        <v>268</v>
      </c>
    </row>
    <row r="25" spans="1:10" ht="63.75" x14ac:dyDescent="0.2">
      <c r="A25" s="54" t="s">
        <v>51</v>
      </c>
      <c r="B25" s="92" t="s">
        <v>253</v>
      </c>
      <c r="C25" s="78">
        <v>60</v>
      </c>
      <c r="D25" s="78">
        <v>16.2</v>
      </c>
      <c r="E25" s="77">
        <f t="shared" si="0"/>
        <v>972</v>
      </c>
      <c r="F25" s="78">
        <v>6.75</v>
      </c>
      <c r="G25" s="77">
        <f t="shared" si="1"/>
        <v>6561</v>
      </c>
      <c r="H25" s="51">
        <f t="shared" si="2"/>
        <v>6561</v>
      </c>
      <c r="J25" s="5" t="s">
        <v>268</v>
      </c>
    </row>
    <row r="26" spans="1:10" ht="63.75" x14ac:dyDescent="0.2">
      <c r="A26" s="54" t="s">
        <v>50</v>
      </c>
      <c r="B26" s="92" t="s">
        <v>254</v>
      </c>
      <c r="C26" s="78">
        <v>60</v>
      </c>
      <c r="D26" s="78">
        <v>2.5</v>
      </c>
      <c r="E26" s="77">
        <f t="shared" si="0"/>
        <v>150</v>
      </c>
      <c r="F26" s="78">
        <v>2.25</v>
      </c>
      <c r="G26" s="77">
        <f>E26*F26</f>
        <v>337.5</v>
      </c>
      <c r="H26" s="51">
        <f t="shared" si="2"/>
        <v>338</v>
      </c>
      <c r="J26" s="5" t="s">
        <v>268</v>
      </c>
    </row>
    <row r="27" spans="1:10" ht="51" x14ac:dyDescent="0.2">
      <c r="A27" s="54" t="s">
        <v>30</v>
      </c>
      <c r="B27" s="92" t="s">
        <v>165</v>
      </c>
      <c r="C27" s="78">
        <v>60</v>
      </c>
      <c r="D27" s="78">
        <v>10</v>
      </c>
      <c r="E27" s="77">
        <f t="shared" si="0"/>
        <v>600</v>
      </c>
      <c r="F27" s="78">
        <v>0.1</v>
      </c>
      <c r="G27" s="77">
        <f t="shared" si="1"/>
        <v>60</v>
      </c>
      <c r="H27" s="51">
        <f t="shared" si="2"/>
        <v>60</v>
      </c>
      <c r="J27" s="5" t="s">
        <v>268</v>
      </c>
    </row>
    <row r="28" spans="1:10" ht="140.25" x14ac:dyDescent="0.2">
      <c r="A28" s="54" t="s">
        <v>31</v>
      </c>
      <c r="B28" s="92" t="s">
        <v>255</v>
      </c>
      <c r="C28" s="78">
        <v>60</v>
      </c>
      <c r="D28" s="78">
        <v>17.8</v>
      </c>
      <c r="E28" s="77">
        <f t="shared" si="0"/>
        <v>1068</v>
      </c>
      <c r="F28" s="78">
        <v>0.1</v>
      </c>
      <c r="G28" s="77">
        <f t="shared" si="1"/>
        <v>106.80000000000001</v>
      </c>
      <c r="H28" s="51">
        <f t="shared" si="2"/>
        <v>107</v>
      </c>
      <c r="J28" s="5" t="s">
        <v>268</v>
      </c>
    </row>
    <row r="29" spans="1:10" ht="102" x14ac:dyDescent="0.2">
      <c r="A29" s="54" t="s">
        <v>37</v>
      </c>
      <c r="B29" s="92" t="s">
        <v>256</v>
      </c>
      <c r="C29" s="78">
        <v>60</v>
      </c>
      <c r="D29" s="78">
        <v>1</v>
      </c>
      <c r="E29" s="77">
        <f t="shared" si="0"/>
        <v>60</v>
      </c>
      <c r="F29" s="78">
        <v>0.5</v>
      </c>
      <c r="G29" s="77">
        <f t="shared" si="1"/>
        <v>30</v>
      </c>
      <c r="H29" s="51">
        <f t="shared" si="2"/>
        <v>30</v>
      </c>
      <c r="J29" s="5" t="s">
        <v>268</v>
      </c>
    </row>
    <row r="30" spans="1:10" ht="89.25" x14ac:dyDescent="0.2">
      <c r="A30" s="54" t="s">
        <v>38</v>
      </c>
      <c r="B30" s="92" t="s">
        <v>257</v>
      </c>
      <c r="C30" s="78">
        <v>114</v>
      </c>
      <c r="D30" s="78">
        <v>400</v>
      </c>
      <c r="E30" s="77">
        <f t="shared" si="0"/>
        <v>45600</v>
      </c>
      <c r="F30" s="78">
        <v>0.5</v>
      </c>
      <c r="G30" s="77">
        <f t="shared" si="1"/>
        <v>22800</v>
      </c>
      <c r="H30" s="51">
        <f t="shared" si="2"/>
        <v>22800</v>
      </c>
      <c r="J30" s="23" t="s">
        <v>294</v>
      </c>
    </row>
    <row r="31" spans="1:10" ht="63.75" x14ac:dyDescent="0.2">
      <c r="A31" s="54" t="s">
        <v>39</v>
      </c>
      <c r="B31" s="92" t="s">
        <v>258</v>
      </c>
      <c r="C31" s="78">
        <v>114</v>
      </c>
      <c r="D31" s="78">
        <v>68</v>
      </c>
      <c r="E31" s="77">
        <f t="shared" si="0"/>
        <v>7752</v>
      </c>
      <c r="F31" s="78">
        <v>0.5</v>
      </c>
      <c r="G31" s="77">
        <f t="shared" si="1"/>
        <v>3876</v>
      </c>
      <c r="H31" s="51">
        <f t="shared" si="2"/>
        <v>3876</v>
      </c>
      <c r="J31" s="23" t="s">
        <v>294</v>
      </c>
    </row>
    <row r="32" spans="1:10" ht="102" x14ac:dyDescent="0.2">
      <c r="A32" s="54" t="s">
        <v>40</v>
      </c>
      <c r="B32" s="92" t="s">
        <v>259</v>
      </c>
      <c r="C32" s="78">
        <v>60</v>
      </c>
      <c r="D32" s="78">
        <v>12</v>
      </c>
      <c r="E32" s="77">
        <f t="shared" si="0"/>
        <v>720</v>
      </c>
      <c r="F32" s="78">
        <v>1</v>
      </c>
      <c r="G32" s="77">
        <f t="shared" si="1"/>
        <v>720</v>
      </c>
      <c r="H32" s="51">
        <f t="shared" si="2"/>
        <v>720</v>
      </c>
      <c r="J32" s="5" t="s">
        <v>268</v>
      </c>
    </row>
    <row r="33" spans="1:10" ht="89.25" x14ac:dyDescent="0.2">
      <c r="A33" s="54" t="s">
        <v>41</v>
      </c>
      <c r="B33" s="92" t="s">
        <v>260</v>
      </c>
      <c r="C33" s="78">
        <v>6</v>
      </c>
      <c r="D33" s="78">
        <v>18.5</v>
      </c>
      <c r="E33" s="77">
        <f t="shared" si="0"/>
        <v>111</v>
      </c>
      <c r="F33" s="78">
        <v>2</v>
      </c>
      <c r="G33" s="77">
        <f t="shared" si="1"/>
        <v>222</v>
      </c>
      <c r="H33" s="51">
        <f t="shared" si="2"/>
        <v>222</v>
      </c>
      <c r="J33" s="23" t="s">
        <v>312</v>
      </c>
    </row>
    <row r="34" spans="1:10" ht="38.25" x14ac:dyDescent="0.2">
      <c r="A34" s="54" t="s">
        <v>43</v>
      </c>
      <c r="B34" s="92" t="s">
        <v>261</v>
      </c>
      <c r="C34" s="78">
        <v>0</v>
      </c>
      <c r="D34" s="78">
        <v>0</v>
      </c>
      <c r="E34" s="77">
        <f t="shared" si="0"/>
        <v>0</v>
      </c>
      <c r="F34" s="78">
        <v>0.5</v>
      </c>
      <c r="G34" s="77">
        <f t="shared" si="1"/>
        <v>0</v>
      </c>
      <c r="H34" s="51">
        <f t="shared" si="2"/>
        <v>0</v>
      </c>
      <c r="J34" s="88"/>
    </row>
    <row r="35" spans="1:10" ht="102" x14ac:dyDescent="0.2">
      <c r="A35" s="54" t="s">
        <v>46</v>
      </c>
      <c r="B35" s="92" t="s">
        <v>262</v>
      </c>
      <c r="C35" s="78">
        <v>6</v>
      </c>
      <c r="D35" s="95">
        <v>3.5</v>
      </c>
      <c r="E35" s="77">
        <f t="shared" si="0"/>
        <v>21</v>
      </c>
      <c r="F35" s="78">
        <v>4</v>
      </c>
      <c r="G35" s="77">
        <f t="shared" si="1"/>
        <v>84</v>
      </c>
      <c r="H35" s="51">
        <f t="shared" si="2"/>
        <v>84</v>
      </c>
      <c r="J35" s="23" t="s">
        <v>312</v>
      </c>
    </row>
    <row r="36" spans="1:10" ht="76.5" x14ac:dyDescent="0.2">
      <c r="A36" s="54" t="s">
        <v>47</v>
      </c>
      <c r="B36" s="92" t="s">
        <v>263</v>
      </c>
      <c r="C36" s="78">
        <v>6</v>
      </c>
      <c r="D36" s="95">
        <v>3.5</v>
      </c>
      <c r="E36" s="77">
        <f t="shared" si="0"/>
        <v>21</v>
      </c>
      <c r="F36" s="78">
        <v>1</v>
      </c>
      <c r="G36" s="77">
        <f t="shared" si="1"/>
        <v>21</v>
      </c>
      <c r="H36" s="51">
        <f t="shared" si="2"/>
        <v>21</v>
      </c>
      <c r="J36" s="23" t="s">
        <v>312</v>
      </c>
    </row>
    <row r="37" spans="1:10" ht="38.25" x14ac:dyDescent="0.2">
      <c r="A37" s="54" t="s">
        <v>56</v>
      </c>
      <c r="B37" s="92" t="s">
        <v>264</v>
      </c>
      <c r="C37" s="78">
        <v>6</v>
      </c>
      <c r="D37" s="78">
        <v>1.75</v>
      </c>
      <c r="E37" s="77">
        <f t="shared" si="0"/>
        <v>10.5</v>
      </c>
      <c r="F37" s="78">
        <v>1</v>
      </c>
      <c r="G37" s="77">
        <f t="shared" si="1"/>
        <v>10.5</v>
      </c>
      <c r="H37" s="51">
        <f>SUM(H5:H36)</f>
        <v>42822</v>
      </c>
      <c r="I37" s="96">
        <f>H37*259</f>
        <v>11090898</v>
      </c>
      <c r="J37" s="23" t="s">
        <v>312</v>
      </c>
    </row>
    <row r="38" spans="1:10" x14ac:dyDescent="0.2">
      <c r="A38" s="54" t="s">
        <v>60</v>
      </c>
      <c r="B38" s="97"/>
      <c r="C38" s="81"/>
      <c r="D38" s="81"/>
      <c r="E38" s="98">
        <f>SUM(E5:E37)</f>
        <v>136957.16</v>
      </c>
      <c r="F38" s="81"/>
      <c r="G38" s="98">
        <f>SUM(G5:G37)</f>
        <v>42963.03</v>
      </c>
    </row>
    <row r="40" spans="1:10" ht="38.25" x14ac:dyDescent="0.2">
      <c r="B40" s="99" t="s">
        <v>301</v>
      </c>
    </row>
  </sheetData>
  <mergeCells count="2">
    <mergeCell ref="A1:J1"/>
    <mergeCell ref="J3:J4"/>
  </mergeCells>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zoomScale="60" zoomScaleNormal="100" workbookViewId="0">
      <selection activeCell="E7" sqref="E7"/>
    </sheetView>
  </sheetViews>
  <sheetFormatPr defaultColWidth="8.85546875" defaultRowHeight="14.25" x14ac:dyDescent="0.2"/>
  <cols>
    <col min="1" max="1" width="25.5703125" style="3" customWidth="1"/>
    <col min="2" max="7" width="14.7109375" style="3" customWidth="1"/>
    <col min="8" max="16384" width="8.85546875" style="3"/>
  </cols>
  <sheetData>
    <row r="1" spans="1:7" ht="15" x14ac:dyDescent="0.25">
      <c r="B1" s="116" t="s">
        <v>88</v>
      </c>
      <c r="C1" s="117"/>
    </row>
    <row r="2" spans="1:7" ht="15" x14ac:dyDescent="0.25">
      <c r="B2" s="10" t="s">
        <v>61</v>
      </c>
      <c r="C2" s="10" t="s">
        <v>62</v>
      </c>
      <c r="D2" s="10" t="s">
        <v>152</v>
      </c>
    </row>
    <row r="3" spans="1:7" ht="15" x14ac:dyDescent="0.25">
      <c r="A3" s="10" t="s">
        <v>82</v>
      </c>
      <c r="B3" s="11">
        <f>'Annual Reporting'!E29</f>
        <v>40819.290000000008</v>
      </c>
      <c r="C3" s="11">
        <f>'Annual Reporting'!G29</f>
        <v>22591.118999999999</v>
      </c>
      <c r="D3" s="21">
        <f>C3*263</f>
        <v>5941464.2969999993</v>
      </c>
    </row>
    <row r="4" spans="1:7" ht="15" x14ac:dyDescent="0.25">
      <c r="A4" s="10" t="s">
        <v>83</v>
      </c>
      <c r="B4" s="18">
        <v>210</v>
      </c>
      <c r="C4" s="11">
        <f>'Annual Recordkeeping'!E79</f>
        <v>475852.23</v>
      </c>
      <c r="D4" s="21">
        <f>C4*263</f>
        <v>125149136.48999999</v>
      </c>
      <c r="E4" s="9"/>
    </row>
    <row r="5" spans="1:7" ht="15" x14ac:dyDescent="0.25">
      <c r="A5" s="10" t="s">
        <v>84</v>
      </c>
      <c r="B5" s="11">
        <f>'Annual 3rd Party'!E38</f>
        <v>136957.16</v>
      </c>
      <c r="C5" s="11">
        <f>'Annual 3rd Party'!G38</f>
        <v>42963.03</v>
      </c>
      <c r="D5" s="21">
        <f>C5*263</f>
        <v>11299276.890000001</v>
      </c>
      <c r="E5" s="9"/>
    </row>
    <row r="6" spans="1:7" ht="15" x14ac:dyDescent="0.25">
      <c r="A6" s="10" t="s">
        <v>85</v>
      </c>
      <c r="B6" s="11">
        <f>SUM(B3:B5)</f>
        <v>177986.45</v>
      </c>
      <c r="C6" s="11">
        <f>SUM(C3:C5)</f>
        <v>541406.37899999996</v>
      </c>
      <c r="D6" s="21">
        <f>C6*263</f>
        <v>142389877.67699999</v>
      </c>
    </row>
    <row r="7" spans="1:7" ht="15" x14ac:dyDescent="0.25">
      <c r="A7" s="12"/>
      <c r="B7" s="13"/>
      <c r="C7" s="13"/>
    </row>
    <row r="8" spans="1:7" ht="15" x14ac:dyDescent="0.25">
      <c r="A8" s="14" t="s">
        <v>140</v>
      </c>
      <c r="B8" s="15">
        <f>C4*263*0.0004</f>
        <v>50059.654596</v>
      </c>
    </row>
    <row r="9" spans="1:7" ht="15" x14ac:dyDescent="0.25">
      <c r="A9" s="14" t="s">
        <v>326</v>
      </c>
      <c r="B9" s="15">
        <f>38834*10</f>
        <v>388340</v>
      </c>
    </row>
    <row r="10" spans="1:7" ht="15" x14ac:dyDescent="0.25">
      <c r="A10" s="14" t="s">
        <v>327</v>
      </c>
      <c r="B10" s="15">
        <f>SUM(B8:B9)</f>
        <v>438399.65459599998</v>
      </c>
    </row>
    <row r="11" spans="1:7" ht="15" x14ac:dyDescent="0.25">
      <c r="A11" s="14"/>
      <c r="B11" s="15"/>
    </row>
    <row r="12" spans="1:7" ht="15" x14ac:dyDescent="0.25">
      <c r="A12" s="14" t="s">
        <v>311</v>
      </c>
      <c r="B12" s="15">
        <f>4500*263</f>
        <v>1183500</v>
      </c>
    </row>
    <row r="14" spans="1:7" ht="15" x14ac:dyDescent="0.25">
      <c r="B14" s="116" t="s">
        <v>86</v>
      </c>
      <c r="C14" s="116"/>
      <c r="D14" s="116"/>
      <c r="E14" s="116"/>
      <c r="F14" s="116"/>
      <c r="G14" s="116"/>
    </row>
    <row r="15" spans="1:7" ht="15" x14ac:dyDescent="0.25">
      <c r="B15" s="116" t="s">
        <v>138</v>
      </c>
      <c r="C15" s="116"/>
      <c r="D15" s="116" t="s">
        <v>139</v>
      </c>
      <c r="E15" s="116"/>
      <c r="F15" s="116" t="s">
        <v>87</v>
      </c>
      <c r="G15" s="116"/>
    </row>
    <row r="16" spans="1:7" ht="15" x14ac:dyDescent="0.25">
      <c r="B16" s="10" t="s">
        <v>62</v>
      </c>
      <c r="C16" s="10" t="s">
        <v>61</v>
      </c>
      <c r="D16" s="10" t="s">
        <v>62</v>
      </c>
      <c r="E16" s="10" t="s">
        <v>61</v>
      </c>
      <c r="F16" s="10" t="s">
        <v>62</v>
      </c>
      <c r="G16" s="10" t="s">
        <v>61</v>
      </c>
    </row>
    <row r="17" spans="1:7" ht="15" x14ac:dyDescent="0.25">
      <c r="A17" s="10" t="s">
        <v>82</v>
      </c>
      <c r="B17" s="107">
        <v>21393.7</v>
      </c>
      <c r="C17" s="107">
        <v>30793</v>
      </c>
      <c r="D17" s="106">
        <f>C3</f>
        <v>22591.118999999999</v>
      </c>
      <c r="E17" s="106">
        <f>B3</f>
        <v>40819.290000000008</v>
      </c>
      <c r="F17" s="106">
        <f>D17-B17</f>
        <v>1197.4189999999981</v>
      </c>
      <c r="G17" s="106">
        <f>E17-C17</f>
        <v>10026.290000000008</v>
      </c>
    </row>
    <row r="18" spans="1:7" ht="15" x14ac:dyDescent="0.25">
      <c r="A18" s="10" t="s">
        <v>83</v>
      </c>
      <c r="B18" s="107">
        <v>495159.3</v>
      </c>
      <c r="C18" s="107">
        <v>581</v>
      </c>
      <c r="D18" s="106">
        <f>C4</f>
        <v>475852.23</v>
      </c>
      <c r="E18" s="106">
        <f>B4</f>
        <v>210</v>
      </c>
      <c r="F18" s="106">
        <f t="shared" ref="F18:G20" si="0">D18-B18</f>
        <v>-19307.070000000007</v>
      </c>
      <c r="G18" s="106">
        <f t="shared" si="0"/>
        <v>-371</v>
      </c>
    </row>
    <row r="19" spans="1:7" ht="15" x14ac:dyDescent="0.25">
      <c r="A19" s="10" t="s">
        <v>84</v>
      </c>
      <c r="B19" s="107">
        <v>35442</v>
      </c>
      <c r="C19" s="107">
        <v>123686</v>
      </c>
      <c r="D19" s="106">
        <f>C5</f>
        <v>42963.03</v>
      </c>
      <c r="E19" s="106">
        <f>B5</f>
        <v>136957.16</v>
      </c>
      <c r="F19" s="106">
        <f t="shared" si="0"/>
        <v>7521.0299999999988</v>
      </c>
      <c r="G19" s="106">
        <f t="shared" si="0"/>
        <v>13271.160000000003</v>
      </c>
    </row>
    <row r="20" spans="1:7" ht="15" x14ac:dyDescent="0.25">
      <c r="A20" s="10" t="s">
        <v>85</v>
      </c>
      <c r="B20" s="107">
        <f>SUM(B17:B19)</f>
        <v>551995</v>
      </c>
      <c r="C20" s="107">
        <f>SUM(C17:C19)</f>
        <v>155060</v>
      </c>
      <c r="D20" s="106">
        <f>C6</f>
        <v>541406.37899999996</v>
      </c>
      <c r="E20" s="106">
        <f>B6</f>
        <v>177986.45</v>
      </c>
      <c r="F20" s="106">
        <f t="shared" si="0"/>
        <v>-10588.621000000043</v>
      </c>
      <c r="G20" s="106">
        <f t="shared" si="0"/>
        <v>22926.450000000012</v>
      </c>
    </row>
    <row r="21" spans="1:7" x14ac:dyDescent="0.2">
      <c r="B21" s="19"/>
      <c r="C21" s="19"/>
    </row>
    <row r="22" spans="1:7" x14ac:dyDescent="0.2">
      <c r="C22" s="17"/>
    </row>
  </sheetData>
  <mergeCells count="5">
    <mergeCell ref="B1:C1"/>
    <mergeCell ref="B15:C15"/>
    <mergeCell ref="D15:E15"/>
    <mergeCell ref="F15:G15"/>
    <mergeCell ref="B14:G14"/>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BB43534FA75947A2241C68A61507D9" ma:contentTypeVersion="3" ma:contentTypeDescription="Create a new document." ma:contentTypeScope="" ma:versionID="ed36d6a0400d5ac16d1d6017371fe5db">
  <xsd:schema xmlns:xsd="http://www.w3.org/2001/XMLSchema" xmlns:p="http://schemas.microsoft.com/office/2006/metadata/properties" xmlns:ns2="3dbeb9ef-a1b9-4cda-a1a0-589d868e3005" targetNamespace="http://schemas.microsoft.com/office/2006/metadata/properties" ma:root="true" ma:fieldsID="ecedb815bea44474d08854b2bb9f876f" ns2:_="">
    <xsd:import namespace="3dbeb9ef-a1b9-4cda-a1a0-589d868e3005"/>
    <xsd:element name="properties">
      <xsd:complexType>
        <xsd:sequence>
          <xsd:element name="documentManagement">
            <xsd:complexType>
              <xsd:all>
                <xsd:element ref="ns2:Ticket" minOccurs="0"/>
                <xsd:element ref="ns2:Related_x0020_ticket" minOccurs="0"/>
              </xsd:all>
            </xsd:complexType>
          </xsd:element>
        </xsd:sequence>
      </xsd:complexType>
    </xsd:element>
  </xsd:schema>
  <xsd:schema xmlns:xsd="http://www.w3.org/2001/XMLSchema" xmlns:dms="http://schemas.microsoft.com/office/2006/documentManagement/types" targetNamespace="3dbeb9ef-a1b9-4cda-a1a0-589d868e3005" elementFormDefault="qualified">
    <xsd:import namespace="http://schemas.microsoft.com/office/2006/documentManagement/types"/>
    <xsd:element name="Ticket" ma:index="2" nillable="true" ma:displayName="Ticket" ma:list="{17270516-323c-489b-bbd9-1aa12d725470}" ma:internalName="Ticket" ma:showField="LinkTitleNoMenu">
      <xsd:simpleType>
        <xsd:restriction base="dms:Lookup"/>
      </xsd:simpleType>
    </xsd:element>
    <xsd:element name="Related_x0020_ticket" ma:index="3" nillable="true" ma:displayName="Related ticket" ma:list="{17270516-323c-489b-bbd9-1aa12d725470}" ma:internalName="Related_x0020_ticket" ma:showField="LinkTitleNoMenu">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Ticket xmlns="3dbeb9ef-a1b9-4cda-a1a0-589d868e3005">1</Ticket>
    <Related_x0020_ticket xmlns="3dbeb9ef-a1b9-4cda-a1a0-589d868e3005" xsi:nil="true"/>
  </documentManagement>
</p:properties>
</file>

<file path=customXml/itemProps1.xml><?xml version="1.0" encoding="utf-8"?>
<ds:datastoreItem xmlns:ds="http://schemas.openxmlformats.org/officeDocument/2006/customXml" ds:itemID="{2FC92DD1-0C62-4A3F-A633-625057BF3027}">
  <ds:schemaRefs>
    <ds:schemaRef ds:uri="http://schemas.microsoft.com/sharepoint/v3/contenttype/forms"/>
  </ds:schemaRefs>
</ds:datastoreItem>
</file>

<file path=customXml/itemProps2.xml><?xml version="1.0" encoding="utf-8"?>
<ds:datastoreItem xmlns:ds="http://schemas.openxmlformats.org/officeDocument/2006/customXml" ds:itemID="{8E2CB413-C009-41D5-BB34-F00973876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beb9ef-a1b9-4cda-a1a0-589d868e300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8FB8C4C-D295-4A13-A24A-DB9CF95BCDCA}">
  <ds:schemaRefs>
    <ds:schemaRef ds:uri="http://purl.org/dc/term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3dbeb9ef-a1b9-4cda-a1a0-589d868e30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Annual Reporting</vt:lpstr>
      <vt:lpstr>Annual Recordkeeping</vt:lpstr>
      <vt:lpstr>Annual 3rd Party</vt:lpstr>
      <vt:lpstr>TOTALS</vt:lpstr>
      <vt:lpstr>'Annual Recordkeeping'!_ftn1</vt:lpstr>
      <vt:lpstr>'Annual Recordkeeping'!_ftnref1</vt:lpstr>
      <vt:lpstr>'Annual Recordkeeping'!Print_Area</vt:lpstr>
      <vt:lpstr>'Annual 3rd Party'!Print_Titles</vt:lpstr>
      <vt:lpstr>'Annual Recordkeeping'!Print_Titles</vt:lpstr>
      <vt:lpstr>'Annual Reporting'!Print_Titles</vt:lpstr>
    </vt:vector>
  </TitlesOfParts>
  <Company>USNRC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Consolidated Burden Tables.xlsx</dc:title>
  <dc:creator>Melissa Ralph</dc:creator>
  <cp:lastModifiedBy>Benney, Kristen</cp:lastModifiedBy>
  <cp:lastPrinted>2018-03-22T17:38:04Z</cp:lastPrinted>
  <dcterms:created xsi:type="dcterms:W3CDTF">2010-02-26T16:25:42Z</dcterms:created>
  <dcterms:modified xsi:type="dcterms:W3CDTF">2018-07-30T19:48:28Z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0x0101001BBB43534FA75947A2241C68A61507D9</vt:lpwstr>
  </property>
  <property fmtid="{D5CDD505-2E9C-101B-9397-08002B2CF9AE}" pid="3" name="TemplateUrl">
    <vt:lpwstr/>
  </property>
  <property fmtid="{D5CDD505-2E9C-101B-9397-08002B2CF9AE}" pid="4" name="_SourceUrl">
    <vt:lpwstr/>
  </property>
  <property fmtid="{D5CDD505-2E9C-101B-9397-08002B2CF9AE}" pid="5" name="xd_Signature">
    <vt:bool>false</vt:bool>
  </property>
  <property fmtid="{D5CDD505-2E9C-101B-9397-08002B2CF9AE}" pid="6" name="xd_ProgID">
    <vt:lpwstr/>
  </property>
  <property fmtid="{D5CDD505-2E9C-101B-9397-08002B2CF9AE}" pid="7" name="Related ticket(s)">
    <vt:lpwstr>1;#NSIR-10-1046</vt:lpwstr>
  </property>
  <property fmtid="{D5CDD505-2E9C-101B-9397-08002B2CF9AE}" pid="8" name="Order">
    <vt:r8>14300</vt:r8>
  </property>
</Properties>
</file>