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Regulatory Development\CACFP_ForProfit_Verification\ICR\2018_ICR_Package\"/>
    </mc:Choice>
  </mc:AlternateContent>
  <bookViews>
    <workbookView xWindow="-54" yWindow="177" windowWidth="14767" windowHeight="13734" tabRatio="550"/>
  </bookViews>
  <sheets>
    <sheet name="#0055 Reporting" sheetId="2" r:id="rId1"/>
    <sheet name="#0055 Recordkeeping" sheetId="1" r:id="rId2"/>
    <sheet name="#0055 BURDEN SUMMARY" sheetId="3" r:id="rId3"/>
    <sheet name="ESRI_MAPINFO_SHEET" sheetId="4" state="veryHidden" r:id="rId4"/>
  </sheets>
  <definedNames>
    <definedName name="_xlnm._FilterDatabase" localSheetId="0" hidden="1">'#0055 Reporting'!$A$1:$K$54</definedName>
    <definedName name="_xlnm.Print_Area" localSheetId="1">'#0055 Recordkeeping'!$A$1:$K$27</definedName>
    <definedName name="_xlnm.Print_Titles" localSheetId="1">'#0055 Recordkeeping'!$1:$2</definedName>
    <definedName name="_xlnm.Print_Titles" localSheetId="0">'#0055 Reporting'!$1:$2</definedName>
  </definedNames>
  <calcPr calcId="162913"/>
</workbook>
</file>

<file path=xl/calcChain.xml><?xml version="1.0" encoding="utf-8"?>
<calcChain xmlns="http://schemas.openxmlformats.org/spreadsheetml/2006/main">
  <c r="F54" i="2" l="1"/>
  <c r="D3" i="3" l="1"/>
  <c r="H44" i="2" l="1"/>
  <c r="E46" i="2"/>
  <c r="G46" i="2" s="1"/>
  <c r="J46" i="2" s="1"/>
  <c r="K46" i="2" s="1"/>
  <c r="E45" i="2"/>
  <c r="G45" i="2" s="1"/>
  <c r="J45" i="2" s="1"/>
  <c r="K45" i="2" s="1"/>
  <c r="E42" i="2" l="1"/>
  <c r="G42" i="2" s="1"/>
  <c r="K42" i="2" s="1"/>
  <c r="D7" i="1" l="1"/>
  <c r="J26" i="1" l="1"/>
  <c r="J25" i="1"/>
  <c r="C25" i="1"/>
  <c r="J24" i="1"/>
  <c r="J27" i="1" s="1"/>
  <c r="I4" i="3" s="1"/>
  <c r="C24" i="1"/>
  <c r="H25" i="2"/>
  <c r="H36" i="2"/>
  <c r="C69" i="2" l="1"/>
  <c r="E44" i="2" l="1"/>
  <c r="F44" i="2" s="1"/>
  <c r="D62" i="2" l="1"/>
  <c r="C63" i="2" l="1"/>
  <c r="C64" i="2" l="1"/>
  <c r="E63" i="2" l="1"/>
  <c r="F63" i="2"/>
  <c r="G63" i="2" l="1"/>
  <c r="H63" i="2" s="1"/>
  <c r="E6" i="1"/>
  <c r="G6" i="1" s="1"/>
  <c r="H6" i="1" l="1"/>
  <c r="I6" i="1"/>
  <c r="K6" i="1"/>
  <c r="J63" i="2"/>
  <c r="K63" i="2" l="1"/>
  <c r="J64" i="2"/>
  <c r="J71" i="2"/>
  <c r="C57" i="2"/>
  <c r="D12" i="1"/>
  <c r="D13" i="1" l="1"/>
  <c r="D21" i="2"/>
  <c r="D33" i="2" s="1"/>
  <c r="D18" i="2"/>
  <c r="D15" i="2"/>
  <c r="D13" i="2"/>
  <c r="E29" i="2" l="1"/>
  <c r="G29" i="2" s="1"/>
  <c r="I36" i="2"/>
  <c r="K36" i="2" s="1"/>
  <c r="C71" i="2"/>
  <c r="H29" i="2" l="1"/>
  <c r="I29" i="2" s="1"/>
  <c r="K29" i="2" s="1"/>
  <c r="E28" i="2"/>
  <c r="G28" i="2" s="1"/>
  <c r="H28" i="2" s="1"/>
  <c r="J54" i="2"/>
  <c r="J69" i="2" s="1"/>
  <c r="E53" i="2" l="1"/>
  <c r="G53" i="2" s="1"/>
  <c r="H53" i="2" l="1"/>
  <c r="I53" i="2" s="1"/>
  <c r="K53" i="2" s="1"/>
  <c r="C59" i="2"/>
  <c r="C70" i="2" s="1"/>
  <c r="I28" i="2"/>
  <c r="K28" i="2" s="1"/>
  <c r="E43" i="2"/>
  <c r="G43" i="2" s="1"/>
  <c r="H43" i="2" l="1"/>
  <c r="I43" i="2" s="1"/>
  <c r="K43" i="2" s="1"/>
  <c r="G44" i="2"/>
  <c r="E30" i="2"/>
  <c r="G30" i="2" s="1"/>
  <c r="E32" i="2"/>
  <c r="G32" i="2" s="1"/>
  <c r="E21" i="2"/>
  <c r="G21" i="2" s="1"/>
  <c r="C19" i="1"/>
  <c r="C26" i="1" s="1"/>
  <c r="E18" i="1"/>
  <c r="E19" i="1" s="1"/>
  <c r="E26" i="1" s="1"/>
  <c r="E5" i="1"/>
  <c r="G5" i="1" s="1"/>
  <c r="E4" i="1"/>
  <c r="E7" i="1" s="1"/>
  <c r="E57" i="2"/>
  <c r="G57" i="2" s="1"/>
  <c r="E49" i="2"/>
  <c r="E48" i="2"/>
  <c r="G48" i="2" s="1"/>
  <c r="E41" i="2"/>
  <c r="E35" i="2"/>
  <c r="G35" i="2" s="1"/>
  <c r="E34" i="2"/>
  <c r="G34" i="2" s="1"/>
  <c r="E24" i="2"/>
  <c r="G24" i="2" s="1"/>
  <c r="E23" i="2"/>
  <c r="G23" i="2" s="1"/>
  <c r="E22" i="2"/>
  <c r="G22" i="2" s="1"/>
  <c r="E18" i="2"/>
  <c r="G18" i="2" s="1"/>
  <c r="E17" i="2"/>
  <c r="G17" i="2" s="1"/>
  <c r="E16" i="2"/>
  <c r="G16" i="2" s="1"/>
  <c r="E15" i="2"/>
  <c r="G15" i="2" s="1"/>
  <c r="E14" i="2"/>
  <c r="G14" i="2" s="1"/>
  <c r="E13" i="2"/>
  <c r="G13" i="2" s="1"/>
  <c r="E9" i="2"/>
  <c r="G9" i="2" s="1"/>
  <c r="E10" i="2"/>
  <c r="G10" i="2" s="1"/>
  <c r="E8" i="2"/>
  <c r="G8" i="2" s="1"/>
  <c r="E7" i="2"/>
  <c r="G7" i="2" s="1"/>
  <c r="E5" i="2"/>
  <c r="G5" i="2" s="1"/>
  <c r="E11" i="1"/>
  <c r="G11" i="1" s="1"/>
  <c r="H11" i="1" s="1"/>
  <c r="E12" i="1"/>
  <c r="G12" i="1" s="1"/>
  <c r="E13" i="1"/>
  <c r="G13" i="1" s="1"/>
  <c r="E4" i="2"/>
  <c r="E6" i="2"/>
  <c r="G6" i="2" s="1"/>
  <c r="E11" i="2"/>
  <c r="G11" i="2" s="1"/>
  <c r="E12" i="2"/>
  <c r="G12" i="2" s="1"/>
  <c r="E19" i="2"/>
  <c r="G19" i="2" s="1"/>
  <c r="E20" i="2"/>
  <c r="G20" i="2" s="1"/>
  <c r="E26" i="2"/>
  <c r="G26" i="2" s="1"/>
  <c r="E27" i="2"/>
  <c r="G27" i="2" s="1"/>
  <c r="E31" i="2"/>
  <c r="G31" i="2" s="1"/>
  <c r="E33" i="2"/>
  <c r="G33" i="2" s="1"/>
  <c r="E47" i="2"/>
  <c r="G47" i="2" s="1"/>
  <c r="E50" i="2"/>
  <c r="G50" i="2" s="1"/>
  <c r="E51" i="2"/>
  <c r="G51" i="2" s="1"/>
  <c r="E52" i="2"/>
  <c r="G52" i="2" s="1"/>
  <c r="E58" i="2"/>
  <c r="G58" i="2" s="1"/>
  <c r="E62" i="2"/>
  <c r="C72" i="2"/>
  <c r="B3" i="3" s="1"/>
  <c r="G41" i="2" l="1"/>
  <c r="E54" i="2"/>
  <c r="E69" i="2" s="1"/>
  <c r="H52" i="2"/>
  <c r="I52" i="2" s="1"/>
  <c r="K52" i="2" s="1"/>
  <c r="H20" i="2"/>
  <c r="I20" i="2" s="1"/>
  <c r="K20" i="2" s="1"/>
  <c r="H15" i="2"/>
  <c r="I15" i="2" s="1"/>
  <c r="K15" i="2" s="1"/>
  <c r="H35" i="2"/>
  <c r="I35" i="2" s="1"/>
  <c r="K35" i="2" s="1"/>
  <c r="H31" i="2"/>
  <c r="I31" i="2" s="1"/>
  <c r="K31" i="2" s="1"/>
  <c r="H5" i="2"/>
  <c r="I5" i="2" s="1"/>
  <c r="K5" i="2" s="1"/>
  <c r="H16" i="2"/>
  <c r="I16" i="2" s="1"/>
  <c r="K16" i="2" s="1"/>
  <c r="H41" i="2"/>
  <c r="H13" i="2"/>
  <c r="I13" i="2" s="1"/>
  <c r="K13" i="2" s="1"/>
  <c r="H33" i="2"/>
  <c r="I33" i="2" s="1"/>
  <c r="K33" i="2" s="1"/>
  <c r="H6" i="2"/>
  <c r="I6" i="2" s="1"/>
  <c r="K6" i="2" s="1"/>
  <c r="H10" i="2"/>
  <c r="I10" i="2" s="1"/>
  <c r="K10" i="2" s="1"/>
  <c r="H22" i="2"/>
  <c r="I22" i="2" s="1"/>
  <c r="K22" i="2" s="1"/>
  <c r="H30" i="2"/>
  <c r="I30" i="2" s="1"/>
  <c r="K30" i="2" s="1"/>
  <c r="H51" i="2"/>
  <c r="I51" i="2" s="1"/>
  <c r="K51" i="2" s="1"/>
  <c r="H19" i="2"/>
  <c r="I19" i="2" s="1"/>
  <c r="K19" i="2" s="1"/>
  <c r="H9" i="2"/>
  <c r="I9" i="2" s="1"/>
  <c r="K9" i="2" s="1"/>
  <c r="H23" i="2"/>
  <c r="I23" i="2" s="1"/>
  <c r="K23" i="2" s="1"/>
  <c r="I44" i="2"/>
  <c r="K44" i="2" s="1"/>
  <c r="H50" i="2"/>
  <c r="I50" i="2" s="1"/>
  <c r="K50" i="2" s="1"/>
  <c r="H27" i="2"/>
  <c r="I27" i="2" s="1"/>
  <c r="K27" i="2" s="1"/>
  <c r="H12" i="2"/>
  <c r="I12" i="2" s="1"/>
  <c r="K12" i="2" s="1"/>
  <c r="H7" i="2"/>
  <c r="I7" i="2" s="1"/>
  <c r="K7" i="2" s="1"/>
  <c r="H17" i="2"/>
  <c r="I17" i="2" s="1"/>
  <c r="K17" i="2" s="1"/>
  <c r="H24" i="2"/>
  <c r="I24" i="2" s="1"/>
  <c r="K24" i="2" s="1"/>
  <c r="H21" i="2"/>
  <c r="I21" i="2" s="1"/>
  <c r="K21" i="2" s="1"/>
  <c r="H58" i="2"/>
  <c r="I58" i="2" s="1"/>
  <c r="K58" i="2" s="1"/>
  <c r="H47" i="2"/>
  <c r="I47" i="2" s="1"/>
  <c r="K47" i="2" s="1"/>
  <c r="H26" i="2"/>
  <c r="I26" i="2" s="1"/>
  <c r="K26" i="2" s="1"/>
  <c r="H11" i="2"/>
  <c r="I11" i="2" s="1"/>
  <c r="K11" i="2" s="1"/>
  <c r="H8" i="2"/>
  <c r="I8" i="2" s="1"/>
  <c r="K8" i="2" s="1"/>
  <c r="H14" i="2"/>
  <c r="I14" i="2" s="1"/>
  <c r="K14" i="2" s="1"/>
  <c r="H18" i="2"/>
  <c r="I18" i="2" s="1"/>
  <c r="K18" i="2" s="1"/>
  <c r="H34" i="2"/>
  <c r="I34" i="2" s="1"/>
  <c r="K34" i="2" s="1"/>
  <c r="H48" i="2"/>
  <c r="I48" i="2" s="1"/>
  <c r="K48" i="2" s="1"/>
  <c r="H32" i="2"/>
  <c r="I32" i="2" s="1"/>
  <c r="K32" i="2" s="1"/>
  <c r="H13" i="1"/>
  <c r="I13" i="1" s="1"/>
  <c r="K13" i="1" s="1"/>
  <c r="H5" i="1"/>
  <c r="I5" i="1" s="1"/>
  <c r="K5" i="1" s="1"/>
  <c r="H12" i="1"/>
  <c r="H14" i="1" s="1"/>
  <c r="H25" i="1" s="1"/>
  <c r="H57" i="2"/>
  <c r="I57" i="2" s="1"/>
  <c r="K57" i="2" s="1"/>
  <c r="G4" i="1"/>
  <c r="G7" i="1" s="1"/>
  <c r="G62" i="2"/>
  <c r="H62" i="2" s="1"/>
  <c r="H64" i="2" s="1"/>
  <c r="H71" i="2" s="1"/>
  <c r="E64" i="2"/>
  <c r="D64" i="2" s="1"/>
  <c r="G4" i="2"/>
  <c r="H4" i="2" s="1"/>
  <c r="E38" i="2"/>
  <c r="D38" i="2" s="1"/>
  <c r="G49" i="2"/>
  <c r="G18" i="1"/>
  <c r="C27" i="1"/>
  <c r="B4" i="3" s="1"/>
  <c r="B5" i="3" s="1"/>
  <c r="D19" i="1"/>
  <c r="D26" i="1" s="1"/>
  <c r="E14" i="1"/>
  <c r="I11" i="1"/>
  <c r="G14" i="1"/>
  <c r="G59" i="2"/>
  <c r="E59" i="2"/>
  <c r="J72" i="2"/>
  <c r="I3" i="3" s="1"/>
  <c r="I5" i="3" s="1"/>
  <c r="H49" i="2" l="1"/>
  <c r="H54" i="2" s="1"/>
  <c r="H69" i="2" s="1"/>
  <c r="I41" i="2"/>
  <c r="K41" i="2" s="1"/>
  <c r="H38" i="2"/>
  <c r="H59" i="2"/>
  <c r="H70" i="2" s="1"/>
  <c r="D24" i="1"/>
  <c r="E24" i="1"/>
  <c r="G24" i="1"/>
  <c r="H4" i="1"/>
  <c r="I12" i="1"/>
  <c r="K12" i="1" s="1"/>
  <c r="I14" i="1"/>
  <c r="I25" i="1" s="1"/>
  <c r="G25" i="1"/>
  <c r="D14" i="1"/>
  <c r="D25" i="1" s="1"/>
  <c r="E25" i="1"/>
  <c r="H18" i="1"/>
  <c r="H19" i="1" s="1"/>
  <c r="H26" i="1" s="1"/>
  <c r="I59" i="2"/>
  <c r="K59" i="2" s="1"/>
  <c r="I62" i="2"/>
  <c r="G64" i="2"/>
  <c r="I4" i="2"/>
  <c r="I38" i="2" s="1"/>
  <c r="G38" i="2"/>
  <c r="F38" i="2" s="1"/>
  <c r="G54" i="2"/>
  <c r="G69" i="2" s="1"/>
  <c r="G19" i="1"/>
  <c r="E71" i="2"/>
  <c r="D71" i="2" s="1"/>
  <c r="E68" i="2"/>
  <c r="D68" i="2" s="1"/>
  <c r="F14" i="1"/>
  <c r="F25" i="1" s="1"/>
  <c r="K11" i="1"/>
  <c r="F59" i="2"/>
  <c r="G70" i="2"/>
  <c r="D59" i="2"/>
  <c r="E70" i="2"/>
  <c r="D70" i="2" s="1"/>
  <c r="H7" i="1" l="1"/>
  <c r="H24" i="1" s="1"/>
  <c r="H27" i="1" s="1"/>
  <c r="G4" i="3" s="1"/>
  <c r="I49" i="2"/>
  <c r="K49" i="2" s="1"/>
  <c r="I70" i="2"/>
  <c r="K70" i="2" s="1"/>
  <c r="F19" i="1"/>
  <c r="F26" i="1" s="1"/>
  <c r="G26" i="1"/>
  <c r="I18" i="1"/>
  <c r="I19" i="1" s="1"/>
  <c r="I26" i="1" s="1"/>
  <c r="I4" i="1"/>
  <c r="I7" i="1" s="1"/>
  <c r="E27" i="1"/>
  <c r="D4" i="3" s="1"/>
  <c r="F7" i="1"/>
  <c r="F24" i="1" s="1"/>
  <c r="G68" i="2"/>
  <c r="F68" i="2" s="1"/>
  <c r="F64" i="2"/>
  <c r="G71" i="2"/>
  <c r="F71" i="2" s="1"/>
  <c r="K62" i="2"/>
  <c r="I64" i="2"/>
  <c r="K4" i="2"/>
  <c r="K38" i="2"/>
  <c r="K18" i="1"/>
  <c r="G27" i="1"/>
  <c r="F4" i="3" s="1"/>
  <c r="K14" i="1"/>
  <c r="K25" i="1" s="1"/>
  <c r="D27" i="1"/>
  <c r="C4" i="3" s="1"/>
  <c r="F70" i="2"/>
  <c r="F69" i="2"/>
  <c r="D54" i="2"/>
  <c r="D69" i="2" s="1"/>
  <c r="I54" i="2" l="1"/>
  <c r="K54" i="2" s="1"/>
  <c r="K69" i="2" s="1"/>
  <c r="K4" i="1"/>
  <c r="I69" i="2"/>
  <c r="I71" i="2"/>
  <c r="K71" i="2" s="1"/>
  <c r="K64" i="2"/>
  <c r="G72" i="2"/>
  <c r="F3" i="3" s="1"/>
  <c r="K19" i="1"/>
  <c r="K26" i="1" s="1"/>
  <c r="F27" i="1"/>
  <c r="E4" i="3" s="1"/>
  <c r="E72" i="2"/>
  <c r="I24" i="1" l="1"/>
  <c r="I27" i="1" s="1"/>
  <c r="H4" i="3" s="1"/>
  <c r="K7" i="1"/>
  <c r="K24" i="1" s="1"/>
  <c r="K27" i="1" s="1"/>
  <c r="J4" i="3" s="1"/>
  <c r="F5" i="3"/>
  <c r="D72" i="2"/>
  <c r="C3" i="3" s="1"/>
  <c r="D5" i="3"/>
  <c r="C5" i="3" s="1"/>
  <c r="F72" i="2"/>
  <c r="E3" i="3" s="1"/>
  <c r="H68" i="2" l="1"/>
  <c r="I68" i="2" s="1"/>
  <c r="K68" i="2" l="1"/>
  <c r="I72" i="2"/>
  <c r="H72" i="2"/>
  <c r="G3" i="3" s="1"/>
  <c r="G5" i="3" s="1"/>
  <c r="K72" i="2" l="1"/>
  <c r="J3" i="3" s="1"/>
  <c r="J5" i="3" s="1"/>
  <c r="H3" i="3"/>
  <c r="H5" i="3" s="1"/>
  <c r="E5" i="3"/>
</calcChain>
</file>

<file path=xl/comments1.xml><?xml version="1.0" encoding="utf-8"?>
<comments xmlns="http://schemas.openxmlformats.org/spreadsheetml/2006/main">
  <authors>
    <author>Barbara J. Smith</author>
    <author>SWRO</author>
    <author>Huber, Erika - FNS</author>
    <author>bkowtha</author>
    <author>BBrennan</author>
  </authors>
  <commentList>
    <comment ref="C5" authorId="0" shapeId="0">
      <text>
        <r>
          <rPr>
            <b/>
            <sz val="8"/>
            <color indexed="81"/>
            <rFont val="Tahoma"/>
            <family val="2"/>
          </rPr>
          <t>Barbara J. Smith:</t>
        </r>
        <r>
          <rPr>
            <sz val="8"/>
            <color indexed="81"/>
            <rFont val="Tahoma"/>
            <family val="2"/>
          </rPr>
          <t xml:space="preserve">
Cuurent number of CACFP SAs is 56.</t>
        </r>
      </text>
    </comment>
    <comment ref="F5" authorId="1" shapeId="0">
      <text>
        <r>
          <rPr>
            <b/>
            <sz val="9"/>
            <color indexed="81"/>
            <rFont val="Tahoma"/>
            <family val="2"/>
          </rPr>
          <t>SD: Process simplified due to advanced technology
and previous burden included admininstrative burden.</t>
        </r>
      </text>
    </comment>
    <comment ref="F6" authorId="1" shapeId="0">
      <text>
        <r>
          <rPr>
            <b/>
            <sz val="9"/>
            <color indexed="81"/>
            <rFont val="Tahoma"/>
            <family val="2"/>
          </rPr>
          <t>SD: Process simplified due to advanced technology
and previous burden included admininstrative burden.</t>
        </r>
        <r>
          <rPr>
            <sz val="9"/>
            <color indexed="81"/>
            <rFont val="Tahoma"/>
            <family val="2"/>
          </rPr>
          <t xml:space="preserve">
</t>
        </r>
      </text>
    </comment>
    <comment ref="F7" authorId="1" shapeId="0">
      <text>
        <r>
          <rPr>
            <b/>
            <sz val="9"/>
            <color indexed="81"/>
            <rFont val="Tahoma"/>
            <family val="2"/>
          </rPr>
          <t>SD: Process simplified due to advanced technology
and previous burden included admininstrative burden.</t>
        </r>
        <r>
          <rPr>
            <sz val="9"/>
            <color indexed="81"/>
            <rFont val="Tahoma"/>
            <family val="2"/>
          </rPr>
          <t xml:space="preserve">
</t>
        </r>
      </text>
    </comment>
    <comment ref="F8" authorId="1" shapeId="0">
      <text>
        <r>
          <rPr>
            <b/>
            <sz val="9"/>
            <color indexed="81"/>
            <rFont val="Tahoma"/>
            <family val="2"/>
          </rPr>
          <t>SD: Process simplified due to advanced technology.</t>
        </r>
        <r>
          <rPr>
            <sz val="9"/>
            <color indexed="81"/>
            <rFont val="Tahoma"/>
            <family val="2"/>
          </rPr>
          <t xml:space="preserve">
</t>
        </r>
      </text>
    </comment>
    <comment ref="F9" authorId="1" shapeId="0">
      <text>
        <r>
          <rPr>
            <b/>
            <sz val="9"/>
            <color indexed="81"/>
            <rFont val="Tahoma"/>
            <family val="2"/>
          </rPr>
          <t>SD: Process simplified due to advanced technology (NDL system).</t>
        </r>
        <r>
          <rPr>
            <sz val="9"/>
            <color indexed="81"/>
            <rFont val="Tahoma"/>
            <family val="2"/>
          </rPr>
          <t xml:space="preserve">
</t>
        </r>
      </text>
    </comment>
    <comment ref="F10" authorId="1" shapeId="0">
      <text>
        <r>
          <rPr>
            <b/>
            <sz val="9"/>
            <color indexed="81"/>
            <rFont val="Tahoma"/>
            <family val="2"/>
          </rPr>
          <t>SD: Process simplified due to advanced technology.</t>
        </r>
        <r>
          <rPr>
            <sz val="9"/>
            <color indexed="81"/>
            <rFont val="Tahoma"/>
            <family val="2"/>
          </rPr>
          <t xml:space="preserve">
</t>
        </r>
      </text>
    </comment>
    <comment ref="C11" authorId="1" shapeId="0">
      <text>
        <r>
          <rPr>
            <b/>
            <sz val="9"/>
            <color indexed="81"/>
            <rFont val="Tahoma"/>
            <family val="2"/>
          </rPr>
          <t>SD: Most SAs already have this procedure due to implementation of published guidance.</t>
        </r>
        <r>
          <rPr>
            <sz val="9"/>
            <color indexed="81"/>
            <rFont val="Tahoma"/>
            <family val="2"/>
          </rPr>
          <t xml:space="preserve">
</t>
        </r>
      </text>
    </comment>
    <comment ref="C12" authorId="1" shapeId="0">
      <text>
        <r>
          <rPr>
            <b/>
            <sz val="9"/>
            <color indexed="81"/>
            <rFont val="Tahoma"/>
            <family val="2"/>
          </rPr>
          <t>SD: Some Sas already have this procedure due to implementation of published guidance.</t>
        </r>
        <r>
          <rPr>
            <sz val="9"/>
            <color indexed="81"/>
            <rFont val="Tahoma"/>
            <family val="2"/>
          </rPr>
          <t xml:space="preserve">
</t>
        </r>
      </text>
    </comment>
    <comment ref="A13" authorId="2" shapeId="0">
      <text>
        <r>
          <rPr>
            <b/>
            <sz val="9"/>
            <color indexed="81"/>
            <rFont val="Tahoma"/>
            <family val="2"/>
          </rPr>
          <t>Huber, Erika - FNS:</t>
        </r>
        <r>
          <rPr>
            <sz val="9"/>
            <color indexed="81"/>
            <rFont val="Tahoma"/>
            <family val="2"/>
          </rPr>
          <t xml:space="preserve">
changed 226.6(d)(3)(vii)(D) to
226.6(f)(1)(viii)(D)</t>
        </r>
      </text>
    </comment>
    <comment ref="B13" authorId="2" shapeId="0">
      <text>
        <r>
          <rPr>
            <b/>
            <sz val="9"/>
            <color indexed="81"/>
            <rFont val="Tahoma"/>
            <family val="2"/>
          </rPr>
          <t>Huber, Erika - FNS:</t>
        </r>
        <r>
          <rPr>
            <sz val="9"/>
            <color indexed="81"/>
            <rFont val="Tahoma"/>
            <family val="2"/>
          </rPr>
          <t xml:space="preserve">
Is this the same as cell B16?
This was in row 16, same thing, same #s, I deleted what was row 16</t>
        </r>
      </text>
    </comment>
    <comment ref="D13" authorId="2" shapeId="0">
      <text>
        <r>
          <rPr>
            <b/>
            <sz val="9"/>
            <color indexed="81"/>
            <rFont val="Tahoma"/>
            <family val="2"/>
          </rPr>
          <t>Huber, Erika - FNS:</t>
        </r>
        <r>
          <rPr>
            <sz val="9"/>
            <color indexed="81"/>
            <rFont val="Tahoma"/>
            <family val="2"/>
          </rPr>
          <t xml:space="preserve">
Sponsors per SA - updated to a formula</t>
        </r>
      </text>
    </comment>
    <comment ref="F13" authorId="1" shapeId="0">
      <text>
        <r>
          <rPr>
            <b/>
            <sz val="9"/>
            <color indexed="81"/>
            <rFont val="Tahoma"/>
            <family val="2"/>
          </rPr>
          <t>SD: Process simplified due to advanced technology.</t>
        </r>
        <r>
          <rPr>
            <sz val="9"/>
            <color indexed="81"/>
            <rFont val="Tahoma"/>
            <family val="2"/>
          </rPr>
          <t xml:space="preserve">
</t>
        </r>
      </text>
    </comment>
    <comment ref="F14" authorId="1" shapeId="0">
      <text>
        <r>
          <rPr>
            <b/>
            <sz val="9"/>
            <color indexed="81"/>
            <rFont val="Tahoma"/>
            <family val="2"/>
          </rPr>
          <t>SD: Process simplified due to advanced technology and batching distribution.</t>
        </r>
        <r>
          <rPr>
            <sz val="9"/>
            <color indexed="81"/>
            <rFont val="Tahoma"/>
            <family val="2"/>
          </rPr>
          <t xml:space="preserve">
</t>
        </r>
      </text>
    </comment>
    <comment ref="A15" authorId="2" shapeId="0">
      <text>
        <r>
          <rPr>
            <b/>
            <sz val="9"/>
            <color indexed="81"/>
            <rFont val="Tahoma"/>
            <family val="2"/>
          </rPr>
          <t>Huber, Erika - FNS:</t>
        </r>
        <r>
          <rPr>
            <sz val="9"/>
            <color indexed="81"/>
            <rFont val="Tahoma"/>
            <family val="2"/>
          </rPr>
          <t xml:space="preserve">
Change from 226.6(f)(1)(vii) to
226.6(f)(1)(viii) (A)</t>
        </r>
      </text>
    </comment>
    <comment ref="B15" authorId="2" shapeId="0">
      <text>
        <r>
          <rPr>
            <b/>
            <sz val="9"/>
            <color indexed="81"/>
            <rFont val="Tahoma"/>
            <family val="2"/>
          </rPr>
          <t>Huber, Erika - FNS:</t>
        </r>
        <r>
          <rPr>
            <sz val="9"/>
            <color indexed="81"/>
            <rFont val="Tahoma"/>
            <family val="2"/>
          </rPr>
          <t xml:space="preserve">
This was the same thing as row 19 so I deleted what was row 19</t>
        </r>
      </text>
    </comment>
    <comment ref="F15" authorId="1" shapeId="0">
      <text>
        <r>
          <rPr>
            <b/>
            <sz val="9"/>
            <color indexed="81"/>
            <rFont val="Tahoma"/>
            <family val="2"/>
          </rPr>
          <t>SD: Process simplified due to advanced technology.</t>
        </r>
        <r>
          <rPr>
            <sz val="9"/>
            <color indexed="81"/>
            <rFont val="Tahoma"/>
            <family val="2"/>
          </rPr>
          <t xml:space="preserve">
</t>
        </r>
      </text>
    </comment>
    <comment ref="G15" authorId="3" shapeId="0">
      <text>
        <r>
          <rPr>
            <b/>
            <sz val="8"/>
            <color indexed="81"/>
            <rFont val="Tahoma"/>
            <family val="2"/>
          </rPr>
          <t>bkowtha:</t>
        </r>
        <r>
          <rPr>
            <sz val="8"/>
            <color indexed="81"/>
            <rFont val="Tahoma"/>
            <family val="2"/>
          </rPr>
          <t xml:space="preserve">
reduction in burden due to - see comment in column F.</t>
        </r>
      </text>
    </comment>
    <comment ref="A16" authorId="2" shapeId="0">
      <text>
        <r>
          <rPr>
            <b/>
            <sz val="9"/>
            <color indexed="81"/>
            <rFont val="Tahoma"/>
            <family val="2"/>
          </rPr>
          <t>Huber, Erika - FNS:</t>
        </r>
        <r>
          <rPr>
            <sz val="9"/>
            <color indexed="81"/>
            <rFont val="Tahoma"/>
            <family val="2"/>
          </rPr>
          <t xml:space="preserve">
changed vii to viii</t>
        </r>
      </text>
    </comment>
    <comment ref="G17" authorId="1" shapeId="0">
      <text>
        <r>
          <rPr>
            <sz val="9"/>
            <color indexed="81"/>
            <rFont val="Tahoma"/>
            <family val="2"/>
          </rPr>
          <t xml:space="preserve">SD: Process simplified due to advanced technology.
</t>
        </r>
      </text>
    </comment>
    <comment ref="F18" authorId="3" shapeId="0">
      <text>
        <r>
          <rPr>
            <b/>
            <sz val="8"/>
            <color indexed="81"/>
            <rFont val="Tahoma"/>
            <family val="2"/>
          </rPr>
          <t>bkowtha:</t>
        </r>
        <r>
          <rPr>
            <sz val="8"/>
            <color indexed="81"/>
            <rFont val="Tahoma"/>
            <family val="2"/>
          </rPr>
          <t xml:space="preserve">
reduction in time due to technology</t>
        </r>
      </text>
    </comment>
    <comment ref="C19" authorId="0" shapeId="0">
      <text>
        <r>
          <rPr>
            <b/>
            <sz val="8"/>
            <color indexed="81"/>
            <rFont val="Tahoma"/>
            <family val="2"/>
          </rPr>
          <t>Barbara J. Smith:</t>
        </r>
        <r>
          <rPr>
            <sz val="8"/>
            <color indexed="81"/>
            <rFont val="Tahoma"/>
            <family val="2"/>
          </rPr>
          <t xml:space="preserve">
CND estimates that only 15 Sas distribute commodities to CACFP instutions…the majority provide cash-in-lieu of commodities</t>
        </r>
      </text>
    </comment>
    <comment ref="F19" authorId="1" shapeId="0">
      <text>
        <r>
          <rPr>
            <b/>
            <sz val="9"/>
            <color indexed="81"/>
            <rFont val="Tahoma"/>
            <family val="2"/>
          </rPr>
          <t>SD: Process simplified due to advanced technology.</t>
        </r>
      </text>
    </comment>
    <comment ref="F20" authorId="1" shapeId="0">
      <text>
        <r>
          <rPr>
            <b/>
            <sz val="9"/>
            <color indexed="81"/>
            <rFont val="Tahoma"/>
            <family val="2"/>
          </rPr>
          <t>SD: SD: Process simplified due to advanced technology and removal of administrative burden.</t>
        </r>
        <r>
          <rPr>
            <sz val="9"/>
            <color indexed="81"/>
            <rFont val="Tahoma"/>
            <family val="2"/>
          </rPr>
          <t xml:space="preserve">
</t>
        </r>
      </text>
    </comment>
    <comment ref="D21" authorId="0" shapeId="0">
      <text>
        <r>
          <rPr>
            <b/>
            <sz val="8"/>
            <color indexed="81"/>
            <rFont val="Tahoma"/>
            <family val="2"/>
          </rPr>
          <t>Barbara J. Smith:</t>
        </r>
        <r>
          <rPr>
            <sz val="8"/>
            <color indexed="81"/>
            <rFont val="Tahoma"/>
            <family val="2"/>
          </rPr>
          <t xml:space="preserve">
number of institutions divided by number of SA; get from NDB; is this correct</t>
        </r>
      </text>
    </comment>
    <comment ref="F21" authorId="1" shapeId="0">
      <text>
        <r>
          <rPr>
            <sz val="9"/>
            <color indexed="81"/>
            <rFont val="Tahoma"/>
            <family val="2"/>
          </rPr>
          <t xml:space="preserve">SD: Process simplified due to advanced technology and batching distribution.
</t>
        </r>
      </text>
    </comment>
    <comment ref="A23" authorId="2" shapeId="0">
      <text>
        <r>
          <rPr>
            <b/>
            <sz val="9"/>
            <color indexed="81"/>
            <rFont val="Tahoma"/>
            <family val="2"/>
          </rPr>
          <t>Huber, Erika - FNS:</t>
        </r>
        <r>
          <rPr>
            <sz val="9"/>
            <color indexed="81"/>
            <rFont val="Tahoma"/>
            <family val="2"/>
          </rPr>
          <t xml:space="preserve">
changed to 226.6 (l)
(removed (a))</t>
        </r>
      </text>
    </comment>
    <comment ref="F23" authorId="1" shapeId="0">
      <text>
        <r>
          <rPr>
            <sz val="9"/>
            <color indexed="81"/>
            <rFont val="Tahoma"/>
            <family val="2"/>
          </rPr>
          <t xml:space="preserve">SD: Process simplified due to advanced technology.
</t>
        </r>
      </text>
    </comment>
    <comment ref="F24" authorId="0" shapeId="0">
      <text>
        <r>
          <rPr>
            <b/>
            <sz val="8"/>
            <color indexed="81"/>
            <rFont val="Tahoma"/>
            <family val="2"/>
          </rPr>
          <t>Barbara J. Smith:</t>
        </r>
        <r>
          <rPr>
            <sz val="8"/>
            <color indexed="81"/>
            <rFont val="Tahoma"/>
            <family val="2"/>
          </rPr>
          <t xml:space="preserve">
Decrease in time due to automation</t>
        </r>
      </text>
    </comment>
    <comment ref="B26" authorId="2" shapeId="0">
      <text>
        <r>
          <rPr>
            <b/>
            <sz val="9"/>
            <color indexed="81"/>
            <rFont val="Tahoma"/>
            <family val="2"/>
          </rPr>
          <t>Huber, Erika - FNS:</t>
        </r>
        <r>
          <rPr>
            <sz val="9"/>
            <color indexed="81"/>
            <rFont val="Tahoma"/>
            <family val="2"/>
          </rPr>
          <t xml:space="preserve">
deleted "…report changes to FNSRO"</t>
        </r>
      </text>
    </comment>
    <comment ref="F26" authorId="0" shapeId="0">
      <text>
        <r>
          <rPr>
            <b/>
            <sz val="8"/>
            <color indexed="81"/>
            <rFont val="Tahoma"/>
            <family val="2"/>
          </rPr>
          <t>Barbara J. Smith:</t>
        </r>
        <r>
          <rPr>
            <sz val="8"/>
            <color indexed="81"/>
            <rFont val="Tahoma"/>
            <family val="2"/>
          </rPr>
          <t xml:space="preserve">
Decrease due to automation</t>
        </r>
      </text>
    </comment>
    <comment ref="C27" authorId="0" shapeId="0">
      <text>
        <r>
          <rPr>
            <b/>
            <sz val="8"/>
            <color indexed="81"/>
            <rFont val="Tahoma"/>
            <family val="2"/>
          </rPr>
          <t>Barbara J. Smith:</t>
        </r>
        <r>
          <rPr>
            <sz val="8"/>
            <color indexed="81"/>
            <rFont val="Tahoma"/>
            <family val="2"/>
          </rPr>
          <t xml:space="preserve">
MEs on a 2 year cycle</t>
        </r>
      </text>
    </comment>
    <comment ref="F27" authorId="3" shapeId="0">
      <text>
        <r>
          <rPr>
            <b/>
            <sz val="8"/>
            <color indexed="81"/>
            <rFont val="Tahoma"/>
            <family val="2"/>
          </rPr>
          <t>bkowtha:</t>
        </r>
        <r>
          <rPr>
            <sz val="8"/>
            <color indexed="81"/>
            <rFont val="Tahoma"/>
            <family val="2"/>
          </rPr>
          <t xml:space="preserve">
decrease due to automation. </t>
        </r>
      </text>
    </comment>
    <comment ref="B28" authorId="3" shapeId="0">
      <text>
        <r>
          <rPr>
            <b/>
            <sz val="9"/>
            <color indexed="81"/>
            <rFont val="Tahoma"/>
            <family val="2"/>
          </rPr>
          <t>bkowtha:</t>
        </r>
        <r>
          <rPr>
            <sz val="9"/>
            <color indexed="81"/>
            <rFont val="Tahoma"/>
            <family val="2"/>
          </rPr>
          <t xml:space="preserve">
this line item deals with FNS-44 form</t>
        </r>
      </text>
    </comment>
    <comment ref="F29" authorId="4" shapeId="0">
      <text>
        <r>
          <rPr>
            <b/>
            <sz val="9"/>
            <color indexed="81"/>
            <rFont val="Tahoma"/>
            <family val="2"/>
          </rPr>
          <t>BBrennan:</t>
        </r>
        <r>
          <rPr>
            <sz val="9"/>
            <color indexed="81"/>
            <rFont val="Tahoma"/>
            <family val="2"/>
          </rPr>
          <t xml:space="preserve">
program adjustment to reflect more accurate burden;</t>
        </r>
      </text>
    </comment>
    <comment ref="D30" authorId="0" shapeId="0">
      <text>
        <r>
          <rPr>
            <b/>
            <sz val="8"/>
            <color indexed="81"/>
            <rFont val="Tahoma"/>
            <family val="2"/>
          </rPr>
          <t>Barbara J. Smith:</t>
        </r>
        <r>
          <rPr>
            <sz val="8"/>
            <color indexed="81"/>
            <rFont val="Tahoma"/>
            <family val="2"/>
          </rPr>
          <t xml:space="preserve">
each SA must process claims once a month</t>
        </r>
      </text>
    </comment>
    <comment ref="F30" authorId="3" shapeId="0">
      <text>
        <r>
          <rPr>
            <b/>
            <sz val="8"/>
            <color indexed="81"/>
            <rFont val="Tahoma"/>
            <family val="2"/>
          </rPr>
          <t>bkowtha:</t>
        </r>
        <r>
          <rPr>
            <sz val="8"/>
            <color indexed="81"/>
            <rFont val="Tahoma"/>
            <family val="2"/>
          </rPr>
          <t xml:space="preserve">
change in time due to technology</t>
        </r>
      </text>
    </comment>
    <comment ref="G30" authorId="3" shapeId="0">
      <text>
        <r>
          <rPr>
            <b/>
            <sz val="8"/>
            <color indexed="81"/>
            <rFont val="Tahoma"/>
            <family val="2"/>
          </rPr>
          <t>bkowtha:</t>
        </r>
        <r>
          <rPr>
            <sz val="8"/>
            <color indexed="81"/>
            <rFont val="Tahoma"/>
            <family val="2"/>
          </rPr>
          <t xml:space="preserve">
see comment under D and F. </t>
        </r>
      </text>
    </comment>
    <comment ref="F32" authorId="4" shapeId="0">
      <text>
        <r>
          <rPr>
            <b/>
            <sz val="9"/>
            <color indexed="81"/>
            <rFont val="Tahoma"/>
            <family val="2"/>
          </rPr>
          <t>BBrennan:</t>
        </r>
        <r>
          <rPr>
            <sz val="9"/>
            <color indexed="81"/>
            <rFont val="Tahoma"/>
            <family val="2"/>
          </rPr>
          <t xml:space="preserve">
program adjustment due to more accurate number of burden due to electronic filing</t>
        </r>
      </text>
    </comment>
    <comment ref="A33" authorId="2" shapeId="0">
      <text>
        <r>
          <rPr>
            <b/>
            <sz val="9"/>
            <color indexed="81"/>
            <rFont val="Tahoma"/>
            <family val="2"/>
          </rPr>
          <t>Huber, Erika - FNS:</t>
        </r>
        <r>
          <rPr>
            <sz val="9"/>
            <color indexed="81"/>
            <rFont val="Tahoma"/>
            <family val="2"/>
          </rPr>
          <t xml:space="preserve">
added (a) to clarify</t>
        </r>
      </text>
    </comment>
    <comment ref="D33" authorId="0" shapeId="0">
      <text>
        <r>
          <rPr>
            <b/>
            <sz val="8"/>
            <color indexed="81"/>
            <rFont val="Tahoma"/>
            <family val="2"/>
          </rPr>
          <t>Barbara J. Smith:</t>
        </r>
        <r>
          <rPr>
            <sz val="8"/>
            <color indexed="81"/>
            <rFont val="Tahoma"/>
            <family val="2"/>
          </rPr>
          <t xml:space="preserve">
10% of the average number fo insitutions per SA
ENH (3/23/16) Update this to forumla</t>
        </r>
      </text>
    </comment>
    <comment ref="A35" authorId="2" shapeId="0">
      <text>
        <r>
          <rPr>
            <b/>
            <sz val="9"/>
            <color indexed="81"/>
            <rFont val="Tahoma"/>
            <family val="2"/>
          </rPr>
          <t>Huber, Erika - FNS:</t>
        </r>
        <r>
          <rPr>
            <sz val="9"/>
            <color indexed="81"/>
            <rFont val="Tahoma"/>
            <family val="2"/>
          </rPr>
          <t xml:space="preserve">
added (1) for clarity</t>
        </r>
      </text>
    </comment>
    <comment ref="C35" authorId="4" shapeId="0">
      <text>
        <r>
          <rPr>
            <b/>
            <sz val="9"/>
            <color indexed="81"/>
            <rFont val="Tahoma"/>
            <family val="2"/>
          </rPr>
          <t>BBrennan:</t>
        </r>
        <r>
          <rPr>
            <sz val="9"/>
            <color indexed="81"/>
            <rFont val="Tahoma"/>
            <family val="2"/>
          </rPr>
          <t xml:space="preserve">
only 5 SAs on average receive such requests</t>
        </r>
      </text>
    </comment>
    <comment ref="H38" authorId="2" shapeId="0">
      <text>
        <r>
          <rPr>
            <b/>
            <sz val="9"/>
            <color indexed="81"/>
            <rFont val="Tahoma"/>
            <family val="2"/>
          </rPr>
          <t>Huber, Erika - FNS:</t>
        </r>
        <r>
          <rPr>
            <sz val="9"/>
            <color indexed="81"/>
            <rFont val="Tahoma"/>
            <family val="2"/>
          </rPr>
          <t xml:space="preserve">
Note this includes 1764 burden hours that was previously approved per  226.6 (n) - but was moved to the reporting spreadsheet (row 6) b/c the reg is to "maintain" not report. </t>
        </r>
      </text>
    </comment>
    <comment ref="F41" authorId="0" shapeId="0">
      <text>
        <r>
          <rPr>
            <b/>
            <sz val="8"/>
            <color indexed="81"/>
            <rFont val="Tahoma"/>
            <family val="2"/>
          </rPr>
          <t>Barbara J. Smith:</t>
        </r>
        <r>
          <rPr>
            <sz val="8"/>
            <color indexed="81"/>
            <rFont val="Tahoma"/>
            <family val="2"/>
          </rPr>
          <t xml:space="preserve">
Fix to show .0835</t>
        </r>
      </text>
    </comment>
    <comment ref="C43" authorId="2" shapeId="0">
      <text>
        <r>
          <rPr>
            <b/>
            <sz val="9"/>
            <color indexed="81"/>
            <rFont val="Tahoma"/>
            <family val="2"/>
          </rPr>
          <t>Huber, Erika - FNS:</t>
        </r>
        <r>
          <rPr>
            <sz val="9"/>
            <color indexed="81"/>
            <rFont val="Tahoma"/>
            <family val="2"/>
          </rPr>
          <t xml:space="preserve">
This was 8,358 last year, I think it was a mistake of decimals.</t>
        </r>
      </text>
    </comment>
    <comment ref="F44" authorId="0" shapeId="0">
      <text>
        <r>
          <rPr>
            <b/>
            <sz val="8"/>
            <color indexed="81"/>
            <rFont val="Tahoma"/>
            <family val="2"/>
          </rPr>
          <t>Barbara J. Smith:</t>
        </r>
        <r>
          <rPr>
            <sz val="8"/>
            <color indexed="81"/>
            <rFont val="Tahoma"/>
            <family val="2"/>
          </rPr>
          <t xml:space="preserve">
Time reduced due to electronic transmission</t>
        </r>
      </text>
    </comment>
    <comment ref="A47" authorId="2" shapeId="0">
      <text>
        <r>
          <rPr>
            <b/>
            <sz val="9"/>
            <color indexed="81"/>
            <rFont val="Tahoma"/>
            <family val="2"/>
          </rPr>
          <t>Huber, Erika - FNS:</t>
        </r>
        <r>
          <rPr>
            <sz val="9"/>
            <color indexed="81"/>
            <rFont val="Tahoma"/>
            <family val="2"/>
          </rPr>
          <t xml:space="preserve">
change from 226.13 (b)(3)(i) thru (ii) to 226.13 (d)(3)(i) thru (iii)</t>
        </r>
      </text>
    </comment>
    <comment ref="F48" authorId="0" shapeId="0">
      <text>
        <r>
          <rPr>
            <b/>
            <sz val="8"/>
            <color indexed="81"/>
            <rFont val="Tahoma"/>
            <family val="2"/>
          </rPr>
          <t>Barbara J. Smith:</t>
        </r>
        <r>
          <rPr>
            <sz val="8"/>
            <color indexed="81"/>
            <rFont val="Tahoma"/>
            <family val="2"/>
          </rPr>
          <t xml:space="preserve">
How long does it take to submit application?  Think this number included preparation time.</t>
        </r>
      </text>
    </comment>
    <comment ref="F49" authorId="0" shapeId="0">
      <text>
        <r>
          <rPr>
            <b/>
            <sz val="8"/>
            <color indexed="81"/>
            <rFont val="Tahoma"/>
            <family val="2"/>
          </rPr>
          <t>Barbara J. Smith:</t>
        </r>
        <r>
          <rPr>
            <sz val="8"/>
            <color indexed="81"/>
            <rFont val="Tahoma"/>
            <family val="2"/>
          </rPr>
          <t xml:space="preserve">
Time decrease due to  automation</t>
        </r>
      </text>
    </comment>
    <comment ref="C50" authorId="0" shapeId="0">
      <text>
        <r>
          <rPr>
            <b/>
            <sz val="8"/>
            <color indexed="81"/>
            <rFont val="Tahoma"/>
            <family val="2"/>
          </rPr>
          <t>Barbara J. Smith:</t>
        </r>
        <r>
          <rPr>
            <sz val="8"/>
            <color indexed="81"/>
            <rFont val="Tahoma"/>
            <family val="2"/>
          </rPr>
          <t xml:space="preserve">
CND estimates 840 new institutions per year</t>
        </r>
      </text>
    </comment>
    <comment ref="K54" authorId="2" shapeId="0">
      <text>
        <r>
          <rPr>
            <b/>
            <sz val="9"/>
            <color indexed="81"/>
            <rFont val="Tahoma"/>
            <family val="2"/>
          </rPr>
          <t>Huber, Erika - FNS:</t>
        </r>
        <r>
          <rPr>
            <sz val="9"/>
            <color indexed="81"/>
            <rFont val="Tahoma"/>
            <family val="2"/>
          </rPr>
          <t xml:space="preserve">
Overall due to increase in # of sponsors</t>
        </r>
      </text>
    </comment>
    <comment ref="A57" authorId="2" shapeId="0">
      <text>
        <r>
          <rPr>
            <b/>
            <sz val="9"/>
            <color indexed="81"/>
            <rFont val="Tahoma"/>
            <family val="2"/>
          </rPr>
          <t>Huber, Erika - FNS:</t>
        </r>
        <r>
          <rPr>
            <sz val="9"/>
            <color indexed="81"/>
            <rFont val="Tahoma"/>
            <family val="2"/>
          </rPr>
          <t xml:space="preserve">
changed 226.11( c ) 226.11(b)2</t>
        </r>
      </text>
    </comment>
    <comment ref="C57" authorId="0" shapeId="0">
      <text>
        <r>
          <rPr>
            <b/>
            <sz val="8"/>
            <color indexed="81"/>
            <rFont val="Tahoma"/>
            <family val="2"/>
          </rPr>
          <t>Estimate of total number of sponsored centers
It looks like this is just the total-homes, so I did that math. The number nearly doubled from 2013, but there are more centers and less homes than before</t>
        </r>
      </text>
    </comment>
    <comment ref="F57" authorId="0" shapeId="0">
      <text>
        <r>
          <rPr>
            <b/>
            <sz val="8"/>
            <color indexed="81"/>
            <rFont val="Tahoma"/>
            <family val="2"/>
          </rPr>
          <t>Barbara J. Smith:</t>
        </r>
        <r>
          <rPr>
            <sz val="8"/>
            <color indexed="81"/>
            <rFont val="Tahoma"/>
            <family val="2"/>
          </rPr>
          <t xml:space="preserve">
Time decreased to to automated submission if documents.</t>
        </r>
      </text>
    </comment>
    <comment ref="C58" authorId="0" shapeId="0">
      <text>
        <r>
          <rPr>
            <b/>
            <sz val="8"/>
            <color indexed="81"/>
            <rFont val="Tahoma"/>
            <family val="2"/>
          </rPr>
          <t>Barbara J. Smith:</t>
        </r>
        <r>
          <rPr>
            <sz val="8"/>
            <color indexed="81"/>
            <rFont val="Tahoma"/>
            <family val="2"/>
          </rPr>
          <t xml:space="preserve">
Total number of day care homes for 2012 per NDB
ENH(3/23/160: updated to Fy15</t>
        </r>
      </text>
    </comment>
    <comment ref="F58" authorId="3" shapeId="0">
      <text>
        <r>
          <rPr>
            <b/>
            <sz val="8"/>
            <color indexed="81"/>
            <rFont val="Tahoma"/>
            <family val="2"/>
          </rPr>
          <t>bkowtha:</t>
        </r>
        <r>
          <rPr>
            <sz val="8"/>
            <color indexed="81"/>
            <rFont val="Tahoma"/>
            <family val="2"/>
          </rPr>
          <t xml:space="preserve">
time reduced</t>
        </r>
      </text>
    </comment>
    <comment ref="A62" authorId="2" shapeId="0">
      <text>
        <r>
          <rPr>
            <b/>
            <sz val="9"/>
            <color indexed="81"/>
            <rFont val="Tahoma"/>
            <family val="2"/>
          </rPr>
          <t>Huber, Erika - FNS:</t>
        </r>
        <r>
          <rPr>
            <sz val="9"/>
            <color indexed="81"/>
            <rFont val="Tahoma"/>
            <family val="2"/>
          </rPr>
          <t xml:space="preserve">
removed 226.16(e)(3)
added 226.17(8) &amp;
226.18(e)</t>
        </r>
      </text>
    </comment>
    <comment ref="B62" authorId="0" shapeId="0">
      <text>
        <r>
          <rPr>
            <b/>
            <sz val="8"/>
            <color indexed="81"/>
            <rFont val="Tahoma"/>
            <family val="2"/>
          </rPr>
          <t>Barbara J. Smith:</t>
        </r>
        <r>
          <rPr>
            <sz val="8"/>
            <color indexed="81"/>
            <rFont val="Tahoma"/>
            <family val="2"/>
          </rPr>
          <t xml:space="preserve">
Also included in recordkeeping.</t>
        </r>
      </text>
    </comment>
    <comment ref="C62" authorId="0" shapeId="0">
      <text>
        <r>
          <rPr>
            <b/>
            <sz val="8"/>
            <color indexed="81"/>
            <rFont val="Tahoma"/>
            <family val="2"/>
          </rPr>
          <t>Barbara J. Smith:</t>
        </r>
        <r>
          <rPr>
            <sz val="8"/>
            <color indexed="81"/>
            <rFont val="Tahoma"/>
            <family val="2"/>
          </rPr>
          <t xml:space="preserve">
This number was provided by ORA Ed
Previous: 2,178,065
compared to 3546513 participants (ADA) in the NDB.
Ratio is 62.83…%
applying that to FY 14 ADA: 4180118
would be 2,626,310 households</t>
        </r>
      </text>
    </comment>
    <comment ref="D62" authorId="2" shapeId="0">
      <text>
        <r>
          <rPr>
            <b/>
            <sz val="9"/>
            <color indexed="81"/>
            <rFont val="Tahoma"/>
            <family val="2"/>
          </rPr>
          <t>Huber, Erika - FNS:</t>
        </r>
        <r>
          <rPr>
            <sz val="9"/>
            <color indexed="81"/>
            <rFont val="Tahoma"/>
            <family val="2"/>
          </rPr>
          <t xml:space="preserve">
This was changed from 1 to 1.59 because parents have to fill out/sign a form for EACH child. The number of parents was calculated from the # of children, and this was adjusted up by the same amount.</t>
        </r>
      </text>
    </comment>
    <comment ref="C63" authorId="2" shapeId="0">
      <text>
        <r>
          <rPr>
            <b/>
            <sz val="9"/>
            <color indexed="81"/>
            <rFont val="Tahoma"/>
            <family val="2"/>
          </rPr>
          <t>Huber, Erika - FNS:</t>
        </r>
        <r>
          <rPr>
            <sz val="9"/>
            <color indexed="81"/>
            <rFont val="Tahoma"/>
            <family val="2"/>
          </rPr>
          <t xml:space="preserve">
ADA * percent of kid with food allergy...
according to CDC, 
5.4% of all kids 0-17 with family income lt 200% FPL have allergy
5.3% of 0-4 year olds, 6.0% of 5-9 y/os, 4.9% of 10-17 y/os
5.6% of 0-9 year olds
 From 2012-2014.
The percent of children whose parent or other responsible adult answered "yes" to the following question "During the past 12 months has your child had any kind of food or digestive allergy?" 
http://www.cdc.gov/nchs/hdi.htm
http://www.cdc.gov/nchs/data/databriefs/db10.htm</t>
        </r>
      </text>
    </comment>
    <comment ref="I68" authorId="2" shapeId="0">
      <text>
        <r>
          <rPr>
            <b/>
            <sz val="9"/>
            <color indexed="81"/>
            <rFont val="Tahoma"/>
            <family val="2"/>
          </rPr>
          <t>Huber, Erika - FNS:</t>
        </r>
        <r>
          <rPr>
            <sz val="9"/>
            <color indexed="81"/>
            <rFont val="Tahoma"/>
            <family val="2"/>
          </rPr>
          <t xml:space="preserve">
most of this is from moving one of the reporting requirements to recordkeeping (See row 37) or deleted b/c it repeated (see comments in reg citations under column A under States)</t>
        </r>
      </text>
    </comment>
  </commentList>
</comments>
</file>

<file path=xl/comments2.xml><?xml version="1.0" encoding="utf-8"?>
<comments xmlns="http://schemas.openxmlformats.org/spreadsheetml/2006/main">
  <authors>
    <author>Huber, Erika - FNS</author>
    <author>Barbara J. Smith</author>
  </authors>
  <commentList>
    <comment ref="A5" authorId="0" shapeId="0">
      <text>
        <r>
          <rPr>
            <b/>
            <sz val="9"/>
            <color indexed="81"/>
            <rFont val="Tahoma"/>
            <family val="2"/>
          </rPr>
          <t>Huber, Erika - FNS:</t>
        </r>
        <r>
          <rPr>
            <sz val="9"/>
            <color indexed="81"/>
            <rFont val="Tahoma"/>
            <family val="2"/>
          </rPr>
          <t xml:space="preserve">
changed (ii) to (i)</t>
        </r>
      </text>
    </comment>
    <comment ref="A6" authorId="0" shapeId="0">
      <text>
        <r>
          <rPr>
            <b/>
            <sz val="9"/>
            <color indexed="81"/>
            <rFont val="Tahoma"/>
            <family val="2"/>
          </rPr>
          <t>Huber, Erika - FNS:</t>
        </r>
        <r>
          <rPr>
            <sz val="9"/>
            <color indexed="81"/>
            <rFont val="Tahoma"/>
            <family val="2"/>
          </rPr>
          <t xml:space="preserve">
this actually says "maintain on file evidence" it does not say to report</t>
        </r>
      </text>
    </comment>
    <comment ref="D6" authorId="1" shapeId="0">
      <text>
        <r>
          <rPr>
            <b/>
            <sz val="8"/>
            <color indexed="81"/>
            <rFont val="Tahoma"/>
            <family val="2"/>
          </rPr>
          <t>Barbara J. Smith:</t>
        </r>
        <r>
          <rPr>
            <sz val="8"/>
            <color indexed="81"/>
            <rFont val="Tahoma"/>
            <family val="2"/>
          </rPr>
          <t xml:space="preserve">
Projected increase in the number of irregularities</t>
        </r>
      </text>
    </comment>
    <comment ref="F6" authorId="1" shapeId="0">
      <text>
        <r>
          <rPr>
            <b/>
            <sz val="8"/>
            <color indexed="81"/>
            <rFont val="Tahoma"/>
            <family val="2"/>
          </rPr>
          <t>Barbara J. Smith:</t>
        </r>
        <r>
          <rPr>
            <sz val="8"/>
            <color indexed="81"/>
            <rFont val="Tahoma"/>
            <family val="2"/>
          </rPr>
          <t xml:space="preserve">
Time decrease due to automation.</t>
        </r>
      </text>
    </comment>
    <comment ref="K7" authorId="0" shapeId="0">
      <text>
        <r>
          <rPr>
            <b/>
            <sz val="9"/>
            <color indexed="81"/>
            <rFont val="Tahoma"/>
            <family val="2"/>
          </rPr>
          <t>Huber, Erika - FNS:</t>
        </r>
        <r>
          <rPr>
            <sz val="9"/>
            <color indexed="81"/>
            <rFont val="Tahoma"/>
            <family val="2"/>
          </rPr>
          <t xml:space="preserve">
Increase is due to moving 226.6 (N) from reporting to recordkeeping</t>
        </r>
      </text>
    </comment>
    <comment ref="M10" authorId="0" shapeId="0">
      <text>
        <r>
          <rPr>
            <b/>
            <sz val="9"/>
            <color indexed="81"/>
            <rFont val="Tahoma"/>
            <family val="2"/>
          </rPr>
          <t>Huber, Erika - FNS:</t>
        </r>
        <r>
          <rPr>
            <sz val="9"/>
            <color indexed="81"/>
            <rFont val="Tahoma"/>
            <family val="2"/>
          </rPr>
          <t xml:space="preserve">
Note this is not counted in the total below because it was previously approved under "reporting", so it is counted there</t>
        </r>
      </text>
    </comment>
    <comment ref="A11" authorId="0" shapeId="0">
      <text>
        <r>
          <rPr>
            <b/>
            <sz val="9"/>
            <color indexed="81"/>
            <rFont val="Tahoma"/>
            <family val="2"/>
          </rPr>
          <t>Huber, Erika - FNS:</t>
        </r>
        <r>
          <rPr>
            <sz val="9"/>
            <color indexed="81"/>
            <rFont val="Tahoma"/>
            <family val="2"/>
          </rPr>
          <t xml:space="preserve">
deleted 226.5(f)(1)(vii)</t>
        </r>
      </text>
    </comment>
    <comment ref="F11" authorId="1" shapeId="0">
      <text>
        <r>
          <rPr>
            <b/>
            <sz val="8"/>
            <color indexed="81"/>
            <rFont val="Tahoma"/>
            <family val="2"/>
          </rPr>
          <t>Barbara J. Smith:</t>
        </r>
        <r>
          <rPr>
            <sz val="8"/>
            <color indexed="81"/>
            <rFont val="Tahoma"/>
            <family val="2"/>
          </rPr>
          <t xml:space="preserve">
Change due to automation</t>
        </r>
      </text>
    </comment>
    <comment ref="K11" authorId="0" shapeId="0">
      <text>
        <r>
          <rPr>
            <b/>
            <sz val="9"/>
            <color indexed="81"/>
            <rFont val="Tahoma"/>
            <family val="2"/>
          </rPr>
          <t>Huber, Erika - FNS:</t>
        </r>
        <r>
          <rPr>
            <sz val="9"/>
            <color indexed="81"/>
            <rFont val="Tahoma"/>
            <family val="2"/>
          </rPr>
          <t xml:space="preserve">
# of sponsors increased</t>
        </r>
      </text>
    </comment>
    <comment ref="D12" authorId="1" shapeId="0">
      <text>
        <r>
          <rPr>
            <b/>
            <sz val="8"/>
            <color indexed="81"/>
            <rFont val="Tahoma"/>
            <family val="2"/>
          </rPr>
          <t>Barbara J. Smith:</t>
        </r>
        <r>
          <rPr>
            <sz val="8"/>
            <color indexed="81"/>
            <rFont val="Tahoma"/>
            <family val="2"/>
          </rPr>
          <t xml:space="preserve">
Average number of Tier I providers based on NDB </t>
        </r>
      </text>
    </comment>
    <comment ref="K12" authorId="0" shapeId="0">
      <text>
        <r>
          <rPr>
            <b/>
            <sz val="9"/>
            <color indexed="81"/>
            <rFont val="Tahoma"/>
            <family val="2"/>
          </rPr>
          <t>Huber, Erika - FNS:</t>
        </r>
        <r>
          <rPr>
            <sz val="9"/>
            <color indexed="81"/>
            <rFont val="Tahoma"/>
            <family val="2"/>
          </rPr>
          <t xml:space="preserve">
# of Tier 1 homes PER sponsor decreased</t>
        </r>
      </text>
    </comment>
    <comment ref="D13" authorId="1" shapeId="0">
      <text>
        <r>
          <rPr>
            <b/>
            <sz val="8"/>
            <color indexed="81"/>
            <rFont val="Tahoma"/>
            <family val="2"/>
          </rPr>
          <t>Barbara J. Smith:</t>
        </r>
        <r>
          <rPr>
            <sz val="8"/>
            <color indexed="81"/>
            <rFont val="Tahoma"/>
            <family val="2"/>
          </rPr>
          <t xml:space="preserve">
Approximately 1/3 of Tier I providers</t>
        </r>
      </text>
    </comment>
    <comment ref="K13" authorId="0" shapeId="0">
      <text>
        <r>
          <rPr>
            <b/>
            <sz val="9"/>
            <color indexed="81"/>
            <rFont val="Tahoma"/>
            <family val="2"/>
          </rPr>
          <t>Huber, Erika - FNS:</t>
        </r>
        <r>
          <rPr>
            <sz val="9"/>
            <color indexed="81"/>
            <rFont val="Tahoma"/>
            <family val="2"/>
          </rPr>
          <t xml:space="preserve">
same comment as above</t>
        </r>
      </text>
    </comment>
    <comment ref="C18" authorId="1" shapeId="0">
      <text>
        <r>
          <rPr>
            <b/>
            <sz val="8"/>
            <color indexed="81"/>
            <rFont val="Tahoma"/>
            <family val="2"/>
          </rPr>
          <t>Barbara J. Smith:</t>
        </r>
        <r>
          <rPr>
            <sz val="8"/>
            <color indexed="81"/>
            <rFont val="Tahoma"/>
            <family val="2"/>
          </rPr>
          <t xml:space="preserve">
Total number of outlets per NDB
ENH (3/23/16): was 166585
</t>
        </r>
      </text>
    </comment>
    <comment ref="K18" authorId="0" shapeId="0">
      <text>
        <r>
          <rPr>
            <b/>
            <sz val="9"/>
            <color indexed="81"/>
            <rFont val="Tahoma"/>
            <family val="2"/>
          </rPr>
          <t>Huber, Erika - FNS:</t>
        </r>
        <r>
          <rPr>
            <sz val="9"/>
            <color indexed="81"/>
            <rFont val="Tahoma"/>
            <family val="2"/>
          </rPr>
          <t xml:space="preserve">
# facility increase</t>
        </r>
      </text>
    </comment>
  </commentList>
</comments>
</file>

<file path=xl/sharedStrings.xml><?xml version="1.0" encoding="utf-8"?>
<sst xmlns="http://schemas.openxmlformats.org/spreadsheetml/2006/main" count="225" uniqueCount="171">
  <si>
    <t>Title</t>
  </si>
  <si>
    <t>(A)</t>
  </si>
  <si>
    <t>(B)</t>
  </si>
  <si>
    <t>(D)</t>
  </si>
  <si>
    <t>(E)</t>
  </si>
  <si>
    <t>(F)</t>
  </si>
  <si>
    <t>(G)</t>
  </si>
  <si>
    <t>STATE AGENCY BURDEN</t>
  </si>
  <si>
    <t>SPONSOR/INSTITUTION LEVEL</t>
  </si>
  <si>
    <t>226.15(e)(3)</t>
  </si>
  <si>
    <t>226.23(h)(6)</t>
  </si>
  <si>
    <t>SPONSOR/INSTITUTION BURDEN</t>
  </si>
  <si>
    <t>State Agency Burden</t>
  </si>
  <si>
    <t>Sponsor/Institution Burden</t>
  </si>
  <si>
    <t>Total Recordkeeping Burden</t>
  </si>
  <si>
    <t xml:space="preserve"> </t>
  </si>
  <si>
    <t>Previously Approved</t>
  </si>
  <si>
    <t>Total Difference</t>
  </si>
  <si>
    <t>Summary of Recordkeeping Burden</t>
  </si>
  <si>
    <t>STATE AGENCY LEVEL</t>
  </si>
  <si>
    <t>Section of Regulation</t>
  </si>
  <si>
    <t>Estimated # Respondents</t>
  </si>
  <si>
    <t>Estimated Avg. # of Hours Per Response</t>
  </si>
  <si>
    <t>Due to Program Change</t>
  </si>
  <si>
    <t>Estimated Total Hours                                 (Col. FxG)</t>
  </si>
  <si>
    <t>Due to an Adjustment</t>
  </si>
  <si>
    <t>226.6(b)</t>
  </si>
  <si>
    <t>226.6(c)</t>
  </si>
  <si>
    <t>226.6(d)(3)</t>
  </si>
  <si>
    <t>226.6(m)(5)</t>
  </si>
  <si>
    <t>226.23(l)</t>
  </si>
  <si>
    <t>226.23(m)</t>
  </si>
  <si>
    <t>Property management</t>
  </si>
  <si>
    <t>TOTAL STATE AGENCY BURDEN</t>
  </si>
  <si>
    <t>FACILITY LEVEL</t>
  </si>
  <si>
    <t>HOUSEHOLD LEVEL</t>
  </si>
  <si>
    <t>HOUSEHOLD BURDEN TOTALS</t>
  </si>
  <si>
    <t>Facility Burden</t>
  </si>
  <si>
    <t>Household Burden</t>
  </si>
  <si>
    <t>Total Reporting Burden</t>
  </si>
  <si>
    <t>Establish procedures for start ups, advances, and recovery of over-payments</t>
  </si>
  <si>
    <t>Free and reduced price meal requirements</t>
  </si>
  <si>
    <t>FACILITY BURDEN TOTALS</t>
  </si>
  <si>
    <t>SPONSOR/INSTITUTION BURDEN TOTALS</t>
  </si>
  <si>
    <t>SUMMARY OF REPORTING BURDEN</t>
  </si>
  <si>
    <t>Responses Per Respondent</t>
  </si>
  <si>
    <t>Estimated # Recordkeepers</t>
  </si>
  <si>
    <t>TOTAL BURDEN FOR #0584-0055</t>
  </si>
  <si>
    <t>Per Recordkeeper</t>
  </si>
  <si>
    <t>Total Annual Records                                 (Col. DxE)</t>
  </si>
  <si>
    <t>Estimated Avg. # of Hours Per Record</t>
  </si>
  <si>
    <t>Notice of serious deficiency to participating institutions</t>
  </si>
  <si>
    <t>Submit copies of serious deficiency notices to FNSRO</t>
  </si>
  <si>
    <t>Provide FNSRO the required information of each day care home provider terminated for cause</t>
  </si>
  <si>
    <t>Submit copy disqualification notice and supportive documentation to FNSRO</t>
  </si>
  <si>
    <t>Provide day care home sponsors a listing of State-funded programs, participation in which by a parent or child will qualify a meal served to a child in a tier II home for the tier I rate of reimbursement.</t>
  </si>
  <si>
    <t>226.6(f)(1)(ii)</t>
  </si>
  <si>
    <t>Provide day home sponsoring organizations a list of elementary schools in which at least one-half of the children enrolled receive f/rp meals</t>
  </si>
  <si>
    <t>Submit to SNAP SA list of providers receiving Tier I benefits based on SNAP participation</t>
  </si>
  <si>
    <t>226.6(f)(3)(iii)</t>
  </si>
  <si>
    <t>Provide at-risk-afterschool care centers and sponsoring organizations the list of schools in which one-half of children enrolled are eligible for f/rp meals</t>
  </si>
  <si>
    <t>Submit to State commodity distribution agency list of institutions receiving commodities by June 1</t>
  </si>
  <si>
    <t>Develop standard contract for use between instiutions and food service management companies</t>
  </si>
  <si>
    <t>226.6(k)(4)(i)</t>
  </si>
  <si>
    <t>Annually submit admin review (appeal) procedures to all institutions</t>
  </si>
  <si>
    <t>226.6(k)(4)(ii)</t>
  </si>
  <si>
    <t>Submit to FNSRO a written plan for correcting serious deficiencies noted in Management Evaluation/Audit</t>
  </si>
  <si>
    <t>Submit documentation to demonstrate that child care centers, outside-school-hours care centers, at-risk afterschool care centers, day care homes, and adult day care centers are in compliance with licensing/approval criteria.</t>
  </si>
  <si>
    <t>226.6(f)(1)(iii)</t>
  </si>
  <si>
    <t>226.15(b)</t>
  </si>
  <si>
    <t>Enter into a written agreement with the party requesting children's free and reduced price eligibility information.</t>
  </si>
  <si>
    <t>Submit daily meal count records to sponsoring organizations monthly</t>
  </si>
  <si>
    <t>Day care home providers submit daily meal counts to sponsors monthly</t>
  </si>
  <si>
    <t>Collect and maintain on file CACFP agreements, records received from applicant and participating institutions and documentation of administrative review and Program assistance activities, results, and corrective actions.</t>
  </si>
  <si>
    <t xml:space="preserve">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  </t>
  </si>
  <si>
    <t>Maintain documentation used to classify homes as Tier 1</t>
  </si>
  <si>
    <t>Maintain information to verify homes that qualify as Tier 1 based on provider's income.</t>
  </si>
  <si>
    <t>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t>
  </si>
  <si>
    <t>FACILITY BURDEN</t>
  </si>
  <si>
    <t>226.3(c)</t>
  </si>
  <si>
    <t>Notice of serious deficiency (decision to disapprove new application or renew existing agreement) to institution</t>
  </si>
  <si>
    <t>Submit admin review procedures when applicable action taken</t>
  </si>
  <si>
    <t>226.10(e)</t>
  </si>
  <si>
    <t>Final Claim for Reimbursement postmarked and/or submitted to the State agency not later than 60 days following the last day of the full month covered by the claim.</t>
  </si>
  <si>
    <t>Enrollment documentation shall be updated annually, signed by a parent or legal guardian, and include information on child's normal days &amp; hours of care and the meals normally received while in care</t>
  </si>
  <si>
    <t>Claims processing</t>
  </si>
  <si>
    <t>Provide census data to day care home sponsoring organizations</t>
  </si>
  <si>
    <t>Revise/edit household contact procedures - submit changes to FNSRO.</t>
  </si>
  <si>
    <t xml:space="preserve">Establish licensing/compliance review procedures for child care centers, day care homes, outside-school hours care centers and adult day centers </t>
  </si>
  <si>
    <t>Establish alternate procedures for review of institutions for which licensing or approval is not available -</t>
  </si>
  <si>
    <t xml:space="preserve">Federal/State agreement </t>
  </si>
  <si>
    <t>Due to Program Adjustment</t>
  </si>
  <si>
    <t>Due to program change</t>
  </si>
  <si>
    <t>Due to an change</t>
  </si>
  <si>
    <t>CACFP Tiering Assessment:  FNS and OIG may make investigations at the request of the State agency, or whenever FNS or OIG determines that investigations are appropriate.</t>
  </si>
  <si>
    <t>Confirm</t>
  </si>
  <si>
    <t>PRAO Comments</t>
  </si>
  <si>
    <t>Section of Regulation / Form</t>
  </si>
  <si>
    <t>226.7(d) 
(Form FNS-44)</t>
  </si>
  <si>
    <t>Note that this line is for the form FNS-44</t>
  </si>
  <si>
    <t xml:space="preserve">Submit CACFP Report to FNS 30 and 90 days following the month being reported </t>
  </si>
  <si>
    <t>Program comments</t>
  </si>
  <si>
    <t xml:space="preserve">Yes, citaion line says the same. Also included in comment. </t>
  </si>
  <si>
    <t xml:space="preserve">Yes, we would like to keep this line item as SAs need to edit procedures. Comment left by error. </t>
  </si>
  <si>
    <t>Yes. this line item need to be inlcuded as we reduced the number of respondents. Comment was left by error, so its deleted.</t>
  </si>
  <si>
    <t>(3) Notify institution of approval or disapproval of application within 30 days of receipt of a complete application</t>
  </si>
  <si>
    <t>Develop/revise and provide sponsoring organization agreement between sponsor and facilities</t>
  </si>
  <si>
    <t>(C)</t>
  </si>
  <si>
    <t>Due to an Adjustment (G-H)</t>
  </si>
  <si>
    <t>(E )</t>
  </si>
  <si>
    <t>Total Annual Records                                 (Col. CxD)</t>
  </si>
  <si>
    <t>Estimated Total Hours                                 (Col. ExF)</t>
  </si>
  <si>
    <t>"</t>
  </si>
  <si>
    <t xml:space="preserve">Maintain record of findings of irregularities investigations </t>
  </si>
  <si>
    <t>Written request required for food/milk substitutes</t>
  </si>
  <si>
    <t>Provide all institutions a copy of the income standards to be used by institutions for determining the eligibility of participants for free and reduced-price meals under the Program</t>
  </si>
  <si>
    <t>Due to Adjustment</t>
  </si>
  <si>
    <r>
      <rPr>
        <sz val="10"/>
        <rFont val="Arial"/>
        <family val="2"/>
      </rPr>
      <t>Establish/revise admin review (appeal) procedures for day care home providers</t>
    </r>
    <r>
      <rPr>
        <sz val="10"/>
        <color indexed="8"/>
        <rFont val="Arial"/>
        <family val="2"/>
      </rPr>
      <t>- SA must notify the appropriate FNSRO of any change or option to offer an administrative review</t>
    </r>
  </si>
  <si>
    <t>Maintain a State agency list that includes a synopsis of information concerning seriously deficient institutions and providers terminated for cause in that State.</t>
  </si>
  <si>
    <t>Assign rates of reimbursement for all institutions not less than annually.</t>
  </si>
  <si>
    <t>Notify institution of disallowed claim and demand repayment.</t>
  </si>
  <si>
    <t>Obtain written consent from the child's parents or guardians prior to use or disclose if using or disclosing information in ways not permitted by statute.</t>
  </si>
  <si>
    <t>Obtain written consent from the child's parents or guardians prior to use or disclosure if using or disclosing information in ways not permitted by statute.</t>
  </si>
  <si>
    <t>New institutions submit application for participation.</t>
  </si>
  <si>
    <t>Establish reimbursement rates for Tier 2 providers with income-eligible children.</t>
  </si>
  <si>
    <t>Participating institutions submit documentation required for renewal.</t>
  </si>
  <si>
    <t>Sponsoring organizations of day care homes must submit a list of family daycare home providers receiving tier I benefits based on SNAP participation.</t>
  </si>
  <si>
    <t>226.6(f)(1)(viii)(E)</t>
  </si>
  <si>
    <t>226.20(g)(3)</t>
  </si>
  <si>
    <t>226.6(f)(1)(ix)(A)</t>
  </si>
  <si>
    <t>226.6(i)</t>
  </si>
  <si>
    <t>226.6(f)(1)(viii)(A)</t>
  </si>
  <si>
    <t>226.6(l)</t>
  </si>
  <si>
    <t>226.6(h)</t>
  </si>
  <si>
    <t>226.23(m)(1)</t>
  </si>
  <si>
    <t>226.14(a)</t>
  </si>
  <si>
    <t>226.9(a)</t>
  </si>
  <si>
    <t>226.7(k)</t>
  </si>
  <si>
    <t>226.7(h)-(j)</t>
  </si>
  <si>
    <t>226.7(c)</t>
  </si>
  <si>
    <t>226.6(p)</t>
  </si>
  <si>
    <t xml:space="preserve">226.6(c)(8)(C)(ii)   </t>
  </si>
  <si>
    <t>226.6(d)(1), 226.6(e)</t>
  </si>
  <si>
    <t>226.6(f)(1)(viii)(D)</t>
  </si>
  <si>
    <t xml:space="preserve">226.6(n) </t>
  </si>
  <si>
    <t>226.6(d) and (e), 226.6(f)(1)(vi)</t>
  </si>
  <si>
    <t>226.10, 226.15(i),
226.13(b)</t>
  </si>
  <si>
    <t>226.13(d)(3)(i)-(iii)</t>
  </si>
  <si>
    <t>226.13(d)(1)-(3), 226.18(e)</t>
  </si>
  <si>
    <t xml:space="preserve">226.11(b)(2), 226.17(b)(9), 226.17a(p)      </t>
  </si>
  <si>
    <t>226.15(e)(2), 226.17(b)(8), 226.18(e)</t>
  </si>
  <si>
    <t>226.6(c)(8)(i)</t>
  </si>
  <si>
    <t xml:space="preserve">226.10(d), 226.15(e) </t>
  </si>
  <si>
    <t>226.6(n)</t>
  </si>
  <si>
    <t>226.15(e), 226.17(c), 226.17a(o), 226.18(g), 226.19(c), 226.19a(c)</t>
  </si>
  <si>
    <t>Submit current eligibility information on enrolled participants to be used to calculate reimbursement rate.</t>
  </si>
  <si>
    <t>Due to Program Change (G-H)</t>
  </si>
  <si>
    <t>Total Annual Responses  (CxD)</t>
  </si>
  <si>
    <t>Estimated Total Hours (ExF)</t>
  </si>
  <si>
    <t>(H)</t>
  </si>
  <si>
    <t>(I)</t>
  </si>
  <si>
    <t>(J)</t>
  </si>
  <si>
    <t>(K)</t>
  </si>
  <si>
    <t>226.10(c)</t>
  </si>
  <si>
    <t>Report to SA number of meals claimed for reimbursement.</t>
  </si>
  <si>
    <t xml:space="preserve">For-profit institutions submit documentation to verify for-profit center eligibility. </t>
  </si>
  <si>
    <t xml:space="preserve">For-profit institutions exempt from monthly verification submit documentation to verify for-profit center eligibility. </t>
  </si>
  <si>
    <t>Total Annual Responses (Col. CxD)</t>
  </si>
  <si>
    <t>Estimated Total Hours (Col. ExF)</t>
  </si>
  <si>
    <t>Total Annual Responses (Col. BxC)</t>
  </si>
  <si>
    <t>Estimated Total Hours (Col. DxE)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</si>
</sst>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00"/>
    <numFmt numFmtId="165" formatCode="#,##0.0000"/>
    <numFmt numFmtId="166" formatCode="#,##0.00000"/>
    <numFmt numFmtId="167" formatCode="#,##0.000000"/>
  </numFmts>
  <fonts count="18" x14ac:knownFonts="1">
    <font>
      <sz val="10"/>
      <name val="Arial"/>
    </font>
    <font>
      <sz val="10"/>
      <name val="Arial"/>
      <family val="2"/>
    </font>
    <font>
      <sz val="8"/>
      <color indexed="8"/>
      <name val="Arial"/>
      <family val="2"/>
    </font>
    <font>
      <sz val="8"/>
      <name val="Arial"/>
      <family val="2"/>
    </font>
    <font>
      <sz val="9"/>
      <color indexed="8"/>
      <name val="Arial"/>
      <family val="2"/>
    </font>
    <font>
      <sz val="9"/>
      <name val="Arial"/>
      <family val="2"/>
    </font>
    <font>
      <sz val="9"/>
      <color indexed="81"/>
      <name val="Tahoma"/>
      <family val="2"/>
    </font>
    <font>
      <b/>
      <sz val="9"/>
      <color indexed="81"/>
      <name val="Tahoma"/>
      <family val="2"/>
    </font>
    <font>
      <sz val="8"/>
      <color indexed="81"/>
      <name val="Tahoma"/>
      <family val="2"/>
    </font>
    <font>
      <b/>
      <sz val="8"/>
      <color indexed="81"/>
      <name val="Tahoma"/>
      <family val="2"/>
    </font>
    <font>
      <b/>
      <sz val="8"/>
      <color rgb="FFFF0000"/>
      <name val="Arial"/>
      <family val="2"/>
    </font>
    <font>
      <sz val="10"/>
      <name val="Arial"/>
      <family val="2"/>
    </font>
    <font>
      <b/>
      <sz val="10"/>
      <color indexed="8"/>
      <name val="Arial"/>
      <family val="2"/>
    </font>
    <font>
      <b/>
      <sz val="10"/>
      <name val="Arial"/>
      <family val="2"/>
    </font>
    <font>
      <sz val="10"/>
      <color indexed="8"/>
      <name val="Arial"/>
      <family val="2"/>
    </font>
    <font>
      <b/>
      <sz val="10"/>
      <color rgb="FFFF0000"/>
      <name val="Arial"/>
      <family val="2"/>
    </font>
    <font>
      <sz val="10"/>
      <color indexed="47"/>
      <name val="Arial"/>
      <family val="2"/>
    </font>
    <font>
      <b/>
      <sz val="10"/>
      <color indexed="47"/>
      <name val="Arial"/>
      <family val="2"/>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4.9989318521683403E-2"/>
        <bgColor indexed="64"/>
      </patternFill>
    </fill>
  </fills>
  <borders count="72">
    <border>
      <left/>
      <right/>
      <top/>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ck">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55">
    <xf numFmtId="0" fontId="0" fillId="0" borderId="0" xfId="0"/>
    <xf numFmtId="0" fontId="2" fillId="2" borderId="0" xfId="0" applyFont="1" applyFill="1" applyBorder="1" applyAlignment="1">
      <alignment horizontal="center" vertical="center" wrapText="1"/>
    </xf>
    <xf numFmtId="0" fontId="3" fillId="0" borderId="0" xfId="0" applyFont="1" applyFill="1" applyBorder="1"/>
    <xf numFmtId="0" fontId="3" fillId="0" borderId="0" xfId="0" applyFont="1" applyFill="1"/>
    <xf numFmtId="0" fontId="3" fillId="2" borderId="0" xfId="0" applyFont="1" applyFill="1" applyAlignment="1">
      <alignment wrapText="1"/>
    </xf>
    <xf numFmtId="0" fontId="3" fillId="2" borderId="0" xfId="0" applyFont="1" applyFill="1" applyBorder="1"/>
    <xf numFmtId="0" fontId="3" fillId="0" borderId="0" xfId="0" applyFont="1" applyFill="1" applyAlignment="1">
      <alignment wrapText="1"/>
    </xf>
    <xf numFmtId="0" fontId="10" fillId="0" borderId="0" xfId="0" applyFont="1" applyFill="1"/>
    <xf numFmtId="3" fontId="3" fillId="0" borderId="0" xfId="0" applyNumberFormat="1" applyFont="1" applyFill="1" applyAlignment="1">
      <alignment wrapText="1"/>
    </xf>
    <xf numFmtId="0" fontId="3" fillId="0" borderId="1" xfId="0" applyFont="1" applyFill="1" applyBorder="1"/>
    <xf numFmtId="164" fontId="3" fillId="0" borderId="0" xfId="0" applyNumberFormat="1" applyFont="1" applyFill="1"/>
    <xf numFmtId="164" fontId="3" fillId="0" borderId="0" xfId="0" applyNumberFormat="1" applyFont="1" applyFill="1" applyAlignment="1">
      <alignment wrapText="1"/>
    </xf>
    <xf numFmtId="0" fontId="3" fillId="3" borderId="0" xfId="0" applyFont="1" applyFill="1" applyAlignment="1">
      <alignment wrapText="1"/>
    </xf>
    <xf numFmtId="0" fontId="3" fillId="0" borderId="0" xfId="0" applyFont="1" applyFill="1" applyAlignment="1">
      <alignment vertical="top"/>
    </xf>
    <xf numFmtId="0" fontId="3" fillId="0" borderId="0" xfId="0" applyFont="1" applyFill="1" applyAlignment="1">
      <alignment horizontal="right"/>
    </xf>
    <xf numFmtId="0" fontId="3" fillId="0" borderId="0" xfId="0" applyFont="1" applyFill="1" applyAlignment="1">
      <alignment vertical="center"/>
    </xf>
    <xf numFmtId="0" fontId="3" fillId="3" borderId="0" xfId="0" applyFont="1" applyFill="1" applyAlignment="1">
      <alignment vertical="center"/>
    </xf>
    <xf numFmtId="0" fontId="3" fillId="4" borderId="0" xfId="0" applyFont="1" applyFill="1"/>
    <xf numFmtId="0" fontId="3" fillId="5" borderId="0" xfId="0" applyFont="1" applyFill="1" applyAlignment="1">
      <alignment horizontal="right"/>
    </xf>
    <xf numFmtId="1" fontId="3" fillId="0" borderId="0" xfId="0" applyNumberFormat="1" applyFont="1" applyFill="1" applyAlignment="1">
      <alignment horizontal="right"/>
    </xf>
    <xf numFmtId="0" fontId="5" fillId="0" borderId="0" xfId="0" applyFont="1" applyAlignment="1">
      <alignment vertical="center"/>
    </xf>
    <xf numFmtId="0" fontId="4" fillId="0" borderId="0" xfId="0" applyFont="1" applyFill="1" applyBorder="1" applyAlignment="1">
      <alignment horizontal="center" vertical="center" wrapText="1"/>
    </xf>
    <xf numFmtId="0" fontId="5" fillId="0" borderId="0" xfId="0" applyFont="1" applyFill="1" applyAlignment="1">
      <alignment vertical="center"/>
    </xf>
    <xf numFmtId="44" fontId="5" fillId="0" borderId="0" xfId="3" applyFont="1" applyAlignment="1">
      <alignment vertical="center"/>
    </xf>
    <xf numFmtId="164" fontId="3" fillId="0" borderId="36" xfId="0" applyNumberFormat="1" applyFont="1" applyFill="1" applyBorder="1" applyAlignment="1">
      <alignment horizontal="right"/>
    </xf>
    <xf numFmtId="4" fontId="5" fillId="0" borderId="0" xfId="0" applyNumberFormat="1" applyFont="1" applyAlignment="1">
      <alignment vertical="center"/>
    </xf>
    <xf numFmtId="3" fontId="5" fillId="0" borderId="0" xfId="0" applyNumberFormat="1" applyFont="1" applyAlignment="1">
      <alignment vertical="center"/>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6" xfId="0" applyFont="1" applyFill="1" applyBorder="1" applyAlignment="1">
      <alignment horizontal="right" vertical="center" wrapText="1"/>
    </xf>
    <xf numFmtId="0" fontId="1" fillId="0" borderId="0" xfId="0" applyFont="1" applyFill="1" applyAlignment="1">
      <alignment vertical="center"/>
    </xf>
    <xf numFmtId="0" fontId="14" fillId="0" borderId="39" xfId="0" applyFont="1" applyFill="1" applyBorder="1" applyAlignment="1">
      <alignment horizontal="center" vertical="top"/>
    </xf>
    <xf numFmtId="0" fontId="14" fillId="0" borderId="23" xfId="0" applyFont="1" applyFill="1" applyBorder="1" applyAlignment="1">
      <alignment horizontal="center" vertical="top"/>
    </xf>
    <xf numFmtId="0" fontId="14" fillId="0" borderId="23" xfId="0" applyFont="1" applyFill="1" applyBorder="1" applyAlignment="1">
      <alignment horizontal="right"/>
    </xf>
    <xf numFmtId="0" fontId="1" fillId="0" borderId="0" xfId="0" applyFont="1" applyFill="1"/>
    <xf numFmtId="0" fontId="12" fillId="0" borderId="50" xfId="0" applyFont="1" applyFill="1" applyBorder="1" applyAlignment="1">
      <alignment horizontal="left" vertical="top"/>
    </xf>
    <xf numFmtId="0" fontId="12" fillId="0" borderId="6" xfId="0" applyFont="1" applyFill="1" applyBorder="1" applyAlignment="1">
      <alignment horizontal="left" vertical="top"/>
    </xf>
    <xf numFmtId="0" fontId="14" fillId="0" borderId="26" xfId="0" applyFont="1" applyFill="1" applyBorder="1" applyAlignment="1">
      <alignment horizontal="left" vertical="top"/>
    </xf>
    <xf numFmtId="0" fontId="14" fillId="0" borderId="26" xfId="0" applyFont="1" applyFill="1" applyBorder="1" applyAlignment="1">
      <alignment vertical="top" wrapText="1"/>
    </xf>
    <xf numFmtId="164" fontId="1" fillId="0" borderId="26" xfId="0" applyNumberFormat="1" applyFont="1" applyFill="1" applyBorder="1" applyAlignment="1">
      <alignment horizontal="right"/>
    </xf>
    <xf numFmtId="0" fontId="14" fillId="0" borderId="7" xfId="0" applyFont="1" applyFill="1" applyBorder="1" applyAlignment="1">
      <alignment horizontal="left" vertical="top"/>
    </xf>
    <xf numFmtId="0" fontId="14" fillId="0" borderId="0" xfId="0" applyFont="1" applyFill="1" applyAlignment="1">
      <alignment vertical="top" wrapText="1"/>
    </xf>
    <xf numFmtId="3" fontId="14" fillId="0" borderId="7" xfId="0" applyNumberFormat="1" applyFont="1" applyFill="1" applyBorder="1" applyAlignment="1">
      <alignment horizontal="right"/>
    </xf>
    <xf numFmtId="164" fontId="1" fillId="0" borderId="7" xfId="0" applyNumberFormat="1" applyFont="1" applyFill="1" applyBorder="1" applyAlignment="1">
      <alignment horizontal="right"/>
    </xf>
    <xf numFmtId="0" fontId="14" fillId="0" borderId="7" xfId="0" applyFont="1" applyFill="1" applyBorder="1" applyAlignment="1">
      <alignment vertical="top" wrapText="1"/>
    </xf>
    <xf numFmtId="0" fontId="14" fillId="0" borderId="7"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0" xfId="0" applyFont="1" applyFill="1" applyAlignment="1">
      <alignment vertical="top"/>
    </xf>
    <xf numFmtId="0" fontId="14" fillId="0" borderId="7" xfId="0" applyFont="1" applyFill="1" applyBorder="1" applyAlignment="1">
      <alignment vertical="top"/>
    </xf>
    <xf numFmtId="0" fontId="14" fillId="0" borderId="23" xfId="0" applyFont="1" applyFill="1" applyBorder="1" applyAlignment="1">
      <alignment horizontal="left" vertical="top"/>
    </xf>
    <xf numFmtId="164" fontId="1" fillId="0" borderId="23" xfId="0" applyNumberFormat="1" applyFont="1" applyFill="1" applyBorder="1" applyAlignment="1">
      <alignment horizontal="right"/>
    </xf>
    <xf numFmtId="0" fontId="14" fillId="0" borderId="5" xfId="0" applyFont="1" applyFill="1" applyBorder="1" applyAlignment="1">
      <alignment horizontal="left" vertical="top"/>
    </xf>
    <xf numFmtId="0" fontId="12" fillId="0" borderId="3" xfId="0" applyFont="1" applyFill="1" applyBorder="1" applyAlignment="1">
      <alignment horizontal="left" vertical="top" wrapText="1"/>
    </xf>
    <xf numFmtId="0" fontId="13" fillId="0" borderId="10" xfId="0" applyFont="1" applyFill="1" applyBorder="1" applyAlignment="1">
      <alignment horizontal="right" vertical="top" wrapText="1"/>
    </xf>
    <xf numFmtId="0" fontId="1" fillId="0" borderId="0" xfId="0" applyFont="1" applyFill="1" applyAlignment="1">
      <alignment wrapText="1"/>
    </xf>
    <xf numFmtId="0" fontId="14" fillId="0" borderId="0" xfId="0" applyFont="1" applyFill="1" applyBorder="1" applyAlignment="1">
      <alignment vertical="top"/>
    </xf>
    <xf numFmtId="0" fontId="14" fillId="0" borderId="0" xfId="0" applyFont="1" applyFill="1" applyBorder="1" applyAlignment="1">
      <alignment vertical="top" wrapText="1"/>
    </xf>
    <xf numFmtId="0" fontId="12" fillId="0" borderId="3" xfId="0" applyFont="1" applyFill="1" applyBorder="1" applyAlignment="1">
      <alignment horizontal="left" vertical="top"/>
    </xf>
    <xf numFmtId="0" fontId="12" fillId="0" borderId="10" xfId="0" applyFont="1" applyFill="1" applyBorder="1" applyAlignment="1">
      <alignment horizontal="left" vertical="top" wrapText="1"/>
    </xf>
    <xf numFmtId="0" fontId="14" fillId="0" borderId="40" xfId="0" applyFont="1" applyFill="1" applyBorder="1" applyAlignment="1">
      <alignment horizontal="left" vertical="top" wrapText="1"/>
    </xf>
    <xf numFmtId="0" fontId="14" fillId="0" borderId="38" xfId="0" applyFont="1" applyFill="1" applyBorder="1" applyAlignment="1">
      <alignment vertical="top"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0" fontId="14" fillId="0" borderId="14" xfId="0" applyFont="1" applyFill="1" applyBorder="1" applyAlignment="1">
      <alignment horizontal="left" vertical="top"/>
    </xf>
    <xf numFmtId="0" fontId="14" fillId="0" borderId="25" xfId="0" applyFont="1" applyFill="1" applyBorder="1" applyAlignment="1">
      <alignment horizontal="left" vertical="top" wrapText="1"/>
    </xf>
    <xf numFmtId="0" fontId="14" fillId="0" borderId="13" xfId="0" applyFont="1" applyFill="1" applyBorder="1" applyAlignment="1">
      <alignment vertical="top" wrapText="1"/>
    </xf>
    <xf numFmtId="0" fontId="15" fillId="0" borderId="0" xfId="0" applyFont="1" applyFill="1"/>
    <xf numFmtId="0" fontId="1" fillId="0" borderId="3" xfId="0" applyFont="1" applyFill="1" applyBorder="1" applyAlignment="1">
      <alignment vertical="top"/>
    </xf>
    <xf numFmtId="0" fontId="12" fillId="0" borderId="10" xfId="0" applyFont="1" applyFill="1" applyBorder="1" applyAlignment="1">
      <alignment horizontal="right" vertical="top"/>
    </xf>
    <xf numFmtId="0" fontId="12" fillId="0" borderId="48" xfId="0" applyFont="1" applyFill="1" applyBorder="1" applyAlignment="1">
      <alignment horizontal="left" vertical="top"/>
    </xf>
    <xf numFmtId="0" fontId="14" fillId="0" borderId="38" xfId="0" applyFont="1" applyFill="1" applyBorder="1" applyAlignment="1">
      <alignment horizontal="left" vertical="top" wrapText="1"/>
    </xf>
    <xf numFmtId="3" fontId="12" fillId="0" borderId="38" xfId="0" applyNumberFormat="1" applyFont="1" applyFill="1" applyBorder="1" applyAlignment="1">
      <alignment vertical="top" wrapText="1"/>
    </xf>
    <xf numFmtId="3" fontId="14" fillId="0" borderId="13" xfId="0" applyNumberFormat="1" applyFont="1" applyFill="1" applyBorder="1" applyAlignment="1">
      <alignment vertical="top" wrapText="1"/>
    </xf>
    <xf numFmtId="0" fontId="12" fillId="0" borderId="3" xfId="0" applyFont="1" applyFill="1" applyBorder="1" applyAlignment="1">
      <alignment vertical="top"/>
    </xf>
    <xf numFmtId="0" fontId="12" fillId="0" borderId="10" xfId="0" applyFont="1" applyFill="1" applyBorder="1" applyAlignment="1">
      <alignment horizontal="right" vertical="top" wrapText="1"/>
    </xf>
    <xf numFmtId="0" fontId="12" fillId="0" borderId="10" xfId="0" applyFont="1" applyFill="1" applyBorder="1" applyAlignment="1">
      <alignment vertical="top"/>
    </xf>
    <xf numFmtId="0" fontId="14" fillId="0" borderId="0" xfId="0" quotePrefix="1" applyFont="1" applyFill="1" applyBorder="1" applyAlignment="1">
      <alignment vertical="top" wrapText="1"/>
    </xf>
    <xf numFmtId="0" fontId="14" fillId="0" borderId="0" xfId="0" applyFont="1" applyFill="1" applyBorder="1" applyAlignment="1">
      <alignment horizontal="left" vertical="top" wrapText="1"/>
    </xf>
    <xf numFmtId="0" fontId="14" fillId="0" borderId="35" xfId="0" applyFont="1" applyFill="1" applyBorder="1" applyAlignment="1">
      <alignment vertical="top"/>
    </xf>
    <xf numFmtId="0" fontId="12" fillId="0" borderId="11" xfId="0" applyFont="1" applyFill="1" applyBorder="1" applyAlignment="1">
      <alignment horizontal="left" vertical="top"/>
    </xf>
    <xf numFmtId="0" fontId="14" fillId="0" borderId="6" xfId="0" applyFont="1" applyFill="1" applyBorder="1" applyAlignment="1">
      <alignment vertical="top"/>
    </xf>
    <xf numFmtId="0" fontId="14" fillId="0" borderId="3" xfId="0" applyFont="1" applyFill="1" applyBorder="1" applyAlignment="1">
      <alignment horizontal="center" vertical="top" wrapText="1"/>
    </xf>
    <xf numFmtId="0" fontId="14" fillId="0" borderId="22" xfId="0" applyFont="1" applyFill="1" applyBorder="1" applyAlignment="1">
      <alignment horizontal="center" vertical="top" wrapText="1"/>
    </xf>
    <xf numFmtId="0" fontId="14" fillId="0" borderId="47" xfId="0" applyFont="1" applyFill="1" applyBorder="1" applyAlignment="1">
      <alignment vertical="top"/>
    </xf>
    <xf numFmtId="0" fontId="12" fillId="0" borderId="51" xfId="0" applyFont="1" applyFill="1" applyBorder="1" applyAlignment="1">
      <alignment horizontal="right" vertical="top"/>
    </xf>
    <xf numFmtId="0" fontId="14" fillId="0" borderId="28" xfId="0" applyFont="1" applyFill="1" applyBorder="1" applyAlignment="1">
      <alignment vertical="top"/>
    </xf>
    <xf numFmtId="0" fontId="12" fillId="0" borderId="1" xfId="0" applyFont="1" applyFill="1" applyBorder="1" applyAlignment="1">
      <alignment horizontal="right" vertical="top"/>
    </xf>
    <xf numFmtId="164" fontId="1" fillId="0" borderId="7" xfId="1" applyNumberFormat="1" applyFont="1" applyFill="1" applyBorder="1" applyAlignment="1">
      <alignment horizontal="right"/>
    </xf>
    <xf numFmtId="0" fontId="14" fillId="0" borderId="43" xfId="0" applyFont="1" applyFill="1" applyBorder="1" applyAlignment="1">
      <alignment vertical="top"/>
    </xf>
    <xf numFmtId="0" fontId="12" fillId="0" borderId="35" xfId="0" applyFont="1" applyFill="1" applyBorder="1" applyAlignment="1">
      <alignment horizontal="right" vertical="top"/>
    </xf>
    <xf numFmtId="0" fontId="14" fillId="0" borderId="55" xfId="0" applyFont="1" applyFill="1" applyBorder="1" applyAlignment="1">
      <alignment vertical="top"/>
    </xf>
    <xf numFmtId="0" fontId="12" fillId="0" borderId="56" xfId="0" applyFont="1" applyFill="1" applyBorder="1" applyAlignment="1">
      <alignment horizontal="right" vertical="top"/>
    </xf>
    <xf numFmtId="164" fontId="1" fillId="0" borderId="24" xfId="0" applyNumberFormat="1" applyFont="1" applyFill="1" applyBorder="1" applyAlignment="1">
      <alignment horizontal="right"/>
    </xf>
    <xf numFmtId="0" fontId="14" fillId="0" borderId="25" xfId="0" applyFont="1" applyFill="1" applyBorder="1" applyAlignment="1">
      <alignment vertical="top"/>
    </xf>
    <xf numFmtId="0" fontId="12" fillId="0" borderId="5" xfId="0" applyFont="1" applyFill="1" applyBorder="1" applyAlignment="1">
      <alignment horizontal="right" vertical="top"/>
    </xf>
    <xf numFmtId="0" fontId="1" fillId="0" borderId="0" xfId="0" applyFont="1" applyFill="1" applyAlignment="1">
      <alignment vertical="top" wrapText="1"/>
    </xf>
    <xf numFmtId="3" fontId="1" fillId="0" borderId="0" xfId="0" applyNumberFormat="1" applyFont="1" applyFill="1" applyAlignment="1">
      <alignment horizontal="right" wrapText="1"/>
    </xf>
    <xf numFmtId="167" fontId="1" fillId="0" borderId="0" xfId="0" applyNumberFormat="1" applyFont="1" applyFill="1" applyAlignment="1">
      <alignment horizontal="right"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 fillId="0" borderId="0" xfId="0" applyFont="1" applyFill="1" applyBorder="1"/>
    <xf numFmtId="0" fontId="14" fillId="0" borderId="59" xfId="0" applyFont="1" applyFill="1" applyBorder="1" applyAlignment="1">
      <alignment horizontal="center"/>
    </xf>
    <xf numFmtId="0" fontId="14" fillId="0" borderId="44" xfId="0" applyFont="1" applyFill="1" applyBorder="1" applyAlignment="1">
      <alignment horizontal="center"/>
    </xf>
    <xf numFmtId="0" fontId="14" fillId="0" borderId="68" xfId="0" applyFont="1" applyFill="1" applyBorder="1" applyAlignment="1">
      <alignment horizontal="center"/>
    </xf>
    <xf numFmtId="0" fontId="14" fillId="0" borderId="46" xfId="0" applyFont="1" applyFill="1" applyBorder="1"/>
    <xf numFmtId="0" fontId="14" fillId="0" borderId="44" xfId="0" applyFont="1" applyFill="1" applyBorder="1"/>
    <xf numFmtId="0" fontId="14" fillId="0" borderId="45" xfId="0" applyFont="1" applyFill="1" applyBorder="1"/>
    <xf numFmtId="0" fontId="14" fillId="0" borderId="60" xfId="0" applyFont="1" applyFill="1" applyBorder="1"/>
    <xf numFmtId="0" fontId="12" fillId="0" borderId="3" xfId="0" applyFont="1" applyFill="1" applyBorder="1"/>
    <xf numFmtId="0" fontId="12" fillId="0" borderId="10" xfId="0" applyFont="1" applyFill="1" applyBorder="1" applyAlignment="1">
      <alignment horizontal="center"/>
    </xf>
    <xf numFmtId="3" fontId="14" fillId="0" borderId="10" xfId="0" applyNumberFormat="1" applyFont="1" applyFill="1" applyBorder="1"/>
    <xf numFmtId="4" fontId="14" fillId="0" borderId="10" xfId="0" applyNumberFormat="1" applyFont="1" applyFill="1" applyBorder="1"/>
    <xf numFmtId="164" fontId="14" fillId="0" borderId="10" xfId="0" applyNumberFormat="1" applyFont="1" applyFill="1" applyBorder="1"/>
    <xf numFmtId="164" fontId="14" fillId="0" borderId="10" xfId="0" applyNumberFormat="1" applyFont="1" applyFill="1" applyBorder="1" applyAlignment="1">
      <alignment vertical="top"/>
    </xf>
    <xf numFmtId="164" fontId="14" fillId="0" borderId="34" xfId="0" applyNumberFormat="1" applyFont="1" applyFill="1" applyBorder="1"/>
    <xf numFmtId="0" fontId="14" fillId="0" borderId="38" xfId="0" applyFont="1" applyFill="1" applyBorder="1" applyAlignment="1">
      <alignment horizontal="left" wrapText="1"/>
    </xf>
    <xf numFmtId="3" fontId="14" fillId="0" borderId="38" xfId="0" applyNumberFormat="1" applyFont="1" applyFill="1" applyBorder="1" applyAlignment="1"/>
    <xf numFmtId="164" fontId="14" fillId="0" borderId="41" xfId="0" applyNumberFormat="1" applyFont="1" applyFill="1" applyBorder="1" applyAlignment="1"/>
    <xf numFmtId="164" fontId="14" fillId="0" borderId="42" xfId="0" applyNumberFormat="1" applyFont="1" applyFill="1" applyBorder="1" applyAlignment="1"/>
    <xf numFmtId="164" fontId="14" fillId="0" borderId="38" xfId="0" applyNumberFormat="1" applyFont="1" applyFill="1" applyBorder="1" applyAlignment="1"/>
    <xf numFmtId="164" fontId="16" fillId="0" borderId="38" xfId="0" applyNumberFormat="1" applyFont="1" applyFill="1" applyBorder="1" applyAlignment="1">
      <alignment vertical="top"/>
    </xf>
    <xf numFmtId="164" fontId="1" fillId="0" borderId="0" xfId="0" applyNumberFormat="1" applyFont="1" applyFill="1"/>
    <xf numFmtId="0" fontId="14" fillId="0" borderId="23" xfId="0" applyFont="1" applyFill="1" applyBorder="1" applyAlignment="1">
      <alignment horizontal="left" wrapText="1"/>
    </xf>
    <xf numFmtId="3" fontId="14" fillId="0" borderId="23" xfId="0" applyNumberFormat="1" applyFont="1" applyFill="1" applyBorder="1" applyAlignment="1"/>
    <xf numFmtId="164" fontId="14" fillId="0" borderId="24" xfId="0" applyNumberFormat="1" applyFont="1" applyFill="1" applyBorder="1" applyAlignment="1"/>
    <xf numFmtId="164" fontId="14" fillId="0" borderId="23" xfId="0" applyNumberFormat="1" applyFont="1" applyFill="1" applyBorder="1" applyAlignment="1"/>
    <xf numFmtId="164" fontId="16" fillId="0" borderId="23" xfId="0" applyNumberFormat="1" applyFont="1" applyFill="1" applyBorder="1" applyAlignment="1">
      <alignment vertical="top"/>
    </xf>
    <xf numFmtId="0" fontId="14" fillId="0" borderId="57" xfId="0" applyFont="1" applyFill="1" applyBorder="1" applyAlignment="1">
      <alignment horizontal="center"/>
    </xf>
    <xf numFmtId="0" fontId="12" fillId="0" borderId="13" xfId="0" applyFont="1" applyFill="1" applyBorder="1" applyAlignment="1">
      <alignment horizontal="right" vertical="center"/>
    </xf>
    <xf numFmtId="3" fontId="12" fillId="0" borderId="13" xfId="0" applyNumberFormat="1" applyFont="1" applyFill="1" applyBorder="1" applyAlignment="1">
      <alignment vertical="center"/>
    </xf>
    <xf numFmtId="166" fontId="12" fillId="0" borderId="13" xfId="0" applyNumberFormat="1" applyFont="1" applyFill="1" applyBorder="1" applyAlignment="1">
      <alignment vertical="center"/>
    </xf>
    <xf numFmtId="164" fontId="12" fillId="0" borderId="63" xfId="0" applyNumberFormat="1" applyFont="1" applyFill="1" applyBorder="1" applyAlignment="1">
      <alignment vertical="center"/>
    </xf>
    <xf numFmtId="164" fontId="17" fillId="0" borderId="13" xfId="0" applyNumberFormat="1" applyFont="1" applyFill="1" applyBorder="1" applyAlignment="1">
      <alignment vertical="center"/>
    </xf>
    <xf numFmtId="164" fontId="12" fillId="0" borderId="27" xfId="0" applyNumberFormat="1" applyFont="1" applyFill="1" applyBorder="1" applyAlignment="1">
      <alignment vertical="center"/>
    </xf>
    <xf numFmtId="0" fontId="14" fillId="0" borderId="4" xfId="0" applyFont="1" applyFill="1" applyBorder="1" applyAlignment="1">
      <alignment horizontal="center"/>
    </xf>
    <xf numFmtId="0" fontId="12" fillId="0" borderId="0" xfId="0" applyFont="1" applyFill="1" applyBorder="1" applyAlignment="1">
      <alignment horizontal="right" vertical="center"/>
    </xf>
    <xf numFmtId="3" fontId="14" fillId="0" borderId="0" xfId="0" applyNumberFormat="1" applyFont="1" applyFill="1" applyBorder="1" applyAlignment="1">
      <alignment vertical="center"/>
    </xf>
    <xf numFmtId="4" fontId="14" fillId="0" borderId="0" xfId="0" applyNumberFormat="1" applyFont="1" applyFill="1" applyBorder="1" applyAlignment="1">
      <alignment vertical="center"/>
    </xf>
    <xf numFmtId="3" fontId="12" fillId="0" borderId="0" xfId="0" applyNumberFormat="1" applyFont="1" applyFill="1" applyBorder="1" applyAlignment="1">
      <alignment vertical="center"/>
    </xf>
    <xf numFmtId="166" fontId="14" fillId="0" borderId="0" xfId="0" applyNumberFormat="1" applyFont="1" applyFill="1" applyBorder="1" applyAlignment="1">
      <alignment vertical="center"/>
    </xf>
    <xf numFmtId="164" fontId="12" fillId="0" borderId="0" xfId="0" applyNumberFormat="1" applyFont="1" applyFill="1" applyBorder="1" applyAlignment="1">
      <alignment vertical="center"/>
    </xf>
    <xf numFmtId="164" fontId="14" fillId="0" borderId="0" xfId="0" applyNumberFormat="1" applyFont="1" applyFill="1" applyBorder="1" applyAlignment="1">
      <alignment vertical="center"/>
    </xf>
    <xf numFmtId="164" fontId="16" fillId="0" borderId="0" xfId="0" applyNumberFormat="1" applyFont="1" applyFill="1" applyBorder="1" applyAlignment="1">
      <alignment vertical="center"/>
    </xf>
    <xf numFmtId="164" fontId="14" fillId="0" borderId="0" xfId="0" applyNumberFormat="1" applyFont="1" applyFill="1" applyBorder="1" applyAlignment="1"/>
    <xf numFmtId="164" fontId="1" fillId="0" borderId="0" xfId="0" applyNumberFormat="1" applyFont="1" applyFill="1" applyBorder="1"/>
    <xf numFmtId="0" fontId="12" fillId="0" borderId="3" xfId="0" applyFont="1" applyFill="1" applyBorder="1" applyAlignment="1">
      <alignment horizontal="left"/>
    </xf>
    <xf numFmtId="164" fontId="14" fillId="0" borderId="34" xfId="0" applyNumberFormat="1" applyFont="1" applyFill="1" applyBorder="1" applyAlignment="1">
      <alignment vertical="top"/>
    </xf>
    <xf numFmtId="0" fontId="14" fillId="0" borderId="7" xfId="0" applyFont="1" applyFill="1" applyBorder="1" applyAlignment="1">
      <alignment horizontal="left" wrapText="1"/>
    </xf>
    <xf numFmtId="3" fontId="14" fillId="0" borderId="7" xfId="0" applyNumberFormat="1" applyFont="1" applyFill="1" applyBorder="1" applyAlignment="1"/>
    <xf numFmtId="164" fontId="14" fillId="0" borderId="7" xfId="0" applyNumberFormat="1" applyFont="1" applyFill="1" applyBorder="1" applyAlignment="1"/>
    <xf numFmtId="164" fontId="14" fillId="0" borderId="8" xfId="0" applyNumberFormat="1" applyFont="1" applyFill="1" applyBorder="1" applyAlignment="1"/>
    <xf numFmtId="164" fontId="1" fillId="0" borderId="7" xfId="0" applyNumberFormat="1" applyFont="1" applyFill="1" applyBorder="1"/>
    <xf numFmtId="164" fontId="14" fillId="0" borderId="7" xfId="0" applyNumberFormat="1" applyFont="1" applyFill="1" applyBorder="1" applyAlignment="1">
      <alignment vertical="top"/>
    </xf>
    <xf numFmtId="0" fontId="14" fillId="0" borderId="39" xfId="0" applyFont="1" applyFill="1" applyBorder="1"/>
    <xf numFmtId="0" fontId="12" fillId="0" borderId="23" xfId="0" applyFont="1" applyFill="1" applyBorder="1" applyAlignment="1">
      <alignment horizontal="right" vertical="center"/>
    </xf>
    <xf numFmtId="3" fontId="12" fillId="0" borderId="23" xfId="0" applyNumberFormat="1" applyFont="1" applyFill="1" applyBorder="1" applyAlignment="1">
      <alignment vertical="center"/>
    </xf>
    <xf numFmtId="164" fontId="12" fillId="0" borderId="23" xfId="0" applyNumberFormat="1" applyFont="1" applyFill="1" applyBorder="1" applyAlignment="1">
      <alignment vertical="center"/>
    </xf>
    <xf numFmtId="164" fontId="12" fillId="0" borderId="24" xfId="0" applyNumberFormat="1" applyFont="1" applyFill="1" applyBorder="1" applyAlignment="1">
      <alignment vertical="center"/>
    </xf>
    <xf numFmtId="164" fontId="12" fillId="0" borderId="39" xfId="0" applyNumberFormat="1" applyFont="1" applyFill="1" applyBorder="1" applyAlignment="1">
      <alignment vertical="center"/>
    </xf>
    <xf numFmtId="0" fontId="14" fillId="0" borderId="0" xfId="0" applyFont="1" applyFill="1" applyBorder="1"/>
    <xf numFmtId="165" fontId="14" fillId="0" borderId="0" xfId="0" applyNumberFormat="1" applyFont="1" applyFill="1" applyBorder="1" applyAlignment="1">
      <alignment vertical="center"/>
    </xf>
    <xf numFmtId="4" fontId="12" fillId="0" borderId="0" xfId="0" applyNumberFormat="1" applyFont="1" applyFill="1" applyBorder="1" applyAlignment="1">
      <alignment vertical="center"/>
    </xf>
    <xf numFmtId="0" fontId="12" fillId="0" borderId="3" xfId="0" applyFont="1" applyFill="1" applyBorder="1" applyAlignment="1"/>
    <xf numFmtId="0" fontId="14" fillId="0" borderId="10" xfId="0" applyFont="1" applyFill="1" applyBorder="1" applyAlignment="1">
      <alignment horizontal="center"/>
    </xf>
    <xf numFmtId="3" fontId="14" fillId="0" borderId="10" xfId="0" applyNumberFormat="1" applyFont="1" applyFill="1" applyBorder="1" applyAlignment="1">
      <alignment vertical="top"/>
    </xf>
    <xf numFmtId="4" fontId="14" fillId="0" borderId="10" xfId="0" applyNumberFormat="1" applyFont="1" applyFill="1" applyBorder="1" applyAlignment="1">
      <alignment vertical="top"/>
    </xf>
    <xf numFmtId="0" fontId="14" fillId="0" borderId="38" xfId="0" applyNumberFormat="1" applyFont="1" applyFill="1" applyBorder="1" applyAlignment="1">
      <alignment horizontal="left" wrapText="1"/>
    </xf>
    <xf numFmtId="164" fontId="14" fillId="0" borderId="50" xfId="0" applyNumberFormat="1" applyFont="1" applyFill="1" applyBorder="1" applyAlignment="1"/>
    <xf numFmtId="164" fontId="14" fillId="0" borderId="38" xfId="0" applyNumberFormat="1" applyFont="1" applyFill="1" applyBorder="1" applyAlignment="1">
      <alignment vertical="top"/>
    </xf>
    <xf numFmtId="0" fontId="14" fillId="0" borderId="25" xfId="0" applyFont="1" applyFill="1" applyBorder="1" applyAlignment="1"/>
    <xf numFmtId="0" fontId="12" fillId="0" borderId="13" xfId="0" applyFont="1" applyFill="1" applyBorder="1" applyAlignment="1">
      <alignment horizontal="right"/>
    </xf>
    <xf numFmtId="3" fontId="12" fillId="0" borderId="58" xfId="0" applyNumberFormat="1" applyFont="1" applyFill="1" applyBorder="1" applyAlignment="1"/>
    <xf numFmtId="164" fontId="12" fillId="0" borderId="58" xfId="0" applyNumberFormat="1" applyFont="1" applyFill="1" applyBorder="1" applyAlignment="1"/>
    <xf numFmtId="164" fontId="12" fillId="0" borderId="55" xfId="0" applyNumberFormat="1" applyFont="1" applyFill="1" applyBorder="1" applyAlignment="1"/>
    <xf numFmtId="164" fontId="12" fillId="0" borderId="37" xfId="0" applyNumberFormat="1" applyFont="1" applyFill="1" applyBorder="1" applyAlignment="1"/>
    <xf numFmtId="164" fontId="12" fillId="0" borderId="37" xfId="0" applyNumberFormat="1" applyFont="1" applyFill="1" applyBorder="1" applyAlignment="1">
      <alignment vertical="top"/>
    </xf>
    <xf numFmtId="164" fontId="12" fillId="0" borderId="27" xfId="0" applyNumberFormat="1" applyFont="1" applyFill="1" applyBorder="1" applyAlignment="1"/>
    <xf numFmtId="0" fontId="14" fillId="0" borderId="0" xfId="0" applyFont="1" applyFill="1" applyBorder="1" applyAlignment="1"/>
    <xf numFmtId="0" fontId="12" fillId="0" borderId="0" xfId="0" applyFont="1" applyFill="1" applyBorder="1" applyAlignment="1">
      <alignment horizontal="right"/>
    </xf>
    <xf numFmtId="3" fontId="12" fillId="0" borderId="0" xfId="0" applyNumberFormat="1" applyFont="1" applyFill="1" applyBorder="1" applyAlignment="1"/>
    <xf numFmtId="164" fontId="12" fillId="0" borderId="0" xfId="0" applyNumberFormat="1" applyFont="1" applyFill="1" applyBorder="1" applyAlignment="1"/>
    <xf numFmtId="4" fontId="12" fillId="0" borderId="0" xfId="0" applyNumberFormat="1" applyFont="1" applyFill="1" applyBorder="1" applyAlignment="1"/>
    <xf numFmtId="3" fontId="14" fillId="0" borderId="0" xfId="0" applyNumberFormat="1" applyFont="1" applyFill="1" applyBorder="1" applyAlignment="1"/>
    <xf numFmtId="164" fontId="14" fillId="0" borderId="0" xfId="0" applyNumberFormat="1" applyFont="1" applyFill="1" applyBorder="1" applyAlignment="1">
      <alignment vertical="top"/>
    </xf>
    <xf numFmtId="0" fontId="14" fillId="0" borderId="5" xfId="0" applyFont="1" applyFill="1" applyBorder="1" applyAlignment="1"/>
    <xf numFmtId="0" fontId="12" fillId="0" borderId="5" xfId="0" applyFont="1" applyFill="1" applyBorder="1" applyAlignment="1">
      <alignment horizontal="right"/>
    </xf>
    <xf numFmtId="3" fontId="12" fillId="0" borderId="5" xfId="0" applyNumberFormat="1" applyFont="1" applyFill="1" applyBorder="1" applyAlignment="1"/>
    <xf numFmtId="164" fontId="12" fillId="0" borderId="5" xfId="0" applyNumberFormat="1" applyFont="1" applyFill="1" applyBorder="1" applyAlignment="1"/>
    <xf numFmtId="3" fontId="14" fillId="0" borderId="5" xfId="0" applyNumberFormat="1" applyFont="1" applyFill="1" applyBorder="1" applyAlignment="1"/>
    <xf numFmtId="164" fontId="14" fillId="0" borderId="5" xfId="0" applyNumberFormat="1" applyFont="1" applyFill="1" applyBorder="1" applyAlignment="1">
      <alignment vertical="top"/>
    </xf>
    <xf numFmtId="0" fontId="12" fillId="0" borderId="52" xfId="0" applyFont="1" applyFill="1" applyBorder="1"/>
    <xf numFmtId="0" fontId="12" fillId="0" borderId="53" xfId="0" applyFont="1" applyFill="1" applyBorder="1" applyAlignment="1">
      <alignment horizontal="left"/>
    </xf>
    <xf numFmtId="0" fontId="14" fillId="0" borderId="52"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22" xfId="0" applyFont="1" applyFill="1" applyBorder="1" applyAlignment="1">
      <alignment horizontal="center" vertical="center" wrapText="1"/>
    </xf>
    <xf numFmtId="164" fontId="14" fillId="0" borderId="30" xfId="0" applyNumberFormat="1"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28" xfId="0" applyFont="1" applyFill="1" applyBorder="1"/>
    <xf numFmtId="0" fontId="12" fillId="0" borderId="9" xfId="0" applyFont="1" applyFill="1" applyBorder="1" applyAlignment="1">
      <alignment horizontal="right" vertical="center"/>
    </xf>
    <xf numFmtId="0" fontId="14" fillId="0" borderId="25" xfId="0" applyFont="1" applyFill="1" applyBorder="1"/>
    <xf numFmtId="0" fontId="12" fillId="0" borderId="65" xfId="0" applyFont="1" applyFill="1" applyBorder="1" applyAlignment="1">
      <alignment horizontal="right" vertical="center"/>
    </xf>
    <xf numFmtId="0" fontId="1" fillId="0" borderId="0" xfId="0" applyFont="1" applyAlignment="1">
      <alignment vertical="center"/>
    </xf>
    <xf numFmtId="0" fontId="14" fillId="0" borderId="40"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8"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2" fillId="0" borderId="14" xfId="0" applyFont="1" applyBorder="1" applyAlignment="1">
      <alignment horizontal="right" vertical="center"/>
    </xf>
    <xf numFmtId="0" fontId="12" fillId="0" borderId="59" xfId="0" applyFont="1" applyBorder="1" applyAlignment="1">
      <alignment horizontal="right" vertical="center"/>
    </xf>
    <xf numFmtId="0" fontId="13" fillId="0" borderId="29" xfId="0" applyFont="1" applyBorder="1" applyAlignment="1">
      <alignment horizontal="right" vertical="center"/>
    </xf>
    <xf numFmtId="164" fontId="1" fillId="0" borderId="0" xfId="0" applyNumberFormat="1" applyFont="1" applyAlignment="1">
      <alignment vertical="center"/>
    </xf>
    <xf numFmtId="3" fontId="1" fillId="0" borderId="0" xfId="0" applyNumberFormat="1" applyFont="1" applyAlignment="1">
      <alignment vertical="center"/>
    </xf>
    <xf numFmtId="164" fontId="1" fillId="0" borderId="61" xfId="0" applyNumberFormat="1" applyFont="1" applyFill="1" applyBorder="1" applyAlignment="1">
      <alignment horizontal="right"/>
    </xf>
    <xf numFmtId="164" fontId="13" fillId="0" borderId="16" xfId="0" applyNumberFormat="1" applyFont="1" applyFill="1" applyBorder="1" applyAlignment="1">
      <alignment horizontal="right" vertical="center" wrapText="1"/>
    </xf>
    <xf numFmtId="164" fontId="13" fillId="0" borderId="19" xfId="0" applyNumberFormat="1" applyFont="1" applyFill="1" applyBorder="1" applyAlignment="1">
      <alignment horizontal="right" vertical="center" wrapText="1"/>
    </xf>
    <xf numFmtId="164" fontId="13" fillId="0" borderId="53" xfId="0" applyNumberFormat="1" applyFont="1" applyFill="1" applyBorder="1" applyAlignment="1">
      <alignment horizontal="right" vertical="center" wrapText="1"/>
    </xf>
    <xf numFmtId="164" fontId="13" fillId="0" borderId="20" xfId="0" applyNumberFormat="1" applyFont="1" applyFill="1" applyBorder="1" applyAlignment="1">
      <alignment horizontal="right" vertical="center" wrapText="1"/>
    </xf>
    <xf numFmtId="164" fontId="1" fillId="0" borderId="37" xfId="0" applyNumberFormat="1" applyFont="1" applyFill="1" applyBorder="1" applyAlignment="1">
      <alignment horizontal="right"/>
    </xf>
    <xf numFmtId="4" fontId="1" fillId="0" borderId="7" xfId="0" applyNumberFormat="1" applyFont="1" applyFill="1" applyBorder="1" applyAlignment="1">
      <alignment horizontal="right"/>
    </xf>
    <xf numFmtId="4" fontId="1" fillId="0" borderId="7" xfId="1" applyNumberFormat="1" applyFont="1" applyFill="1" applyBorder="1" applyAlignment="1">
      <alignment horizontal="right"/>
    </xf>
    <xf numFmtId="4" fontId="14" fillId="0" borderId="40" xfId="0" applyNumberFormat="1" applyFont="1" applyFill="1" applyBorder="1" applyAlignment="1">
      <alignment vertical="center"/>
    </xf>
    <xf numFmtId="4" fontId="14" fillId="0" borderId="14" xfId="0" applyNumberFormat="1" applyFont="1" applyFill="1" applyBorder="1" applyAlignment="1">
      <alignment vertical="center"/>
    </xf>
    <xf numFmtId="4" fontId="14" fillId="0" borderId="39" xfId="0" applyNumberFormat="1" applyFont="1" applyFill="1" applyBorder="1" applyAlignment="1">
      <alignment vertical="center"/>
    </xf>
    <xf numFmtId="4" fontId="12" fillId="0" borderId="63" xfId="0" applyNumberFormat="1" applyFont="1" applyFill="1" applyBorder="1" applyAlignment="1">
      <alignment vertical="center"/>
    </xf>
    <xf numFmtId="4" fontId="12" fillId="0" borderId="5" xfId="0" applyNumberFormat="1" applyFont="1" applyFill="1" applyBorder="1" applyAlignment="1">
      <alignment horizontal="right" vertical="center"/>
    </xf>
    <xf numFmtId="4" fontId="13" fillId="0" borderId="13" xfId="0" applyNumberFormat="1" applyFont="1" applyFill="1" applyBorder="1" applyAlignment="1">
      <alignment vertical="center"/>
    </xf>
    <xf numFmtId="4" fontId="12" fillId="0" borderId="13" xfId="0" applyNumberFormat="1" applyFont="1" applyFill="1" applyBorder="1" applyAlignment="1">
      <alignment vertical="center"/>
    </xf>
    <xf numFmtId="4" fontId="12" fillId="0" borderId="27" xfId="0" applyNumberFormat="1" applyFont="1" applyFill="1" applyBorder="1" applyAlignment="1">
      <alignment vertical="center"/>
    </xf>
    <xf numFmtId="4" fontId="14" fillId="0" borderId="6" xfId="0" applyNumberFormat="1" applyFont="1" applyFill="1" applyBorder="1" applyAlignment="1">
      <alignment horizontal="right"/>
    </xf>
    <xf numFmtId="4" fontId="1" fillId="0" borderId="6" xfId="0" applyNumberFormat="1" applyFont="1" applyFill="1" applyBorder="1" applyAlignment="1">
      <alignment horizontal="right"/>
    </xf>
    <xf numFmtId="4" fontId="1" fillId="0" borderId="12" xfId="0" applyNumberFormat="1" applyFont="1" applyFill="1" applyBorder="1" applyAlignment="1">
      <alignment horizontal="right"/>
    </xf>
    <xf numFmtId="4" fontId="14" fillId="0" borderId="0" xfId="0" applyNumberFormat="1" applyFont="1" applyFill="1" applyAlignment="1">
      <alignment horizontal="right"/>
    </xf>
    <xf numFmtId="4" fontId="1" fillId="0" borderId="26" xfId="0" applyNumberFormat="1" applyFont="1" applyFill="1" applyBorder="1" applyAlignment="1">
      <alignment horizontal="right"/>
    </xf>
    <xf numFmtId="4" fontId="1" fillId="0" borderId="49" xfId="0" applyNumberFormat="1" applyFont="1" applyFill="1" applyBorder="1" applyAlignment="1">
      <alignment horizontal="right"/>
    </xf>
    <xf numFmtId="4" fontId="1" fillId="0" borderId="14" xfId="0" applyNumberFormat="1" applyFont="1" applyFill="1" applyBorder="1" applyAlignment="1">
      <alignment horizontal="right"/>
    </xf>
    <xf numFmtId="4" fontId="1" fillId="0" borderId="64" xfId="0" applyNumberFormat="1" applyFont="1" applyFill="1" applyBorder="1" applyAlignment="1">
      <alignment horizontal="right"/>
    </xf>
    <xf numFmtId="4" fontId="14" fillId="0" borderId="7" xfId="0" applyNumberFormat="1" applyFont="1" applyFill="1" applyBorder="1" applyAlignment="1">
      <alignment horizontal="right"/>
    </xf>
    <xf numFmtId="4" fontId="1" fillId="0" borderId="8" xfId="1" applyNumberFormat="1" applyFont="1" applyFill="1" applyBorder="1" applyAlignment="1">
      <alignment horizontal="right"/>
    </xf>
    <xf numFmtId="4" fontId="1" fillId="0" borderId="8" xfId="0" applyNumberFormat="1" applyFont="1" applyFill="1" applyBorder="1" applyAlignment="1">
      <alignment horizontal="right"/>
    </xf>
    <xf numFmtId="4" fontId="1" fillId="0" borderId="0" xfId="0" applyNumberFormat="1" applyFont="1" applyFill="1" applyAlignment="1">
      <alignment horizontal="right"/>
    </xf>
    <xf numFmtId="4" fontId="1" fillId="0" borderId="44" xfId="0" applyNumberFormat="1" applyFont="1" applyFill="1" applyBorder="1" applyAlignment="1">
      <alignment horizontal="right"/>
    </xf>
    <xf numFmtId="4" fontId="14" fillId="0" borderId="23" xfId="0" applyNumberFormat="1" applyFont="1" applyFill="1" applyBorder="1" applyAlignment="1">
      <alignment horizontal="right"/>
    </xf>
    <xf numFmtId="4" fontId="1" fillId="0" borderId="23" xfId="0" applyNumberFormat="1" applyFont="1" applyFill="1" applyBorder="1" applyAlignment="1">
      <alignment horizontal="right"/>
    </xf>
    <xf numFmtId="4" fontId="1" fillId="0" borderId="66" xfId="0" applyNumberFormat="1" applyFont="1" applyFill="1" applyBorder="1" applyAlignment="1">
      <alignment horizontal="right"/>
    </xf>
    <xf numFmtId="4" fontId="14" fillId="0" borderId="13" xfId="0" applyNumberFormat="1" applyFont="1" applyFill="1" applyBorder="1" applyAlignment="1">
      <alignment horizontal="right"/>
    </xf>
    <xf numFmtId="4" fontId="14" fillId="0" borderId="58" xfId="0" applyNumberFormat="1" applyFont="1" applyFill="1" applyBorder="1" applyAlignment="1">
      <alignment horizontal="right"/>
    </xf>
    <xf numFmtId="4" fontId="1" fillId="0" borderId="39" xfId="0" applyNumberFormat="1" applyFont="1" applyFill="1" applyBorder="1" applyAlignment="1">
      <alignment horizontal="right"/>
    </xf>
    <xf numFmtId="4" fontId="1" fillId="0" borderId="13" xfId="0" applyNumberFormat="1" applyFont="1" applyFill="1" applyBorder="1" applyAlignment="1">
      <alignment horizontal="right"/>
    </xf>
    <xf numFmtId="4" fontId="1" fillId="0" borderId="65" xfId="0" applyNumberFormat="1" applyFont="1" applyFill="1" applyBorder="1" applyAlignment="1">
      <alignment horizontal="right"/>
    </xf>
    <xf numFmtId="4" fontId="12" fillId="0" borderId="30" xfId="0" applyNumberFormat="1" applyFont="1" applyFill="1" applyBorder="1" applyAlignment="1">
      <alignment horizontal="right" wrapText="1"/>
    </xf>
    <xf numFmtId="4" fontId="13" fillId="0" borderId="30" xfId="0" applyNumberFormat="1" applyFont="1" applyFill="1" applyBorder="1" applyAlignment="1">
      <alignment horizontal="right" wrapText="1"/>
    </xf>
    <xf numFmtId="4" fontId="13" fillId="0" borderId="31" xfId="0" applyNumberFormat="1" applyFont="1" applyFill="1" applyBorder="1" applyAlignment="1">
      <alignment horizontal="right" wrapText="1"/>
    </xf>
    <xf numFmtId="4" fontId="13" fillId="0" borderId="30" xfId="0" applyNumberFormat="1" applyFont="1" applyFill="1" applyBorder="1" applyAlignment="1">
      <alignment horizontal="right"/>
    </xf>
    <xf numFmtId="4" fontId="13" fillId="0" borderId="34" xfId="0" applyNumberFormat="1" applyFont="1" applyFill="1" applyBorder="1" applyAlignment="1">
      <alignment horizontal="right"/>
    </xf>
    <xf numFmtId="4" fontId="14" fillId="0" borderId="0" xfId="0" applyNumberFormat="1" applyFont="1" applyFill="1" applyBorder="1" applyAlignment="1">
      <alignment horizontal="right"/>
    </xf>
    <xf numFmtId="4" fontId="1" fillId="0" borderId="0" xfId="0" applyNumberFormat="1" applyFont="1" applyFill="1" applyBorder="1" applyAlignment="1">
      <alignment horizontal="right"/>
    </xf>
    <xf numFmtId="4" fontId="14" fillId="0" borderId="10" xfId="0" applyNumberFormat="1" applyFont="1" applyFill="1" applyBorder="1" applyAlignment="1">
      <alignment horizontal="right"/>
    </xf>
    <xf numFmtId="4" fontId="1" fillId="0" borderId="10" xfId="0" applyNumberFormat="1" applyFont="1" applyFill="1" applyBorder="1" applyAlignment="1">
      <alignment horizontal="right"/>
    </xf>
    <xf numFmtId="4" fontId="1" fillId="5" borderId="10" xfId="0" applyNumberFormat="1" applyFont="1" applyFill="1" applyBorder="1" applyAlignment="1">
      <alignment horizontal="right"/>
    </xf>
    <xf numFmtId="4" fontId="1" fillId="0" borderId="34" xfId="0" applyNumberFormat="1" applyFont="1" applyFill="1" applyBorder="1" applyAlignment="1">
      <alignment horizontal="right"/>
    </xf>
    <xf numFmtId="4" fontId="14" fillId="0" borderId="38" xfId="0" applyNumberFormat="1" applyFont="1" applyFill="1" applyBorder="1" applyAlignment="1">
      <alignment horizontal="right"/>
    </xf>
    <xf numFmtId="4" fontId="1" fillId="0" borderId="38" xfId="0" applyNumberFormat="1" applyFont="1" applyFill="1" applyBorder="1" applyAlignment="1">
      <alignment horizontal="right"/>
    </xf>
    <xf numFmtId="4" fontId="1" fillId="0" borderId="38" xfId="1" applyNumberFormat="1" applyFont="1" applyFill="1" applyBorder="1" applyAlignment="1">
      <alignment horizontal="right"/>
    </xf>
    <xf numFmtId="4" fontId="1" fillId="0" borderId="50" xfId="1" applyNumberFormat="1" applyFont="1" applyFill="1" applyBorder="1" applyAlignment="1">
      <alignment horizontal="right"/>
    </xf>
    <xf numFmtId="4" fontId="1" fillId="0" borderId="40" xfId="0" applyNumberFormat="1" applyFont="1" applyFill="1" applyBorder="1" applyAlignment="1">
      <alignment horizontal="right"/>
    </xf>
    <xf numFmtId="4" fontId="1" fillId="0" borderId="32" xfId="1" applyNumberFormat="1" applyFont="1" applyFill="1" applyBorder="1" applyAlignment="1">
      <alignment horizontal="right"/>
    </xf>
    <xf numFmtId="4" fontId="14" fillId="0" borderId="26" xfId="0" applyNumberFormat="1" applyFont="1" applyFill="1" applyBorder="1" applyAlignment="1">
      <alignment horizontal="right"/>
    </xf>
    <xf numFmtId="4" fontId="1" fillId="0" borderId="26" xfId="1" applyNumberFormat="1" applyFont="1" applyFill="1" applyBorder="1" applyAlignment="1">
      <alignment horizontal="right"/>
    </xf>
    <xf numFmtId="4" fontId="1" fillId="0" borderId="21" xfId="1" applyNumberFormat="1" applyFont="1" applyFill="1" applyBorder="1" applyAlignment="1">
      <alignment horizontal="right"/>
    </xf>
    <xf numFmtId="4" fontId="14" fillId="0" borderId="7" xfId="0" applyNumberFormat="1" applyFont="1" applyFill="1" applyBorder="1" applyAlignment="1">
      <alignment horizontal="right" wrapText="1"/>
    </xf>
    <xf numFmtId="4" fontId="1" fillId="0" borderId="7" xfId="0" applyNumberFormat="1" applyFont="1" applyFill="1" applyBorder="1" applyAlignment="1">
      <alignment horizontal="right" wrapText="1"/>
    </xf>
    <xf numFmtId="4" fontId="1" fillId="0" borderId="21" xfId="1" applyNumberFormat="1" applyFont="1" applyFill="1" applyBorder="1" applyAlignment="1">
      <alignment horizontal="right" wrapText="1"/>
    </xf>
    <xf numFmtId="4" fontId="14" fillId="0" borderId="13" xfId="0" applyNumberFormat="1" applyFont="1" applyFill="1" applyBorder="1" applyAlignment="1">
      <alignment horizontal="right" wrapText="1"/>
    </xf>
    <xf numFmtId="4" fontId="1" fillId="0" borderId="13" xfId="0" applyNumberFormat="1" applyFont="1" applyFill="1" applyBorder="1" applyAlignment="1">
      <alignment horizontal="right" wrapText="1"/>
    </xf>
    <xf numFmtId="4" fontId="1" fillId="0" borderId="58" xfId="0" applyNumberFormat="1" applyFont="1" applyFill="1" applyBorder="1" applyAlignment="1">
      <alignment horizontal="right" wrapText="1"/>
    </xf>
    <xf numFmtId="4" fontId="1" fillId="0" borderId="58" xfId="1" applyNumberFormat="1" applyFont="1" applyFill="1" applyBorder="1" applyAlignment="1">
      <alignment horizontal="right" wrapText="1"/>
    </xf>
    <xf numFmtId="4" fontId="12" fillId="0" borderId="30" xfId="0" applyNumberFormat="1" applyFont="1" applyFill="1" applyBorder="1" applyAlignment="1">
      <alignment horizontal="right"/>
    </xf>
    <xf numFmtId="4" fontId="13" fillId="0" borderId="30" xfId="1" applyNumberFormat="1" applyFont="1" applyFill="1" applyBorder="1" applyAlignment="1">
      <alignment horizontal="right"/>
    </xf>
    <xf numFmtId="4" fontId="13" fillId="0" borderId="31" xfId="0" applyNumberFormat="1" applyFont="1" applyFill="1" applyBorder="1" applyAlignment="1">
      <alignment horizontal="right"/>
    </xf>
    <xf numFmtId="4" fontId="13" fillId="0" borderId="29" xfId="0" applyNumberFormat="1" applyFont="1" applyFill="1" applyBorder="1" applyAlignment="1">
      <alignment horizontal="right"/>
    </xf>
    <xf numFmtId="4" fontId="1" fillId="0" borderId="41" xfId="0" applyNumberFormat="1" applyFont="1" applyFill="1" applyBorder="1" applyAlignment="1">
      <alignment horizontal="right"/>
    </xf>
    <xf numFmtId="4" fontId="1" fillId="0" borderId="41" xfId="0" applyNumberFormat="1" applyFont="1" applyFill="1" applyBorder="1"/>
    <xf numFmtId="4" fontId="1" fillId="0" borderId="13" xfId="1" applyNumberFormat="1" applyFont="1" applyFill="1" applyBorder="1" applyAlignment="1">
      <alignment horizontal="right"/>
    </xf>
    <xf numFmtId="4" fontId="1" fillId="0" borderId="58" xfId="1" applyNumberFormat="1" applyFont="1" applyFill="1" applyBorder="1" applyAlignment="1">
      <alignment horizontal="right"/>
    </xf>
    <xf numFmtId="4" fontId="1" fillId="0" borderId="24" xfId="0" applyNumberFormat="1" applyFont="1" applyFill="1" applyBorder="1" applyAlignment="1">
      <alignment horizontal="right"/>
    </xf>
    <xf numFmtId="4" fontId="12" fillId="0" borderId="38" xfId="0" applyNumberFormat="1" applyFont="1" applyFill="1" applyBorder="1" applyAlignment="1">
      <alignment horizontal="right"/>
    </xf>
    <xf numFmtId="4" fontId="13" fillId="0" borderId="16" xfId="0" applyNumberFormat="1" applyFont="1" applyFill="1" applyBorder="1" applyAlignment="1">
      <alignment horizontal="right"/>
    </xf>
    <xf numFmtId="4" fontId="13" fillId="0" borderId="2" xfId="0" applyNumberFormat="1" applyFont="1" applyFill="1" applyBorder="1" applyAlignment="1">
      <alignment horizontal="right"/>
    </xf>
    <xf numFmtId="4" fontId="13" fillId="0" borderId="3" xfId="1" applyNumberFormat="1" applyFont="1" applyFill="1" applyBorder="1" applyAlignment="1">
      <alignment horizontal="right"/>
    </xf>
    <xf numFmtId="4" fontId="13" fillId="0" borderId="38" xfId="0" applyNumberFormat="1" applyFont="1" applyFill="1" applyBorder="1" applyAlignment="1">
      <alignment horizontal="right"/>
    </xf>
    <xf numFmtId="4" fontId="13" fillId="0" borderId="10" xfId="1" applyNumberFormat="1" applyFont="1" applyFill="1" applyBorder="1" applyAlignment="1">
      <alignment horizontal="right"/>
    </xf>
    <xf numFmtId="4" fontId="1" fillId="0" borderId="0" xfId="1" applyNumberFormat="1" applyFont="1" applyFill="1" applyAlignment="1">
      <alignment horizontal="right"/>
    </xf>
    <xf numFmtId="4" fontId="1" fillId="0" borderId="10" xfId="1" applyNumberFormat="1" applyFont="1" applyFill="1" applyBorder="1" applyAlignment="1">
      <alignment horizontal="right"/>
    </xf>
    <xf numFmtId="4" fontId="1" fillId="0" borderId="30" xfId="0" applyNumberFormat="1" applyFont="1" applyFill="1" applyBorder="1" applyAlignment="1">
      <alignment horizontal="right"/>
    </xf>
    <xf numFmtId="4" fontId="14" fillId="0" borderId="69" xfId="0" applyNumberFormat="1" applyFont="1" applyFill="1" applyBorder="1" applyAlignment="1">
      <alignment horizontal="right"/>
    </xf>
    <xf numFmtId="4" fontId="1" fillId="0" borderId="70" xfId="0" applyNumberFormat="1" applyFont="1" applyFill="1" applyBorder="1" applyAlignment="1">
      <alignment horizontal="right"/>
    </xf>
    <xf numFmtId="4" fontId="1" fillId="0" borderId="69" xfId="0" applyNumberFormat="1" applyFont="1" applyFill="1" applyBorder="1" applyAlignment="1">
      <alignment horizontal="right"/>
    </xf>
    <xf numFmtId="4" fontId="1" fillId="0" borderId="27" xfId="0" applyNumberFormat="1" applyFont="1" applyFill="1" applyBorder="1" applyAlignment="1">
      <alignment horizontal="right"/>
    </xf>
    <xf numFmtId="4" fontId="13" fillId="0" borderId="54" xfId="1" applyNumberFormat="1" applyFont="1" applyFill="1" applyBorder="1" applyAlignment="1">
      <alignment horizontal="right"/>
    </xf>
    <xf numFmtId="4" fontId="14" fillId="0" borderId="35" xfId="0" applyNumberFormat="1" applyFont="1" applyFill="1" applyBorder="1" applyAlignment="1">
      <alignment horizontal="right"/>
    </xf>
    <xf numFmtId="4" fontId="1" fillId="0" borderId="35" xfId="0" applyNumberFormat="1" applyFont="1" applyFill="1" applyBorder="1" applyAlignment="1">
      <alignment horizontal="right"/>
    </xf>
    <xf numFmtId="4" fontId="14" fillId="0" borderId="30" xfId="0" applyNumberFormat="1" applyFont="1" applyFill="1" applyBorder="1" applyAlignment="1">
      <alignment horizontal="right" wrapText="1"/>
    </xf>
    <xf numFmtId="4" fontId="1" fillId="0" borderId="30" xfId="0" applyNumberFormat="1" applyFont="1" applyFill="1" applyBorder="1" applyAlignment="1">
      <alignment horizontal="right" wrapText="1"/>
    </xf>
    <xf numFmtId="4" fontId="1" fillId="0" borderId="31" xfId="0" applyNumberFormat="1" applyFont="1" applyFill="1" applyBorder="1" applyAlignment="1">
      <alignment horizontal="right" wrapText="1"/>
    </xf>
    <xf numFmtId="4" fontId="1" fillId="0" borderId="10" xfId="0" applyNumberFormat="1" applyFont="1" applyFill="1" applyBorder="1" applyAlignment="1">
      <alignment horizontal="right" wrapText="1"/>
    </xf>
    <xf numFmtId="4" fontId="1" fillId="0" borderId="48" xfId="0" applyNumberFormat="1" applyFont="1" applyFill="1" applyBorder="1" applyAlignment="1">
      <alignment horizontal="right" wrapText="1"/>
    </xf>
    <xf numFmtId="4" fontId="1" fillId="0" borderId="49" xfId="1" applyNumberFormat="1" applyFont="1" applyFill="1" applyBorder="1" applyAlignment="1">
      <alignment horizontal="right"/>
    </xf>
    <xf numFmtId="4" fontId="1" fillId="0" borderId="33" xfId="0" applyNumberFormat="1" applyFont="1" applyFill="1" applyBorder="1" applyAlignment="1">
      <alignment horizontal="right"/>
    </xf>
    <xf numFmtId="4" fontId="1" fillId="0" borderId="36" xfId="0" applyNumberFormat="1" applyFont="1" applyFill="1" applyBorder="1" applyAlignment="1">
      <alignment horizontal="right"/>
    </xf>
    <xf numFmtId="4" fontId="14" fillId="0" borderId="44" xfId="0" applyNumberFormat="1" applyFont="1" applyFill="1" applyBorder="1" applyAlignment="1">
      <alignment horizontal="right"/>
    </xf>
    <xf numFmtId="4" fontId="1" fillId="0" borderId="44" xfId="1" applyNumberFormat="1" applyFont="1" applyFill="1" applyBorder="1" applyAlignment="1">
      <alignment horizontal="right"/>
    </xf>
    <xf numFmtId="4" fontId="1" fillId="0" borderId="60" xfId="1" applyNumberFormat="1" applyFont="1" applyFill="1" applyBorder="1" applyAlignment="1">
      <alignment horizontal="right"/>
    </xf>
    <xf numFmtId="4" fontId="1" fillId="0" borderId="62" xfId="0" applyNumberFormat="1" applyFont="1" applyFill="1" applyBorder="1" applyAlignment="1">
      <alignment horizontal="right"/>
    </xf>
    <xf numFmtId="4" fontId="1" fillId="0" borderId="23" xfId="1" applyNumberFormat="1" applyFont="1" applyFill="1" applyBorder="1" applyAlignment="1">
      <alignment horizontal="right"/>
    </xf>
    <xf numFmtId="4" fontId="1" fillId="0" borderId="24" xfId="1" applyNumberFormat="1" applyFont="1" applyFill="1" applyBorder="1" applyAlignment="1">
      <alignment horizontal="right"/>
    </xf>
    <xf numFmtId="4" fontId="1" fillId="0" borderId="61" xfId="0" applyNumberFormat="1" applyFont="1" applyFill="1" applyBorder="1" applyAlignment="1">
      <alignment horizontal="right"/>
    </xf>
    <xf numFmtId="4" fontId="12" fillId="0" borderId="13" xfId="0" applyNumberFormat="1" applyFont="1" applyFill="1" applyBorder="1" applyAlignment="1">
      <alignment horizontal="right"/>
    </xf>
    <xf numFmtId="4" fontId="13" fillId="0" borderId="13" xfId="0" applyNumberFormat="1" applyFont="1" applyFill="1" applyBorder="1" applyAlignment="1">
      <alignment horizontal="right"/>
    </xf>
    <xf numFmtId="4" fontId="13" fillId="0" borderId="13" xfId="1" applyNumberFormat="1" applyFont="1" applyFill="1" applyBorder="1" applyAlignment="1">
      <alignment horizontal="right"/>
    </xf>
    <xf numFmtId="4" fontId="13" fillId="0" borderId="27" xfId="0" applyNumberFormat="1" applyFont="1" applyFill="1" applyBorder="1" applyAlignment="1">
      <alignment horizontal="right"/>
    </xf>
    <xf numFmtId="4" fontId="13" fillId="0" borderId="27" xfId="1" applyNumberFormat="1" applyFont="1" applyFill="1" applyBorder="1" applyAlignment="1">
      <alignment horizontal="right"/>
    </xf>
    <xf numFmtId="4" fontId="13" fillId="0" borderId="63" xfId="0" applyNumberFormat="1" applyFont="1" applyFill="1" applyBorder="1" applyAlignment="1">
      <alignment horizontal="right"/>
    </xf>
    <xf numFmtId="4" fontId="13" fillId="0" borderId="24" xfId="0" applyNumberFormat="1" applyFont="1" applyFill="1" applyBorder="1" applyAlignment="1">
      <alignment horizontal="right"/>
    </xf>
    <xf numFmtId="4" fontId="14" fillId="0" borderId="7" xfId="0" applyNumberFormat="1" applyFont="1" applyBorder="1" applyAlignment="1">
      <alignment vertical="center"/>
    </xf>
    <xf numFmtId="4" fontId="1" fillId="0" borderId="7" xfId="0" applyNumberFormat="1" applyFont="1" applyBorder="1" applyAlignment="1">
      <alignment vertical="center"/>
    </xf>
    <xf numFmtId="4" fontId="14" fillId="0" borderId="7" xfId="1" applyNumberFormat="1" applyFont="1" applyBorder="1" applyAlignment="1">
      <alignment vertical="center"/>
    </xf>
    <xf numFmtId="4" fontId="14" fillId="0" borderId="7" xfId="1" applyNumberFormat="1" applyFont="1" applyFill="1" applyBorder="1" applyAlignment="1">
      <alignment vertical="center"/>
    </xf>
    <xf numFmtId="4" fontId="1" fillId="0" borderId="7" xfId="1" applyNumberFormat="1" applyFont="1" applyBorder="1" applyAlignment="1">
      <alignment vertical="center"/>
    </xf>
    <xf numFmtId="4" fontId="14" fillId="0" borderId="7" xfId="0" applyNumberFormat="1" applyFont="1" applyFill="1" applyBorder="1" applyAlignment="1">
      <alignment vertical="center"/>
    </xf>
    <xf numFmtId="4" fontId="13" fillId="0" borderId="13" xfId="0" applyNumberFormat="1" applyFont="1" applyBorder="1" applyAlignment="1">
      <alignment vertical="center"/>
    </xf>
    <xf numFmtId="4" fontId="1" fillId="0" borderId="0" xfId="0" applyNumberFormat="1" applyFont="1" applyAlignment="1">
      <alignment vertical="center"/>
    </xf>
    <xf numFmtId="0" fontId="14" fillId="0" borderId="40" xfId="0" applyFont="1" applyFill="1" applyBorder="1" applyAlignment="1">
      <alignment horizontal="left" vertical="top"/>
    </xf>
    <xf numFmtId="0" fontId="14" fillId="0" borderId="39" xfId="0" applyFont="1" applyFill="1" applyBorder="1" applyAlignment="1">
      <alignment horizontal="left" vertical="top" wrapText="1"/>
    </xf>
    <xf numFmtId="0" fontId="14" fillId="0" borderId="40" xfId="0" applyFont="1" applyFill="1" applyBorder="1" applyAlignment="1">
      <alignment vertical="top" wrapText="1"/>
    </xf>
    <xf numFmtId="0" fontId="14" fillId="0" borderId="14" xfId="0" applyFont="1" applyFill="1" applyBorder="1" applyAlignment="1"/>
    <xf numFmtId="164" fontId="1" fillId="0" borderId="8" xfId="1" applyNumberFormat="1" applyFont="1" applyFill="1" applyBorder="1" applyAlignment="1">
      <alignment horizontal="right"/>
    </xf>
    <xf numFmtId="0" fontId="5" fillId="0" borderId="0" xfId="0" applyFont="1" applyAlignment="1">
      <alignment horizontal="right" vertical="center"/>
    </xf>
    <xf numFmtId="0" fontId="14" fillId="0" borderId="71" xfId="0" applyFont="1" applyFill="1" applyBorder="1" applyAlignment="1">
      <alignment horizontal="left" vertical="top" wrapText="1"/>
    </xf>
    <xf numFmtId="4" fontId="1" fillId="0" borderId="71" xfId="0" applyNumberFormat="1" applyFont="1" applyFill="1" applyBorder="1" applyAlignment="1">
      <alignment horizontal="right"/>
    </xf>
    <xf numFmtId="4" fontId="13" fillId="0" borderId="7" xfId="0" applyNumberFormat="1" applyFont="1" applyFill="1" applyBorder="1" applyAlignment="1">
      <alignment horizontal="right"/>
    </xf>
    <xf numFmtId="0" fontId="12" fillId="0" borderId="7" xfId="0" applyFont="1" applyFill="1" applyBorder="1" applyAlignment="1">
      <alignment vertical="top" wrapText="1"/>
    </xf>
    <xf numFmtId="4" fontId="12" fillId="0" borderId="26" xfId="0" applyNumberFormat="1" applyFont="1" applyFill="1" applyBorder="1" applyAlignment="1">
      <alignment horizontal="right"/>
    </xf>
    <xf numFmtId="4" fontId="13" fillId="0" borderId="26" xfId="1" applyNumberFormat="1" applyFont="1" applyFill="1" applyBorder="1" applyAlignment="1">
      <alignment horizontal="right"/>
    </xf>
    <xf numFmtId="4" fontId="13" fillId="0" borderId="64" xfId="0" applyNumberFormat="1" applyFont="1" applyFill="1" applyBorder="1" applyAlignment="1">
      <alignment horizontal="right"/>
    </xf>
    <xf numFmtId="0" fontId="12" fillId="0" borderId="14" xfId="0" applyFont="1" applyFill="1" applyBorder="1" applyAlignment="1">
      <alignment vertical="top" wrapText="1"/>
    </xf>
    <xf numFmtId="4" fontId="13" fillId="0" borderId="8" xfId="1" applyNumberFormat="1" applyFont="1" applyFill="1" applyBorder="1" applyAlignment="1">
      <alignment horizontal="right"/>
    </xf>
    <xf numFmtId="4" fontId="13" fillId="0" borderId="36" xfId="0" applyNumberFormat="1" applyFont="1" applyFill="1" applyBorder="1" applyAlignment="1">
      <alignment horizontal="right"/>
    </xf>
    <xf numFmtId="4" fontId="13" fillId="5" borderId="36" xfId="0" applyNumberFormat="1" applyFont="1" applyFill="1" applyBorder="1" applyAlignment="1">
      <alignment horizontal="right"/>
    </xf>
    <xf numFmtId="4" fontId="13" fillId="0" borderId="65" xfId="0" applyNumberFormat="1" applyFont="1" applyFill="1" applyBorder="1" applyAlignment="1">
      <alignment horizontal="right"/>
    </xf>
  </cellXfs>
  <cellStyles count="6">
    <cellStyle name="Comma" xfId="1" builtinId="3"/>
    <cellStyle name="Comma 2" xfId="2"/>
    <cellStyle name="Comma 2 2" xfId="4"/>
    <cellStyle name="Currency" xfId="3" builtinId="4"/>
    <cellStyle name="Currency 2" xfId="5"/>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7"/>
  <sheetViews>
    <sheetView tabSelected="1" view="pageLayout" topLeftCell="C50" zoomScale="110" zoomScaleNormal="100" zoomScalePageLayoutView="110" workbookViewId="0">
      <selection activeCell="F54" sqref="F54"/>
    </sheetView>
  </sheetViews>
  <sheetFormatPr defaultColWidth="9.125" defaultRowHeight="10.9" x14ac:dyDescent="0.2"/>
  <cols>
    <col min="1" max="1" width="19.625" style="13" customWidth="1"/>
    <col min="2" max="2" width="44.25" style="13" customWidth="1"/>
    <col min="3" max="3" width="13.625" style="14" customWidth="1"/>
    <col min="4" max="4" width="12.125" style="14" customWidth="1"/>
    <col min="5" max="5" width="18.625" style="14" customWidth="1"/>
    <col min="6" max="6" width="16.75" style="14" customWidth="1"/>
    <col min="7" max="7" width="14.75" style="14" customWidth="1"/>
    <col min="8" max="8" width="12.625" style="18" customWidth="1"/>
    <col min="9" max="9" width="17.375" style="14" customWidth="1"/>
    <col min="10" max="10" width="16.75" style="14" customWidth="1"/>
    <col min="11" max="11" width="16.25" style="14" bestFit="1" customWidth="1"/>
    <col min="12" max="12" width="3.375" style="3" customWidth="1"/>
    <col min="13" max="13" width="24.375" style="3" hidden="1" customWidth="1"/>
    <col min="14" max="14" width="15.25" style="3" hidden="1" customWidth="1"/>
    <col min="15" max="15" width="9.75" style="3" bestFit="1" customWidth="1"/>
    <col min="16" max="16384" width="9.125" style="3"/>
  </cols>
  <sheetData>
    <row r="1" spans="1:14" s="15" customFormat="1" ht="40.75" x14ac:dyDescent="0.2">
      <c r="A1" s="27" t="s">
        <v>97</v>
      </c>
      <c r="B1" s="28" t="s">
        <v>0</v>
      </c>
      <c r="C1" s="29" t="s">
        <v>21</v>
      </c>
      <c r="D1" s="219" t="s">
        <v>45</v>
      </c>
      <c r="E1" s="219" t="s">
        <v>157</v>
      </c>
      <c r="F1" s="219" t="s">
        <v>22</v>
      </c>
      <c r="G1" s="220" t="s">
        <v>158</v>
      </c>
      <c r="H1" s="221" t="s">
        <v>16</v>
      </c>
      <c r="I1" s="222" t="s">
        <v>108</v>
      </c>
      <c r="J1" s="219" t="s">
        <v>156</v>
      </c>
      <c r="K1" s="220" t="s">
        <v>17</v>
      </c>
      <c r="L1" s="30"/>
      <c r="M1" s="1" t="s">
        <v>96</v>
      </c>
      <c r="N1" s="16" t="s">
        <v>101</v>
      </c>
    </row>
    <row r="2" spans="1:14" ht="13.6" thickBot="1" x14ac:dyDescent="0.25">
      <c r="A2" s="31" t="s">
        <v>1</v>
      </c>
      <c r="B2" s="32" t="s">
        <v>2</v>
      </c>
      <c r="C2" s="33" t="s">
        <v>107</v>
      </c>
      <c r="D2" s="50" t="s">
        <v>3</v>
      </c>
      <c r="E2" s="50" t="s">
        <v>4</v>
      </c>
      <c r="F2" s="50" t="s">
        <v>5</v>
      </c>
      <c r="G2" s="92" t="s">
        <v>6</v>
      </c>
      <c r="H2" s="218" t="s">
        <v>159</v>
      </c>
      <c r="I2" s="223" t="s">
        <v>160</v>
      </c>
      <c r="J2" s="50" t="s">
        <v>161</v>
      </c>
      <c r="K2" s="92" t="s">
        <v>162</v>
      </c>
      <c r="L2" s="34"/>
    </row>
    <row r="3" spans="1:14" ht="13.6" x14ac:dyDescent="0.2">
      <c r="A3" s="35" t="s">
        <v>19</v>
      </c>
      <c r="B3" s="36"/>
      <c r="C3" s="234"/>
      <c r="D3" s="235"/>
      <c r="E3" s="235"/>
      <c r="F3" s="235"/>
      <c r="G3" s="236"/>
      <c r="H3" s="235"/>
      <c r="I3" s="235"/>
      <c r="J3" s="235"/>
      <c r="K3" s="236"/>
      <c r="L3" s="34"/>
    </row>
    <row r="4" spans="1:14" ht="12.9" x14ac:dyDescent="0.2">
      <c r="A4" s="37" t="s">
        <v>79</v>
      </c>
      <c r="B4" s="38" t="s">
        <v>90</v>
      </c>
      <c r="C4" s="237">
        <v>0</v>
      </c>
      <c r="D4" s="238">
        <v>0</v>
      </c>
      <c r="E4" s="238">
        <f t="shared" ref="E4:E24" si="0">C4*D4</f>
        <v>0</v>
      </c>
      <c r="F4" s="238">
        <v>0</v>
      </c>
      <c r="G4" s="239">
        <f t="shared" ref="G4:G24" si="1">E4*F4</f>
        <v>0</v>
      </c>
      <c r="H4" s="240">
        <f t="shared" ref="H4:H32" si="2">G4</f>
        <v>0</v>
      </c>
      <c r="I4" s="238">
        <f t="shared" ref="I4:I24" si="3">G4-H4</f>
        <v>0</v>
      </c>
      <c r="J4" s="238"/>
      <c r="K4" s="241">
        <f t="shared" ref="K4:K24" si="4">+J4+I4</f>
        <v>0</v>
      </c>
      <c r="L4" s="34"/>
    </row>
    <row r="5" spans="1:14" ht="38.75" x14ac:dyDescent="0.2">
      <c r="A5" s="40" t="s">
        <v>26</v>
      </c>
      <c r="B5" s="41" t="s">
        <v>105</v>
      </c>
      <c r="C5" s="242">
        <v>56</v>
      </c>
      <c r="D5" s="224">
        <v>15</v>
      </c>
      <c r="E5" s="224">
        <f t="shared" si="0"/>
        <v>840</v>
      </c>
      <c r="F5" s="224">
        <v>0.25</v>
      </c>
      <c r="G5" s="243">
        <f t="shared" si="1"/>
        <v>210</v>
      </c>
      <c r="H5" s="240">
        <f t="shared" si="2"/>
        <v>210</v>
      </c>
      <c r="I5" s="238">
        <f t="shared" si="3"/>
        <v>0</v>
      </c>
      <c r="J5" s="224"/>
      <c r="K5" s="241">
        <f t="shared" si="4"/>
        <v>0</v>
      </c>
      <c r="L5" s="34"/>
    </row>
    <row r="6" spans="1:14" ht="38.75" x14ac:dyDescent="0.2">
      <c r="A6" s="40" t="s">
        <v>27</v>
      </c>
      <c r="B6" s="44" t="s">
        <v>80</v>
      </c>
      <c r="C6" s="242">
        <v>56</v>
      </c>
      <c r="D6" s="224">
        <v>5</v>
      </c>
      <c r="E6" s="224">
        <f t="shared" si="0"/>
        <v>280</v>
      </c>
      <c r="F6" s="224">
        <v>0.25</v>
      </c>
      <c r="G6" s="243">
        <f t="shared" si="1"/>
        <v>70</v>
      </c>
      <c r="H6" s="240">
        <f t="shared" si="2"/>
        <v>70</v>
      </c>
      <c r="I6" s="238">
        <f t="shared" si="3"/>
        <v>0</v>
      </c>
      <c r="J6" s="224"/>
      <c r="K6" s="241">
        <f t="shared" si="4"/>
        <v>0</v>
      </c>
      <c r="L6" s="34"/>
    </row>
    <row r="7" spans="1:14" ht="25.85" x14ac:dyDescent="0.2">
      <c r="A7" s="40" t="s">
        <v>112</v>
      </c>
      <c r="B7" s="44" t="s">
        <v>51</v>
      </c>
      <c r="C7" s="242">
        <v>56</v>
      </c>
      <c r="D7" s="224">
        <v>10</v>
      </c>
      <c r="E7" s="224">
        <f t="shared" si="0"/>
        <v>560</v>
      </c>
      <c r="F7" s="224">
        <v>0.25</v>
      </c>
      <c r="G7" s="243">
        <f t="shared" si="1"/>
        <v>140</v>
      </c>
      <c r="H7" s="240">
        <f t="shared" si="2"/>
        <v>140</v>
      </c>
      <c r="I7" s="238">
        <f t="shared" si="3"/>
        <v>0</v>
      </c>
      <c r="J7" s="224"/>
      <c r="K7" s="241">
        <f t="shared" si="4"/>
        <v>0</v>
      </c>
      <c r="L7" s="34"/>
    </row>
    <row r="8" spans="1:14" ht="25.85" x14ac:dyDescent="0.2">
      <c r="A8" s="40" t="s">
        <v>112</v>
      </c>
      <c r="B8" s="44" t="s">
        <v>52</v>
      </c>
      <c r="C8" s="242">
        <v>56</v>
      </c>
      <c r="D8" s="224">
        <v>10</v>
      </c>
      <c r="E8" s="224">
        <f t="shared" si="0"/>
        <v>560</v>
      </c>
      <c r="F8" s="224">
        <v>0.25</v>
      </c>
      <c r="G8" s="243">
        <f t="shared" si="1"/>
        <v>140</v>
      </c>
      <c r="H8" s="240">
        <f t="shared" si="2"/>
        <v>140</v>
      </c>
      <c r="I8" s="238">
        <f t="shared" si="3"/>
        <v>0</v>
      </c>
      <c r="J8" s="224"/>
      <c r="K8" s="241">
        <f t="shared" si="4"/>
        <v>0</v>
      </c>
      <c r="L8" s="34"/>
    </row>
    <row r="9" spans="1:14" ht="25.85" x14ac:dyDescent="0.2">
      <c r="A9" s="40" t="s">
        <v>112</v>
      </c>
      <c r="B9" s="44" t="s">
        <v>54</v>
      </c>
      <c r="C9" s="242">
        <v>56</v>
      </c>
      <c r="D9" s="224">
        <v>5</v>
      </c>
      <c r="E9" s="224">
        <f t="shared" si="0"/>
        <v>280</v>
      </c>
      <c r="F9" s="224">
        <v>0.25</v>
      </c>
      <c r="G9" s="243">
        <f t="shared" si="1"/>
        <v>70</v>
      </c>
      <c r="H9" s="240">
        <f t="shared" si="2"/>
        <v>70</v>
      </c>
      <c r="I9" s="238">
        <f t="shared" si="3"/>
        <v>0</v>
      </c>
      <c r="J9" s="224"/>
      <c r="K9" s="241">
        <f t="shared" si="4"/>
        <v>0</v>
      </c>
      <c r="L9" s="34"/>
    </row>
    <row r="10" spans="1:14" ht="25.85" x14ac:dyDescent="0.2">
      <c r="A10" s="45" t="s">
        <v>141</v>
      </c>
      <c r="B10" s="44" t="s">
        <v>53</v>
      </c>
      <c r="C10" s="242">
        <v>56</v>
      </c>
      <c r="D10" s="224">
        <v>12</v>
      </c>
      <c r="E10" s="224">
        <f t="shared" si="0"/>
        <v>672</v>
      </c>
      <c r="F10" s="224">
        <v>0.25</v>
      </c>
      <c r="G10" s="243">
        <f t="shared" si="1"/>
        <v>168</v>
      </c>
      <c r="H10" s="240">
        <f t="shared" si="2"/>
        <v>168</v>
      </c>
      <c r="I10" s="238">
        <f t="shared" si="3"/>
        <v>0</v>
      </c>
      <c r="J10" s="224"/>
      <c r="K10" s="241">
        <f t="shared" si="4"/>
        <v>0</v>
      </c>
      <c r="L10" s="34"/>
    </row>
    <row r="11" spans="1:14" ht="38.75" x14ac:dyDescent="0.2">
      <c r="A11" s="45" t="s">
        <v>142</v>
      </c>
      <c r="B11" s="41" t="s">
        <v>88</v>
      </c>
      <c r="C11" s="242">
        <v>10</v>
      </c>
      <c r="D11" s="224">
        <v>1</v>
      </c>
      <c r="E11" s="224">
        <f t="shared" si="0"/>
        <v>10</v>
      </c>
      <c r="F11" s="224">
        <v>1</v>
      </c>
      <c r="G11" s="244">
        <f t="shared" si="1"/>
        <v>10</v>
      </c>
      <c r="H11" s="240">
        <f t="shared" si="2"/>
        <v>10</v>
      </c>
      <c r="I11" s="238">
        <f t="shared" si="3"/>
        <v>0</v>
      </c>
      <c r="J11" s="224"/>
      <c r="K11" s="241">
        <f t="shared" si="4"/>
        <v>0</v>
      </c>
      <c r="L11" s="34"/>
    </row>
    <row r="12" spans="1:14" ht="38.75" x14ac:dyDescent="0.2">
      <c r="A12" s="40" t="s">
        <v>28</v>
      </c>
      <c r="B12" s="44" t="s">
        <v>89</v>
      </c>
      <c r="C12" s="242">
        <v>10</v>
      </c>
      <c r="D12" s="224">
        <v>1</v>
      </c>
      <c r="E12" s="224">
        <f t="shared" si="0"/>
        <v>10</v>
      </c>
      <c r="F12" s="224">
        <v>3</v>
      </c>
      <c r="G12" s="243">
        <f t="shared" si="1"/>
        <v>30</v>
      </c>
      <c r="H12" s="240">
        <f t="shared" si="2"/>
        <v>30</v>
      </c>
      <c r="I12" s="238">
        <f t="shared" si="3"/>
        <v>0</v>
      </c>
      <c r="J12" s="224"/>
      <c r="K12" s="241">
        <f t="shared" si="4"/>
        <v>0</v>
      </c>
      <c r="L12" s="34"/>
    </row>
    <row r="13" spans="1:14" ht="51.65" x14ac:dyDescent="0.2">
      <c r="A13" s="45" t="s">
        <v>143</v>
      </c>
      <c r="B13" s="45" t="s">
        <v>55</v>
      </c>
      <c r="C13" s="242">
        <v>56</v>
      </c>
      <c r="D13" s="224">
        <f>ROUND($C$43/56,0)</f>
        <v>15</v>
      </c>
      <c r="E13" s="224">
        <f t="shared" si="0"/>
        <v>840</v>
      </c>
      <c r="F13" s="224">
        <v>0.25</v>
      </c>
      <c r="G13" s="243">
        <f t="shared" si="1"/>
        <v>210</v>
      </c>
      <c r="H13" s="240">
        <f t="shared" si="2"/>
        <v>210</v>
      </c>
      <c r="I13" s="238">
        <f t="shared" si="3"/>
        <v>0</v>
      </c>
      <c r="J13" s="224"/>
      <c r="K13" s="241">
        <f t="shared" si="4"/>
        <v>0</v>
      </c>
      <c r="L13" s="34"/>
    </row>
    <row r="14" spans="1:14" ht="43.5" customHeight="1" x14ac:dyDescent="0.2">
      <c r="A14" s="40" t="s">
        <v>56</v>
      </c>
      <c r="B14" s="45" t="s">
        <v>115</v>
      </c>
      <c r="C14" s="242">
        <v>56</v>
      </c>
      <c r="D14" s="224">
        <v>1</v>
      </c>
      <c r="E14" s="224">
        <f t="shared" si="0"/>
        <v>56</v>
      </c>
      <c r="F14" s="224">
        <v>0.5</v>
      </c>
      <c r="G14" s="243">
        <f t="shared" si="1"/>
        <v>28</v>
      </c>
      <c r="H14" s="240">
        <f t="shared" si="2"/>
        <v>28</v>
      </c>
      <c r="I14" s="238">
        <f t="shared" si="3"/>
        <v>0</v>
      </c>
      <c r="J14" s="224"/>
      <c r="K14" s="241">
        <f t="shared" si="4"/>
        <v>0</v>
      </c>
      <c r="L14" s="34"/>
    </row>
    <row r="15" spans="1:14" ht="38.75" x14ac:dyDescent="0.2">
      <c r="A15" s="40" t="s">
        <v>131</v>
      </c>
      <c r="B15" s="44" t="s">
        <v>57</v>
      </c>
      <c r="C15" s="242">
        <v>56</v>
      </c>
      <c r="D15" s="224">
        <f>ROUND($C$43/56,0)</f>
        <v>15</v>
      </c>
      <c r="E15" s="224">
        <f t="shared" si="0"/>
        <v>840</v>
      </c>
      <c r="F15" s="224">
        <v>0.25</v>
      </c>
      <c r="G15" s="243">
        <f t="shared" si="1"/>
        <v>210</v>
      </c>
      <c r="H15" s="240">
        <f t="shared" si="2"/>
        <v>210</v>
      </c>
      <c r="I15" s="238">
        <f t="shared" si="3"/>
        <v>0</v>
      </c>
      <c r="J15" s="224"/>
      <c r="K15" s="241">
        <f t="shared" si="4"/>
        <v>0</v>
      </c>
      <c r="L15" s="34"/>
    </row>
    <row r="16" spans="1:14" ht="25.85" x14ac:dyDescent="0.2">
      <c r="A16" s="45" t="s">
        <v>127</v>
      </c>
      <c r="B16" s="44" t="s">
        <v>58</v>
      </c>
      <c r="C16" s="242">
        <v>56</v>
      </c>
      <c r="D16" s="224">
        <v>1</v>
      </c>
      <c r="E16" s="224">
        <f t="shared" si="0"/>
        <v>56</v>
      </c>
      <c r="F16" s="224">
        <v>0.25</v>
      </c>
      <c r="G16" s="243">
        <f t="shared" si="1"/>
        <v>14</v>
      </c>
      <c r="H16" s="240">
        <f t="shared" si="2"/>
        <v>14</v>
      </c>
      <c r="I16" s="238">
        <f t="shared" si="3"/>
        <v>0</v>
      </c>
      <c r="J16" s="224"/>
      <c r="K16" s="241">
        <f t="shared" si="4"/>
        <v>0</v>
      </c>
      <c r="L16" s="34"/>
    </row>
    <row r="17" spans="1:14" ht="51.65" x14ac:dyDescent="0.2">
      <c r="A17" s="46" t="s">
        <v>129</v>
      </c>
      <c r="B17" s="44" t="s">
        <v>60</v>
      </c>
      <c r="C17" s="242">
        <v>56</v>
      </c>
      <c r="D17" s="224">
        <v>1</v>
      </c>
      <c r="E17" s="224">
        <f t="shared" si="0"/>
        <v>56</v>
      </c>
      <c r="F17" s="224">
        <v>0.25</v>
      </c>
      <c r="G17" s="243">
        <f t="shared" si="1"/>
        <v>14</v>
      </c>
      <c r="H17" s="240">
        <f t="shared" si="2"/>
        <v>14</v>
      </c>
      <c r="I17" s="238">
        <f t="shared" si="3"/>
        <v>0</v>
      </c>
      <c r="J17" s="224"/>
      <c r="K17" s="241">
        <f t="shared" si="4"/>
        <v>0</v>
      </c>
      <c r="L17" s="34"/>
    </row>
    <row r="18" spans="1:14" ht="25.85" x14ac:dyDescent="0.2">
      <c r="A18" s="40" t="s">
        <v>59</v>
      </c>
      <c r="B18" s="44" t="s">
        <v>86</v>
      </c>
      <c r="C18" s="242">
        <v>56</v>
      </c>
      <c r="D18" s="224">
        <f>ROUND($C$43/56,0)</f>
        <v>15</v>
      </c>
      <c r="E18" s="224">
        <f t="shared" si="0"/>
        <v>840</v>
      </c>
      <c r="F18" s="224">
        <v>0.25</v>
      </c>
      <c r="G18" s="244">
        <f t="shared" si="1"/>
        <v>210</v>
      </c>
      <c r="H18" s="240">
        <f t="shared" si="2"/>
        <v>210</v>
      </c>
      <c r="I18" s="238">
        <f t="shared" si="3"/>
        <v>0</v>
      </c>
      <c r="J18" s="224"/>
      <c r="K18" s="241">
        <f t="shared" si="4"/>
        <v>0</v>
      </c>
      <c r="L18" s="34"/>
    </row>
    <row r="19" spans="1:14" ht="25.85" x14ac:dyDescent="0.2">
      <c r="A19" s="40" t="s">
        <v>133</v>
      </c>
      <c r="B19" s="44" t="s">
        <v>61</v>
      </c>
      <c r="C19" s="242">
        <v>15</v>
      </c>
      <c r="D19" s="224">
        <v>1</v>
      </c>
      <c r="E19" s="224">
        <f t="shared" si="0"/>
        <v>15</v>
      </c>
      <c r="F19" s="224">
        <v>0.25</v>
      </c>
      <c r="G19" s="244">
        <f t="shared" si="1"/>
        <v>3.75</v>
      </c>
      <c r="H19" s="240">
        <f t="shared" si="2"/>
        <v>3.75</v>
      </c>
      <c r="I19" s="238">
        <f t="shared" si="3"/>
        <v>0</v>
      </c>
      <c r="J19" s="224"/>
      <c r="K19" s="241">
        <f t="shared" si="4"/>
        <v>0</v>
      </c>
      <c r="L19" s="34"/>
    </row>
    <row r="20" spans="1:14" ht="38.75" x14ac:dyDescent="0.2">
      <c r="A20" s="40" t="s">
        <v>130</v>
      </c>
      <c r="B20" s="44" t="s">
        <v>62</v>
      </c>
      <c r="C20" s="242">
        <v>56</v>
      </c>
      <c r="D20" s="224">
        <v>1</v>
      </c>
      <c r="E20" s="224">
        <f t="shared" si="0"/>
        <v>56</v>
      </c>
      <c r="F20" s="224">
        <v>0.25</v>
      </c>
      <c r="G20" s="244">
        <f t="shared" si="1"/>
        <v>14</v>
      </c>
      <c r="H20" s="240">
        <f t="shared" si="2"/>
        <v>14</v>
      </c>
      <c r="I20" s="238">
        <f t="shared" si="3"/>
        <v>0</v>
      </c>
      <c r="J20" s="224"/>
      <c r="K20" s="241">
        <f t="shared" si="4"/>
        <v>0</v>
      </c>
      <c r="L20" s="34"/>
    </row>
    <row r="21" spans="1:14" ht="25.85" x14ac:dyDescent="0.2">
      <c r="A21" s="40" t="s">
        <v>63</v>
      </c>
      <c r="B21" s="44" t="s">
        <v>64</v>
      </c>
      <c r="C21" s="242">
        <v>56</v>
      </c>
      <c r="D21" s="224">
        <f>ROUND($C$54/56,0)</f>
        <v>376</v>
      </c>
      <c r="E21" s="238">
        <f t="shared" si="0"/>
        <v>21056</v>
      </c>
      <c r="F21" s="224">
        <v>1.67E-2</v>
      </c>
      <c r="G21" s="239">
        <f t="shared" si="1"/>
        <v>351.6352</v>
      </c>
      <c r="H21" s="240">
        <f t="shared" si="2"/>
        <v>351.6352</v>
      </c>
      <c r="I21" s="238">
        <f t="shared" si="3"/>
        <v>0</v>
      </c>
      <c r="J21" s="224"/>
      <c r="K21" s="241">
        <f t="shared" si="4"/>
        <v>0</v>
      </c>
      <c r="L21" s="34"/>
    </row>
    <row r="22" spans="1:14" ht="25.85" x14ac:dyDescent="0.2">
      <c r="A22" s="40" t="s">
        <v>65</v>
      </c>
      <c r="B22" s="44" t="s">
        <v>81</v>
      </c>
      <c r="C22" s="242">
        <v>56</v>
      </c>
      <c r="D22" s="224">
        <v>5</v>
      </c>
      <c r="E22" s="238">
        <f t="shared" si="0"/>
        <v>280</v>
      </c>
      <c r="F22" s="224">
        <v>0.25</v>
      </c>
      <c r="G22" s="239">
        <f t="shared" si="1"/>
        <v>70</v>
      </c>
      <c r="H22" s="240">
        <f t="shared" si="2"/>
        <v>70</v>
      </c>
      <c r="I22" s="238">
        <f t="shared" si="3"/>
        <v>0</v>
      </c>
      <c r="J22" s="224"/>
      <c r="K22" s="241">
        <f t="shared" si="4"/>
        <v>0</v>
      </c>
      <c r="L22" s="34"/>
    </row>
    <row r="23" spans="1:14" ht="51.65" x14ac:dyDescent="0.2">
      <c r="A23" s="40" t="s">
        <v>132</v>
      </c>
      <c r="B23" s="44" t="s">
        <v>117</v>
      </c>
      <c r="C23" s="242">
        <v>18</v>
      </c>
      <c r="D23" s="224">
        <v>1</v>
      </c>
      <c r="E23" s="238">
        <f t="shared" si="0"/>
        <v>18</v>
      </c>
      <c r="F23" s="224">
        <v>0.25</v>
      </c>
      <c r="G23" s="239">
        <f t="shared" si="1"/>
        <v>4.5</v>
      </c>
      <c r="H23" s="240">
        <f t="shared" si="2"/>
        <v>4.5</v>
      </c>
      <c r="I23" s="238">
        <f t="shared" si="3"/>
        <v>0</v>
      </c>
      <c r="J23" s="224"/>
      <c r="K23" s="241">
        <f t="shared" si="4"/>
        <v>0</v>
      </c>
      <c r="L23" s="34"/>
    </row>
    <row r="24" spans="1:14" ht="25.85" x14ac:dyDescent="0.2">
      <c r="A24" s="40" t="s">
        <v>29</v>
      </c>
      <c r="B24" s="44" t="s">
        <v>87</v>
      </c>
      <c r="C24" s="242">
        <v>15</v>
      </c>
      <c r="D24" s="224">
        <v>1</v>
      </c>
      <c r="E24" s="224">
        <f t="shared" si="0"/>
        <v>15</v>
      </c>
      <c r="F24" s="224">
        <v>0.25</v>
      </c>
      <c r="G24" s="244">
        <f t="shared" si="1"/>
        <v>3.75</v>
      </c>
      <c r="H24" s="240">
        <f t="shared" si="2"/>
        <v>3.75</v>
      </c>
      <c r="I24" s="238">
        <f t="shared" si="3"/>
        <v>0</v>
      </c>
      <c r="J24" s="224"/>
      <c r="K24" s="241">
        <f t="shared" si="4"/>
        <v>0</v>
      </c>
      <c r="L24" s="34"/>
    </row>
    <row r="25" spans="1:14" ht="12.9" x14ac:dyDescent="0.2">
      <c r="A25" s="47"/>
      <c r="B25" s="47"/>
      <c r="C25" s="245"/>
      <c r="D25" s="245"/>
      <c r="E25" s="245"/>
      <c r="F25" s="245"/>
      <c r="G25" s="245"/>
      <c r="H25" s="240">
        <f t="shared" si="2"/>
        <v>0</v>
      </c>
      <c r="I25" s="245"/>
      <c r="J25" s="224"/>
      <c r="K25" s="246"/>
      <c r="L25" s="34"/>
    </row>
    <row r="26" spans="1:14" ht="25.85" x14ac:dyDescent="0.2">
      <c r="A26" s="40" t="s">
        <v>140</v>
      </c>
      <c r="B26" s="44" t="s">
        <v>106</v>
      </c>
      <c r="C26" s="242">
        <v>15</v>
      </c>
      <c r="D26" s="224">
        <v>1</v>
      </c>
      <c r="E26" s="224">
        <f t="shared" ref="E26:E35" si="5">C26*D26</f>
        <v>15</v>
      </c>
      <c r="F26" s="224">
        <v>0.25</v>
      </c>
      <c r="G26" s="243">
        <f t="shared" ref="G26:G35" si="6">E26*F26</f>
        <v>3.75</v>
      </c>
      <c r="H26" s="240">
        <f t="shared" si="2"/>
        <v>3.75</v>
      </c>
      <c r="I26" s="238">
        <f t="shared" ref="I26:I36" si="7">G26-H26</f>
        <v>0</v>
      </c>
      <c r="J26" s="224"/>
      <c r="K26" s="241">
        <f t="shared" ref="K26:K36" si="8">+J26+I26</f>
        <v>0</v>
      </c>
      <c r="L26" s="34"/>
    </row>
    <row r="27" spans="1:14" ht="38.75" x14ac:dyDescent="0.2">
      <c r="A27" s="40" t="s">
        <v>139</v>
      </c>
      <c r="B27" s="44" t="s">
        <v>66</v>
      </c>
      <c r="C27" s="242">
        <v>28</v>
      </c>
      <c r="D27" s="224">
        <v>1</v>
      </c>
      <c r="E27" s="224">
        <f t="shared" si="5"/>
        <v>28</v>
      </c>
      <c r="F27" s="224">
        <v>5</v>
      </c>
      <c r="G27" s="243">
        <f t="shared" si="6"/>
        <v>140</v>
      </c>
      <c r="H27" s="240">
        <f t="shared" si="2"/>
        <v>140</v>
      </c>
      <c r="I27" s="238">
        <f t="shared" si="7"/>
        <v>0</v>
      </c>
      <c r="J27" s="224"/>
      <c r="K27" s="241">
        <f t="shared" si="8"/>
        <v>0</v>
      </c>
      <c r="L27" s="34"/>
    </row>
    <row r="28" spans="1:14" ht="27" customHeight="1" x14ac:dyDescent="0.2">
      <c r="A28" s="45" t="s">
        <v>98</v>
      </c>
      <c r="B28" s="44" t="s">
        <v>100</v>
      </c>
      <c r="C28" s="242">
        <v>56</v>
      </c>
      <c r="D28" s="224">
        <v>0</v>
      </c>
      <c r="E28" s="224">
        <f t="shared" si="5"/>
        <v>0</v>
      </c>
      <c r="F28" s="224">
        <v>2</v>
      </c>
      <c r="G28" s="243">
        <f t="shared" si="6"/>
        <v>0</v>
      </c>
      <c r="H28" s="240">
        <f t="shared" si="2"/>
        <v>0</v>
      </c>
      <c r="I28" s="238">
        <f t="shared" si="7"/>
        <v>0</v>
      </c>
      <c r="J28" s="224"/>
      <c r="K28" s="241">
        <f t="shared" si="8"/>
        <v>0</v>
      </c>
      <c r="L28" s="34"/>
      <c r="M28" s="4" t="s">
        <v>99</v>
      </c>
      <c r="N28" s="12" t="s">
        <v>102</v>
      </c>
    </row>
    <row r="29" spans="1:14" ht="31.75" customHeight="1" x14ac:dyDescent="0.2">
      <c r="A29" s="44" t="s">
        <v>138</v>
      </c>
      <c r="B29" s="44" t="s">
        <v>40</v>
      </c>
      <c r="C29" s="242">
        <v>10</v>
      </c>
      <c r="D29" s="224">
        <v>1</v>
      </c>
      <c r="E29" s="224">
        <f t="shared" si="5"/>
        <v>10</v>
      </c>
      <c r="F29" s="224">
        <v>2</v>
      </c>
      <c r="G29" s="243">
        <f t="shared" si="6"/>
        <v>20</v>
      </c>
      <c r="H29" s="240">
        <f t="shared" si="2"/>
        <v>20</v>
      </c>
      <c r="I29" s="238">
        <f t="shared" si="7"/>
        <v>0</v>
      </c>
      <c r="J29" s="224"/>
      <c r="K29" s="241">
        <f t="shared" si="8"/>
        <v>0</v>
      </c>
      <c r="L29" s="34"/>
      <c r="M29" s="5" t="s">
        <v>95</v>
      </c>
      <c r="N29" s="12" t="s">
        <v>104</v>
      </c>
    </row>
    <row r="30" spans="1:14" ht="18.7" customHeight="1" x14ac:dyDescent="0.2">
      <c r="A30" s="48" t="s">
        <v>137</v>
      </c>
      <c r="B30" s="44" t="s">
        <v>85</v>
      </c>
      <c r="C30" s="242">
        <v>56</v>
      </c>
      <c r="D30" s="224">
        <v>12</v>
      </c>
      <c r="E30" s="224">
        <f t="shared" si="5"/>
        <v>672</v>
      </c>
      <c r="F30" s="224">
        <v>1</v>
      </c>
      <c r="G30" s="243">
        <f t="shared" si="6"/>
        <v>672</v>
      </c>
      <c r="H30" s="240">
        <f t="shared" si="2"/>
        <v>672</v>
      </c>
      <c r="I30" s="238">
        <f t="shared" si="7"/>
        <v>0</v>
      </c>
      <c r="J30" s="224"/>
      <c r="K30" s="241">
        <f t="shared" si="8"/>
        <v>0</v>
      </c>
      <c r="L30" s="34"/>
      <c r="M30" s="5" t="s">
        <v>95</v>
      </c>
      <c r="N30" s="12" t="s">
        <v>103</v>
      </c>
    </row>
    <row r="31" spans="1:14" ht="25.85" x14ac:dyDescent="0.2">
      <c r="A31" s="48" t="s">
        <v>136</v>
      </c>
      <c r="B31" s="44" t="s">
        <v>119</v>
      </c>
      <c r="C31" s="242">
        <v>56</v>
      </c>
      <c r="D31" s="224">
        <v>1</v>
      </c>
      <c r="E31" s="224">
        <f t="shared" si="5"/>
        <v>56</v>
      </c>
      <c r="F31" s="224">
        <v>0.25</v>
      </c>
      <c r="G31" s="243">
        <f t="shared" si="6"/>
        <v>14</v>
      </c>
      <c r="H31" s="240">
        <f t="shared" si="2"/>
        <v>14</v>
      </c>
      <c r="I31" s="238">
        <f t="shared" si="7"/>
        <v>0</v>
      </c>
      <c r="J31" s="224"/>
      <c r="K31" s="241">
        <f t="shared" si="8"/>
        <v>0</v>
      </c>
      <c r="L31" s="34"/>
      <c r="M31" s="2"/>
    </row>
    <row r="32" spans="1:14" ht="51.65" x14ac:dyDescent="0.2">
      <c r="A32" s="48" t="s">
        <v>82</v>
      </c>
      <c r="B32" s="44" t="s">
        <v>83</v>
      </c>
      <c r="C32" s="242">
        <v>56</v>
      </c>
      <c r="D32" s="224">
        <v>12</v>
      </c>
      <c r="E32" s="224">
        <f t="shared" si="5"/>
        <v>672</v>
      </c>
      <c r="F32" s="224">
        <v>2</v>
      </c>
      <c r="G32" s="244">
        <f t="shared" si="6"/>
        <v>1344</v>
      </c>
      <c r="H32" s="240">
        <f t="shared" si="2"/>
        <v>1344</v>
      </c>
      <c r="I32" s="238">
        <f t="shared" si="7"/>
        <v>0</v>
      </c>
      <c r="J32" s="224"/>
      <c r="K32" s="241">
        <f t="shared" si="8"/>
        <v>0</v>
      </c>
      <c r="L32" s="34"/>
      <c r="M32" s="2"/>
    </row>
    <row r="33" spans="1:13" ht="25.85" x14ac:dyDescent="0.2">
      <c r="A33" s="40" t="s">
        <v>135</v>
      </c>
      <c r="B33" s="44" t="s">
        <v>120</v>
      </c>
      <c r="C33" s="242">
        <v>56</v>
      </c>
      <c r="D33" s="224">
        <f>ROUND(D21*0.1,0)</f>
        <v>38</v>
      </c>
      <c r="E33" s="224">
        <f t="shared" si="5"/>
        <v>2128</v>
      </c>
      <c r="F33" s="224">
        <v>1.67E-2</v>
      </c>
      <c r="G33" s="244">
        <f t="shared" si="6"/>
        <v>35.537599999999998</v>
      </c>
      <c r="H33" s="240">
        <f t="shared" ref="H33:H36" si="9">G33</f>
        <v>35.537599999999998</v>
      </c>
      <c r="I33" s="238">
        <f t="shared" si="7"/>
        <v>0</v>
      </c>
      <c r="J33" s="224"/>
      <c r="K33" s="241">
        <f t="shared" si="8"/>
        <v>0</v>
      </c>
      <c r="L33" s="34"/>
      <c r="M33" s="2"/>
    </row>
    <row r="34" spans="1:13" ht="51.65" x14ac:dyDescent="0.2">
      <c r="A34" s="48" t="s">
        <v>30</v>
      </c>
      <c r="B34" s="44" t="s">
        <v>121</v>
      </c>
      <c r="C34" s="242">
        <v>0</v>
      </c>
      <c r="D34" s="224">
        <v>0</v>
      </c>
      <c r="E34" s="224">
        <f t="shared" si="5"/>
        <v>0</v>
      </c>
      <c r="F34" s="224">
        <v>0</v>
      </c>
      <c r="G34" s="244">
        <f t="shared" si="6"/>
        <v>0</v>
      </c>
      <c r="H34" s="240">
        <f t="shared" si="9"/>
        <v>0</v>
      </c>
      <c r="I34" s="238">
        <f t="shared" si="7"/>
        <v>0</v>
      </c>
      <c r="J34" s="224"/>
      <c r="K34" s="241">
        <f t="shared" si="8"/>
        <v>0</v>
      </c>
      <c r="L34" s="34"/>
      <c r="M34" s="2"/>
    </row>
    <row r="35" spans="1:13" ht="38.75" x14ac:dyDescent="0.2">
      <c r="A35" s="40" t="s">
        <v>134</v>
      </c>
      <c r="B35" s="44" t="s">
        <v>70</v>
      </c>
      <c r="C35" s="242">
        <v>0</v>
      </c>
      <c r="D35" s="224">
        <v>0</v>
      </c>
      <c r="E35" s="224">
        <f t="shared" si="5"/>
        <v>0</v>
      </c>
      <c r="F35" s="224">
        <v>0</v>
      </c>
      <c r="G35" s="244">
        <f t="shared" si="6"/>
        <v>0</v>
      </c>
      <c r="H35" s="240">
        <f t="shared" si="9"/>
        <v>0</v>
      </c>
      <c r="I35" s="238">
        <f t="shared" si="7"/>
        <v>0</v>
      </c>
      <c r="J35" s="224"/>
      <c r="K35" s="241">
        <f t="shared" si="8"/>
        <v>0</v>
      </c>
      <c r="L35" s="34"/>
      <c r="M35" s="2"/>
    </row>
    <row r="36" spans="1:13" ht="13.6" thickBot="1" x14ac:dyDescent="0.25">
      <c r="A36" s="49">
        <v>226.24</v>
      </c>
      <c r="B36" s="49" t="s">
        <v>32</v>
      </c>
      <c r="C36" s="247">
        <v>0</v>
      </c>
      <c r="D36" s="247">
        <v>0</v>
      </c>
      <c r="E36" s="247">
        <v>0</v>
      </c>
      <c r="F36" s="247">
        <v>0</v>
      </c>
      <c r="G36" s="247">
        <v>0</v>
      </c>
      <c r="H36" s="240">
        <f t="shared" si="9"/>
        <v>0</v>
      </c>
      <c r="I36" s="248">
        <f t="shared" si="7"/>
        <v>0</v>
      </c>
      <c r="J36" s="247"/>
      <c r="K36" s="249">
        <f t="shared" si="8"/>
        <v>0</v>
      </c>
      <c r="L36" s="34"/>
      <c r="M36" s="2"/>
    </row>
    <row r="37" spans="1:13" ht="13.6" thickBot="1" x14ac:dyDescent="0.25">
      <c r="A37" s="51"/>
      <c r="B37" s="51"/>
      <c r="C37" s="250"/>
      <c r="D37" s="250"/>
      <c r="E37" s="250"/>
      <c r="F37" s="250"/>
      <c r="G37" s="251"/>
      <c r="H37" s="252"/>
      <c r="I37" s="253"/>
      <c r="J37" s="250"/>
      <c r="K37" s="254"/>
      <c r="L37" s="34"/>
      <c r="M37" s="2"/>
    </row>
    <row r="38" spans="1:13" s="6" customFormat="1" ht="14.3" thickBot="1" x14ac:dyDescent="0.3">
      <c r="A38" s="52"/>
      <c r="B38" s="53" t="s">
        <v>33</v>
      </c>
      <c r="C38" s="255">
        <v>56</v>
      </c>
      <c r="D38" s="256">
        <f>E38/C38</f>
        <v>552.16071428571433</v>
      </c>
      <c r="E38" s="256">
        <f>SUM(E4:E37)</f>
        <v>30921</v>
      </c>
      <c r="F38" s="256">
        <f>SUM(G38/E38)</f>
        <v>0.13585986222955271</v>
      </c>
      <c r="G38" s="257">
        <f>SUM(G4:G37)</f>
        <v>4200.9227999999994</v>
      </c>
      <c r="H38" s="257">
        <f>SUM(H4:H37)</f>
        <v>4200.9227999999994</v>
      </c>
      <c r="I38" s="258">
        <f>SUM(I4:I37)</f>
        <v>0</v>
      </c>
      <c r="J38" s="256"/>
      <c r="K38" s="259">
        <f>+J38+I38</f>
        <v>0</v>
      </c>
      <c r="L38" s="54"/>
    </row>
    <row r="39" spans="1:13" ht="13.6" thickBot="1" x14ac:dyDescent="0.25">
      <c r="A39" s="55"/>
      <c r="B39" s="56"/>
      <c r="C39" s="260"/>
      <c r="D39" s="261"/>
      <c r="E39" s="261" t="s">
        <v>15</v>
      </c>
      <c r="F39" s="261"/>
      <c r="G39" s="261"/>
      <c r="H39" s="245"/>
      <c r="I39" s="261"/>
      <c r="J39" s="261"/>
      <c r="K39" s="261"/>
      <c r="L39" s="34"/>
    </row>
    <row r="40" spans="1:13" ht="14.3" thickBot="1" x14ac:dyDescent="0.25">
      <c r="A40" s="57" t="s">
        <v>8</v>
      </c>
      <c r="B40" s="58"/>
      <c r="C40" s="262"/>
      <c r="D40" s="263"/>
      <c r="E40" s="263" t="s">
        <v>15</v>
      </c>
      <c r="F40" s="263"/>
      <c r="G40" s="263" t="s">
        <v>15</v>
      </c>
      <c r="H40" s="264" t="s">
        <v>15</v>
      </c>
      <c r="I40" s="263"/>
      <c r="J40" s="263"/>
      <c r="K40" s="265"/>
      <c r="L40" s="34"/>
    </row>
    <row r="41" spans="1:13" ht="64.55" x14ac:dyDescent="0.2">
      <c r="A41" s="59" t="s">
        <v>145</v>
      </c>
      <c r="B41" s="60" t="s">
        <v>67</v>
      </c>
      <c r="C41" s="266">
        <v>21052</v>
      </c>
      <c r="D41" s="267">
        <v>1</v>
      </c>
      <c r="E41" s="268">
        <f t="shared" ref="E41:E50" si="10">C41*D41</f>
        <v>21052</v>
      </c>
      <c r="F41" s="268">
        <v>8.3500000000000005E-2</v>
      </c>
      <c r="G41" s="269">
        <f t="shared" ref="G41:G53" si="11">E41*F41</f>
        <v>1757.8420000000001</v>
      </c>
      <c r="H41" s="270">
        <f>G41</f>
        <v>1757.8420000000001</v>
      </c>
      <c r="I41" s="267">
        <f t="shared" ref="I41:I53" si="12">G41-H41</f>
        <v>0</v>
      </c>
      <c r="J41" s="267"/>
      <c r="K41" s="236">
        <f t="shared" ref="K41:K54" si="13">+J41+I41</f>
        <v>0</v>
      </c>
      <c r="L41" s="34"/>
    </row>
    <row r="42" spans="1:13" ht="24.45" customHeight="1" x14ac:dyDescent="0.2">
      <c r="A42" s="343" t="s">
        <v>68</v>
      </c>
      <c r="B42" s="38" t="s">
        <v>155</v>
      </c>
      <c r="C42" s="272">
        <v>21052</v>
      </c>
      <c r="D42" s="238">
        <v>12</v>
      </c>
      <c r="E42" s="273">
        <f>C42*D42</f>
        <v>252624</v>
      </c>
      <c r="F42" s="273">
        <v>0.5</v>
      </c>
      <c r="G42" s="271">
        <f>E42*F42</f>
        <v>126312</v>
      </c>
      <c r="H42" s="344">
        <v>126312</v>
      </c>
      <c r="I42" s="238">
        <v>0</v>
      </c>
      <c r="J42" s="224"/>
      <c r="K42" s="241">
        <f>I42+J42</f>
        <v>0</v>
      </c>
      <c r="L42" s="34"/>
    </row>
    <row r="43" spans="1:13" ht="38.75" x14ac:dyDescent="0.2">
      <c r="A43" s="61" t="s">
        <v>127</v>
      </c>
      <c r="B43" s="44" t="s">
        <v>126</v>
      </c>
      <c r="C43" s="242">
        <v>819</v>
      </c>
      <c r="D43" s="224">
        <v>1</v>
      </c>
      <c r="E43" s="224">
        <f t="shared" si="10"/>
        <v>819</v>
      </c>
      <c r="F43" s="224">
        <v>1.67E-2</v>
      </c>
      <c r="G43" s="271">
        <f t="shared" si="11"/>
        <v>13.677299999999999</v>
      </c>
      <c r="H43" s="240">
        <f>G43</f>
        <v>13.677299999999999</v>
      </c>
      <c r="I43" s="261">
        <f t="shared" si="12"/>
        <v>0</v>
      </c>
      <c r="J43" s="224"/>
      <c r="K43" s="241">
        <f t="shared" si="13"/>
        <v>0</v>
      </c>
      <c r="L43" s="34"/>
      <c r="M43" s="7"/>
    </row>
    <row r="44" spans="1:13" ht="25.85" x14ac:dyDescent="0.2">
      <c r="A44" s="62" t="s">
        <v>146</v>
      </c>
      <c r="B44" s="44" t="s">
        <v>164</v>
      </c>
      <c r="C44" s="272">
        <v>21052</v>
      </c>
      <c r="D44" s="224">
        <v>12</v>
      </c>
      <c r="E44" s="273">
        <f>C44*D44</f>
        <v>252624</v>
      </c>
      <c r="F44" s="224">
        <f>421365.6/E44</f>
        <v>1.66795553866616</v>
      </c>
      <c r="G44" s="271">
        <f>E44*F44</f>
        <v>421365.6</v>
      </c>
      <c r="H44" s="240">
        <f>G44</f>
        <v>421365.6</v>
      </c>
      <c r="I44" s="224">
        <f>G44-H44</f>
        <v>0</v>
      </c>
      <c r="J44" s="224"/>
      <c r="K44" s="241">
        <f>+J44+I44</f>
        <v>0</v>
      </c>
      <c r="L44" s="34"/>
    </row>
    <row r="45" spans="1:13" ht="27.2" x14ac:dyDescent="0.25">
      <c r="A45" s="350" t="s">
        <v>163</v>
      </c>
      <c r="B45" s="346" t="s">
        <v>165</v>
      </c>
      <c r="C45" s="347">
        <v>1850.23818181818</v>
      </c>
      <c r="D45" s="345">
        <v>12</v>
      </c>
      <c r="E45" s="348">
        <f>C45*D45</f>
        <v>22202.858181818159</v>
      </c>
      <c r="F45" s="345">
        <v>0.5</v>
      </c>
      <c r="G45" s="351">
        <f>E45*F45</f>
        <v>11101.42909090908</v>
      </c>
      <c r="H45" s="352">
        <v>11101.44</v>
      </c>
      <c r="I45" s="345">
        <v>0</v>
      </c>
      <c r="J45" s="345">
        <f>G45-H45</f>
        <v>-1.0909090920904418E-2</v>
      </c>
      <c r="K45" s="349">
        <f>I45+J45</f>
        <v>-1.0909090920904418E-2</v>
      </c>
      <c r="L45" s="34"/>
    </row>
    <row r="46" spans="1:13" ht="40.75" x14ac:dyDescent="0.25">
      <c r="A46" s="350" t="s">
        <v>163</v>
      </c>
      <c r="B46" s="346" t="s">
        <v>166</v>
      </c>
      <c r="C46" s="347">
        <v>7919.7618181818198</v>
      </c>
      <c r="D46" s="345">
        <v>1</v>
      </c>
      <c r="E46" s="348">
        <f>C46*D46</f>
        <v>7919.7618181818198</v>
      </c>
      <c r="F46" s="345">
        <v>0.5</v>
      </c>
      <c r="G46" s="351">
        <f>E46*F46</f>
        <v>3959.8809090909099</v>
      </c>
      <c r="H46" s="353">
        <v>47518.57</v>
      </c>
      <c r="I46" s="345">
        <v>0</v>
      </c>
      <c r="J46" s="345">
        <f>G46-H46</f>
        <v>-43558.689090909087</v>
      </c>
      <c r="K46" s="349">
        <f>I46+J46</f>
        <v>-43558.689090909087</v>
      </c>
      <c r="L46" s="34"/>
    </row>
    <row r="47" spans="1:13" ht="25.85" x14ac:dyDescent="0.2">
      <c r="A47" s="62" t="s">
        <v>147</v>
      </c>
      <c r="B47" s="45" t="s">
        <v>124</v>
      </c>
      <c r="C47" s="242">
        <v>819</v>
      </c>
      <c r="D47" s="224">
        <v>5</v>
      </c>
      <c r="E47" s="225">
        <f t="shared" si="10"/>
        <v>4095</v>
      </c>
      <c r="F47" s="224">
        <v>0.3</v>
      </c>
      <c r="G47" s="274">
        <f t="shared" si="11"/>
        <v>1228.5</v>
      </c>
      <c r="H47" s="240">
        <f t="shared" ref="H47:H53" si="14">G47</f>
        <v>1228.5</v>
      </c>
      <c r="I47" s="224">
        <f t="shared" si="12"/>
        <v>0</v>
      </c>
      <c r="J47" s="224"/>
      <c r="K47" s="241">
        <f t="shared" si="13"/>
        <v>0</v>
      </c>
      <c r="L47" s="34"/>
    </row>
    <row r="48" spans="1:13" ht="12.9" x14ac:dyDescent="0.2">
      <c r="A48" s="61" t="s">
        <v>69</v>
      </c>
      <c r="B48" s="45" t="s">
        <v>123</v>
      </c>
      <c r="C48" s="242">
        <v>250</v>
      </c>
      <c r="D48" s="224">
        <v>1</v>
      </c>
      <c r="E48" s="273">
        <f t="shared" si="10"/>
        <v>250</v>
      </c>
      <c r="F48" s="224">
        <v>8</v>
      </c>
      <c r="G48" s="271">
        <f t="shared" si="11"/>
        <v>2000</v>
      </c>
      <c r="H48" s="240">
        <f t="shared" si="14"/>
        <v>2000</v>
      </c>
      <c r="I48" s="224">
        <f t="shared" si="12"/>
        <v>0</v>
      </c>
      <c r="J48" s="224"/>
      <c r="K48" s="241">
        <f t="shared" si="13"/>
        <v>0</v>
      </c>
      <c r="L48" s="34"/>
    </row>
    <row r="49" spans="1:15" ht="25.85" x14ac:dyDescent="0.2">
      <c r="A49" s="61" t="s">
        <v>69</v>
      </c>
      <c r="B49" s="45" t="s">
        <v>125</v>
      </c>
      <c r="C49" s="242">
        <v>21052</v>
      </c>
      <c r="D49" s="224">
        <v>1</v>
      </c>
      <c r="E49" s="271">
        <f t="shared" si="10"/>
        <v>21052</v>
      </c>
      <c r="F49" s="224">
        <v>0.25</v>
      </c>
      <c r="G49" s="271">
        <f t="shared" si="11"/>
        <v>5263</v>
      </c>
      <c r="H49" s="240">
        <f t="shared" si="14"/>
        <v>5263</v>
      </c>
      <c r="I49" s="224">
        <f t="shared" si="12"/>
        <v>0</v>
      </c>
      <c r="J49" s="224"/>
      <c r="K49" s="241">
        <f t="shared" si="13"/>
        <v>0</v>
      </c>
      <c r="L49" s="34"/>
    </row>
    <row r="50" spans="1:15" ht="12.9" x14ac:dyDescent="0.2">
      <c r="A50" s="63">
        <v>226.23</v>
      </c>
      <c r="B50" s="44" t="s">
        <v>41</v>
      </c>
      <c r="C50" s="242">
        <v>840</v>
      </c>
      <c r="D50" s="224">
        <v>1</v>
      </c>
      <c r="E50" s="225">
        <f t="shared" si="10"/>
        <v>840</v>
      </c>
      <c r="F50" s="224">
        <v>1.67E-2</v>
      </c>
      <c r="G50" s="274">
        <f t="shared" si="11"/>
        <v>14.028</v>
      </c>
      <c r="H50" s="240">
        <f t="shared" si="14"/>
        <v>14.028</v>
      </c>
      <c r="I50" s="224">
        <f t="shared" si="12"/>
        <v>0</v>
      </c>
      <c r="J50" s="224"/>
      <c r="K50" s="241">
        <f t="shared" si="13"/>
        <v>0</v>
      </c>
      <c r="L50" s="34"/>
    </row>
    <row r="51" spans="1:15" ht="51.65" x14ac:dyDescent="0.2">
      <c r="A51" s="62" t="s">
        <v>30</v>
      </c>
      <c r="B51" s="44" t="s">
        <v>122</v>
      </c>
      <c r="C51" s="275">
        <v>196</v>
      </c>
      <c r="D51" s="276">
        <v>1</v>
      </c>
      <c r="E51" s="276">
        <f>SUM(C51*D51)</f>
        <v>196</v>
      </c>
      <c r="F51" s="276">
        <v>8.3000000000000004E-2</v>
      </c>
      <c r="G51" s="277">
        <f t="shared" si="11"/>
        <v>16.268000000000001</v>
      </c>
      <c r="H51" s="240">
        <f t="shared" si="14"/>
        <v>16.268000000000001</v>
      </c>
      <c r="I51" s="224">
        <f t="shared" si="12"/>
        <v>0</v>
      </c>
      <c r="J51" s="276"/>
      <c r="K51" s="241">
        <f t="shared" si="13"/>
        <v>0</v>
      </c>
      <c r="L51" s="34"/>
    </row>
    <row r="52" spans="1:15" ht="38.75" x14ac:dyDescent="0.2">
      <c r="A52" s="61" t="s">
        <v>31</v>
      </c>
      <c r="B52" s="44" t="s">
        <v>70</v>
      </c>
      <c r="C52" s="275">
        <v>196</v>
      </c>
      <c r="D52" s="276">
        <v>1</v>
      </c>
      <c r="E52" s="276">
        <f>SUM(C52*D52)</f>
        <v>196</v>
      </c>
      <c r="F52" s="276">
        <v>8.3000000000000004E-2</v>
      </c>
      <c r="G52" s="277">
        <f t="shared" si="11"/>
        <v>16.268000000000001</v>
      </c>
      <c r="H52" s="240">
        <f t="shared" si="14"/>
        <v>16.268000000000001</v>
      </c>
      <c r="I52" s="224">
        <f t="shared" si="12"/>
        <v>0</v>
      </c>
      <c r="J52" s="276"/>
      <c r="K52" s="241">
        <f t="shared" si="13"/>
        <v>0</v>
      </c>
      <c r="L52" s="34"/>
    </row>
    <row r="53" spans="1:15" ht="52.3" thickBot="1" x14ac:dyDescent="0.3">
      <c r="A53" s="64" t="s">
        <v>144</v>
      </c>
      <c r="B53" s="65" t="s">
        <v>94</v>
      </c>
      <c r="C53" s="278">
        <v>60</v>
      </c>
      <c r="D53" s="279">
        <v>1</v>
      </c>
      <c r="E53" s="279">
        <f>+D53*C53</f>
        <v>60</v>
      </c>
      <c r="F53" s="280">
        <v>1.5</v>
      </c>
      <c r="G53" s="281">
        <f t="shared" si="11"/>
        <v>90</v>
      </c>
      <c r="H53" s="240">
        <f t="shared" si="14"/>
        <v>90</v>
      </c>
      <c r="I53" s="253">
        <f t="shared" si="12"/>
        <v>0</v>
      </c>
      <c r="J53" s="279"/>
      <c r="K53" s="254">
        <f t="shared" si="13"/>
        <v>0</v>
      </c>
      <c r="L53" s="66"/>
      <c r="O53" s="10"/>
    </row>
    <row r="54" spans="1:15" ht="14.3" thickBot="1" x14ac:dyDescent="0.3">
      <c r="A54" s="67"/>
      <c r="B54" s="68" t="s">
        <v>43</v>
      </c>
      <c r="C54" s="282">
        <v>21052</v>
      </c>
      <c r="D54" s="258">
        <f>SUM(E54/C54)</f>
        <v>27.737536576097284</v>
      </c>
      <c r="E54" s="283">
        <f>SUM(E41:E53)</f>
        <v>583930.62</v>
      </c>
      <c r="F54" s="258">
        <f>SUM(G54/E54)</f>
        <v>0.98151813532230947</v>
      </c>
      <c r="G54" s="283">
        <f>SUM(G41:G53)</f>
        <v>573138.49330000009</v>
      </c>
      <c r="H54" s="285">
        <f>SUM(H41:H53)</f>
        <v>616697.19330000004</v>
      </c>
      <c r="I54" s="258">
        <f>SUM(I41:I53)</f>
        <v>0</v>
      </c>
      <c r="J54" s="258">
        <f>SUM(J41:J53)</f>
        <v>-43558.700000000012</v>
      </c>
      <c r="K54" s="259">
        <f t="shared" si="13"/>
        <v>-43558.700000000012</v>
      </c>
      <c r="L54" s="34"/>
    </row>
    <row r="55" spans="1:15" ht="13.6" thickBot="1" x14ac:dyDescent="0.25">
      <c r="A55" s="55"/>
      <c r="B55" s="56"/>
      <c r="C55" s="260"/>
      <c r="D55" s="261"/>
      <c r="E55" s="261"/>
      <c r="F55" s="261"/>
      <c r="G55" s="261"/>
      <c r="H55" s="245"/>
      <c r="I55" s="261"/>
      <c r="J55" s="261"/>
      <c r="K55" s="261"/>
      <c r="L55" s="34"/>
    </row>
    <row r="56" spans="1:15" ht="14.3" thickBot="1" x14ac:dyDescent="0.25">
      <c r="A56" s="69" t="s">
        <v>34</v>
      </c>
      <c r="B56" s="58"/>
      <c r="C56" s="262"/>
      <c r="D56" s="263"/>
      <c r="E56" s="263" t="s">
        <v>15</v>
      </c>
      <c r="F56" s="263"/>
      <c r="G56" s="263" t="s">
        <v>15</v>
      </c>
      <c r="H56" s="264"/>
      <c r="I56" s="263"/>
      <c r="J56" s="263"/>
      <c r="K56" s="265"/>
      <c r="L56" s="34"/>
    </row>
    <row r="57" spans="1:15" ht="39.4" thickBot="1" x14ac:dyDescent="0.25">
      <c r="A57" s="70" t="s">
        <v>149</v>
      </c>
      <c r="B57" s="71" t="s">
        <v>71</v>
      </c>
      <c r="C57" s="267">
        <f>('#0055 Recordkeeping'!C18-'#0055 Reporting'!C58)</f>
        <v>66893</v>
      </c>
      <c r="D57" s="238">
        <v>12</v>
      </c>
      <c r="E57" s="267">
        <f>C57*D57</f>
        <v>802716</v>
      </c>
      <c r="F57" s="238">
        <v>0.25</v>
      </c>
      <c r="G57" s="286">
        <f>E57*F57</f>
        <v>200679</v>
      </c>
      <c r="H57" s="287">
        <f>G57</f>
        <v>200679</v>
      </c>
      <c r="I57" s="267">
        <f>G57-H57</f>
        <v>0</v>
      </c>
      <c r="J57" s="238"/>
      <c r="K57" s="241">
        <f>+J57+I57</f>
        <v>0</v>
      </c>
      <c r="L57" s="34"/>
    </row>
    <row r="58" spans="1:15" ht="26.5" thickBot="1" x14ac:dyDescent="0.25">
      <c r="A58" s="65" t="s">
        <v>148</v>
      </c>
      <c r="B58" s="72" t="s">
        <v>72</v>
      </c>
      <c r="C58" s="250">
        <v>113847</v>
      </c>
      <c r="D58" s="253">
        <v>12</v>
      </c>
      <c r="E58" s="288">
        <f>C58*D58</f>
        <v>1366164</v>
      </c>
      <c r="F58" s="248">
        <v>0.5</v>
      </c>
      <c r="G58" s="289">
        <f>E58*F58</f>
        <v>683082</v>
      </c>
      <c r="H58" s="287">
        <f>G58</f>
        <v>683082</v>
      </c>
      <c r="I58" s="248">
        <f>G58-H58</f>
        <v>0</v>
      </c>
      <c r="J58" s="248"/>
      <c r="K58" s="290">
        <f>+J58+I58</f>
        <v>0</v>
      </c>
      <c r="L58" s="34"/>
    </row>
    <row r="59" spans="1:15" ht="14.3" thickBot="1" x14ac:dyDescent="0.3">
      <c r="A59" s="73"/>
      <c r="B59" s="74" t="s">
        <v>42</v>
      </c>
      <c r="C59" s="291">
        <f>C57+C58</f>
        <v>180740</v>
      </c>
      <c r="D59" s="292">
        <f>SUM(E59/C59)</f>
        <v>12</v>
      </c>
      <c r="E59" s="283">
        <f>SUM(E57:E58)</f>
        <v>2168880</v>
      </c>
      <c r="F59" s="293">
        <f>SUM(G59/E59)</f>
        <v>0.40747344251410866</v>
      </c>
      <c r="G59" s="294">
        <f>SUM(G57:G58)</f>
        <v>883761</v>
      </c>
      <c r="H59" s="285">
        <f>SUM(H57:H58)</f>
        <v>883761</v>
      </c>
      <c r="I59" s="295">
        <f>SUM(I57:I58)</f>
        <v>0</v>
      </c>
      <c r="J59" s="258"/>
      <c r="K59" s="354">
        <f>+J59+I59</f>
        <v>0</v>
      </c>
      <c r="L59" s="34"/>
    </row>
    <row r="60" spans="1:15" ht="14.3" thickBot="1" x14ac:dyDescent="0.3">
      <c r="A60" s="75"/>
      <c r="B60" s="58"/>
      <c r="C60" s="262"/>
      <c r="D60" s="263"/>
      <c r="E60" s="296"/>
      <c r="F60" s="263"/>
      <c r="G60" s="296"/>
      <c r="H60" s="297"/>
      <c r="I60" s="263"/>
      <c r="J60" s="298"/>
      <c r="K60" s="263"/>
      <c r="L60" s="34"/>
    </row>
    <row r="61" spans="1:15" ht="14.3" thickBot="1" x14ac:dyDescent="0.25">
      <c r="A61" s="69" t="s">
        <v>35</v>
      </c>
      <c r="B61" s="58"/>
      <c r="C61" s="262"/>
      <c r="D61" s="263"/>
      <c r="E61" s="263" t="s">
        <v>15</v>
      </c>
      <c r="F61" s="263"/>
      <c r="G61" s="263" t="s">
        <v>15</v>
      </c>
      <c r="H61" s="263"/>
      <c r="I61" s="263"/>
      <c r="J61" s="263"/>
      <c r="K61" s="265"/>
      <c r="L61" s="34"/>
    </row>
    <row r="62" spans="1:15" ht="65.25" thickBot="1" x14ac:dyDescent="0.25">
      <c r="A62" s="44" t="s">
        <v>150</v>
      </c>
      <c r="B62" s="45" t="s">
        <v>84</v>
      </c>
      <c r="C62" s="242">
        <v>2626310</v>
      </c>
      <c r="D62" s="299">
        <f>1/0.6283</f>
        <v>1.5915963711602739</v>
      </c>
      <c r="E62" s="225">
        <f>C62*D62</f>
        <v>4180025.4655419388</v>
      </c>
      <c r="F62" s="224">
        <v>8.3000000000000004E-2</v>
      </c>
      <c r="G62" s="274">
        <f>E62*F62</f>
        <v>346942.11363998096</v>
      </c>
      <c r="H62" s="240">
        <f t="shared" ref="H62:H63" si="15">G62</f>
        <v>346942.11363998096</v>
      </c>
      <c r="I62" s="267">
        <f>G62-H62</f>
        <v>0</v>
      </c>
      <c r="J62" s="224"/>
      <c r="K62" s="286">
        <f>+J62+I62</f>
        <v>0</v>
      </c>
      <c r="L62" s="34"/>
    </row>
    <row r="63" spans="1:15" ht="13.6" thickBot="1" x14ac:dyDescent="0.25">
      <c r="A63" s="76" t="s">
        <v>128</v>
      </c>
      <c r="B63" s="77" t="s">
        <v>114</v>
      </c>
      <c r="C63" s="300">
        <f>4180118*0.054</f>
        <v>225726.372</v>
      </c>
      <c r="D63" s="299">
        <v>1</v>
      </c>
      <c r="E63" s="225">
        <f>C63*D63</f>
        <v>225726.372</v>
      </c>
      <c r="F63" s="301">
        <f>5/60</f>
        <v>8.3333333333333329E-2</v>
      </c>
      <c r="G63" s="274">
        <f>E63*F63</f>
        <v>18810.530999999999</v>
      </c>
      <c r="H63" s="240">
        <f t="shared" si="15"/>
        <v>18810.530999999999</v>
      </c>
      <c r="I63" s="302"/>
      <c r="J63" s="302">
        <f>G63-H63</f>
        <v>0</v>
      </c>
      <c r="K63" s="303">
        <f>+J63+I63</f>
        <v>0</v>
      </c>
      <c r="L63" s="34"/>
    </row>
    <row r="64" spans="1:15" ht="14.3" thickBot="1" x14ac:dyDescent="0.3">
      <c r="A64" s="73"/>
      <c r="B64" s="68" t="s">
        <v>36</v>
      </c>
      <c r="C64" s="282">
        <f>C62</f>
        <v>2626310</v>
      </c>
      <c r="D64" s="258">
        <f>SUM(E64/C64)</f>
        <v>1.6775444778194268</v>
      </c>
      <c r="E64" s="282">
        <f>SUM(E62:E63)</f>
        <v>4405751.8375419388</v>
      </c>
      <c r="F64" s="284">
        <f>SUM(G64/E64)</f>
        <v>8.301707815754826E-2</v>
      </c>
      <c r="G64" s="304">
        <f>SUM(G62:G63)</f>
        <v>365752.64463998098</v>
      </c>
      <c r="H64" s="285">
        <f>SUM(H62:H63)</f>
        <v>365752.64463998098</v>
      </c>
      <c r="I64" s="258">
        <f>SUM(I62:I63)</f>
        <v>0</v>
      </c>
      <c r="J64" s="258">
        <f>J63</f>
        <v>0</v>
      </c>
      <c r="K64" s="284">
        <f>+J64+I64</f>
        <v>0</v>
      </c>
      <c r="L64" s="34"/>
    </row>
    <row r="65" spans="1:13" ht="13.6" thickBot="1" x14ac:dyDescent="0.25">
      <c r="A65" s="78"/>
      <c r="B65" s="78"/>
      <c r="C65" s="305"/>
      <c r="D65" s="306"/>
      <c r="E65" s="306"/>
      <c r="F65" s="306"/>
      <c r="G65" s="306"/>
      <c r="H65" s="306"/>
      <c r="I65" s="306"/>
      <c r="J65" s="306"/>
      <c r="K65" s="306"/>
      <c r="L65" s="34"/>
    </row>
    <row r="66" spans="1:13" ht="14.3" thickBot="1" x14ac:dyDescent="0.25">
      <c r="A66" s="79" t="s">
        <v>44</v>
      </c>
      <c r="B66" s="80"/>
      <c r="C66" s="234"/>
      <c r="D66" s="235"/>
      <c r="E66" s="235"/>
      <c r="F66" s="235"/>
      <c r="G66" s="235"/>
      <c r="H66" s="235"/>
      <c r="I66" s="235"/>
      <c r="J66" s="235"/>
      <c r="K66" s="236"/>
      <c r="L66" s="34"/>
    </row>
    <row r="67" spans="1:13" ht="39.4" thickBot="1" x14ac:dyDescent="0.25">
      <c r="A67" s="81" t="s">
        <v>15</v>
      </c>
      <c r="B67" s="82" t="s">
        <v>15</v>
      </c>
      <c r="C67" s="307" t="s">
        <v>21</v>
      </c>
      <c r="D67" s="308" t="s">
        <v>45</v>
      </c>
      <c r="E67" s="308" t="s">
        <v>167</v>
      </c>
      <c r="F67" s="308" t="s">
        <v>22</v>
      </c>
      <c r="G67" s="309" t="s">
        <v>168</v>
      </c>
      <c r="H67" s="310" t="s">
        <v>16</v>
      </c>
      <c r="I67" s="311" t="s">
        <v>25</v>
      </c>
      <c r="J67" s="308" t="s">
        <v>23</v>
      </c>
      <c r="K67" s="309" t="s">
        <v>17</v>
      </c>
      <c r="L67" s="34"/>
    </row>
    <row r="68" spans="1:13" ht="13.6" x14ac:dyDescent="0.2">
      <c r="A68" s="83"/>
      <c r="B68" s="84" t="s">
        <v>12</v>
      </c>
      <c r="C68" s="272">
        <v>56</v>
      </c>
      <c r="D68" s="267">
        <f>SUM(E68/C68)</f>
        <v>552.16071428571433</v>
      </c>
      <c r="E68" s="273">
        <f>SUM(E38)</f>
        <v>30921</v>
      </c>
      <c r="F68" s="286">
        <f>SUM(G68/E68)</f>
        <v>0.13585986222955271</v>
      </c>
      <c r="G68" s="312">
        <f>SUM(G38)</f>
        <v>4200.9227999999994</v>
      </c>
      <c r="H68" s="313">
        <f>SUM(H38)</f>
        <v>4200.9227999999994</v>
      </c>
      <c r="I68" s="224">
        <f>+G68-H68</f>
        <v>0</v>
      </c>
      <c r="J68" s="238">
        <v>0</v>
      </c>
      <c r="K68" s="239">
        <f>SUM(J68+I68)</f>
        <v>0</v>
      </c>
      <c r="L68" s="34"/>
    </row>
    <row r="69" spans="1:13" ht="13.6" x14ac:dyDescent="0.2">
      <c r="A69" s="85"/>
      <c r="B69" s="86" t="s">
        <v>13</v>
      </c>
      <c r="C69" s="242">
        <f t="shared" ref="C69:K69" si="16">C54</f>
        <v>21052</v>
      </c>
      <c r="D69" s="224">
        <f t="shared" si="16"/>
        <v>27.737536576097284</v>
      </c>
      <c r="E69" s="225">
        <f t="shared" si="16"/>
        <v>583930.62</v>
      </c>
      <c r="F69" s="244">
        <f t="shared" si="16"/>
        <v>0.98151813532230947</v>
      </c>
      <c r="G69" s="243">
        <f t="shared" si="16"/>
        <v>573138.49330000009</v>
      </c>
      <c r="H69" s="314">
        <f t="shared" si="16"/>
        <v>616697.19330000004</v>
      </c>
      <c r="I69" s="224">
        <f t="shared" si="16"/>
        <v>0</v>
      </c>
      <c r="J69" s="224">
        <f t="shared" si="16"/>
        <v>-43558.700000000012</v>
      </c>
      <c r="K69" s="244">
        <f t="shared" si="16"/>
        <v>-43558.700000000012</v>
      </c>
      <c r="L69" s="34"/>
    </row>
    <row r="70" spans="1:13" ht="13.6" x14ac:dyDescent="0.2">
      <c r="A70" s="88"/>
      <c r="B70" s="89" t="s">
        <v>37</v>
      </c>
      <c r="C70" s="315">
        <f>SUM(C59)</f>
        <v>180740</v>
      </c>
      <c r="D70" s="224">
        <f>SUM(E70/C70)</f>
        <v>12</v>
      </c>
      <c r="E70" s="316">
        <f>SUM(E59)</f>
        <v>2168880</v>
      </c>
      <c r="F70" s="244">
        <f>SUM(G70/E70)</f>
        <v>0.40747344251410866</v>
      </c>
      <c r="G70" s="317">
        <f>SUM(G59)</f>
        <v>883761</v>
      </c>
      <c r="H70" s="318">
        <f>SUM(H59)</f>
        <v>883761</v>
      </c>
      <c r="I70" s="224">
        <f>+G70-H70</f>
        <v>0</v>
      </c>
      <c r="J70" s="246">
        <v>0</v>
      </c>
      <c r="K70" s="244">
        <f>SUM(J70+I70)</f>
        <v>0</v>
      </c>
      <c r="L70" s="34"/>
    </row>
    <row r="71" spans="1:13" ht="14.3" thickBot="1" x14ac:dyDescent="0.25">
      <c r="A71" s="90"/>
      <c r="B71" s="91" t="s">
        <v>38</v>
      </c>
      <c r="C71" s="247">
        <f>+C64</f>
        <v>2626310</v>
      </c>
      <c r="D71" s="248">
        <f>SUM(E71/C71)</f>
        <v>1.6775444778194268</v>
      </c>
      <c r="E71" s="319">
        <f>SUM(E64)</f>
        <v>4405751.8375419388</v>
      </c>
      <c r="F71" s="290">
        <f>SUM(G71/E71)</f>
        <v>8.301707815754826E-2</v>
      </c>
      <c r="G71" s="320">
        <f>SUM(G64)</f>
        <v>365752.64463998098</v>
      </c>
      <c r="H71" s="321">
        <f>SUM(H64)</f>
        <v>365752.64463998098</v>
      </c>
      <c r="I71" s="248">
        <f>I64</f>
        <v>0</v>
      </c>
      <c r="J71" s="248">
        <f>J63</f>
        <v>0</v>
      </c>
      <c r="K71" s="290">
        <f>SUM(J71+I71)</f>
        <v>0</v>
      </c>
      <c r="L71" s="34"/>
    </row>
    <row r="72" spans="1:13" ht="14.3" thickBot="1" x14ac:dyDescent="0.3">
      <c r="A72" s="93"/>
      <c r="B72" s="94" t="s">
        <v>39</v>
      </c>
      <c r="C72" s="322">
        <f>SUM(C68:C71)</f>
        <v>2828158</v>
      </c>
      <c r="D72" s="323">
        <f>SUM(E72/C72)</f>
        <v>2.5421081345320662</v>
      </c>
      <c r="E72" s="324">
        <f>SUM(E68:E71)</f>
        <v>7189483.4575419389</v>
      </c>
      <c r="F72" s="325">
        <f>SUM(G72/E72)</f>
        <v>0.25410073915999748</v>
      </c>
      <c r="G72" s="326">
        <f>SUM(G68:G71)</f>
        <v>1826853.060739981</v>
      </c>
      <c r="H72" s="327">
        <f>SUM(H68:H71)</f>
        <v>1870411.760739981</v>
      </c>
      <c r="I72" s="323">
        <f>SUM(I68:I71)</f>
        <v>0</v>
      </c>
      <c r="J72" s="323">
        <f>SUM(J68:J71)</f>
        <v>-43558.700000000012</v>
      </c>
      <c r="K72" s="328">
        <f>SUM(J72+I72)</f>
        <v>-43558.700000000012</v>
      </c>
      <c r="L72" s="34"/>
    </row>
    <row r="73" spans="1:13" s="6" customFormat="1" ht="12.9" x14ac:dyDescent="0.2">
      <c r="A73" s="47"/>
      <c r="B73" s="47"/>
      <c r="C73" s="245"/>
      <c r="D73" s="245"/>
      <c r="E73" s="245"/>
      <c r="F73" s="245"/>
      <c r="G73" s="245"/>
      <c r="H73" s="245"/>
      <c r="I73" s="245"/>
      <c r="J73" s="245"/>
      <c r="K73" s="245"/>
      <c r="L73" s="54"/>
      <c r="M73" s="3"/>
    </row>
    <row r="74" spans="1:13" ht="12.9" x14ac:dyDescent="0.2">
      <c r="A74" s="95"/>
      <c r="B74" s="47"/>
      <c r="C74" s="96"/>
      <c r="D74" s="97"/>
      <c r="E74" s="96"/>
      <c r="F74" s="97"/>
      <c r="G74" s="96"/>
      <c r="H74" s="96"/>
      <c r="I74" s="96"/>
      <c r="J74" s="96"/>
      <c r="K74" s="96"/>
      <c r="L74" s="34"/>
      <c r="M74" s="6"/>
    </row>
    <row r="75" spans="1:13" x14ac:dyDescent="0.2">
      <c r="C75" s="19"/>
      <c r="H75" s="14"/>
    </row>
    <row r="76" spans="1:13" x14ac:dyDescent="0.2">
      <c r="H76" s="14"/>
    </row>
    <row r="77" spans="1:13" x14ac:dyDescent="0.2">
      <c r="H77" s="14"/>
    </row>
    <row r="78" spans="1:13" x14ac:dyDescent="0.2">
      <c r="H78" s="14"/>
    </row>
    <row r="79" spans="1:13" x14ac:dyDescent="0.2">
      <c r="H79" s="14"/>
    </row>
    <row r="80" spans="1:13" x14ac:dyDescent="0.2">
      <c r="H80" s="14"/>
    </row>
    <row r="81" spans="8:8" x14ac:dyDescent="0.2">
      <c r="H81" s="14"/>
    </row>
    <row r="82" spans="8:8" x14ac:dyDescent="0.2">
      <c r="H82" s="14"/>
    </row>
    <row r="83" spans="8:8" x14ac:dyDescent="0.2">
      <c r="H83" s="14"/>
    </row>
    <row r="84" spans="8:8" x14ac:dyDescent="0.2">
      <c r="H84" s="14"/>
    </row>
    <row r="85" spans="8:8" x14ac:dyDescent="0.2">
      <c r="H85" s="14"/>
    </row>
    <row r="86" spans="8:8" x14ac:dyDescent="0.2">
      <c r="H86" s="14"/>
    </row>
    <row r="87" spans="8:8" x14ac:dyDescent="0.2">
      <c r="H87" s="14"/>
    </row>
    <row r="88" spans="8:8" x14ac:dyDescent="0.2">
      <c r="H88" s="14"/>
    </row>
    <row r="89" spans="8:8" x14ac:dyDescent="0.2">
      <c r="H89" s="14"/>
    </row>
    <row r="90" spans="8:8" x14ac:dyDescent="0.2">
      <c r="H90" s="14"/>
    </row>
    <row r="91" spans="8:8" x14ac:dyDescent="0.2">
      <c r="H91" s="14"/>
    </row>
    <row r="92" spans="8:8" x14ac:dyDescent="0.2">
      <c r="H92" s="14"/>
    </row>
    <row r="93" spans="8:8" x14ac:dyDescent="0.2">
      <c r="H93" s="14"/>
    </row>
    <row r="94" spans="8:8" x14ac:dyDescent="0.2">
      <c r="H94" s="14"/>
    </row>
    <row r="95" spans="8:8" x14ac:dyDescent="0.2">
      <c r="H95" s="14"/>
    </row>
    <row r="96" spans="8:8" x14ac:dyDescent="0.2">
      <c r="H96" s="14"/>
    </row>
    <row r="97" spans="8:8" x14ac:dyDescent="0.2">
      <c r="H97" s="14"/>
    </row>
    <row r="98" spans="8:8" x14ac:dyDescent="0.2">
      <c r="H98" s="14"/>
    </row>
    <row r="99" spans="8:8" x14ac:dyDescent="0.2">
      <c r="H99" s="14"/>
    </row>
    <row r="100" spans="8:8" x14ac:dyDescent="0.2">
      <c r="H100" s="14"/>
    </row>
    <row r="101" spans="8:8" x14ac:dyDescent="0.2">
      <c r="H101" s="14"/>
    </row>
    <row r="102" spans="8:8" x14ac:dyDescent="0.2">
      <c r="H102" s="14"/>
    </row>
    <row r="103" spans="8:8" x14ac:dyDescent="0.2">
      <c r="H103" s="14"/>
    </row>
    <row r="104" spans="8:8" x14ac:dyDescent="0.2">
      <c r="H104" s="14"/>
    </row>
    <row r="105" spans="8:8" x14ac:dyDescent="0.2">
      <c r="H105" s="14"/>
    </row>
    <row r="106" spans="8:8" x14ac:dyDescent="0.2">
      <c r="H106" s="14"/>
    </row>
    <row r="107" spans="8:8" x14ac:dyDescent="0.2">
      <c r="H107" s="14"/>
    </row>
    <row r="108" spans="8:8" x14ac:dyDescent="0.2">
      <c r="H108" s="14"/>
    </row>
    <row r="109" spans="8:8" x14ac:dyDescent="0.2">
      <c r="H109" s="14"/>
    </row>
    <row r="110" spans="8:8" x14ac:dyDescent="0.2">
      <c r="H110" s="14"/>
    </row>
    <row r="111" spans="8:8" x14ac:dyDescent="0.2">
      <c r="H111" s="14"/>
    </row>
    <row r="112" spans="8:8" x14ac:dyDescent="0.2">
      <c r="H112" s="14"/>
    </row>
    <row r="113" spans="8:8" x14ac:dyDescent="0.2">
      <c r="H113" s="14"/>
    </row>
    <row r="114" spans="8:8" x14ac:dyDescent="0.2">
      <c r="H114" s="14"/>
    </row>
    <row r="115" spans="8:8" x14ac:dyDescent="0.2">
      <c r="H115" s="14"/>
    </row>
    <row r="116" spans="8:8" x14ac:dyDescent="0.2">
      <c r="H116" s="14"/>
    </row>
    <row r="117" spans="8:8" x14ac:dyDescent="0.2">
      <c r="H117" s="14"/>
    </row>
  </sheetData>
  <phoneticPr fontId="3" type="noConversion"/>
  <pageMargins left="0.56000000000000005" right="0.39" top="0.83" bottom="0.78" header="0.5" footer="0.5"/>
  <pageSetup scale="64" fitToHeight="0" orientation="landscape" r:id="rId1"/>
  <headerFooter alignWithMargins="0">
    <oddHeader>&amp;C&amp;"Arial,Bold"
Appendix A - Burden Grid:  Estimates of the Hour Burden of the Collection of Information - REPORTING - #0584-0055</oddHeader>
    <oddFooter>&amp;CPage &amp;P</oddFooter>
  </headerFooter>
  <rowBreaks count="2" manualBreakCount="2">
    <brk id="39" max="16383" man="1"/>
    <brk id="5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X763"/>
  <sheetViews>
    <sheetView view="pageLayout" topLeftCell="B22" zoomScale="110" zoomScaleNormal="100" zoomScalePageLayoutView="110" workbookViewId="0">
      <selection activeCell="F27" sqref="F27"/>
    </sheetView>
  </sheetViews>
  <sheetFormatPr defaultColWidth="9.125" defaultRowHeight="10.9" x14ac:dyDescent="0.2"/>
  <cols>
    <col min="1" max="1" width="12.75" style="3" customWidth="1"/>
    <col min="2" max="2" width="40.75" style="3" customWidth="1"/>
    <col min="3" max="3" width="15" style="3" customWidth="1"/>
    <col min="4" max="4" width="12.875" style="3" customWidth="1"/>
    <col min="5" max="5" width="12.25" style="17" customWidth="1"/>
    <col min="6" max="6" width="10.625" style="3" customWidth="1"/>
    <col min="7" max="7" width="13.125" style="17" customWidth="1"/>
    <col min="8" max="9" width="12.625" style="3" customWidth="1"/>
    <col min="10" max="10" width="10.625" style="3" customWidth="1"/>
    <col min="11" max="11" width="11.125" style="3" customWidth="1"/>
    <col min="12" max="12" width="11.125" style="3" bestFit="1" customWidth="1"/>
    <col min="13" max="16384" width="9.125" style="3"/>
  </cols>
  <sheetData>
    <row r="1" spans="1:206" ht="51.65" x14ac:dyDescent="0.2">
      <c r="A1" s="98" t="s">
        <v>20</v>
      </c>
      <c r="B1" s="99" t="s">
        <v>0</v>
      </c>
      <c r="C1" s="99" t="s">
        <v>46</v>
      </c>
      <c r="D1" s="99" t="s">
        <v>48</v>
      </c>
      <c r="E1" s="99" t="s">
        <v>110</v>
      </c>
      <c r="F1" s="99" t="s">
        <v>50</v>
      </c>
      <c r="G1" s="100" t="s">
        <v>111</v>
      </c>
      <c r="H1" s="101" t="s">
        <v>16</v>
      </c>
      <c r="I1" s="99" t="s">
        <v>91</v>
      </c>
      <c r="J1" s="102" t="s">
        <v>92</v>
      </c>
      <c r="K1" s="103" t="s">
        <v>17</v>
      </c>
      <c r="L1" s="104"/>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row>
    <row r="2" spans="1:206" s="9" customFormat="1" ht="13.6" thickBot="1" x14ac:dyDescent="0.25">
      <c r="A2" s="105" t="s">
        <v>1</v>
      </c>
      <c r="B2" s="106" t="s">
        <v>2</v>
      </c>
      <c r="C2" s="106" t="s">
        <v>107</v>
      </c>
      <c r="D2" s="106" t="s">
        <v>3</v>
      </c>
      <c r="E2" s="106" t="s">
        <v>109</v>
      </c>
      <c r="F2" s="106" t="s">
        <v>5</v>
      </c>
      <c r="G2" s="107" t="s">
        <v>6</v>
      </c>
      <c r="H2" s="108"/>
      <c r="I2" s="109"/>
      <c r="J2" s="110"/>
      <c r="K2" s="111"/>
      <c r="L2" s="104"/>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row>
    <row r="3" spans="1:206" ht="14.3" thickBot="1" x14ac:dyDescent="0.3">
      <c r="A3" s="112" t="s">
        <v>19</v>
      </c>
      <c r="B3" s="113"/>
      <c r="C3" s="114"/>
      <c r="D3" s="114"/>
      <c r="E3" s="114"/>
      <c r="F3" s="115"/>
      <c r="G3" s="116"/>
      <c r="H3" s="117"/>
      <c r="I3" s="116"/>
      <c r="J3" s="116"/>
      <c r="K3" s="118"/>
      <c r="L3" s="34"/>
    </row>
    <row r="4" spans="1:206" ht="78.150000000000006" thickBot="1" x14ac:dyDescent="0.25">
      <c r="A4" s="337">
        <v>226.6</v>
      </c>
      <c r="B4" s="119" t="s">
        <v>73</v>
      </c>
      <c r="C4" s="120">
        <v>56</v>
      </c>
      <c r="D4" s="123">
        <v>5</v>
      </c>
      <c r="E4" s="123">
        <f>SUM(C4*D4)</f>
        <v>280</v>
      </c>
      <c r="F4" s="123">
        <v>1</v>
      </c>
      <c r="G4" s="121">
        <f>SUM(F4*E4)</f>
        <v>280</v>
      </c>
      <c r="H4" s="122">
        <f>G4</f>
        <v>280</v>
      </c>
      <c r="I4" s="123">
        <f>+G4-H4</f>
        <v>0</v>
      </c>
      <c r="J4" s="124"/>
      <c r="K4" s="121">
        <f>SUM(I4+J4)</f>
        <v>0</v>
      </c>
      <c r="L4" s="125"/>
    </row>
    <row r="5" spans="1:206" ht="52.3" thickBot="1" x14ac:dyDescent="0.25">
      <c r="A5" s="338" t="s">
        <v>151</v>
      </c>
      <c r="B5" s="126" t="s">
        <v>118</v>
      </c>
      <c r="C5" s="127">
        <v>56</v>
      </c>
      <c r="D5" s="129">
        <v>1</v>
      </c>
      <c r="E5" s="129">
        <f>SUM(C5*D5)</f>
        <v>56</v>
      </c>
      <c r="F5" s="129">
        <v>0.5</v>
      </c>
      <c r="G5" s="128">
        <f>SUM(E5*F5)</f>
        <v>28</v>
      </c>
      <c r="H5" s="122">
        <f t="shared" ref="H5:H6" si="0">G5</f>
        <v>28</v>
      </c>
      <c r="I5" s="129">
        <f>+G5-H5</f>
        <v>0</v>
      </c>
      <c r="J5" s="130"/>
      <c r="K5" s="128">
        <f>SUM(I5+J5)</f>
        <v>0</v>
      </c>
      <c r="L5" s="125"/>
    </row>
    <row r="6" spans="1:206" ht="26.5" thickBot="1" x14ac:dyDescent="0.25">
      <c r="A6" s="40" t="s">
        <v>153</v>
      </c>
      <c r="B6" s="44" t="s">
        <v>113</v>
      </c>
      <c r="C6" s="42">
        <v>56</v>
      </c>
      <c r="D6" s="43">
        <v>21</v>
      </c>
      <c r="E6" s="87">
        <f>C6*D6</f>
        <v>1176</v>
      </c>
      <c r="F6" s="43">
        <v>1.5</v>
      </c>
      <c r="G6" s="341">
        <f>E6*F6</f>
        <v>1764</v>
      </c>
      <c r="H6" s="122">
        <f t="shared" si="0"/>
        <v>1764</v>
      </c>
      <c r="I6" s="129">
        <f>+G6-H6</f>
        <v>0</v>
      </c>
      <c r="J6" s="39"/>
      <c r="K6" s="128">
        <f>SUM(I6+J6)</f>
        <v>0</v>
      </c>
      <c r="L6" s="34"/>
    </row>
    <row r="7" spans="1:206" ht="23.3" customHeight="1" thickBot="1" x14ac:dyDescent="0.25">
      <c r="A7" s="131"/>
      <c r="B7" s="132" t="s">
        <v>7</v>
      </c>
      <c r="C7" s="133">
        <v>56</v>
      </c>
      <c r="D7" s="135">
        <f>SUM(D4:D6)</f>
        <v>27</v>
      </c>
      <c r="E7" s="135">
        <f>SUM(E4:E6)</f>
        <v>1512</v>
      </c>
      <c r="F7" s="134">
        <f>G7/E7</f>
        <v>1.3703703703703705</v>
      </c>
      <c r="G7" s="135">
        <f>SUM(G4:G6)</f>
        <v>2072</v>
      </c>
      <c r="H7" s="135">
        <f>SUM(H4:H6)</f>
        <v>2072</v>
      </c>
      <c r="I7" s="135">
        <f>SUM(I4:I6)</f>
        <v>0</v>
      </c>
      <c r="J7" s="136"/>
      <c r="K7" s="137">
        <f>SUM(I7+J7)</f>
        <v>0</v>
      </c>
      <c r="L7" s="125"/>
    </row>
    <row r="8" spans="1:206" ht="0.7" customHeight="1" x14ac:dyDescent="0.2">
      <c r="A8" s="138"/>
      <c r="B8" s="139"/>
      <c r="C8" s="140"/>
      <c r="D8" s="141"/>
      <c r="E8" s="142"/>
      <c r="F8" s="143"/>
      <c r="G8" s="144"/>
      <c r="H8" s="145"/>
      <c r="I8" s="145"/>
      <c r="J8" s="146"/>
      <c r="K8" s="147"/>
      <c r="L8" s="148"/>
    </row>
    <row r="9" spans="1:206" ht="23.3" customHeight="1" thickBot="1" x14ac:dyDescent="0.25">
      <c r="A9" s="138"/>
      <c r="B9" s="139"/>
      <c r="C9" s="140"/>
      <c r="D9" s="141"/>
      <c r="E9" s="142"/>
      <c r="F9" s="143"/>
      <c r="G9" s="144"/>
      <c r="H9" s="145"/>
      <c r="I9" s="145"/>
      <c r="J9" s="146"/>
      <c r="K9" s="147"/>
      <c r="L9" s="148"/>
    </row>
    <row r="10" spans="1:206" ht="18.7" customHeight="1" thickBot="1" x14ac:dyDescent="0.3">
      <c r="A10" s="149" t="s">
        <v>8</v>
      </c>
      <c r="B10" s="113"/>
      <c r="C10" s="114"/>
      <c r="D10" s="114"/>
      <c r="E10" s="114"/>
      <c r="F10" s="115"/>
      <c r="G10" s="116"/>
      <c r="H10" s="117"/>
      <c r="I10" s="117"/>
      <c r="J10" s="117"/>
      <c r="K10" s="150"/>
      <c r="L10" s="125"/>
      <c r="M10" s="24"/>
    </row>
    <row r="11" spans="1:206" ht="103.95" thickBot="1" x14ac:dyDescent="0.25">
      <c r="A11" s="339" t="s">
        <v>152</v>
      </c>
      <c r="B11" s="119" t="s">
        <v>74</v>
      </c>
      <c r="C11" s="120">
        <v>21052</v>
      </c>
      <c r="D11" s="123">
        <v>3</v>
      </c>
      <c r="E11" s="123">
        <f>SUM(C11*D11)</f>
        <v>63156</v>
      </c>
      <c r="F11" s="123">
        <v>1</v>
      </c>
      <c r="G11" s="121">
        <f>SUM(F11*E11)</f>
        <v>63156</v>
      </c>
      <c r="H11" s="122">
        <f t="shared" ref="H11:H13" si="1">G11</f>
        <v>63156</v>
      </c>
      <c r="I11" s="123">
        <f>SUM(G11-H11)</f>
        <v>0</v>
      </c>
      <c r="J11" s="124"/>
      <c r="K11" s="121">
        <f>SUM(I11+J11)</f>
        <v>0</v>
      </c>
      <c r="L11" s="125"/>
    </row>
    <row r="12" spans="1:206" ht="13.95" customHeight="1" thickBot="1" x14ac:dyDescent="0.25">
      <c r="A12" s="340" t="s">
        <v>9</v>
      </c>
      <c r="B12" s="151" t="s">
        <v>75</v>
      </c>
      <c r="C12" s="152">
        <v>819</v>
      </c>
      <c r="D12" s="153">
        <f>ROUND(98450/C12,0)</f>
        <v>120</v>
      </c>
      <c r="E12" s="153">
        <f>SUM(C12*D12)</f>
        <v>98280</v>
      </c>
      <c r="F12" s="153">
        <v>2.5000000000000001E-2</v>
      </c>
      <c r="G12" s="154">
        <f>SUM(F12*E12)</f>
        <v>2457</v>
      </c>
      <c r="H12" s="122">
        <f t="shared" si="1"/>
        <v>2457</v>
      </c>
      <c r="I12" s="155">
        <f>G12-H12</f>
        <v>0</v>
      </c>
      <c r="J12" s="156"/>
      <c r="K12" s="154">
        <f>SUM(I12+J12)</f>
        <v>0</v>
      </c>
      <c r="L12" s="125"/>
    </row>
    <row r="13" spans="1:206" ht="25.85" x14ac:dyDescent="0.2">
      <c r="A13" s="340" t="s">
        <v>10</v>
      </c>
      <c r="B13" s="151" t="s">
        <v>76</v>
      </c>
      <c r="C13" s="152">
        <v>819</v>
      </c>
      <c r="D13" s="153">
        <f>ROUND(D12/3,0)</f>
        <v>40</v>
      </c>
      <c r="E13" s="153">
        <f>SUM(C13*D13)</f>
        <v>32760</v>
      </c>
      <c r="F13" s="153">
        <v>2.5000000000000001E-2</v>
      </c>
      <c r="G13" s="154">
        <f>SUM(F13*E13)</f>
        <v>819</v>
      </c>
      <c r="H13" s="122">
        <f t="shared" si="1"/>
        <v>819</v>
      </c>
      <c r="I13" s="153">
        <f>G13-H13</f>
        <v>0</v>
      </c>
      <c r="J13" s="156"/>
      <c r="K13" s="154">
        <f>SUM(I13+J13)</f>
        <v>0</v>
      </c>
      <c r="L13" s="125"/>
    </row>
    <row r="14" spans="1:206" ht="18.7" customHeight="1" thickBot="1" x14ac:dyDescent="0.25">
      <c r="A14" s="157"/>
      <c r="B14" s="158" t="s">
        <v>11</v>
      </c>
      <c r="C14" s="159">
        <v>21052</v>
      </c>
      <c r="D14" s="160">
        <f>SUM(E14/C14)</f>
        <v>9.2245867376021273</v>
      </c>
      <c r="E14" s="160">
        <f>SUM(E11:E13)</f>
        <v>194196</v>
      </c>
      <c r="F14" s="160">
        <f>SUM(G14/E14)</f>
        <v>0.34208737564110486</v>
      </c>
      <c r="G14" s="161">
        <f>SUM(G11:G13)</f>
        <v>66432</v>
      </c>
      <c r="H14" s="162">
        <f>SUM(H11:H13)</f>
        <v>66432</v>
      </c>
      <c r="I14" s="160">
        <f>SUM(G14)-H14</f>
        <v>0</v>
      </c>
      <c r="J14" s="160"/>
      <c r="K14" s="161">
        <f>SUM(I14+J14)</f>
        <v>0</v>
      </c>
      <c r="L14" s="125"/>
    </row>
    <row r="15" spans="1:206" ht="4.75" hidden="1" customHeight="1" x14ac:dyDescent="0.2">
      <c r="A15" s="163"/>
      <c r="B15" s="139"/>
      <c r="C15" s="140"/>
      <c r="D15" s="164"/>
      <c r="E15" s="165"/>
      <c r="F15" s="143"/>
      <c r="G15" s="144"/>
      <c r="H15" s="145"/>
      <c r="I15" s="145"/>
      <c r="J15" s="145"/>
      <c r="K15" s="145"/>
      <c r="L15" s="125"/>
    </row>
    <row r="16" spans="1:206" ht="20.05" customHeight="1" thickBot="1" x14ac:dyDescent="0.25">
      <c r="A16" s="163"/>
      <c r="B16" s="139"/>
      <c r="C16" s="140"/>
      <c r="D16" s="164"/>
      <c r="E16" s="165"/>
      <c r="F16" s="143"/>
      <c r="G16" s="144"/>
      <c r="H16" s="145"/>
      <c r="I16" s="145"/>
      <c r="J16" s="145"/>
      <c r="K16" s="145"/>
      <c r="L16" s="125"/>
    </row>
    <row r="17" spans="1:12" ht="13.75" customHeight="1" thickBot="1" x14ac:dyDescent="0.3">
      <c r="A17" s="166" t="s">
        <v>34</v>
      </c>
      <c r="B17" s="167"/>
      <c r="C17" s="168"/>
      <c r="D17" s="168"/>
      <c r="E17" s="168"/>
      <c r="F17" s="169"/>
      <c r="G17" s="117"/>
      <c r="H17" s="117"/>
      <c r="I17" s="117"/>
      <c r="J17" s="117"/>
      <c r="K17" s="150"/>
      <c r="L17" s="125"/>
    </row>
    <row r="18" spans="1:12" ht="103.25" x14ac:dyDescent="0.2">
      <c r="A18" s="59" t="s">
        <v>154</v>
      </c>
      <c r="B18" s="170" t="s">
        <v>77</v>
      </c>
      <c r="C18" s="120">
        <v>180740</v>
      </c>
      <c r="D18" s="123">
        <v>3</v>
      </c>
      <c r="E18" s="123">
        <f>SUM(C18*D18)</f>
        <v>542220</v>
      </c>
      <c r="F18" s="123">
        <v>1</v>
      </c>
      <c r="G18" s="171">
        <f>SUM(E18*F18)</f>
        <v>542220</v>
      </c>
      <c r="H18" s="122">
        <f>G18</f>
        <v>542220</v>
      </c>
      <c r="I18" s="123">
        <f>G18-H18</f>
        <v>0</v>
      </c>
      <c r="J18" s="172"/>
      <c r="K18" s="121">
        <f>SUM(I18+J18)</f>
        <v>0</v>
      </c>
      <c r="L18" s="125"/>
    </row>
    <row r="19" spans="1:12" ht="14.3" thickBot="1" x14ac:dyDescent="0.3">
      <c r="A19" s="173"/>
      <c r="B19" s="174" t="s">
        <v>78</v>
      </c>
      <c r="C19" s="175">
        <f>SUM(C18)</f>
        <v>180740</v>
      </c>
      <c r="D19" s="176">
        <f>SUM(E19/C19)</f>
        <v>3</v>
      </c>
      <c r="E19" s="176">
        <f>SUM(E18)</f>
        <v>542220</v>
      </c>
      <c r="F19" s="176">
        <f>SUM(G19/E19)</f>
        <v>1</v>
      </c>
      <c r="G19" s="176">
        <f>SUM(G18)</f>
        <v>542220</v>
      </c>
      <c r="H19" s="177">
        <f>H18</f>
        <v>542220</v>
      </c>
      <c r="I19" s="178">
        <f>SUM(I18)</f>
        <v>0</v>
      </c>
      <c r="J19" s="179"/>
      <c r="K19" s="180">
        <f>SUM(I19+J19)</f>
        <v>0</v>
      </c>
      <c r="L19" s="125"/>
    </row>
    <row r="20" spans="1:12" ht="13.6" x14ac:dyDescent="0.25">
      <c r="A20" s="181"/>
      <c r="B20" s="182"/>
      <c r="C20" s="183"/>
      <c r="D20" s="184"/>
      <c r="E20" s="183"/>
      <c r="F20" s="185"/>
      <c r="G20" s="184"/>
      <c r="H20" s="186"/>
      <c r="I20" s="147"/>
      <c r="J20" s="187"/>
      <c r="K20" s="147"/>
      <c r="L20" s="125"/>
    </row>
    <row r="21" spans="1:12" ht="14.3" thickBot="1" x14ac:dyDescent="0.3">
      <c r="A21" s="188"/>
      <c r="B21" s="189"/>
      <c r="C21" s="190"/>
      <c r="D21" s="191"/>
      <c r="E21" s="190"/>
      <c r="F21" s="190"/>
      <c r="G21" s="190"/>
      <c r="H21" s="192"/>
      <c r="I21" s="193"/>
      <c r="J21" s="193"/>
      <c r="K21" s="193"/>
      <c r="L21" s="125"/>
    </row>
    <row r="22" spans="1:12" ht="14.3" thickBot="1" x14ac:dyDescent="0.3">
      <c r="A22" s="194" t="s">
        <v>18</v>
      </c>
      <c r="B22" s="195"/>
      <c r="C22" s="168"/>
      <c r="D22" s="117"/>
      <c r="E22" s="168"/>
      <c r="F22" s="169"/>
      <c r="G22" s="117"/>
      <c r="H22" s="117"/>
      <c r="I22" s="117"/>
      <c r="J22" s="117"/>
      <c r="K22" s="150"/>
      <c r="L22" s="125"/>
    </row>
    <row r="23" spans="1:12" ht="52.3" thickBot="1" x14ac:dyDescent="0.25">
      <c r="A23" s="196" t="s">
        <v>15</v>
      </c>
      <c r="B23" s="197" t="s">
        <v>15</v>
      </c>
      <c r="C23" s="198" t="s">
        <v>46</v>
      </c>
      <c r="D23" s="199" t="s">
        <v>48</v>
      </c>
      <c r="E23" s="200" t="s">
        <v>49</v>
      </c>
      <c r="F23" s="200" t="s">
        <v>50</v>
      </c>
      <c r="G23" s="201" t="s">
        <v>24</v>
      </c>
      <c r="H23" s="202" t="s">
        <v>16</v>
      </c>
      <c r="I23" s="200" t="s">
        <v>91</v>
      </c>
      <c r="J23" s="203" t="s">
        <v>93</v>
      </c>
      <c r="K23" s="201" t="s">
        <v>17</v>
      </c>
      <c r="L23" s="125"/>
    </row>
    <row r="24" spans="1:12" ht="20.05" customHeight="1" x14ac:dyDescent="0.2">
      <c r="A24" s="204"/>
      <c r="B24" s="205" t="s">
        <v>12</v>
      </c>
      <c r="C24" s="226">
        <f>C7</f>
        <v>56</v>
      </c>
      <c r="D24" s="226">
        <f>D7</f>
        <v>27</v>
      </c>
      <c r="E24" s="226">
        <f t="shared" ref="E24:K24" si="2">E7</f>
        <v>1512</v>
      </c>
      <c r="F24" s="226">
        <f t="shared" si="2"/>
        <v>1.3703703703703705</v>
      </c>
      <c r="G24" s="226">
        <f t="shared" si="2"/>
        <v>2072</v>
      </c>
      <c r="H24" s="226">
        <f t="shared" si="2"/>
        <v>2072</v>
      </c>
      <c r="I24" s="226">
        <f t="shared" si="2"/>
        <v>0</v>
      </c>
      <c r="J24" s="226">
        <f t="shared" si="2"/>
        <v>0</v>
      </c>
      <c r="K24" s="226">
        <f t="shared" si="2"/>
        <v>0</v>
      </c>
      <c r="L24" s="125"/>
    </row>
    <row r="25" spans="1:12" ht="20.05" customHeight="1" x14ac:dyDescent="0.2">
      <c r="A25" s="204"/>
      <c r="B25" s="205" t="s">
        <v>13</v>
      </c>
      <c r="C25" s="227">
        <f>C14</f>
        <v>21052</v>
      </c>
      <c r="D25" s="227">
        <f t="shared" ref="D25:K25" si="3">D14</f>
        <v>9.2245867376021273</v>
      </c>
      <c r="E25" s="227">
        <f t="shared" si="3"/>
        <v>194196</v>
      </c>
      <c r="F25" s="227">
        <f t="shared" si="3"/>
        <v>0.34208737564110486</v>
      </c>
      <c r="G25" s="227">
        <f t="shared" si="3"/>
        <v>66432</v>
      </c>
      <c r="H25" s="227">
        <f t="shared" si="3"/>
        <v>66432</v>
      </c>
      <c r="I25" s="227">
        <f t="shared" si="3"/>
        <v>0</v>
      </c>
      <c r="J25" s="227">
        <f t="shared" si="3"/>
        <v>0</v>
      </c>
      <c r="K25" s="227">
        <f t="shared" si="3"/>
        <v>0</v>
      </c>
      <c r="L25" s="125"/>
    </row>
    <row r="26" spans="1:12" ht="20.05" customHeight="1" thickBot="1" x14ac:dyDescent="0.25">
      <c r="A26" s="204"/>
      <c r="B26" s="205" t="s">
        <v>37</v>
      </c>
      <c r="C26" s="228">
        <f>C19</f>
        <v>180740</v>
      </c>
      <c r="D26" s="228">
        <f t="shared" ref="D26:K26" si="4">D19</f>
        <v>3</v>
      </c>
      <c r="E26" s="228">
        <f t="shared" si="4"/>
        <v>542220</v>
      </c>
      <c r="F26" s="228">
        <f t="shared" si="4"/>
        <v>1</v>
      </c>
      <c r="G26" s="228">
        <f t="shared" si="4"/>
        <v>542220</v>
      </c>
      <c r="H26" s="228">
        <f t="shared" si="4"/>
        <v>542220</v>
      </c>
      <c r="I26" s="228">
        <f t="shared" si="4"/>
        <v>0</v>
      </c>
      <c r="J26" s="228">
        <f t="shared" si="4"/>
        <v>0</v>
      </c>
      <c r="K26" s="228">
        <f t="shared" si="4"/>
        <v>0</v>
      </c>
      <c r="L26" s="125"/>
    </row>
    <row r="27" spans="1:12" ht="30.25" customHeight="1" thickBot="1" x14ac:dyDescent="0.25">
      <c r="A27" s="206"/>
      <c r="B27" s="207" t="s">
        <v>14</v>
      </c>
      <c r="C27" s="229">
        <f>SUM(C24:C26)</f>
        <v>201848</v>
      </c>
      <c r="D27" s="230">
        <f>SUM(E27/C27)</f>
        <v>3.6558598549403514</v>
      </c>
      <c r="E27" s="231">
        <f>SUM(E24:E26)</f>
        <v>737928</v>
      </c>
      <c r="F27" s="232">
        <f>SUM(G27/E27)</f>
        <v>0.82762003881137458</v>
      </c>
      <c r="G27" s="233">
        <f>SUM(G24:G26)</f>
        <v>610724</v>
      </c>
      <c r="H27" s="229">
        <f>SUM(H24:H26)</f>
        <v>610724</v>
      </c>
      <c r="I27" s="232">
        <f>SUM(I24:I26)</f>
        <v>0</v>
      </c>
      <c r="J27" s="232">
        <f>SUM(J24:J26)</f>
        <v>0</v>
      </c>
      <c r="K27" s="233">
        <f>SUM(K24:K26)</f>
        <v>0</v>
      </c>
      <c r="L27" s="125"/>
    </row>
    <row r="28" spans="1:12" ht="12.9" x14ac:dyDescent="0.2">
      <c r="A28" s="34"/>
      <c r="B28" s="34"/>
      <c r="C28" s="34"/>
      <c r="D28" s="34"/>
      <c r="E28" s="34"/>
      <c r="F28" s="34"/>
      <c r="G28" s="125"/>
      <c r="H28" s="34"/>
      <c r="I28" s="34"/>
      <c r="J28" s="34"/>
      <c r="K28" s="34"/>
      <c r="L28" s="34"/>
    </row>
    <row r="29" spans="1:12" s="6" customFormat="1" x14ac:dyDescent="0.2">
      <c r="C29" s="8"/>
      <c r="D29" s="11"/>
      <c r="E29" s="8"/>
      <c r="F29" s="8"/>
    </row>
    <row r="30" spans="1:12" x14ac:dyDescent="0.2">
      <c r="E30" s="3"/>
      <c r="G30" s="3"/>
    </row>
    <row r="31" spans="1:12" x14ac:dyDescent="0.2">
      <c r="E31" s="3"/>
      <c r="G31" s="3"/>
    </row>
    <row r="32" spans="1:12" x14ac:dyDescent="0.2">
      <c r="E32" s="3"/>
      <c r="G32" s="3"/>
    </row>
    <row r="33" spans="5:7" x14ac:dyDescent="0.2">
      <c r="E33" s="3"/>
      <c r="G33" s="3"/>
    </row>
    <row r="34" spans="5:7" x14ac:dyDescent="0.2">
      <c r="E34" s="3"/>
      <c r="G34" s="3"/>
    </row>
    <row r="35" spans="5:7" x14ac:dyDescent="0.2">
      <c r="E35" s="3"/>
      <c r="G35" s="3"/>
    </row>
    <row r="36" spans="5:7" x14ac:dyDescent="0.2">
      <c r="E36" s="3"/>
      <c r="G36" s="3"/>
    </row>
    <row r="37" spans="5:7" x14ac:dyDescent="0.2">
      <c r="E37" s="3"/>
      <c r="G37" s="3"/>
    </row>
    <row r="38" spans="5:7" x14ac:dyDescent="0.2">
      <c r="E38" s="3"/>
      <c r="G38" s="3"/>
    </row>
    <row r="39" spans="5:7" x14ac:dyDescent="0.2">
      <c r="E39" s="3"/>
      <c r="G39" s="3"/>
    </row>
    <row r="40" spans="5:7" x14ac:dyDescent="0.2">
      <c r="E40" s="3"/>
      <c r="G40" s="3"/>
    </row>
    <row r="41" spans="5:7" x14ac:dyDescent="0.2">
      <c r="E41" s="3"/>
      <c r="G41" s="3"/>
    </row>
    <row r="42" spans="5:7" x14ac:dyDescent="0.2">
      <c r="E42" s="3"/>
      <c r="G42" s="3"/>
    </row>
    <row r="43" spans="5:7" x14ac:dyDescent="0.2">
      <c r="E43" s="3"/>
      <c r="G43" s="3"/>
    </row>
    <row r="44" spans="5:7" x14ac:dyDescent="0.2">
      <c r="E44" s="3"/>
      <c r="G44" s="3"/>
    </row>
    <row r="45" spans="5:7" x14ac:dyDescent="0.2">
      <c r="E45" s="3"/>
      <c r="G45" s="3"/>
    </row>
    <row r="46" spans="5:7" x14ac:dyDescent="0.2">
      <c r="E46" s="3"/>
      <c r="G46" s="3"/>
    </row>
    <row r="47" spans="5:7" x14ac:dyDescent="0.2">
      <c r="E47" s="3"/>
      <c r="G47" s="3"/>
    </row>
    <row r="48" spans="5:7" x14ac:dyDescent="0.2">
      <c r="E48" s="3"/>
      <c r="G48" s="3"/>
    </row>
    <row r="49" spans="5:7" x14ac:dyDescent="0.2">
      <c r="E49" s="3"/>
      <c r="G49" s="3"/>
    </row>
    <row r="50" spans="5:7" x14ac:dyDescent="0.2">
      <c r="E50" s="3"/>
      <c r="G50" s="3"/>
    </row>
    <row r="51" spans="5:7" x14ac:dyDescent="0.2">
      <c r="E51" s="3"/>
      <c r="G51" s="3"/>
    </row>
    <row r="52" spans="5:7" x14ac:dyDescent="0.2">
      <c r="E52" s="3"/>
      <c r="G52" s="3"/>
    </row>
    <row r="53" spans="5:7" x14ac:dyDescent="0.2">
      <c r="E53" s="3"/>
      <c r="G53" s="3"/>
    </row>
    <row r="54" spans="5:7" x14ac:dyDescent="0.2">
      <c r="E54" s="3"/>
      <c r="G54" s="3"/>
    </row>
    <row r="55" spans="5:7" x14ac:dyDescent="0.2">
      <c r="E55" s="3"/>
      <c r="G55" s="3"/>
    </row>
    <row r="56" spans="5:7" x14ac:dyDescent="0.2">
      <c r="E56" s="3"/>
      <c r="G56" s="3"/>
    </row>
    <row r="57" spans="5:7" x14ac:dyDescent="0.2">
      <c r="E57" s="3"/>
      <c r="G57" s="3"/>
    </row>
    <row r="58" spans="5:7" x14ac:dyDescent="0.2">
      <c r="E58" s="3"/>
      <c r="G58" s="3"/>
    </row>
    <row r="59" spans="5:7" x14ac:dyDescent="0.2">
      <c r="E59" s="3"/>
      <c r="G59" s="3"/>
    </row>
    <row r="60" spans="5:7" x14ac:dyDescent="0.2">
      <c r="E60" s="3"/>
      <c r="G60" s="3"/>
    </row>
    <row r="61" spans="5:7" x14ac:dyDescent="0.2">
      <c r="E61" s="3"/>
      <c r="G61" s="3"/>
    </row>
    <row r="62" spans="5:7" x14ac:dyDescent="0.2">
      <c r="E62" s="3"/>
      <c r="G62" s="3"/>
    </row>
    <row r="63" spans="5:7" x14ac:dyDescent="0.2">
      <c r="E63" s="3"/>
      <c r="G63" s="3"/>
    </row>
    <row r="64" spans="5:7" x14ac:dyDescent="0.2">
      <c r="E64" s="3"/>
      <c r="G64" s="3"/>
    </row>
    <row r="65" spans="5:7" x14ac:dyDescent="0.2">
      <c r="E65" s="3"/>
      <c r="G65" s="3"/>
    </row>
    <row r="66" spans="5:7" x14ac:dyDescent="0.2">
      <c r="E66" s="3"/>
      <c r="G66" s="3"/>
    </row>
    <row r="67" spans="5:7" x14ac:dyDescent="0.2">
      <c r="E67" s="3"/>
      <c r="G67" s="3"/>
    </row>
    <row r="68" spans="5:7" x14ac:dyDescent="0.2">
      <c r="E68" s="3"/>
      <c r="G68" s="3"/>
    </row>
    <row r="69" spans="5:7" x14ac:dyDescent="0.2">
      <c r="E69" s="3"/>
      <c r="G69" s="3"/>
    </row>
    <row r="70" spans="5:7" x14ac:dyDescent="0.2">
      <c r="E70" s="3"/>
      <c r="G70" s="3"/>
    </row>
    <row r="71" spans="5:7" x14ac:dyDescent="0.2">
      <c r="E71" s="3"/>
      <c r="G71" s="3"/>
    </row>
    <row r="72" spans="5:7" x14ac:dyDescent="0.2">
      <c r="E72" s="3"/>
      <c r="G72" s="3"/>
    </row>
    <row r="73" spans="5:7" x14ac:dyDescent="0.2">
      <c r="E73" s="3"/>
      <c r="G73" s="3"/>
    </row>
    <row r="74" spans="5:7" x14ac:dyDescent="0.2">
      <c r="E74" s="3"/>
      <c r="G74" s="3"/>
    </row>
    <row r="75" spans="5:7" x14ac:dyDescent="0.2">
      <c r="E75" s="3"/>
      <c r="G75" s="3"/>
    </row>
    <row r="76" spans="5:7" x14ac:dyDescent="0.2">
      <c r="E76" s="3"/>
      <c r="G76" s="3"/>
    </row>
    <row r="77" spans="5:7" x14ac:dyDescent="0.2">
      <c r="E77" s="3"/>
      <c r="G77" s="3"/>
    </row>
    <row r="78" spans="5:7" x14ac:dyDescent="0.2">
      <c r="E78" s="3"/>
      <c r="G78" s="3"/>
    </row>
    <row r="79" spans="5:7" x14ac:dyDescent="0.2">
      <c r="E79" s="3"/>
      <c r="G79" s="3"/>
    </row>
    <row r="80" spans="5:7" x14ac:dyDescent="0.2">
      <c r="E80" s="3"/>
      <c r="G80" s="3"/>
    </row>
    <row r="81" spans="5:7" x14ac:dyDescent="0.2">
      <c r="E81" s="3"/>
      <c r="G81" s="3"/>
    </row>
    <row r="82" spans="5:7" x14ac:dyDescent="0.2">
      <c r="E82" s="3"/>
      <c r="G82" s="3"/>
    </row>
    <row r="83" spans="5:7" x14ac:dyDescent="0.2">
      <c r="E83" s="3"/>
      <c r="G83" s="3"/>
    </row>
    <row r="84" spans="5:7" x14ac:dyDescent="0.2">
      <c r="E84" s="3"/>
      <c r="G84" s="3"/>
    </row>
    <row r="85" spans="5:7" x14ac:dyDescent="0.2">
      <c r="E85" s="3"/>
      <c r="G85" s="3"/>
    </row>
    <row r="86" spans="5:7" x14ac:dyDescent="0.2">
      <c r="E86" s="3"/>
      <c r="G86" s="3"/>
    </row>
    <row r="87" spans="5:7" x14ac:dyDescent="0.2">
      <c r="E87" s="3"/>
      <c r="G87" s="3"/>
    </row>
    <row r="88" spans="5:7" x14ac:dyDescent="0.2">
      <c r="E88" s="3"/>
      <c r="G88" s="3"/>
    </row>
    <row r="89" spans="5:7" x14ac:dyDescent="0.2">
      <c r="E89" s="3"/>
      <c r="G89" s="3"/>
    </row>
    <row r="90" spans="5:7" x14ac:dyDescent="0.2">
      <c r="E90" s="3"/>
      <c r="G90" s="3"/>
    </row>
    <row r="91" spans="5:7" x14ac:dyDescent="0.2">
      <c r="E91" s="3"/>
      <c r="G91" s="3"/>
    </row>
    <row r="92" spans="5:7" x14ac:dyDescent="0.2">
      <c r="E92" s="3"/>
      <c r="G92" s="3"/>
    </row>
    <row r="93" spans="5:7" x14ac:dyDescent="0.2">
      <c r="E93" s="3"/>
      <c r="G93" s="3"/>
    </row>
    <row r="94" spans="5:7" x14ac:dyDescent="0.2">
      <c r="E94" s="3"/>
      <c r="G94" s="3"/>
    </row>
    <row r="95" spans="5:7" x14ac:dyDescent="0.2">
      <c r="E95" s="3"/>
      <c r="G95" s="3"/>
    </row>
    <row r="96" spans="5:7" x14ac:dyDescent="0.2">
      <c r="E96" s="3"/>
      <c r="G96" s="3"/>
    </row>
    <row r="97" spans="5:7" x14ac:dyDescent="0.2">
      <c r="E97" s="3"/>
      <c r="G97" s="3"/>
    </row>
    <row r="98" spans="5:7" x14ac:dyDescent="0.2">
      <c r="E98" s="3"/>
      <c r="G98" s="3"/>
    </row>
    <row r="99" spans="5:7" x14ac:dyDescent="0.2">
      <c r="E99" s="3"/>
      <c r="G99" s="3"/>
    </row>
    <row r="100" spans="5:7" x14ac:dyDescent="0.2">
      <c r="E100" s="3"/>
      <c r="G100" s="3"/>
    </row>
    <row r="101" spans="5:7" x14ac:dyDescent="0.2">
      <c r="E101" s="3"/>
      <c r="G101" s="3"/>
    </row>
    <row r="102" spans="5:7" x14ac:dyDescent="0.2">
      <c r="E102" s="3"/>
      <c r="G102" s="3"/>
    </row>
    <row r="103" spans="5:7" x14ac:dyDescent="0.2">
      <c r="E103" s="3"/>
      <c r="G103" s="3"/>
    </row>
    <row r="104" spans="5:7" x14ac:dyDescent="0.2">
      <c r="E104" s="3"/>
      <c r="G104" s="3"/>
    </row>
    <row r="105" spans="5:7" x14ac:dyDescent="0.2">
      <c r="E105" s="3"/>
      <c r="G105" s="3"/>
    </row>
    <row r="106" spans="5:7" x14ac:dyDescent="0.2">
      <c r="E106" s="3"/>
      <c r="G106" s="3"/>
    </row>
    <row r="107" spans="5:7" x14ac:dyDescent="0.2">
      <c r="E107" s="3"/>
      <c r="G107" s="3"/>
    </row>
    <row r="108" spans="5:7" x14ac:dyDescent="0.2">
      <c r="E108" s="3"/>
      <c r="G108" s="3"/>
    </row>
    <row r="109" spans="5:7" x14ac:dyDescent="0.2">
      <c r="E109" s="3"/>
      <c r="G109" s="3"/>
    </row>
    <row r="110" spans="5:7" x14ac:dyDescent="0.2">
      <c r="E110" s="3"/>
      <c r="G110" s="3"/>
    </row>
    <row r="111" spans="5:7" x14ac:dyDescent="0.2">
      <c r="E111" s="3"/>
      <c r="G111" s="3"/>
    </row>
    <row r="112" spans="5:7" x14ac:dyDescent="0.2">
      <c r="E112" s="3"/>
      <c r="G112" s="3"/>
    </row>
    <row r="113" spans="5:7" x14ac:dyDescent="0.2">
      <c r="E113" s="3"/>
      <c r="G113" s="3"/>
    </row>
    <row r="114" spans="5:7" x14ac:dyDescent="0.2">
      <c r="E114" s="3"/>
      <c r="G114" s="3"/>
    </row>
    <row r="115" spans="5:7" x14ac:dyDescent="0.2">
      <c r="E115" s="3"/>
      <c r="G115" s="3"/>
    </row>
    <row r="116" spans="5:7" x14ac:dyDescent="0.2">
      <c r="E116" s="3"/>
      <c r="G116" s="3"/>
    </row>
    <row r="117" spans="5:7" x14ac:dyDescent="0.2">
      <c r="E117" s="3"/>
      <c r="G117" s="3"/>
    </row>
    <row r="118" spans="5:7" x14ac:dyDescent="0.2">
      <c r="E118" s="3"/>
      <c r="G118" s="3"/>
    </row>
    <row r="119" spans="5:7" x14ac:dyDescent="0.2">
      <c r="E119" s="3"/>
      <c r="G119" s="3"/>
    </row>
    <row r="120" spans="5:7" x14ac:dyDescent="0.2">
      <c r="E120" s="3"/>
      <c r="G120" s="3"/>
    </row>
    <row r="121" spans="5:7" x14ac:dyDescent="0.2">
      <c r="E121" s="3"/>
      <c r="G121" s="3"/>
    </row>
    <row r="122" spans="5:7" x14ac:dyDescent="0.2">
      <c r="E122" s="3"/>
      <c r="G122" s="3"/>
    </row>
    <row r="123" spans="5:7" x14ac:dyDescent="0.2">
      <c r="E123" s="3"/>
      <c r="G123" s="3"/>
    </row>
    <row r="124" spans="5:7" x14ac:dyDescent="0.2">
      <c r="E124" s="3"/>
      <c r="G124" s="3"/>
    </row>
    <row r="125" spans="5:7" x14ac:dyDescent="0.2">
      <c r="E125" s="3"/>
      <c r="G125" s="3"/>
    </row>
    <row r="126" spans="5:7" x14ac:dyDescent="0.2">
      <c r="E126" s="3"/>
      <c r="G126" s="3"/>
    </row>
    <row r="127" spans="5:7" x14ac:dyDescent="0.2">
      <c r="E127" s="3"/>
      <c r="G127" s="3"/>
    </row>
    <row r="128" spans="5:7" x14ac:dyDescent="0.2">
      <c r="E128" s="3"/>
      <c r="G128" s="3"/>
    </row>
    <row r="129" spans="5:7" x14ac:dyDescent="0.2">
      <c r="E129" s="3"/>
      <c r="G129" s="3"/>
    </row>
    <row r="130" spans="5:7" x14ac:dyDescent="0.2">
      <c r="E130" s="3"/>
      <c r="G130" s="3"/>
    </row>
    <row r="131" spans="5:7" x14ac:dyDescent="0.2">
      <c r="E131" s="3"/>
      <c r="G131" s="3"/>
    </row>
    <row r="132" spans="5:7" x14ac:dyDescent="0.2">
      <c r="E132" s="3"/>
      <c r="G132" s="3"/>
    </row>
    <row r="133" spans="5:7" x14ac:dyDescent="0.2">
      <c r="E133" s="3"/>
      <c r="G133" s="3"/>
    </row>
    <row r="134" spans="5:7" x14ac:dyDescent="0.2">
      <c r="E134" s="3"/>
      <c r="G134" s="3"/>
    </row>
    <row r="135" spans="5:7" x14ac:dyDescent="0.2">
      <c r="E135" s="3"/>
      <c r="G135" s="3"/>
    </row>
    <row r="136" spans="5:7" x14ac:dyDescent="0.2">
      <c r="E136" s="3"/>
      <c r="G136" s="3"/>
    </row>
    <row r="137" spans="5:7" x14ac:dyDescent="0.2">
      <c r="E137" s="3"/>
      <c r="G137" s="3"/>
    </row>
    <row r="138" spans="5:7" x14ac:dyDescent="0.2">
      <c r="E138" s="3"/>
      <c r="G138" s="3"/>
    </row>
    <row r="139" spans="5:7" x14ac:dyDescent="0.2">
      <c r="E139" s="3"/>
      <c r="G139" s="3"/>
    </row>
    <row r="140" spans="5:7" x14ac:dyDescent="0.2">
      <c r="E140" s="3"/>
      <c r="G140" s="3"/>
    </row>
    <row r="141" spans="5:7" x14ac:dyDescent="0.2">
      <c r="E141" s="3"/>
      <c r="G141" s="3"/>
    </row>
    <row r="142" spans="5:7" x14ac:dyDescent="0.2">
      <c r="E142" s="3"/>
      <c r="G142" s="3"/>
    </row>
    <row r="143" spans="5:7" x14ac:dyDescent="0.2">
      <c r="E143" s="3"/>
      <c r="G143" s="3"/>
    </row>
    <row r="144" spans="5:7" x14ac:dyDescent="0.2">
      <c r="E144" s="3"/>
      <c r="G144" s="3"/>
    </row>
    <row r="145" spans="5:7" x14ac:dyDescent="0.2">
      <c r="E145" s="3"/>
      <c r="G145" s="3"/>
    </row>
    <row r="146" spans="5:7" x14ac:dyDescent="0.2">
      <c r="E146" s="3"/>
      <c r="G146" s="3"/>
    </row>
    <row r="147" spans="5:7" x14ac:dyDescent="0.2">
      <c r="E147" s="3"/>
      <c r="G147" s="3"/>
    </row>
    <row r="148" spans="5:7" x14ac:dyDescent="0.2">
      <c r="E148" s="3"/>
      <c r="G148" s="3"/>
    </row>
    <row r="149" spans="5:7" x14ac:dyDescent="0.2">
      <c r="E149" s="3"/>
      <c r="G149" s="3"/>
    </row>
    <row r="150" spans="5:7" x14ac:dyDescent="0.2">
      <c r="E150" s="3"/>
      <c r="G150" s="3"/>
    </row>
    <row r="151" spans="5:7" x14ac:dyDescent="0.2">
      <c r="E151" s="3"/>
      <c r="G151" s="3"/>
    </row>
    <row r="152" spans="5:7" x14ac:dyDescent="0.2">
      <c r="E152" s="3"/>
      <c r="G152" s="3"/>
    </row>
    <row r="153" spans="5:7" x14ac:dyDescent="0.2">
      <c r="E153" s="3"/>
      <c r="G153" s="3"/>
    </row>
    <row r="154" spans="5:7" x14ac:dyDescent="0.2">
      <c r="E154" s="3"/>
      <c r="G154" s="3"/>
    </row>
    <row r="155" spans="5:7" x14ac:dyDescent="0.2">
      <c r="E155" s="3"/>
      <c r="G155" s="3"/>
    </row>
    <row r="156" spans="5:7" x14ac:dyDescent="0.2">
      <c r="E156" s="3"/>
      <c r="G156" s="3"/>
    </row>
    <row r="157" spans="5:7" x14ac:dyDescent="0.2">
      <c r="E157" s="3"/>
      <c r="G157" s="3"/>
    </row>
    <row r="158" spans="5:7" x14ac:dyDescent="0.2">
      <c r="E158" s="3"/>
      <c r="G158" s="3"/>
    </row>
    <row r="159" spans="5:7" x14ac:dyDescent="0.2">
      <c r="E159" s="3"/>
      <c r="G159" s="3"/>
    </row>
    <row r="160" spans="5:7" x14ac:dyDescent="0.2">
      <c r="E160" s="3"/>
      <c r="G160" s="3"/>
    </row>
    <row r="161" spans="5:7" x14ac:dyDescent="0.2">
      <c r="E161" s="3"/>
      <c r="G161" s="3"/>
    </row>
    <row r="162" spans="5:7" x14ac:dyDescent="0.2">
      <c r="E162" s="3"/>
      <c r="G162" s="3"/>
    </row>
    <row r="163" spans="5:7" x14ac:dyDescent="0.2">
      <c r="E163" s="3"/>
      <c r="G163" s="3"/>
    </row>
    <row r="164" spans="5:7" x14ac:dyDescent="0.2">
      <c r="E164" s="3"/>
      <c r="G164" s="3"/>
    </row>
    <row r="165" spans="5:7" x14ac:dyDescent="0.2">
      <c r="E165" s="3"/>
      <c r="G165" s="3"/>
    </row>
    <row r="166" spans="5:7" x14ac:dyDescent="0.2">
      <c r="E166" s="3"/>
      <c r="G166" s="3"/>
    </row>
    <row r="167" spans="5:7" x14ac:dyDescent="0.2">
      <c r="E167" s="3"/>
      <c r="G167" s="3"/>
    </row>
    <row r="168" spans="5:7" x14ac:dyDescent="0.2">
      <c r="E168" s="3"/>
      <c r="G168" s="3"/>
    </row>
    <row r="169" spans="5:7" x14ac:dyDescent="0.2">
      <c r="E169" s="3"/>
      <c r="G169" s="3"/>
    </row>
    <row r="170" spans="5:7" x14ac:dyDescent="0.2">
      <c r="E170" s="3"/>
      <c r="G170" s="3"/>
    </row>
    <row r="171" spans="5:7" x14ac:dyDescent="0.2">
      <c r="E171" s="3"/>
      <c r="G171" s="3"/>
    </row>
    <row r="172" spans="5:7" x14ac:dyDescent="0.2">
      <c r="E172" s="3"/>
      <c r="G172" s="3"/>
    </row>
    <row r="173" spans="5:7" x14ac:dyDescent="0.2">
      <c r="E173" s="3"/>
      <c r="G173" s="3"/>
    </row>
    <row r="174" spans="5:7" x14ac:dyDescent="0.2">
      <c r="E174" s="3"/>
      <c r="G174" s="3"/>
    </row>
    <row r="175" spans="5:7" x14ac:dyDescent="0.2">
      <c r="E175" s="3"/>
      <c r="G175" s="3"/>
    </row>
    <row r="176" spans="5:7" x14ac:dyDescent="0.2">
      <c r="E176" s="3"/>
      <c r="G176" s="3"/>
    </row>
    <row r="177" spans="5:7" x14ac:dyDescent="0.2">
      <c r="E177" s="3"/>
      <c r="G177" s="3"/>
    </row>
    <row r="178" spans="5:7" x14ac:dyDescent="0.2">
      <c r="E178" s="3"/>
      <c r="G178" s="3"/>
    </row>
    <row r="179" spans="5:7" x14ac:dyDescent="0.2">
      <c r="E179" s="3"/>
      <c r="G179" s="3"/>
    </row>
    <row r="180" spans="5:7" x14ac:dyDescent="0.2">
      <c r="E180" s="3"/>
      <c r="G180" s="3"/>
    </row>
    <row r="181" spans="5:7" x14ac:dyDescent="0.2">
      <c r="E181" s="3"/>
      <c r="G181" s="3"/>
    </row>
    <row r="182" spans="5:7" x14ac:dyDescent="0.2">
      <c r="E182" s="3"/>
      <c r="G182" s="3"/>
    </row>
    <row r="183" spans="5:7" x14ac:dyDescent="0.2">
      <c r="E183" s="3"/>
      <c r="G183" s="3"/>
    </row>
    <row r="184" spans="5:7" x14ac:dyDescent="0.2">
      <c r="E184" s="3"/>
      <c r="G184" s="3"/>
    </row>
    <row r="185" spans="5:7" x14ac:dyDescent="0.2">
      <c r="E185" s="3"/>
      <c r="G185" s="3"/>
    </row>
    <row r="186" spans="5:7" x14ac:dyDescent="0.2">
      <c r="E186" s="3"/>
      <c r="G186" s="3"/>
    </row>
    <row r="187" spans="5:7" x14ac:dyDescent="0.2">
      <c r="E187" s="3"/>
      <c r="G187" s="3"/>
    </row>
    <row r="188" spans="5:7" x14ac:dyDescent="0.2">
      <c r="E188" s="3"/>
      <c r="G188" s="3"/>
    </row>
    <row r="189" spans="5:7" x14ac:dyDescent="0.2">
      <c r="E189" s="3"/>
      <c r="G189" s="3"/>
    </row>
    <row r="190" spans="5:7" x14ac:dyDescent="0.2">
      <c r="E190" s="3"/>
      <c r="G190" s="3"/>
    </row>
    <row r="191" spans="5:7" x14ac:dyDescent="0.2">
      <c r="E191" s="3"/>
      <c r="G191" s="3"/>
    </row>
    <row r="192" spans="5:7" x14ac:dyDescent="0.2">
      <c r="E192" s="3"/>
      <c r="G192" s="3"/>
    </row>
    <row r="193" spans="5:7" x14ac:dyDescent="0.2">
      <c r="E193" s="3"/>
      <c r="G193" s="3"/>
    </row>
    <row r="194" spans="5:7" x14ac:dyDescent="0.2">
      <c r="E194" s="3"/>
      <c r="G194" s="3"/>
    </row>
    <row r="195" spans="5:7" x14ac:dyDescent="0.2">
      <c r="E195" s="3"/>
      <c r="G195" s="3"/>
    </row>
    <row r="196" spans="5:7" x14ac:dyDescent="0.2">
      <c r="E196" s="3"/>
      <c r="G196" s="3"/>
    </row>
    <row r="197" spans="5:7" x14ac:dyDescent="0.2">
      <c r="E197" s="3"/>
      <c r="G197" s="3"/>
    </row>
    <row r="198" spans="5:7" x14ac:dyDescent="0.2">
      <c r="E198" s="3"/>
      <c r="G198" s="3"/>
    </row>
    <row r="199" spans="5:7" x14ac:dyDescent="0.2">
      <c r="E199" s="3"/>
      <c r="G199" s="3"/>
    </row>
    <row r="200" spans="5:7" x14ac:dyDescent="0.2">
      <c r="E200" s="3"/>
      <c r="G200" s="3"/>
    </row>
    <row r="201" spans="5:7" x14ac:dyDescent="0.2">
      <c r="E201" s="3"/>
      <c r="G201" s="3"/>
    </row>
    <row r="202" spans="5:7" x14ac:dyDescent="0.2">
      <c r="E202" s="3"/>
      <c r="G202" s="3"/>
    </row>
    <row r="203" spans="5:7" x14ac:dyDescent="0.2">
      <c r="E203" s="3"/>
      <c r="G203" s="3"/>
    </row>
    <row r="204" spans="5:7" x14ac:dyDescent="0.2">
      <c r="E204" s="3"/>
      <c r="G204" s="3"/>
    </row>
    <row r="205" spans="5:7" x14ac:dyDescent="0.2">
      <c r="E205" s="3"/>
      <c r="G205" s="3"/>
    </row>
    <row r="206" spans="5:7" x14ac:dyDescent="0.2">
      <c r="E206" s="3"/>
      <c r="G206" s="3"/>
    </row>
    <row r="207" spans="5:7" x14ac:dyDescent="0.2">
      <c r="E207" s="3"/>
      <c r="G207" s="3"/>
    </row>
    <row r="208" spans="5:7" x14ac:dyDescent="0.2">
      <c r="E208" s="3"/>
      <c r="G208" s="3"/>
    </row>
    <row r="209" spans="5:7" x14ac:dyDescent="0.2">
      <c r="E209" s="3"/>
      <c r="G209" s="3"/>
    </row>
    <row r="210" spans="5:7" x14ac:dyDescent="0.2">
      <c r="E210" s="3"/>
      <c r="G210" s="3"/>
    </row>
    <row r="211" spans="5:7" x14ac:dyDescent="0.2">
      <c r="E211" s="3"/>
      <c r="G211" s="3"/>
    </row>
    <row r="212" spans="5:7" x14ac:dyDescent="0.2">
      <c r="E212" s="3"/>
      <c r="G212" s="3"/>
    </row>
    <row r="213" spans="5:7" x14ac:dyDescent="0.2">
      <c r="E213" s="3"/>
      <c r="G213" s="3"/>
    </row>
    <row r="214" spans="5:7" x14ac:dyDescent="0.2">
      <c r="E214" s="3"/>
      <c r="G214" s="3"/>
    </row>
    <row r="215" spans="5:7" x14ac:dyDescent="0.2">
      <c r="E215" s="3"/>
      <c r="G215" s="3"/>
    </row>
    <row r="216" spans="5:7" x14ac:dyDescent="0.2">
      <c r="E216" s="3"/>
      <c r="G216" s="3"/>
    </row>
    <row r="217" spans="5:7" x14ac:dyDescent="0.2">
      <c r="E217" s="3"/>
      <c r="G217" s="3"/>
    </row>
    <row r="218" spans="5:7" x14ac:dyDescent="0.2">
      <c r="E218" s="3"/>
      <c r="G218" s="3"/>
    </row>
    <row r="219" spans="5:7" x14ac:dyDescent="0.2">
      <c r="E219" s="3"/>
      <c r="G219" s="3"/>
    </row>
    <row r="220" spans="5:7" x14ac:dyDescent="0.2">
      <c r="E220" s="3"/>
      <c r="G220" s="3"/>
    </row>
    <row r="221" spans="5:7" x14ac:dyDescent="0.2">
      <c r="E221" s="3"/>
      <c r="G221" s="3"/>
    </row>
    <row r="222" spans="5:7" x14ac:dyDescent="0.2">
      <c r="E222" s="3"/>
      <c r="G222" s="3"/>
    </row>
    <row r="223" spans="5:7" x14ac:dyDescent="0.2">
      <c r="E223" s="3"/>
      <c r="G223" s="3"/>
    </row>
    <row r="224" spans="5:7" x14ac:dyDescent="0.2">
      <c r="E224" s="3"/>
      <c r="G224" s="3"/>
    </row>
    <row r="225" spans="5:7" x14ac:dyDescent="0.2">
      <c r="E225" s="3"/>
      <c r="G225" s="3"/>
    </row>
    <row r="226" spans="5:7" x14ac:dyDescent="0.2">
      <c r="E226" s="3"/>
      <c r="G226" s="3"/>
    </row>
    <row r="227" spans="5:7" x14ac:dyDescent="0.2">
      <c r="E227" s="3"/>
      <c r="G227" s="3"/>
    </row>
    <row r="228" spans="5:7" x14ac:dyDescent="0.2">
      <c r="E228" s="3"/>
      <c r="G228" s="3"/>
    </row>
    <row r="229" spans="5:7" x14ac:dyDescent="0.2">
      <c r="E229" s="3"/>
      <c r="G229" s="3"/>
    </row>
    <row r="230" spans="5:7" x14ac:dyDescent="0.2">
      <c r="E230" s="3"/>
      <c r="G230" s="3"/>
    </row>
    <row r="231" spans="5:7" x14ac:dyDescent="0.2">
      <c r="E231" s="3"/>
      <c r="G231" s="3"/>
    </row>
    <row r="232" spans="5:7" x14ac:dyDescent="0.2">
      <c r="E232" s="3"/>
      <c r="G232" s="3"/>
    </row>
    <row r="233" spans="5:7" x14ac:dyDescent="0.2">
      <c r="E233" s="3"/>
      <c r="G233" s="3"/>
    </row>
    <row r="234" spans="5:7" x14ac:dyDescent="0.2">
      <c r="E234" s="3"/>
      <c r="G234" s="3"/>
    </row>
    <row r="235" spans="5:7" x14ac:dyDescent="0.2">
      <c r="E235" s="3"/>
      <c r="G235" s="3"/>
    </row>
    <row r="236" spans="5:7" x14ac:dyDescent="0.2">
      <c r="E236" s="3"/>
      <c r="G236" s="3"/>
    </row>
    <row r="237" spans="5:7" x14ac:dyDescent="0.2">
      <c r="E237" s="3"/>
      <c r="G237" s="3"/>
    </row>
    <row r="238" spans="5:7" x14ac:dyDescent="0.2">
      <c r="E238" s="3"/>
      <c r="G238" s="3"/>
    </row>
    <row r="239" spans="5:7" x14ac:dyDescent="0.2">
      <c r="E239" s="3"/>
      <c r="G239" s="3"/>
    </row>
    <row r="240" spans="5:7" x14ac:dyDescent="0.2">
      <c r="E240" s="3"/>
      <c r="G240" s="3"/>
    </row>
    <row r="241" spans="5:7" x14ac:dyDescent="0.2">
      <c r="E241" s="3"/>
      <c r="G241" s="3"/>
    </row>
    <row r="242" spans="5:7" x14ac:dyDescent="0.2">
      <c r="E242" s="3"/>
      <c r="G242" s="3"/>
    </row>
    <row r="243" spans="5:7" x14ac:dyDescent="0.2">
      <c r="E243" s="3"/>
      <c r="G243" s="3"/>
    </row>
    <row r="244" spans="5:7" x14ac:dyDescent="0.2">
      <c r="E244" s="3"/>
      <c r="G244" s="3"/>
    </row>
    <row r="245" spans="5:7" x14ac:dyDescent="0.2">
      <c r="E245" s="3"/>
      <c r="G245" s="3"/>
    </row>
    <row r="246" spans="5:7" x14ac:dyDescent="0.2">
      <c r="E246" s="3"/>
      <c r="G246" s="3"/>
    </row>
    <row r="247" spans="5:7" x14ac:dyDescent="0.2">
      <c r="E247" s="3"/>
      <c r="G247" s="3"/>
    </row>
    <row r="248" spans="5:7" x14ac:dyDescent="0.2">
      <c r="E248" s="3"/>
      <c r="G248" s="3"/>
    </row>
    <row r="249" spans="5:7" x14ac:dyDescent="0.2">
      <c r="E249" s="3"/>
      <c r="G249" s="3"/>
    </row>
    <row r="250" spans="5:7" x14ac:dyDescent="0.2">
      <c r="E250" s="3"/>
      <c r="G250" s="3"/>
    </row>
    <row r="251" spans="5:7" x14ac:dyDescent="0.2">
      <c r="E251" s="3"/>
      <c r="G251" s="3"/>
    </row>
    <row r="252" spans="5:7" x14ac:dyDescent="0.2">
      <c r="E252" s="3"/>
      <c r="G252" s="3"/>
    </row>
    <row r="253" spans="5:7" x14ac:dyDescent="0.2">
      <c r="E253" s="3"/>
      <c r="G253" s="3"/>
    </row>
    <row r="254" spans="5:7" x14ac:dyDescent="0.2">
      <c r="E254" s="3"/>
      <c r="G254" s="3"/>
    </row>
    <row r="255" spans="5:7" x14ac:dyDescent="0.2">
      <c r="E255" s="3"/>
      <c r="G255" s="3"/>
    </row>
    <row r="256" spans="5:7" x14ac:dyDescent="0.2">
      <c r="E256" s="3"/>
      <c r="G256" s="3"/>
    </row>
    <row r="257" spans="5:7" x14ac:dyDescent="0.2">
      <c r="E257" s="3"/>
      <c r="G257" s="3"/>
    </row>
    <row r="258" spans="5:7" x14ac:dyDescent="0.2">
      <c r="E258" s="3"/>
      <c r="G258" s="3"/>
    </row>
    <row r="259" spans="5:7" x14ac:dyDescent="0.2">
      <c r="E259" s="3"/>
      <c r="G259" s="3"/>
    </row>
    <row r="260" spans="5:7" x14ac:dyDescent="0.2">
      <c r="E260" s="3"/>
      <c r="G260" s="3"/>
    </row>
    <row r="261" spans="5:7" x14ac:dyDescent="0.2">
      <c r="E261" s="3"/>
      <c r="G261" s="3"/>
    </row>
    <row r="262" spans="5:7" x14ac:dyDescent="0.2">
      <c r="E262" s="3"/>
      <c r="G262" s="3"/>
    </row>
    <row r="263" spans="5:7" x14ac:dyDescent="0.2">
      <c r="E263" s="3"/>
      <c r="G263" s="3"/>
    </row>
    <row r="264" spans="5:7" x14ac:dyDescent="0.2">
      <c r="E264" s="3"/>
      <c r="G264" s="3"/>
    </row>
    <row r="265" spans="5:7" x14ac:dyDescent="0.2">
      <c r="E265" s="3"/>
      <c r="G265" s="3"/>
    </row>
    <row r="266" spans="5:7" x14ac:dyDescent="0.2">
      <c r="E266" s="3"/>
      <c r="G266" s="3"/>
    </row>
    <row r="267" spans="5:7" x14ac:dyDescent="0.2">
      <c r="E267" s="3"/>
      <c r="G267" s="3"/>
    </row>
    <row r="268" spans="5:7" x14ac:dyDescent="0.2">
      <c r="E268" s="3"/>
      <c r="G268" s="3"/>
    </row>
    <row r="269" spans="5:7" x14ac:dyDescent="0.2">
      <c r="E269" s="3"/>
      <c r="G269" s="3"/>
    </row>
    <row r="270" spans="5:7" x14ac:dyDescent="0.2">
      <c r="E270" s="3"/>
      <c r="G270" s="3"/>
    </row>
    <row r="271" spans="5:7" x14ac:dyDescent="0.2">
      <c r="E271" s="3"/>
      <c r="G271" s="3"/>
    </row>
    <row r="272" spans="5:7" x14ac:dyDescent="0.2">
      <c r="E272" s="3"/>
      <c r="G272" s="3"/>
    </row>
    <row r="273" spans="5:7" x14ac:dyDescent="0.2">
      <c r="E273" s="3"/>
      <c r="G273" s="3"/>
    </row>
    <row r="274" spans="5:7" x14ac:dyDescent="0.2">
      <c r="E274" s="3"/>
      <c r="G274" s="3"/>
    </row>
    <row r="275" spans="5:7" x14ac:dyDescent="0.2">
      <c r="E275" s="3"/>
      <c r="G275" s="3"/>
    </row>
    <row r="276" spans="5:7" x14ac:dyDescent="0.2">
      <c r="E276" s="3"/>
      <c r="G276" s="3"/>
    </row>
    <row r="277" spans="5:7" x14ac:dyDescent="0.2">
      <c r="E277" s="3"/>
      <c r="G277" s="3"/>
    </row>
    <row r="278" spans="5:7" x14ac:dyDescent="0.2">
      <c r="E278" s="3"/>
      <c r="G278" s="3"/>
    </row>
    <row r="279" spans="5:7" x14ac:dyDescent="0.2">
      <c r="E279" s="3"/>
      <c r="G279" s="3"/>
    </row>
    <row r="280" spans="5:7" x14ac:dyDescent="0.2">
      <c r="E280" s="3"/>
      <c r="G280" s="3"/>
    </row>
    <row r="281" spans="5:7" x14ac:dyDescent="0.2">
      <c r="E281" s="3"/>
      <c r="G281" s="3"/>
    </row>
    <row r="282" spans="5:7" x14ac:dyDescent="0.2">
      <c r="E282" s="3"/>
      <c r="G282" s="3"/>
    </row>
    <row r="283" spans="5:7" x14ac:dyDescent="0.2">
      <c r="E283" s="3"/>
      <c r="G283" s="3"/>
    </row>
    <row r="284" spans="5:7" x14ac:dyDescent="0.2">
      <c r="E284" s="3"/>
      <c r="G284" s="3"/>
    </row>
    <row r="285" spans="5:7" x14ac:dyDescent="0.2">
      <c r="E285" s="3"/>
      <c r="G285" s="3"/>
    </row>
    <row r="286" spans="5:7" x14ac:dyDescent="0.2">
      <c r="E286" s="3"/>
      <c r="G286" s="3"/>
    </row>
    <row r="287" spans="5:7" x14ac:dyDescent="0.2">
      <c r="E287" s="3"/>
      <c r="G287" s="3"/>
    </row>
    <row r="288" spans="5:7" x14ac:dyDescent="0.2">
      <c r="E288" s="3"/>
      <c r="G288" s="3"/>
    </row>
    <row r="289" spans="5:7" x14ac:dyDescent="0.2">
      <c r="E289" s="3"/>
      <c r="G289" s="3"/>
    </row>
    <row r="290" spans="5:7" x14ac:dyDescent="0.2">
      <c r="E290" s="3"/>
      <c r="G290" s="3"/>
    </row>
    <row r="291" spans="5:7" x14ac:dyDescent="0.2">
      <c r="E291" s="3"/>
      <c r="G291" s="3"/>
    </row>
    <row r="292" spans="5:7" x14ac:dyDescent="0.2">
      <c r="E292" s="3"/>
      <c r="G292" s="3"/>
    </row>
    <row r="293" spans="5:7" x14ac:dyDescent="0.2">
      <c r="E293" s="3"/>
      <c r="G293" s="3"/>
    </row>
    <row r="294" spans="5:7" x14ac:dyDescent="0.2">
      <c r="E294" s="3"/>
      <c r="G294" s="3"/>
    </row>
    <row r="295" spans="5:7" x14ac:dyDescent="0.2">
      <c r="E295" s="3"/>
      <c r="G295" s="3"/>
    </row>
    <row r="296" spans="5:7" x14ac:dyDescent="0.2">
      <c r="E296" s="3"/>
      <c r="G296" s="3"/>
    </row>
    <row r="297" spans="5:7" x14ac:dyDescent="0.2">
      <c r="E297" s="3"/>
      <c r="G297" s="3"/>
    </row>
    <row r="298" spans="5:7" x14ac:dyDescent="0.2">
      <c r="E298" s="3"/>
      <c r="G298" s="3"/>
    </row>
    <row r="299" spans="5:7" x14ac:dyDescent="0.2">
      <c r="E299" s="3"/>
      <c r="G299" s="3"/>
    </row>
    <row r="300" spans="5:7" x14ac:dyDescent="0.2">
      <c r="E300" s="3"/>
      <c r="G300" s="3"/>
    </row>
    <row r="301" spans="5:7" x14ac:dyDescent="0.2">
      <c r="E301" s="3"/>
      <c r="G301" s="3"/>
    </row>
    <row r="302" spans="5:7" x14ac:dyDescent="0.2">
      <c r="E302" s="3"/>
      <c r="G302" s="3"/>
    </row>
    <row r="303" spans="5:7" x14ac:dyDescent="0.2">
      <c r="E303" s="3"/>
      <c r="G303" s="3"/>
    </row>
    <row r="304" spans="5:7" x14ac:dyDescent="0.2">
      <c r="E304" s="3"/>
      <c r="G304" s="3"/>
    </row>
    <row r="305" spans="5:7" x14ac:dyDescent="0.2">
      <c r="E305" s="3"/>
      <c r="G305" s="3"/>
    </row>
    <row r="306" spans="5:7" x14ac:dyDescent="0.2">
      <c r="E306" s="3"/>
      <c r="G306" s="3"/>
    </row>
    <row r="307" spans="5:7" x14ac:dyDescent="0.2">
      <c r="E307" s="3"/>
      <c r="G307" s="3"/>
    </row>
    <row r="308" spans="5:7" x14ac:dyDescent="0.2">
      <c r="E308" s="3"/>
      <c r="G308" s="3"/>
    </row>
    <row r="309" spans="5:7" x14ac:dyDescent="0.2">
      <c r="E309" s="3"/>
      <c r="G309" s="3"/>
    </row>
    <row r="310" spans="5:7" x14ac:dyDescent="0.2">
      <c r="E310" s="3"/>
      <c r="G310" s="3"/>
    </row>
    <row r="311" spans="5:7" x14ac:dyDescent="0.2">
      <c r="E311" s="3"/>
      <c r="G311" s="3"/>
    </row>
    <row r="312" spans="5:7" x14ac:dyDescent="0.2">
      <c r="E312" s="3"/>
      <c r="G312" s="3"/>
    </row>
    <row r="313" spans="5:7" x14ac:dyDescent="0.2">
      <c r="E313" s="3"/>
      <c r="G313" s="3"/>
    </row>
    <row r="314" spans="5:7" x14ac:dyDescent="0.2">
      <c r="E314" s="3"/>
      <c r="G314" s="3"/>
    </row>
    <row r="315" spans="5:7" x14ac:dyDescent="0.2">
      <c r="E315" s="3"/>
      <c r="G315" s="3"/>
    </row>
    <row r="316" spans="5:7" x14ac:dyDescent="0.2">
      <c r="E316" s="3"/>
      <c r="G316" s="3"/>
    </row>
    <row r="317" spans="5:7" x14ac:dyDescent="0.2">
      <c r="E317" s="3"/>
      <c r="G317" s="3"/>
    </row>
    <row r="318" spans="5:7" x14ac:dyDescent="0.2">
      <c r="E318" s="3"/>
      <c r="G318" s="3"/>
    </row>
    <row r="319" spans="5:7" x14ac:dyDescent="0.2">
      <c r="E319" s="3"/>
      <c r="G319" s="3"/>
    </row>
    <row r="320" spans="5:7" x14ac:dyDescent="0.2">
      <c r="E320" s="3"/>
      <c r="G320" s="3"/>
    </row>
    <row r="321" spans="5:7" x14ac:dyDescent="0.2">
      <c r="E321" s="3"/>
      <c r="G321" s="3"/>
    </row>
    <row r="322" spans="5:7" x14ac:dyDescent="0.2">
      <c r="E322" s="3"/>
      <c r="G322" s="3"/>
    </row>
    <row r="323" spans="5:7" x14ac:dyDescent="0.2">
      <c r="E323" s="3"/>
      <c r="G323" s="3"/>
    </row>
    <row r="324" spans="5:7" x14ac:dyDescent="0.2">
      <c r="E324" s="3"/>
      <c r="G324" s="3"/>
    </row>
    <row r="325" spans="5:7" x14ac:dyDescent="0.2">
      <c r="E325" s="3"/>
      <c r="G325" s="3"/>
    </row>
    <row r="326" spans="5:7" x14ac:dyDescent="0.2">
      <c r="E326" s="3"/>
      <c r="G326" s="3"/>
    </row>
    <row r="327" spans="5:7" x14ac:dyDescent="0.2">
      <c r="E327" s="3"/>
      <c r="G327" s="3"/>
    </row>
    <row r="328" spans="5:7" x14ac:dyDescent="0.2">
      <c r="E328" s="3"/>
      <c r="G328" s="3"/>
    </row>
    <row r="329" spans="5:7" x14ac:dyDescent="0.2">
      <c r="E329" s="3"/>
      <c r="G329" s="3"/>
    </row>
    <row r="330" spans="5:7" x14ac:dyDescent="0.2">
      <c r="E330" s="3"/>
      <c r="G330" s="3"/>
    </row>
    <row r="331" spans="5:7" x14ac:dyDescent="0.2">
      <c r="E331" s="3"/>
      <c r="G331" s="3"/>
    </row>
    <row r="332" spans="5:7" x14ac:dyDescent="0.2">
      <c r="E332" s="3"/>
      <c r="G332" s="3"/>
    </row>
    <row r="333" spans="5:7" x14ac:dyDescent="0.2">
      <c r="E333" s="3"/>
      <c r="G333" s="3"/>
    </row>
    <row r="334" spans="5:7" x14ac:dyDescent="0.2">
      <c r="E334" s="3"/>
      <c r="G334" s="3"/>
    </row>
    <row r="335" spans="5:7" x14ac:dyDescent="0.2">
      <c r="E335" s="3"/>
      <c r="G335" s="3"/>
    </row>
    <row r="336" spans="5:7" x14ac:dyDescent="0.2">
      <c r="E336" s="3"/>
      <c r="G336" s="3"/>
    </row>
    <row r="337" spans="5:7" x14ac:dyDescent="0.2">
      <c r="E337" s="3"/>
      <c r="G337" s="3"/>
    </row>
    <row r="338" spans="5:7" x14ac:dyDescent="0.2">
      <c r="E338" s="3"/>
      <c r="G338" s="3"/>
    </row>
    <row r="339" spans="5:7" x14ac:dyDescent="0.2">
      <c r="E339" s="3"/>
      <c r="G339" s="3"/>
    </row>
    <row r="340" spans="5:7" x14ac:dyDescent="0.2">
      <c r="E340" s="3"/>
      <c r="G340" s="3"/>
    </row>
    <row r="341" spans="5:7" x14ac:dyDescent="0.2">
      <c r="E341" s="3"/>
      <c r="G341" s="3"/>
    </row>
    <row r="342" spans="5:7" x14ac:dyDescent="0.2">
      <c r="E342" s="3"/>
      <c r="G342" s="3"/>
    </row>
    <row r="343" spans="5:7" x14ac:dyDescent="0.2">
      <c r="E343" s="3"/>
      <c r="G343" s="3"/>
    </row>
    <row r="344" spans="5:7" x14ac:dyDescent="0.2">
      <c r="E344" s="3"/>
      <c r="G344" s="3"/>
    </row>
    <row r="345" spans="5:7" x14ac:dyDescent="0.2">
      <c r="E345" s="3"/>
      <c r="G345" s="3"/>
    </row>
    <row r="346" spans="5:7" x14ac:dyDescent="0.2">
      <c r="E346" s="3"/>
      <c r="G346" s="3"/>
    </row>
    <row r="347" spans="5:7" x14ac:dyDescent="0.2">
      <c r="E347" s="3"/>
      <c r="G347" s="3"/>
    </row>
    <row r="348" spans="5:7" x14ac:dyDescent="0.2">
      <c r="E348" s="3"/>
      <c r="G348" s="3"/>
    </row>
    <row r="349" spans="5:7" x14ac:dyDescent="0.2">
      <c r="E349" s="3"/>
      <c r="G349" s="3"/>
    </row>
    <row r="350" spans="5:7" x14ac:dyDescent="0.2">
      <c r="E350" s="3"/>
      <c r="G350" s="3"/>
    </row>
    <row r="351" spans="5:7" x14ac:dyDescent="0.2">
      <c r="E351" s="3"/>
      <c r="G351" s="3"/>
    </row>
    <row r="352" spans="5:7" x14ac:dyDescent="0.2">
      <c r="E352" s="3"/>
      <c r="G352" s="3"/>
    </row>
    <row r="353" spans="5:7" x14ac:dyDescent="0.2">
      <c r="E353" s="3"/>
      <c r="G353" s="3"/>
    </row>
    <row r="354" spans="5:7" x14ac:dyDescent="0.2">
      <c r="E354" s="3"/>
      <c r="G354" s="3"/>
    </row>
    <row r="355" spans="5:7" x14ac:dyDescent="0.2">
      <c r="E355" s="3"/>
      <c r="G355" s="3"/>
    </row>
    <row r="356" spans="5:7" x14ac:dyDescent="0.2">
      <c r="E356" s="3"/>
      <c r="G356" s="3"/>
    </row>
    <row r="357" spans="5:7" x14ac:dyDescent="0.2">
      <c r="E357" s="3"/>
      <c r="G357" s="3"/>
    </row>
    <row r="358" spans="5:7" x14ac:dyDescent="0.2">
      <c r="E358" s="3"/>
      <c r="G358" s="3"/>
    </row>
    <row r="359" spans="5:7" x14ac:dyDescent="0.2">
      <c r="E359" s="3"/>
      <c r="G359" s="3"/>
    </row>
    <row r="360" spans="5:7" x14ac:dyDescent="0.2">
      <c r="E360" s="3"/>
      <c r="G360" s="3"/>
    </row>
    <row r="361" spans="5:7" x14ac:dyDescent="0.2">
      <c r="E361" s="3"/>
      <c r="G361" s="3"/>
    </row>
    <row r="362" spans="5:7" x14ac:dyDescent="0.2">
      <c r="E362" s="3"/>
      <c r="G362" s="3"/>
    </row>
    <row r="363" spans="5:7" x14ac:dyDescent="0.2">
      <c r="E363" s="3"/>
      <c r="G363" s="3"/>
    </row>
    <row r="364" spans="5:7" x14ac:dyDescent="0.2">
      <c r="E364" s="3"/>
      <c r="G364" s="3"/>
    </row>
    <row r="365" spans="5:7" x14ac:dyDescent="0.2">
      <c r="E365" s="3"/>
      <c r="G365" s="3"/>
    </row>
    <row r="366" spans="5:7" x14ac:dyDescent="0.2">
      <c r="E366" s="3"/>
      <c r="G366" s="3"/>
    </row>
    <row r="367" spans="5:7" x14ac:dyDescent="0.2">
      <c r="E367" s="3"/>
      <c r="G367" s="3"/>
    </row>
    <row r="368" spans="5:7" x14ac:dyDescent="0.2">
      <c r="E368" s="3"/>
      <c r="G368" s="3"/>
    </row>
    <row r="369" spans="5:7" x14ac:dyDescent="0.2">
      <c r="E369" s="3"/>
      <c r="G369" s="3"/>
    </row>
    <row r="370" spans="5:7" x14ac:dyDescent="0.2">
      <c r="E370" s="3"/>
      <c r="G370" s="3"/>
    </row>
    <row r="371" spans="5:7" x14ac:dyDescent="0.2">
      <c r="E371" s="3"/>
      <c r="G371" s="3"/>
    </row>
    <row r="372" spans="5:7" x14ac:dyDescent="0.2">
      <c r="E372" s="3"/>
      <c r="G372" s="3"/>
    </row>
    <row r="373" spans="5:7" x14ac:dyDescent="0.2">
      <c r="E373" s="3"/>
      <c r="G373" s="3"/>
    </row>
    <row r="374" spans="5:7" x14ac:dyDescent="0.2">
      <c r="E374" s="3"/>
      <c r="G374" s="3"/>
    </row>
    <row r="375" spans="5:7" x14ac:dyDescent="0.2">
      <c r="E375" s="3"/>
      <c r="G375" s="3"/>
    </row>
    <row r="376" spans="5:7" x14ac:dyDescent="0.2">
      <c r="E376" s="3"/>
      <c r="G376" s="3"/>
    </row>
    <row r="377" spans="5:7" x14ac:dyDescent="0.2">
      <c r="E377" s="3"/>
      <c r="G377" s="3"/>
    </row>
    <row r="378" spans="5:7" x14ac:dyDescent="0.2">
      <c r="E378" s="3"/>
      <c r="G378" s="3"/>
    </row>
    <row r="379" spans="5:7" x14ac:dyDescent="0.2">
      <c r="E379" s="3"/>
      <c r="G379" s="3"/>
    </row>
    <row r="380" spans="5:7" x14ac:dyDescent="0.2">
      <c r="E380" s="3"/>
      <c r="G380" s="3"/>
    </row>
    <row r="381" spans="5:7" x14ac:dyDescent="0.2">
      <c r="E381" s="3"/>
      <c r="G381" s="3"/>
    </row>
    <row r="382" spans="5:7" x14ac:dyDescent="0.2">
      <c r="E382" s="3"/>
      <c r="G382" s="3"/>
    </row>
    <row r="383" spans="5:7" x14ac:dyDescent="0.2">
      <c r="E383" s="3"/>
      <c r="G383" s="3"/>
    </row>
    <row r="384" spans="5:7" x14ac:dyDescent="0.2">
      <c r="E384" s="3"/>
      <c r="G384" s="3"/>
    </row>
    <row r="385" spans="5:7" x14ac:dyDescent="0.2">
      <c r="E385" s="3"/>
      <c r="G385" s="3"/>
    </row>
    <row r="386" spans="5:7" x14ac:dyDescent="0.2">
      <c r="E386" s="3"/>
      <c r="G386" s="3"/>
    </row>
    <row r="387" spans="5:7" x14ac:dyDescent="0.2">
      <c r="E387" s="3"/>
      <c r="G387" s="3"/>
    </row>
    <row r="388" spans="5:7" x14ac:dyDescent="0.2">
      <c r="E388" s="3"/>
      <c r="G388" s="3"/>
    </row>
    <row r="389" spans="5:7" x14ac:dyDescent="0.2">
      <c r="E389" s="3"/>
      <c r="G389" s="3"/>
    </row>
    <row r="390" spans="5:7" x14ac:dyDescent="0.2">
      <c r="E390" s="3"/>
      <c r="G390" s="3"/>
    </row>
    <row r="391" spans="5:7" x14ac:dyDescent="0.2">
      <c r="E391" s="3"/>
      <c r="G391" s="3"/>
    </row>
    <row r="392" spans="5:7" x14ac:dyDescent="0.2">
      <c r="E392" s="3"/>
      <c r="G392" s="3"/>
    </row>
    <row r="393" spans="5:7" x14ac:dyDescent="0.2">
      <c r="E393" s="3"/>
      <c r="G393" s="3"/>
    </row>
    <row r="394" spans="5:7" x14ac:dyDescent="0.2">
      <c r="E394" s="3"/>
      <c r="G394" s="3"/>
    </row>
    <row r="395" spans="5:7" x14ac:dyDescent="0.2">
      <c r="E395" s="3"/>
      <c r="G395" s="3"/>
    </row>
    <row r="396" spans="5:7" x14ac:dyDescent="0.2">
      <c r="E396" s="3"/>
      <c r="G396" s="3"/>
    </row>
    <row r="397" spans="5:7" x14ac:dyDescent="0.2">
      <c r="E397" s="3"/>
      <c r="G397" s="3"/>
    </row>
    <row r="398" spans="5:7" x14ac:dyDescent="0.2">
      <c r="E398" s="3"/>
      <c r="G398" s="3"/>
    </row>
    <row r="399" spans="5:7" x14ac:dyDescent="0.2">
      <c r="E399" s="3"/>
      <c r="G399" s="3"/>
    </row>
    <row r="400" spans="5:7" x14ac:dyDescent="0.2">
      <c r="E400" s="3"/>
      <c r="G400" s="3"/>
    </row>
    <row r="401" spans="5:7" x14ac:dyDescent="0.2">
      <c r="E401" s="3"/>
      <c r="G401" s="3"/>
    </row>
    <row r="402" spans="5:7" x14ac:dyDescent="0.2">
      <c r="E402" s="3"/>
      <c r="G402" s="3"/>
    </row>
    <row r="403" spans="5:7" x14ac:dyDescent="0.2">
      <c r="E403" s="3"/>
      <c r="G403" s="3"/>
    </row>
    <row r="404" spans="5:7" x14ac:dyDescent="0.2">
      <c r="E404" s="3"/>
      <c r="G404" s="3"/>
    </row>
    <row r="405" spans="5:7" x14ac:dyDescent="0.2">
      <c r="E405" s="3"/>
      <c r="G405" s="3"/>
    </row>
    <row r="406" spans="5:7" x14ac:dyDescent="0.2">
      <c r="E406" s="3"/>
      <c r="G406" s="3"/>
    </row>
    <row r="407" spans="5:7" x14ac:dyDescent="0.2">
      <c r="E407" s="3"/>
      <c r="G407" s="3"/>
    </row>
    <row r="408" spans="5:7" x14ac:dyDescent="0.2">
      <c r="E408" s="3"/>
      <c r="G408" s="3"/>
    </row>
    <row r="409" spans="5:7" x14ac:dyDescent="0.2">
      <c r="E409" s="3"/>
      <c r="G409" s="3"/>
    </row>
    <row r="410" spans="5:7" x14ac:dyDescent="0.2">
      <c r="E410" s="3"/>
      <c r="G410" s="3"/>
    </row>
    <row r="411" spans="5:7" x14ac:dyDescent="0.2">
      <c r="E411" s="3"/>
      <c r="G411" s="3"/>
    </row>
    <row r="412" spans="5:7" x14ac:dyDescent="0.2">
      <c r="E412" s="3"/>
      <c r="G412" s="3"/>
    </row>
    <row r="413" spans="5:7" x14ac:dyDescent="0.2">
      <c r="E413" s="3"/>
      <c r="G413" s="3"/>
    </row>
    <row r="414" spans="5:7" x14ac:dyDescent="0.2">
      <c r="E414" s="3"/>
      <c r="G414" s="3"/>
    </row>
    <row r="415" spans="5:7" x14ac:dyDescent="0.2">
      <c r="E415" s="3"/>
      <c r="G415" s="3"/>
    </row>
    <row r="416" spans="5:7" x14ac:dyDescent="0.2">
      <c r="E416" s="3"/>
      <c r="G416" s="3"/>
    </row>
    <row r="417" spans="5:7" x14ac:dyDescent="0.2">
      <c r="E417" s="3"/>
      <c r="G417" s="3"/>
    </row>
    <row r="418" spans="5:7" x14ac:dyDescent="0.2">
      <c r="E418" s="3"/>
      <c r="G418" s="3"/>
    </row>
    <row r="419" spans="5:7" x14ac:dyDescent="0.2">
      <c r="E419" s="3"/>
      <c r="G419" s="3"/>
    </row>
    <row r="420" spans="5:7" x14ac:dyDescent="0.2">
      <c r="E420" s="3"/>
      <c r="G420" s="3"/>
    </row>
    <row r="421" spans="5:7" x14ac:dyDescent="0.2">
      <c r="E421" s="3"/>
      <c r="G421" s="3"/>
    </row>
    <row r="422" spans="5:7" x14ac:dyDescent="0.2">
      <c r="E422" s="3"/>
      <c r="G422" s="3"/>
    </row>
    <row r="423" spans="5:7" x14ac:dyDescent="0.2">
      <c r="E423" s="3"/>
      <c r="G423" s="3"/>
    </row>
    <row r="424" spans="5:7" x14ac:dyDescent="0.2">
      <c r="E424" s="3"/>
      <c r="G424" s="3"/>
    </row>
    <row r="425" spans="5:7" x14ac:dyDescent="0.2">
      <c r="E425" s="3"/>
      <c r="G425" s="3"/>
    </row>
    <row r="426" spans="5:7" x14ac:dyDescent="0.2">
      <c r="E426" s="3"/>
      <c r="G426" s="3"/>
    </row>
    <row r="427" spans="5:7" x14ac:dyDescent="0.2">
      <c r="E427" s="3"/>
      <c r="G427" s="3"/>
    </row>
    <row r="428" spans="5:7" x14ac:dyDescent="0.2">
      <c r="E428" s="3"/>
      <c r="G428" s="3"/>
    </row>
    <row r="429" spans="5:7" x14ac:dyDescent="0.2">
      <c r="E429" s="3"/>
      <c r="G429" s="3"/>
    </row>
    <row r="430" spans="5:7" x14ac:dyDescent="0.2">
      <c r="E430" s="3"/>
      <c r="G430" s="3"/>
    </row>
    <row r="431" spans="5:7" x14ac:dyDescent="0.2">
      <c r="E431" s="3"/>
      <c r="G431" s="3"/>
    </row>
    <row r="432" spans="5:7" x14ac:dyDescent="0.2">
      <c r="E432" s="3"/>
      <c r="G432" s="3"/>
    </row>
    <row r="433" spans="5:7" x14ac:dyDescent="0.2">
      <c r="E433" s="3"/>
      <c r="G433" s="3"/>
    </row>
    <row r="434" spans="5:7" x14ac:dyDescent="0.2">
      <c r="E434" s="3"/>
      <c r="G434" s="3"/>
    </row>
    <row r="435" spans="5:7" x14ac:dyDescent="0.2">
      <c r="E435" s="3"/>
      <c r="G435" s="3"/>
    </row>
    <row r="436" spans="5:7" x14ac:dyDescent="0.2">
      <c r="E436" s="3"/>
      <c r="G436" s="3"/>
    </row>
    <row r="437" spans="5:7" x14ac:dyDescent="0.2">
      <c r="E437" s="3"/>
      <c r="G437" s="3"/>
    </row>
    <row r="438" spans="5:7" x14ac:dyDescent="0.2">
      <c r="E438" s="3"/>
      <c r="G438" s="3"/>
    </row>
    <row r="439" spans="5:7" x14ac:dyDescent="0.2">
      <c r="E439" s="3"/>
      <c r="G439" s="3"/>
    </row>
    <row r="440" spans="5:7" x14ac:dyDescent="0.2">
      <c r="E440" s="3"/>
      <c r="G440" s="3"/>
    </row>
    <row r="441" spans="5:7" x14ac:dyDescent="0.2">
      <c r="E441" s="3"/>
      <c r="G441" s="3"/>
    </row>
    <row r="442" spans="5:7" x14ac:dyDescent="0.2">
      <c r="E442" s="3"/>
      <c r="G442" s="3"/>
    </row>
    <row r="443" spans="5:7" x14ac:dyDescent="0.2">
      <c r="E443" s="3"/>
      <c r="G443" s="3"/>
    </row>
    <row r="444" spans="5:7" x14ac:dyDescent="0.2">
      <c r="E444" s="3"/>
      <c r="G444" s="3"/>
    </row>
    <row r="445" spans="5:7" x14ac:dyDescent="0.2">
      <c r="E445" s="3"/>
      <c r="G445" s="3"/>
    </row>
    <row r="446" spans="5:7" x14ac:dyDescent="0.2">
      <c r="E446" s="3"/>
      <c r="G446" s="3"/>
    </row>
    <row r="447" spans="5:7" x14ac:dyDescent="0.2">
      <c r="E447" s="3"/>
      <c r="G447" s="3"/>
    </row>
    <row r="448" spans="5:7" x14ac:dyDescent="0.2">
      <c r="E448" s="3"/>
      <c r="G448" s="3"/>
    </row>
    <row r="449" spans="5:7" x14ac:dyDescent="0.2">
      <c r="E449" s="3"/>
      <c r="G449" s="3"/>
    </row>
    <row r="450" spans="5:7" x14ac:dyDescent="0.2">
      <c r="E450" s="3"/>
      <c r="G450" s="3"/>
    </row>
    <row r="451" spans="5:7" x14ac:dyDescent="0.2">
      <c r="E451" s="3"/>
      <c r="G451" s="3"/>
    </row>
    <row r="452" spans="5:7" x14ac:dyDescent="0.2">
      <c r="E452" s="3"/>
      <c r="G452" s="3"/>
    </row>
    <row r="453" spans="5:7" x14ac:dyDescent="0.2">
      <c r="E453" s="3"/>
      <c r="G453" s="3"/>
    </row>
    <row r="454" spans="5:7" x14ac:dyDescent="0.2">
      <c r="E454" s="3"/>
      <c r="G454" s="3"/>
    </row>
    <row r="455" spans="5:7" x14ac:dyDescent="0.2">
      <c r="E455" s="3"/>
      <c r="G455" s="3"/>
    </row>
    <row r="456" spans="5:7" x14ac:dyDescent="0.2">
      <c r="E456" s="3"/>
      <c r="G456" s="3"/>
    </row>
    <row r="457" spans="5:7" x14ac:dyDescent="0.2">
      <c r="E457" s="3"/>
      <c r="G457" s="3"/>
    </row>
    <row r="458" spans="5:7" x14ac:dyDescent="0.2">
      <c r="E458" s="3"/>
      <c r="G458" s="3"/>
    </row>
    <row r="459" spans="5:7" x14ac:dyDescent="0.2">
      <c r="E459" s="3"/>
      <c r="G459" s="3"/>
    </row>
    <row r="460" spans="5:7" x14ac:dyDescent="0.2">
      <c r="E460" s="3"/>
      <c r="G460" s="3"/>
    </row>
    <row r="461" spans="5:7" x14ac:dyDescent="0.2">
      <c r="E461" s="3"/>
      <c r="G461" s="3"/>
    </row>
    <row r="462" spans="5:7" x14ac:dyDescent="0.2">
      <c r="E462" s="3"/>
      <c r="G462" s="3"/>
    </row>
    <row r="463" spans="5:7" x14ac:dyDescent="0.2">
      <c r="E463" s="3"/>
      <c r="G463" s="3"/>
    </row>
    <row r="464" spans="5:7" x14ac:dyDescent="0.2">
      <c r="E464" s="3"/>
      <c r="G464" s="3"/>
    </row>
    <row r="465" spans="5:7" x14ac:dyDescent="0.2">
      <c r="E465" s="3"/>
      <c r="G465" s="3"/>
    </row>
    <row r="466" spans="5:7" x14ac:dyDescent="0.2">
      <c r="E466" s="3"/>
      <c r="G466" s="3"/>
    </row>
    <row r="467" spans="5:7" x14ac:dyDescent="0.2">
      <c r="E467" s="3"/>
      <c r="G467" s="3"/>
    </row>
    <row r="468" spans="5:7" x14ac:dyDescent="0.2">
      <c r="E468" s="3"/>
      <c r="G468" s="3"/>
    </row>
    <row r="469" spans="5:7" x14ac:dyDescent="0.2">
      <c r="E469" s="3"/>
      <c r="G469" s="3"/>
    </row>
    <row r="470" spans="5:7" x14ac:dyDescent="0.2">
      <c r="E470" s="3"/>
      <c r="G470" s="3"/>
    </row>
    <row r="471" spans="5:7" x14ac:dyDescent="0.2">
      <c r="E471" s="3"/>
      <c r="G471" s="3"/>
    </row>
    <row r="472" spans="5:7" x14ac:dyDescent="0.2">
      <c r="E472" s="3"/>
      <c r="G472" s="3"/>
    </row>
    <row r="473" spans="5:7" x14ac:dyDescent="0.2">
      <c r="E473" s="3"/>
      <c r="G473" s="3"/>
    </row>
    <row r="474" spans="5:7" x14ac:dyDescent="0.2">
      <c r="E474" s="3"/>
      <c r="G474" s="3"/>
    </row>
    <row r="475" spans="5:7" x14ac:dyDescent="0.2">
      <c r="E475" s="3"/>
      <c r="G475" s="3"/>
    </row>
    <row r="476" spans="5:7" x14ac:dyDescent="0.2">
      <c r="E476" s="3"/>
      <c r="G476" s="3"/>
    </row>
    <row r="477" spans="5:7" x14ac:dyDescent="0.2">
      <c r="E477" s="3"/>
      <c r="G477" s="3"/>
    </row>
    <row r="478" spans="5:7" x14ac:dyDescent="0.2">
      <c r="E478" s="3"/>
      <c r="G478" s="3"/>
    </row>
    <row r="479" spans="5:7" x14ac:dyDescent="0.2">
      <c r="E479" s="3"/>
      <c r="G479" s="3"/>
    </row>
    <row r="480" spans="5:7" x14ac:dyDescent="0.2">
      <c r="E480" s="3"/>
      <c r="G480" s="3"/>
    </row>
    <row r="481" spans="5:7" x14ac:dyDescent="0.2">
      <c r="E481" s="3"/>
      <c r="G481" s="3"/>
    </row>
    <row r="482" spans="5:7" x14ac:dyDescent="0.2">
      <c r="E482" s="3"/>
      <c r="G482" s="3"/>
    </row>
    <row r="483" spans="5:7" x14ac:dyDescent="0.2">
      <c r="E483" s="3"/>
      <c r="G483" s="3"/>
    </row>
    <row r="484" spans="5:7" x14ac:dyDescent="0.2">
      <c r="E484" s="3"/>
      <c r="G484" s="3"/>
    </row>
    <row r="485" spans="5:7" x14ac:dyDescent="0.2">
      <c r="E485" s="3"/>
      <c r="G485" s="3"/>
    </row>
    <row r="486" spans="5:7" x14ac:dyDescent="0.2">
      <c r="E486" s="3"/>
      <c r="G486" s="3"/>
    </row>
    <row r="487" spans="5:7" x14ac:dyDescent="0.2">
      <c r="E487" s="3"/>
      <c r="G487" s="3"/>
    </row>
    <row r="488" spans="5:7" x14ac:dyDescent="0.2">
      <c r="E488" s="3"/>
      <c r="G488" s="3"/>
    </row>
    <row r="489" spans="5:7" x14ac:dyDescent="0.2">
      <c r="E489" s="3"/>
      <c r="G489" s="3"/>
    </row>
    <row r="490" spans="5:7" x14ac:dyDescent="0.2">
      <c r="E490" s="3"/>
      <c r="G490" s="3"/>
    </row>
    <row r="491" spans="5:7" x14ac:dyDescent="0.2">
      <c r="E491" s="3"/>
      <c r="G491" s="3"/>
    </row>
    <row r="492" spans="5:7" x14ac:dyDescent="0.2">
      <c r="E492" s="3"/>
      <c r="G492" s="3"/>
    </row>
    <row r="493" spans="5:7" x14ac:dyDescent="0.2">
      <c r="E493" s="3"/>
      <c r="G493" s="3"/>
    </row>
    <row r="494" spans="5:7" x14ac:dyDescent="0.2">
      <c r="E494" s="3"/>
      <c r="G494" s="3"/>
    </row>
    <row r="495" spans="5:7" x14ac:dyDescent="0.2">
      <c r="E495" s="3"/>
      <c r="G495" s="3"/>
    </row>
    <row r="496" spans="5:7" x14ac:dyDescent="0.2">
      <c r="E496" s="3"/>
      <c r="G496" s="3"/>
    </row>
    <row r="497" spans="5:7" x14ac:dyDescent="0.2">
      <c r="E497" s="3"/>
      <c r="G497" s="3"/>
    </row>
    <row r="498" spans="5:7" x14ac:dyDescent="0.2">
      <c r="E498" s="3"/>
      <c r="G498" s="3"/>
    </row>
    <row r="499" spans="5:7" x14ac:dyDescent="0.2">
      <c r="E499" s="3"/>
      <c r="G499" s="3"/>
    </row>
    <row r="500" spans="5:7" x14ac:dyDescent="0.2">
      <c r="E500" s="3"/>
      <c r="G500" s="3"/>
    </row>
    <row r="501" spans="5:7" x14ac:dyDescent="0.2">
      <c r="E501" s="3"/>
      <c r="G501" s="3"/>
    </row>
    <row r="502" spans="5:7" x14ac:dyDescent="0.2">
      <c r="E502" s="3"/>
      <c r="G502" s="3"/>
    </row>
    <row r="503" spans="5:7" x14ac:dyDescent="0.2">
      <c r="E503" s="3"/>
      <c r="G503" s="3"/>
    </row>
    <row r="504" spans="5:7" x14ac:dyDescent="0.2">
      <c r="E504" s="3"/>
      <c r="G504" s="3"/>
    </row>
    <row r="505" spans="5:7" x14ac:dyDescent="0.2">
      <c r="E505" s="3"/>
      <c r="G505" s="3"/>
    </row>
    <row r="506" spans="5:7" x14ac:dyDescent="0.2">
      <c r="E506" s="3"/>
      <c r="G506" s="3"/>
    </row>
    <row r="507" spans="5:7" x14ac:dyDescent="0.2">
      <c r="E507" s="3"/>
      <c r="G507" s="3"/>
    </row>
    <row r="508" spans="5:7" x14ac:dyDescent="0.2">
      <c r="E508" s="3"/>
      <c r="G508" s="3"/>
    </row>
    <row r="509" spans="5:7" x14ac:dyDescent="0.2">
      <c r="E509" s="3"/>
      <c r="G509" s="3"/>
    </row>
    <row r="510" spans="5:7" x14ac:dyDescent="0.2">
      <c r="E510" s="3"/>
      <c r="G510" s="3"/>
    </row>
    <row r="511" spans="5:7" x14ac:dyDescent="0.2">
      <c r="E511" s="3"/>
      <c r="G511" s="3"/>
    </row>
    <row r="512" spans="5:7" x14ac:dyDescent="0.2">
      <c r="E512" s="3"/>
      <c r="G512" s="3"/>
    </row>
    <row r="513" spans="5:7" x14ac:dyDescent="0.2">
      <c r="E513" s="3"/>
      <c r="G513" s="3"/>
    </row>
    <row r="514" spans="5:7" x14ac:dyDescent="0.2">
      <c r="E514" s="3"/>
      <c r="G514" s="3"/>
    </row>
    <row r="515" spans="5:7" x14ac:dyDescent="0.2">
      <c r="E515" s="3"/>
      <c r="G515" s="3"/>
    </row>
    <row r="516" spans="5:7" x14ac:dyDescent="0.2">
      <c r="E516" s="3"/>
      <c r="G516" s="3"/>
    </row>
    <row r="517" spans="5:7" x14ac:dyDescent="0.2">
      <c r="E517" s="3"/>
      <c r="G517" s="3"/>
    </row>
    <row r="518" spans="5:7" x14ac:dyDescent="0.2">
      <c r="E518" s="3"/>
      <c r="G518" s="3"/>
    </row>
    <row r="519" spans="5:7" x14ac:dyDescent="0.2">
      <c r="E519" s="3"/>
      <c r="G519" s="3"/>
    </row>
    <row r="520" spans="5:7" x14ac:dyDescent="0.2">
      <c r="E520" s="3"/>
      <c r="G520" s="3"/>
    </row>
    <row r="521" spans="5:7" x14ac:dyDescent="0.2">
      <c r="E521" s="3"/>
      <c r="G521" s="3"/>
    </row>
    <row r="522" spans="5:7" x14ac:dyDescent="0.2">
      <c r="E522" s="3"/>
      <c r="G522" s="3"/>
    </row>
    <row r="523" spans="5:7" x14ac:dyDescent="0.2">
      <c r="E523" s="3"/>
      <c r="G523" s="3"/>
    </row>
    <row r="524" spans="5:7" x14ac:dyDescent="0.2">
      <c r="E524" s="3"/>
      <c r="G524" s="3"/>
    </row>
    <row r="525" spans="5:7" x14ac:dyDescent="0.2">
      <c r="E525" s="3"/>
      <c r="G525" s="3"/>
    </row>
    <row r="526" spans="5:7" x14ac:dyDescent="0.2">
      <c r="E526" s="3"/>
      <c r="G526" s="3"/>
    </row>
    <row r="527" spans="5:7" x14ac:dyDescent="0.2">
      <c r="E527" s="3"/>
      <c r="G527" s="3"/>
    </row>
    <row r="528" spans="5:7" x14ac:dyDescent="0.2">
      <c r="E528" s="3"/>
      <c r="G528" s="3"/>
    </row>
    <row r="529" spans="5:7" x14ac:dyDescent="0.2">
      <c r="E529" s="3"/>
      <c r="G529" s="3"/>
    </row>
    <row r="530" spans="5:7" x14ac:dyDescent="0.2">
      <c r="E530" s="3"/>
      <c r="G530" s="3"/>
    </row>
    <row r="531" spans="5:7" x14ac:dyDescent="0.2">
      <c r="E531" s="3"/>
      <c r="G531" s="3"/>
    </row>
    <row r="532" spans="5:7" x14ac:dyDescent="0.2">
      <c r="E532" s="3"/>
      <c r="G532" s="3"/>
    </row>
    <row r="533" spans="5:7" x14ac:dyDescent="0.2">
      <c r="E533" s="3"/>
      <c r="G533" s="3"/>
    </row>
    <row r="534" spans="5:7" x14ac:dyDescent="0.2">
      <c r="E534" s="3"/>
      <c r="G534" s="3"/>
    </row>
    <row r="535" spans="5:7" x14ac:dyDescent="0.2">
      <c r="E535" s="3"/>
      <c r="G535" s="3"/>
    </row>
    <row r="536" spans="5:7" x14ac:dyDescent="0.2">
      <c r="E536" s="3"/>
      <c r="G536" s="3"/>
    </row>
    <row r="537" spans="5:7" x14ac:dyDescent="0.2">
      <c r="E537" s="3"/>
      <c r="G537" s="3"/>
    </row>
    <row r="538" spans="5:7" x14ac:dyDescent="0.2">
      <c r="E538" s="3"/>
      <c r="G538" s="3"/>
    </row>
    <row r="539" spans="5:7" x14ac:dyDescent="0.2">
      <c r="E539" s="3"/>
      <c r="G539" s="3"/>
    </row>
    <row r="540" spans="5:7" x14ac:dyDescent="0.2">
      <c r="E540" s="3"/>
      <c r="G540" s="3"/>
    </row>
    <row r="541" spans="5:7" x14ac:dyDescent="0.2">
      <c r="E541" s="3"/>
      <c r="G541" s="3"/>
    </row>
    <row r="542" spans="5:7" x14ac:dyDescent="0.2">
      <c r="E542" s="3"/>
      <c r="G542" s="3"/>
    </row>
    <row r="543" spans="5:7" x14ac:dyDescent="0.2">
      <c r="E543" s="3"/>
      <c r="G543" s="3"/>
    </row>
    <row r="544" spans="5:7" x14ac:dyDescent="0.2">
      <c r="E544" s="3"/>
      <c r="G544" s="3"/>
    </row>
    <row r="545" spans="5:7" x14ac:dyDescent="0.2">
      <c r="E545" s="3"/>
      <c r="G545" s="3"/>
    </row>
    <row r="546" spans="5:7" x14ac:dyDescent="0.2">
      <c r="E546" s="3"/>
      <c r="G546" s="3"/>
    </row>
    <row r="547" spans="5:7" x14ac:dyDescent="0.2">
      <c r="E547" s="3"/>
      <c r="G547" s="3"/>
    </row>
    <row r="548" spans="5:7" x14ac:dyDescent="0.2">
      <c r="E548" s="3"/>
      <c r="G548" s="3"/>
    </row>
    <row r="549" spans="5:7" x14ac:dyDescent="0.2">
      <c r="E549" s="3"/>
      <c r="G549" s="3"/>
    </row>
    <row r="550" spans="5:7" x14ac:dyDescent="0.2">
      <c r="E550" s="3"/>
      <c r="G550" s="3"/>
    </row>
    <row r="551" spans="5:7" x14ac:dyDescent="0.2">
      <c r="E551" s="3"/>
      <c r="G551" s="3"/>
    </row>
    <row r="552" spans="5:7" x14ac:dyDescent="0.2">
      <c r="E552" s="3"/>
      <c r="G552" s="3"/>
    </row>
    <row r="553" spans="5:7" x14ac:dyDescent="0.2">
      <c r="E553" s="3"/>
      <c r="G553" s="3"/>
    </row>
    <row r="554" spans="5:7" x14ac:dyDescent="0.2">
      <c r="E554" s="3"/>
      <c r="G554" s="3"/>
    </row>
    <row r="555" spans="5:7" x14ac:dyDescent="0.2">
      <c r="E555" s="3"/>
      <c r="G555" s="3"/>
    </row>
    <row r="556" spans="5:7" x14ac:dyDescent="0.2">
      <c r="E556" s="3"/>
      <c r="G556" s="3"/>
    </row>
    <row r="557" spans="5:7" x14ac:dyDescent="0.2">
      <c r="E557" s="3"/>
      <c r="G557" s="3"/>
    </row>
    <row r="558" spans="5:7" x14ac:dyDescent="0.2">
      <c r="E558" s="3"/>
      <c r="G558" s="3"/>
    </row>
    <row r="559" spans="5:7" x14ac:dyDescent="0.2">
      <c r="E559" s="3"/>
      <c r="G559" s="3"/>
    </row>
    <row r="560" spans="5:7" x14ac:dyDescent="0.2">
      <c r="E560" s="3"/>
      <c r="G560" s="3"/>
    </row>
    <row r="561" spans="5:7" x14ac:dyDescent="0.2">
      <c r="E561" s="3"/>
      <c r="G561" s="3"/>
    </row>
    <row r="562" spans="5:7" x14ac:dyDescent="0.2">
      <c r="E562" s="3"/>
      <c r="G562" s="3"/>
    </row>
    <row r="563" spans="5:7" x14ac:dyDescent="0.2">
      <c r="E563" s="3"/>
      <c r="G563" s="3"/>
    </row>
    <row r="564" spans="5:7" x14ac:dyDescent="0.2">
      <c r="E564" s="3"/>
      <c r="G564" s="3"/>
    </row>
    <row r="565" spans="5:7" x14ac:dyDescent="0.2">
      <c r="E565" s="3"/>
      <c r="G565" s="3"/>
    </row>
    <row r="566" spans="5:7" x14ac:dyDescent="0.2">
      <c r="E566" s="3"/>
      <c r="G566" s="3"/>
    </row>
    <row r="567" spans="5:7" x14ac:dyDescent="0.2">
      <c r="E567" s="3"/>
      <c r="G567" s="3"/>
    </row>
    <row r="568" spans="5:7" x14ac:dyDescent="0.2">
      <c r="E568" s="3"/>
      <c r="G568" s="3"/>
    </row>
    <row r="569" spans="5:7" x14ac:dyDescent="0.2">
      <c r="E569" s="3"/>
      <c r="G569" s="3"/>
    </row>
    <row r="570" spans="5:7" x14ac:dyDescent="0.2">
      <c r="E570" s="3"/>
      <c r="G570" s="3"/>
    </row>
    <row r="571" spans="5:7" x14ac:dyDescent="0.2">
      <c r="E571" s="3"/>
      <c r="G571" s="3"/>
    </row>
    <row r="572" spans="5:7" x14ac:dyDescent="0.2">
      <c r="E572" s="3"/>
      <c r="G572" s="3"/>
    </row>
    <row r="573" spans="5:7" x14ac:dyDescent="0.2">
      <c r="E573" s="3"/>
      <c r="G573" s="3"/>
    </row>
    <row r="574" spans="5:7" x14ac:dyDescent="0.2">
      <c r="E574" s="3"/>
      <c r="G574" s="3"/>
    </row>
    <row r="575" spans="5:7" x14ac:dyDescent="0.2">
      <c r="E575" s="3"/>
      <c r="G575" s="3"/>
    </row>
    <row r="576" spans="5:7" x14ac:dyDescent="0.2">
      <c r="E576" s="3"/>
      <c r="G576" s="3"/>
    </row>
    <row r="577" spans="5:7" x14ac:dyDescent="0.2">
      <c r="E577" s="3"/>
      <c r="G577" s="3"/>
    </row>
    <row r="578" spans="5:7" x14ac:dyDescent="0.2">
      <c r="E578" s="3"/>
      <c r="G578" s="3"/>
    </row>
    <row r="579" spans="5:7" x14ac:dyDescent="0.2">
      <c r="E579" s="3"/>
      <c r="G579" s="3"/>
    </row>
    <row r="580" spans="5:7" x14ac:dyDescent="0.2">
      <c r="E580" s="3"/>
      <c r="G580" s="3"/>
    </row>
    <row r="581" spans="5:7" x14ac:dyDescent="0.2">
      <c r="E581" s="3"/>
      <c r="G581" s="3"/>
    </row>
    <row r="582" spans="5:7" x14ac:dyDescent="0.2">
      <c r="E582" s="3"/>
      <c r="G582" s="3"/>
    </row>
    <row r="583" spans="5:7" x14ac:dyDescent="0.2">
      <c r="E583" s="3"/>
      <c r="G583" s="3"/>
    </row>
    <row r="584" spans="5:7" x14ac:dyDescent="0.2">
      <c r="E584" s="3"/>
      <c r="G584" s="3"/>
    </row>
    <row r="585" spans="5:7" x14ac:dyDescent="0.2">
      <c r="E585" s="3"/>
      <c r="G585" s="3"/>
    </row>
    <row r="586" spans="5:7" x14ac:dyDescent="0.2">
      <c r="E586" s="3"/>
      <c r="G586" s="3"/>
    </row>
    <row r="587" spans="5:7" x14ac:dyDescent="0.2">
      <c r="E587" s="3"/>
      <c r="G587" s="3"/>
    </row>
    <row r="588" spans="5:7" x14ac:dyDescent="0.2">
      <c r="E588" s="3"/>
      <c r="G588" s="3"/>
    </row>
    <row r="589" spans="5:7" x14ac:dyDescent="0.2">
      <c r="E589" s="3"/>
      <c r="G589" s="3"/>
    </row>
    <row r="590" spans="5:7" x14ac:dyDescent="0.2">
      <c r="E590" s="3"/>
      <c r="G590" s="3"/>
    </row>
    <row r="591" spans="5:7" x14ac:dyDescent="0.2">
      <c r="E591" s="3"/>
      <c r="G591" s="3"/>
    </row>
    <row r="592" spans="5:7" x14ac:dyDescent="0.2">
      <c r="E592" s="3"/>
      <c r="G592" s="3"/>
    </row>
    <row r="593" spans="5:7" x14ac:dyDescent="0.2">
      <c r="E593" s="3"/>
      <c r="G593" s="3"/>
    </row>
    <row r="594" spans="5:7" x14ac:dyDescent="0.2">
      <c r="E594" s="3"/>
      <c r="G594" s="3"/>
    </row>
    <row r="595" spans="5:7" x14ac:dyDescent="0.2">
      <c r="E595" s="3"/>
      <c r="G595" s="3"/>
    </row>
    <row r="596" spans="5:7" x14ac:dyDescent="0.2">
      <c r="E596" s="3"/>
      <c r="G596" s="3"/>
    </row>
    <row r="597" spans="5:7" x14ac:dyDescent="0.2">
      <c r="E597" s="3"/>
      <c r="G597" s="3"/>
    </row>
    <row r="598" spans="5:7" x14ac:dyDescent="0.2">
      <c r="E598" s="3"/>
      <c r="G598" s="3"/>
    </row>
    <row r="599" spans="5:7" x14ac:dyDescent="0.2">
      <c r="E599" s="3"/>
      <c r="G599" s="3"/>
    </row>
    <row r="600" spans="5:7" x14ac:dyDescent="0.2">
      <c r="E600" s="3"/>
      <c r="G600" s="3"/>
    </row>
    <row r="601" spans="5:7" x14ac:dyDescent="0.2">
      <c r="E601" s="3"/>
      <c r="G601" s="3"/>
    </row>
    <row r="602" spans="5:7" x14ac:dyDescent="0.2">
      <c r="E602" s="3"/>
      <c r="G602" s="3"/>
    </row>
    <row r="603" spans="5:7" x14ac:dyDescent="0.2">
      <c r="E603" s="3"/>
      <c r="G603" s="3"/>
    </row>
    <row r="604" spans="5:7" x14ac:dyDescent="0.2">
      <c r="E604" s="3"/>
      <c r="G604" s="3"/>
    </row>
    <row r="605" spans="5:7" x14ac:dyDescent="0.2">
      <c r="E605" s="3"/>
      <c r="G605" s="3"/>
    </row>
    <row r="606" spans="5:7" x14ac:dyDescent="0.2">
      <c r="E606" s="3"/>
      <c r="G606" s="3"/>
    </row>
    <row r="607" spans="5:7" x14ac:dyDescent="0.2">
      <c r="E607" s="3"/>
      <c r="G607" s="3"/>
    </row>
    <row r="608" spans="5:7" x14ac:dyDescent="0.2">
      <c r="E608" s="3"/>
      <c r="G608" s="3"/>
    </row>
    <row r="609" spans="5:7" x14ac:dyDescent="0.2">
      <c r="E609" s="3"/>
      <c r="G609" s="3"/>
    </row>
    <row r="610" spans="5:7" x14ac:dyDescent="0.2">
      <c r="E610" s="3"/>
      <c r="G610" s="3"/>
    </row>
    <row r="611" spans="5:7" x14ac:dyDescent="0.2">
      <c r="E611" s="3"/>
      <c r="G611" s="3"/>
    </row>
    <row r="612" spans="5:7" x14ac:dyDescent="0.2">
      <c r="E612" s="3"/>
      <c r="G612" s="3"/>
    </row>
    <row r="613" spans="5:7" x14ac:dyDescent="0.2">
      <c r="E613" s="3"/>
      <c r="G613" s="3"/>
    </row>
    <row r="614" spans="5:7" x14ac:dyDescent="0.2">
      <c r="E614" s="3"/>
      <c r="G614" s="3"/>
    </row>
    <row r="615" spans="5:7" x14ac:dyDescent="0.2">
      <c r="E615" s="3"/>
      <c r="G615" s="3"/>
    </row>
    <row r="616" spans="5:7" x14ac:dyDescent="0.2">
      <c r="E616" s="3"/>
      <c r="G616" s="3"/>
    </row>
    <row r="617" spans="5:7" x14ac:dyDescent="0.2">
      <c r="E617" s="3"/>
      <c r="G617" s="3"/>
    </row>
    <row r="618" spans="5:7" x14ac:dyDescent="0.2">
      <c r="E618" s="3"/>
      <c r="G618" s="3"/>
    </row>
    <row r="619" spans="5:7" x14ac:dyDescent="0.2">
      <c r="E619" s="3"/>
      <c r="G619" s="3"/>
    </row>
    <row r="620" spans="5:7" x14ac:dyDescent="0.2">
      <c r="E620" s="3"/>
      <c r="G620" s="3"/>
    </row>
    <row r="621" spans="5:7" x14ac:dyDescent="0.2">
      <c r="E621" s="3"/>
      <c r="G621" s="3"/>
    </row>
    <row r="622" spans="5:7" x14ac:dyDescent="0.2">
      <c r="E622" s="3"/>
      <c r="G622" s="3"/>
    </row>
    <row r="623" spans="5:7" x14ac:dyDescent="0.2">
      <c r="E623" s="3"/>
      <c r="G623" s="3"/>
    </row>
    <row r="624" spans="5:7" x14ac:dyDescent="0.2">
      <c r="E624" s="3"/>
      <c r="G624" s="3"/>
    </row>
    <row r="625" spans="5:7" x14ac:dyDescent="0.2">
      <c r="E625" s="3"/>
      <c r="G625" s="3"/>
    </row>
    <row r="626" spans="5:7" x14ac:dyDescent="0.2">
      <c r="E626" s="3"/>
      <c r="G626" s="3"/>
    </row>
    <row r="627" spans="5:7" x14ac:dyDescent="0.2">
      <c r="E627" s="3"/>
      <c r="G627" s="3"/>
    </row>
    <row r="628" spans="5:7" x14ac:dyDescent="0.2">
      <c r="E628" s="3"/>
      <c r="G628" s="3"/>
    </row>
    <row r="629" spans="5:7" x14ac:dyDescent="0.2">
      <c r="E629" s="3"/>
      <c r="G629" s="3"/>
    </row>
    <row r="630" spans="5:7" x14ac:dyDescent="0.2">
      <c r="E630" s="3"/>
      <c r="G630" s="3"/>
    </row>
    <row r="631" spans="5:7" x14ac:dyDescent="0.2">
      <c r="E631" s="3"/>
      <c r="G631" s="3"/>
    </row>
    <row r="632" spans="5:7" x14ac:dyDescent="0.2">
      <c r="E632" s="3"/>
      <c r="G632" s="3"/>
    </row>
    <row r="633" spans="5:7" x14ac:dyDescent="0.2">
      <c r="E633" s="3"/>
      <c r="G633" s="3"/>
    </row>
    <row r="634" spans="5:7" x14ac:dyDescent="0.2">
      <c r="E634" s="3"/>
      <c r="G634" s="3"/>
    </row>
    <row r="635" spans="5:7" x14ac:dyDescent="0.2">
      <c r="E635" s="3"/>
      <c r="G635" s="3"/>
    </row>
    <row r="636" spans="5:7" x14ac:dyDescent="0.2">
      <c r="E636" s="3"/>
      <c r="G636" s="3"/>
    </row>
    <row r="637" spans="5:7" x14ac:dyDescent="0.2">
      <c r="E637" s="3"/>
      <c r="G637" s="3"/>
    </row>
    <row r="638" spans="5:7" x14ac:dyDescent="0.2">
      <c r="E638" s="3"/>
      <c r="G638" s="3"/>
    </row>
    <row r="639" spans="5:7" x14ac:dyDescent="0.2">
      <c r="E639" s="3"/>
      <c r="G639" s="3"/>
    </row>
    <row r="640" spans="5:7" x14ac:dyDescent="0.2">
      <c r="E640" s="3"/>
      <c r="G640" s="3"/>
    </row>
    <row r="641" spans="5:7" x14ac:dyDescent="0.2">
      <c r="E641" s="3"/>
      <c r="G641" s="3"/>
    </row>
    <row r="642" spans="5:7" x14ac:dyDescent="0.2">
      <c r="E642" s="3"/>
      <c r="G642" s="3"/>
    </row>
    <row r="643" spans="5:7" x14ac:dyDescent="0.2">
      <c r="E643" s="3"/>
      <c r="G643" s="3"/>
    </row>
    <row r="644" spans="5:7" x14ac:dyDescent="0.2">
      <c r="E644" s="3"/>
      <c r="G644" s="3"/>
    </row>
    <row r="645" spans="5:7" x14ac:dyDescent="0.2">
      <c r="E645" s="3"/>
      <c r="G645" s="3"/>
    </row>
    <row r="646" spans="5:7" x14ac:dyDescent="0.2">
      <c r="E646" s="3"/>
      <c r="G646" s="3"/>
    </row>
    <row r="647" spans="5:7" x14ac:dyDescent="0.2">
      <c r="E647" s="3"/>
      <c r="G647" s="3"/>
    </row>
    <row r="648" spans="5:7" x14ac:dyDescent="0.2">
      <c r="E648" s="3"/>
      <c r="G648" s="3"/>
    </row>
    <row r="649" spans="5:7" x14ac:dyDescent="0.2">
      <c r="E649" s="3"/>
      <c r="G649" s="3"/>
    </row>
    <row r="650" spans="5:7" x14ac:dyDescent="0.2">
      <c r="E650" s="3"/>
      <c r="G650" s="3"/>
    </row>
    <row r="651" spans="5:7" x14ac:dyDescent="0.2">
      <c r="E651" s="3"/>
      <c r="G651" s="3"/>
    </row>
    <row r="652" spans="5:7" x14ac:dyDescent="0.2">
      <c r="E652" s="3"/>
      <c r="G652" s="3"/>
    </row>
    <row r="653" spans="5:7" x14ac:dyDescent="0.2">
      <c r="E653" s="3"/>
      <c r="G653" s="3"/>
    </row>
    <row r="654" spans="5:7" x14ac:dyDescent="0.2">
      <c r="E654" s="3"/>
      <c r="G654" s="3"/>
    </row>
    <row r="655" spans="5:7" x14ac:dyDescent="0.2">
      <c r="E655" s="3"/>
      <c r="G655" s="3"/>
    </row>
    <row r="656" spans="5:7" x14ac:dyDescent="0.2">
      <c r="E656" s="3"/>
      <c r="G656" s="3"/>
    </row>
    <row r="657" spans="5:7" x14ac:dyDescent="0.2">
      <c r="E657" s="3"/>
      <c r="G657" s="3"/>
    </row>
    <row r="658" spans="5:7" x14ac:dyDescent="0.2">
      <c r="E658" s="3"/>
      <c r="G658" s="3"/>
    </row>
    <row r="659" spans="5:7" x14ac:dyDescent="0.2">
      <c r="E659" s="3"/>
      <c r="G659" s="3"/>
    </row>
    <row r="660" spans="5:7" x14ac:dyDescent="0.2">
      <c r="E660" s="3"/>
      <c r="G660" s="3"/>
    </row>
    <row r="661" spans="5:7" x14ac:dyDescent="0.2">
      <c r="E661" s="3"/>
      <c r="G661" s="3"/>
    </row>
    <row r="662" spans="5:7" x14ac:dyDescent="0.2">
      <c r="E662" s="3"/>
      <c r="G662" s="3"/>
    </row>
    <row r="663" spans="5:7" x14ac:dyDescent="0.2">
      <c r="E663" s="3"/>
      <c r="G663" s="3"/>
    </row>
    <row r="664" spans="5:7" x14ac:dyDescent="0.2">
      <c r="E664" s="3"/>
      <c r="G664" s="3"/>
    </row>
    <row r="665" spans="5:7" x14ac:dyDescent="0.2">
      <c r="E665" s="3"/>
      <c r="G665" s="3"/>
    </row>
    <row r="666" spans="5:7" x14ac:dyDescent="0.2">
      <c r="E666" s="3"/>
      <c r="G666" s="3"/>
    </row>
    <row r="667" spans="5:7" x14ac:dyDescent="0.2">
      <c r="E667" s="3"/>
      <c r="G667" s="3"/>
    </row>
    <row r="668" spans="5:7" x14ac:dyDescent="0.2">
      <c r="E668" s="3"/>
      <c r="G668" s="3"/>
    </row>
    <row r="669" spans="5:7" x14ac:dyDescent="0.2">
      <c r="E669" s="3"/>
      <c r="G669" s="3"/>
    </row>
    <row r="670" spans="5:7" x14ac:dyDescent="0.2">
      <c r="E670" s="3"/>
      <c r="G670" s="3"/>
    </row>
    <row r="671" spans="5:7" x14ac:dyDescent="0.2">
      <c r="E671" s="3"/>
      <c r="G671" s="3"/>
    </row>
    <row r="672" spans="5:7" x14ac:dyDescent="0.2">
      <c r="E672" s="3"/>
      <c r="G672" s="3"/>
    </row>
    <row r="673" spans="5:7" x14ac:dyDescent="0.2">
      <c r="E673" s="3"/>
      <c r="G673" s="3"/>
    </row>
    <row r="674" spans="5:7" x14ac:dyDescent="0.2">
      <c r="E674" s="3"/>
      <c r="G674" s="3"/>
    </row>
    <row r="675" spans="5:7" x14ac:dyDescent="0.2">
      <c r="E675" s="3"/>
      <c r="G675" s="3"/>
    </row>
    <row r="676" spans="5:7" x14ac:dyDescent="0.2">
      <c r="E676" s="3"/>
      <c r="G676" s="3"/>
    </row>
    <row r="677" spans="5:7" x14ac:dyDescent="0.2">
      <c r="E677" s="3"/>
      <c r="G677" s="3"/>
    </row>
    <row r="678" spans="5:7" x14ac:dyDescent="0.2">
      <c r="E678" s="3"/>
      <c r="G678" s="3"/>
    </row>
    <row r="679" spans="5:7" x14ac:dyDescent="0.2">
      <c r="E679" s="3"/>
      <c r="G679" s="3"/>
    </row>
    <row r="680" spans="5:7" x14ac:dyDescent="0.2">
      <c r="E680" s="3"/>
      <c r="G680" s="3"/>
    </row>
    <row r="681" spans="5:7" x14ac:dyDescent="0.2">
      <c r="E681" s="3"/>
      <c r="G681" s="3"/>
    </row>
    <row r="682" spans="5:7" x14ac:dyDescent="0.2">
      <c r="E682" s="3"/>
      <c r="G682" s="3"/>
    </row>
    <row r="683" spans="5:7" x14ac:dyDescent="0.2">
      <c r="E683" s="3"/>
      <c r="G683" s="3"/>
    </row>
    <row r="684" spans="5:7" x14ac:dyDescent="0.2">
      <c r="E684" s="3"/>
      <c r="G684" s="3"/>
    </row>
    <row r="685" spans="5:7" x14ac:dyDescent="0.2">
      <c r="E685" s="3"/>
      <c r="G685" s="3"/>
    </row>
    <row r="686" spans="5:7" x14ac:dyDescent="0.2">
      <c r="E686" s="3"/>
      <c r="G686" s="3"/>
    </row>
    <row r="687" spans="5:7" x14ac:dyDescent="0.2">
      <c r="E687" s="3"/>
      <c r="G687" s="3"/>
    </row>
    <row r="688" spans="5:7" x14ac:dyDescent="0.2">
      <c r="E688" s="3"/>
      <c r="G688" s="3"/>
    </row>
    <row r="689" spans="5:7" x14ac:dyDescent="0.2">
      <c r="E689" s="3"/>
      <c r="G689" s="3"/>
    </row>
    <row r="690" spans="5:7" x14ac:dyDescent="0.2">
      <c r="E690" s="3"/>
      <c r="G690" s="3"/>
    </row>
    <row r="691" spans="5:7" x14ac:dyDescent="0.2">
      <c r="E691" s="3"/>
      <c r="G691" s="3"/>
    </row>
    <row r="692" spans="5:7" x14ac:dyDescent="0.2">
      <c r="E692" s="3"/>
      <c r="G692" s="3"/>
    </row>
    <row r="693" spans="5:7" x14ac:dyDescent="0.2">
      <c r="E693" s="3"/>
      <c r="G693" s="3"/>
    </row>
    <row r="694" spans="5:7" x14ac:dyDescent="0.2">
      <c r="E694" s="3"/>
      <c r="G694" s="3"/>
    </row>
    <row r="695" spans="5:7" x14ac:dyDescent="0.2">
      <c r="E695" s="3"/>
      <c r="G695" s="3"/>
    </row>
    <row r="696" spans="5:7" x14ac:dyDescent="0.2">
      <c r="E696" s="3"/>
      <c r="G696" s="3"/>
    </row>
    <row r="697" spans="5:7" x14ac:dyDescent="0.2">
      <c r="E697" s="3"/>
      <c r="G697" s="3"/>
    </row>
    <row r="698" spans="5:7" x14ac:dyDescent="0.2">
      <c r="E698" s="3"/>
      <c r="G698" s="3"/>
    </row>
    <row r="699" spans="5:7" x14ac:dyDescent="0.2">
      <c r="E699" s="3"/>
      <c r="G699" s="3"/>
    </row>
    <row r="700" spans="5:7" x14ac:dyDescent="0.2">
      <c r="E700" s="3"/>
      <c r="G700" s="3"/>
    </row>
    <row r="701" spans="5:7" x14ac:dyDescent="0.2">
      <c r="E701" s="3"/>
      <c r="G701" s="3"/>
    </row>
    <row r="702" spans="5:7" x14ac:dyDescent="0.2">
      <c r="E702" s="3"/>
      <c r="G702" s="3"/>
    </row>
    <row r="703" spans="5:7" x14ac:dyDescent="0.2">
      <c r="E703" s="3"/>
      <c r="G703" s="3"/>
    </row>
    <row r="704" spans="5:7" x14ac:dyDescent="0.2">
      <c r="E704" s="3"/>
      <c r="G704" s="3"/>
    </row>
    <row r="705" spans="5:7" x14ac:dyDescent="0.2">
      <c r="E705" s="3"/>
      <c r="G705" s="3"/>
    </row>
    <row r="706" spans="5:7" x14ac:dyDescent="0.2">
      <c r="E706" s="3"/>
      <c r="G706" s="3"/>
    </row>
    <row r="707" spans="5:7" x14ac:dyDescent="0.2">
      <c r="E707" s="3"/>
      <c r="G707" s="3"/>
    </row>
    <row r="708" spans="5:7" x14ac:dyDescent="0.2">
      <c r="E708" s="3"/>
      <c r="G708" s="3"/>
    </row>
    <row r="709" spans="5:7" x14ac:dyDescent="0.2">
      <c r="E709" s="3"/>
      <c r="G709" s="3"/>
    </row>
    <row r="710" spans="5:7" x14ac:dyDescent="0.2">
      <c r="E710" s="3"/>
      <c r="G710" s="3"/>
    </row>
    <row r="711" spans="5:7" x14ac:dyDescent="0.2">
      <c r="E711" s="3"/>
      <c r="G711" s="3"/>
    </row>
    <row r="712" spans="5:7" x14ac:dyDescent="0.2">
      <c r="E712" s="3"/>
      <c r="G712" s="3"/>
    </row>
    <row r="713" spans="5:7" x14ac:dyDescent="0.2">
      <c r="E713" s="3"/>
      <c r="G713" s="3"/>
    </row>
    <row r="714" spans="5:7" x14ac:dyDescent="0.2">
      <c r="E714" s="3"/>
      <c r="G714" s="3"/>
    </row>
    <row r="715" spans="5:7" x14ac:dyDescent="0.2">
      <c r="E715" s="3"/>
      <c r="G715" s="3"/>
    </row>
    <row r="716" spans="5:7" x14ac:dyDescent="0.2">
      <c r="E716" s="3"/>
      <c r="G716" s="3"/>
    </row>
    <row r="717" spans="5:7" x14ac:dyDescent="0.2">
      <c r="E717" s="3"/>
      <c r="G717" s="3"/>
    </row>
    <row r="718" spans="5:7" x14ac:dyDescent="0.2">
      <c r="E718" s="3"/>
      <c r="G718" s="3"/>
    </row>
    <row r="719" spans="5:7" x14ac:dyDescent="0.2">
      <c r="E719" s="3"/>
      <c r="G719" s="3"/>
    </row>
    <row r="720" spans="5:7" x14ac:dyDescent="0.2">
      <c r="E720" s="3"/>
      <c r="G720" s="3"/>
    </row>
    <row r="721" spans="5:7" x14ac:dyDescent="0.2">
      <c r="E721" s="3"/>
      <c r="G721" s="3"/>
    </row>
    <row r="722" spans="5:7" x14ac:dyDescent="0.2">
      <c r="E722" s="3"/>
      <c r="G722" s="3"/>
    </row>
    <row r="723" spans="5:7" x14ac:dyDescent="0.2">
      <c r="E723" s="3"/>
      <c r="G723" s="3"/>
    </row>
    <row r="724" spans="5:7" x14ac:dyDescent="0.2">
      <c r="E724" s="3"/>
      <c r="G724" s="3"/>
    </row>
    <row r="725" spans="5:7" x14ac:dyDescent="0.2">
      <c r="E725" s="3"/>
      <c r="G725" s="3"/>
    </row>
    <row r="726" spans="5:7" x14ac:dyDescent="0.2">
      <c r="E726" s="3"/>
      <c r="G726" s="3"/>
    </row>
    <row r="727" spans="5:7" x14ac:dyDescent="0.2">
      <c r="E727" s="3"/>
      <c r="G727" s="3"/>
    </row>
    <row r="728" spans="5:7" x14ac:dyDescent="0.2">
      <c r="E728" s="3"/>
      <c r="G728" s="3"/>
    </row>
    <row r="729" spans="5:7" x14ac:dyDescent="0.2">
      <c r="E729" s="3"/>
      <c r="G729" s="3"/>
    </row>
    <row r="730" spans="5:7" x14ac:dyDescent="0.2">
      <c r="E730" s="3"/>
      <c r="G730" s="3"/>
    </row>
    <row r="731" spans="5:7" x14ac:dyDescent="0.2">
      <c r="E731" s="3"/>
      <c r="G731" s="3"/>
    </row>
    <row r="732" spans="5:7" x14ac:dyDescent="0.2">
      <c r="E732" s="3"/>
      <c r="G732" s="3"/>
    </row>
    <row r="733" spans="5:7" x14ac:dyDescent="0.2">
      <c r="E733" s="3"/>
      <c r="G733" s="3"/>
    </row>
    <row r="734" spans="5:7" x14ac:dyDescent="0.2">
      <c r="E734" s="3"/>
      <c r="G734" s="3"/>
    </row>
    <row r="735" spans="5:7" x14ac:dyDescent="0.2">
      <c r="E735" s="3"/>
      <c r="G735" s="3"/>
    </row>
    <row r="736" spans="5:7" x14ac:dyDescent="0.2">
      <c r="E736" s="3"/>
      <c r="G736" s="3"/>
    </row>
    <row r="737" spans="5:7" x14ac:dyDescent="0.2">
      <c r="E737" s="3"/>
      <c r="G737" s="3"/>
    </row>
    <row r="738" spans="5:7" x14ac:dyDescent="0.2">
      <c r="E738" s="3"/>
      <c r="G738" s="3"/>
    </row>
    <row r="739" spans="5:7" x14ac:dyDescent="0.2">
      <c r="E739" s="3"/>
      <c r="G739" s="3"/>
    </row>
    <row r="740" spans="5:7" x14ac:dyDescent="0.2">
      <c r="E740" s="3"/>
      <c r="G740" s="3"/>
    </row>
    <row r="741" spans="5:7" x14ac:dyDescent="0.2">
      <c r="E741" s="3"/>
      <c r="G741" s="3"/>
    </row>
    <row r="742" spans="5:7" x14ac:dyDescent="0.2">
      <c r="E742" s="3"/>
      <c r="G742" s="3"/>
    </row>
    <row r="743" spans="5:7" x14ac:dyDescent="0.2">
      <c r="E743" s="3"/>
      <c r="G743" s="3"/>
    </row>
    <row r="744" spans="5:7" x14ac:dyDescent="0.2">
      <c r="E744" s="3"/>
      <c r="G744" s="3"/>
    </row>
    <row r="745" spans="5:7" x14ac:dyDescent="0.2">
      <c r="E745" s="3"/>
      <c r="G745" s="3"/>
    </row>
    <row r="746" spans="5:7" x14ac:dyDescent="0.2">
      <c r="E746" s="3"/>
      <c r="G746" s="3"/>
    </row>
    <row r="747" spans="5:7" x14ac:dyDescent="0.2">
      <c r="E747" s="3"/>
      <c r="G747" s="3"/>
    </row>
    <row r="748" spans="5:7" x14ac:dyDescent="0.2">
      <c r="E748" s="3"/>
      <c r="G748" s="3"/>
    </row>
    <row r="749" spans="5:7" x14ac:dyDescent="0.2">
      <c r="E749" s="3"/>
      <c r="G749" s="3"/>
    </row>
    <row r="750" spans="5:7" x14ac:dyDescent="0.2">
      <c r="E750" s="3"/>
      <c r="G750" s="3"/>
    </row>
    <row r="751" spans="5:7" x14ac:dyDescent="0.2">
      <c r="E751" s="3"/>
      <c r="G751" s="3"/>
    </row>
    <row r="752" spans="5:7" x14ac:dyDescent="0.2">
      <c r="E752" s="3"/>
      <c r="G752" s="3"/>
    </row>
    <row r="753" spans="5:7" x14ac:dyDescent="0.2">
      <c r="E753" s="3"/>
      <c r="G753" s="3"/>
    </row>
    <row r="754" spans="5:7" x14ac:dyDescent="0.2">
      <c r="E754" s="3"/>
      <c r="G754" s="3"/>
    </row>
    <row r="755" spans="5:7" x14ac:dyDescent="0.2">
      <c r="E755" s="3"/>
      <c r="G755" s="3"/>
    </row>
    <row r="756" spans="5:7" x14ac:dyDescent="0.2">
      <c r="E756" s="3"/>
      <c r="G756" s="3"/>
    </row>
    <row r="757" spans="5:7" x14ac:dyDescent="0.2">
      <c r="E757" s="3"/>
      <c r="G757" s="3"/>
    </row>
    <row r="758" spans="5:7" x14ac:dyDescent="0.2">
      <c r="E758" s="3"/>
      <c r="G758" s="3"/>
    </row>
    <row r="759" spans="5:7" x14ac:dyDescent="0.2">
      <c r="E759" s="3"/>
      <c r="G759" s="3"/>
    </row>
    <row r="760" spans="5:7" x14ac:dyDescent="0.2">
      <c r="E760" s="3"/>
      <c r="G760" s="3"/>
    </row>
    <row r="761" spans="5:7" x14ac:dyDescent="0.2">
      <c r="E761" s="3"/>
      <c r="G761" s="3"/>
    </row>
    <row r="762" spans="5:7" x14ac:dyDescent="0.2">
      <c r="E762" s="3"/>
      <c r="G762" s="3"/>
    </row>
    <row r="763" spans="5:7" x14ac:dyDescent="0.2">
      <c r="E763" s="3"/>
      <c r="G763" s="3"/>
    </row>
  </sheetData>
  <phoneticPr fontId="0" type="noConversion"/>
  <printOptions gridLines="1"/>
  <pageMargins left="0.25" right="0.25" top="0.75" bottom="0.75" header="0.5" footer="0.5"/>
  <pageSetup scale="83" fitToHeight="0" orientation="landscape" r:id="rId1"/>
  <headerFooter alignWithMargins="0">
    <oddHeader xml:space="preserve">&amp;C&amp;"Arial,Bold"Appendix A - Estimates of the Hour Burden of the Collection of Information - RECORDKEEPING - #0584-0055&amp;"Arial,Regular"
</oddHeader>
    <oddFooter>Page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view="pageLayout" zoomScale="110" zoomScaleNormal="93" zoomScalePageLayoutView="110" workbookViewId="0">
      <selection activeCell="D6" sqref="D6"/>
    </sheetView>
  </sheetViews>
  <sheetFormatPr defaultColWidth="8.875" defaultRowHeight="11.55" x14ac:dyDescent="0.2"/>
  <cols>
    <col min="1" max="1" width="32.25" style="20" customWidth="1"/>
    <col min="2" max="2" width="13.25" style="20" customWidth="1"/>
    <col min="3" max="3" width="12.75" style="20" customWidth="1"/>
    <col min="4" max="4" width="19.375" style="20" customWidth="1"/>
    <col min="5" max="5" width="13.25" style="20" customWidth="1"/>
    <col min="6" max="6" width="18.125" style="20" bestFit="1" customWidth="1"/>
    <col min="7" max="7" width="14.625" style="20" customWidth="1"/>
    <col min="8" max="8" width="18.25" style="20" customWidth="1"/>
    <col min="9" max="9" width="13.125" style="20" customWidth="1"/>
    <col min="10" max="10" width="14.875" style="20" customWidth="1"/>
    <col min="11" max="11" width="8.875" style="20"/>
    <col min="12" max="12" width="26.375" style="20" bestFit="1" customWidth="1"/>
    <col min="13" max="16384" width="8.875" style="20"/>
  </cols>
  <sheetData>
    <row r="1" spans="1:12" ht="13.6" thickBot="1" x14ac:dyDescent="0.25">
      <c r="A1" s="208"/>
      <c r="B1" s="208"/>
      <c r="C1" s="208"/>
      <c r="D1" s="208"/>
      <c r="E1" s="208"/>
      <c r="F1" s="208"/>
      <c r="G1" s="208"/>
      <c r="H1" s="208"/>
      <c r="I1" s="208"/>
      <c r="J1" s="208"/>
    </row>
    <row r="2" spans="1:12" ht="38.75" x14ac:dyDescent="0.2">
      <c r="A2" s="209" t="s">
        <v>15</v>
      </c>
      <c r="B2" s="210" t="s">
        <v>21</v>
      </c>
      <c r="C2" s="210" t="s">
        <v>45</v>
      </c>
      <c r="D2" s="210" t="s">
        <v>169</v>
      </c>
      <c r="E2" s="210" t="s">
        <v>22</v>
      </c>
      <c r="F2" s="210" t="s">
        <v>170</v>
      </c>
      <c r="G2" s="210" t="s">
        <v>16</v>
      </c>
      <c r="H2" s="211" t="s">
        <v>116</v>
      </c>
      <c r="I2" s="211" t="s">
        <v>23</v>
      </c>
      <c r="J2" s="212" t="s">
        <v>17</v>
      </c>
      <c r="L2" s="21"/>
    </row>
    <row r="3" spans="1:12" ht="30.25" customHeight="1" x14ac:dyDescent="0.2">
      <c r="A3" s="213" t="s">
        <v>39</v>
      </c>
      <c r="B3" s="329">
        <f>'#0055 Reporting'!C72</f>
        <v>2828158</v>
      </c>
      <c r="C3" s="330">
        <f>'#0055 Reporting'!D72</f>
        <v>2.5421081345320662</v>
      </c>
      <c r="D3" s="331">
        <f>'#0055 Reporting'!E72</f>
        <v>7189483.4575419389</v>
      </c>
      <c r="E3" s="330">
        <f>'#0055 Reporting'!F72</f>
        <v>0.25410073915999748</v>
      </c>
      <c r="F3" s="332">
        <f>'#0055 Reporting'!G72</f>
        <v>1826853.060739981</v>
      </c>
      <c r="G3" s="333">
        <f>'#0055 Reporting'!H72</f>
        <v>1870411.760739981</v>
      </c>
      <c r="H3" s="334">
        <f>'#0055 Reporting'!I72</f>
        <v>0</v>
      </c>
      <c r="I3" s="334">
        <f>'#0055 Reporting'!J72</f>
        <v>-43558.700000000012</v>
      </c>
      <c r="J3" s="334">
        <f>'#0055 Reporting'!K72</f>
        <v>-43558.700000000012</v>
      </c>
    </row>
    <row r="4" spans="1:12" ht="30.25" customHeight="1" thickBot="1" x14ac:dyDescent="0.25">
      <c r="A4" s="214" t="s">
        <v>14</v>
      </c>
      <c r="B4" s="334">
        <f>'#0055 Recordkeeping'!C27</f>
        <v>201848</v>
      </c>
      <c r="C4" s="334">
        <f>'#0055 Recordkeeping'!D27</f>
        <v>3.6558598549403514</v>
      </c>
      <c r="D4" s="334">
        <f>'#0055 Recordkeeping'!E27</f>
        <v>737928</v>
      </c>
      <c r="E4" s="334">
        <f>'#0055 Recordkeeping'!F27</f>
        <v>0.82762003881137458</v>
      </c>
      <c r="F4" s="334">
        <f>'#0055 Recordkeeping'!G27</f>
        <v>610724</v>
      </c>
      <c r="G4" s="334">
        <f>'#0055 Recordkeeping'!H27</f>
        <v>610724</v>
      </c>
      <c r="H4" s="334">
        <f>'#0055 Recordkeeping'!I27</f>
        <v>0</v>
      </c>
      <c r="I4" s="334">
        <f>'#0055 Recordkeeping'!J27</f>
        <v>0</v>
      </c>
      <c r="J4" s="334">
        <f>'#0055 Recordkeeping'!K27</f>
        <v>0</v>
      </c>
    </row>
    <row r="5" spans="1:12" ht="30.25" customHeight="1" thickBot="1" x14ac:dyDescent="0.25">
      <c r="A5" s="215" t="s">
        <v>47</v>
      </c>
      <c r="B5" s="231">
        <f>SUM(B3:B4)</f>
        <v>3030006</v>
      </c>
      <c r="C5" s="231">
        <f>D5/B5</f>
        <v>2.616302230933516</v>
      </c>
      <c r="D5" s="231">
        <f>SUM(D3:D4)</f>
        <v>7927411.4575419389</v>
      </c>
      <c r="E5" s="335">
        <f>(F5/D5)</f>
        <v>0.30748713798889948</v>
      </c>
      <c r="F5" s="231">
        <f>SUM(F3:F4)</f>
        <v>2437577.060739981</v>
      </c>
      <c r="G5" s="231">
        <f>SUM(G3:G4)</f>
        <v>2481135.7607399812</v>
      </c>
      <c r="H5" s="231">
        <f>SUM(H3:H4)</f>
        <v>0</v>
      </c>
      <c r="I5" s="231">
        <f>SUM(I3:I4)</f>
        <v>-43558.700000000012</v>
      </c>
      <c r="J5" s="231">
        <f>SUM(J3:J4)</f>
        <v>-43558.700000000012</v>
      </c>
      <c r="L5" s="22"/>
    </row>
    <row r="6" spans="1:12" ht="12.9" x14ac:dyDescent="0.2">
      <c r="A6" s="208"/>
      <c r="B6" s="336"/>
      <c r="C6" s="336"/>
      <c r="D6" s="336"/>
      <c r="E6" s="336"/>
      <c r="F6" s="336"/>
      <c r="G6" s="336"/>
      <c r="H6" s="336"/>
      <c r="I6" s="336"/>
      <c r="J6" s="336"/>
      <c r="K6" s="342"/>
    </row>
    <row r="7" spans="1:12" ht="12.9" x14ac:dyDescent="0.2">
      <c r="A7" s="208"/>
      <c r="B7" s="208"/>
      <c r="C7" s="208"/>
      <c r="D7" s="336"/>
      <c r="E7" s="208"/>
      <c r="F7" s="208"/>
      <c r="G7" s="208"/>
      <c r="H7" s="208"/>
      <c r="I7" s="208"/>
      <c r="J7" s="216"/>
    </row>
    <row r="8" spans="1:12" ht="12.9" x14ac:dyDescent="0.2">
      <c r="A8" s="208"/>
      <c r="B8" s="217"/>
      <c r="C8" s="217"/>
      <c r="D8" s="217"/>
      <c r="E8" s="217"/>
      <c r="F8" s="217"/>
      <c r="G8" s="217"/>
      <c r="H8" s="217"/>
      <c r="I8" s="217"/>
      <c r="J8" s="217"/>
    </row>
    <row r="9" spans="1:12" x14ac:dyDescent="0.2">
      <c r="B9" s="26"/>
      <c r="C9" s="26"/>
      <c r="D9" s="26"/>
      <c r="E9" s="26"/>
      <c r="F9" s="26"/>
      <c r="G9" s="26"/>
    </row>
    <row r="10" spans="1:12" x14ac:dyDescent="0.2">
      <c r="A10" s="25"/>
      <c r="B10" s="26"/>
      <c r="C10" s="26"/>
      <c r="D10" s="26"/>
      <c r="E10" s="26"/>
      <c r="F10" s="26"/>
      <c r="G10" s="26"/>
      <c r="H10" s="25"/>
      <c r="I10" s="25"/>
      <c r="J10" s="25"/>
    </row>
    <row r="11" spans="1:12" x14ac:dyDescent="0.2">
      <c r="B11" s="26"/>
      <c r="C11" s="26"/>
      <c r="D11" s="26"/>
      <c r="E11" s="26"/>
      <c r="F11" s="26"/>
      <c r="G11" s="26"/>
    </row>
    <row r="12" spans="1:12" x14ac:dyDescent="0.2">
      <c r="B12" s="26"/>
      <c r="C12" s="26"/>
      <c r="D12" s="26"/>
      <c r="E12" s="26"/>
      <c r="F12" s="26"/>
      <c r="G12" s="26"/>
    </row>
    <row r="13" spans="1:12" x14ac:dyDescent="0.2">
      <c r="B13" s="26"/>
      <c r="C13" s="26"/>
      <c r="D13" s="26"/>
      <c r="E13" s="26"/>
      <c r="F13" s="26"/>
      <c r="G13" s="26"/>
    </row>
    <row r="14" spans="1:12" x14ac:dyDescent="0.2">
      <c r="F14" s="23"/>
    </row>
  </sheetData>
  <phoneticPr fontId="3" type="noConversion"/>
  <pageMargins left="0.48" right="0.44" top="1" bottom="1" header="0.5" footer="0.5"/>
  <pageSetup scale="77" fitToHeight="0" orientation="landscape" r:id="rId1"/>
  <headerFooter alignWithMargins="0">
    <oddHeader xml:space="preserve">&amp;C&amp;"Arial,Bold"
Appendix A - Estimates of the Hour Burden of the Collection of Information - SUMMARY OF BURDEN - #0584-0055 </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9"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#0055 Reporting</vt:lpstr>
      <vt:lpstr>#0055 Recordkeeping</vt:lpstr>
      <vt:lpstr>#0055 BURDEN SUMMARY</vt:lpstr>
      <vt:lpstr>'#0055 Recordkeeping'!Print_Area</vt:lpstr>
      <vt:lpstr>'#0055 Recordkeeping'!Print_Titles</vt:lpstr>
      <vt:lpstr>'#0055 Reporting'!Print_Titles</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dc:creator>
  <cp:lastModifiedBy>AFNVAALX4312522</cp:lastModifiedBy>
  <cp:lastPrinted>2018-09-04T15:30:44Z</cp:lastPrinted>
  <dcterms:created xsi:type="dcterms:W3CDTF">2000-04-18T13:19:19Z</dcterms:created>
  <dcterms:modified xsi:type="dcterms:W3CDTF">2018-09-04T16:05:42Z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e67ed2924ca449fdba777a934fab07bb</vt:lpwstr>
  </property>
</Properties>
</file>