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eschultz\Desktop\ICR materials\2546.01\"/>
    </mc:Choice>
  </mc:AlternateContent>
  <bookViews>
    <workbookView xWindow="0" yWindow="0" windowWidth="16365" windowHeight="4740" tabRatio="870" activeTab="1"/>
  </bookViews>
  <sheets>
    <sheet name="I- RIN Generators" sheetId="5" r:id="rId1"/>
    <sheet name="II- Obligated Parties" sheetId="20" r:id="rId2"/>
    <sheet name="III- RIN Owners" sheetId="19" r:id="rId3"/>
    <sheet name="IV- Exporters" sheetId="7" r:id="rId4"/>
    <sheet name="V- QAP Providers" sheetId="8" r:id="rId5"/>
    <sheet name="VI - Petition Agg Compliance" sheetId="16" r:id="rId6"/>
    <sheet name="Labor Costs" sheetId="2" r:id="rId7"/>
  </sheets>
  <calcPr calcId="171027" iterate="1" iterateCount="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5" l="1"/>
  <c r="I26" i="5"/>
  <c r="J26" i="5" s="1"/>
  <c r="J27" i="5" l="1"/>
  <c r="I29" i="5"/>
  <c r="J29" i="5" s="1"/>
  <c r="I9" i="5" l="1"/>
  <c r="J9" i="5" s="1"/>
  <c r="I28" i="5" l="1"/>
  <c r="J28" i="5"/>
  <c r="I13" i="20"/>
  <c r="I8" i="20"/>
  <c r="J8" i="20" s="1"/>
  <c r="I6" i="19"/>
  <c r="J6" i="19" s="1"/>
  <c r="I24" i="5"/>
  <c r="J24" i="5" s="1"/>
  <c r="J13" i="20" l="1"/>
  <c r="I12" i="8"/>
  <c r="J12" i="8" s="1"/>
  <c r="G6" i="16"/>
  <c r="I5" i="16"/>
  <c r="J5" i="16" s="1"/>
  <c r="I6" i="16" l="1"/>
  <c r="G15" i="8"/>
  <c r="I14" i="8"/>
  <c r="J14" i="8" s="1"/>
  <c r="I13" i="8"/>
  <c r="J13" i="8" s="1"/>
  <c r="I11" i="8"/>
  <c r="J11" i="8" s="1"/>
  <c r="I10" i="8"/>
  <c r="J10" i="8" s="1"/>
  <c r="I9" i="8"/>
  <c r="J9" i="8" s="1"/>
  <c r="I8" i="8"/>
  <c r="J8" i="8" s="1"/>
  <c r="I7" i="8"/>
  <c r="J7" i="8" s="1"/>
  <c r="I6" i="8"/>
  <c r="J6" i="8" s="1"/>
  <c r="I5" i="8"/>
  <c r="G15" i="7"/>
  <c r="I14" i="7"/>
  <c r="J14" i="7" s="1"/>
  <c r="I13" i="7"/>
  <c r="J13" i="7" s="1"/>
  <c r="I12" i="7"/>
  <c r="J12" i="7" s="1"/>
  <c r="I11" i="7"/>
  <c r="J11" i="7" s="1"/>
  <c r="I10" i="7"/>
  <c r="I9" i="7"/>
  <c r="J9" i="7" s="1"/>
  <c r="I8" i="7"/>
  <c r="J8" i="7" s="1"/>
  <c r="I7" i="7"/>
  <c r="J7" i="7" s="1"/>
  <c r="I6" i="7"/>
  <c r="J6" i="7" s="1"/>
  <c r="I5" i="7"/>
  <c r="G15" i="19"/>
  <c r="I14" i="19"/>
  <c r="J14" i="19" s="1"/>
  <c r="I13" i="19"/>
  <c r="J13" i="19" s="1"/>
  <c r="I12" i="19"/>
  <c r="J12" i="19" s="1"/>
  <c r="I11" i="19"/>
  <c r="J11" i="19" s="1"/>
  <c r="I10" i="19"/>
  <c r="I9" i="19"/>
  <c r="J9" i="19" s="1"/>
  <c r="I8" i="19"/>
  <c r="J8" i="19" s="1"/>
  <c r="I7" i="19"/>
  <c r="J7" i="19" s="1"/>
  <c r="I5" i="19"/>
  <c r="I10" i="20"/>
  <c r="J10" i="20" s="1"/>
  <c r="G17" i="20"/>
  <c r="I16" i="20"/>
  <c r="J16" i="20" s="1"/>
  <c r="I15" i="20"/>
  <c r="J15" i="20" s="1"/>
  <c r="I14" i="20"/>
  <c r="J14" i="20" s="1"/>
  <c r="I12" i="20"/>
  <c r="J12" i="20" s="1"/>
  <c r="I11" i="20"/>
  <c r="I9" i="20"/>
  <c r="J9" i="20" s="1"/>
  <c r="I7" i="20"/>
  <c r="J7" i="20" s="1"/>
  <c r="I6" i="20"/>
  <c r="J6" i="20" s="1"/>
  <c r="I5" i="20"/>
  <c r="J5" i="20" s="1"/>
  <c r="G32" i="5"/>
  <c r="I30" i="5"/>
  <c r="J30" i="5" s="1"/>
  <c r="I31" i="5"/>
  <c r="J31" i="5" s="1"/>
  <c r="I25" i="5"/>
  <c r="J25" i="5" s="1"/>
  <c r="I21" i="5"/>
  <c r="I23" i="5"/>
  <c r="I22" i="5"/>
  <c r="I20" i="5"/>
  <c r="J10" i="19" l="1"/>
  <c r="J10" i="7"/>
  <c r="J11" i="20"/>
  <c r="J6" i="16"/>
  <c r="I15" i="8"/>
  <c r="J5" i="8"/>
  <c r="J15" i="8" s="1"/>
  <c r="I15" i="7"/>
  <c r="J5" i="7"/>
  <c r="J15" i="7" s="1"/>
  <c r="I15" i="19"/>
  <c r="J5" i="19"/>
  <c r="J15" i="19" s="1"/>
  <c r="J17" i="20"/>
  <c r="I17" i="20"/>
  <c r="I10" i="5"/>
  <c r="J10" i="5" s="1"/>
  <c r="I11" i="5"/>
  <c r="J11" i="5" s="1"/>
  <c r="I12" i="5"/>
  <c r="J12" i="5" s="1"/>
  <c r="I13" i="5"/>
  <c r="J13" i="5" s="1"/>
  <c r="I14" i="5"/>
  <c r="J14" i="5" s="1"/>
  <c r="I15" i="5"/>
  <c r="J15" i="5" s="1"/>
  <c r="I16" i="5"/>
  <c r="J16" i="5" s="1"/>
  <c r="I17" i="5"/>
  <c r="J17" i="5" s="1"/>
  <c r="I18" i="5"/>
  <c r="J18" i="5" s="1"/>
  <c r="I19" i="5"/>
  <c r="J19" i="5" s="1"/>
  <c r="J20" i="5"/>
  <c r="J21" i="5"/>
  <c r="J22" i="5"/>
  <c r="J23" i="5"/>
  <c r="I8" i="5" l="1"/>
  <c r="J8" i="5" s="1"/>
  <c r="I6" i="5"/>
  <c r="J6" i="5" s="1"/>
  <c r="I7" i="5"/>
  <c r="J7" i="5" s="1"/>
  <c r="C6" i="2" l="1"/>
  <c r="C7" i="2"/>
  <c r="C8" i="2"/>
  <c r="C5" i="2"/>
  <c r="I5" i="5" l="1"/>
  <c r="J5" i="5" s="1"/>
  <c r="I32" i="5" l="1"/>
  <c r="E8" i="2"/>
  <c r="E7" i="2"/>
  <c r="E6" i="2"/>
  <c r="E5" i="2"/>
  <c r="J32" i="5" l="1"/>
  <c r="E9" i="2"/>
  <c r="F9" i="5" l="1"/>
  <c r="K9" i="5" s="1"/>
  <c r="F6" i="19"/>
  <c r="K6" i="19" s="1"/>
  <c r="F8" i="20"/>
  <c r="K8" i="20" s="1"/>
  <c r="E10" i="2"/>
  <c r="F27" i="5" s="1"/>
  <c r="K27" i="5" s="1"/>
  <c r="F29" i="5" l="1"/>
  <c r="K29" i="5" s="1"/>
  <c r="F13" i="20"/>
  <c r="K13" i="20" s="1"/>
  <c r="F26" i="5"/>
  <c r="K26" i="5" s="1"/>
  <c r="F24" i="5"/>
  <c r="K24" i="5" s="1"/>
  <c r="F28" i="5"/>
  <c r="K28" i="5" s="1"/>
  <c r="F23" i="5"/>
  <c r="K23" i="5" s="1"/>
  <c r="F16" i="5"/>
  <c r="K16" i="5" s="1"/>
  <c r="F8" i="19"/>
  <c r="K8" i="19" s="1"/>
  <c r="F11" i="7"/>
  <c r="K11" i="7" s="1"/>
  <c r="F10" i="7"/>
  <c r="K10" i="7" s="1"/>
  <c r="F9" i="19"/>
  <c r="K9" i="19" s="1"/>
  <c r="F8" i="8"/>
  <c r="K8" i="8" s="1"/>
  <c r="F7" i="5"/>
  <c r="K7" i="5" s="1"/>
  <c r="F11" i="5"/>
  <c r="K11" i="5" s="1"/>
  <c r="F22" i="5"/>
  <c r="K22" i="5" s="1"/>
  <c r="F18" i="5"/>
  <c r="K18" i="5" s="1"/>
  <c r="F15" i="5"/>
  <c r="K15" i="5" s="1"/>
  <c r="F9" i="7"/>
  <c r="K9" i="7" s="1"/>
  <c r="F10" i="19"/>
  <c r="K10" i="19" s="1"/>
  <c r="F7" i="8"/>
  <c r="K7" i="8" s="1"/>
  <c r="F30" i="5"/>
  <c r="K30" i="5" s="1"/>
  <c r="F13" i="7"/>
  <c r="K13" i="7" s="1"/>
  <c r="F14" i="20"/>
  <c r="K14" i="20" s="1"/>
  <c r="F7" i="19"/>
  <c r="K7" i="19" s="1"/>
  <c r="F12" i="7"/>
  <c r="K12" i="7" s="1"/>
  <c r="F5" i="7"/>
  <c r="K5" i="7" s="1"/>
  <c r="F11" i="19"/>
  <c r="K11" i="19" s="1"/>
  <c r="F10" i="8"/>
  <c r="K10" i="8" s="1"/>
  <c r="F12" i="8"/>
  <c r="K12" i="8" s="1"/>
  <c r="F8" i="5"/>
  <c r="K8" i="5" s="1"/>
  <c r="F19" i="5"/>
  <c r="K19" i="5" s="1"/>
  <c r="F5" i="8"/>
  <c r="K5" i="8" s="1"/>
  <c r="F12" i="5"/>
  <c r="K12" i="5" s="1"/>
  <c r="F10" i="5"/>
  <c r="K10" i="5" s="1"/>
  <c r="F6" i="20"/>
  <c r="K6" i="20" s="1"/>
  <c r="F31" i="5"/>
  <c r="K31" i="5" s="1"/>
  <c r="F12" i="19"/>
  <c r="K12" i="19" s="1"/>
  <c r="F9" i="8"/>
  <c r="K9" i="8" s="1"/>
  <c r="F12" i="20"/>
  <c r="K12" i="20" s="1"/>
  <c r="F5" i="20"/>
  <c r="K5" i="20" s="1"/>
  <c r="F16" i="20"/>
  <c r="K16" i="20" s="1"/>
  <c r="F6" i="7"/>
  <c r="K6" i="7" s="1"/>
  <c r="F14" i="7"/>
  <c r="K14" i="7" s="1"/>
  <c r="F25" i="5"/>
  <c r="K25" i="5" s="1"/>
  <c r="F13" i="19"/>
  <c r="K13" i="19" s="1"/>
  <c r="F13" i="8"/>
  <c r="K13" i="8" s="1"/>
  <c r="F5" i="16"/>
  <c r="K5" i="16" s="1"/>
  <c r="F17" i="5"/>
  <c r="K17" i="5" s="1"/>
  <c r="F5" i="19"/>
  <c r="F14" i="8"/>
  <c r="K14" i="8" s="1"/>
  <c r="F11" i="20"/>
  <c r="K11" i="20" s="1"/>
  <c r="F13" i="5"/>
  <c r="K13" i="5" s="1"/>
  <c r="F6" i="5"/>
  <c r="K6" i="5" s="1"/>
  <c r="F21" i="5"/>
  <c r="K21" i="5" s="1"/>
  <c r="F20" i="5"/>
  <c r="K20" i="5" s="1"/>
  <c r="F14" i="5"/>
  <c r="K14" i="5" s="1"/>
  <c r="F15" i="20"/>
  <c r="K15" i="20" s="1"/>
  <c r="F14" i="19"/>
  <c r="K14" i="19" s="1"/>
  <c r="F11" i="8"/>
  <c r="K11" i="8" s="1"/>
  <c r="F7" i="7"/>
  <c r="K7" i="7" s="1"/>
  <c r="F7" i="20"/>
  <c r="K7" i="20" s="1"/>
  <c r="F10" i="20"/>
  <c r="K10" i="20" s="1"/>
  <c r="F8" i="7"/>
  <c r="K8" i="7" s="1"/>
  <c r="F9" i="20"/>
  <c r="K9" i="20" s="1"/>
  <c r="F6" i="8"/>
  <c r="K6" i="8" s="1"/>
  <c r="F5" i="5"/>
  <c r="K5" i="5" s="1"/>
  <c r="K5" i="19" l="1"/>
  <c r="K15" i="19" s="1"/>
  <c r="K17" i="20"/>
  <c r="K15" i="7"/>
  <c r="K6" i="16"/>
  <c r="K15" i="8"/>
  <c r="K32" i="5"/>
</calcChain>
</file>

<file path=xl/sharedStrings.xml><?xml version="1.0" encoding="utf-8"?>
<sst xmlns="http://schemas.openxmlformats.org/spreadsheetml/2006/main" count="332" uniqueCount="147">
  <si>
    <t>Information Collection Activity</t>
  </si>
  <si>
    <t>Hours and Cost</t>
  </si>
  <si>
    <t>Total Hours and Cost</t>
  </si>
  <si>
    <t>Citation</t>
  </si>
  <si>
    <t>Activity</t>
  </si>
  <si>
    <t>Standard Industry Mix Hours/ Response</t>
  </si>
  <si>
    <t>Clerical Only Hours/ Response</t>
  </si>
  <si>
    <t xml:space="preserve">Purchased Services Hours/ Response </t>
  </si>
  <si>
    <t>Number of Respondents</t>
  </si>
  <si>
    <t>Number of Responses per party/year</t>
  </si>
  <si>
    <t>Total Number of Responses per Year</t>
  </si>
  <si>
    <t>Total Hours/ Year</t>
  </si>
  <si>
    <t>Total Cost/Year</t>
  </si>
  <si>
    <t>GRAND TOTAL</t>
  </si>
  <si>
    <t>Labor Costs</t>
  </si>
  <si>
    <t>Labor Type</t>
  </si>
  <si>
    <t>Labor Cost/hour</t>
  </si>
  <si>
    <t>Portion attributed/hour</t>
  </si>
  <si>
    <t>Employer Cost/hour</t>
  </si>
  <si>
    <t>Managerial</t>
  </si>
  <si>
    <t>Technical/Professional</t>
  </si>
  <si>
    <t>Clerical</t>
  </si>
  <si>
    <t>Legal</t>
  </si>
  <si>
    <t>Total Employer Cost/hour</t>
  </si>
  <si>
    <t>§80.1452</t>
  </si>
  <si>
    <t>Total Cost/ Response (dollars)</t>
  </si>
  <si>
    <t>Annual Respondent Burden and Cost by Type of Party</t>
  </si>
  <si>
    <t>Applicable Forms</t>
  </si>
  <si>
    <t>§80.1450(b), 80.76</t>
  </si>
  <si>
    <t>OTAQREG INSTRUCTIONS</t>
  </si>
  <si>
    <t>OPTIONAL ENGINEERING REVIEW TEMPLATE</t>
  </si>
  <si>
    <t>RFS0104: RFS ACTIVITY REPORT/URF</t>
  </si>
  <si>
    <t xml:space="preserve">§80.1451(b) </t>
  </si>
  <si>
    <t>RFS0601: RFS RENEWABLE FUEL PRODUCER SUPPLEMENTAL REPORT/URF</t>
  </si>
  <si>
    <t>RFS0701: RFS RENEWABLE FUEL PRODUCER CO-PRODCUTS REPORT/URF</t>
  </si>
  <si>
    <t>RFS0801: RFS RENEWABLE BIOMASS REPORT/URF</t>
  </si>
  <si>
    <t>RFS0901: RFS PRODUCTION OUTLOOK REPORT/URF</t>
  </si>
  <si>
    <t>RFS1400: REPORTING FUELS UNDER 80.1451(B)(1)(ii)(T)/URF</t>
  </si>
  <si>
    <t>RFS1500: REPORTING FUELS UNDER 80.1451(B)(1)(ii)(T) - FINISHED BIOFUEL BLENDING/URF</t>
  </si>
  <si>
    <t>RFS1600: REPORTING FUELS UNDER 80.1451(B)(1)(ii)(T) - BLENDER CONTRACT/URF</t>
  </si>
  <si>
    <t>RFS2500: RFS EFFICIENT PRODUCER QUESTIONNAIRE/URF</t>
  </si>
  <si>
    <t>RFS2700: RFS CELLULOSIC BIOFUEL PRODUCER QUESTIONNAIRE/ URF</t>
  </si>
  <si>
    <t>w/in EMTS</t>
  </si>
  <si>
    <t>DOWNLOAD FROM EMTS</t>
  </si>
  <si>
    <t>USER GUIDE TO OTAQREG FOR ATTEST ENGAGEMENTS FOR THE RFS</t>
  </si>
  <si>
    <t>§80.1450, 80.76</t>
  </si>
  <si>
    <t>RFS0303: RFS ANNUAL COMPLIANCE REPORT/URF</t>
  </si>
  <si>
    <t>Table 2 - Obligated Parties (Refiners/Importers of Non-Renewable Gasoline and Diesel Fuel, assumes 457 refiners plus 281 importers, total of 738 obligated parties)</t>
  </si>
  <si>
    <t>Table 3 - RIN Owners (Assumes 843 RIN Owners)</t>
  </si>
  <si>
    <t>Table 4 - Exporters (Assumes 142 Exporters)</t>
  </si>
  <si>
    <t>Table 5 - QAP Providers (Assumes 4 QAP Providers)</t>
  </si>
  <si>
    <t>§80.1450(g)</t>
  </si>
  <si>
    <t>RFS2000: BATCH VERIFICATION/URF</t>
  </si>
  <si>
    <t>RFS2100: AGGREGATE RIN VERIFICATION/URF</t>
  </si>
  <si>
    <t>RFS2200: ON-SITE AUDIT REPORT/URF</t>
  </si>
  <si>
    <t>RFS2300: LIST OF POTENTIALLY INVALID RINS/URF</t>
  </si>
  <si>
    <t>RFS2400: MASS BALANCE/URF</t>
  </si>
  <si>
    <t>§80.1416</t>
  </si>
  <si>
    <t>Table 1 - RIN Generators (Assuming 595 Producers and 131 Importers of Renewable Fuels, for a total of 726 RIN Generators)</t>
  </si>
  <si>
    <t>§80.1449</t>
  </si>
  <si>
    <t>§80.1466</t>
  </si>
  <si>
    <t xml:space="preserve">Assumptions Specific to Engineering Review: Because the ER is performed at initial registration, we have applied the registrant assumption and assumed 30 new registrant producers. Because the ER is updated every three years, we have assumed that in any given year, 1/3 of registered producers (198) are submitting updates. The total hourly burden per ER is assumed to be three hours per registrant and 40 hours per engineer, divided by 3 in order to annualize the number.   </t>
  </si>
  <si>
    <t xml:space="preserve">Rounding: Decimals below .5 are rounded down; decimals of .5 and above are rounded up. </t>
  </si>
  <si>
    <t>CBP</t>
  </si>
  <si>
    <t xml:space="preserve">Assumptions: (1) Assumes 5% *new* registrants each year (23 refiners and 14 importers, when totaled 37 parties). (2) Assumes *occasional, incidental, or specialized* reporting by 10% of universe (46 refiners and  28 importers; when totaled 74 parties). (3) Assumes 260 *work days* for determining daily transactional and routine recordkeeping type reporting. Most of types of routine/daily recordkeeping and reporting is highly automated, so we assume daily batching of transactions. Not all parties participated in/report daily transactions.  </t>
  </si>
  <si>
    <t xml:space="preserve">Assumptions: (1) Assumes 5% *new* registrants each year (30 producers and seven importers; when totaled 37 parties). (2) Assumes *occasional, incidental, or specialized* reporting by 10% of universe (60 producers and 13 importers; when totaled 73 parties). (3) Assumes 260 *work days* for determining daily transactional and routine recordkeeping type reporting. Most of types of routine/daily recordkeeping and reporting is highly automated, so we assume daily batching of transactions. Not all parties participated in/report daily transactions.  (4) For foreign load point burden, assumes one recordkeeping/reporting instance per month. </t>
  </si>
  <si>
    <t xml:space="preserve">Assumptions: (1) Assumes 5% *new* registrants each year (seven parties). (2) Assumes *occasional, incidental, or specialized* reporting by 10% of universe (14 parties). (3) Assumes 260 *work days* for determining daily transactional and routine recordkeeping type reporting. Most of types of routine/daily recordkeeping and reporting is highly automated, so we assume daily batching of transactions. Not all parties participated in/report daily transactions.  </t>
  </si>
  <si>
    <t xml:space="preserve">Assumptions: (1) Assumes 5% *new* registrants each year (42 parties). (2) Assumes *occasional, incidental, or specialized* reporting by 10% of universe (84 parties). (3) Assumes 260 *work days* for determining daily transactional and routine recordkeeping type reporting. Most of types of routine/daily recordkeeping and reporting is highly automated, so we assume daily batching of transactions. Not all parties participated in/report daily transactions.  </t>
  </si>
  <si>
    <t xml:space="preserve">Table 6 - Petitions for Aggregate Compliance Approach </t>
  </si>
  <si>
    <t>§80.1450(b), 80.1452(a)</t>
  </si>
  <si>
    <t>§80.1450(b)(1)(i)-(xv)</t>
  </si>
  <si>
    <t>§80.1450(b)</t>
  </si>
  <si>
    <t>§80.1450(d)</t>
  </si>
  <si>
    <t>§ 80.1452</t>
  </si>
  <si>
    <t>§80.1464</t>
  </si>
  <si>
    <t>§80.1469(c)</t>
  </si>
  <si>
    <t>§80.1453</t>
  </si>
  <si>
    <t>§80.1454(b), 1464</t>
  </si>
  <si>
    <r>
      <rPr>
        <b/>
        <sz val="10"/>
        <rFont val="Calibri"/>
        <family val="2"/>
        <scheme val="minor"/>
      </rPr>
      <t>Registration:</t>
    </r>
    <r>
      <rPr>
        <sz val="10"/>
        <rFont val="Calibri"/>
        <family val="2"/>
        <scheme val="minor"/>
      </rPr>
      <t xml:space="preserve"> Overhead, basic information - new registrants</t>
    </r>
  </si>
  <si>
    <r>
      <rPr>
        <b/>
        <sz val="10"/>
        <rFont val="Calibri"/>
        <family val="2"/>
        <scheme val="minor"/>
      </rPr>
      <t>Registration</t>
    </r>
    <r>
      <rPr>
        <sz val="10"/>
        <rFont val="Calibri"/>
        <family val="2"/>
        <scheme val="minor"/>
      </rPr>
      <t>: Set up account in CDX, EMTS - new registrants</t>
    </r>
  </si>
  <si>
    <r>
      <rPr>
        <b/>
        <sz val="10"/>
        <rFont val="Calibri"/>
        <family val="2"/>
        <scheme val="minor"/>
      </rPr>
      <t>Registration:</t>
    </r>
    <r>
      <rPr>
        <sz val="10"/>
        <rFont val="Calibri"/>
        <family val="2"/>
        <scheme val="minor"/>
      </rPr>
      <t xml:space="preserve"> Information to specific products or processes including provisions of certain plans (e.g. MSW separation plan) or processes (e.g. affidavits) - </t>
    </r>
    <r>
      <rPr>
        <i/>
        <sz val="10"/>
        <rFont val="Calibri"/>
        <family val="2"/>
        <scheme val="minor"/>
      </rPr>
      <t>new producers</t>
    </r>
  </si>
  <si>
    <r>
      <rPr>
        <b/>
        <sz val="10"/>
        <rFont val="Calibri"/>
        <family val="2"/>
        <scheme val="minor"/>
      </rPr>
      <t>Registration:</t>
    </r>
    <r>
      <rPr>
        <sz val="10"/>
        <rFont val="Calibri"/>
        <family val="2"/>
        <scheme val="minor"/>
      </rPr>
      <t xml:space="preserve"> Engineering Review for Initial Registrants - </t>
    </r>
    <r>
      <rPr>
        <i/>
        <sz val="10"/>
        <rFont val="Calibri"/>
        <family val="2"/>
        <scheme val="minor"/>
      </rPr>
      <t>new producers</t>
    </r>
  </si>
  <si>
    <r>
      <rPr>
        <b/>
        <sz val="10"/>
        <rFont val="Calibri"/>
        <family val="2"/>
        <scheme val="minor"/>
      </rPr>
      <t>Registration:</t>
    </r>
    <r>
      <rPr>
        <sz val="10"/>
        <rFont val="Calibri"/>
        <family val="2"/>
        <scheme val="minor"/>
      </rPr>
      <t xml:space="preserve"> Updates to existing registrations (as needed when information changes)</t>
    </r>
  </si>
  <si>
    <r>
      <rPr>
        <b/>
        <sz val="10"/>
        <rFont val="Calibri"/>
        <family val="2"/>
        <scheme val="minor"/>
      </rPr>
      <t xml:space="preserve">Registration: </t>
    </r>
    <r>
      <rPr>
        <sz val="10"/>
        <rFont val="Calibri"/>
        <family val="2"/>
        <scheme val="minor"/>
      </rPr>
      <t xml:space="preserve">Updates to existing engineering reviews (every three years) - </t>
    </r>
    <r>
      <rPr>
        <i/>
        <sz val="10"/>
        <rFont val="Calibri"/>
        <family val="2"/>
        <scheme val="minor"/>
      </rPr>
      <t>1/3 of existing producers each year</t>
    </r>
  </si>
  <si>
    <r>
      <rPr>
        <b/>
        <sz val="10"/>
        <rFont val="Calibri"/>
        <family val="2"/>
        <scheme val="minor"/>
      </rPr>
      <t>Reporting</t>
    </r>
    <r>
      <rPr>
        <sz val="10"/>
        <rFont val="Calibri"/>
        <family val="2"/>
        <scheme val="minor"/>
      </rPr>
      <t>: Quarterly RFS Activity Report (4x/yr.)</t>
    </r>
  </si>
  <si>
    <r>
      <rPr>
        <b/>
        <sz val="10"/>
        <rFont val="Calibri"/>
        <family val="2"/>
        <scheme val="minor"/>
      </rPr>
      <t xml:space="preserve">Reporting: </t>
    </r>
    <r>
      <rPr>
        <sz val="10"/>
        <rFont val="Calibri"/>
        <family val="2"/>
        <scheme val="minor"/>
      </rPr>
      <t>Quarterly RFS Renewable Fuel Producer Supplemental Report (4x/year, as needed); producers only</t>
    </r>
  </si>
  <si>
    <r>
      <rPr>
        <b/>
        <sz val="10"/>
        <rFont val="Calibri"/>
        <family val="2"/>
        <scheme val="minor"/>
      </rPr>
      <t>Reporting</t>
    </r>
    <r>
      <rPr>
        <sz val="10"/>
        <rFont val="Calibri"/>
        <family val="2"/>
        <scheme val="minor"/>
      </rPr>
      <t>: Quarterly Co-Products Report (4x/year)</t>
    </r>
  </si>
  <si>
    <r>
      <rPr>
        <b/>
        <sz val="10"/>
        <rFont val="Calibri"/>
        <family val="2"/>
        <scheme val="minor"/>
      </rPr>
      <t xml:space="preserve">Reporting: </t>
    </r>
    <r>
      <rPr>
        <sz val="10"/>
        <rFont val="Calibri"/>
        <family val="2"/>
        <scheme val="minor"/>
      </rPr>
      <t>Quarterly Renewable Biomass Report (4x/year)</t>
    </r>
  </si>
  <si>
    <r>
      <rPr>
        <b/>
        <sz val="10"/>
        <rFont val="Calibri"/>
        <family val="2"/>
        <scheme val="minor"/>
      </rPr>
      <t xml:space="preserve">Reporting: </t>
    </r>
    <r>
      <rPr>
        <sz val="10"/>
        <rFont val="Calibri"/>
        <family val="2"/>
        <scheme val="minor"/>
      </rPr>
      <t xml:space="preserve">Annual Production Outlook Report </t>
    </r>
  </si>
  <si>
    <r>
      <rPr>
        <b/>
        <sz val="10"/>
        <rFont val="Calibri"/>
        <family val="2"/>
        <scheme val="minor"/>
      </rPr>
      <t xml:space="preserve">Reporting: </t>
    </r>
    <r>
      <rPr>
        <sz val="10"/>
        <rFont val="Calibri"/>
        <family val="2"/>
        <scheme val="minor"/>
      </rPr>
      <t>Quarterly reporting for fuels under 80.1451(b)(i)(ii)(T)</t>
    </r>
  </si>
  <si>
    <r>
      <t xml:space="preserve">Reporting: </t>
    </r>
    <r>
      <rPr>
        <sz val="10"/>
        <rFont val="Calibri"/>
        <family val="2"/>
        <scheme val="minor"/>
      </rPr>
      <t>Quarterly reporting for fuels under 80.1451(b)(i)(ii)(T)</t>
    </r>
  </si>
  <si>
    <r>
      <t xml:space="preserve">Reporting: </t>
    </r>
    <r>
      <rPr>
        <sz val="10"/>
        <rFont val="Calibri"/>
        <family val="2"/>
        <scheme val="minor"/>
      </rPr>
      <t xml:space="preserve">EPP Reporting (4x/year) - </t>
    </r>
    <r>
      <rPr>
        <i/>
        <sz val="10"/>
        <rFont val="Calibri"/>
        <family val="2"/>
        <scheme val="minor"/>
      </rPr>
      <t>producers</t>
    </r>
  </si>
  <si>
    <r>
      <rPr>
        <b/>
        <sz val="10"/>
        <rFont val="Calibri"/>
        <family val="2"/>
        <scheme val="minor"/>
      </rPr>
      <t xml:space="preserve">Reporting: </t>
    </r>
    <r>
      <rPr>
        <sz val="10"/>
        <rFont val="Calibri"/>
        <family val="2"/>
        <scheme val="minor"/>
      </rPr>
      <t>Cellulosic Biofuels (D3, D7) annual reporting (1x/year)</t>
    </r>
  </si>
  <si>
    <r>
      <rPr>
        <b/>
        <sz val="10"/>
        <rFont val="Calibri"/>
        <family val="2"/>
        <scheme val="minor"/>
      </rPr>
      <t xml:space="preserve">Reporting: </t>
    </r>
    <r>
      <rPr>
        <sz val="10"/>
        <rFont val="Calibri"/>
        <family val="2"/>
        <scheme val="minor"/>
      </rPr>
      <t>RIN Assignment/Transactions</t>
    </r>
  </si>
  <si>
    <r>
      <rPr>
        <b/>
        <sz val="10"/>
        <rFont val="Calibri"/>
        <family val="2"/>
        <scheme val="minor"/>
      </rPr>
      <t xml:space="preserve">Reporting: </t>
    </r>
    <r>
      <rPr>
        <sz val="10"/>
        <rFont val="Calibri"/>
        <family val="2"/>
        <scheme val="minor"/>
      </rPr>
      <t>RFS</t>
    </r>
    <r>
      <rPr>
        <b/>
        <sz val="10"/>
        <rFont val="Calibri"/>
        <family val="2"/>
        <scheme val="minor"/>
      </rPr>
      <t xml:space="preserve"> </t>
    </r>
    <r>
      <rPr>
        <sz val="10"/>
        <rFont val="Calibri"/>
        <family val="2"/>
        <scheme val="minor"/>
      </rPr>
      <t>RIN Transaction Report - download from EMTS quarterly and submit</t>
    </r>
  </si>
  <si>
    <r>
      <rPr>
        <b/>
        <sz val="10"/>
        <rFont val="Calibri"/>
        <family val="2"/>
        <scheme val="minor"/>
      </rPr>
      <t xml:space="preserve">Reporting: </t>
    </r>
    <r>
      <rPr>
        <sz val="10"/>
        <rFont val="Calibri"/>
        <family val="2"/>
        <scheme val="minor"/>
      </rPr>
      <t>EMTS RFS RIN Generation Report (4x/year)</t>
    </r>
  </si>
  <si>
    <r>
      <rPr>
        <b/>
        <sz val="10"/>
        <rFont val="Calibri"/>
        <family val="2"/>
        <scheme val="minor"/>
      </rPr>
      <t>Reporting:</t>
    </r>
    <r>
      <rPr>
        <sz val="10"/>
        <rFont val="Calibri"/>
        <family val="2"/>
        <scheme val="minor"/>
      </rPr>
      <t xml:space="preserve"> Petitions for evaluation of new renewable fuels pathways, including overhead information, description and technical information, and other relevant information. </t>
    </r>
  </si>
  <si>
    <r>
      <t xml:space="preserve">Reporting: </t>
    </r>
    <r>
      <rPr>
        <sz val="10"/>
        <rFont val="Calibri"/>
        <family val="2"/>
        <scheme val="minor"/>
      </rPr>
      <t>Attest Engagements (annual)</t>
    </r>
  </si>
  <si>
    <r>
      <t xml:space="preserve">Reporting: </t>
    </r>
    <r>
      <rPr>
        <sz val="10"/>
        <rFont val="Calibri"/>
        <family val="2"/>
        <scheme val="minor"/>
      </rPr>
      <t xml:space="preserve">Submission of information regarding independent third paty, credentials, etc. for approval - </t>
    </r>
    <r>
      <rPr>
        <b/>
        <sz val="10"/>
        <rFont val="Calibri"/>
        <family val="2"/>
        <scheme val="minor"/>
      </rPr>
      <t>new</t>
    </r>
    <r>
      <rPr>
        <sz val="10"/>
        <rFont val="Calibri"/>
        <family val="2"/>
        <scheme val="minor"/>
      </rPr>
      <t xml:space="preserve"> </t>
    </r>
    <r>
      <rPr>
        <i/>
        <sz val="10"/>
        <rFont val="Calibri"/>
        <family val="2"/>
        <scheme val="minor"/>
      </rPr>
      <t>RIN-generating foreign producers and importers</t>
    </r>
  </si>
  <si>
    <r>
      <t xml:space="preserve">Reporting: </t>
    </r>
    <r>
      <rPr>
        <sz val="10"/>
        <rFont val="Calibri"/>
        <family val="2"/>
        <scheme val="minor"/>
      </rPr>
      <t xml:space="preserve">Independent third party reports to accompany PTDs - </t>
    </r>
    <r>
      <rPr>
        <i/>
        <sz val="10"/>
        <rFont val="Calibri"/>
        <family val="2"/>
        <scheme val="minor"/>
      </rPr>
      <t xml:space="preserve">for RIN-generating foreign producers and importers </t>
    </r>
  </si>
  <si>
    <r>
      <t xml:space="preserve">Recordkeeping: </t>
    </r>
    <r>
      <rPr>
        <sz val="10"/>
        <rFont val="Calibri"/>
        <family val="2"/>
        <scheme val="minor"/>
      </rPr>
      <t>Quarterly auditor paperwork review (related to QAP) -</t>
    </r>
    <r>
      <rPr>
        <i/>
        <sz val="10"/>
        <rFont val="Calibri"/>
        <family val="2"/>
        <scheme val="minor"/>
      </rPr>
      <t xml:space="preserve"> producers</t>
    </r>
  </si>
  <si>
    <r>
      <t xml:space="preserve">Recordkeeping: </t>
    </r>
    <r>
      <rPr>
        <sz val="10"/>
        <rFont val="Calibri"/>
        <family val="2"/>
        <scheme val="minor"/>
      </rPr>
      <t xml:space="preserve">Designation, PTD, and load port requirements </t>
    </r>
    <r>
      <rPr>
        <i/>
        <sz val="10"/>
        <rFont val="Calibri"/>
        <family val="2"/>
        <scheme val="minor"/>
      </rPr>
      <t>for RIN-generating foreign producers and importers</t>
    </r>
  </si>
  <si>
    <r>
      <rPr>
        <b/>
        <sz val="10"/>
        <rFont val="Calibri"/>
        <family val="2"/>
        <scheme val="minor"/>
      </rPr>
      <t xml:space="preserve">Recordkeeping: </t>
    </r>
    <r>
      <rPr>
        <sz val="10"/>
        <rFont val="Calibri"/>
        <family val="2"/>
        <scheme val="minor"/>
      </rPr>
      <t xml:space="preserve">PTD Requirements when party transfers ownership of neat/blended renewable fuels </t>
    </r>
  </si>
  <si>
    <r>
      <rPr>
        <b/>
        <sz val="10"/>
        <rFont val="Calibri"/>
        <family val="2"/>
        <scheme val="minor"/>
      </rPr>
      <t>Recordkeeping:</t>
    </r>
    <r>
      <rPr>
        <sz val="10"/>
        <rFont val="Calibri"/>
        <family val="2"/>
        <scheme val="minor"/>
      </rPr>
      <t xml:space="preserve"> Retention of records (PTDs, copies of registration, copies of reports, records related to RIN generation, etc.) </t>
    </r>
  </si>
  <si>
    <r>
      <rPr>
        <b/>
        <sz val="10"/>
        <rFont val="Calibri"/>
        <family val="2"/>
        <scheme val="minor"/>
      </rPr>
      <t>Registration:</t>
    </r>
    <r>
      <rPr>
        <sz val="10"/>
        <rFont val="Calibri"/>
        <family val="2"/>
        <scheme val="minor"/>
      </rPr>
      <t xml:space="preserve"> Overhead, basic information - </t>
    </r>
    <r>
      <rPr>
        <i/>
        <sz val="10"/>
        <rFont val="Calibri"/>
        <family val="2"/>
        <scheme val="minor"/>
      </rPr>
      <t>new registrants</t>
    </r>
  </si>
  <si>
    <t>§80.1450, 80.1452(a)</t>
  </si>
  <si>
    <r>
      <rPr>
        <b/>
        <sz val="10"/>
        <rFont val="Calibri"/>
        <family val="2"/>
        <scheme val="minor"/>
      </rPr>
      <t>Registration</t>
    </r>
    <r>
      <rPr>
        <sz val="10"/>
        <rFont val="Calibri"/>
        <family val="2"/>
        <scheme val="minor"/>
      </rPr>
      <t xml:space="preserve">: Set up account in CDX, EMTS - </t>
    </r>
    <r>
      <rPr>
        <i/>
        <sz val="10"/>
        <rFont val="Calibri"/>
        <family val="2"/>
        <scheme val="minor"/>
      </rPr>
      <t>new registrants</t>
    </r>
  </si>
  <si>
    <t>§80.1451</t>
  </si>
  <si>
    <r>
      <t xml:space="preserve">Reporting: </t>
    </r>
    <r>
      <rPr>
        <sz val="10"/>
        <rFont val="Calibri"/>
        <family val="2"/>
        <scheme val="minor"/>
      </rPr>
      <t>invalid RIN retirement reporting (as needed)</t>
    </r>
  </si>
  <si>
    <r>
      <rPr>
        <b/>
        <sz val="10"/>
        <rFont val="Calibri"/>
        <family val="2"/>
        <scheme val="minor"/>
      </rPr>
      <t>Reporting:</t>
    </r>
    <r>
      <rPr>
        <sz val="10"/>
        <rFont val="Calibri"/>
        <family val="2"/>
        <scheme val="minor"/>
      </rPr>
      <t xml:space="preserve"> RFS Annual Compliance Report (1x/year)</t>
    </r>
  </si>
  <si>
    <r>
      <rPr>
        <b/>
        <sz val="10"/>
        <rFont val="Calibri"/>
        <family val="2"/>
        <scheme val="minor"/>
      </rPr>
      <t xml:space="preserve">Reporting: </t>
    </r>
    <r>
      <rPr>
        <sz val="10"/>
        <rFont val="Calibri"/>
        <family val="2"/>
        <scheme val="minor"/>
      </rPr>
      <t>RIN Transactions )</t>
    </r>
  </si>
  <si>
    <t>§80.1474</t>
  </si>
  <si>
    <r>
      <rPr>
        <b/>
        <sz val="10"/>
        <rFont val="Calibri"/>
        <family val="2"/>
        <scheme val="minor"/>
      </rPr>
      <t>Reporting:</t>
    </r>
    <r>
      <rPr>
        <sz val="10"/>
        <rFont val="Calibri"/>
        <family val="2"/>
        <scheme val="minor"/>
      </rPr>
      <t xml:space="preserve"> Potentially Invalid RIN demonstrations and remedial actions (as needed)</t>
    </r>
  </si>
  <si>
    <r>
      <rPr>
        <b/>
        <sz val="10"/>
        <rFont val="Calibri"/>
        <family val="2"/>
        <scheme val="minor"/>
      </rPr>
      <t xml:space="preserve">Recordkeeping: </t>
    </r>
    <r>
      <rPr>
        <sz val="10"/>
        <rFont val="Calibri"/>
        <family val="2"/>
        <scheme val="minor"/>
      </rPr>
      <t xml:space="preserve">General PTD Requirements </t>
    </r>
  </si>
  <si>
    <t>§80.1454(b)</t>
  </si>
  <si>
    <r>
      <rPr>
        <b/>
        <sz val="10"/>
        <rFont val="Calibri"/>
        <family val="2"/>
        <scheme val="minor"/>
      </rPr>
      <t>Recordkeeping</t>
    </r>
    <r>
      <rPr>
        <sz val="10"/>
        <rFont val="Calibri"/>
        <family val="2"/>
        <scheme val="minor"/>
      </rPr>
      <t>: Specific requirements for retention of records (PTDs, copies of registration, copies of reports) (daily)</t>
    </r>
  </si>
  <si>
    <r>
      <rPr>
        <b/>
        <sz val="10"/>
        <rFont val="Calibri"/>
        <family val="2"/>
        <scheme val="minor"/>
      </rPr>
      <t>Registration:</t>
    </r>
    <r>
      <rPr>
        <sz val="10"/>
        <rFont val="Calibri"/>
        <family val="2"/>
        <scheme val="minor"/>
      </rPr>
      <t xml:space="preserve"> Overhead, basic information -</t>
    </r>
    <r>
      <rPr>
        <i/>
        <sz val="10"/>
        <rFont val="Calibri"/>
        <family val="2"/>
        <scheme val="minor"/>
      </rPr>
      <t xml:space="preserve"> new registrants</t>
    </r>
  </si>
  <si>
    <t>§80.1467</t>
  </si>
  <si>
    <r>
      <rPr>
        <b/>
        <sz val="10"/>
        <rFont val="Calibri"/>
        <family val="2"/>
        <scheme val="minor"/>
      </rPr>
      <t xml:space="preserve">Registration: </t>
    </r>
    <r>
      <rPr>
        <sz val="10"/>
        <rFont val="Calibri"/>
        <family val="2"/>
        <scheme val="minor"/>
      </rPr>
      <t>Applications (</t>
    </r>
    <r>
      <rPr>
        <i/>
        <sz val="10"/>
        <rFont val="Calibri"/>
        <family val="2"/>
        <scheme val="minor"/>
      </rPr>
      <t>new</t>
    </r>
    <r>
      <rPr>
        <sz val="10"/>
        <rFont val="Calibri"/>
        <family val="2"/>
        <scheme val="minor"/>
      </rPr>
      <t>) for foreign RIN owners</t>
    </r>
  </si>
  <si>
    <r>
      <rPr>
        <b/>
        <sz val="10"/>
        <rFont val="Calibri"/>
        <family val="2"/>
        <scheme val="minor"/>
      </rPr>
      <t xml:space="preserve">Reporting: </t>
    </r>
    <r>
      <rPr>
        <sz val="10"/>
        <rFont val="Calibri"/>
        <family val="2"/>
        <scheme val="minor"/>
      </rPr>
      <t>RIN Transactions (</t>
    </r>
  </si>
  <si>
    <r>
      <rPr>
        <b/>
        <sz val="10"/>
        <rFont val="Calibri"/>
        <family val="2"/>
        <scheme val="minor"/>
      </rPr>
      <t xml:space="preserve">Recordkeeping: </t>
    </r>
    <r>
      <rPr>
        <sz val="10"/>
        <rFont val="Calibri"/>
        <family val="2"/>
        <scheme val="minor"/>
      </rPr>
      <t>General</t>
    </r>
    <r>
      <rPr>
        <b/>
        <sz val="10"/>
        <rFont val="Calibri"/>
        <family val="2"/>
        <scheme val="minor"/>
      </rPr>
      <t xml:space="preserve"> </t>
    </r>
    <r>
      <rPr>
        <sz val="10"/>
        <rFont val="Calibri"/>
        <family val="2"/>
        <scheme val="minor"/>
      </rPr>
      <t>PTD Requirements (daily)</t>
    </r>
  </si>
  <si>
    <r>
      <rPr>
        <b/>
        <sz val="10"/>
        <rFont val="Calibri"/>
        <family val="2"/>
        <scheme val="minor"/>
      </rPr>
      <t>Recordkeeping</t>
    </r>
    <r>
      <rPr>
        <sz val="10"/>
        <rFont val="Calibri"/>
        <family val="2"/>
        <scheme val="minor"/>
      </rPr>
      <t xml:space="preserve">: Retention of records (PTDs, copies of registration, copies of reports) (daily) </t>
    </r>
  </si>
  <si>
    <r>
      <t>Labor + Overhead/ hour</t>
    </r>
    <r>
      <rPr>
        <i/>
        <vertAlign val="superscript"/>
        <sz val="10"/>
        <color theme="1"/>
        <rFont val="Calibri"/>
        <family val="2"/>
        <scheme val="minor"/>
      </rPr>
      <t>a</t>
    </r>
  </si>
  <si>
    <r>
      <t>Purchased Services</t>
    </r>
    <r>
      <rPr>
        <vertAlign val="superscript"/>
        <sz val="10"/>
        <color rgb="FFFF0000"/>
        <rFont val="Calibri"/>
        <family val="2"/>
        <scheme val="minor"/>
      </rPr>
      <t>b</t>
    </r>
  </si>
  <si>
    <r>
      <rPr>
        <vertAlign val="superscript"/>
        <sz val="10"/>
        <color theme="1"/>
        <rFont val="Calibri"/>
        <family val="2"/>
        <scheme val="minor"/>
      </rPr>
      <t xml:space="preserve">a </t>
    </r>
    <r>
      <rPr>
        <sz val="10"/>
        <color theme="1"/>
        <rFont val="Calibri"/>
        <family val="2"/>
        <scheme val="minor"/>
      </rPr>
      <t>Overhead is calculated to be equal to the cost of labor.</t>
    </r>
  </si>
  <si>
    <r>
      <rPr>
        <vertAlign val="superscript"/>
        <sz val="10"/>
        <color theme="1"/>
        <rFont val="Calibri"/>
        <family val="2"/>
        <scheme val="minor"/>
      </rPr>
      <t>b</t>
    </r>
    <r>
      <rPr>
        <sz val="10"/>
        <color theme="1"/>
        <rFont val="Calibri"/>
        <family val="2"/>
        <scheme val="minor"/>
      </rPr>
      <t xml:space="preserve"> The cost of purchased services (for example, cost of attest auditors) is calculated at twice the Total Employer Cost.</t>
    </r>
  </si>
  <si>
    <t>§80.1457</t>
  </si>
  <si>
    <r>
      <rPr>
        <b/>
        <sz val="10"/>
        <rFont val="Calibri"/>
        <family val="2"/>
      </rPr>
      <t xml:space="preserve">Reporting: </t>
    </r>
    <r>
      <rPr>
        <sz val="10"/>
        <rFont val="Calibri"/>
        <family val="2"/>
      </rPr>
      <t>Petitions for Aggregate Compliance Approach for Foreign Countries</t>
    </r>
  </si>
  <si>
    <r>
      <rPr>
        <b/>
        <sz val="10"/>
        <rFont val="Calibri"/>
        <family val="2"/>
        <scheme val="minor"/>
      </rPr>
      <t>Registration:</t>
    </r>
    <r>
      <rPr>
        <sz val="10"/>
        <rFont val="Calibri"/>
        <family val="2"/>
        <scheme val="minor"/>
      </rPr>
      <t xml:space="preserve"> Overhead, basic information, association of accounts in OTAQREG - new registrants</t>
    </r>
  </si>
  <si>
    <r>
      <rPr>
        <b/>
        <sz val="10"/>
        <rFont val="Calibri"/>
        <family val="2"/>
        <scheme val="minor"/>
      </rPr>
      <t>Registration:</t>
    </r>
    <r>
      <rPr>
        <sz val="10"/>
        <rFont val="Calibri"/>
        <family val="2"/>
        <scheme val="minor"/>
      </rPr>
      <t xml:space="preserve"> Updates to existing registrations (as needed when information changes)/renewals</t>
    </r>
  </si>
  <si>
    <r>
      <rPr>
        <b/>
        <sz val="10"/>
        <rFont val="Calibri"/>
        <family val="2"/>
        <scheme val="minor"/>
      </rPr>
      <t>Reporting</t>
    </r>
    <r>
      <rPr>
        <sz val="10"/>
        <rFont val="Calibri"/>
        <family val="2"/>
        <scheme val="minor"/>
      </rPr>
      <t>: Batch Verification (4x/year)</t>
    </r>
  </si>
  <si>
    <t>§80.1451(g)</t>
  </si>
  <si>
    <r>
      <rPr>
        <b/>
        <sz val="10"/>
        <rFont val="Calibri"/>
        <family val="2"/>
        <scheme val="minor"/>
      </rPr>
      <t>Reporting:</t>
    </r>
    <r>
      <rPr>
        <sz val="10"/>
        <rFont val="Calibri"/>
        <family val="2"/>
        <scheme val="minor"/>
      </rPr>
      <t xml:space="preserve"> Agreggate RIN Verification (4x/year)</t>
    </r>
  </si>
  <si>
    <t>§ 80.1451(g)</t>
  </si>
  <si>
    <r>
      <rPr>
        <b/>
        <sz val="10"/>
        <rFont val="Calibri"/>
        <family val="2"/>
        <scheme val="minor"/>
      </rPr>
      <t xml:space="preserve">Reporting: </t>
    </r>
    <r>
      <rPr>
        <sz val="10"/>
        <rFont val="Calibri"/>
        <family val="2"/>
        <scheme val="minor"/>
      </rPr>
      <t>On-Site Audit Report (4x/year)</t>
    </r>
  </si>
  <si>
    <r>
      <rPr>
        <b/>
        <sz val="10"/>
        <rFont val="Calibri"/>
        <family val="2"/>
        <scheme val="minor"/>
      </rPr>
      <t xml:space="preserve">Reporting: </t>
    </r>
    <r>
      <rPr>
        <sz val="10"/>
        <rFont val="Calibri"/>
        <family val="2"/>
        <scheme val="minor"/>
      </rPr>
      <t>Potentially Invalid RINs (4x/year)</t>
    </r>
  </si>
  <si>
    <r>
      <t xml:space="preserve">Reporting: </t>
    </r>
    <r>
      <rPr>
        <sz val="10"/>
        <rFont val="Calibri"/>
        <family val="2"/>
        <scheme val="minor"/>
      </rPr>
      <t>Mass Balance</t>
    </r>
  </si>
  <si>
    <t>§80.1454</t>
  </si>
  <si>
    <r>
      <t xml:space="preserve">Recordkeeping: </t>
    </r>
    <r>
      <rPr>
        <sz val="10"/>
        <rFont val="Calibri"/>
        <family val="2"/>
        <scheme val="minor"/>
      </rPr>
      <t>Retention of Records</t>
    </r>
  </si>
  <si>
    <t>§80.1469 [e], (g)</t>
  </si>
  <si>
    <r>
      <rPr>
        <b/>
        <sz val="10"/>
        <rFont val="Calibri"/>
        <family val="2"/>
        <scheme val="minor"/>
      </rPr>
      <t xml:space="preserve">Reporting: </t>
    </r>
    <r>
      <rPr>
        <sz val="10"/>
        <rFont val="Calibri"/>
        <family val="2"/>
        <scheme val="minor"/>
      </rPr>
      <t>Initial QAP Submission</t>
    </r>
  </si>
  <si>
    <t xml:space="preserve">§80.1469(f) </t>
  </si>
  <si>
    <r>
      <rPr>
        <b/>
        <sz val="10"/>
        <rFont val="Calibri"/>
        <family val="2"/>
        <scheme val="minor"/>
      </rPr>
      <t xml:space="preserve">Reporting: </t>
    </r>
    <r>
      <rPr>
        <sz val="10"/>
        <rFont val="Calibri"/>
        <family val="2"/>
        <scheme val="minor"/>
      </rPr>
      <t>QAP Updates (occasional)</t>
    </r>
  </si>
  <si>
    <r>
      <rPr>
        <b/>
        <sz val="10"/>
        <rFont val="Calibri"/>
        <family val="2"/>
        <scheme val="minor"/>
      </rPr>
      <t xml:space="preserve">Reporting: </t>
    </r>
    <r>
      <rPr>
        <sz val="10"/>
        <rFont val="Calibri"/>
        <family val="2"/>
        <scheme val="minor"/>
      </rPr>
      <t xml:space="preserve">RIN Transactions </t>
    </r>
  </si>
  <si>
    <r>
      <t xml:space="preserve">Reporting: </t>
    </r>
    <r>
      <rPr>
        <sz val="10"/>
        <rFont val="Calibri"/>
        <family val="2"/>
        <scheme val="minor"/>
      </rPr>
      <t>Attest Engagements</t>
    </r>
  </si>
  <si>
    <r>
      <rPr>
        <b/>
        <sz val="10"/>
        <rFont val="Calibri"/>
        <family val="2"/>
        <scheme val="minor"/>
      </rPr>
      <t xml:space="preserve">Recordkeeping: </t>
    </r>
    <r>
      <rPr>
        <sz val="10"/>
        <rFont val="Calibri"/>
        <family val="2"/>
        <scheme val="minor"/>
      </rPr>
      <t xml:space="preserve">PTD Requirements </t>
    </r>
  </si>
  <si>
    <r>
      <rPr>
        <b/>
        <sz val="10"/>
        <rFont val="Calibri"/>
        <family val="2"/>
        <scheme val="minor"/>
      </rPr>
      <t>Recordkeeping</t>
    </r>
    <r>
      <rPr>
        <sz val="10"/>
        <rFont val="Calibri"/>
        <family val="2"/>
        <scheme val="minor"/>
      </rPr>
      <t>: Retention of records (PTDs, copies of registration, copies of reports); retention of affidavit (QAP)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</si>
</sst>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name val="Arial"/>
      <family val="2"/>
    </font>
    <font>
      <b/>
      <sz val="10"/>
      <name val="Calibri"/>
      <family val="2"/>
      <scheme val="minor"/>
    </font>
    <font>
      <sz val="10"/>
      <name val="Calibri"/>
      <family val="2"/>
      <scheme val="minor"/>
    </font>
    <font>
      <sz val="10"/>
      <color theme="1"/>
      <name val="Calibri"/>
      <family val="2"/>
      <scheme val="minor"/>
    </font>
    <font>
      <i/>
      <sz val="10"/>
      <name val="Calibri"/>
      <family val="2"/>
      <scheme val="minor"/>
    </font>
    <font>
      <i/>
      <sz val="10"/>
      <color theme="1"/>
      <name val="Calibri"/>
      <family val="2"/>
      <scheme val="minor"/>
    </font>
    <font>
      <b/>
      <sz val="10"/>
      <color theme="1"/>
      <name val="Calibri"/>
      <family val="2"/>
      <scheme val="minor"/>
    </font>
    <font>
      <b/>
      <sz val="10"/>
      <color theme="2" tint="-0.249977111117893"/>
      <name val="Calibri"/>
      <family val="2"/>
      <scheme val="minor"/>
    </font>
    <font>
      <sz val="10"/>
      <color theme="2" tint="-0.249977111117893"/>
      <name val="Calibri"/>
      <family val="2"/>
      <scheme val="minor"/>
    </font>
    <font>
      <sz val="10"/>
      <color rgb="FFFF0000"/>
      <name val="Calibri"/>
      <family val="2"/>
      <scheme val="minor"/>
    </font>
    <font>
      <i/>
      <vertAlign val="superscript"/>
      <sz val="10"/>
      <color theme="1"/>
      <name val="Calibri"/>
      <family val="2"/>
      <scheme val="minor"/>
    </font>
    <font>
      <vertAlign val="superscript"/>
      <sz val="10"/>
      <color rgb="FFFF0000"/>
      <name val="Calibri"/>
      <family val="2"/>
      <scheme val="minor"/>
    </font>
    <font>
      <vertAlign val="superscript"/>
      <sz val="10"/>
      <color theme="1"/>
      <name val="Calibri"/>
      <family val="2"/>
      <scheme val="minor"/>
    </font>
    <font>
      <b/>
      <sz val="10"/>
      <name val="Calibri"/>
      <family val="2"/>
    </font>
    <font>
      <sz val="10"/>
      <name val="Calibri"/>
      <family val="2"/>
    </font>
    <font>
      <sz val="10"/>
      <color theme="1"/>
      <name val="Calibri"/>
      <family val="2"/>
    </font>
    <font>
      <i/>
      <sz val="10"/>
      <name val="Calibri"/>
      <family val="2"/>
    </font>
    <font>
      <i/>
      <sz val="10"/>
      <color theme="1"/>
      <name val="Calibri"/>
      <family val="2"/>
    </font>
    <font>
      <b/>
      <sz val="10"/>
      <color theme="1"/>
      <name val="Calibri"/>
      <family val="2"/>
    </font>
    <font>
      <b/>
      <sz val="10"/>
      <color theme="2" tint="-0.249977111117893"/>
      <name val="Calibri"/>
      <family val="2"/>
    </font>
    <font>
      <sz val="10"/>
      <color theme="2" tint="-0.249977111117893"/>
      <name val="Calibri"/>
      <family val="2"/>
    </font>
    <font>
      <sz val="10"/>
      <color rgb="FFFF0000"/>
      <name val="Calibri"/>
      <family val="2"/>
    </font>
  </fonts>
  <fills count="5">
    <fill>
      <patternFill patternType="none"/>
    </fill>
    <fill>
      <patternFill patternType="gray125"/>
    </fill>
    <fill>
      <patternFill patternType="solid">
        <fgColor rgb="FFF8F8F8"/>
        <bgColor indexed="64"/>
      </patternFill>
    </fill>
    <fill>
      <patternFill patternType="solid">
        <fgColor rgb="FFF8FFB9"/>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32">
    <xf numFmtId="0" fontId="0" fillId="0" borderId="0" xfId="0"/>
    <xf numFmtId="0" fontId="2" fillId="0" borderId="1" xfId="0" applyFont="1" applyBorder="1" applyAlignment="1">
      <alignment horizontal="center"/>
    </xf>
    <xf numFmtId="0" fontId="3" fillId="0" borderId="2" xfId="0" applyFont="1" applyBorder="1" applyAlignment="1">
      <alignment horizontal="center"/>
    </xf>
    <xf numFmtId="0" fontId="4" fillId="0" borderId="2" xfId="0" applyFont="1" applyBorder="1" applyAlignment="1"/>
    <xf numFmtId="0" fontId="4" fillId="0" borderId="3" xfId="0" applyFont="1" applyBorder="1" applyAlignment="1"/>
    <xf numFmtId="0" fontId="4" fillId="0" borderId="0" xfId="0" applyFont="1"/>
    <xf numFmtId="0" fontId="5" fillId="0" borderId="1" xfId="0" applyFont="1" applyBorder="1" applyAlignment="1">
      <alignment horizontal="center"/>
    </xf>
    <xf numFmtId="0" fontId="6" fillId="0" borderId="2" xfId="0" applyFont="1" applyBorder="1" applyAlignment="1"/>
    <xf numFmtId="0" fontId="6" fillId="0" borderId="3" xfId="0" applyFont="1" applyBorder="1" applyAlignment="1"/>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2" borderId="2" xfId="0" applyFont="1" applyFill="1" applyBorder="1" applyAlignment="1">
      <alignment horizontal="center"/>
    </xf>
    <xf numFmtId="0" fontId="4" fillId="3" borderId="4" xfId="0" applyFont="1" applyFill="1" applyBorder="1" applyAlignment="1">
      <alignment horizontal="center" vertical="center" wrapText="1"/>
    </xf>
    <xf numFmtId="0" fontId="7" fillId="0" borderId="0" xfId="0" applyFont="1"/>
    <xf numFmtId="0" fontId="6" fillId="2" borderId="5" xfId="0" applyFont="1" applyFill="1" applyBorder="1" applyAlignment="1">
      <alignment horizontal="center"/>
    </xf>
    <xf numFmtId="0" fontId="6" fillId="2" borderId="6" xfId="0" applyFont="1" applyFill="1" applyBorder="1" applyAlignment="1">
      <alignment horizontal="center" wrapText="1"/>
    </xf>
    <xf numFmtId="0" fontId="6" fillId="0" borderId="5"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2" borderId="9" xfId="0" applyFont="1" applyFill="1" applyBorder="1" applyAlignment="1">
      <alignment horizontal="center" wrapText="1"/>
    </xf>
    <xf numFmtId="0" fontId="6" fillId="2" borderId="7" xfId="0" applyFont="1" applyFill="1" applyBorder="1" applyAlignment="1">
      <alignment horizontal="center" wrapText="1"/>
    </xf>
    <xf numFmtId="0" fontId="6" fillId="2" borderId="10" xfId="0" applyFont="1" applyFill="1" applyBorder="1" applyAlignment="1">
      <alignment horizontal="center" wrapText="1"/>
    </xf>
    <xf numFmtId="0" fontId="4" fillId="0" borderId="11" xfId="0" applyFont="1" applyBorder="1" applyAlignment="1">
      <alignment horizontal="center" vertical="center"/>
    </xf>
    <xf numFmtId="0" fontId="3" fillId="2" borderId="12" xfId="0" applyFont="1" applyFill="1" applyBorder="1" applyAlignment="1">
      <alignment horizontal="left" wrapText="1"/>
    </xf>
    <xf numFmtId="0" fontId="3" fillId="2" borderId="13" xfId="0" applyFont="1" applyFill="1" applyBorder="1" applyAlignment="1">
      <alignment vertical="top" wrapText="1"/>
    </xf>
    <xf numFmtId="2" fontId="3" fillId="0" borderId="12" xfId="0" applyNumberFormat="1" applyFont="1" applyBorder="1" applyAlignment="1">
      <alignment horizontal="center"/>
    </xf>
    <xf numFmtId="2" fontId="3" fillId="0" borderId="32" xfId="0" applyNumberFormat="1" applyFont="1" applyBorder="1" applyAlignment="1">
      <alignment horizontal="center"/>
    </xf>
    <xf numFmtId="3" fontId="4" fillId="0" borderId="15" xfId="0" applyNumberFormat="1" applyFont="1" applyBorder="1" applyAlignment="1">
      <alignment horizontal="center" wrapText="1"/>
    </xf>
    <xf numFmtId="3" fontId="3" fillId="2" borderId="33" xfId="0" applyNumberFormat="1" applyFont="1" applyFill="1" applyBorder="1" applyAlignment="1">
      <alignment horizontal="center"/>
    </xf>
    <xf numFmtId="3" fontId="3" fillId="2" borderId="14" xfId="0" applyNumberFormat="1" applyFont="1" applyFill="1" applyBorder="1" applyAlignment="1">
      <alignment horizontal="center"/>
    </xf>
    <xf numFmtId="3" fontId="3" fillId="2" borderId="13" xfId="0" applyNumberFormat="1" applyFont="1" applyFill="1" applyBorder="1" applyAlignment="1">
      <alignment horizontal="center"/>
    </xf>
    <xf numFmtId="0" fontId="4" fillId="3" borderId="17" xfId="0" applyFont="1" applyFill="1" applyBorder="1" applyAlignment="1">
      <alignment horizontal="center" vertical="center" wrapText="1"/>
    </xf>
    <xf numFmtId="0" fontId="3" fillId="4" borderId="12" xfId="0" applyFont="1" applyFill="1" applyBorder="1" applyAlignment="1">
      <alignment horizontal="left" wrapText="1"/>
    </xf>
    <xf numFmtId="0" fontId="3" fillId="4" borderId="13" xfId="0" applyFont="1" applyFill="1" applyBorder="1" applyAlignment="1">
      <alignment vertical="top" wrapText="1"/>
    </xf>
    <xf numFmtId="2" fontId="3" fillId="4" borderId="12" xfId="0" applyNumberFormat="1" applyFont="1" applyFill="1" applyBorder="1" applyAlignment="1">
      <alignment horizontal="center"/>
    </xf>
    <xf numFmtId="2" fontId="3" fillId="4" borderId="32" xfId="0" applyNumberFormat="1" applyFont="1" applyFill="1" applyBorder="1" applyAlignment="1">
      <alignment horizontal="center"/>
    </xf>
    <xf numFmtId="3" fontId="4" fillId="4" borderId="15" xfId="0" applyNumberFormat="1" applyFont="1" applyFill="1" applyBorder="1" applyAlignment="1">
      <alignment horizontal="center" wrapText="1"/>
    </xf>
    <xf numFmtId="3" fontId="3" fillId="4" borderId="33" xfId="0" applyNumberFormat="1" applyFont="1" applyFill="1" applyBorder="1" applyAlignment="1">
      <alignment horizontal="center"/>
    </xf>
    <xf numFmtId="3" fontId="3" fillId="4" borderId="14" xfId="0" applyNumberFormat="1" applyFont="1" applyFill="1" applyBorder="1" applyAlignment="1">
      <alignment horizontal="center"/>
    </xf>
    <xf numFmtId="3" fontId="3" fillId="4" borderId="13" xfId="0" applyNumberFormat="1" applyFont="1" applyFill="1" applyBorder="1" applyAlignment="1">
      <alignment horizontal="center"/>
    </xf>
    <xf numFmtId="0" fontId="2" fillId="2" borderId="13" xfId="0" applyFont="1" applyFill="1" applyBorder="1" applyAlignment="1">
      <alignment vertical="top" wrapText="1"/>
    </xf>
    <xf numFmtId="2" fontId="3" fillId="0" borderId="14" xfId="0" applyNumberFormat="1" applyFont="1" applyBorder="1" applyAlignment="1">
      <alignment horizontal="center"/>
    </xf>
    <xf numFmtId="3" fontId="3" fillId="2" borderId="16" xfId="0" applyNumberFormat="1" applyFont="1" applyFill="1" applyBorder="1" applyAlignment="1">
      <alignment horizontal="center"/>
    </xf>
    <xf numFmtId="0" fontId="8" fillId="0" borderId="1" xfId="0" applyFont="1" applyBorder="1" applyAlignment="1">
      <alignment wrapText="1"/>
    </xf>
    <xf numFmtId="0" fontId="9" fillId="0" borderId="3" xfId="0" applyFont="1" applyBorder="1" applyAlignment="1">
      <alignment wrapText="1"/>
    </xf>
    <xf numFmtId="0" fontId="9" fillId="0" borderId="9" xfId="0" applyFont="1" applyBorder="1" applyAlignment="1">
      <alignment horizontal="center"/>
    </xf>
    <xf numFmtId="3" fontId="9" fillId="0" borderId="7" xfId="0" applyNumberFormat="1" applyFont="1" applyBorder="1" applyAlignment="1">
      <alignment horizontal="center"/>
    </xf>
    <xf numFmtId="0" fontId="9" fillId="0" borderId="0" xfId="0" applyFont="1"/>
    <xf numFmtId="0" fontId="3" fillId="0" borderId="0" xfId="1" applyFont="1"/>
    <xf numFmtId="0" fontId="3" fillId="0" borderId="0" xfId="1" applyFont="1" applyAlignment="1">
      <alignment horizontal="left" vertical="top" wrapText="1"/>
    </xf>
    <xf numFmtId="0" fontId="3" fillId="4" borderId="0" xfId="1" applyFont="1" applyFill="1" applyAlignment="1">
      <alignment vertical="top"/>
    </xf>
    <xf numFmtId="0" fontId="4" fillId="0" borderId="0" xfId="0" applyFont="1" applyAlignment="1">
      <alignment vertical="top"/>
    </xf>
    <xf numFmtId="0" fontId="4" fillId="0" borderId="0" xfId="0" applyFont="1" applyAlignment="1">
      <alignment horizontal="left" vertical="top" wrapText="1"/>
    </xf>
    <xf numFmtId="0" fontId="10" fillId="0" borderId="0" xfId="0" applyFont="1"/>
    <xf numFmtId="0" fontId="3" fillId="0" borderId="0" xfId="0" applyFont="1"/>
    <xf numFmtId="0" fontId="3" fillId="2" borderId="13" xfId="0" applyFont="1" applyFill="1" applyBorder="1" applyAlignment="1">
      <alignment horizontal="left" wrapText="1"/>
    </xf>
    <xf numFmtId="0" fontId="3" fillId="4" borderId="13" xfId="0" applyFont="1" applyFill="1" applyBorder="1" applyAlignment="1">
      <alignment horizontal="left" wrapText="1"/>
    </xf>
    <xf numFmtId="0" fontId="2" fillId="2" borderId="13" xfId="0" applyFont="1" applyFill="1" applyBorder="1" applyAlignment="1">
      <alignment horizontal="left" wrapText="1"/>
    </xf>
    <xf numFmtId="0" fontId="3" fillId="0" borderId="0" xfId="1" applyFont="1" applyAlignment="1">
      <alignment horizontal="left" wrapText="1"/>
    </xf>
    <xf numFmtId="0" fontId="3" fillId="2" borderId="13" xfId="0" applyFont="1" applyFill="1" applyBorder="1" applyAlignment="1">
      <alignment horizontal="left" vertical="top" wrapText="1"/>
    </xf>
    <xf numFmtId="0" fontId="3" fillId="4" borderId="13"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4" borderId="13" xfId="0" applyFont="1" applyFill="1" applyBorder="1" applyAlignment="1">
      <alignment vertical="top" wrapText="1"/>
    </xf>
    <xf numFmtId="0" fontId="7" fillId="0" borderId="2" xfId="0" applyFont="1" applyBorder="1" applyAlignment="1">
      <alignment horizontal="center"/>
    </xf>
    <xf numFmtId="0" fontId="7" fillId="0" borderId="3"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wrapText="1"/>
    </xf>
    <xf numFmtId="0" fontId="6" fillId="0" borderId="25" xfId="0" applyFont="1" applyBorder="1" applyAlignment="1">
      <alignment horizontal="center" wrapText="1"/>
    </xf>
    <xf numFmtId="0" fontId="6" fillId="0" borderId="26" xfId="0" applyFont="1" applyBorder="1" applyAlignment="1">
      <alignment horizontal="center" wrapText="1"/>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center"/>
    </xf>
    <xf numFmtId="0" fontId="4" fillId="0" borderId="18" xfId="0" applyFont="1" applyBorder="1" applyAlignment="1">
      <alignment horizontal="left"/>
    </xf>
    <xf numFmtId="0" fontId="4" fillId="0" borderId="19" xfId="0" applyFont="1" applyBorder="1" applyAlignment="1">
      <alignment horizontal="left"/>
    </xf>
    <xf numFmtId="0" fontId="4" fillId="0" borderId="20" xfId="0" applyFont="1" applyBorder="1" applyAlignment="1">
      <alignment horizontal="center"/>
    </xf>
    <xf numFmtId="0" fontId="10" fillId="0" borderId="27" xfId="0" applyFont="1" applyBorder="1" applyAlignment="1">
      <alignment horizontal="left"/>
    </xf>
    <xf numFmtId="0" fontId="4" fillId="0" borderId="28" xfId="0" applyFont="1" applyBorder="1" applyAlignment="1">
      <alignment horizontal="left"/>
    </xf>
    <xf numFmtId="0" fontId="4" fillId="0" borderId="29" xfId="0" applyFont="1" applyBorder="1" applyAlignment="1">
      <alignment horizontal="left"/>
    </xf>
    <xf numFmtId="0" fontId="10" fillId="0" borderId="22" xfId="0" applyFont="1" applyBorder="1" applyAlignment="1">
      <alignment horizontal="center"/>
    </xf>
    <xf numFmtId="0" fontId="10" fillId="0" borderId="30" xfId="0" applyFont="1" applyBorder="1" applyAlignment="1">
      <alignment horizontal="left"/>
    </xf>
    <xf numFmtId="0" fontId="4" fillId="0" borderId="31" xfId="0" applyFont="1" applyBorder="1" applyAlignment="1">
      <alignment horizontal="left"/>
    </xf>
    <xf numFmtId="0" fontId="4" fillId="0" borderId="21" xfId="0" applyFont="1" applyBorder="1" applyAlignment="1">
      <alignment horizontal="left"/>
    </xf>
    <xf numFmtId="0" fontId="10" fillId="0" borderId="20" xfId="0" applyFont="1" applyBorder="1" applyAlignment="1">
      <alignment horizontal="center"/>
    </xf>
    <xf numFmtId="0" fontId="4" fillId="0" borderId="0" xfId="0" applyFont="1" applyFill="1" applyBorder="1" applyAlignment="1">
      <alignment horizontal="left" wrapText="1"/>
    </xf>
    <xf numFmtId="0" fontId="4" fillId="0" borderId="0" xfId="0" applyFont="1" applyAlignment="1">
      <alignment wrapText="1"/>
    </xf>
    <xf numFmtId="0" fontId="14" fillId="0" borderId="1" xfId="0" applyFont="1" applyBorder="1" applyAlignment="1">
      <alignment horizontal="center"/>
    </xf>
    <xf numFmtId="0" fontId="15" fillId="0" borderId="2" xfId="0" applyFont="1" applyBorder="1" applyAlignment="1">
      <alignment horizontal="center"/>
    </xf>
    <xf numFmtId="0" fontId="16" fillId="0" borderId="2" xfId="0" applyFont="1" applyBorder="1" applyAlignment="1"/>
    <xf numFmtId="0" fontId="16" fillId="0" borderId="3" xfId="0" applyFont="1" applyBorder="1" applyAlignment="1"/>
    <xf numFmtId="0" fontId="16" fillId="0" borderId="0" xfId="0" applyFont="1"/>
    <xf numFmtId="0" fontId="17" fillId="0" borderId="1" xfId="0" applyFont="1" applyBorder="1" applyAlignment="1">
      <alignment horizontal="center"/>
    </xf>
    <xf numFmtId="0" fontId="18" fillId="0" borderId="2" xfId="0" applyFont="1" applyBorder="1" applyAlignment="1"/>
    <xf numFmtId="0" fontId="18" fillId="0" borderId="3" xfId="0" applyFont="1" applyBorder="1" applyAlignment="1"/>
    <xf numFmtId="0" fontId="19" fillId="2" borderId="1" xfId="0" applyFont="1" applyFill="1" applyBorder="1" applyAlignment="1">
      <alignment horizontal="center"/>
    </xf>
    <xf numFmtId="0" fontId="19" fillId="2" borderId="2" xfId="0" applyFont="1" applyFill="1" applyBorder="1" applyAlignment="1">
      <alignment horizontal="center"/>
    </xf>
    <xf numFmtId="0" fontId="19" fillId="0" borderId="1"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16" fillId="2" borderId="2" xfId="0" applyFont="1" applyFill="1" applyBorder="1" applyAlignment="1">
      <alignment horizontal="center"/>
    </xf>
    <xf numFmtId="0" fontId="16" fillId="3" borderId="4" xfId="0" applyFont="1" applyFill="1" applyBorder="1" applyAlignment="1">
      <alignment horizontal="center" vertical="center" wrapText="1"/>
    </xf>
    <xf numFmtId="0" fontId="19" fillId="0" borderId="0" xfId="0" applyFont="1"/>
    <xf numFmtId="0" fontId="18" fillId="2" borderId="5" xfId="0" applyFont="1" applyFill="1" applyBorder="1" applyAlignment="1">
      <alignment horizontal="center"/>
    </xf>
    <xf numFmtId="0" fontId="18" fillId="2" borderId="6" xfId="0" applyFont="1" applyFill="1" applyBorder="1" applyAlignment="1">
      <alignment horizontal="center" wrapText="1"/>
    </xf>
    <xf numFmtId="0" fontId="18" fillId="0" borderId="5" xfId="0" applyFont="1" applyBorder="1" applyAlignment="1">
      <alignment horizontal="center" wrapText="1"/>
    </xf>
    <xf numFmtId="0" fontId="18" fillId="0" borderId="7" xfId="0" applyFont="1" applyBorder="1" applyAlignment="1">
      <alignment horizontal="center" wrapText="1"/>
    </xf>
    <xf numFmtId="0" fontId="18" fillId="0" borderId="8" xfId="0" applyFont="1" applyBorder="1" applyAlignment="1">
      <alignment horizontal="center" wrapText="1"/>
    </xf>
    <xf numFmtId="0" fontId="18" fillId="2" borderId="9" xfId="0" applyFont="1" applyFill="1" applyBorder="1" applyAlignment="1">
      <alignment horizontal="center" wrapText="1"/>
    </xf>
    <xf numFmtId="0" fontId="18" fillId="2" borderId="7" xfId="0" applyFont="1" applyFill="1" applyBorder="1" applyAlignment="1">
      <alignment horizontal="center" wrapText="1"/>
    </xf>
    <xf numFmtId="0" fontId="18" fillId="2" borderId="10" xfId="0" applyFont="1" applyFill="1" applyBorder="1" applyAlignment="1">
      <alignment horizontal="center" wrapText="1"/>
    </xf>
    <xf numFmtId="0" fontId="16" fillId="0" borderId="11" xfId="0" applyFont="1" applyBorder="1" applyAlignment="1">
      <alignment horizontal="center" vertical="center"/>
    </xf>
    <xf numFmtId="0" fontId="15" fillId="2" borderId="12" xfId="0" applyFont="1" applyFill="1" applyBorder="1" applyAlignment="1">
      <alignment horizontal="left" wrapText="1"/>
    </xf>
    <xf numFmtId="0" fontId="15" fillId="4" borderId="13" xfId="0" applyFont="1" applyFill="1" applyBorder="1" applyAlignment="1">
      <alignment horizontal="left" wrapText="1"/>
    </xf>
    <xf numFmtId="2" fontId="15" fillId="0" borderId="12" xfId="0" applyNumberFormat="1" applyFont="1" applyBorder="1" applyAlignment="1">
      <alignment horizontal="center"/>
    </xf>
    <xf numFmtId="2" fontId="15" fillId="0" borderId="32" xfId="0" applyNumberFormat="1" applyFont="1" applyBorder="1" applyAlignment="1">
      <alignment horizontal="center"/>
    </xf>
    <xf numFmtId="3" fontId="16" fillId="0" borderId="15" xfId="0" applyNumberFormat="1" applyFont="1" applyBorder="1" applyAlignment="1">
      <alignment horizontal="center" wrapText="1"/>
    </xf>
    <xf numFmtId="3" fontId="15" fillId="2" borderId="33" xfId="0" applyNumberFormat="1" applyFont="1" applyFill="1" applyBorder="1" applyAlignment="1">
      <alignment horizontal="center"/>
    </xf>
    <xf numFmtId="3" fontId="15" fillId="2" borderId="14" xfId="0" applyNumberFormat="1" applyFont="1" applyFill="1" applyBorder="1" applyAlignment="1">
      <alignment horizontal="center"/>
    </xf>
    <xf numFmtId="3" fontId="15" fillId="2" borderId="13" xfId="0" applyNumberFormat="1" applyFont="1" applyFill="1" applyBorder="1" applyAlignment="1">
      <alignment horizontal="center"/>
    </xf>
    <xf numFmtId="0" fontId="16" fillId="3" borderId="17" xfId="0" applyFont="1" applyFill="1" applyBorder="1" applyAlignment="1">
      <alignment horizontal="center" vertical="center" wrapText="1"/>
    </xf>
    <xf numFmtId="0" fontId="20" fillId="0" borderId="1" xfId="0" applyFont="1" applyBorder="1" applyAlignment="1">
      <alignment wrapText="1"/>
    </xf>
    <xf numFmtId="0" fontId="21" fillId="0" borderId="3" xfId="0" applyFont="1" applyBorder="1" applyAlignment="1">
      <alignment wrapText="1"/>
    </xf>
    <xf numFmtId="0" fontId="21" fillId="0" borderId="9" xfId="0" applyFont="1" applyBorder="1" applyAlignment="1">
      <alignment horizontal="center"/>
    </xf>
    <xf numFmtId="3" fontId="21" fillId="0" borderId="7" xfId="0" applyNumberFormat="1" applyFont="1" applyBorder="1" applyAlignment="1">
      <alignment horizontal="center"/>
    </xf>
    <xf numFmtId="0" fontId="21" fillId="0" borderId="0" xfId="0" applyFont="1"/>
    <xf numFmtId="0" fontId="15" fillId="0" borderId="0" xfId="1" applyFont="1"/>
    <xf numFmtId="0" fontId="15" fillId="4" borderId="0" xfId="1" applyFont="1" applyFill="1"/>
    <xf numFmtId="0" fontId="22" fillId="0" borderId="0" xfId="0" applyFont="1"/>
    <xf numFmtId="0" fontId="15" fillId="0" borderId="0" xfId="0" applyFont="1"/>
    <xf numFmtId="0" fontId="3" fillId="4" borderId="0" xfId="1" applyFont="1" applyFill="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zoomScale="75" zoomScaleNormal="75" workbookViewId="0">
      <selection sqref="A1:XFD1048576"/>
    </sheetView>
  </sheetViews>
  <sheetFormatPr defaultRowHeight="12.75" x14ac:dyDescent="0.2"/>
  <cols>
    <col min="1" max="1" width="19.42578125" style="5" customWidth="1"/>
    <col min="2" max="2" width="39.85546875" style="5" customWidth="1"/>
    <col min="3" max="3" width="12.85546875" style="5" customWidth="1"/>
    <col min="4" max="4" width="13.5703125" style="5" customWidth="1"/>
    <col min="5" max="5" width="12.28515625" style="5" customWidth="1"/>
    <col min="6" max="6" width="12" style="5" customWidth="1"/>
    <col min="7" max="7" width="16.140625" style="5" customWidth="1"/>
    <col min="8" max="8" width="14.7109375" style="5" customWidth="1"/>
    <col min="9" max="9" width="14.85546875" style="5" customWidth="1"/>
    <col min="10" max="10" width="11.42578125" style="5" customWidth="1"/>
    <col min="11" max="11" width="11.42578125" style="5" bestFit="1" customWidth="1"/>
    <col min="12" max="12" width="19.7109375" style="5" customWidth="1"/>
    <col min="13" max="16384" width="9.140625" style="5"/>
  </cols>
  <sheetData>
    <row r="1" spans="1:12" ht="13.5" thickBot="1" x14ac:dyDescent="0.25">
      <c r="A1" s="1" t="s">
        <v>26</v>
      </c>
      <c r="B1" s="2"/>
      <c r="C1" s="2"/>
      <c r="D1" s="2"/>
      <c r="E1" s="2"/>
      <c r="F1" s="2"/>
      <c r="G1" s="2"/>
      <c r="H1" s="2"/>
      <c r="I1" s="3"/>
      <c r="J1" s="3"/>
      <c r="K1" s="3"/>
      <c r="L1" s="4"/>
    </row>
    <row r="2" spans="1:12" ht="13.5" thickBot="1" x14ac:dyDescent="0.25">
      <c r="A2" s="6" t="s">
        <v>58</v>
      </c>
      <c r="B2" s="7"/>
      <c r="C2" s="7"/>
      <c r="D2" s="7"/>
      <c r="E2" s="7"/>
      <c r="F2" s="7"/>
      <c r="G2" s="7"/>
      <c r="H2" s="7"/>
      <c r="I2" s="7"/>
      <c r="J2" s="7"/>
      <c r="K2" s="7"/>
      <c r="L2" s="8"/>
    </row>
    <row r="3" spans="1:12" s="16" customFormat="1" ht="16.149999999999999" customHeight="1" thickBot="1" x14ac:dyDescent="0.25">
      <c r="A3" s="9" t="s">
        <v>0</v>
      </c>
      <c r="B3" s="10"/>
      <c r="C3" s="11" t="s">
        <v>1</v>
      </c>
      <c r="D3" s="12"/>
      <c r="E3" s="12"/>
      <c r="F3" s="13"/>
      <c r="G3" s="10" t="s">
        <v>2</v>
      </c>
      <c r="H3" s="14"/>
      <c r="I3" s="14"/>
      <c r="J3" s="14"/>
      <c r="K3" s="14"/>
      <c r="L3" s="15" t="s">
        <v>27</v>
      </c>
    </row>
    <row r="4" spans="1:12" ht="102" customHeight="1" thickBot="1" x14ac:dyDescent="0.25">
      <c r="A4" s="17" t="s">
        <v>3</v>
      </c>
      <c r="B4" s="18" t="s">
        <v>4</v>
      </c>
      <c r="C4" s="19" t="s">
        <v>5</v>
      </c>
      <c r="D4" s="20" t="s">
        <v>6</v>
      </c>
      <c r="E4" s="20" t="s">
        <v>7</v>
      </c>
      <c r="F4" s="21" t="s">
        <v>25</v>
      </c>
      <c r="G4" s="22" t="s">
        <v>8</v>
      </c>
      <c r="H4" s="22" t="s">
        <v>9</v>
      </c>
      <c r="I4" s="23" t="s">
        <v>10</v>
      </c>
      <c r="J4" s="23" t="s">
        <v>11</v>
      </c>
      <c r="K4" s="24" t="s">
        <v>12</v>
      </c>
      <c r="L4" s="25"/>
    </row>
    <row r="5" spans="1:12" ht="60.75" customHeight="1" x14ac:dyDescent="0.2">
      <c r="A5" s="26" t="s">
        <v>28</v>
      </c>
      <c r="B5" s="27" t="s">
        <v>78</v>
      </c>
      <c r="C5" s="28">
        <v>0.75</v>
      </c>
      <c r="D5" s="29">
        <v>0</v>
      </c>
      <c r="E5" s="29">
        <v>0</v>
      </c>
      <c r="F5" s="30">
        <f>(C5*'Labor Costs'!$E$9)+(D5*('Labor Costs'!$C$7))+(E5*'Labor Costs'!$E$10)</f>
        <v>69.75</v>
      </c>
      <c r="G5" s="31">
        <v>37</v>
      </c>
      <c r="H5" s="32">
        <v>1</v>
      </c>
      <c r="I5" s="32">
        <f t="shared" ref="I5:I9" si="0">G5*H5</f>
        <v>37</v>
      </c>
      <c r="J5" s="33">
        <f t="shared" ref="J5:J9" si="1">(C5+D5+E5)*I5</f>
        <v>27.75</v>
      </c>
      <c r="K5" s="33">
        <f>F5*I5</f>
        <v>2580.75</v>
      </c>
      <c r="L5" s="34" t="s">
        <v>29</v>
      </c>
    </row>
    <row r="6" spans="1:12" ht="69.75" customHeight="1" x14ac:dyDescent="0.2">
      <c r="A6" s="26" t="s">
        <v>69</v>
      </c>
      <c r="B6" s="27" t="s">
        <v>79</v>
      </c>
      <c r="C6" s="28">
        <v>1</v>
      </c>
      <c r="D6" s="29">
        <v>0</v>
      </c>
      <c r="E6" s="29">
        <v>0</v>
      </c>
      <c r="F6" s="30">
        <f>(C6*'Labor Costs'!$E$9)+(D6*('Labor Costs'!$C$7))+(E6*'Labor Costs'!$E$10)</f>
        <v>93</v>
      </c>
      <c r="G6" s="31">
        <v>37</v>
      </c>
      <c r="H6" s="32">
        <v>1</v>
      </c>
      <c r="I6" s="32">
        <f t="shared" si="0"/>
        <v>37</v>
      </c>
      <c r="J6" s="33">
        <f t="shared" si="1"/>
        <v>37</v>
      </c>
      <c r="K6" s="33">
        <f>F6*I6</f>
        <v>3441</v>
      </c>
      <c r="L6" s="34" t="s">
        <v>29</v>
      </c>
    </row>
    <row r="7" spans="1:12" ht="117.75" customHeight="1" x14ac:dyDescent="0.2">
      <c r="A7" s="26" t="s">
        <v>70</v>
      </c>
      <c r="B7" s="27" t="s">
        <v>80</v>
      </c>
      <c r="C7" s="28">
        <v>1</v>
      </c>
      <c r="D7" s="29">
        <v>0</v>
      </c>
      <c r="E7" s="29">
        <v>0</v>
      </c>
      <c r="F7" s="30">
        <f>(C7*'Labor Costs'!$E$9)+(D7*('Labor Costs'!$C$7))+(E7*'Labor Costs'!$E$10)</f>
        <v>93</v>
      </c>
      <c r="G7" s="31">
        <v>30</v>
      </c>
      <c r="H7" s="32">
        <v>1</v>
      </c>
      <c r="I7" s="32">
        <f t="shared" si="0"/>
        <v>30</v>
      </c>
      <c r="J7" s="33">
        <f t="shared" si="1"/>
        <v>30</v>
      </c>
      <c r="K7" s="33">
        <f t="shared" ref="K7:K10" si="2">F7*I7</f>
        <v>2790</v>
      </c>
      <c r="L7" s="34" t="s">
        <v>29</v>
      </c>
    </row>
    <row r="8" spans="1:12" ht="38.25" x14ac:dyDescent="0.2">
      <c r="A8" s="35" t="s">
        <v>71</v>
      </c>
      <c r="B8" s="36" t="s">
        <v>81</v>
      </c>
      <c r="C8" s="37">
        <v>6</v>
      </c>
      <c r="D8" s="38">
        <v>0</v>
      </c>
      <c r="E8" s="38">
        <v>48</v>
      </c>
      <c r="F8" s="39">
        <f>(C8*'Labor Costs'!$E$9)+(D8*('Labor Costs'!$C$7))+(E8*'Labor Costs'!$E$10)</f>
        <v>9486</v>
      </c>
      <c r="G8" s="40">
        <v>30</v>
      </c>
      <c r="H8" s="41">
        <v>1</v>
      </c>
      <c r="I8" s="41">
        <f t="shared" si="0"/>
        <v>30</v>
      </c>
      <c r="J8" s="42">
        <f t="shared" si="1"/>
        <v>1620</v>
      </c>
      <c r="K8" s="33">
        <f t="shared" si="2"/>
        <v>284580</v>
      </c>
      <c r="L8" s="34" t="s">
        <v>30</v>
      </c>
    </row>
    <row r="9" spans="1:12" ht="25.5" x14ac:dyDescent="0.2">
      <c r="A9" s="26" t="s">
        <v>72</v>
      </c>
      <c r="B9" s="36" t="s">
        <v>82</v>
      </c>
      <c r="C9" s="28">
        <v>0.75</v>
      </c>
      <c r="D9" s="29">
        <v>0</v>
      </c>
      <c r="E9" s="29">
        <v>0</v>
      </c>
      <c r="F9" s="30">
        <f>(C9*'Labor Costs'!$E$9)+(D9*('Labor Costs'!$C$7))+(E9*'Labor Costs'!$E$10)</f>
        <v>69.75</v>
      </c>
      <c r="G9" s="31">
        <v>37</v>
      </c>
      <c r="H9" s="32">
        <v>1</v>
      </c>
      <c r="I9" s="32">
        <f t="shared" si="0"/>
        <v>37</v>
      </c>
      <c r="J9" s="33">
        <f t="shared" si="1"/>
        <v>27.75</v>
      </c>
      <c r="K9" s="33">
        <f>F9*I9</f>
        <v>2580.75</v>
      </c>
      <c r="L9" s="34" t="s">
        <v>29</v>
      </c>
    </row>
    <row r="10" spans="1:12" ht="72" customHeight="1" x14ac:dyDescent="0.2">
      <c r="A10" s="26" t="s">
        <v>72</v>
      </c>
      <c r="B10" s="27" t="s">
        <v>83</v>
      </c>
      <c r="C10" s="28">
        <v>2</v>
      </c>
      <c r="D10" s="29">
        <v>0</v>
      </c>
      <c r="E10" s="29">
        <v>16</v>
      </c>
      <c r="F10" s="30">
        <f>(C10*'Labor Costs'!$E$9)+(D10*('Labor Costs'!$C$7))+(E10*'Labor Costs'!$E$10)</f>
        <v>3162</v>
      </c>
      <c r="G10" s="31">
        <v>198</v>
      </c>
      <c r="H10" s="32">
        <v>1</v>
      </c>
      <c r="I10" s="32">
        <f t="shared" ref="I10:I31" si="3">G10*H10</f>
        <v>198</v>
      </c>
      <c r="J10" s="33">
        <f t="shared" ref="J10:J31" si="4">(C10+D10+E10)*I10</f>
        <v>3564</v>
      </c>
      <c r="K10" s="33">
        <f t="shared" si="2"/>
        <v>626076</v>
      </c>
      <c r="L10" s="34" t="s">
        <v>30</v>
      </c>
    </row>
    <row r="11" spans="1:12" ht="25.5" x14ac:dyDescent="0.2">
      <c r="A11" s="26" t="s">
        <v>32</v>
      </c>
      <c r="B11" s="27" t="s">
        <v>84</v>
      </c>
      <c r="C11" s="28">
        <v>1</v>
      </c>
      <c r="D11" s="29">
        <v>0</v>
      </c>
      <c r="E11" s="29">
        <v>0</v>
      </c>
      <c r="F11" s="30">
        <f>(C11*'Labor Costs'!$E$9)+(D11*('Labor Costs'!$C$7))+(E11*'Labor Costs'!$E$10)</f>
        <v>93</v>
      </c>
      <c r="G11" s="31">
        <v>726</v>
      </c>
      <c r="H11" s="32">
        <v>4</v>
      </c>
      <c r="I11" s="32">
        <f t="shared" si="3"/>
        <v>2904</v>
      </c>
      <c r="J11" s="33">
        <f t="shared" si="4"/>
        <v>2904</v>
      </c>
      <c r="K11" s="33">
        <f>F11*I11</f>
        <v>270072</v>
      </c>
      <c r="L11" s="34" t="s">
        <v>31</v>
      </c>
    </row>
    <row r="12" spans="1:12" ht="63.75" x14ac:dyDescent="0.2">
      <c r="A12" s="26" t="s">
        <v>32</v>
      </c>
      <c r="B12" s="27" t="s">
        <v>85</v>
      </c>
      <c r="C12" s="28">
        <v>0.5</v>
      </c>
      <c r="D12" s="29">
        <v>0</v>
      </c>
      <c r="E12" s="29">
        <v>0</v>
      </c>
      <c r="F12" s="30">
        <f>(C12*'Labor Costs'!$E$9)+(D12*('Labor Costs'!$C$7))+(E12*'Labor Costs'!$E$10)</f>
        <v>46.5</v>
      </c>
      <c r="G12" s="31">
        <v>60</v>
      </c>
      <c r="H12" s="32">
        <v>4</v>
      </c>
      <c r="I12" s="32">
        <f t="shared" si="3"/>
        <v>240</v>
      </c>
      <c r="J12" s="33">
        <f t="shared" si="4"/>
        <v>120</v>
      </c>
      <c r="K12" s="33">
        <f>F12*I12</f>
        <v>11160</v>
      </c>
      <c r="L12" s="34" t="s">
        <v>33</v>
      </c>
    </row>
    <row r="13" spans="1:12" ht="51" x14ac:dyDescent="0.2">
      <c r="A13" s="26" t="s">
        <v>32</v>
      </c>
      <c r="B13" s="27" t="s">
        <v>86</v>
      </c>
      <c r="C13" s="28">
        <v>0.5</v>
      </c>
      <c r="D13" s="29">
        <v>0</v>
      </c>
      <c r="E13" s="29">
        <v>0</v>
      </c>
      <c r="F13" s="30">
        <f>(C13*'Labor Costs'!$E$9)+(D13*('Labor Costs'!$C$7))+(E13*'Labor Costs'!$E$10)</f>
        <v>46.5</v>
      </c>
      <c r="G13" s="31">
        <v>726</v>
      </c>
      <c r="H13" s="32">
        <v>4</v>
      </c>
      <c r="I13" s="32">
        <f t="shared" si="3"/>
        <v>2904</v>
      </c>
      <c r="J13" s="33">
        <f t="shared" si="4"/>
        <v>1452</v>
      </c>
      <c r="K13" s="33">
        <f t="shared" ref="K13:K31" si="5">F13*I13</f>
        <v>135036</v>
      </c>
      <c r="L13" s="34" t="s">
        <v>34</v>
      </c>
    </row>
    <row r="14" spans="1:12" ht="38.25" x14ac:dyDescent="0.2">
      <c r="A14" s="26" t="s">
        <v>32</v>
      </c>
      <c r="B14" s="27" t="s">
        <v>87</v>
      </c>
      <c r="C14" s="28">
        <v>0.5</v>
      </c>
      <c r="D14" s="29">
        <v>0</v>
      </c>
      <c r="E14" s="29">
        <v>0</v>
      </c>
      <c r="F14" s="30">
        <f>(C14*'Labor Costs'!$E$9)+(D14*('Labor Costs'!$C$7))+(E14*'Labor Costs'!$E$10)</f>
        <v>46.5</v>
      </c>
      <c r="G14" s="31">
        <v>37</v>
      </c>
      <c r="H14" s="32">
        <v>4</v>
      </c>
      <c r="I14" s="32">
        <f t="shared" si="3"/>
        <v>148</v>
      </c>
      <c r="J14" s="33">
        <f t="shared" si="4"/>
        <v>74</v>
      </c>
      <c r="K14" s="33">
        <f t="shared" si="5"/>
        <v>6882</v>
      </c>
      <c r="L14" s="34" t="s">
        <v>35</v>
      </c>
    </row>
    <row r="15" spans="1:12" ht="38.25" x14ac:dyDescent="0.2">
      <c r="A15" s="26" t="s">
        <v>59</v>
      </c>
      <c r="B15" s="27" t="s">
        <v>88</v>
      </c>
      <c r="C15" s="28">
        <v>1</v>
      </c>
      <c r="D15" s="29">
        <v>0</v>
      </c>
      <c r="E15" s="29">
        <v>0</v>
      </c>
      <c r="F15" s="30">
        <f>(C15*'Labor Costs'!$E$9)+(D15*('Labor Costs'!$C$7))+(E15*'Labor Costs'!$E$10)</f>
        <v>93</v>
      </c>
      <c r="G15" s="31">
        <v>595</v>
      </c>
      <c r="H15" s="32">
        <v>1</v>
      </c>
      <c r="I15" s="32">
        <f t="shared" si="3"/>
        <v>595</v>
      </c>
      <c r="J15" s="33">
        <f t="shared" si="4"/>
        <v>595</v>
      </c>
      <c r="K15" s="33">
        <f>F15*I15</f>
        <v>55335</v>
      </c>
      <c r="L15" s="34" t="s">
        <v>36</v>
      </c>
    </row>
    <row r="16" spans="1:12" ht="51" x14ac:dyDescent="0.2">
      <c r="A16" s="26" t="s">
        <v>32</v>
      </c>
      <c r="B16" s="27" t="s">
        <v>89</v>
      </c>
      <c r="C16" s="28">
        <v>0.5</v>
      </c>
      <c r="D16" s="29">
        <v>0</v>
      </c>
      <c r="E16" s="29">
        <v>0</v>
      </c>
      <c r="F16" s="30">
        <f>(C16*'Labor Costs'!$E$9)+(D16*('Labor Costs'!$C$7))+(E16*'Labor Costs'!$E$10)</f>
        <v>46.5</v>
      </c>
      <c r="G16" s="31">
        <v>4</v>
      </c>
      <c r="H16" s="32">
        <v>4</v>
      </c>
      <c r="I16" s="32">
        <f t="shared" si="3"/>
        <v>16</v>
      </c>
      <c r="J16" s="33">
        <f t="shared" si="4"/>
        <v>8</v>
      </c>
      <c r="K16" s="33">
        <f t="shared" si="5"/>
        <v>744</v>
      </c>
      <c r="L16" s="34" t="s">
        <v>37</v>
      </c>
    </row>
    <row r="17" spans="1:12" ht="63.75" x14ac:dyDescent="0.2">
      <c r="A17" s="26" t="s">
        <v>32</v>
      </c>
      <c r="B17" s="43" t="s">
        <v>90</v>
      </c>
      <c r="C17" s="28">
        <v>0.5</v>
      </c>
      <c r="D17" s="29">
        <v>0</v>
      </c>
      <c r="E17" s="29">
        <v>0</v>
      </c>
      <c r="F17" s="30">
        <f>(C17*'Labor Costs'!$E$9)+(D17*('Labor Costs'!$C$7))+(E17*'Labor Costs'!$E$10)</f>
        <v>46.5</v>
      </c>
      <c r="G17" s="31">
        <v>4</v>
      </c>
      <c r="H17" s="32">
        <v>4</v>
      </c>
      <c r="I17" s="32">
        <f t="shared" si="3"/>
        <v>16</v>
      </c>
      <c r="J17" s="33">
        <f t="shared" si="4"/>
        <v>8</v>
      </c>
      <c r="K17" s="33">
        <f>F17*I17</f>
        <v>744</v>
      </c>
      <c r="L17" s="34" t="s">
        <v>38</v>
      </c>
    </row>
    <row r="18" spans="1:12" ht="63.75" x14ac:dyDescent="0.2">
      <c r="A18" s="26" t="s">
        <v>32</v>
      </c>
      <c r="B18" s="27" t="s">
        <v>89</v>
      </c>
      <c r="C18" s="28">
        <v>0.5</v>
      </c>
      <c r="D18" s="29">
        <v>0</v>
      </c>
      <c r="E18" s="29">
        <v>0</v>
      </c>
      <c r="F18" s="30">
        <f>(C18*'Labor Costs'!$E$9)+(D18*('Labor Costs'!$C$7))+(E18*'Labor Costs'!$E$10)</f>
        <v>46.5</v>
      </c>
      <c r="G18" s="31">
        <v>4</v>
      </c>
      <c r="H18" s="32">
        <v>4</v>
      </c>
      <c r="I18" s="32">
        <f t="shared" si="3"/>
        <v>16</v>
      </c>
      <c r="J18" s="33">
        <f t="shared" si="4"/>
        <v>8</v>
      </c>
      <c r="K18" s="33">
        <f t="shared" si="5"/>
        <v>744</v>
      </c>
      <c r="L18" s="34" t="s">
        <v>39</v>
      </c>
    </row>
    <row r="19" spans="1:12" ht="38.25" x14ac:dyDescent="0.2">
      <c r="A19" s="26" t="s">
        <v>32</v>
      </c>
      <c r="B19" s="43" t="s">
        <v>91</v>
      </c>
      <c r="C19" s="28">
        <v>3</v>
      </c>
      <c r="D19" s="29">
        <v>0</v>
      </c>
      <c r="E19" s="29">
        <v>0</v>
      </c>
      <c r="F19" s="30">
        <f>(C19*'Labor Costs'!$E$9)+(D19*('Labor Costs'!$C$7))+(E19*'Labor Costs'!$E$10)</f>
        <v>279</v>
      </c>
      <c r="G19" s="31">
        <v>60</v>
      </c>
      <c r="H19" s="32">
        <v>4</v>
      </c>
      <c r="I19" s="32">
        <f t="shared" si="3"/>
        <v>240</v>
      </c>
      <c r="J19" s="33">
        <f t="shared" si="4"/>
        <v>720</v>
      </c>
      <c r="K19" s="33">
        <f>F19*I19</f>
        <v>66960</v>
      </c>
      <c r="L19" s="34" t="s">
        <v>40</v>
      </c>
    </row>
    <row r="20" spans="1:12" ht="51" x14ac:dyDescent="0.2">
      <c r="A20" s="26" t="s">
        <v>32</v>
      </c>
      <c r="B20" s="27" t="s">
        <v>92</v>
      </c>
      <c r="C20" s="28">
        <v>3</v>
      </c>
      <c r="D20" s="29">
        <v>0</v>
      </c>
      <c r="E20" s="29">
        <v>0</v>
      </c>
      <c r="F20" s="30">
        <f>(C20*'Labor Costs'!$E$9)+(D20*('Labor Costs'!$C$7))+(E20*'Labor Costs'!$E$10)</f>
        <v>279</v>
      </c>
      <c r="G20" s="31">
        <v>73</v>
      </c>
      <c r="H20" s="32">
        <v>1</v>
      </c>
      <c r="I20" s="32">
        <f t="shared" si="3"/>
        <v>73</v>
      </c>
      <c r="J20" s="33">
        <f t="shared" si="4"/>
        <v>219</v>
      </c>
      <c r="K20" s="33">
        <f t="shared" si="5"/>
        <v>20367</v>
      </c>
      <c r="L20" s="34" t="s">
        <v>41</v>
      </c>
    </row>
    <row r="21" spans="1:12" ht="24.75" customHeight="1" x14ac:dyDescent="0.2">
      <c r="A21" s="26" t="s">
        <v>73</v>
      </c>
      <c r="B21" s="27" t="s">
        <v>93</v>
      </c>
      <c r="C21" s="28">
        <v>0.5</v>
      </c>
      <c r="D21" s="29">
        <v>0</v>
      </c>
      <c r="E21" s="29">
        <v>0</v>
      </c>
      <c r="F21" s="30">
        <f>(C21*'Labor Costs'!$E$9)+(D21*('Labor Costs'!$C$7))+(E21*'Labor Costs'!$E$10)</f>
        <v>46.5</v>
      </c>
      <c r="G21" s="31">
        <v>726</v>
      </c>
      <c r="H21" s="32">
        <v>260</v>
      </c>
      <c r="I21" s="32">
        <f t="shared" si="3"/>
        <v>188760</v>
      </c>
      <c r="J21" s="33">
        <f t="shared" si="4"/>
        <v>94380</v>
      </c>
      <c r="K21" s="33">
        <f>F21*I21</f>
        <v>8777340</v>
      </c>
      <c r="L21" s="34" t="s">
        <v>42</v>
      </c>
    </row>
    <row r="22" spans="1:12" ht="34.5" customHeight="1" x14ac:dyDescent="0.2">
      <c r="A22" s="26" t="s">
        <v>24</v>
      </c>
      <c r="B22" s="27" t="s">
        <v>94</v>
      </c>
      <c r="C22" s="28">
        <v>0.5</v>
      </c>
      <c r="D22" s="29">
        <v>0</v>
      </c>
      <c r="E22" s="29">
        <v>0</v>
      </c>
      <c r="F22" s="30">
        <f>(C22*'Labor Costs'!$E$9)+(D22*('Labor Costs'!$C$7))+(E22*'Labor Costs'!$E$10)</f>
        <v>46.5</v>
      </c>
      <c r="G22" s="31">
        <v>726</v>
      </c>
      <c r="H22" s="32">
        <v>4</v>
      </c>
      <c r="I22" s="32">
        <f t="shared" si="3"/>
        <v>2904</v>
      </c>
      <c r="J22" s="33">
        <f t="shared" si="4"/>
        <v>1452</v>
      </c>
      <c r="K22" s="33">
        <f t="shared" si="5"/>
        <v>135036</v>
      </c>
      <c r="L22" s="34" t="s">
        <v>43</v>
      </c>
    </row>
    <row r="23" spans="1:12" ht="50.25" customHeight="1" x14ac:dyDescent="0.2">
      <c r="A23" s="26" t="s">
        <v>24</v>
      </c>
      <c r="B23" s="27" t="s">
        <v>95</v>
      </c>
      <c r="C23" s="28">
        <v>0.5</v>
      </c>
      <c r="D23" s="44">
        <v>0</v>
      </c>
      <c r="E23" s="44">
        <v>0</v>
      </c>
      <c r="F23" s="30">
        <f>(C23*'Labor Costs'!$E$9)+(D23*('Labor Costs'!$C$7))+(E23*'Labor Costs'!$E$10)</f>
        <v>46.5</v>
      </c>
      <c r="G23" s="45">
        <v>726</v>
      </c>
      <c r="H23" s="32">
        <v>4</v>
      </c>
      <c r="I23" s="32">
        <f t="shared" si="3"/>
        <v>2904</v>
      </c>
      <c r="J23" s="33">
        <f t="shared" si="4"/>
        <v>1452</v>
      </c>
      <c r="K23" s="33">
        <f>F23*I23</f>
        <v>135036</v>
      </c>
      <c r="L23" s="34" t="s">
        <v>43</v>
      </c>
    </row>
    <row r="24" spans="1:12" ht="70.5" customHeight="1" x14ac:dyDescent="0.2">
      <c r="A24" s="26" t="s">
        <v>57</v>
      </c>
      <c r="B24" s="27" t="s">
        <v>96</v>
      </c>
      <c r="C24" s="28">
        <v>16</v>
      </c>
      <c r="D24" s="44">
        <v>0</v>
      </c>
      <c r="E24" s="44">
        <v>0</v>
      </c>
      <c r="F24" s="30">
        <f>(C24*'Labor Costs'!$E$9)+(D24*('Labor Costs'!$C$7))+(E24*'Labor Costs'!$E$10)</f>
        <v>1488</v>
      </c>
      <c r="G24" s="45">
        <v>4</v>
      </c>
      <c r="H24" s="32">
        <v>1</v>
      </c>
      <c r="I24" s="32">
        <f t="shared" si="3"/>
        <v>4</v>
      </c>
      <c r="J24" s="33">
        <f t="shared" si="4"/>
        <v>64</v>
      </c>
      <c r="K24" s="33">
        <f t="shared" si="5"/>
        <v>5952</v>
      </c>
      <c r="L24" s="34"/>
    </row>
    <row r="25" spans="1:12" ht="51" x14ac:dyDescent="0.2">
      <c r="A25" s="26" t="s">
        <v>74</v>
      </c>
      <c r="B25" s="43" t="s">
        <v>97</v>
      </c>
      <c r="C25" s="28">
        <v>8</v>
      </c>
      <c r="D25" s="44">
        <v>0</v>
      </c>
      <c r="E25" s="44">
        <v>24</v>
      </c>
      <c r="F25" s="30">
        <f>(C25*'Labor Costs'!$E$9)+(D25*('Labor Costs'!$C$7))+(E25*'Labor Costs'!$E$10)</f>
        <v>5208</v>
      </c>
      <c r="G25" s="45">
        <v>726</v>
      </c>
      <c r="H25" s="32">
        <v>1</v>
      </c>
      <c r="I25" s="32">
        <f t="shared" si="3"/>
        <v>726</v>
      </c>
      <c r="J25" s="33">
        <f t="shared" si="4"/>
        <v>23232</v>
      </c>
      <c r="K25" s="33">
        <f>F25*I25</f>
        <v>3781008</v>
      </c>
      <c r="L25" s="34" t="s">
        <v>44</v>
      </c>
    </row>
    <row r="26" spans="1:12" ht="51" x14ac:dyDescent="0.2">
      <c r="A26" s="26" t="s">
        <v>60</v>
      </c>
      <c r="B26" s="43" t="s">
        <v>98</v>
      </c>
      <c r="C26" s="28">
        <v>0.5</v>
      </c>
      <c r="D26" s="44">
        <v>0</v>
      </c>
      <c r="E26" s="44">
        <v>8</v>
      </c>
      <c r="F26" s="30">
        <f>(C26*'Labor Costs'!$E$9)+(D26*('Labor Costs'!$C$7))+(E26*'Labor Costs'!$E$10)</f>
        <v>1534.5</v>
      </c>
      <c r="G26" s="45">
        <v>37</v>
      </c>
      <c r="H26" s="32">
        <v>1</v>
      </c>
      <c r="I26" s="32">
        <f t="shared" si="3"/>
        <v>37</v>
      </c>
      <c r="J26" s="33">
        <f t="shared" si="4"/>
        <v>314.5</v>
      </c>
      <c r="K26" s="33">
        <f>F26*I26</f>
        <v>56776.5</v>
      </c>
      <c r="L26" s="34"/>
    </row>
    <row r="27" spans="1:12" ht="38.25" x14ac:dyDescent="0.2">
      <c r="A27" s="26" t="s">
        <v>60</v>
      </c>
      <c r="B27" s="43" t="s">
        <v>99</v>
      </c>
      <c r="C27" s="28">
        <v>0</v>
      </c>
      <c r="D27" s="44">
        <v>0</v>
      </c>
      <c r="E27" s="44">
        <v>1</v>
      </c>
      <c r="F27" s="30">
        <f>(C27*'Labor Costs'!$E$9)+(D27*('Labor Costs'!$C$7))+(E27*'Labor Costs'!$E$10)</f>
        <v>186</v>
      </c>
      <c r="G27" s="45">
        <v>73</v>
      </c>
      <c r="H27" s="32">
        <v>12</v>
      </c>
      <c r="I27" s="32">
        <f t="shared" si="3"/>
        <v>876</v>
      </c>
      <c r="J27" s="33">
        <f t="shared" si="4"/>
        <v>876</v>
      </c>
      <c r="K27" s="33">
        <f>F27*I27</f>
        <v>162936</v>
      </c>
      <c r="L27" s="34"/>
    </row>
    <row r="28" spans="1:12" ht="44.25" customHeight="1" x14ac:dyDescent="0.2">
      <c r="A28" s="26" t="s">
        <v>75</v>
      </c>
      <c r="B28" s="43" t="s">
        <v>100</v>
      </c>
      <c r="C28" s="28">
        <v>10</v>
      </c>
      <c r="D28" s="44">
        <v>0</v>
      </c>
      <c r="E28" s="44">
        <v>0</v>
      </c>
      <c r="F28" s="30">
        <f>(C28*'Labor Costs'!$E$9)+(D28*('Labor Costs'!$C$7))+(E28*'Labor Costs'!$E$10)</f>
        <v>930</v>
      </c>
      <c r="G28" s="45">
        <v>595</v>
      </c>
      <c r="H28" s="32">
        <v>4</v>
      </c>
      <c r="I28" s="32">
        <f t="shared" si="3"/>
        <v>2380</v>
      </c>
      <c r="J28" s="33">
        <f t="shared" si="4"/>
        <v>23800</v>
      </c>
      <c r="K28" s="33">
        <f t="shared" si="5"/>
        <v>2213400</v>
      </c>
      <c r="L28" s="34"/>
    </row>
    <row r="29" spans="1:12" ht="50.25" customHeight="1" x14ac:dyDescent="0.2">
      <c r="A29" s="26" t="s">
        <v>60</v>
      </c>
      <c r="B29" s="43" t="s">
        <v>101</v>
      </c>
      <c r="C29" s="28">
        <v>4</v>
      </c>
      <c r="D29" s="44">
        <v>0</v>
      </c>
      <c r="E29" s="44">
        <v>0</v>
      </c>
      <c r="F29" s="30">
        <f>(C29*'Labor Costs'!$E$9)+(D29*('Labor Costs'!$C$7))+(E29*'Labor Costs'!$E$10)</f>
        <v>372</v>
      </c>
      <c r="G29" s="45">
        <v>73</v>
      </c>
      <c r="H29" s="32">
        <v>12</v>
      </c>
      <c r="I29" s="32">
        <f t="shared" si="3"/>
        <v>876</v>
      </c>
      <c r="J29" s="33">
        <f t="shared" si="4"/>
        <v>3504</v>
      </c>
      <c r="K29" s="33">
        <f t="shared" si="5"/>
        <v>325872</v>
      </c>
      <c r="L29" s="34"/>
    </row>
    <row r="30" spans="1:12" ht="47.25" customHeight="1" x14ac:dyDescent="0.2">
      <c r="A30" s="26" t="s">
        <v>76</v>
      </c>
      <c r="B30" s="27" t="s">
        <v>102</v>
      </c>
      <c r="C30" s="28">
        <v>0.1</v>
      </c>
      <c r="D30" s="44">
        <v>0</v>
      </c>
      <c r="E30" s="44">
        <v>0</v>
      </c>
      <c r="F30" s="30">
        <f>(C30*'Labor Costs'!$E$9)+(D30*('Labor Costs'!$C$7))+(E30*'Labor Costs'!$E$10)</f>
        <v>9.3000000000000007</v>
      </c>
      <c r="G30" s="45">
        <v>726</v>
      </c>
      <c r="H30" s="32">
        <v>260</v>
      </c>
      <c r="I30" s="32">
        <f t="shared" si="3"/>
        <v>188760</v>
      </c>
      <c r="J30" s="33">
        <f t="shared" si="4"/>
        <v>18876</v>
      </c>
      <c r="K30" s="33">
        <f>F30*I30</f>
        <v>1755468.0000000002</v>
      </c>
      <c r="L30" s="34" t="s">
        <v>63</v>
      </c>
    </row>
    <row r="31" spans="1:12" ht="54.75" customHeight="1" thickBot="1" x14ac:dyDescent="0.25">
      <c r="A31" s="26" t="s">
        <v>77</v>
      </c>
      <c r="B31" s="27" t="s">
        <v>103</v>
      </c>
      <c r="C31" s="28">
        <v>0.1</v>
      </c>
      <c r="D31" s="44">
        <v>0</v>
      </c>
      <c r="E31" s="44">
        <v>0</v>
      </c>
      <c r="F31" s="30">
        <f>(C31*'Labor Costs'!$E$9)+(D31*('Labor Costs'!$C$7))+(E31*'Labor Costs'!$E$10)</f>
        <v>9.3000000000000007</v>
      </c>
      <c r="G31" s="45">
        <v>726</v>
      </c>
      <c r="H31" s="32">
        <v>260</v>
      </c>
      <c r="I31" s="32">
        <f t="shared" si="3"/>
        <v>188760</v>
      </c>
      <c r="J31" s="33">
        <f t="shared" si="4"/>
        <v>18876</v>
      </c>
      <c r="K31" s="33">
        <f t="shared" si="5"/>
        <v>1755468.0000000002</v>
      </c>
      <c r="L31" s="34" t="s">
        <v>63</v>
      </c>
    </row>
    <row r="32" spans="1:12" ht="13.5" thickBot="1" x14ac:dyDescent="0.25">
      <c r="A32" s="46" t="s">
        <v>13</v>
      </c>
      <c r="B32" s="47"/>
      <c r="C32" s="48"/>
      <c r="D32" s="49"/>
      <c r="E32" s="49"/>
      <c r="F32" s="49"/>
      <c r="G32" s="49">
        <f>SUM(G5:G31)</f>
        <v>7796</v>
      </c>
      <c r="H32" s="49"/>
      <c r="I32" s="49">
        <f>SUM(I5:I31)</f>
        <v>584508</v>
      </c>
      <c r="J32" s="49">
        <f>SUM(J5:J31)</f>
        <v>198241</v>
      </c>
      <c r="K32" s="49">
        <f>SUM(K5:K31)</f>
        <v>20594385</v>
      </c>
      <c r="L32" s="50"/>
    </row>
    <row r="33" spans="1:9" ht="25.5" customHeight="1" x14ac:dyDescent="0.2">
      <c r="A33" s="51"/>
    </row>
    <row r="34" spans="1:9" ht="84" customHeight="1" x14ac:dyDescent="0.2">
      <c r="A34" s="52" t="s">
        <v>65</v>
      </c>
      <c r="B34" s="52"/>
      <c r="C34" s="52"/>
      <c r="D34" s="52"/>
      <c r="E34" s="52"/>
      <c r="F34" s="52"/>
      <c r="G34" s="52"/>
      <c r="H34" s="52"/>
      <c r="I34" s="52"/>
    </row>
    <row r="35" spans="1:9" x14ac:dyDescent="0.2">
      <c r="A35" s="53"/>
      <c r="B35" s="54"/>
      <c r="C35" s="54"/>
      <c r="D35" s="54"/>
      <c r="E35" s="54"/>
      <c r="F35" s="54"/>
      <c r="G35" s="54"/>
      <c r="H35" s="54"/>
      <c r="I35" s="54"/>
    </row>
    <row r="36" spans="1:9" ht="93.75" customHeight="1" x14ac:dyDescent="0.2">
      <c r="A36" s="55" t="s">
        <v>61</v>
      </c>
      <c r="B36" s="55"/>
      <c r="C36" s="55"/>
      <c r="D36" s="55"/>
      <c r="E36" s="55"/>
      <c r="F36" s="55"/>
      <c r="G36" s="55"/>
      <c r="H36" s="55"/>
      <c r="I36" s="55"/>
    </row>
    <row r="38" spans="1:9" x14ac:dyDescent="0.2">
      <c r="A38" s="5" t="s">
        <v>62</v>
      </c>
    </row>
    <row r="65" spans="1:10" ht="18" customHeight="1" x14ac:dyDescent="0.2"/>
    <row r="66" spans="1:10" s="56" customFormat="1" x14ac:dyDescent="0.2"/>
    <row r="73" spans="1:10" x14ac:dyDescent="0.2">
      <c r="A73" s="57"/>
      <c r="B73" s="57"/>
      <c r="C73" s="57"/>
      <c r="D73" s="57"/>
      <c r="E73" s="57"/>
      <c r="F73" s="57"/>
      <c r="G73" s="57"/>
      <c r="H73" s="57"/>
      <c r="I73" s="57"/>
      <c r="J73" s="57"/>
    </row>
    <row r="74" spans="1:10" x14ac:dyDescent="0.2">
      <c r="A74" s="57"/>
      <c r="B74" s="57"/>
      <c r="C74" s="57"/>
      <c r="D74" s="57"/>
      <c r="E74" s="57"/>
      <c r="F74" s="57"/>
      <c r="G74" s="57"/>
      <c r="H74" s="57"/>
      <c r="I74" s="57"/>
      <c r="J74" s="57"/>
    </row>
  </sheetData>
  <mergeCells count="9">
    <mergeCell ref="A36:I36"/>
    <mergeCell ref="A34:I34"/>
    <mergeCell ref="A1:L1"/>
    <mergeCell ref="A2:L2"/>
    <mergeCell ref="A32:B32"/>
    <mergeCell ref="A3:B3"/>
    <mergeCell ref="C3:F3"/>
    <mergeCell ref="G3:K3"/>
    <mergeCell ref="L3:L4"/>
  </mergeCells>
  <pageMargins left="0.7" right="0.7" top="0.75" bottom="0.75" header="0.3" footer="0.3"/>
  <pageSetup scale="45" fitToHeight="0"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7"/>
  <sheetViews>
    <sheetView tabSelected="1" zoomScale="69" zoomScaleNormal="69" workbookViewId="0">
      <selection activeCell="A14" sqref="A14"/>
    </sheetView>
  </sheetViews>
  <sheetFormatPr defaultRowHeight="12.75" x14ac:dyDescent="0.2"/>
  <cols>
    <col min="1" max="1" width="19.42578125" style="5" customWidth="1"/>
    <col min="2" max="2" width="39.140625" style="5" customWidth="1"/>
    <col min="3" max="3" width="10.7109375" style="5" customWidth="1"/>
    <col min="4" max="4" width="14.7109375" style="5" customWidth="1"/>
    <col min="5" max="5" width="13.85546875" style="5" customWidth="1"/>
    <col min="6" max="6" width="11.140625" style="5" customWidth="1"/>
    <col min="7" max="7" width="16.42578125" style="5" customWidth="1"/>
    <col min="8" max="8" width="14.140625" style="5" customWidth="1"/>
    <col min="9" max="9" width="13.85546875" style="5" customWidth="1"/>
    <col min="10" max="10" width="11.42578125" style="5" customWidth="1"/>
    <col min="11" max="11" width="19.5703125" style="5" customWidth="1"/>
    <col min="12" max="12" width="15.85546875" style="5" customWidth="1"/>
    <col min="13" max="16384" width="9.140625" style="5"/>
  </cols>
  <sheetData>
    <row r="1" spans="1:12" ht="13.5" thickBot="1" x14ac:dyDescent="0.25">
      <c r="A1" s="1" t="s">
        <v>26</v>
      </c>
      <c r="B1" s="2"/>
      <c r="C1" s="2"/>
      <c r="D1" s="2"/>
      <c r="E1" s="2"/>
      <c r="F1" s="2"/>
      <c r="G1" s="2"/>
      <c r="H1" s="2"/>
      <c r="I1" s="3"/>
      <c r="J1" s="3"/>
      <c r="K1" s="3"/>
      <c r="L1" s="4"/>
    </row>
    <row r="2" spans="1:12" ht="13.5" thickBot="1" x14ac:dyDescent="0.25">
      <c r="A2" s="6" t="s">
        <v>47</v>
      </c>
      <c r="B2" s="7"/>
      <c r="C2" s="7"/>
      <c r="D2" s="7"/>
      <c r="E2" s="7"/>
      <c r="F2" s="7"/>
      <c r="G2" s="7"/>
      <c r="H2" s="7"/>
      <c r="I2" s="7"/>
      <c r="J2" s="7"/>
      <c r="K2" s="7"/>
      <c r="L2" s="8"/>
    </row>
    <row r="3" spans="1:12" s="16" customFormat="1" ht="16.149999999999999" customHeight="1" thickBot="1" x14ac:dyDescent="0.25">
      <c r="A3" s="9" t="s">
        <v>0</v>
      </c>
      <c r="B3" s="10"/>
      <c r="C3" s="11" t="s">
        <v>1</v>
      </c>
      <c r="D3" s="12"/>
      <c r="E3" s="12"/>
      <c r="F3" s="13"/>
      <c r="G3" s="10" t="s">
        <v>2</v>
      </c>
      <c r="H3" s="14"/>
      <c r="I3" s="14"/>
      <c r="J3" s="14"/>
      <c r="K3" s="14"/>
      <c r="L3" s="15" t="s">
        <v>27</v>
      </c>
    </row>
    <row r="4" spans="1:12" ht="51.75" thickBot="1" x14ac:dyDescent="0.25">
      <c r="A4" s="17" t="s">
        <v>3</v>
      </c>
      <c r="B4" s="18" t="s">
        <v>4</v>
      </c>
      <c r="C4" s="19" t="s">
        <v>5</v>
      </c>
      <c r="D4" s="20" t="s">
        <v>6</v>
      </c>
      <c r="E4" s="20" t="s">
        <v>7</v>
      </c>
      <c r="F4" s="21" t="s">
        <v>25</v>
      </c>
      <c r="G4" s="22" t="s">
        <v>8</v>
      </c>
      <c r="H4" s="22" t="s">
        <v>9</v>
      </c>
      <c r="I4" s="23" t="s">
        <v>10</v>
      </c>
      <c r="J4" s="23" t="s">
        <v>11</v>
      </c>
      <c r="K4" s="24" t="s">
        <v>12</v>
      </c>
      <c r="L4" s="25"/>
    </row>
    <row r="5" spans="1:12" ht="38.25" x14ac:dyDescent="0.2">
      <c r="A5" s="26" t="s">
        <v>45</v>
      </c>
      <c r="B5" s="27" t="s">
        <v>104</v>
      </c>
      <c r="C5" s="28">
        <v>1.5</v>
      </c>
      <c r="D5" s="29">
        <v>0</v>
      </c>
      <c r="E5" s="29">
        <v>0</v>
      </c>
      <c r="F5" s="30">
        <f>(C5*'Labor Costs'!$E$9)+(D5*('Labor Costs'!$C$7))+(E5*'Labor Costs'!$E$10)</f>
        <v>139.5</v>
      </c>
      <c r="G5" s="31">
        <v>37</v>
      </c>
      <c r="H5" s="32">
        <v>1</v>
      </c>
      <c r="I5" s="32">
        <f>G5*H5</f>
        <v>37</v>
      </c>
      <c r="J5" s="33">
        <f t="shared" ref="J5:J10" si="0">(C5+D5+E5)*I5</f>
        <v>55.5</v>
      </c>
      <c r="K5" s="33">
        <f>F5*I5</f>
        <v>5161.5</v>
      </c>
      <c r="L5" s="34" t="s">
        <v>29</v>
      </c>
    </row>
    <row r="6" spans="1:12" ht="38.25" x14ac:dyDescent="0.2">
      <c r="A6" s="26" t="s">
        <v>105</v>
      </c>
      <c r="B6" s="27" t="s">
        <v>106</v>
      </c>
      <c r="C6" s="28">
        <v>1</v>
      </c>
      <c r="D6" s="29">
        <v>0</v>
      </c>
      <c r="E6" s="29">
        <v>0</v>
      </c>
      <c r="F6" s="30">
        <f>(C6*'Labor Costs'!$E$9)+(D6*('Labor Costs'!$C$7))+(E6*'Labor Costs'!$E$10)</f>
        <v>93</v>
      </c>
      <c r="G6" s="31">
        <v>37</v>
      </c>
      <c r="H6" s="32">
        <v>1</v>
      </c>
      <c r="I6" s="32">
        <f>G6*H6</f>
        <v>37</v>
      </c>
      <c r="J6" s="33">
        <f t="shared" si="0"/>
        <v>37</v>
      </c>
      <c r="K6" s="33">
        <f t="shared" ref="K6:K16" si="1">F6*I6</f>
        <v>3441</v>
      </c>
      <c r="L6" s="34" t="s">
        <v>29</v>
      </c>
    </row>
    <row r="7" spans="1:12" ht="51" x14ac:dyDescent="0.2">
      <c r="A7" s="26" t="s">
        <v>72</v>
      </c>
      <c r="B7" s="36" t="s">
        <v>82</v>
      </c>
      <c r="C7" s="28">
        <v>0.75</v>
      </c>
      <c r="D7" s="29">
        <v>0</v>
      </c>
      <c r="E7" s="29">
        <v>0</v>
      </c>
      <c r="F7" s="30">
        <f>(C7*'Labor Costs'!$E$9)+(D7*('Labor Costs'!$C$7))+(E7*'Labor Costs'!$E$10)</f>
        <v>69.75</v>
      </c>
      <c r="G7" s="31">
        <v>74</v>
      </c>
      <c r="H7" s="32">
        <v>1</v>
      </c>
      <c r="I7" s="32">
        <f>G7*H7</f>
        <v>74</v>
      </c>
      <c r="J7" s="33">
        <f t="shared" si="0"/>
        <v>55.5</v>
      </c>
      <c r="K7" s="33">
        <f t="shared" si="1"/>
        <v>5161.5</v>
      </c>
      <c r="L7" s="34" t="s">
        <v>29</v>
      </c>
    </row>
    <row r="8" spans="1:12" ht="38.25" x14ac:dyDescent="0.2">
      <c r="A8" s="26" t="s">
        <v>107</v>
      </c>
      <c r="B8" s="65" t="s">
        <v>108</v>
      </c>
      <c r="C8" s="28">
        <v>0.5</v>
      </c>
      <c r="D8" s="29">
        <v>0</v>
      </c>
      <c r="E8" s="29">
        <v>0</v>
      </c>
      <c r="F8" s="30">
        <f>(C8*'Labor Costs'!$E$9)+(D8*('Labor Costs'!$C$7))+(E8*'Labor Costs'!$E$10)</f>
        <v>46.5</v>
      </c>
      <c r="G8" s="31">
        <v>74</v>
      </c>
      <c r="H8" s="32">
        <v>1</v>
      </c>
      <c r="I8" s="32">
        <f>G8*H8</f>
        <v>74</v>
      </c>
      <c r="J8" s="33">
        <f t="shared" si="0"/>
        <v>37</v>
      </c>
      <c r="K8" s="33">
        <f t="shared" si="1"/>
        <v>3441</v>
      </c>
      <c r="L8" s="34"/>
    </row>
    <row r="9" spans="1:12" ht="63.75" x14ac:dyDescent="0.2">
      <c r="A9" s="26" t="s">
        <v>107</v>
      </c>
      <c r="B9" s="27" t="s">
        <v>84</v>
      </c>
      <c r="C9" s="28">
        <v>1</v>
      </c>
      <c r="D9" s="29">
        <v>0</v>
      </c>
      <c r="E9" s="29">
        <v>0</v>
      </c>
      <c r="F9" s="30">
        <f>(C9*'Labor Costs'!$E$9)+(D9*('Labor Costs'!$C$7))+(E9*'Labor Costs'!$E$10)</f>
        <v>93</v>
      </c>
      <c r="G9" s="31">
        <v>738</v>
      </c>
      <c r="H9" s="32">
        <v>4</v>
      </c>
      <c r="I9" s="32">
        <f t="shared" ref="I9:I16" si="2">G9*H9</f>
        <v>2952</v>
      </c>
      <c r="J9" s="33">
        <f t="shared" si="0"/>
        <v>2952</v>
      </c>
      <c r="K9" s="33">
        <f t="shared" si="1"/>
        <v>274536</v>
      </c>
      <c r="L9" s="34" t="s">
        <v>31</v>
      </c>
    </row>
    <row r="10" spans="1:12" ht="76.5" x14ac:dyDescent="0.2">
      <c r="A10" s="26" t="s">
        <v>107</v>
      </c>
      <c r="B10" s="27" t="s">
        <v>109</v>
      </c>
      <c r="C10" s="28">
        <v>6</v>
      </c>
      <c r="D10" s="29">
        <v>0</v>
      </c>
      <c r="E10" s="29">
        <v>0</v>
      </c>
      <c r="F10" s="30">
        <f>(C10*'Labor Costs'!$E$9)+(D10*('Labor Costs'!$C$7))+(E10*'Labor Costs'!$E$10)</f>
        <v>558</v>
      </c>
      <c r="G10" s="31">
        <v>738</v>
      </c>
      <c r="H10" s="32">
        <v>1</v>
      </c>
      <c r="I10" s="32">
        <f t="shared" si="2"/>
        <v>738</v>
      </c>
      <c r="J10" s="33">
        <f t="shared" si="0"/>
        <v>4428</v>
      </c>
      <c r="K10" s="33">
        <f t="shared" si="1"/>
        <v>411804</v>
      </c>
      <c r="L10" s="34" t="s">
        <v>46</v>
      </c>
    </row>
    <row r="11" spans="1:12" x14ac:dyDescent="0.2">
      <c r="A11" s="26" t="s">
        <v>73</v>
      </c>
      <c r="B11" s="27" t="s">
        <v>110</v>
      </c>
      <c r="C11" s="28">
        <v>0.5</v>
      </c>
      <c r="D11" s="29">
        <v>0</v>
      </c>
      <c r="E11" s="29">
        <v>0</v>
      </c>
      <c r="F11" s="30">
        <f>(C11*'Labor Costs'!$E$9)+(D11*('Labor Costs'!$C$7))+(E11*'Labor Costs'!$E$10)</f>
        <v>46.5</v>
      </c>
      <c r="G11" s="31">
        <v>738</v>
      </c>
      <c r="H11" s="32">
        <v>260</v>
      </c>
      <c r="I11" s="32">
        <f t="shared" si="2"/>
        <v>191880</v>
      </c>
      <c r="J11" s="33">
        <f t="shared" ref="J11:J16" si="3">(C11+D11+E11)*I11</f>
        <v>95940</v>
      </c>
      <c r="K11" s="33">
        <f t="shared" si="1"/>
        <v>8922420</v>
      </c>
      <c r="L11" s="34" t="s">
        <v>42</v>
      </c>
    </row>
    <row r="12" spans="1:12" ht="38.25" x14ac:dyDescent="0.2">
      <c r="A12" s="26" t="s">
        <v>24</v>
      </c>
      <c r="B12" s="27" t="s">
        <v>94</v>
      </c>
      <c r="C12" s="28">
        <v>0.5</v>
      </c>
      <c r="D12" s="29">
        <v>0</v>
      </c>
      <c r="E12" s="29">
        <v>0</v>
      </c>
      <c r="F12" s="30">
        <f>(C12*'Labor Costs'!$E$9)+(D12*('Labor Costs'!$C$7))+(E12*'Labor Costs'!$E$10)</f>
        <v>46.5</v>
      </c>
      <c r="G12" s="31">
        <v>738</v>
      </c>
      <c r="H12" s="32">
        <v>4</v>
      </c>
      <c r="I12" s="32">
        <f t="shared" si="2"/>
        <v>2952</v>
      </c>
      <c r="J12" s="33">
        <f t="shared" si="3"/>
        <v>1476</v>
      </c>
      <c r="K12" s="33">
        <f t="shared" si="1"/>
        <v>137268</v>
      </c>
      <c r="L12" s="34" t="s">
        <v>43</v>
      </c>
    </row>
    <row r="13" spans="1:12" ht="38.25" x14ac:dyDescent="0.2">
      <c r="A13" s="26" t="s">
        <v>111</v>
      </c>
      <c r="B13" s="27" t="s">
        <v>112</v>
      </c>
      <c r="C13" s="28">
        <v>2</v>
      </c>
      <c r="D13" s="29">
        <v>0</v>
      </c>
      <c r="E13" s="29">
        <v>0</v>
      </c>
      <c r="F13" s="30">
        <f>(C13*'Labor Costs'!$E$9)+(D13*('Labor Costs'!$C$7))+(E13*'Labor Costs'!$E$10)</f>
        <v>186</v>
      </c>
      <c r="G13" s="31">
        <v>74</v>
      </c>
      <c r="H13" s="32">
        <v>1</v>
      </c>
      <c r="I13" s="32">
        <f t="shared" si="2"/>
        <v>74</v>
      </c>
      <c r="J13" s="33">
        <f t="shared" si="3"/>
        <v>148</v>
      </c>
      <c r="K13" s="33">
        <f t="shared" si="1"/>
        <v>13764</v>
      </c>
      <c r="L13" s="34"/>
    </row>
    <row r="14" spans="1:12" ht="89.25" x14ac:dyDescent="0.2">
      <c r="A14" s="26" t="s">
        <v>74</v>
      </c>
      <c r="B14" s="43" t="s">
        <v>97</v>
      </c>
      <c r="C14" s="28">
        <v>6</v>
      </c>
      <c r="D14" s="44">
        <v>0</v>
      </c>
      <c r="E14" s="44">
        <v>16</v>
      </c>
      <c r="F14" s="30">
        <f>(C14*'Labor Costs'!$E$9)+(D14*('Labor Costs'!$C$7))+(E14*'Labor Costs'!$E$10)</f>
        <v>3534</v>
      </c>
      <c r="G14" s="45">
        <v>738</v>
      </c>
      <c r="H14" s="32">
        <v>1</v>
      </c>
      <c r="I14" s="32">
        <f t="shared" si="2"/>
        <v>738</v>
      </c>
      <c r="J14" s="33">
        <f t="shared" si="3"/>
        <v>16236</v>
      </c>
      <c r="K14" s="33">
        <f t="shared" si="1"/>
        <v>2608092</v>
      </c>
      <c r="L14" s="34" t="s">
        <v>44</v>
      </c>
    </row>
    <row r="15" spans="1:12" ht="25.5" x14ac:dyDescent="0.2">
      <c r="A15" s="26" t="s">
        <v>76</v>
      </c>
      <c r="B15" s="27" t="s">
        <v>113</v>
      </c>
      <c r="C15" s="28">
        <v>0.1</v>
      </c>
      <c r="D15" s="44">
        <v>0</v>
      </c>
      <c r="E15" s="44">
        <v>0</v>
      </c>
      <c r="F15" s="30">
        <f>(C15*'Labor Costs'!$E$9)+(D15*('Labor Costs'!$C$7))+(E15*'Labor Costs'!$E$10)</f>
        <v>9.3000000000000007</v>
      </c>
      <c r="G15" s="45">
        <v>738</v>
      </c>
      <c r="H15" s="32">
        <v>260</v>
      </c>
      <c r="I15" s="32">
        <f t="shared" si="2"/>
        <v>191880</v>
      </c>
      <c r="J15" s="33">
        <f t="shared" si="3"/>
        <v>19188</v>
      </c>
      <c r="K15" s="33">
        <f t="shared" si="1"/>
        <v>1784484.0000000002</v>
      </c>
      <c r="L15" s="34" t="s">
        <v>63</v>
      </c>
    </row>
    <row r="16" spans="1:12" ht="64.5" thickBot="1" x14ac:dyDescent="0.25">
      <c r="A16" s="26" t="s">
        <v>114</v>
      </c>
      <c r="B16" s="27" t="s">
        <v>115</v>
      </c>
      <c r="C16" s="28">
        <v>0.1</v>
      </c>
      <c r="D16" s="44">
        <v>0</v>
      </c>
      <c r="E16" s="44">
        <v>0</v>
      </c>
      <c r="F16" s="30">
        <f>(C16*'Labor Costs'!$E$9)+(D16*('Labor Costs'!$C$7))+(E16*'Labor Costs'!$E$10)</f>
        <v>9.3000000000000007</v>
      </c>
      <c r="G16" s="45">
        <v>738</v>
      </c>
      <c r="H16" s="32">
        <v>260</v>
      </c>
      <c r="I16" s="32">
        <f t="shared" si="2"/>
        <v>191880</v>
      </c>
      <c r="J16" s="33">
        <f t="shared" si="3"/>
        <v>19188</v>
      </c>
      <c r="K16" s="33">
        <f t="shared" si="1"/>
        <v>1784484.0000000002</v>
      </c>
      <c r="L16" s="34" t="s">
        <v>63</v>
      </c>
    </row>
    <row r="17" spans="1:12" ht="13.5" thickBot="1" x14ac:dyDescent="0.25">
      <c r="A17" s="46" t="s">
        <v>13</v>
      </c>
      <c r="B17" s="47"/>
      <c r="C17" s="48"/>
      <c r="D17" s="49"/>
      <c r="E17" s="49"/>
      <c r="F17" s="49"/>
      <c r="G17" s="49">
        <f>SUM(G5:G16)</f>
        <v>5462</v>
      </c>
      <c r="H17" s="49"/>
      <c r="I17" s="49">
        <f>SUM(I5:I16)</f>
        <v>583316</v>
      </c>
      <c r="J17" s="49">
        <f>SUM(J5:J16)</f>
        <v>159741</v>
      </c>
      <c r="K17" s="49">
        <f>SUM(K5:K16)</f>
        <v>15954057</v>
      </c>
      <c r="L17" s="50"/>
    </row>
    <row r="18" spans="1:12" x14ac:dyDescent="0.2">
      <c r="A18" s="51"/>
    </row>
    <row r="20" spans="1:12" ht="68.25" customHeight="1" x14ac:dyDescent="0.2">
      <c r="A20" s="52" t="s">
        <v>64</v>
      </c>
      <c r="B20" s="52"/>
      <c r="C20" s="52"/>
      <c r="D20" s="52"/>
      <c r="E20" s="52"/>
      <c r="F20" s="52"/>
      <c r="G20" s="52"/>
    </row>
    <row r="22" spans="1:12" x14ac:dyDescent="0.2">
      <c r="A22" s="5" t="s">
        <v>62</v>
      </c>
    </row>
    <row r="26" spans="1:12" ht="6.75" customHeight="1" x14ac:dyDescent="0.2"/>
    <row r="27" spans="1:12" hidden="1" x14ac:dyDescent="0.2"/>
    <row r="28" spans="1:12" hidden="1" x14ac:dyDescent="0.2"/>
    <row r="48" ht="18" customHeight="1" x14ac:dyDescent="0.2"/>
    <row r="49" spans="1:10" s="56" customFormat="1" x14ac:dyDescent="0.2"/>
    <row r="56" spans="1:10" x14ac:dyDescent="0.2">
      <c r="A56" s="57"/>
      <c r="B56" s="57"/>
      <c r="C56" s="57"/>
      <c r="D56" s="57"/>
      <c r="E56" s="57"/>
      <c r="F56" s="57"/>
      <c r="G56" s="57"/>
      <c r="H56" s="57"/>
      <c r="I56" s="57"/>
      <c r="J56" s="57"/>
    </row>
    <row r="57" spans="1:10" x14ac:dyDescent="0.2">
      <c r="A57" s="57"/>
      <c r="B57" s="57"/>
      <c r="C57" s="57"/>
      <c r="D57" s="57"/>
      <c r="E57" s="57"/>
      <c r="F57" s="57"/>
      <c r="G57" s="57"/>
      <c r="H57" s="57"/>
      <c r="I57" s="57"/>
      <c r="J57" s="57"/>
    </row>
  </sheetData>
  <mergeCells count="8">
    <mergeCell ref="A20:G20"/>
    <mergeCell ref="A17:B17"/>
    <mergeCell ref="A1:L1"/>
    <mergeCell ref="A2:L2"/>
    <mergeCell ref="A3:B3"/>
    <mergeCell ref="C3:F3"/>
    <mergeCell ref="G3:K3"/>
    <mergeCell ref="L3:L4"/>
  </mergeCells>
  <pageMargins left="0.7" right="0.7" top="0.75" bottom="0.75" header="0.3" footer="0.3"/>
  <pageSetup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9"/>
  <sheetViews>
    <sheetView topLeftCell="A2" zoomScale="81" zoomScaleNormal="81" workbookViewId="0">
      <selection activeCell="B10" sqref="B10"/>
    </sheetView>
  </sheetViews>
  <sheetFormatPr defaultRowHeight="12.75" x14ac:dyDescent="0.2"/>
  <cols>
    <col min="1" max="1" width="19.42578125" style="5" customWidth="1"/>
    <col min="2" max="2" width="32" style="5" customWidth="1"/>
    <col min="3" max="3" width="10.7109375" style="5" customWidth="1"/>
    <col min="4" max="4" width="14.140625" style="5" customWidth="1"/>
    <col min="5" max="5" width="15.7109375" style="5" customWidth="1"/>
    <col min="6" max="6" width="12.7109375" style="5" customWidth="1"/>
    <col min="7" max="7" width="17.42578125" style="5" customWidth="1"/>
    <col min="8" max="9" width="14.5703125" style="5" customWidth="1"/>
    <col min="10" max="10" width="11.42578125" style="5" customWidth="1"/>
    <col min="11" max="11" width="11.42578125" style="5" bestFit="1" customWidth="1"/>
    <col min="12" max="12" width="13.140625" style="5" customWidth="1"/>
    <col min="13" max="16384" width="9.140625" style="5"/>
  </cols>
  <sheetData>
    <row r="1" spans="1:12" ht="13.5" thickBot="1" x14ac:dyDescent="0.25">
      <c r="A1" s="1" t="s">
        <v>26</v>
      </c>
      <c r="B1" s="2"/>
      <c r="C1" s="2"/>
      <c r="D1" s="2"/>
      <c r="E1" s="2"/>
      <c r="F1" s="2"/>
      <c r="G1" s="2"/>
      <c r="H1" s="2"/>
      <c r="I1" s="3"/>
      <c r="J1" s="3"/>
      <c r="K1" s="3"/>
      <c r="L1" s="4"/>
    </row>
    <row r="2" spans="1:12" ht="13.5" thickBot="1" x14ac:dyDescent="0.25">
      <c r="A2" s="6" t="s">
        <v>48</v>
      </c>
      <c r="B2" s="7"/>
      <c r="C2" s="7"/>
      <c r="D2" s="7"/>
      <c r="E2" s="7"/>
      <c r="F2" s="7"/>
      <c r="G2" s="7"/>
      <c r="H2" s="7"/>
      <c r="I2" s="7"/>
      <c r="J2" s="7"/>
      <c r="K2" s="7"/>
      <c r="L2" s="8"/>
    </row>
    <row r="3" spans="1:12" s="16" customFormat="1" ht="16.149999999999999" customHeight="1" thickBot="1" x14ac:dyDescent="0.25">
      <c r="A3" s="9" t="s">
        <v>0</v>
      </c>
      <c r="B3" s="10"/>
      <c r="C3" s="11" t="s">
        <v>1</v>
      </c>
      <c r="D3" s="12"/>
      <c r="E3" s="12"/>
      <c r="F3" s="13"/>
      <c r="G3" s="10" t="s">
        <v>2</v>
      </c>
      <c r="H3" s="14"/>
      <c r="I3" s="14"/>
      <c r="J3" s="14"/>
      <c r="K3" s="14"/>
      <c r="L3" s="15" t="s">
        <v>27</v>
      </c>
    </row>
    <row r="4" spans="1:12" ht="51.75" thickBot="1" x14ac:dyDescent="0.25">
      <c r="A4" s="17" t="s">
        <v>3</v>
      </c>
      <c r="B4" s="18" t="s">
        <v>4</v>
      </c>
      <c r="C4" s="19" t="s">
        <v>5</v>
      </c>
      <c r="D4" s="20" t="s">
        <v>6</v>
      </c>
      <c r="E4" s="20" t="s">
        <v>7</v>
      </c>
      <c r="F4" s="21" t="s">
        <v>25</v>
      </c>
      <c r="G4" s="22" t="s">
        <v>8</v>
      </c>
      <c r="H4" s="22" t="s">
        <v>9</v>
      </c>
      <c r="I4" s="23" t="s">
        <v>10</v>
      </c>
      <c r="J4" s="23" t="s">
        <v>11</v>
      </c>
      <c r="K4" s="24" t="s">
        <v>12</v>
      </c>
      <c r="L4" s="25"/>
    </row>
    <row r="5" spans="1:12" ht="25.5" x14ac:dyDescent="0.2">
      <c r="A5" s="26" t="s">
        <v>45</v>
      </c>
      <c r="B5" s="27" t="s">
        <v>116</v>
      </c>
      <c r="C5" s="28">
        <v>0.5</v>
      </c>
      <c r="D5" s="29">
        <v>0</v>
      </c>
      <c r="E5" s="29">
        <v>0</v>
      </c>
      <c r="F5" s="30">
        <f>(C5*'Labor Costs'!$E$9)+(D5*('Labor Costs'!$C$7))+(E5*'Labor Costs'!$E$10)</f>
        <v>46.5</v>
      </c>
      <c r="G5" s="31">
        <v>42</v>
      </c>
      <c r="H5" s="32">
        <v>1</v>
      </c>
      <c r="I5" s="32">
        <f>G5*H5</f>
        <v>42</v>
      </c>
      <c r="J5" s="33">
        <f t="shared" ref="J5:J14" si="0">(C5+D5+E5)*I5</f>
        <v>21</v>
      </c>
      <c r="K5" s="33">
        <f>F5*I5</f>
        <v>1953</v>
      </c>
      <c r="L5" s="34" t="s">
        <v>29</v>
      </c>
    </row>
    <row r="6" spans="1:12" ht="25.5" x14ac:dyDescent="0.2">
      <c r="A6" s="26" t="s">
        <v>117</v>
      </c>
      <c r="B6" s="27" t="s">
        <v>118</v>
      </c>
      <c r="C6" s="28">
        <v>8</v>
      </c>
      <c r="D6" s="29">
        <v>0</v>
      </c>
      <c r="E6" s="29">
        <v>0</v>
      </c>
      <c r="F6" s="30">
        <f>(C6*'Labor Costs'!$E$9)+(D6*('Labor Costs'!$C$7))+(E6*'Labor Costs'!$E$10)</f>
        <v>744</v>
      </c>
      <c r="G6" s="31">
        <v>1</v>
      </c>
      <c r="H6" s="32">
        <v>1</v>
      </c>
      <c r="I6" s="32">
        <f>G6*H6</f>
        <v>1</v>
      </c>
      <c r="J6" s="33">
        <f t="shared" si="0"/>
        <v>8</v>
      </c>
      <c r="K6" s="33">
        <f t="shared" ref="K6:K14" si="1">F6*I6</f>
        <v>744</v>
      </c>
      <c r="L6" s="34"/>
    </row>
    <row r="7" spans="1:12" ht="25.5" x14ac:dyDescent="0.2">
      <c r="A7" s="26" t="s">
        <v>105</v>
      </c>
      <c r="B7" s="27" t="s">
        <v>106</v>
      </c>
      <c r="C7" s="28">
        <v>1</v>
      </c>
      <c r="D7" s="29">
        <v>0</v>
      </c>
      <c r="E7" s="29">
        <v>0</v>
      </c>
      <c r="F7" s="30">
        <f>(C7*'Labor Costs'!$E$9)+(D7*('Labor Costs'!$C$7))+(E7*'Labor Costs'!$E$10)</f>
        <v>93</v>
      </c>
      <c r="G7" s="31">
        <v>42</v>
      </c>
      <c r="H7" s="32">
        <v>1</v>
      </c>
      <c r="I7" s="32">
        <f>G7*H7</f>
        <v>42</v>
      </c>
      <c r="J7" s="33">
        <f t="shared" si="0"/>
        <v>42</v>
      </c>
      <c r="K7" s="33">
        <f t="shared" si="1"/>
        <v>3906</v>
      </c>
      <c r="L7" s="34" t="s">
        <v>29</v>
      </c>
    </row>
    <row r="8" spans="1:12" ht="38.25" x14ac:dyDescent="0.2">
      <c r="A8" s="26" t="s">
        <v>72</v>
      </c>
      <c r="B8" s="36" t="s">
        <v>82</v>
      </c>
      <c r="C8" s="28">
        <v>0.75</v>
      </c>
      <c r="D8" s="29">
        <v>0</v>
      </c>
      <c r="E8" s="29">
        <v>0</v>
      </c>
      <c r="F8" s="30">
        <f>(C8*'Labor Costs'!$E$9)+(D8*('Labor Costs'!$C$7))+(E8*'Labor Costs'!$E$10)</f>
        <v>69.75</v>
      </c>
      <c r="G8" s="31">
        <v>84</v>
      </c>
      <c r="H8" s="32">
        <v>1</v>
      </c>
      <c r="I8" s="32">
        <f>G8*H8</f>
        <v>84</v>
      </c>
      <c r="J8" s="33">
        <f t="shared" si="0"/>
        <v>63</v>
      </c>
      <c r="K8" s="33">
        <f t="shared" si="1"/>
        <v>5859</v>
      </c>
      <c r="L8" s="34" t="s">
        <v>29</v>
      </c>
    </row>
    <row r="9" spans="1:12" ht="38.25" x14ac:dyDescent="0.2">
      <c r="A9" s="26" t="s">
        <v>107</v>
      </c>
      <c r="B9" s="27" t="s">
        <v>84</v>
      </c>
      <c r="C9" s="28">
        <v>1</v>
      </c>
      <c r="D9" s="29">
        <v>0</v>
      </c>
      <c r="E9" s="29">
        <v>0</v>
      </c>
      <c r="F9" s="30">
        <f>(C9*'Labor Costs'!$E$9)+(D9*('Labor Costs'!$C$7))+(E9*'Labor Costs'!$E$10)</f>
        <v>93</v>
      </c>
      <c r="G9" s="31">
        <v>843</v>
      </c>
      <c r="H9" s="32">
        <v>4</v>
      </c>
      <c r="I9" s="32">
        <f t="shared" ref="I9:I14" si="2">G9*H9</f>
        <v>3372</v>
      </c>
      <c r="J9" s="33">
        <f t="shared" si="0"/>
        <v>3372</v>
      </c>
      <c r="K9" s="33">
        <f t="shared" si="1"/>
        <v>313596</v>
      </c>
      <c r="L9" s="34" t="s">
        <v>31</v>
      </c>
    </row>
    <row r="10" spans="1:12" x14ac:dyDescent="0.2">
      <c r="A10" s="26" t="s">
        <v>73</v>
      </c>
      <c r="B10" s="27" t="s">
        <v>119</v>
      </c>
      <c r="C10" s="28">
        <v>0.5</v>
      </c>
      <c r="D10" s="29">
        <v>0</v>
      </c>
      <c r="E10" s="29">
        <v>0</v>
      </c>
      <c r="F10" s="30">
        <f>(C10*'Labor Costs'!$E$9)+(D10*('Labor Costs'!$C$7))+(E10*'Labor Costs'!$E$10)</f>
        <v>46.5</v>
      </c>
      <c r="G10" s="31">
        <v>843</v>
      </c>
      <c r="H10" s="32">
        <v>260</v>
      </c>
      <c r="I10" s="32">
        <f t="shared" si="2"/>
        <v>219180</v>
      </c>
      <c r="J10" s="33">
        <f t="shared" si="0"/>
        <v>109590</v>
      </c>
      <c r="K10" s="33">
        <f t="shared" si="1"/>
        <v>10191870</v>
      </c>
      <c r="L10" s="34" t="s">
        <v>42</v>
      </c>
    </row>
    <row r="11" spans="1:12" ht="38.25" x14ac:dyDescent="0.2">
      <c r="A11" s="26" t="s">
        <v>107</v>
      </c>
      <c r="B11" s="27" t="s">
        <v>94</v>
      </c>
      <c r="C11" s="28">
        <v>0.5</v>
      </c>
      <c r="D11" s="29">
        <v>0</v>
      </c>
      <c r="E11" s="29">
        <v>0</v>
      </c>
      <c r="F11" s="30">
        <f>(C11*'Labor Costs'!$E$9)+(D11*('Labor Costs'!$C$7))+(E11*'Labor Costs'!$E$10)</f>
        <v>46.5</v>
      </c>
      <c r="G11" s="31">
        <v>843</v>
      </c>
      <c r="H11" s="32">
        <v>4</v>
      </c>
      <c r="I11" s="32">
        <f t="shared" si="2"/>
        <v>3372</v>
      </c>
      <c r="J11" s="33">
        <f t="shared" si="0"/>
        <v>1686</v>
      </c>
      <c r="K11" s="33">
        <f t="shared" si="1"/>
        <v>156798</v>
      </c>
      <c r="L11" s="34" t="s">
        <v>43</v>
      </c>
    </row>
    <row r="12" spans="1:12" ht="63.75" x14ac:dyDescent="0.2">
      <c r="A12" s="26" t="s">
        <v>74</v>
      </c>
      <c r="B12" s="43" t="s">
        <v>97</v>
      </c>
      <c r="C12" s="28">
        <v>6</v>
      </c>
      <c r="D12" s="44">
        <v>0</v>
      </c>
      <c r="E12" s="44">
        <v>16</v>
      </c>
      <c r="F12" s="30">
        <f>(C12*'Labor Costs'!$E$9)+(D12*('Labor Costs'!$C$7))+(E12*'Labor Costs'!$E$10)</f>
        <v>3534</v>
      </c>
      <c r="G12" s="45">
        <v>843</v>
      </c>
      <c r="H12" s="32">
        <v>1</v>
      </c>
      <c r="I12" s="32">
        <f t="shared" si="2"/>
        <v>843</v>
      </c>
      <c r="J12" s="33">
        <f t="shared" si="0"/>
        <v>18546</v>
      </c>
      <c r="K12" s="33">
        <f t="shared" si="1"/>
        <v>2979162</v>
      </c>
      <c r="L12" s="34" t="s">
        <v>44</v>
      </c>
    </row>
    <row r="13" spans="1:12" ht="25.5" x14ac:dyDescent="0.2">
      <c r="A13" s="26" t="s">
        <v>76</v>
      </c>
      <c r="B13" s="27" t="s">
        <v>120</v>
      </c>
      <c r="C13" s="28">
        <v>0.1</v>
      </c>
      <c r="D13" s="44">
        <v>0</v>
      </c>
      <c r="E13" s="44">
        <v>0</v>
      </c>
      <c r="F13" s="30">
        <f>(C13*'Labor Costs'!$E$9)+(D13*('Labor Costs'!$C$7))+(E13*'Labor Costs'!$E$10)</f>
        <v>9.3000000000000007</v>
      </c>
      <c r="G13" s="45">
        <v>843</v>
      </c>
      <c r="H13" s="32">
        <v>260</v>
      </c>
      <c r="I13" s="32">
        <f t="shared" si="2"/>
        <v>219180</v>
      </c>
      <c r="J13" s="33">
        <f t="shared" si="0"/>
        <v>21918</v>
      </c>
      <c r="K13" s="33">
        <f t="shared" si="1"/>
        <v>2038374.0000000002</v>
      </c>
      <c r="L13" s="34" t="s">
        <v>63</v>
      </c>
    </row>
    <row r="14" spans="1:12" ht="39" thickBot="1" x14ac:dyDescent="0.25">
      <c r="A14" s="26" t="s">
        <v>74</v>
      </c>
      <c r="B14" s="27" t="s">
        <v>121</v>
      </c>
      <c r="C14" s="28">
        <v>0.1</v>
      </c>
      <c r="D14" s="44">
        <v>0</v>
      </c>
      <c r="E14" s="44">
        <v>0</v>
      </c>
      <c r="F14" s="30">
        <f>(C14*'Labor Costs'!$E$9)+(D14*('Labor Costs'!$C$7))+(E14*'Labor Costs'!$E$10)</f>
        <v>9.3000000000000007</v>
      </c>
      <c r="G14" s="45">
        <v>843</v>
      </c>
      <c r="H14" s="32">
        <v>260</v>
      </c>
      <c r="I14" s="32">
        <f t="shared" si="2"/>
        <v>219180</v>
      </c>
      <c r="J14" s="33">
        <f t="shared" si="0"/>
        <v>21918</v>
      </c>
      <c r="K14" s="33">
        <f t="shared" si="1"/>
        <v>2038374.0000000002</v>
      </c>
      <c r="L14" s="34" t="s">
        <v>63</v>
      </c>
    </row>
    <row r="15" spans="1:12" ht="13.5" thickBot="1" x14ac:dyDescent="0.25">
      <c r="A15" s="46" t="s">
        <v>13</v>
      </c>
      <c r="B15" s="47"/>
      <c r="C15" s="48"/>
      <c r="D15" s="49"/>
      <c r="E15" s="49"/>
      <c r="F15" s="49"/>
      <c r="G15" s="49">
        <f>SUM(G5:G14)</f>
        <v>5227</v>
      </c>
      <c r="H15" s="49"/>
      <c r="I15" s="49">
        <f>SUM(I5:I14)</f>
        <v>665296</v>
      </c>
      <c r="J15" s="49">
        <f>SUM(J5:J14)</f>
        <v>177164</v>
      </c>
      <c r="K15" s="49">
        <f>SUM(K5:K14)</f>
        <v>17730636</v>
      </c>
      <c r="L15" s="50"/>
    </row>
    <row r="16" spans="1:12" x14ac:dyDescent="0.2">
      <c r="A16" s="51"/>
    </row>
    <row r="17" spans="1:9" ht="42" customHeight="1" x14ac:dyDescent="0.2">
      <c r="A17" s="52" t="s">
        <v>67</v>
      </c>
      <c r="B17" s="52"/>
      <c r="C17" s="52"/>
      <c r="D17" s="52"/>
      <c r="E17" s="52"/>
      <c r="F17" s="52"/>
      <c r="G17" s="52"/>
      <c r="H17" s="52"/>
      <c r="I17" s="52"/>
    </row>
    <row r="18" spans="1:9" x14ac:dyDescent="0.2">
      <c r="A18" s="5" t="s">
        <v>62</v>
      </c>
    </row>
    <row r="19" spans="1:9" x14ac:dyDescent="0.2">
      <c r="A19" s="51"/>
    </row>
    <row r="50" spans="1:10" ht="18" customHeight="1" x14ac:dyDescent="0.2"/>
    <row r="51" spans="1:10" s="56" customFormat="1" x14ac:dyDescent="0.2"/>
    <row r="58" spans="1:10" x14ac:dyDescent="0.2">
      <c r="A58" s="57"/>
      <c r="B58" s="57"/>
      <c r="C58" s="57"/>
      <c r="D58" s="57"/>
      <c r="E58" s="57"/>
      <c r="F58" s="57"/>
      <c r="G58" s="57"/>
      <c r="H58" s="57"/>
      <c r="I58" s="57"/>
      <c r="J58" s="57"/>
    </row>
    <row r="59" spans="1:10" x14ac:dyDescent="0.2">
      <c r="A59" s="57"/>
      <c r="B59" s="57"/>
      <c r="C59" s="57"/>
      <c r="D59" s="57"/>
      <c r="E59" s="57"/>
      <c r="F59" s="57"/>
      <c r="G59" s="57"/>
      <c r="H59" s="57"/>
      <c r="I59" s="57"/>
      <c r="J59" s="57"/>
    </row>
  </sheetData>
  <mergeCells count="8">
    <mergeCell ref="A17:I17"/>
    <mergeCell ref="A15:B15"/>
    <mergeCell ref="A1:L1"/>
    <mergeCell ref="A2:L2"/>
    <mergeCell ref="A3:B3"/>
    <mergeCell ref="C3:F3"/>
    <mergeCell ref="G3:K3"/>
    <mergeCell ref="L3:L4"/>
  </mergeCells>
  <pageMargins left="0.7" right="0.7" top="0.75" bottom="0.75" header="0.3" footer="0.3"/>
  <pageSetup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7"/>
  <sheetViews>
    <sheetView topLeftCell="D5" zoomScale="71" zoomScaleNormal="71" workbookViewId="0">
      <selection activeCell="N14" sqref="N14"/>
    </sheetView>
  </sheetViews>
  <sheetFormatPr defaultColWidth="20.85546875" defaultRowHeight="67.5" customHeight="1" x14ac:dyDescent="0.2"/>
  <cols>
    <col min="1" max="1" width="20.85546875" style="5"/>
    <col min="2" max="2" width="20.85546875" style="5" customWidth="1"/>
    <col min="3" max="16384" width="20.85546875" style="5"/>
  </cols>
  <sheetData>
    <row r="1" spans="1:12" ht="67.5" customHeight="1" thickBot="1" x14ac:dyDescent="0.25">
      <c r="A1" s="1" t="s">
        <v>26</v>
      </c>
      <c r="B1" s="2"/>
      <c r="C1" s="2"/>
      <c r="D1" s="2"/>
      <c r="E1" s="2"/>
      <c r="F1" s="2"/>
      <c r="G1" s="2"/>
      <c r="H1" s="2"/>
      <c r="I1" s="3"/>
      <c r="J1" s="3"/>
      <c r="K1" s="3"/>
      <c r="L1" s="4"/>
    </row>
    <row r="2" spans="1:12" ht="67.5" customHeight="1" thickBot="1" x14ac:dyDescent="0.25">
      <c r="A2" s="6" t="s">
        <v>49</v>
      </c>
      <c r="B2" s="7"/>
      <c r="C2" s="7"/>
      <c r="D2" s="7"/>
      <c r="E2" s="7"/>
      <c r="F2" s="7"/>
      <c r="G2" s="7"/>
      <c r="H2" s="7"/>
      <c r="I2" s="7"/>
      <c r="J2" s="7"/>
      <c r="K2" s="7"/>
      <c r="L2" s="8"/>
    </row>
    <row r="3" spans="1:12" s="16" customFormat="1" ht="67.5" customHeight="1" thickBot="1" x14ac:dyDescent="0.25">
      <c r="A3" s="9" t="s">
        <v>0</v>
      </c>
      <c r="B3" s="10"/>
      <c r="C3" s="11" t="s">
        <v>1</v>
      </c>
      <c r="D3" s="12"/>
      <c r="E3" s="12"/>
      <c r="F3" s="13"/>
      <c r="G3" s="10" t="s">
        <v>2</v>
      </c>
      <c r="H3" s="14"/>
      <c r="I3" s="14"/>
      <c r="J3" s="14"/>
      <c r="K3" s="14"/>
      <c r="L3" s="15" t="s">
        <v>27</v>
      </c>
    </row>
    <row r="4" spans="1:12" ht="67.5" customHeight="1" thickBot="1" x14ac:dyDescent="0.25">
      <c r="A4" s="17" t="s">
        <v>3</v>
      </c>
      <c r="B4" s="18" t="s">
        <v>4</v>
      </c>
      <c r="C4" s="19" t="s">
        <v>5</v>
      </c>
      <c r="D4" s="20" t="s">
        <v>6</v>
      </c>
      <c r="E4" s="20" t="s">
        <v>7</v>
      </c>
      <c r="F4" s="21" t="s">
        <v>25</v>
      </c>
      <c r="G4" s="22" t="s">
        <v>8</v>
      </c>
      <c r="H4" s="22" t="s">
        <v>9</v>
      </c>
      <c r="I4" s="23" t="s">
        <v>10</v>
      </c>
      <c r="J4" s="23" t="s">
        <v>11</v>
      </c>
      <c r="K4" s="24" t="s">
        <v>12</v>
      </c>
      <c r="L4" s="25"/>
    </row>
    <row r="5" spans="1:12" ht="67.5" customHeight="1" x14ac:dyDescent="0.2">
      <c r="A5" s="26" t="s">
        <v>45</v>
      </c>
      <c r="B5" s="62" t="s">
        <v>78</v>
      </c>
      <c r="C5" s="28">
        <v>0.75</v>
      </c>
      <c r="D5" s="29">
        <v>0</v>
      </c>
      <c r="E5" s="29">
        <v>0</v>
      </c>
      <c r="F5" s="30">
        <f>(C5*'Labor Costs'!$E$9)+(D5*('Labor Costs'!$C$7))+(E5*'Labor Costs'!$E$10)</f>
        <v>69.75</v>
      </c>
      <c r="G5" s="31">
        <v>7</v>
      </c>
      <c r="H5" s="32">
        <v>1</v>
      </c>
      <c r="I5" s="32">
        <f>G5*H5</f>
        <v>7</v>
      </c>
      <c r="J5" s="33">
        <f t="shared" ref="J5:J14" si="0">(C5+D5+E5)*I5</f>
        <v>5.25</v>
      </c>
      <c r="K5" s="33">
        <f>F5*I5</f>
        <v>488.25</v>
      </c>
      <c r="L5" s="34" t="s">
        <v>29</v>
      </c>
    </row>
    <row r="6" spans="1:12" ht="67.5" customHeight="1" x14ac:dyDescent="0.2">
      <c r="A6" s="26" t="s">
        <v>105</v>
      </c>
      <c r="B6" s="62" t="s">
        <v>79</v>
      </c>
      <c r="C6" s="28">
        <v>1</v>
      </c>
      <c r="D6" s="29">
        <v>0</v>
      </c>
      <c r="E6" s="29">
        <v>0</v>
      </c>
      <c r="F6" s="30">
        <f>(C6*'Labor Costs'!$E$9)+(D6*('Labor Costs'!$C$7))+(E6*'Labor Costs'!$E$10)</f>
        <v>93</v>
      </c>
      <c r="G6" s="31">
        <v>7</v>
      </c>
      <c r="H6" s="32">
        <v>1</v>
      </c>
      <c r="I6" s="32">
        <f>G6*H6</f>
        <v>7</v>
      </c>
      <c r="J6" s="33">
        <f t="shared" si="0"/>
        <v>7</v>
      </c>
      <c r="K6" s="33">
        <f t="shared" ref="K6:K14" si="1">F6*I6</f>
        <v>651</v>
      </c>
      <c r="L6" s="34" t="s">
        <v>29</v>
      </c>
    </row>
    <row r="7" spans="1:12" ht="67.5" customHeight="1" x14ac:dyDescent="0.2">
      <c r="A7" s="26" t="s">
        <v>72</v>
      </c>
      <c r="B7" s="63" t="s">
        <v>82</v>
      </c>
      <c r="C7" s="28">
        <v>0.75</v>
      </c>
      <c r="D7" s="29">
        <v>0</v>
      </c>
      <c r="E7" s="29">
        <v>0</v>
      </c>
      <c r="F7" s="30">
        <f>(C7*'Labor Costs'!$E$9)+(D7*('Labor Costs'!$C$7))+(E7*'Labor Costs'!$E$10)</f>
        <v>69.75</v>
      </c>
      <c r="G7" s="31">
        <v>14</v>
      </c>
      <c r="H7" s="32">
        <v>1</v>
      </c>
      <c r="I7" s="32">
        <f>G7*H7</f>
        <v>14</v>
      </c>
      <c r="J7" s="33">
        <f t="shared" si="0"/>
        <v>10.5</v>
      </c>
      <c r="K7" s="33">
        <f t="shared" si="1"/>
        <v>976.5</v>
      </c>
      <c r="L7" s="34" t="s">
        <v>29</v>
      </c>
    </row>
    <row r="8" spans="1:12" ht="67.5" customHeight="1" x14ac:dyDescent="0.2">
      <c r="A8" s="26" t="s">
        <v>107</v>
      </c>
      <c r="B8" s="62" t="s">
        <v>84</v>
      </c>
      <c r="C8" s="28">
        <v>1</v>
      </c>
      <c r="D8" s="29">
        <v>0</v>
      </c>
      <c r="E8" s="29">
        <v>0</v>
      </c>
      <c r="F8" s="30">
        <f>(C8*'Labor Costs'!$E$9)+(D8*('Labor Costs'!$C$7))+(E8*'Labor Costs'!$E$10)</f>
        <v>93</v>
      </c>
      <c r="G8" s="31">
        <v>142</v>
      </c>
      <c r="H8" s="32">
        <v>4</v>
      </c>
      <c r="I8" s="32">
        <f t="shared" ref="I8:I14" si="2">G8*H8</f>
        <v>568</v>
      </c>
      <c r="J8" s="33">
        <f t="shared" si="0"/>
        <v>568</v>
      </c>
      <c r="K8" s="33">
        <f t="shared" si="1"/>
        <v>52824</v>
      </c>
      <c r="L8" s="34" t="s">
        <v>31</v>
      </c>
    </row>
    <row r="9" spans="1:12" ht="67.5" customHeight="1" x14ac:dyDescent="0.2">
      <c r="A9" s="26" t="s">
        <v>107</v>
      </c>
      <c r="B9" s="62" t="s">
        <v>109</v>
      </c>
      <c r="C9" s="28">
        <v>4</v>
      </c>
      <c r="D9" s="29">
        <v>0</v>
      </c>
      <c r="E9" s="29">
        <v>0</v>
      </c>
      <c r="F9" s="30">
        <f>(C9*'Labor Costs'!$E$9)+(D9*('Labor Costs'!$C$7))+(E9*'Labor Costs'!$E$10)</f>
        <v>372</v>
      </c>
      <c r="G9" s="31">
        <v>142</v>
      </c>
      <c r="H9" s="32">
        <v>1</v>
      </c>
      <c r="I9" s="32">
        <f t="shared" si="2"/>
        <v>142</v>
      </c>
      <c r="J9" s="33">
        <f t="shared" si="0"/>
        <v>568</v>
      </c>
      <c r="K9" s="33">
        <f t="shared" si="1"/>
        <v>52824</v>
      </c>
      <c r="L9" s="34" t="s">
        <v>46</v>
      </c>
    </row>
    <row r="10" spans="1:12" ht="67.5" customHeight="1" x14ac:dyDescent="0.2">
      <c r="A10" s="26" t="s">
        <v>73</v>
      </c>
      <c r="B10" s="62" t="s">
        <v>143</v>
      </c>
      <c r="C10" s="28">
        <v>0.5</v>
      </c>
      <c r="D10" s="29">
        <v>0</v>
      </c>
      <c r="E10" s="29">
        <v>0</v>
      </c>
      <c r="F10" s="30">
        <f>(C10*'Labor Costs'!$E$9)+(D10*('Labor Costs'!$C$7))+(E10*'Labor Costs'!$E$10)</f>
        <v>46.5</v>
      </c>
      <c r="G10" s="31">
        <v>142</v>
      </c>
      <c r="H10" s="32">
        <v>260</v>
      </c>
      <c r="I10" s="32">
        <f t="shared" si="2"/>
        <v>36920</v>
      </c>
      <c r="J10" s="33">
        <f t="shared" si="0"/>
        <v>18460</v>
      </c>
      <c r="K10" s="33">
        <f t="shared" si="1"/>
        <v>1716780</v>
      </c>
      <c r="L10" s="34" t="s">
        <v>42</v>
      </c>
    </row>
    <row r="11" spans="1:12" ht="67.5" customHeight="1" x14ac:dyDescent="0.2">
      <c r="A11" s="26" t="s">
        <v>24</v>
      </c>
      <c r="B11" s="62" t="s">
        <v>94</v>
      </c>
      <c r="C11" s="28">
        <v>0.5</v>
      </c>
      <c r="D11" s="29">
        <v>0</v>
      </c>
      <c r="E11" s="29">
        <v>0</v>
      </c>
      <c r="F11" s="30">
        <f>(C11*'Labor Costs'!$E$9)+(D11*('Labor Costs'!$C$7))+(E11*'Labor Costs'!$E$10)</f>
        <v>46.5</v>
      </c>
      <c r="G11" s="31">
        <v>142</v>
      </c>
      <c r="H11" s="32">
        <v>4</v>
      </c>
      <c r="I11" s="32">
        <f t="shared" si="2"/>
        <v>568</v>
      </c>
      <c r="J11" s="33">
        <f t="shared" si="0"/>
        <v>284</v>
      </c>
      <c r="K11" s="33">
        <f t="shared" si="1"/>
        <v>26412</v>
      </c>
      <c r="L11" s="34" t="s">
        <v>43</v>
      </c>
    </row>
    <row r="12" spans="1:12" ht="67.5" customHeight="1" x14ac:dyDescent="0.2">
      <c r="A12" s="26" t="s">
        <v>74</v>
      </c>
      <c r="B12" s="64" t="s">
        <v>144</v>
      </c>
      <c r="C12" s="28">
        <v>6</v>
      </c>
      <c r="D12" s="44">
        <v>0</v>
      </c>
      <c r="E12" s="44">
        <v>16</v>
      </c>
      <c r="F12" s="30">
        <f>(C12*'Labor Costs'!$E$9)+(D12*('Labor Costs'!$C$7))+(E12*'Labor Costs'!$E$10)</f>
        <v>3534</v>
      </c>
      <c r="G12" s="45">
        <v>142</v>
      </c>
      <c r="H12" s="32">
        <v>1</v>
      </c>
      <c r="I12" s="32">
        <f t="shared" si="2"/>
        <v>142</v>
      </c>
      <c r="J12" s="33">
        <f t="shared" si="0"/>
        <v>3124</v>
      </c>
      <c r="K12" s="33">
        <f t="shared" si="1"/>
        <v>501828</v>
      </c>
      <c r="L12" s="34" t="s">
        <v>44</v>
      </c>
    </row>
    <row r="13" spans="1:12" ht="67.5" customHeight="1" x14ac:dyDescent="0.2">
      <c r="A13" s="26" t="s">
        <v>76</v>
      </c>
      <c r="B13" s="62" t="s">
        <v>145</v>
      </c>
      <c r="C13" s="28">
        <v>0.1</v>
      </c>
      <c r="D13" s="44">
        <v>0</v>
      </c>
      <c r="E13" s="44">
        <v>0</v>
      </c>
      <c r="F13" s="30">
        <f>(C13*'Labor Costs'!$E$9)+(D13*('Labor Costs'!$C$7))+(E13*'Labor Costs'!$E$10)</f>
        <v>9.3000000000000007</v>
      </c>
      <c r="G13" s="45">
        <v>142</v>
      </c>
      <c r="H13" s="32">
        <v>260</v>
      </c>
      <c r="I13" s="32">
        <f t="shared" si="2"/>
        <v>36920</v>
      </c>
      <c r="J13" s="33">
        <f t="shared" si="0"/>
        <v>3692</v>
      </c>
      <c r="K13" s="33">
        <f t="shared" si="1"/>
        <v>343356</v>
      </c>
      <c r="L13" s="34" t="s">
        <v>63</v>
      </c>
    </row>
    <row r="14" spans="1:12" ht="102.75" customHeight="1" thickBot="1" x14ac:dyDescent="0.25">
      <c r="A14" s="26" t="s">
        <v>137</v>
      </c>
      <c r="B14" s="62" t="s">
        <v>146</v>
      </c>
      <c r="C14" s="28">
        <v>0.1</v>
      </c>
      <c r="D14" s="44">
        <v>0</v>
      </c>
      <c r="E14" s="44">
        <v>0</v>
      </c>
      <c r="F14" s="30">
        <f>(C14*'Labor Costs'!$E$9)+(D14*('Labor Costs'!$C$7))+(E14*'Labor Costs'!$E$10)</f>
        <v>9.3000000000000007</v>
      </c>
      <c r="G14" s="45">
        <v>142</v>
      </c>
      <c r="H14" s="32">
        <v>260</v>
      </c>
      <c r="I14" s="32">
        <f t="shared" si="2"/>
        <v>36920</v>
      </c>
      <c r="J14" s="33">
        <f t="shared" si="0"/>
        <v>3692</v>
      </c>
      <c r="K14" s="33">
        <f t="shared" si="1"/>
        <v>343356</v>
      </c>
      <c r="L14" s="34" t="s">
        <v>63</v>
      </c>
    </row>
    <row r="15" spans="1:12" ht="67.5" customHeight="1" thickBot="1" x14ac:dyDescent="0.25">
      <c r="A15" s="46" t="s">
        <v>13</v>
      </c>
      <c r="B15" s="47"/>
      <c r="C15" s="48"/>
      <c r="D15" s="49"/>
      <c r="E15" s="49"/>
      <c r="F15" s="49"/>
      <c r="G15" s="49">
        <f>SUM(G5:G14)</f>
        <v>1022</v>
      </c>
      <c r="H15" s="49"/>
      <c r="I15" s="49">
        <f>SUM(I5:I14)</f>
        <v>112208</v>
      </c>
      <c r="J15" s="49">
        <f>SUM(J5:J14)</f>
        <v>30410.75</v>
      </c>
      <c r="K15" s="49">
        <f>SUM(K5:K14)</f>
        <v>3039495.75</v>
      </c>
      <c r="L15" s="50"/>
    </row>
    <row r="16" spans="1:12" ht="67.5" customHeight="1" x14ac:dyDescent="0.2">
      <c r="A16" s="131"/>
      <c r="B16" s="61" t="s">
        <v>66</v>
      </c>
      <c r="C16" s="61"/>
      <c r="D16" s="61"/>
      <c r="E16" s="61"/>
      <c r="F16" s="61"/>
      <c r="G16" s="61"/>
      <c r="H16" s="61"/>
      <c r="I16" s="61"/>
      <c r="J16" s="61"/>
    </row>
    <row r="17" spans="1:2" ht="67.5" customHeight="1" x14ac:dyDescent="0.2">
      <c r="A17" s="51"/>
      <c r="B17" s="5" t="s">
        <v>62</v>
      </c>
    </row>
    <row r="18" spans="1:2" ht="67.5" customHeight="1" x14ac:dyDescent="0.2">
      <c r="A18" s="51"/>
    </row>
    <row r="49" spans="1:10" s="56" customFormat="1" ht="67.5" customHeight="1" x14ac:dyDescent="0.2"/>
    <row r="56" spans="1:10" ht="67.5" customHeight="1" x14ac:dyDescent="0.2">
      <c r="A56" s="57"/>
      <c r="B56" s="57"/>
      <c r="C56" s="57"/>
      <c r="D56" s="57"/>
      <c r="E56" s="57"/>
      <c r="F56" s="57"/>
      <c r="G56" s="57"/>
      <c r="H56" s="57"/>
      <c r="I56" s="57"/>
      <c r="J56" s="57"/>
    </row>
    <row r="57" spans="1:10" ht="67.5" customHeight="1" x14ac:dyDescent="0.2">
      <c r="A57" s="57"/>
      <c r="B57" s="57"/>
      <c r="C57" s="57"/>
      <c r="D57" s="57"/>
      <c r="E57" s="57"/>
      <c r="F57" s="57"/>
      <c r="G57" s="57"/>
      <c r="H57" s="57"/>
      <c r="I57" s="57"/>
      <c r="J57" s="57"/>
    </row>
  </sheetData>
  <mergeCells count="8">
    <mergeCell ref="B16:J16"/>
    <mergeCell ref="A1:L1"/>
    <mergeCell ref="A2:L2"/>
    <mergeCell ref="A15:B15"/>
    <mergeCell ref="A3:B3"/>
    <mergeCell ref="C3:F3"/>
    <mergeCell ref="G3:K3"/>
    <mergeCell ref="L3:L4"/>
  </mergeCells>
  <pageMargins left="0.7" right="0.7" top="0.75" bottom="0.75" header="0.3" footer="0.3"/>
  <pageSetup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9"/>
  <sheetViews>
    <sheetView zoomScale="67" zoomScaleNormal="67" workbookViewId="0">
      <selection activeCell="G24" sqref="G24"/>
    </sheetView>
  </sheetViews>
  <sheetFormatPr defaultColWidth="17.7109375" defaultRowHeight="12.75" x14ac:dyDescent="0.2"/>
  <cols>
    <col min="1" max="16384" width="17.7109375" style="5"/>
  </cols>
  <sheetData>
    <row r="1" spans="1:12" ht="13.5" thickBot="1" x14ac:dyDescent="0.25">
      <c r="A1" s="1" t="s">
        <v>26</v>
      </c>
      <c r="B1" s="2"/>
      <c r="C1" s="2"/>
      <c r="D1" s="2"/>
      <c r="E1" s="2"/>
      <c r="F1" s="2"/>
      <c r="G1" s="2"/>
      <c r="H1" s="2"/>
      <c r="I1" s="3"/>
      <c r="J1" s="3"/>
      <c r="K1" s="3"/>
      <c r="L1" s="4"/>
    </row>
    <row r="2" spans="1:12" ht="13.5" thickBot="1" x14ac:dyDescent="0.25">
      <c r="A2" s="6" t="s">
        <v>50</v>
      </c>
      <c r="B2" s="7"/>
      <c r="C2" s="7"/>
      <c r="D2" s="7"/>
      <c r="E2" s="7"/>
      <c r="F2" s="7"/>
      <c r="G2" s="7"/>
      <c r="H2" s="7"/>
      <c r="I2" s="7"/>
      <c r="J2" s="7"/>
      <c r="K2" s="7"/>
      <c r="L2" s="8"/>
    </row>
    <row r="3" spans="1:12" s="16" customFormat="1" ht="16.149999999999999" customHeight="1" thickBot="1" x14ac:dyDescent="0.25">
      <c r="A3" s="9" t="s">
        <v>0</v>
      </c>
      <c r="B3" s="10"/>
      <c r="C3" s="11" t="s">
        <v>1</v>
      </c>
      <c r="D3" s="12"/>
      <c r="E3" s="12"/>
      <c r="F3" s="13"/>
      <c r="G3" s="10" t="s">
        <v>2</v>
      </c>
      <c r="H3" s="14"/>
      <c r="I3" s="14"/>
      <c r="J3" s="14"/>
      <c r="K3" s="14"/>
      <c r="L3" s="15" t="s">
        <v>27</v>
      </c>
    </row>
    <row r="4" spans="1:12" ht="51.75" thickBot="1" x14ac:dyDescent="0.25">
      <c r="A4" s="17" t="s">
        <v>3</v>
      </c>
      <c r="B4" s="18" t="s">
        <v>4</v>
      </c>
      <c r="C4" s="19" t="s">
        <v>5</v>
      </c>
      <c r="D4" s="20" t="s">
        <v>6</v>
      </c>
      <c r="E4" s="20" t="s">
        <v>7</v>
      </c>
      <c r="F4" s="21" t="s">
        <v>25</v>
      </c>
      <c r="G4" s="22" t="s">
        <v>8</v>
      </c>
      <c r="H4" s="22" t="s">
        <v>9</v>
      </c>
      <c r="I4" s="23" t="s">
        <v>10</v>
      </c>
      <c r="J4" s="23" t="s">
        <v>11</v>
      </c>
      <c r="K4" s="24" t="s">
        <v>12</v>
      </c>
      <c r="L4" s="25"/>
    </row>
    <row r="5" spans="1:12" ht="51" x14ac:dyDescent="0.2">
      <c r="A5" s="26" t="s">
        <v>51</v>
      </c>
      <c r="B5" s="58" t="s">
        <v>128</v>
      </c>
      <c r="C5" s="28">
        <v>20</v>
      </c>
      <c r="D5" s="29">
        <v>0</v>
      </c>
      <c r="E5" s="29">
        <v>0</v>
      </c>
      <c r="F5" s="30">
        <f>(C5*'Labor Costs'!$E$9)+(D5*('Labor Costs'!$C$7))+(E5*'Labor Costs'!$E$10)</f>
        <v>1860</v>
      </c>
      <c r="G5" s="31">
        <v>1</v>
      </c>
      <c r="H5" s="32">
        <v>1</v>
      </c>
      <c r="I5" s="32">
        <f>G5*H5</f>
        <v>1</v>
      </c>
      <c r="J5" s="33">
        <f t="shared" ref="J5:J14" si="0">(C5+D5+E5)*I5</f>
        <v>20</v>
      </c>
      <c r="K5" s="33">
        <f>F5*I5</f>
        <v>1860</v>
      </c>
      <c r="L5" s="34" t="s">
        <v>29</v>
      </c>
    </row>
    <row r="6" spans="1:12" ht="51" x14ac:dyDescent="0.2">
      <c r="A6" s="26" t="s">
        <v>51</v>
      </c>
      <c r="B6" s="59" t="s">
        <v>129</v>
      </c>
      <c r="C6" s="28">
        <v>16</v>
      </c>
      <c r="D6" s="29">
        <v>0</v>
      </c>
      <c r="E6" s="29">
        <v>0</v>
      </c>
      <c r="F6" s="30">
        <f>(C6*'Labor Costs'!$E$9)+(D6*('Labor Costs'!$C$7))+(E6*'Labor Costs'!$E$10)</f>
        <v>1488</v>
      </c>
      <c r="G6" s="31">
        <v>1</v>
      </c>
      <c r="H6" s="32">
        <v>1</v>
      </c>
      <c r="I6" s="32">
        <f>G6*H6</f>
        <v>1</v>
      </c>
      <c r="J6" s="33">
        <f t="shared" si="0"/>
        <v>16</v>
      </c>
      <c r="K6" s="33">
        <f t="shared" ref="K6:K14" si="1">F6*I6</f>
        <v>1488</v>
      </c>
      <c r="L6" s="34" t="s">
        <v>29</v>
      </c>
    </row>
    <row r="7" spans="1:12" ht="51" x14ac:dyDescent="0.2">
      <c r="A7" s="26" t="s">
        <v>107</v>
      </c>
      <c r="B7" s="58" t="s">
        <v>130</v>
      </c>
      <c r="C7" s="28">
        <v>3</v>
      </c>
      <c r="D7" s="29">
        <v>0</v>
      </c>
      <c r="E7" s="29">
        <v>0</v>
      </c>
      <c r="F7" s="30">
        <f>(C7*'Labor Costs'!$E$9)+(D7*('Labor Costs'!$C$7))+(E7*'Labor Costs'!$E$10)</f>
        <v>279</v>
      </c>
      <c r="G7" s="31">
        <v>4</v>
      </c>
      <c r="H7" s="32">
        <v>4</v>
      </c>
      <c r="I7" s="32">
        <f t="shared" ref="I7:I14" si="2">G7*H7</f>
        <v>16</v>
      </c>
      <c r="J7" s="33">
        <f t="shared" si="0"/>
        <v>48</v>
      </c>
      <c r="K7" s="33">
        <f t="shared" si="1"/>
        <v>4464</v>
      </c>
      <c r="L7" s="34" t="s">
        <v>52</v>
      </c>
    </row>
    <row r="8" spans="1:12" ht="63.75" x14ac:dyDescent="0.2">
      <c r="A8" s="26" t="s">
        <v>131</v>
      </c>
      <c r="B8" s="58" t="s">
        <v>132</v>
      </c>
      <c r="C8" s="28">
        <v>2</v>
      </c>
      <c r="D8" s="29">
        <v>0</v>
      </c>
      <c r="E8" s="29">
        <v>0</v>
      </c>
      <c r="F8" s="30">
        <f>(C8*'Labor Costs'!$E$9)+(D8*('Labor Costs'!$C$7))+(E8*'Labor Costs'!$E$10)</f>
        <v>186</v>
      </c>
      <c r="G8" s="31">
        <v>4</v>
      </c>
      <c r="H8" s="32">
        <v>4</v>
      </c>
      <c r="I8" s="32">
        <f t="shared" si="2"/>
        <v>16</v>
      </c>
      <c r="J8" s="33">
        <f t="shared" si="0"/>
        <v>32</v>
      </c>
      <c r="K8" s="33">
        <f t="shared" si="1"/>
        <v>2976</v>
      </c>
      <c r="L8" s="34" t="s">
        <v>53</v>
      </c>
    </row>
    <row r="9" spans="1:12" ht="63.75" x14ac:dyDescent="0.2">
      <c r="A9" s="26" t="s">
        <v>133</v>
      </c>
      <c r="B9" s="58" t="s">
        <v>134</v>
      </c>
      <c r="C9" s="28">
        <v>4</v>
      </c>
      <c r="D9" s="29">
        <v>0</v>
      </c>
      <c r="E9" s="29">
        <v>0</v>
      </c>
      <c r="F9" s="30">
        <f>(C9*'Labor Costs'!$E$9)+(D9*('Labor Costs'!$C$7))+(E9*'Labor Costs'!$E$10)</f>
        <v>372</v>
      </c>
      <c r="G9" s="31">
        <v>4</v>
      </c>
      <c r="H9" s="32">
        <v>4</v>
      </c>
      <c r="I9" s="32">
        <f t="shared" si="2"/>
        <v>16</v>
      </c>
      <c r="J9" s="33">
        <f t="shared" si="0"/>
        <v>64</v>
      </c>
      <c r="K9" s="33">
        <f t="shared" si="1"/>
        <v>5952</v>
      </c>
      <c r="L9" s="34" t="s">
        <v>54</v>
      </c>
    </row>
    <row r="10" spans="1:12" ht="63.75" x14ac:dyDescent="0.2">
      <c r="A10" s="26" t="s">
        <v>131</v>
      </c>
      <c r="B10" s="58" t="s">
        <v>135</v>
      </c>
      <c r="C10" s="28">
        <v>1</v>
      </c>
      <c r="D10" s="29">
        <v>0</v>
      </c>
      <c r="E10" s="29">
        <v>0</v>
      </c>
      <c r="F10" s="30">
        <f>(C10*'Labor Costs'!$E$9)+(D10*('Labor Costs'!$C$7))+(E10*'Labor Costs'!$E$10)</f>
        <v>93</v>
      </c>
      <c r="G10" s="31">
        <v>4</v>
      </c>
      <c r="H10" s="32">
        <v>4</v>
      </c>
      <c r="I10" s="32">
        <f t="shared" si="2"/>
        <v>16</v>
      </c>
      <c r="J10" s="33">
        <f t="shared" si="0"/>
        <v>16</v>
      </c>
      <c r="K10" s="33">
        <f t="shared" si="1"/>
        <v>1488</v>
      </c>
      <c r="L10" s="34" t="s">
        <v>55</v>
      </c>
    </row>
    <row r="11" spans="1:12" ht="51" x14ac:dyDescent="0.2">
      <c r="A11" s="26" t="s">
        <v>131</v>
      </c>
      <c r="B11" s="60" t="s">
        <v>136</v>
      </c>
      <c r="C11" s="28">
        <v>6</v>
      </c>
      <c r="D11" s="44">
        <v>0</v>
      </c>
      <c r="E11" s="44">
        <v>24</v>
      </c>
      <c r="F11" s="30">
        <f>(C11*'Labor Costs'!$E$9)+(D11*('Labor Costs'!$C$7))+(E11*'Labor Costs'!$E$10)</f>
        <v>5022</v>
      </c>
      <c r="G11" s="45">
        <v>4</v>
      </c>
      <c r="H11" s="32">
        <v>4</v>
      </c>
      <c r="I11" s="32">
        <f t="shared" si="2"/>
        <v>16</v>
      </c>
      <c r="J11" s="33">
        <f t="shared" si="0"/>
        <v>480</v>
      </c>
      <c r="K11" s="33">
        <f t="shared" si="1"/>
        <v>80352</v>
      </c>
      <c r="L11" s="34" t="s">
        <v>56</v>
      </c>
    </row>
    <row r="12" spans="1:12" ht="25.5" x14ac:dyDescent="0.2">
      <c r="A12" s="26" t="s">
        <v>137</v>
      </c>
      <c r="B12" s="60" t="s">
        <v>138</v>
      </c>
      <c r="C12" s="28">
        <v>10</v>
      </c>
      <c r="D12" s="44">
        <v>0</v>
      </c>
      <c r="E12" s="44">
        <v>0</v>
      </c>
      <c r="F12" s="30">
        <f>(C12*'Labor Costs'!$E$9)+(D12*('Labor Costs'!$C$7))+(E12*'Labor Costs'!$E$10)</f>
        <v>930</v>
      </c>
      <c r="G12" s="45">
        <v>4</v>
      </c>
      <c r="H12" s="32">
        <v>1</v>
      </c>
      <c r="I12" s="32">
        <f t="shared" si="2"/>
        <v>4</v>
      </c>
      <c r="J12" s="33">
        <f t="shared" si="0"/>
        <v>40</v>
      </c>
      <c r="K12" s="33">
        <f t="shared" si="1"/>
        <v>3720</v>
      </c>
      <c r="L12" s="34" t="s">
        <v>63</v>
      </c>
    </row>
    <row r="13" spans="1:12" ht="25.5" x14ac:dyDescent="0.2">
      <c r="A13" s="26" t="s">
        <v>139</v>
      </c>
      <c r="B13" s="58" t="s">
        <v>140</v>
      </c>
      <c r="C13" s="28">
        <v>40</v>
      </c>
      <c r="D13" s="44">
        <v>0</v>
      </c>
      <c r="E13" s="44">
        <v>0</v>
      </c>
      <c r="F13" s="30">
        <f>(C13*'Labor Costs'!$E$9)+(D13*('Labor Costs'!$C$7))+(E13*'Labor Costs'!$E$10)</f>
        <v>3720</v>
      </c>
      <c r="G13" s="45">
        <v>4</v>
      </c>
      <c r="H13" s="32">
        <v>1</v>
      </c>
      <c r="I13" s="32">
        <f t="shared" si="2"/>
        <v>4</v>
      </c>
      <c r="J13" s="33">
        <f t="shared" si="0"/>
        <v>160</v>
      </c>
      <c r="K13" s="33">
        <f t="shared" si="1"/>
        <v>14880</v>
      </c>
      <c r="L13" s="34"/>
    </row>
    <row r="14" spans="1:12" ht="26.25" thickBot="1" x14ac:dyDescent="0.25">
      <c r="A14" s="26" t="s">
        <v>141</v>
      </c>
      <c r="B14" s="58" t="s">
        <v>142</v>
      </c>
      <c r="C14" s="28">
        <v>2</v>
      </c>
      <c r="D14" s="44">
        <v>0</v>
      </c>
      <c r="E14" s="44">
        <v>0</v>
      </c>
      <c r="F14" s="30">
        <f>(C14*'Labor Costs'!$E$9)+(D14*('Labor Costs'!$C$7))+(E14*'Labor Costs'!$E$10)</f>
        <v>186</v>
      </c>
      <c r="G14" s="45">
        <v>4</v>
      </c>
      <c r="H14" s="32">
        <v>4</v>
      </c>
      <c r="I14" s="32">
        <f t="shared" si="2"/>
        <v>16</v>
      </c>
      <c r="J14" s="33">
        <f t="shared" si="0"/>
        <v>32</v>
      </c>
      <c r="K14" s="33">
        <f t="shared" si="1"/>
        <v>2976</v>
      </c>
      <c r="L14" s="34"/>
    </row>
    <row r="15" spans="1:12" ht="13.5" thickBot="1" x14ac:dyDescent="0.25">
      <c r="A15" s="46" t="s">
        <v>13</v>
      </c>
      <c r="B15" s="47"/>
      <c r="C15" s="48"/>
      <c r="D15" s="49"/>
      <c r="E15" s="49"/>
      <c r="F15" s="49"/>
      <c r="G15" s="49">
        <f>SUM(G5:G14)</f>
        <v>34</v>
      </c>
      <c r="H15" s="49"/>
      <c r="I15" s="49">
        <f>SUM(I5:I14)</f>
        <v>106</v>
      </c>
      <c r="J15" s="49">
        <f>SUM(J5:J14)</f>
        <v>908</v>
      </c>
      <c r="K15" s="49">
        <f>SUM(K5:K14)</f>
        <v>120156</v>
      </c>
      <c r="L15" s="50"/>
    </row>
    <row r="16" spans="1:12" x14ac:dyDescent="0.2">
      <c r="A16" s="51"/>
    </row>
    <row r="17" spans="1:2" x14ac:dyDescent="0.2">
      <c r="A17" s="131"/>
      <c r="B17" s="5" t="s">
        <v>62</v>
      </c>
    </row>
    <row r="18" spans="1:2" x14ac:dyDescent="0.2">
      <c r="A18" s="131"/>
    </row>
    <row r="19" spans="1:2" x14ac:dyDescent="0.2">
      <c r="A19" s="131"/>
    </row>
    <row r="20" spans="1:2" x14ac:dyDescent="0.2">
      <c r="A20" s="51"/>
    </row>
    <row r="50" spans="1:10" ht="18" customHeight="1" x14ac:dyDescent="0.2"/>
    <row r="51" spans="1:10" s="56" customFormat="1" x14ac:dyDescent="0.2"/>
    <row r="58" spans="1:10" x14ac:dyDescent="0.2">
      <c r="A58" s="57"/>
      <c r="B58" s="57"/>
      <c r="C58" s="57"/>
      <c r="D58" s="57"/>
      <c r="E58" s="57"/>
      <c r="F58" s="57"/>
      <c r="G58" s="57"/>
      <c r="H58" s="57"/>
      <c r="I58" s="57"/>
      <c r="J58" s="57"/>
    </row>
    <row r="59" spans="1:10" x14ac:dyDescent="0.2">
      <c r="A59" s="57"/>
      <c r="B59" s="57"/>
      <c r="C59" s="57"/>
      <c r="D59" s="57"/>
      <c r="E59" s="57"/>
      <c r="F59" s="57"/>
      <c r="G59" s="57"/>
      <c r="H59" s="57"/>
      <c r="I59" s="57"/>
      <c r="J59" s="57"/>
    </row>
  </sheetData>
  <mergeCells count="7">
    <mergeCell ref="A15:B15"/>
    <mergeCell ref="A1:L1"/>
    <mergeCell ref="A2:L2"/>
    <mergeCell ref="A3:B3"/>
    <mergeCell ref="C3:F3"/>
    <mergeCell ref="G3:K3"/>
    <mergeCell ref="L3:L4"/>
  </mergeCells>
  <pageMargins left="0.7" right="0.7" top="0.75" bottom="0.75" header="0.3" footer="0.3"/>
  <pageSetup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0"/>
  <sheetViews>
    <sheetView view="pageBreakPreview" zoomScale="60" zoomScaleNormal="55" workbookViewId="0">
      <selection activeCell="F28" sqref="F28"/>
    </sheetView>
  </sheetViews>
  <sheetFormatPr defaultRowHeight="12.75" x14ac:dyDescent="0.2"/>
  <cols>
    <col min="1" max="1" width="19.42578125" style="92" customWidth="1"/>
    <col min="2" max="2" width="26.7109375" style="92" customWidth="1"/>
    <col min="3" max="3" width="10.7109375" style="92" customWidth="1"/>
    <col min="4" max="4" width="15.140625" style="92" customWidth="1"/>
    <col min="5" max="5" width="15.28515625" style="92" customWidth="1"/>
    <col min="6" max="6" width="15.5703125" style="92" customWidth="1"/>
    <col min="7" max="7" width="15.7109375" style="92" customWidth="1"/>
    <col min="8" max="8" width="15" style="92" customWidth="1"/>
    <col min="9" max="9" width="18.28515625" style="92" customWidth="1"/>
    <col min="10" max="10" width="11.42578125" style="92" customWidth="1"/>
    <col min="11" max="11" width="11.42578125" style="92" bestFit="1" customWidth="1"/>
    <col min="12" max="12" width="14.85546875" style="92" customWidth="1"/>
    <col min="13" max="16384" width="9.140625" style="92"/>
  </cols>
  <sheetData>
    <row r="1" spans="1:12" ht="13.5" thickBot="1" x14ac:dyDescent="0.25">
      <c r="A1" s="88" t="s">
        <v>26</v>
      </c>
      <c r="B1" s="89"/>
      <c r="C1" s="89"/>
      <c r="D1" s="89"/>
      <c r="E1" s="89"/>
      <c r="F1" s="89"/>
      <c r="G1" s="89"/>
      <c r="H1" s="89"/>
      <c r="I1" s="90"/>
      <c r="J1" s="90"/>
      <c r="K1" s="90"/>
      <c r="L1" s="91"/>
    </row>
    <row r="2" spans="1:12" ht="13.5" thickBot="1" x14ac:dyDescent="0.25">
      <c r="A2" s="93" t="s">
        <v>68</v>
      </c>
      <c r="B2" s="94"/>
      <c r="C2" s="94"/>
      <c r="D2" s="94"/>
      <c r="E2" s="94"/>
      <c r="F2" s="94"/>
      <c r="G2" s="94"/>
      <c r="H2" s="94"/>
      <c r="I2" s="94"/>
      <c r="J2" s="94"/>
      <c r="K2" s="94"/>
      <c r="L2" s="95"/>
    </row>
    <row r="3" spans="1:12" s="103" customFormat="1" ht="16.149999999999999" customHeight="1" thickBot="1" x14ac:dyDescent="0.25">
      <c r="A3" s="96" t="s">
        <v>0</v>
      </c>
      <c r="B3" s="97"/>
      <c r="C3" s="98" t="s">
        <v>1</v>
      </c>
      <c r="D3" s="99"/>
      <c r="E3" s="99"/>
      <c r="F3" s="100"/>
      <c r="G3" s="97" t="s">
        <v>2</v>
      </c>
      <c r="H3" s="101"/>
      <c r="I3" s="101"/>
      <c r="J3" s="101"/>
      <c r="K3" s="101"/>
      <c r="L3" s="102" t="s">
        <v>27</v>
      </c>
    </row>
    <row r="4" spans="1:12" ht="51.75" thickBot="1" x14ac:dyDescent="0.25">
      <c r="A4" s="104" t="s">
        <v>3</v>
      </c>
      <c r="B4" s="105" t="s">
        <v>4</v>
      </c>
      <c r="C4" s="106" t="s">
        <v>5</v>
      </c>
      <c r="D4" s="107" t="s">
        <v>6</v>
      </c>
      <c r="E4" s="107" t="s">
        <v>7</v>
      </c>
      <c r="F4" s="108" t="s">
        <v>25</v>
      </c>
      <c r="G4" s="109" t="s">
        <v>8</v>
      </c>
      <c r="H4" s="109" t="s">
        <v>9</v>
      </c>
      <c r="I4" s="110" t="s">
        <v>10</v>
      </c>
      <c r="J4" s="110" t="s">
        <v>11</v>
      </c>
      <c r="K4" s="111" t="s">
        <v>12</v>
      </c>
      <c r="L4" s="112"/>
    </row>
    <row r="5" spans="1:12" ht="39" thickBot="1" x14ac:dyDescent="0.25">
      <c r="A5" s="113" t="s">
        <v>126</v>
      </c>
      <c r="B5" s="114" t="s">
        <v>127</v>
      </c>
      <c r="C5" s="115">
        <v>200</v>
      </c>
      <c r="D5" s="116">
        <v>0</v>
      </c>
      <c r="E5" s="116">
        <v>0</v>
      </c>
      <c r="F5" s="117">
        <f>(C5*'Labor Costs'!$E$9)+(D5*('Labor Costs'!$C$7))+(E5*'Labor Costs'!$E$10)</f>
        <v>18600</v>
      </c>
      <c r="G5" s="118">
        <v>1</v>
      </c>
      <c r="H5" s="119">
        <v>1</v>
      </c>
      <c r="I5" s="119">
        <f>G5*H5</f>
        <v>1</v>
      </c>
      <c r="J5" s="120">
        <f>(C5+D5+E5)*I5</f>
        <v>200</v>
      </c>
      <c r="K5" s="120">
        <f t="shared" ref="K5" si="0">F5*I5</f>
        <v>18600</v>
      </c>
      <c r="L5" s="121"/>
    </row>
    <row r="6" spans="1:12" ht="13.5" thickBot="1" x14ac:dyDescent="0.25">
      <c r="A6" s="122" t="s">
        <v>13</v>
      </c>
      <c r="B6" s="123"/>
      <c r="C6" s="124"/>
      <c r="D6" s="125"/>
      <c r="E6" s="125"/>
      <c r="F6" s="125"/>
      <c r="G6" s="125">
        <f>SUM(G5:G5)</f>
        <v>1</v>
      </c>
      <c r="H6" s="125"/>
      <c r="I6" s="125">
        <f>SUM(I5:I5)</f>
        <v>1</v>
      </c>
      <c r="J6" s="125">
        <f>SUM(J5:J5)</f>
        <v>200</v>
      </c>
      <c r="K6" s="125">
        <f>SUM(K5:K5)</f>
        <v>18600</v>
      </c>
      <c r="L6" s="126"/>
    </row>
    <row r="7" spans="1:12" x14ac:dyDescent="0.2">
      <c r="A7" s="127"/>
    </row>
    <row r="8" spans="1:12" x14ac:dyDescent="0.2">
      <c r="A8" s="128"/>
      <c r="B8" s="92" t="s">
        <v>62</v>
      </c>
    </row>
    <row r="9" spans="1:12" x14ac:dyDescent="0.2">
      <c r="A9" s="128"/>
    </row>
    <row r="10" spans="1:12" x14ac:dyDescent="0.2">
      <c r="A10" s="127"/>
    </row>
    <row r="11" spans="1:12" x14ac:dyDescent="0.2">
      <c r="A11" s="127"/>
    </row>
    <row r="41" ht="18" customHeight="1" x14ac:dyDescent="0.2"/>
    <row r="42" s="129" customFormat="1" x14ac:dyDescent="0.2"/>
    <row r="49" spans="1:10" x14ac:dyDescent="0.2">
      <c r="A49" s="130"/>
      <c r="B49" s="130"/>
      <c r="C49" s="130"/>
      <c r="D49" s="130"/>
      <c r="E49" s="130"/>
      <c r="F49" s="130"/>
      <c r="G49" s="130"/>
      <c r="H49" s="130"/>
      <c r="I49" s="130"/>
      <c r="J49" s="130"/>
    </row>
    <row r="50" spans="1:10" x14ac:dyDescent="0.2">
      <c r="A50" s="130"/>
      <c r="B50" s="130"/>
      <c r="C50" s="130"/>
      <c r="D50" s="130"/>
      <c r="E50" s="130"/>
      <c r="F50" s="130"/>
      <c r="G50" s="130"/>
      <c r="H50" s="130"/>
      <c r="I50" s="130"/>
      <c r="J50" s="130"/>
    </row>
  </sheetData>
  <mergeCells count="7">
    <mergeCell ref="A6:B6"/>
    <mergeCell ref="A1:L1"/>
    <mergeCell ref="A2:L2"/>
    <mergeCell ref="A3:B3"/>
    <mergeCell ref="C3:F3"/>
    <mergeCell ref="G3:K3"/>
    <mergeCell ref="L3:L4"/>
  </mergeCells>
  <pageMargins left="0.7" right="0.7" top="0.75" bottom="0.75" header="0.3" footer="0.3"/>
  <pageSetup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
  <sheetViews>
    <sheetView zoomScaleNormal="100" workbookViewId="0">
      <selection activeCell="J10" sqref="J10"/>
    </sheetView>
  </sheetViews>
  <sheetFormatPr defaultRowHeight="12.75" x14ac:dyDescent="0.2"/>
  <cols>
    <col min="1" max="1" width="21.42578125" style="5" bestFit="1" customWidth="1"/>
    <col min="2" max="3" width="11.85546875" style="5" customWidth="1"/>
    <col min="4" max="4" width="10.42578125" style="5" customWidth="1"/>
    <col min="5" max="5" width="11.85546875" style="5" customWidth="1"/>
    <col min="6" max="16384" width="9.140625" style="5"/>
  </cols>
  <sheetData>
    <row r="2" spans="1:7" ht="13.5" thickBot="1" x14ac:dyDescent="0.25"/>
    <row r="3" spans="1:7" ht="13.5" thickBot="1" x14ac:dyDescent="0.25">
      <c r="A3" s="11" t="s">
        <v>14</v>
      </c>
      <c r="B3" s="66"/>
      <c r="C3" s="66"/>
      <c r="D3" s="66"/>
      <c r="E3" s="67"/>
    </row>
    <row r="4" spans="1:7" ht="40.5" x14ac:dyDescent="0.2">
      <c r="A4" s="68" t="s">
        <v>15</v>
      </c>
      <c r="B4" s="69" t="s">
        <v>16</v>
      </c>
      <c r="C4" s="69" t="s">
        <v>122</v>
      </c>
      <c r="D4" s="70" t="s">
        <v>17</v>
      </c>
      <c r="E4" s="71" t="s">
        <v>18</v>
      </c>
    </row>
    <row r="5" spans="1:7" x14ac:dyDescent="0.2">
      <c r="A5" s="72" t="s">
        <v>19</v>
      </c>
      <c r="B5" s="73">
        <v>57.2</v>
      </c>
      <c r="C5" s="73">
        <f>ROUNDUP(B5*2,0)</f>
        <v>115</v>
      </c>
      <c r="D5" s="73">
        <v>0.05</v>
      </c>
      <c r="E5" s="74">
        <f>C5*D5</f>
        <v>5.75</v>
      </c>
    </row>
    <row r="6" spans="1:7" x14ac:dyDescent="0.2">
      <c r="A6" s="72" t="s">
        <v>20</v>
      </c>
      <c r="B6" s="73">
        <v>52.99</v>
      </c>
      <c r="C6" s="73">
        <f t="shared" ref="C6:C8" si="0">ROUNDUP(B6*2,0)</f>
        <v>106</v>
      </c>
      <c r="D6" s="73">
        <v>0.7</v>
      </c>
      <c r="E6" s="74">
        <f t="shared" ref="E6:E8" si="1">C6*D6</f>
        <v>74.199999999999989</v>
      </c>
    </row>
    <row r="7" spans="1:7" x14ac:dyDescent="0.2">
      <c r="A7" s="72" t="s">
        <v>21</v>
      </c>
      <c r="B7" s="73">
        <v>16.03</v>
      </c>
      <c r="C7" s="73">
        <f t="shared" si="0"/>
        <v>33</v>
      </c>
      <c r="D7" s="73">
        <v>0.2</v>
      </c>
      <c r="E7" s="74">
        <f t="shared" si="1"/>
        <v>6.6000000000000005</v>
      </c>
    </row>
    <row r="8" spans="1:7" ht="13.5" thickBot="1" x14ac:dyDescent="0.25">
      <c r="A8" s="75" t="s">
        <v>22</v>
      </c>
      <c r="B8" s="76">
        <v>57.25</v>
      </c>
      <c r="C8" s="73">
        <f t="shared" si="0"/>
        <v>115</v>
      </c>
      <c r="D8" s="76">
        <v>0.05</v>
      </c>
      <c r="E8" s="77">
        <f t="shared" si="1"/>
        <v>5.75</v>
      </c>
    </row>
    <row r="9" spans="1:7" x14ac:dyDescent="0.2">
      <c r="A9" s="78" t="s">
        <v>23</v>
      </c>
      <c r="B9" s="79"/>
      <c r="C9" s="79"/>
      <c r="D9" s="80"/>
      <c r="E9" s="81">
        <f>ROUNDUP(SUM(E5:E8),0)</f>
        <v>93</v>
      </c>
    </row>
    <row r="10" spans="1:7" ht="15.75" thickBot="1" x14ac:dyDescent="0.25">
      <c r="A10" s="82" t="s">
        <v>123</v>
      </c>
      <c r="B10" s="83"/>
      <c r="C10" s="83"/>
      <c r="D10" s="84"/>
      <c r="E10" s="85">
        <f>E9*2</f>
        <v>186</v>
      </c>
    </row>
    <row r="11" spans="1:7" x14ac:dyDescent="0.2">
      <c r="A11" s="86" t="s">
        <v>124</v>
      </c>
      <c r="B11" s="86"/>
      <c r="C11" s="86"/>
      <c r="D11" s="86"/>
      <c r="E11" s="87"/>
      <c r="F11" s="87"/>
      <c r="G11" s="87"/>
    </row>
    <row r="12" spans="1:7" x14ac:dyDescent="0.2">
      <c r="A12" s="87"/>
      <c r="B12" s="87"/>
      <c r="C12" s="87"/>
      <c r="D12" s="87"/>
      <c r="E12" s="87"/>
      <c r="F12" s="87"/>
      <c r="G12" s="87"/>
    </row>
    <row r="13" spans="1:7" x14ac:dyDescent="0.2">
      <c r="A13" s="86" t="s">
        <v>125</v>
      </c>
      <c r="B13" s="86"/>
      <c r="C13" s="86"/>
      <c r="D13" s="86"/>
      <c r="E13" s="87"/>
      <c r="F13" s="87"/>
      <c r="G13" s="87"/>
    </row>
    <row r="14" spans="1:7" x14ac:dyDescent="0.2">
      <c r="A14" s="87"/>
      <c r="B14" s="87"/>
      <c r="C14" s="87"/>
      <c r="D14" s="87"/>
      <c r="E14" s="87"/>
      <c r="F14" s="87"/>
      <c r="G14" s="87"/>
    </row>
  </sheetData>
  <mergeCells count="5">
    <mergeCell ref="A3:E3"/>
    <mergeCell ref="A9:D9"/>
    <mergeCell ref="A10:D10"/>
    <mergeCell ref="A11:G12"/>
    <mergeCell ref="A13:G14"/>
  </mergeCells>
  <pageMargins left="0.7" right="0.7"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 RIN Generators</vt:lpstr>
      <vt:lpstr>II- Obligated Parties</vt:lpstr>
      <vt:lpstr>III- RIN Owners</vt:lpstr>
      <vt:lpstr>IV- Exporters</vt:lpstr>
      <vt:lpstr>V- QAP Providers</vt:lpstr>
      <vt:lpstr>VI - Petition Agg Compliance</vt:lpstr>
      <vt:lpstr>Labor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Anderson</dc:creator>
  <cp:lastModifiedBy>Eric Schultz</cp:lastModifiedBy>
  <cp:lastPrinted>2018-09-10T23:37:38Z</cp:lastPrinted>
  <dcterms:created xsi:type="dcterms:W3CDTF">2016-04-05T14:34:29Z</dcterms:created>
  <dcterms:modified xsi:type="dcterms:W3CDTF">2018-09-11T14:32:29Z</dcterms:modified>
</cp:coreProperties>
</file>