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431"/>
  <workbookPr defaultThemeVersion="124226"/>
  <mc:AlternateContent xmlns:mc="http://schemas.openxmlformats.org/markup-compatibility/2006">
    <mc:Choice Requires="x15">
      <x15ac:absPath xmlns:x15ac="http://schemas.microsoft.com/office/spreadsheetml/2010/11/ac" url="F:\New ICRs\"/>
    </mc:Choice>
  </mc:AlternateContent>
  <bookViews>
    <workbookView xWindow="0" yWindow="0" windowWidth="19200" windowHeight="8190" tabRatio="714"/>
  </bookViews>
  <sheets>
    <sheet name="# Respondents" sheetId="9" r:id="rId1"/>
    <sheet name="# Responses" sheetId="8" r:id="rId2"/>
    <sheet name="Respondent Burden" sheetId="1" r:id="rId3"/>
    <sheet name="Agency Burden" sheetId="2" r:id="rId4"/>
  </sheets>
  <definedNames>
    <definedName name="_xlnm.Print_Area" localSheetId="3">'Agency Burden'!$A$1:$J$4</definedName>
    <definedName name="_xlnm.Print_Area" localSheetId="2">'Respondent Burden'!$A$1:$J$38</definedName>
  </definedNames>
  <calcPr calcId="171027"/>
</workbook>
</file>

<file path=xl/calcChain.xml><?xml version="1.0" encoding="utf-8"?>
<calcChain xmlns="http://schemas.openxmlformats.org/spreadsheetml/2006/main">
  <c r="J36" i="1" l="1"/>
  <c r="J34" i="1"/>
  <c r="F10" i="1"/>
  <c r="F12" i="2"/>
  <c r="F6" i="2"/>
  <c r="J33" i="1" l="1"/>
  <c r="D7" i="2"/>
  <c r="C7" i="9"/>
  <c r="F7" i="9"/>
  <c r="D9" i="8"/>
  <c r="D8" i="8"/>
  <c r="D7" i="8"/>
  <c r="D6" i="8"/>
  <c r="D5" i="8"/>
  <c r="D4" i="8"/>
  <c r="D14" i="2"/>
  <c r="D13" i="2"/>
  <c r="E13" i="2" s="1"/>
  <c r="E12" i="2"/>
  <c r="D11" i="2"/>
  <c r="E11" i="2" s="1"/>
  <c r="D6" i="2"/>
  <c r="E30" i="1"/>
  <c r="F21" i="1"/>
  <c r="F29" i="1" s="1"/>
  <c r="E19" i="1"/>
  <c r="E21" i="1"/>
  <c r="E10" i="1"/>
  <c r="C9" i="8" l="1"/>
  <c r="F14" i="2"/>
  <c r="F30" i="1"/>
  <c r="G30" i="1" s="1"/>
  <c r="G21" i="1"/>
  <c r="H21" i="1" s="1"/>
  <c r="E14" i="2"/>
  <c r="D10" i="2"/>
  <c r="E10" i="2" s="1"/>
  <c r="D9" i="2"/>
  <c r="E6" i="2"/>
  <c r="E17" i="1"/>
  <c r="E16" i="1"/>
  <c r="E15" i="1"/>
  <c r="E11" i="1"/>
  <c r="E8" i="1"/>
  <c r="D7" i="9"/>
  <c r="H30" i="1" l="1"/>
  <c r="I30" i="1"/>
  <c r="C7" i="8"/>
  <c r="F7" i="8" s="1"/>
  <c r="I21" i="1"/>
  <c r="J21" i="1" s="1"/>
  <c r="F10" i="2"/>
  <c r="G10" i="2" s="1"/>
  <c r="H10" i="2" s="1"/>
  <c r="F7" i="2"/>
  <c r="G14" i="2"/>
  <c r="I14" i="2" s="1"/>
  <c r="F9" i="8"/>
  <c r="G8" i="1"/>
  <c r="E9" i="2"/>
  <c r="E7" i="2"/>
  <c r="E10" i="9"/>
  <c r="C9" i="9"/>
  <c r="F9" i="9"/>
  <c r="F8" i="9"/>
  <c r="C8" i="9"/>
  <c r="G7" i="9"/>
  <c r="D8" i="9" s="1"/>
  <c r="G10" i="1" l="1"/>
  <c r="H10" i="1" s="1"/>
  <c r="G12" i="2"/>
  <c r="C8" i="8"/>
  <c r="F8" i="8" s="1"/>
  <c r="F11" i="2"/>
  <c r="G11" i="2" s="1"/>
  <c r="H11" i="2" s="1"/>
  <c r="C6" i="8"/>
  <c r="F6" i="8" s="1"/>
  <c r="F9" i="2"/>
  <c r="G9" i="2" s="1"/>
  <c r="C4" i="8"/>
  <c r="F4" i="8" s="1"/>
  <c r="G19" i="1"/>
  <c r="I19" i="1" s="1"/>
  <c r="F13" i="2"/>
  <c r="G13" i="2" s="1"/>
  <c r="G7" i="2"/>
  <c r="I7" i="2" s="1"/>
  <c r="J30" i="1"/>
  <c r="C5" i="8"/>
  <c r="F5" i="8" s="1"/>
  <c r="G16" i="1"/>
  <c r="H16" i="1" s="1"/>
  <c r="I10" i="2"/>
  <c r="J10" i="2" s="1"/>
  <c r="G15" i="1"/>
  <c r="I15" i="1" s="1"/>
  <c r="H14" i="2"/>
  <c r="J14" i="2" s="1"/>
  <c r="H8" i="1"/>
  <c r="G11" i="1"/>
  <c r="H11" i="1" s="1"/>
  <c r="G17" i="1"/>
  <c r="I8" i="1"/>
  <c r="C10" i="9"/>
  <c r="G8" i="9"/>
  <c r="D9" i="9" s="1"/>
  <c r="G9" i="9" s="1"/>
  <c r="G10" i="9" s="1"/>
  <c r="F10" i="9"/>
  <c r="I10" i="1" l="1"/>
  <c r="J10" i="1" s="1"/>
  <c r="I12" i="2"/>
  <c r="H12" i="2"/>
  <c r="I11" i="2"/>
  <c r="J11" i="2" s="1"/>
  <c r="H19" i="1"/>
  <c r="H7" i="2"/>
  <c r="J7" i="2" s="1"/>
  <c r="I13" i="2"/>
  <c r="H13" i="2"/>
  <c r="J19" i="1"/>
  <c r="I16" i="1"/>
  <c r="J16" i="1" s="1"/>
  <c r="H15" i="1"/>
  <c r="J15" i="1" s="1"/>
  <c r="H9" i="2"/>
  <c r="I9" i="2"/>
  <c r="G6" i="2"/>
  <c r="J8" i="1"/>
  <c r="I11" i="1"/>
  <c r="J11" i="1" s="1"/>
  <c r="I17" i="1"/>
  <c r="H17" i="1"/>
  <c r="D10" i="9"/>
  <c r="E29" i="1"/>
  <c r="G29" i="1" s="1"/>
  <c r="J12" i="2" l="1"/>
  <c r="J13" i="2"/>
  <c r="G22" i="1"/>
  <c r="G34" i="1" s="1"/>
  <c r="M36" i="1" s="1"/>
  <c r="J9" i="2"/>
  <c r="I6" i="2"/>
  <c r="H6" i="2"/>
  <c r="G15" i="2" s="1"/>
  <c r="H29" i="1"/>
  <c r="I29" i="1"/>
  <c r="J17" i="1"/>
  <c r="J22" i="1" s="1"/>
  <c r="G33" i="1" l="1"/>
  <c r="F10" i="8"/>
  <c r="J6" i="2"/>
  <c r="J15" i="2" s="1"/>
  <c r="J29" i="1"/>
  <c r="M34" i="1" l="1"/>
</calcChain>
</file>

<file path=xl/comments1.xml><?xml version="1.0" encoding="utf-8"?>
<comments xmlns="http://schemas.openxmlformats.org/spreadsheetml/2006/main">
  <authors>
    <author>Tracy Curtis</author>
  </authors>
  <commentList>
    <comment ref="F8" authorId="0" shapeId="0">
      <text>
        <r>
          <rPr>
            <b/>
            <sz val="9"/>
            <color indexed="81"/>
            <rFont val="Tahoma"/>
            <family val="2"/>
          </rPr>
          <t>Tracy Curtis:</t>
        </r>
        <r>
          <rPr>
            <sz val="9"/>
            <color indexed="81"/>
            <rFont val="Tahoma"/>
            <family val="2"/>
          </rPr>
          <t xml:space="preserve">
Update to # of existing respondents - per the ERG guidance doc, if submittals are less often than bi-monthly, then existing sources would have a small burden here.</t>
        </r>
      </text>
    </comment>
  </commentList>
</comments>
</file>

<file path=xl/sharedStrings.xml><?xml version="1.0" encoding="utf-8"?>
<sst xmlns="http://schemas.openxmlformats.org/spreadsheetml/2006/main" count="126" uniqueCount="90">
  <si>
    <t>TECH</t>
  </si>
  <si>
    <t>MGMT</t>
  </si>
  <si>
    <t>CLER</t>
  </si>
  <si>
    <t>Total Annual Responses</t>
  </si>
  <si>
    <t>(A)
Information Collection Activity</t>
  </si>
  <si>
    <t>(C)
Number of Responses</t>
  </si>
  <si>
    <t>(D)
Number of Existing Respondents That Keep Records But Do Not Submit Reports</t>
  </si>
  <si>
    <t>(E)
Total Annual Responses
E=(BxC)+D</t>
  </si>
  <si>
    <t>(A)</t>
  </si>
  <si>
    <t>(B)</t>
  </si>
  <si>
    <t>(C)</t>
  </si>
  <si>
    <t>(D)</t>
  </si>
  <si>
    <t>(E)</t>
  </si>
  <si>
    <t xml:space="preserve">(B)
Number of Respondents  </t>
  </si>
  <si>
    <t>Total</t>
  </si>
  <si>
    <t>1.  Applications</t>
  </si>
  <si>
    <t>3.  Reporting requirements</t>
  </si>
  <si>
    <t>B.  Required activities</t>
  </si>
  <si>
    <t>C.  Create information</t>
  </si>
  <si>
    <t>4.  Recordkeeping requirements</t>
  </si>
  <si>
    <t>B.  Plan activities</t>
  </si>
  <si>
    <t>C.  Implement activities</t>
  </si>
  <si>
    <t>Number of Respondents</t>
  </si>
  <si>
    <t>Respondents That Submit Reports</t>
  </si>
  <si>
    <t>Respondents That Do Not Submit Any Reports</t>
  </si>
  <si>
    <t>Year</t>
  </si>
  <si>
    <t>Number of Existing Respondents</t>
  </si>
  <si>
    <t>Number of Existing  Respondents that keep records but do not submit reports</t>
  </si>
  <si>
    <t>Number of Existing Respondents That Are Also New Respondents</t>
  </si>
  <si>
    <t>(E=A+B+C-D)</t>
  </si>
  <si>
    <t>Average</t>
  </si>
  <si>
    <t>Number of New Respondents</t>
  </si>
  <si>
    <t>2.  Surveys and studies</t>
  </si>
  <si>
    <t>N/A</t>
  </si>
  <si>
    <t>Initial performance test</t>
  </si>
  <si>
    <t>D.  Gather existing information</t>
  </si>
  <si>
    <t>Notification of actual startup</t>
  </si>
  <si>
    <t>Notification of initial performance test</t>
  </si>
  <si>
    <t>See 3A</t>
  </si>
  <si>
    <t>Existing</t>
  </si>
  <si>
    <t>New</t>
  </si>
  <si>
    <t>See 3B</t>
  </si>
  <si>
    <t>E.  Write report</t>
  </si>
  <si>
    <t>Notification of construction/reconstruction</t>
  </si>
  <si>
    <t>Subtotal for Reporting Requirements</t>
  </si>
  <si>
    <t>Subtotal for Recordkeeping Requirements</t>
  </si>
  <si>
    <t>Modified</t>
  </si>
  <si>
    <t>No.</t>
  </si>
  <si>
    <t>Source Type</t>
  </si>
  <si>
    <t>Report review</t>
  </si>
  <si>
    <t>Burden item</t>
  </si>
  <si>
    <r>
      <t xml:space="preserve">Repeat performance test </t>
    </r>
    <r>
      <rPr>
        <vertAlign val="superscript"/>
        <sz val="10"/>
        <rFont val="Times New Roman"/>
        <family val="1"/>
      </rPr>
      <t>c</t>
    </r>
  </si>
  <si>
    <t>Notification of CMS demonstration</t>
  </si>
  <si>
    <t>Report of CMS demonstration</t>
  </si>
  <si>
    <t>D.  Develop record system</t>
  </si>
  <si>
    <t>Records of operating parameters</t>
  </si>
  <si>
    <t>Records of startup, shutdown, malfunction</t>
  </si>
  <si>
    <t>E.  Time to enter information</t>
  </si>
  <si>
    <t>F.  Train personnel</t>
  </si>
  <si>
    <t>G.  Audits</t>
  </si>
  <si>
    <t>Performance test review</t>
  </si>
  <si>
    <t>Report of performance test</t>
  </si>
  <si>
    <t>Report of performance test (includes CMS demonstration report)</t>
  </si>
  <si>
    <t>Table 2: Average Annual EPA Burden and Cost – NSPS for Metallic Mineral Processing Plants (40 CFR Part 60, Subpart LL) (Renewal)</t>
  </si>
  <si>
    <t>Table 1: Annual Respondent Burden and Cost – NSPS for Metallic Mineral Processing Plants (40 CFR Part 60, Subpart LL) (Renewal)</t>
  </si>
  <si>
    <r>
      <rPr>
        <vertAlign val="superscript"/>
        <sz val="10"/>
        <color theme="1"/>
        <rFont val="Arial"/>
        <family val="2"/>
      </rPr>
      <t>1</t>
    </r>
    <r>
      <rPr>
        <sz val="10"/>
        <color theme="1"/>
        <rFont val="Arial"/>
        <family val="2"/>
      </rPr>
      <t xml:space="preserve"> New respondents include sources with constructed, reconstructed, and modified affected facilities.</t>
    </r>
  </si>
  <si>
    <t>Semiannual scrubber report</t>
  </si>
  <si>
    <r>
      <rPr>
        <vertAlign val="superscript"/>
        <sz val="10"/>
        <rFont val="Times New Roman"/>
        <family val="1"/>
      </rPr>
      <t>c</t>
    </r>
    <r>
      <rPr>
        <sz val="10"/>
        <rFont val="Times New Roman"/>
        <family val="1"/>
      </rPr>
      <t xml:space="preserve">  EPA assumes 20 percent of respondents will have to repeat the performance test due to failure.</t>
    </r>
  </si>
  <si>
    <r>
      <rPr>
        <vertAlign val="superscript"/>
        <sz val="10"/>
        <rFont val="Times New Roman"/>
        <family val="1"/>
      </rPr>
      <t>b</t>
    </r>
    <r>
      <rPr>
        <sz val="10"/>
        <rFont val="Times New Roman"/>
        <family val="1"/>
      </rPr>
      <t xml:space="preserve">  This ICR uses the following labor rates: $48.08 (technical), $64.80 (managerial), and $26.02 (clerical).  These rates are from the Office of Personnel Management (OPM), 2017 General Schedule, which excludes locality rates of pay.  The rates have been increased by 60 percent to account for the benefit packages available to government employees.</t>
    </r>
  </si>
  <si>
    <r>
      <rPr>
        <vertAlign val="superscript"/>
        <sz val="10"/>
        <rFont val="Times New Roman"/>
        <family val="1"/>
      </rPr>
      <t>a</t>
    </r>
    <r>
      <rPr>
        <sz val="10"/>
        <rFont val="Times New Roman"/>
        <family val="1"/>
      </rPr>
      <t xml:space="preserve">  On average, EPA estimates 20 existing sources will be subject to the NSPS.  No new sources will become subject to the standard over the three-year period of this ICR.  EPA also estimates one existing facility will undergo either a reconstruction or a physical or operational change such that it will be required to submit initial notifications and conduct initial performance testing.</t>
    </r>
  </si>
  <si>
    <r>
      <rPr>
        <vertAlign val="superscript"/>
        <sz val="10"/>
        <rFont val="Times New Roman"/>
        <family val="1"/>
      </rPr>
      <t>d</t>
    </r>
    <r>
      <rPr>
        <sz val="10"/>
        <rFont val="Times New Roman"/>
        <family val="1"/>
      </rPr>
      <t xml:space="preserve"> Totals have been rounded to 3 significant figures. Figures may not add exactly due to rounding.</t>
    </r>
  </si>
  <si>
    <r>
      <rPr>
        <vertAlign val="superscript"/>
        <sz val="10"/>
        <rFont val="Times New Roman"/>
        <family val="1"/>
      </rPr>
      <t>b</t>
    </r>
    <r>
      <rPr>
        <sz val="10"/>
        <rFont val="Times New Roman"/>
        <family val="1"/>
      </rPr>
      <t xml:space="preserve">  This ICR uses the following labor rates: $112.98 (technical), $149.35 (managerial), and $54.81 (clerical).  These rates are from the United States Department of Labor, Bureau of Labor Statistics, September 2017, “Table 2. Civilian workers, by occupational and industry group.”  The rates are from column 1, “Total compensation.”  They have been increased by 110 percent to account for the benefit packages available to those employed by private industry.</t>
    </r>
  </si>
  <si>
    <r>
      <t>GRAND TOTAL (rounded)</t>
    </r>
    <r>
      <rPr>
        <b/>
        <vertAlign val="superscript"/>
        <sz val="10"/>
        <rFont val="Times New Roman"/>
        <family val="1"/>
      </rPr>
      <t>d</t>
    </r>
  </si>
  <si>
    <r>
      <t>TOTAL CAPITAL AND O&amp;M COST (rounded)</t>
    </r>
    <r>
      <rPr>
        <b/>
        <vertAlign val="superscript"/>
        <sz val="10"/>
        <rFont val="Times New Roman"/>
        <family val="1"/>
      </rPr>
      <t>d</t>
    </r>
  </si>
  <si>
    <r>
      <t>TOTAL LABOR BURDEN AND COST (rounded)</t>
    </r>
    <r>
      <rPr>
        <b/>
        <vertAlign val="superscript"/>
        <sz val="10"/>
        <rFont val="Times New Roman"/>
        <family val="1"/>
      </rPr>
      <t>d</t>
    </r>
  </si>
  <si>
    <r>
      <t>TOTAL LABOR BURDEN AND COST (ROUNDED)</t>
    </r>
    <r>
      <rPr>
        <b/>
        <vertAlign val="superscript"/>
        <sz val="10"/>
        <rFont val="Times New Roman"/>
        <family val="1"/>
      </rPr>
      <t>d</t>
    </r>
  </si>
  <si>
    <t>A.  Familiarization with regulatory requirements</t>
  </si>
  <si>
    <t>(A)
Person-hours
per occurrence</t>
  </si>
  <si>
    <t>(B)
Annual occurrences
per respondent</t>
  </si>
  <si>
    <t>(C)
Person-hours
per respondent
per year (AxB)</t>
  </si>
  <si>
    <r>
      <t xml:space="preserve">(D)
Respondents
per year </t>
    </r>
    <r>
      <rPr>
        <b/>
        <vertAlign val="superscript"/>
        <sz val="10"/>
        <rFont val="Times New Roman"/>
        <family val="1"/>
      </rPr>
      <t>a</t>
    </r>
  </si>
  <si>
    <t>(E)
Technical hours per
year (CxD)</t>
  </si>
  <si>
    <t>(F)
Management hours per year (Ex0.05)</t>
  </si>
  <si>
    <t>(G)
Clerical hours
per year
(Ex0.10)</t>
  </si>
  <si>
    <r>
      <t xml:space="preserve">(H)
Annual cost
($) </t>
    </r>
    <r>
      <rPr>
        <b/>
        <vertAlign val="superscript"/>
        <sz val="10"/>
        <rFont val="Times New Roman"/>
        <family val="1"/>
      </rPr>
      <t>b</t>
    </r>
  </si>
  <si>
    <t>Assumptions:</t>
  </si>
  <si>
    <t>(A)
EPA
person-hours
per occurrence</t>
  </si>
  <si>
    <t>(C)
EPA
person-hours
per respondent
per year (AxB)</t>
  </si>
  <si>
    <t>(E)
Technical hours
per year
(CxD)</t>
  </si>
  <si>
    <t>(F)
Management
hours per year
(Ex0.05)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</si>
</sst>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164" formatCode="&quot;$&quot;#,##0.00"/>
    <numFmt numFmtId="165" formatCode="#,##0.0"/>
    <numFmt numFmtId="166" formatCode="_(&quot;$&quot;* #,##0_);_(&quot;$&quot;* \(#,##0\);_(&quot;$&quot;* &quot;-&quot;??_);_(@_)"/>
  </numFmts>
  <fonts count="18" x14ac:knownFonts="1">
    <font>
      <sz val="10"/>
      <color theme="1"/>
      <name val="Arial"/>
      <family val="2"/>
    </font>
    <font>
      <sz val="10"/>
      <color theme="1"/>
      <name val="Times New Roman"/>
      <family val="1"/>
    </font>
    <font>
      <sz val="10"/>
      <name val="Times New Roman"/>
      <family val="1"/>
    </font>
    <font>
      <b/>
      <sz val="10"/>
      <name val="Times New Roman"/>
      <family val="1"/>
    </font>
    <font>
      <b/>
      <vertAlign val="superscript"/>
      <sz val="10"/>
      <name val="Times New Roman"/>
      <family val="1"/>
    </font>
    <font>
      <b/>
      <sz val="12"/>
      <color rgb="FF000000"/>
      <name val="Times New Roman"/>
      <family val="1"/>
    </font>
    <font>
      <sz val="9"/>
      <color rgb="FF000000"/>
      <name val="Times New Roman"/>
      <family val="1"/>
    </font>
    <font>
      <sz val="9"/>
      <color theme="1"/>
      <name val="Times New Roman"/>
      <family val="1"/>
    </font>
    <font>
      <sz val="9"/>
      <name val="Times New Roman"/>
      <family val="1"/>
    </font>
    <font>
      <sz val="10"/>
      <color rgb="FF000000"/>
      <name val="Times New Roman"/>
      <family val="1"/>
    </font>
    <font>
      <b/>
      <sz val="12"/>
      <name val="Times New Roman"/>
      <family val="1"/>
    </font>
    <font>
      <vertAlign val="superscript"/>
      <sz val="10"/>
      <name val="Times New Roman"/>
      <family val="1"/>
    </font>
    <font>
      <b/>
      <i/>
      <sz val="10"/>
      <name val="Times New Roman"/>
      <family val="1"/>
    </font>
    <font>
      <sz val="10"/>
      <color rgb="FFFF0000"/>
      <name val="Times New Roman"/>
      <family val="1"/>
    </font>
    <font>
      <vertAlign val="superscript"/>
      <sz val="10"/>
      <color theme="1"/>
      <name val="Arial"/>
      <family val="2"/>
    </font>
    <font>
      <sz val="10"/>
      <color theme="1"/>
      <name val="Arial"/>
      <family val="2"/>
    </font>
    <font>
      <sz val="9"/>
      <color indexed="81"/>
      <name val="Tahoma"/>
      <family val="2"/>
    </font>
    <font>
      <b/>
      <sz val="9"/>
      <color indexed="81"/>
      <name val="Tahoma"/>
      <family val="2"/>
    </font>
  </fonts>
  <fills count="3">
    <fill>
      <patternFill patternType="none"/>
    </fill>
    <fill>
      <patternFill patternType="gray125"/>
    </fill>
    <fill>
      <patternFill patternType="solid">
        <fgColor theme="0" tint="-0.24997711111789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xf numFmtId="44" fontId="15" fillId="0" borderId="0" applyFont="0" applyFill="0" applyBorder="0" applyAlignment="0" applyProtection="0"/>
  </cellStyleXfs>
  <cellXfs count="99">
    <xf numFmtId="0" fontId="0" fillId="0" borderId="0" xfId="0"/>
    <xf numFmtId="0" fontId="2" fillId="0" borderId="0" xfId="0" applyNumberFormat="1" applyFont="1" applyFill="1" applyAlignment="1"/>
    <xf numFmtId="0" fontId="2" fillId="0" borderId="0" xfId="0" applyNumberFormat="1" applyFont="1" applyAlignment="1"/>
    <xf numFmtId="0" fontId="2" fillId="0" borderId="0" xfId="0" applyFont="1" applyAlignment="1"/>
    <xf numFmtId="0" fontId="2" fillId="0" borderId="0" xfId="0" applyNumberFormat="1" applyFont="1" applyFill="1" applyAlignment="1">
      <alignment wrapText="1"/>
    </xf>
    <xf numFmtId="0" fontId="2" fillId="0" borderId="0" xfId="0" applyNumberFormat="1" applyFont="1" applyAlignment="1">
      <alignment wrapText="1"/>
    </xf>
    <xf numFmtId="0" fontId="2" fillId="0" borderId="0" xfId="0" applyFont="1"/>
    <xf numFmtId="0" fontId="2" fillId="0" borderId="0" xfId="0" applyFont="1" applyFill="1"/>
    <xf numFmtId="4" fontId="2" fillId="0" borderId="0" xfId="0" applyNumberFormat="1" applyFont="1"/>
    <xf numFmtId="4" fontId="2" fillId="0" borderId="0" xfId="0" applyNumberFormat="1" applyFont="1" applyFill="1"/>
    <xf numFmtId="0" fontId="2" fillId="0" borderId="0" xfId="0" applyFont="1" applyFill="1" applyAlignment="1">
      <alignment horizontal="left" vertical="top"/>
    </xf>
    <xf numFmtId="0" fontId="2" fillId="0" borderId="0" xfId="0" applyNumberFormat="1" applyFont="1" applyFill="1" applyBorder="1" applyAlignment="1"/>
    <xf numFmtId="0" fontId="0" fillId="0" borderId="0" xfId="0" applyFont="1"/>
    <xf numFmtId="0" fontId="7" fillId="0" borderId="1" xfId="0" applyFont="1" applyBorder="1" applyAlignment="1">
      <alignment horizontal="center" vertical="top" wrapText="1"/>
    </xf>
    <xf numFmtId="0" fontId="8" fillId="0" borderId="1" xfId="0" applyFont="1" applyBorder="1" applyAlignment="1">
      <alignment horizontal="center" vertical="top" wrapText="1"/>
    </xf>
    <xf numFmtId="0" fontId="7" fillId="0" borderId="1" xfId="0" applyFont="1" applyFill="1" applyBorder="1" applyAlignment="1">
      <alignment horizontal="center" vertical="top" wrapText="1"/>
    </xf>
    <xf numFmtId="0" fontId="1" fillId="0" borderId="0" xfId="0" quotePrefix="1" applyFont="1" applyAlignment="1">
      <alignment horizontal="left"/>
    </xf>
    <xf numFmtId="0" fontId="10" fillId="0" borderId="0" xfId="0" applyFont="1" applyFill="1"/>
    <xf numFmtId="0" fontId="10" fillId="0" borderId="0" xfId="0" applyFont="1" applyFill="1" applyAlignment="1"/>
    <xf numFmtId="0" fontId="2" fillId="0" borderId="0" xfId="0" applyFont="1" applyFill="1" applyBorder="1" applyAlignment="1">
      <alignment horizontal="center"/>
    </xf>
    <xf numFmtId="0" fontId="9" fillId="0" borderId="5" xfId="0" applyFont="1" applyBorder="1" applyAlignment="1">
      <alignment horizontal="center" vertical="top" wrapText="1"/>
    </xf>
    <xf numFmtId="0" fontId="2" fillId="0" borderId="0" xfId="0" applyFont="1" applyBorder="1"/>
    <xf numFmtId="0" fontId="9" fillId="0" borderId="6" xfId="0" applyFont="1" applyBorder="1" applyAlignment="1">
      <alignment horizontal="center" vertical="top" wrapText="1"/>
    </xf>
    <xf numFmtId="0" fontId="5" fillId="0" borderId="7" xfId="0" applyFont="1" applyBorder="1" applyAlignment="1">
      <alignment vertical="top" wrapText="1"/>
    </xf>
    <xf numFmtId="0" fontId="6" fillId="0" borderId="1" xfId="0" applyFont="1" applyBorder="1" applyAlignment="1">
      <alignment vertical="top" wrapText="1"/>
    </xf>
    <xf numFmtId="0" fontId="9" fillId="0" borderId="1" xfId="0" applyFont="1" applyBorder="1" applyAlignment="1">
      <alignment horizontal="center" vertical="top" wrapText="1"/>
    </xf>
    <xf numFmtId="3" fontId="9" fillId="0" borderId="1" xfId="0" applyNumberFormat="1" applyFont="1" applyBorder="1" applyAlignment="1">
      <alignment horizontal="center" vertical="top" wrapText="1"/>
    </xf>
    <xf numFmtId="0" fontId="9" fillId="0" borderId="6" xfId="0" applyFont="1" applyFill="1" applyBorder="1" applyAlignment="1">
      <alignment horizontal="center" vertical="top" wrapText="1"/>
    </xf>
    <xf numFmtId="0" fontId="2" fillId="0" borderId="0" xfId="0" quotePrefix="1" applyFont="1" applyFill="1"/>
    <xf numFmtId="164" fontId="2" fillId="0" borderId="0" xfId="0" applyNumberFormat="1" applyFont="1" applyAlignment="1"/>
    <xf numFmtId="164" fontId="2" fillId="0" borderId="0" xfId="0" applyNumberFormat="1" applyFont="1" applyFill="1" applyAlignment="1">
      <alignment horizontal="right" vertical="top"/>
    </xf>
    <xf numFmtId="0" fontId="2" fillId="0" borderId="0" xfId="0" applyFont="1" applyFill="1" applyBorder="1" applyAlignment="1">
      <alignment horizontal="left"/>
    </xf>
    <xf numFmtId="0" fontId="2" fillId="0" borderId="0" xfId="0" applyFont="1" applyFill="1" applyAlignment="1"/>
    <xf numFmtId="164" fontId="2" fillId="0" borderId="0" xfId="0" applyNumberFormat="1" applyFont="1" applyFill="1" applyAlignment="1"/>
    <xf numFmtId="164" fontId="2" fillId="0" borderId="0" xfId="0" applyNumberFormat="1" applyFont="1" applyFill="1" applyAlignment="1">
      <alignment horizontal="left" vertical="top"/>
    </xf>
    <xf numFmtId="0" fontId="2" fillId="0" borderId="0" xfId="0" applyFont="1" applyFill="1" applyAlignment="1">
      <alignment horizontal="left"/>
    </xf>
    <xf numFmtId="0" fontId="3" fillId="0" borderId="0" xfId="0" applyFont="1" applyFill="1"/>
    <xf numFmtId="0" fontId="2" fillId="0" borderId="1" xfId="0" applyFont="1" applyBorder="1"/>
    <xf numFmtId="3" fontId="2" fillId="0" borderId="1" xfId="0" applyNumberFormat="1" applyFont="1" applyFill="1" applyBorder="1"/>
    <xf numFmtId="0" fontId="3" fillId="2" borderId="1" xfId="0" applyFont="1" applyFill="1" applyBorder="1"/>
    <xf numFmtId="0" fontId="2" fillId="0" borderId="0" xfId="0" applyFont="1" applyFill="1" applyBorder="1"/>
    <xf numFmtId="0" fontId="3" fillId="0" borderId="1" xfId="0" applyFont="1" applyFill="1" applyBorder="1" applyAlignment="1">
      <alignment horizontal="center" vertical="top" wrapText="1"/>
    </xf>
    <xf numFmtId="0" fontId="3" fillId="0" borderId="1" xfId="0" applyFont="1" applyFill="1" applyBorder="1" applyAlignment="1">
      <alignment vertical="top" wrapText="1"/>
    </xf>
    <xf numFmtId="0" fontId="6" fillId="0" borderId="1" xfId="0" applyFont="1" applyFill="1" applyBorder="1" applyAlignment="1">
      <alignment horizontal="left" vertical="top" wrapText="1"/>
    </xf>
    <xf numFmtId="3" fontId="6" fillId="0" borderId="1" xfId="0" applyNumberFormat="1" applyFont="1" applyFill="1" applyBorder="1" applyAlignment="1">
      <alignment horizontal="center" vertical="top" wrapText="1"/>
    </xf>
    <xf numFmtId="0" fontId="7" fillId="0" borderId="1" xfId="0" applyFont="1" applyFill="1" applyBorder="1" applyAlignment="1">
      <alignment vertical="top" wrapText="1"/>
    </xf>
    <xf numFmtId="0" fontId="6" fillId="0" borderId="1" xfId="0" applyFont="1" applyFill="1" applyBorder="1" applyAlignment="1">
      <alignment horizontal="center" vertical="top" wrapText="1"/>
    </xf>
    <xf numFmtId="0" fontId="13" fillId="0" borderId="0" xfId="0" applyFont="1"/>
    <xf numFmtId="0" fontId="13" fillId="0" borderId="0" xfId="0" applyFont="1" applyFill="1"/>
    <xf numFmtId="3" fontId="2" fillId="0" borderId="0" xfId="0" applyNumberFormat="1" applyFont="1" applyFill="1"/>
    <xf numFmtId="3" fontId="2" fillId="0" borderId="0" xfId="0" applyNumberFormat="1" applyFont="1" applyFill="1" applyAlignment="1">
      <alignment horizontal="right"/>
    </xf>
    <xf numFmtId="0" fontId="2" fillId="0" borderId="0" xfId="0" applyFont="1" applyFill="1" applyAlignment="1">
      <alignment horizontal="left"/>
    </xf>
    <xf numFmtId="0" fontId="2" fillId="0" borderId="1" xfId="0" applyFont="1" applyFill="1" applyBorder="1" applyAlignment="1">
      <alignment horizontal="center" vertical="top" wrapText="1"/>
    </xf>
    <xf numFmtId="3" fontId="2" fillId="0" borderId="1" xfId="0" applyNumberFormat="1" applyFont="1" applyFill="1" applyBorder="1" applyAlignment="1">
      <alignment horizontal="center" vertical="top" wrapText="1"/>
    </xf>
    <xf numFmtId="165" fontId="2" fillId="0" borderId="1" xfId="0" applyNumberFormat="1" applyFont="1" applyFill="1" applyBorder="1" applyAlignment="1">
      <alignment horizontal="center" vertical="top" wrapText="1"/>
    </xf>
    <xf numFmtId="165" fontId="2" fillId="0" borderId="1" xfId="0" applyNumberFormat="1" applyFont="1" applyFill="1" applyBorder="1" applyAlignment="1">
      <alignment horizontal="right" vertical="top" wrapText="1"/>
    </xf>
    <xf numFmtId="0" fontId="2" fillId="0" borderId="1" xfId="0" applyFont="1" applyFill="1" applyBorder="1" applyAlignment="1">
      <alignment horizontal="left" vertical="top" wrapText="1"/>
    </xf>
    <xf numFmtId="0" fontId="9" fillId="0" borderId="0" xfId="0" applyFont="1" applyAlignment="1">
      <alignment wrapText="1"/>
    </xf>
    <xf numFmtId="0" fontId="9" fillId="0" borderId="0" xfId="0" applyFont="1" applyAlignment="1">
      <alignment horizontal="center" wrapText="1"/>
    </xf>
    <xf numFmtId="0" fontId="1" fillId="0" borderId="0" xfId="0" applyFont="1" applyAlignment="1">
      <alignment horizontal="center" wrapText="1"/>
    </xf>
    <xf numFmtId="0" fontId="5" fillId="0" borderId="0" xfId="0" applyFont="1" applyBorder="1" applyAlignment="1">
      <alignment horizontal="center" vertical="top" wrapText="1"/>
    </xf>
    <xf numFmtId="0" fontId="7" fillId="0" borderId="0" xfId="0" applyFont="1" applyFill="1" applyBorder="1" applyAlignment="1">
      <alignment horizontal="center" vertical="top" wrapText="1"/>
    </xf>
    <xf numFmtId="0" fontId="6" fillId="0" borderId="0" xfId="0" applyFont="1" applyFill="1" applyBorder="1" applyAlignment="1">
      <alignment horizontal="center" vertical="top" wrapText="1"/>
    </xf>
    <xf numFmtId="0" fontId="1" fillId="0" borderId="0" xfId="0" applyFont="1" applyBorder="1" applyAlignment="1">
      <alignment horizontal="left" vertical="top"/>
    </xf>
    <xf numFmtId="3" fontId="3" fillId="0" borderId="1" xfId="0" applyNumberFormat="1" applyFont="1" applyFill="1" applyBorder="1" applyAlignment="1">
      <alignment horizontal="center" vertical="top" wrapText="1"/>
    </xf>
    <xf numFmtId="0" fontId="2" fillId="0" borderId="1" xfId="0" applyFont="1" applyFill="1" applyBorder="1" applyAlignment="1">
      <alignment vertical="top" wrapText="1"/>
    </xf>
    <xf numFmtId="4" fontId="2" fillId="0" borderId="1" xfId="0" applyNumberFormat="1" applyFont="1" applyFill="1" applyBorder="1" applyAlignment="1">
      <alignment horizontal="right" vertical="top" wrapText="1"/>
    </xf>
    <xf numFmtId="0" fontId="2" fillId="0" borderId="1" xfId="0" applyFont="1" applyFill="1" applyBorder="1" applyAlignment="1">
      <alignment horizontal="left" vertical="top" wrapText="1" indent="1"/>
    </xf>
    <xf numFmtId="4" fontId="2" fillId="0" borderId="1" xfId="0" applyNumberFormat="1" applyFont="1" applyFill="1" applyBorder="1" applyAlignment="1">
      <alignment horizontal="center" vertical="top" wrapText="1"/>
    </xf>
    <xf numFmtId="0" fontId="2" fillId="0" borderId="1" xfId="0" applyFont="1" applyFill="1" applyBorder="1" applyAlignment="1">
      <alignment horizontal="left" vertical="top" wrapText="1" indent="3"/>
    </xf>
    <xf numFmtId="3" fontId="2" fillId="0" borderId="1" xfId="0" applyNumberFormat="1" applyFont="1" applyFill="1" applyBorder="1" applyAlignment="1">
      <alignment horizontal="right" vertical="top" wrapText="1"/>
    </xf>
    <xf numFmtId="0" fontId="12" fillId="0" borderId="1" xfId="0" applyFont="1" applyFill="1" applyBorder="1" applyAlignment="1">
      <alignment vertical="top" wrapText="1"/>
    </xf>
    <xf numFmtId="1" fontId="2" fillId="0" borderId="1" xfId="0" applyNumberFormat="1" applyFont="1" applyFill="1" applyBorder="1" applyAlignment="1">
      <alignment horizontal="center" vertical="top" wrapText="1"/>
    </xf>
    <xf numFmtId="0" fontId="12" fillId="0" borderId="1" xfId="0" applyFont="1" applyFill="1" applyBorder="1" applyAlignment="1">
      <alignment horizontal="center" vertical="top" wrapText="1"/>
    </xf>
    <xf numFmtId="3" fontId="12" fillId="0" borderId="1" xfId="0" applyNumberFormat="1" applyFont="1" applyFill="1" applyBorder="1" applyAlignment="1">
      <alignment horizontal="center" vertical="top" wrapText="1"/>
    </xf>
    <xf numFmtId="3" fontId="12" fillId="0" borderId="1" xfId="0" applyNumberFormat="1" applyFont="1" applyFill="1" applyBorder="1" applyAlignment="1">
      <alignment horizontal="right" vertical="top" wrapText="1"/>
    </xf>
    <xf numFmtId="166" fontId="3" fillId="0" borderId="1" xfId="1" applyNumberFormat="1" applyFont="1" applyFill="1" applyBorder="1" applyAlignment="1">
      <alignment horizontal="right" vertical="top" wrapText="1"/>
    </xf>
    <xf numFmtId="3" fontId="2" fillId="0" borderId="0" xfId="0" applyNumberFormat="1" applyFont="1"/>
    <xf numFmtId="0" fontId="3" fillId="0" borderId="1" xfId="0" applyNumberFormat="1" applyFont="1" applyFill="1" applyBorder="1" applyAlignment="1">
      <alignment horizontal="center" wrapText="1"/>
    </xf>
    <xf numFmtId="0" fontId="3" fillId="0" borderId="1" xfId="0" applyNumberFormat="1" applyFont="1" applyFill="1" applyBorder="1" applyAlignment="1">
      <alignment wrapText="1"/>
    </xf>
    <xf numFmtId="0" fontId="3" fillId="0" borderId="8" xfId="0" applyNumberFormat="1" applyFont="1" applyFill="1" applyBorder="1" applyAlignment="1">
      <alignment wrapText="1"/>
    </xf>
    <xf numFmtId="0" fontId="3" fillId="0" borderId="8" xfId="0" applyNumberFormat="1" applyFont="1" applyFill="1" applyBorder="1" applyAlignment="1">
      <alignment horizontal="center" wrapText="1"/>
    </xf>
    <xf numFmtId="4" fontId="3" fillId="0" borderId="8" xfId="0" applyNumberFormat="1" applyFont="1" applyFill="1" applyBorder="1" applyAlignment="1">
      <alignment horizontal="center" wrapText="1"/>
    </xf>
    <xf numFmtId="0" fontId="3" fillId="0" borderId="9" xfId="0" applyNumberFormat="1" applyFont="1" applyFill="1" applyBorder="1" applyAlignment="1">
      <alignment wrapText="1"/>
    </xf>
    <xf numFmtId="0" fontId="3" fillId="0" borderId="9" xfId="0" applyNumberFormat="1" applyFont="1" applyFill="1" applyBorder="1" applyAlignment="1">
      <alignment horizontal="center"/>
    </xf>
    <xf numFmtId="4" fontId="3" fillId="0" borderId="9" xfId="0" applyNumberFormat="1" applyFont="1" applyFill="1" applyBorder="1" applyAlignment="1">
      <alignment horizontal="center"/>
    </xf>
    <xf numFmtId="0" fontId="3" fillId="0" borderId="0" xfId="0" applyNumberFormat="1" applyFont="1" applyFill="1" applyBorder="1" applyAlignment="1">
      <alignment horizontal="center" vertical="center"/>
    </xf>
    <xf numFmtId="0" fontId="5" fillId="0" borderId="2" xfId="0" applyFont="1" applyBorder="1" applyAlignment="1">
      <alignment horizontal="center" vertical="top" wrapText="1"/>
    </xf>
    <xf numFmtId="0" fontId="5" fillId="0" borderId="3" xfId="0" applyFont="1" applyBorder="1" applyAlignment="1">
      <alignment horizontal="center" vertical="top" wrapText="1"/>
    </xf>
    <xf numFmtId="0" fontId="5" fillId="0" borderId="4" xfId="0" applyFont="1" applyBorder="1" applyAlignment="1">
      <alignment horizontal="center" vertical="top" wrapText="1"/>
    </xf>
    <xf numFmtId="0" fontId="6" fillId="0" borderId="2" xfId="0" applyFont="1" applyBorder="1" applyAlignment="1">
      <alignment horizontal="center" vertical="top" wrapText="1"/>
    </xf>
    <xf numFmtId="0" fontId="6" fillId="0" borderId="4" xfId="0" applyFont="1" applyBorder="1" applyAlignment="1">
      <alignment horizontal="center" vertical="top" wrapText="1"/>
    </xf>
    <xf numFmtId="0" fontId="5" fillId="0" borderId="1" xfId="0" applyFont="1" applyBorder="1" applyAlignment="1">
      <alignment horizontal="center" vertical="top" wrapText="1"/>
    </xf>
    <xf numFmtId="0" fontId="2" fillId="0" borderId="0" xfId="0" applyFont="1" applyFill="1" applyAlignment="1">
      <alignment horizontal="left" wrapText="1"/>
    </xf>
    <xf numFmtId="3" fontId="3" fillId="0" borderId="1" xfId="0" applyNumberFormat="1" applyFont="1" applyFill="1" applyBorder="1" applyAlignment="1">
      <alignment horizontal="center" vertical="top" wrapText="1"/>
    </xf>
    <xf numFmtId="3" fontId="12" fillId="0" borderId="1" xfId="0" applyNumberFormat="1" applyFont="1" applyFill="1" applyBorder="1" applyAlignment="1">
      <alignment horizontal="center" vertical="top" wrapText="1"/>
    </xf>
    <xf numFmtId="0" fontId="2" fillId="0" borderId="0" xfId="0" applyNumberFormat="1" applyFont="1" applyFill="1" applyAlignment="1">
      <alignment horizontal="left" wrapText="1"/>
    </xf>
    <xf numFmtId="2" fontId="2" fillId="0" borderId="0" xfId="0" applyNumberFormat="1" applyFont="1" applyFill="1" applyAlignment="1">
      <alignment horizontal="left" wrapText="1"/>
    </xf>
    <xf numFmtId="0" fontId="2" fillId="0" borderId="0" xfId="0" applyFont="1" applyFill="1" applyAlignment="1">
      <alignment horizontal="left" vertical="top"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tabSelected="1" workbookViewId="0">
      <selection activeCell="F7" sqref="F7"/>
    </sheetView>
  </sheetViews>
  <sheetFormatPr defaultRowHeight="12.75" x14ac:dyDescent="0.2"/>
  <cols>
    <col min="1" max="1" width="1" customWidth="1"/>
    <col min="2" max="2" width="9.7109375" customWidth="1"/>
    <col min="3" max="3" width="12.85546875" bestFit="1" customWidth="1"/>
    <col min="4" max="4" width="15.5703125" bestFit="1" customWidth="1"/>
    <col min="5" max="5" width="18.5703125" customWidth="1"/>
    <col min="6" max="6" width="15.5703125" bestFit="1" customWidth="1"/>
    <col min="7" max="7" width="12.85546875" customWidth="1"/>
  </cols>
  <sheetData>
    <row r="2" spans="2:7" ht="15.75" x14ac:dyDescent="0.2">
      <c r="B2" s="87" t="s">
        <v>22</v>
      </c>
      <c r="C2" s="88"/>
      <c r="D2" s="88"/>
      <c r="E2" s="88"/>
      <c r="F2" s="88"/>
      <c r="G2" s="89"/>
    </row>
    <row r="3" spans="2:7" ht="24" customHeight="1" x14ac:dyDescent="0.2">
      <c r="B3" s="23"/>
      <c r="C3" s="90" t="s">
        <v>23</v>
      </c>
      <c r="D3" s="91"/>
      <c r="E3" s="24" t="s">
        <v>24</v>
      </c>
      <c r="F3" s="90"/>
      <c r="G3" s="91"/>
    </row>
    <row r="4" spans="2:7" x14ac:dyDescent="0.2">
      <c r="B4" s="20"/>
      <c r="C4" s="22" t="s">
        <v>8</v>
      </c>
      <c r="D4" s="22" t="s">
        <v>9</v>
      </c>
      <c r="E4" s="22" t="s">
        <v>10</v>
      </c>
      <c r="F4" s="22" t="s">
        <v>11</v>
      </c>
      <c r="G4" s="22" t="s">
        <v>12</v>
      </c>
    </row>
    <row r="5" spans="2:7" ht="51" x14ac:dyDescent="0.2">
      <c r="B5" s="22" t="s">
        <v>25</v>
      </c>
      <c r="C5" s="22" t="s">
        <v>31</v>
      </c>
      <c r="D5" s="22" t="s">
        <v>26</v>
      </c>
      <c r="E5" s="27" t="s">
        <v>27</v>
      </c>
      <c r="F5" s="22" t="s">
        <v>28</v>
      </c>
      <c r="G5" s="22" t="s">
        <v>22</v>
      </c>
    </row>
    <row r="6" spans="2:7" x14ac:dyDescent="0.2">
      <c r="B6" s="22"/>
      <c r="C6" s="22"/>
      <c r="D6" s="22"/>
      <c r="E6" s="22"/>
      <c r="F6" s="22"/>
      <c r="G6" s="22" t="s">
        <v>29</v>
      </c>
    </row>
    <row r="7" spans="2:7" x14ac:dyDescent="0.2">
      <c r="B7" s="25">
        <v>1</v>
      </c>
      <c r="C7" s="26">
        <f>'Respondent Burden'!M10</f>
        <v>1</v>
      </c>
      <c r="D7" s="26">
        <f>'Respondent Burden'!M9</f>
        <v>20</v>
      </c>
      <c r="E7" s="25">
        <v>0</v>
      </c>
      <c r="F7" s="26">
        <f>'Respondent Burden'!M10</f>
        <v>1</v>
      </c>
      <c r="G7" s="25">
        <f>C7+D7+E7-F7</f>
        <v>20</v>
      </c>
    </row>
    <row r="8" spans="2:7" x14ac:dyDescent="0.2">
      <c r="B8" s="25">
        <v>2</v>
      </c>
      <c r="C8" s="25">
        <f>C7</f>
        <v>1</v>
      </c>
      <c r="D8" s="25">
        <f>G7</f>
        <v>20</v>
      </c>
      <c r="E8" s="25">
        <v>0</v>
      </c>
      <c r="F8" s="25">
        <f>F7</f>
        <v>1</v>
      </c>
      <c r="G8" s="25">
        <f t="shared" ref="G8:G9" si="0">C8+D8+E8-F8</f>
        <v>20</v>
      </c>
    </row>
    <row r="9" spans="2:7" x14ac:dyDescent="0.2">
      <c r="B9" s="25">
        <v>3</v>
      </c>
      <c r="C9" s="25">
        <f>C7</f>
        <v>1</v>
      </c>
      <c r="D9" s="25">
        <f>G8</f>
        <v>20</v>
      </c>
      <c r="E9" s="25">
        <v>0</v>
      </c>
      <c r="F9" s="25">
        <f>F7</f>
        <v>1</v>
      </c>
      <c r="G9" s="25">
        <f t="shared" si="0"/>
        <v>20</v>
      </c>
    </row>
    <row r="10" spans="2:7" s="12" customFormat="1" x14ac:dyDescent="0.2">
      <c r="B10" s="25" t="s">
        <v>30</v>
      </c>
      <c r="C10" s="26">
        <f>AVERAGE(C7:C9)</f>
        <v>1</v>
      </c>
      <c r="D10" s="26">
        <f t="shared" ref="D10:G10" si="1">AVERAGE(D7:D9)</f>
        <v>20</v>
      </c>
      <c r="E10" s="26">
        <f t="shared" si="1"/>
        <v>0</v>
      </c>
      <c r="F10" s="26">
        <f t="shared" si="1"/>
        <v>1</v>
      </c>
      <c r="G10" s="26">
        <f t="shared" si="1"/>
        <v>20</v>
      </c>
    </row>
    <row r="11" spans="2:7" ht="14.25" x14ac:dyDescent="0.2">
      <c r="B11" t="s">
        <v>65</v>
      </c>
    </row>
  </sheetData>
  <mergeCells count="3">
    <mergeCell ref="B2:G2"/>
    <mergeCell ref="C3:D3"/>
    <mergeCell ref="F3:G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3"/>
  <sheetViews>
    <sheetView workbookViewId="0">
      <selection activeCell="B7" sqref="B7"/>
    </sheetView>
  </sheetViews>
  <sheetFormatPr defaultColWidth="9.140625" defaultRowHeight="12.75" x14ac:dyDescent="0.2"/>
  <cols>
    <col min="1" max="1" width="0.7109375" style="12" customWidth="1"/>
    <col min="2" max="2" width="31.28515625" style="12" customWidth="1"/>
    <col min="3" max="4" width="10" style="12" customWidth="1"/>
    <col min="5" max="5" width="16" style="12" customWidth="1"/>
    <col min="6" max="6" width="10.5703125" style="12" customWidth="1"/>
    <col min="7" max="7" width="1" style="12" customWidth="1"/>
    <col min="8" max="16384" width="9.140625" style="12"/>
  </cols>
  <sheetData>
    <row r="2" spans="2:8" ht="15.75" x14ac:dyDescent="0.2">
      <c r="B2" s="92" t="s">
        <v>3</v>
      </c>
      <c r="C2" s="92"/>
      <c r="D2" s="92"/>
      <c r="E2" s="92"/>
      <c r="F2" s="92"/>
      <c r="G2" s="60"/>
    </row>
    <row r="3" spans="2:8" ht="63.75" customHeight="1" x14ac:dyDescent="0.2">
      <c r="B3" s="15" t="s">
        <v>4</v>
      </c>
      <c r="C3" s="14" t="s">
        <v>13</v>
      </c>
      <c r="D3" s="14" t="s">
        <v>5</v>
      </c>
      <c r="E3" s="13" t="s">
        <v>6</v>
      </c>
      <c r="F3" s="15" t="s">
        <v>7</v>
      </c>
      <c r="G3" s="61"/>
    </row>
    <row r="4" spans="2:8" x14ac:dyDescent="0.2">
      <c r="B4" s="43" t="s">
        <v>43</v>
      </c>
      <c r="C4" s="44">
        <f>'Respondent Burden'!F15</f>
        <v>1</v>
      </c>
      <c r="D4" s="44">
        <f>'Respondent Burden'!D15</f>
        <v>1</v>
      </c>
      <c r="E4" s="46">
        <v>0</v>
      </c>
      <c r="F4" s="46">
        <f>C4*D4+E4</f>
        <v>1</v>
      </c>
      <c r="G4" s="62"/>
    </row>
    <row r="5" spans="2:8" x14ac:dyDescent="0.2">
      <c r="B5" s="43" t="s">
        <v>36</v>
      </c>
      <c r="C5" s="44">
        <f>'Respondent Burden'!F16</f>
        <v>1</v>
      </c>
      <c r="D5" s="44">
        <f>'Respondent Burden'!D16</f>
        <v>1</v>
      </c>
      <c r="E5" s="46">
        <v>0</v>
      </c>
      <c r="F5" s="46">
        <f t="shared" ref="F5:F9" si="0">C5*D5+E5</f>
        <v>1</v>
      </c>
      <c r="G5" s="62"/>
    </row>
    <row r="6" spans="2:8" x14ac:dyDescent="0.2">
      <c r="B6" s="43" t="s">
        <v>37</v>
      </c>
      <c r="C6" s="44">
        <f>'Respondent Burden'!F17</f>
        <v>1</v>
      </c>
      <c r="D6" s="44">
        <f>'Respondent Burden'!D17</f>
        <v>1</v>
      </c>
      <c r="E6" s="46">
        <v>0</v>
      </c>
      <c r="F6" s="46">
        <f>C6*D6+E6</f>
        <v>1</v>
      </c>
      <c r="G6" s="62"/>
      <c r="H6" s="63"/>
    </row>
    <row r="7" spans="2:8" x14ac:dyDescent="0.2">
      <c r="B7" s="43" t="s">
        <v>52</v>
      </c>
      <c r="C7" s="44">
        <f>'Respondent Burden'!F19</f>
        <v>1</v>
      </c>
      <c r="D7" s="44">
        <f>'Respondent Burden'!D19</f>
        <v>1</v>
      </c>
      <c r="E7" s="46">
        <v>0</v>
      </c>
      <c r="F7" s="46">
        <f t="shared" si="0"/>
        <v>1</v>
      </c>
      <c r="G7" s="62"/>
    </row>
    <row r="8" spans="2:8" ht="24" x14ac:dyDescent="0.2">
      <c r="B8" s="43" t="s">
        <v>62</v>
      </c>
      <c r="C8" s="44">
        <f>'Respondent Burden'!F10</f>
        <v>1</v>
      </c>
      <c r="D8" s="44">
        <f>'Respondent Burden'!D10</f>
        <v>1</v>
      </c>
      <c r="E8" s="46">
        <v>0</v>
      </c>
      <c r="F8" s="46">
        <f t="shared" si="0"/>
        <v>1</v>
      </c>
      <c r="G8" s="62"/>
    </row>
    <row r="9" spans="2:8" x14ac:dyDescent="0.2">
      <c r="B9" s="43" t="s">
        <v>66</v>
      </c>
      <c r="C9" s="44">
        <f>'Respondent Burden'!F21</f>
        <v>20</v>
      </c>
      <c r="D9" s="44">
        <f>'Respondent Burden'!D21</f>
        <v>2</v>
      </c>
      <c r="E9" s="46">
        <v>0</v>
      </c>
      <c r="F9" s="46">
        <f t="shared" si="0"/>
        <v>40</v>
      </c>
      <c r="G9" s="62"/>
    </row>
    <row r="10" spans="2:8" x14ac:dyDescent="0.2">
      <c r="B10" s="45"/>
      <c r="C10" s="45"/>
      <c r="D10" s="45"/>
      <c r="E10" s="15" t="s">
        <v>14</v>
      </c>
      <c r="F10" s="15">
        <f>SUM(F4:F9)</f>
        <v>45</v>
      </c>
      <c r="G10" s="61"/>
      <c r="H10" s="16"/>
    </row>
    <row r="13" spans="2:8" x14ac:dyDescent="0.2">
      <c r="B13" s="57"/>
      <c r="C13" s="58"/>
      <c r="D13" s="58"/>
      <c r="E13" s="58"/>
      <c r="F13" s="59"/>
      <c r="G13" s="59"/>
    </row>
  </sheetData>
  <mergeCells count="1">
    <mergeCell ref="B2:F2"/>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1"/>
  <sheetViews>
    <sheetView zoomScale="90" zoomScaleNormal="90" zoomScaleSheetLayoutView="55" workbookViewId="0">
      <selection activeCell="P35" sqref="P35"/>
    </sheetView>
  </sheetViews>
  <sheetFormatPr defaultColWidth="9.140625" defaultRowHeight="12.75" x14ac:dyDescent="0.2"/>
  <cols>
    <col min="1" max="1" width="0.7109375" style="6" customWidth="1"/>
    <col min="2" max="2" width="47.7109375" style="6" customWidth="1"/>
    <col min="3" max="4" width="14.5703125" style="6" customWidth="1"/>
    <col min="5" max="5" width="15.140625" style="6" customWidth="1"/>
    <col min="6" max="6" width="13" style="6" bestFit="1" customWidth="1"/>
    <col min="7" max="9" width="13" style="6" customWidth="1"/>
    <col min="10" max="10" width="14.85546875" style="8" customWidth="1"/>
    <col min="11" max="11" width="2" style="6" customWidth="1"/>
    <col min="12" max="12" width="12.7109375" style="6" customWidth="1"/>
    <col min="13" max="13" width="7.28515625" style="6" bestFit="1" customWidth="1"/>
    <col min="14" max="14" width="9.140625" style="6"/>
    <col min="15" max="15" width="5" style="6" customWidth="1"/>
    <col min="16" max="19" width="9.140625" style="6"/>
    <col min="20" max="20" width="15.42578125" style="6" customWidth="1"/>
    <col min="21" max="16384" width="9.140625" style="6"/>
  </cols>
  <sheetData>
    <row r="1" spans="1:13" ht="15.75" x14ac:dyDescent="0.25">
      <c r="A1" s="7"/>
      <c r="B1" s="17" t="s">
        <v>64</v>
      </c>
      <c r="C1" s="7"/>
      <c r="D1" s="7"/>
      <c r="E1" s="7"/>
      <c r="F1" s="7"/>
      <c r="G1" s="7"/>
      <c r="H1" s="7"/>
      <c r="I1" s="7"/>
      <c r="J1" s="9"/>
    </row>
    <row r="3" spans="1:13" s="2" customFormat="1" ht="14.25" customHeight="1" x14ac:dyDescent="0.2">
      <c r="A3" s="1"/>
      <c r="B3" s="83" t="s">
        <v>50</v>
      </c>
      <c r="C3" s="84"/>
      <c r="D3" s="84"/>
      <c r="E3" s="84"/>
      <c r="F3" s="84"/>
      <c r="G3" s="84"/>
      <c r="H3" s="84"/>
      <c r="I3" s="84"/>
      <c r="J3" s="85"/>
      <c r="L3" s="3" t="s">
        <v>0</v>
      </c>
      <c r="M3" s="29">
        <v>112.98</v>
      </c>
    </row>
    <row r="4" spans="1:13" s="5" customFormat="1" ht="57" customHeight="1" x14ac:dyDescent="0.2">
      <c r="A4" s="4"/>
      <c r="B4" s="80" t="s">
        <v>50</v>
      </c>
      <c r="C4" s="81" t="s">
        <v>77</v>
      </c>
      <c r="D4" s="81" t="s">
        <v>78</v>
      </c>
      <c r="E4" s="81" t="s">
        <v>79</v>
      </c>
      <c r="F4" s="81" t="s">
        <v>80</v>
      </c>
      <c r="G4" s="81" t="s">
        <v>81</v>
      </c>
      <c r="H4" s="81" t="s">
        <v>82</v>
      </c>
      <c r="I4" s="81" t="s">
        <v>83</v>
      </c>
      <c r="J4" s="82" t="s">
        <v>84</v>
      </c>
      <c r="L4" s="3" t="s">
        <v>1</v>
      </c>
      <c r="M4" s="29">
        <v>149.35</v>
      </c>
    </row>
    <row r="5" spans="1:13" s="7" customFormat="1" x14ac:dyDescent="0.2">
      <c r="B5" s="65" t="s">
        <v>15</v>
      </c>
      <c r="C5" s="52" t="s">
        <v>33</v>
      </c>
      <c r="D5" s="52"/>
      <c r="E5" s="52"/>
      <c r="F5" s="52"/>
      <c r="G5" s="52"/>
      <c r="H5" s="52"/>
      <c r="I5" s="52"/>
      <c r="J5" s="66"/>
      <c r="L5" s="32" t="s">
        <v>2</v>
      </c>
      <c r="M5" s="33">
        <v>54.81</v>
      </c>
    </row>
    <row r="6" spans="1:13" x14ac:dyDescent="0.2">
      <c r="B6" s="65" t="s">
        <v>32</v>
      </c>
      <c r="C6" s="52" t="s">
        <v>33</v>
      </c>
      <c r="D6" s="52"/>
      <c r="E6" s="52"/>
      <c r="F6" s="52"/>
      <c r="G6" s="52"/>
      <c r="H6" s="52"/>
      <c r="I6" s="52"/>
      <c r="J6" s="66"/>
    </row>
    <row r="7" spans="1:13" s="7" customFormat="1" x14ac:dyDescent="0.2">
      <c r="B7" s="65" t="s">
        <v>16</v>
      </c>
      <c r="C7" s="52"/>
      <c r="D7" s="52"/>
      <c r="E7" s="52"/>
      <c r="F7" s="52"/>
      <c r="G7" s="52"/>
      <c r="H7" s="52"/>
      <c r="I7" s="52"/>
      <c r="J7" s="66"/>
    </row>
    <row r="8" spans="1:13" x14ac:dyDescent="0.2">
      <c r="A8" s="7"/>
      <c r="B8" s="67" t="s">
        <v>76</v>
      </c>
      <c r="C8" s="52">
        <v>1</v>
      </c>
      <c r="D8" s="52">
        <v>1</v>
      </c>
      <c r="E8" s="53">
        <f>C8*D8</f>
        <v>1</v>
      </c>
      <c r="F8" s="53">
        <v>20</v>
      </c>
      <c r="G8" s="53">
        <f>E8*F8</f>
        <v>20</v>
      </c>
      <c r="H8" s="68">
        <f>G8*0.05</f>
        <v>1</v>
      </c>
      <c r="I8" s="68">
        <f>G8*0.1</f>
        <v>2</v>
      </c>
      <c r="J8" s="66">
        <f>G8*$M$3+H8*$M$4+I8*$M$5</f>
        <v>2518.5699999999997</v>
      </c>
      <c r="K8" s="47"/>
      <c r="L8" s="39" t="s">
        <v>48</v>
      </c>
      <c r="M8" s="39" t="s">
        <v>47</v>
      </c>
    </row>
    <row r="9" spans="1:13" x14ac:dyDescent="0.2">
      <c r="A9" s="7"/>
      <c r="B9" s="67" t="s">
        <v>17</v>
      </c>
      <c r="C9" s="52"/>
      <c r="D9" s="52"/>
      <c r="E9" s="52"/>
      <c r="F9" s="52"/>
      <c r="G9" s="52"/>
      <c r="H9" s="52"/>
      <c r="I9" s="52"/>
      <c r="J9" s="66"/>
      <c r="L9" s="37" t="s">
        <v>39</v>
      </c>
      <c r="M9" s="38">
        <v>20</v>
      </c>
    </row>
    <row r="10" spans="1:13" x14ac:dyDescent="0.2">
      <c r="A10" s="7"/>
      <c r="B10" s="69" t="s">
        <v>34</v>
      </c>
      <c r="C10" s="52">
        <v>330</v>
      </c>
      <c r="D10" s="52">
        <v>1</v>
      </c>
      <c r="E10" s="53">
        <f>C10*D10</f>
        <v>330</v>
      </c>
      <c r="F10" s="53">
        <f>M10</f>
        <v>1</v>
      </c>
      <c r="G10" s="53">
        <f>E10*F10</f>
        <v>330</v>
      </c>
      <c r="H10" s="54">
        <f>G10*0.05</f>
        <v>16.5</v>
      </c>
      <c r="I10" s="53">
        <f>G10*0.1</f>
        <v>33</v>
      </c>
      <c r="J10" s="66">
        <f>G10*$M$3+H10*$M$4+I10*$M$5</f>
        <v>41556.405000000006</v>
      </c>
      <c r="K10" s="47"/>
      <c r="L10" s="37" t="s">
        <v>46</v>
      </c>
      <c r="M10" s="38">
        <v>1</v>
      </c>
    </row>
    <row r="11" spans="1:13" ht="15.75" x14ac:dyDescent="0.2">
      <c r="A11" s="7"/>
      <c r="B11" s="69" t="s">
        <v>51</v>
      </c>
      <c r="C11" s="52">
        <v>330</v>
      </c>
      <c r="D11" s="52">
        <v>1</v>
      </c>
      <c r="E11" s="53">
        <f>C11*D11</f>
        <v>330</v>
      </c>
      <c r="F11" s="54">
        <v>0.2</v>
      </c>
      <c r="G11" s="53">
        <f>E11*F11</f>
        <v>66</v>
      </c>
      <c r="H11" s="54">
        <f>G11*0.05</f>
        <v>3.3000000000000003</v>
      </c>
      <c r="I11" s="54">
        <f>G11*0.1</f>
        <v>6.6000000000000005</v>
      </c>
      <c r="J11" s="66">
        <f>G11*$M$3+H11*$M$4+I11*$M$5</f>
        <v>8311.280999999999</v>
      </c>
      <c r="K11" s="47"/>
      <c r="L11" s="37" t="s">
        <v>40</v>
      </c>
      <c r="M11" s="38">
        <v>0</v>
      </c>
    </row>
    <row r="12" spans="1:13" x14ac:dyDescent="0.2">
      <c r="A12" s="7"/>
      <c r="B12" s="67" t="s">
        <v>18</v>
      </c>
      <c r="C12" s="52" t="s">
        <v>41</v>
      </c>
      <c r="D12" s="52"/>
      <c r="E12" s="52"/>
      <c r="F12" s="52"/>
      <c r="G12" s="52"/>
      <c r="H12" s="52"/>
      <c r="I12" s="52"/>
      <c r="J12" s="66"/>
      <c r="K12" s="47"/>
      <c r="L12" s="21"/>
      <c r="M12" s="21"/>
    </row>
    <row r="13" spans="1:13" x14ac:dyDescent="0.2">
      <c r="B13" s="67" t="s">
        <v>35</v>
      </c>
      <c r="C13" s="52" t="s">
        <v>41</v>
      </c>
      <c r="D13" s="52"/>
      <c r="E13" s="52"/>
      <c r="F13" s="52"/>
      <c r="G13" s="52"/>
      <c r="H13" s="52"/>
      <c r="I13" s="52"/>
      <c r="J13" s="66"/>
      <c r="K13" s="48"/>
      <c r="L13" s="40"/>
      <c r="M13" s="21"/>
    </row>
    <row r="14" spans="1:13" x14ac:dyDescent="0.2">
      <c r="B14" s="67" t="s">
        <v>42</v>
      </c>
      <c r="C14" s="52"/>
      <c r="D14" s="52"/>
      <c r="E14" s="52"/>
      <c r="F14" s="52"/>
      <c r="G14" s="52"/>
      <c r="H14" s="52"/>
      <c r="I14" s="52"/>
      <c r="J14" s="66"/>
      <c r="K14" s="48"/>
      <c r="L14" s="40"/>
      <c r="M14" s="21"/>
    </row>
    <row r="15" spans="1:13" x14ac:dyDescent="0.2">
      <c r="B15" s="69" t="s">
        <v>43</v>
      </c>
      <c r="C15" s="52">
        <v>2</v>
      </c>
      <c r="D15" s="52">
        <v>1</v>
      </c>
      <c r="E15" s="53">
        <f>C15*D15</f>
        <v>2</v>
      </c>
      <c r="F15" s="53">
        <v>1</v>
      </c>
      <c r="G15" s="53">
        <f t="shared" ref="G15:G17" si="0">E15*F15</f>
        <v>2</v>
      </c>
      <c r="H15" s="54">
        <f t="shared" ref="H15:H17" si="1">G15*0.05</f>
        <v>0.1</v>
      </c>
      <c r="I15" s="54">
        <f t="shared" ref="I15:I17" si="2">G15*0.1</f>
        <v>0.2</v>
      </c>
      <c r="J15" s="66">
        <f t="shared" ref="J15:J17" si="3">G15*$M$3+H15*$M$4+I15*$M$5</f>
        <v>251.857</v>
      </c>
      <c r="K15" s="48"/>
    </row>
    <row r="16" spans="1:13" x14ac:dyDescent="0.2">
      <c r="B16" s="69" t="s">
        <v>36</v>
      </c>
      <c r="C16" s="52">
        <v>2</v>
      </c>
      <c r="D16" s="52">
        <v>1</v>
      </c>
      <c r="E16" s="53">
        <f t="shared" ref="E16" si="4">C16*D16</f>
        <v>2</v>
      </c>
      <c r="F16" s="53">
        <v>1</v>
      </c>
      <c r="G16" s="53">
        <f>E16*F16</f>
        <v>2</v>
      </c>
      <c r="H16" s="54">
        <f>G16*0.05</f>
        <v>0.1</v>
      </c>
      <c r="I16" s="54">
        <f>G16*0.1</f>
        <v>0.2</v>
      </c>
      <c r="J16" s="66">
        <f>G16*$M$3+H16*$M$4+I16*$M$5</f>
        <v>251.857</v>
      </c>
      <c r="K16" s="48"/>
      <c r="L16" s="7"/>
    </row>
    <row r="17" spans="1:12" x14ac:dyDescent="0.2">
      <c r="B17" s="69" t="s">
        <v>37</v>
      </c>
      <c r="C17" s="52">
        <v>2</v>
      </c>
      <c r="D17" s="52">
        <v>1</v>
      </c>
      <c r="E17" s="53">
        <f t="shared" ref="E17:E21" si="5">C17*D17</f>
        <v>2</v>
      </c>
      <c r="F17" s="53">
        <v>1</v>
      </c>
      <c r="G17" s="53">
        <f t="shared" si="0"/>
        <v>2</v>
      </c>
      <c r="H17" s="54">
        <f t="shared" si="1"/>
        <v>0.1</v>
      </c>
      <c r="I17" s="54">
        <f t="shared" si="2"/>
        <v>0.2</v>
      </c>
      <c r="J17" s="66">
        <f t="shared" si="3"/>
        <v>251.857</v>
      </c>
      <c r="K17" s="48"/>
    </row>
    <row r="18" spans="1:12" x14ac:dyDescent="0.2">
      <c r="B18" s="69" t="s">
        <v>61</v>
      </c>
      <c r="C18" s="52" t="s">
        <v>41</v>
      </c>
      <c r="D18" s="52"/>
      <c r="E18" s="53"/>
      <c r="F18" s="53"/>
      <c r="G18" s="53"/>
      <c r="H18" s="53"/>
      <c r="I18" s="53"/>
      <c r="J18" s="70"/>
      <c r="K18" s="48"/>
    </row>
    <row r="19" spans="1:12" x14ac:dyDescent="0.2">
      <c r="B19" s="69" t="s">
        <v>52</v>
      </c>
      <c r="C19" s="52">
        <v>2</v>
      </c>
      <c r="D19" s="52">
        <v>1</v>
      </c>
      <c r="E19" s="53">
        <f t="shared" ref="E19" si="6">C19*D19</f>
        <v>2</v>
      </c>
      <c r="F19" s="53">
        <v>1</v>
      </c>
      <c r="G19" s="53">
        <f t="shared" ref="G19" si="7">E19*F19</f>
        <v>2</v>
      </c>
      <c r="H19" s="54">
        <f t="shared" ref="H19" si="8">G19*0.05</f>
        <v>0.1</v>
      </c>
      <c r="I19" s="54">
        <f t="shared" ref="I19" si="9">G19*0.1</f>
        <v>0.2</v>
      </c>
      <c r="J19" s="66">
        <f t="shared" ref="J19" si="10">G19*$M$3+H19*$M$4+I19*$M$5</f>
        <v>251.857</v>
      </c>
      <c r="K19" s="48"/>
    </row>
    <row r="20" spans="1:12" x14ac:dyDescent="0.2">
      <c r="B20" s="69" t="s">
        <v>53</v>
      </c>
      <c r="C20" s="52" t="s">
        <v>41</v>
      </c>
      <c r="D20" s="52"/>
      <c r="E20" s="53"/>
      <c r="F20" s="53"/>
      <c r="G20" s="53"/>
      <c r="H20" s="53"/>
      <c r="I20" s="53"/>
      <c r="J20" s="70"/>
      <c r="K20" s="48"/>
    </row>
    <row r="21" spans="1:12" x14ac:dyDescent="0.2">
      <c r="B21" s="69" t="s">
        <v>66</v>
      </c>
      <c r="C21" s="52">
        <v>8</v>
      </c>
      <c r="D21" s="52">
        <v>2</v>
      </c>
      <c r="E21" s="53">
        <f t="shared" si="5"/>
        <v>16</v>
      </c>
      <c r="F21" s="53">
        <f>M9</f>
        <v>20</v>
      </c>
      <c r="G21" s="53">
        <f t="shared" ref="G21" si="11">E21*F21</f>
        <v>320</v>
      </c>
      <c r="H21" s="53">
        <f t="shared" ref="H21" si="12">G21*0.05</f>
        <v>16</v>
      </c>
      <c r="I21" s="53">
        <f t="shared" ref="I21" si="13">G21*0.1</f>
        <v>32</v>
      </c>
      <c r="J21" s="66">
        <f t="shared" ref="J21" si="14">G21*$M$3+H21*$M$4+I21*$M$5</f>
        <v>40297.119999999995</v>
      </c>
      <c r="K21" s="48"/>
    </row>
    <row r="22" spans="1:12" ht="13.5" x14ac:dyDescent="0.2">
      <c r="B22" s="71" t="s">
        <v>44</v>
      </c>
      <c r="C22" s="73"/>
      <c r="D22" s="73"/>
      <c r="E22" s="73"/>
      <c r="F22" s="74"/>
      <c r="G22" s="95">
        <f>SUM(G8:I21)</f>
        <v>855.60000000000014</v>
      </c>
      <c r="H22" s="95"/>
      <c r="I22" s="95"/>
      <c r="J22" s="75">
        <f>SUM(J8:J21)</f>
        <v>93690.804000000018</v>
      </c>
    </row>
    <row r="23" spans="1:12" x14ac:dyDescent="0.2">
      <c r="B23" s="65" t="s">
        <v>19</v>
      </c>
      <c r="C23" s="52"/>
      <c r="D23" s="52"/>
      <c r="E23" s="52"/>
      <c r="F23" s="52"/>
      <c r="G23" s="52"/>
      <c r="H23" s="52"/>
      <c r="I23" s="52"/>
      <c r="J23" s="66"/>
    </row>
    <row r="24" spans="1:12" x14ac:dyDescent="0.2">
      <c r="B24" s="67" t="s">
        <v>76</v>
      </c>
      <c r="C24" s="52" t="s">
        <v>38</v>
      </c>
      <c r="D24" s="52"/>
      <c r="E24" s="52"/>
      <c r="F24" s="52"/>
      <c r="G24" s="52"/>
      <c r="H24" s="52"/>
      <c r="I24" s="52"/>
      <c r="J24" s="66"/>
      <c r="K24" s="48"/>
    </row>
    <row r="25" spans="1:12" x14ac:dyDescent="0.2">
      <c r="B25" s="67" t="s">
        <v>20</v>
      </c>
      <c r="C25" s="52" t="s">
        <v>38</v>
      </c>
      <c r="D25" s="52"/>
      <c r="E25" s="52"/>
      <c r="F25" s="52"/>
      <c r="G25" s="52"/>
      <c r="H25" s="52"/>
      <c r="I25" s="52"/>
      <c r="J25" s="66"/>
      <c r="K25" s="48"/>
    </row>
    <row r="26" spans="1:12" x14ac:dyDescent="0.2">
      <c r="B26" s="67" t="s">
        <v>21</v>
      </c>
      <c r="C26" s="52" t="s">
        <v>38</v>
      </c>
      <c r="D26" s="52"/>
      <c r="E26" s="52"/>
      <c r="F26" s="52"/>
      <c r="G26" s="52"/>
      <c r="H26" s="52"/>
      <c r="I26" s="52"/>
      <c r="J26" s="66"/>
      <c r="K26" s="48"/>
    </row>
    <row r="27" spans="1:12" x14ac:dyDescent="0.2">
      <c r="B27" s="67" t="s">
        <v>54</v>
      </c>
      <c r="C27" s="52" t="s">
        <v>33</v>
      </c>
      <c r="D27" s="52"/>
      <c r="E27" s="53"/>
      <c r="F27" s="72"/>
      <c r="G27" s="53"/>
      <c r="H27" s="53"/>
      <c r="I27" s="53"/>
      <c r="J27" s="70"/>
    </row>
    <row r="28" spans="1:12" x14ac:dyDescent="0.2">
      <c r="B28" s="67" t="s">
        <v>57</v>
      </c>
      <c r="C28" s="52"/>
      <c r="D28" s="52"/>
      <c r="E28" s="52"/>
      <c r="F28" s="52"/>
      <c r="G28" s="52"/>
      <c r="H28" s="52"/>
      <c r="I28" s="52"/>
      <c r="J28" s="66"/>
    </row>
    <row r="29" spans="1:12" x14ac:dyDescent="0.2">
      <c r="B29" s="69" t="s">
        <v>55</v>
      </c>
      <c r="C29" s="52">
        <v>0.25</v>
      </c>
      <c r="D29" s="52">
        <v>250</v>
      </c>
      <c r="E29" s="54">
        <f t="shared" ref="E29" si="15">C29*D29</f>
        <v>62.5</v>
      </c>
      <c r="F29" s="53">
        <f>F21</f>
        <v>20</v>
      </c>
      <c r="G29" s="53">
        <f t="shared" ref="G29" si="16">E29*F29</f>
        <v>1250</v>
      </c>
      <c r="H29" s="54">
        <f t="shared" ref="H29" si="17">G29*0.05</f>
        <v>62.5</v>
      </c>
      <c r="I29" s="53">
        <f t="shared" ref="I29" si="18">G29*0.1</f>
        <v>125</v>
      </c>
      <c r="J29" s="70">
        <f t="shared" ref="J29" si="19">G29*$M$3+H29*$M$4+I29*$M$5</f>
        <v>157410.625</v>
      </c>
    </row>
    <row r="30" spans="1:12" x14ac:dyDescent="0.2">
      <c r="B30" s="69" t="s">
        <v>56</v>
      </c>
      <c r="C30" s="52">
        <v>1.5</v>
      </c>
      <c r="D30" s="52">
        <v>1</v>
      </c>
      <c r="E30" s="54">
        <f t="shared" ref="E30" si="20">C30*D30</f>
        <v>1.5</v>
      </c>
      <c r="F30" s="53">
        <f>F21</f>
        <v>20</v>
      </c>
      <c r="G30" s="53">
        <f t="shared" ref="G30" si="21">E30*F30</f>
        <v>30</v>
      </c>
      <c r="H30" s="54">
        <f t="shared" ref="H30" si="22">G30*0.05</f>
        <v>1.5</v>
      </c>
      <c r="I30" s="53">
        <f t="shared" ref="I30" si="23">G30*0.1</f>
        <v>3</v>
      </c>
      <c r="J30" s="66">
        <f t="shared" ref="J30" si="24">G30*$M$3+H30*$M$4+I30*$M$5</f>
        <v>3777.855</v>
      </c>
      <c r="K30" s="7"/>
    </row>
    <row r="31" spans="1:12" x14ac:dyDescent="0.2">
      <c r="A31" s="7"/>
      <c r="B31" s="67" t="s">
        <v>58</v>
      </c>
      <c r="C31" s="52" t="s">
        <v>33</v>
      </c>
      <c r="D31" s="52"/>
      <c r="E31" s="52"/>
      <c r="F31" s="52"/>
      <c r="G31" s="52"/>
      <c r="H31" s="52"/>
      <c r="I31" s="52"/>
      <c r="J31" s="66"/>
      <c r="K31" s="7"/>
      <c r="L31" s="7"/>
    </row>
    <row r="32" spans="1:12" s="7" customFormat="1" x14ac:dyDescent="0.2">
      <c r="B32" s="67" t="s">
        <v>59</v>
      </c>
      <c r="C32" s="52" t="s">
        <v>33</v>
      </c>
      <c r="D32" s="52"/>
      <c r="E32" s="52"/>
      <c r="F32" s="52"/>
      <c r="G32" s="52"/>
      <c r="H32" s="52"/>
      <c r="I32" s="52"/>
      <c r="J32" s="66"/>
    </row>
    <row r="33" spans="1:13" s="7" customFormat="1" ht="13.5" x14ac:dyDescent="0.2">
      <c r="A33" s="6"/>
      <c r="B33" s="71" t="s">
        <v>45</v>
      </c>
      <c r="C33" s="73"/>
      <c r="D33" s="73"/>
      <c r="E33" s="73"/>
      <c r="F33" s="74"/>
      <c r="G33" s="95">
        <f>SUM(G24:I32)</f>
        <v>1472</v>
      </c>
      <c r="H33" s="95"/>
      <c r="I33" s="95"/>
      <c r="J33" s="75">
        <f>SUM(J24:J32)</f>
        <v>161188.48000000001</v>
      </c>
      <c r="M33" s="49"/>
    </row>
    <row r="34" spans="1:13" ht="15.75" x14ac:dyDescent="0.2">
      <c r="A34" s="7"/>
      <c r="B34" s="42" t="s">
        <v>74</v>
      </c>
      <c r="C34" s="41"/>
      <c r="D34" s="41"/>
      <c r="E34" s="42"/>
      <c r="F34" s="41"/>
      <c r="G34" s="94">
        <f>ROUND(SUM(G33,G22),-1)</f>
        <v>2330</v>
      </c>
      <c r="H34" s="94"/>
      <c r="I34" s="94"/>
      <c r="J34" s="76">
        <f>ROUND(SUM(J22,J33),-3)</f>
        <v>255000</v>
      </c>
      <c r="K34" s="28"/>
      <c r="L34" s="7"/>
      <c r="M34" s="50" t="str">
        <f>ROUND('Respondent Burden'!G34/'# Responses'!F10, 0) &amp;" hrs/resp"</f>
        <v>52 hrs/resp</v>
      </c>
    </row>
    <row r="35" spans="1:13" ht="15.75" x14ac:dyDescent="0.2">
      <c r="A35" s="7"/>
      <c r="B35" s="42" t="s">
        <v>73</v>
      </c>
      <c r="C35" s="41"/>
      <c r="D35" s="41"/>
      <c r="E35" s="42"/>
      <c r="F35" s="41"/>
      <c r="G35" s="64"/>
      <c r="H35" s="64"/>
      <c r="I35" s="64"/>
      <c r="J35" s="76">
        <v>13000</v>
      </c>
      <c r="K35" s="28"/>
      <c r="L35" s="7"/>
    </row>
    <row r="36" spans="1:13" ht="15.75" x14ac:dyDescent="0.2">
      <c r="A36" s="7"/>
      <c r="B36" s="42" t="s">
        <v>72</v>
      </c>
      <c r="C36" s="41"/>
      <c r="D36" s="41"/>
      <c r="E36" s="42"/>
      <c r="F36" s="41"/>
      <c r="G36" s="64"/>
      <c r="H36" s="64"/>
      <c r="I36" s="64"/>
      <c r="J36" s="76">
        <f>ROUND(SUM(J34,J35),-3)</f>
        <v>268000</v>
      </c>
      <c r="K36" s="28"/>
      <c r="L36" s="7"/>
      <c r="M36" s="77">
        <f>+G34/45</f>
        <v>51.777777777777779</v>
      </c>
    </row>
    <row r="37" spans="1:13" s="7" customFormat="1" x14ac:dyDescent="0.2">
      <c r="A37" s="6"/>
      <c r="B37" s="7" t="s">
        <v>85</v>
      </c>
    </row>
    <row r="38" spans="1:13" ht="26.25" customHeight="1" x14ac:dyDescent="0.2">
      <c r="B38" s="96" t="s">
        <v>69</v>
      </c>
      <c r="C38" s="96"/>
      <c r="D38" s="96"/>
      <c r="E38" s="96"/>
      <c r="F38" s="96"/>
      <c r="G38" s="96"/>
      <c r="H38" s="96"/>
      <c r="I38" s="96"/>
      <c r="J38" s="96"/>
    </row>
    <row r="39" spans="1:13" ht="38.25" customHeight="1" x14ac:dyDescent="0.2">
      <c r="B39" s="97" t="s">
        <v>71</v>
      </c>
      <c r="C39" s="97"/>
      <c r="D39" s="97"/>
      <c r="E39" s="97"/>
      <c r="F39" s="97"/>
      <c r="G39" s="97"/>
      <c r="H39" s="97"/>
      <c r="I39" s="97"/>
      <c r="J39" s="97"/>
    </row>
    <row r="40" spans="1:13" x14ac:dyDescent="0.2">
      <c r="B40" s="93" t="s">
        <v>67</v>
      </c>
      <c r="C40" s="93"/>
      <c r="D40" s="93"/>
      <c r="E40" s="93"/>
      <c r="F40" s="93"/>
      <c r="G40" s="93"/>
      <c r="H40" s="93"/>
      <c r="I40" s="93"/>
      <c r="J40" s="93"/>
    </row>
    <row r="41" spans="1:13" ht="15.75" x14ac:dyDescent="0.2">
      <c r="B41" s="6" t="s">
        <v>70</v>
      </c>
    </row>
  </sheetData>
  <mergeCells count="6">
    <mergeCell ref="B40:J40"/>
    <mergeCell ref="G34:I34"/>
    <mergeCell ref="G22:I22"/>
    <mergeCell ref="G33:I33"/>
    <mergeCell ref="B38:J38"/>
    <mergeCell ref="B39:J39"/>
  </mergeCells>
  <pageMargins left="0.7" right="0.7" top="0.75" bottom="0.75" header="0.3" footer="0.3"/>
  <pageSetup scale="7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zoomScale="90" zoomScaleNormal="90" workbookViewId="0">
      <selection activeCell="B18" sqref="B18:J18"/>
    </sheetView>
  </sheetViews>
  <sheetFormatPr defaultColWidth="9.140625" defaultRowHeight="12.75" x14ac:dyDescent="0.2"/>
  <cols>
    <col min="1" max="1" width="0.85546875" style="7" customWidth="1"/>
    <col min="2" max="2" width="49.28515625" style="7" bestFit="1" customWidth="1"/>
    <col min="3" max="3" width="15.140625" style="7" bestFit="1" customWidth="1"/>
    <col min="4" max="4" width="15" style="7" customWidth="1"/>
    <col min="5" max="5" width="15.7109375" style="7" customWidth="1"/>
    <col min="6" max="6" width="13" style="7" bestFit="1" customWidth="1"/>
    <col min="7" max="7" width="15.85546875" style="7" customWidth="1"/>
    <col min="8" max="8" width="15.140625" style="7" bestFit="1" customWidth="1"/>
    <col min="9" max="9" width="14.42578125" style="7" customWidth="1"/>
    <col min="10" max="10" width="11.28515625" style="7" customWidth="1"/>
    <col min="11" max="11" width="2" style="7" customWidth="1"/>
    <col min="12" max="12" width="11" style="7" bestFit="1" customWidth="1"/>
    <col min="13" max="13" width="7.7109375" style="7" customWidth="1"/>
    <col min="14" max="14" width="3.42578125" style="7" customWidth="1"/>
    <col min="15" max="16384" width="9.140625" style="7"/>
  </cols>
  <sheetData>
    <row r="1" spans="1:15" ht="15.75" x14ac:dyDescent="0.25">
      <c r="B1" s="18" t="s">
        <v>63</v>
      </c>
      <c r="C1" s="18"/>
    </row>
    <row r="3" spans="1:15" s="1" customFormat="1" ht="12.75" customHeight="1" x14ac:dyDescent="0.2">
      <c r="C3" s="86"/>
      <c r="D3" s="86"/>
      <c r="E3" s="86"/>
      <c r="F3" s="86"/>
      <c r="G3" s="86"/>
      <c r="H3" s="86"/>
      <c r="I3" s="86"/>
      <c r="J3" s="86"/>
      <c r="K3" s="19"/>
      <c r="L3" s="10" t="s">
        <v>0</v>
      </c>
      <c r="M3" s="30">
        <v>48.08</v>
      </c>
    </row>
    <row r="4" spans="1:15" s="4" customFormat="1" ht="63.75" x14ac:dyDescent="0.2">
      <c r="B4" s="79" t="s">
        <v>50</v>
      </c>
      <c r="C4" s="78" t="s">
        <v>86</v>
      </c>
      <c r="D4" s="78" t="s">
        <v>78</v>
      </c>
      <c r="E4" s="78" t="s">
        <v>87</v>
      </c>
      <c r="F4" s="78" t="s">
        <v>80</v>
      </c>
      <c r="G4" s="78" t="s">
        <v>88</v>
      </c>
      <c r="H4" s="78" t="s">
        <v>89</v>
      </c>
      <c r="I4" s="78" t="s">
        <v>83</v>
      </c>
      <c r="J4" s="78" t="s">
        <v>84</v>
      </c>
      <c r="K4" s="11"/>
      <c r="L4" s="10" t="s">
        <v>1</v>
      </c>
      <c r="M4" s="30">
        <v>64.8</v>
      </c>
    </row>
    <row r="5" spans="1:15" x14ac:dyDescent="0.2">
      <c r="B5" s="56" t="s">
        <v>60</v>
      </c>
      <c r="C5" s="52"/>
      <c r="D5" s="52"/>
      <c r="E5" s="52"/>
      <c r="F5" s="53"/>
      <c r="G5" s="53"/>
      <c r="H5" s="54"/>
      <c r="I5" s="53"/>
      <c r="J5" s="55"/>
      <c r="L5" s="10" t="s">
        <v>2</v>
      </c>
      <c r="M5" s="30">
        <v>26.02</v>
      </c>
      <c r="O5" s="32"/>
    </row>
    <row r="6" spans="1:15" x14ac:dyDescent="0.2">
      <c r="B6" s="67" t="s">
        <v>34</v>
      </c>
      <c r="C6" s="52">
        <v>24</v>
      </c>
      <c r="D6" s="52">
        <f>'Respondent Burden'!D10</f>
        <v>1</v>
      </c>
      <c r="E6" s="72">
        <f>C6*D6</f>
        <v>24</v>
      </c>
      <c r="F6" s="53">
        <f>'Respondent Burden'!F17</f>
        <v>1</v>
      </c>
      <c r="G6" s="53">
        <f>E6*F6</f>
        <v>24</v>
      </c>
      <c r="H6" s="54">
        <f>G6*0.05</f>
        <v>1.2000000000000002</v>
      </c>
      <c r="I6" s="54">
        <f>G6*0.1</f>
        <v>2.4000000000000004</v>
      </c>
      <c r="J6" s="66">
        <f>G6*$M$3+H6*$M$4+I6*$M$5</f>
        <v>1294.1280000000002</v>
      </c>
      <c r="O6" s="32"/>
    </row>
    <row r="7" spans="1:15" ht="15.75" x14ac:dyDescent="0.2">
      <c r="B7" s="67" t="s">
        <v>51</v>
      </c>
      <c r="C7" s="52">
        <v>24</v>
      </c>
      <c r="D7" s="72">
        <f>'Respondent Burden'!D11</f>
        <v>1</v>
      </c>
      <c r="E7" s="72">
        <f>C7*D7</f>
        <v>24</v>
      </c>
      <c r="F7" s="54">
        <f>'Respondent Burden'!F11</f>
        <v>0.2</v>
      </c>
      <c r="G7" s="54">
        <f>E7*F7</f>
        <v>4.8000000000000007</v>
      </c>
      <c r="H7" s="68">
        <f>G7*0.05</f>
        <v>0.24000000000000005</v>
      </c>
      <c r="I7" s="68">
        <f>G7*0.1</f>
        <v>0.48000000000000009</v>
      </c>
      <c r="J7" s="66">
        <f>G7*$M$3+H7*$M$4+I7*$M$5</f>
        <v>258.82560000000001</v>
      </c>
      <c r="L7" s="10"/>
      <c r="M7" s="34"/>
      <c r="O7" s="32"/>
    </row>
    <row r="8" spans="1:15" x14ac:dyDescent="0.2">
      <c r="B8" s="56" t="s">
        <v>49</v>
      </c>
      <c r="C8" s="52"/>
      <c r="D8" s="52"/>
      <c r="E8" s="52"/>
      <c r="F8" s="53"/>
      <c r="G8" s="53"/>
      <c r="H8" s="54"/>
      <c r="I8" s="53"/>
      <c r="J8" s="55"/>
      <c r="L8" s="31"/>
      <c r="M8" s="35"/>
      <c r="O8" s="32"/>
    </row>
    <row r="9" spans="1:15" x14ac:dyDescent="0.2">
      <c r="B9" s="67" t="s">
        <v>43</v>
      </c>
      <c r="C9" s="52">
        <v>2</v>
      </c>
      <c r="D9" s="52">
        <f>'Respondent Burden'!D15</f>
        <v>1</v>
      </c>
      <c r="E9" s="52">
        <f>C9*D9</f>
        <v>2</v>
      </c>
      <c r="F9" s="53">
        <f>'Respondent Burden'!F15</f>
        <v>1</v>
      </c>
      <c r="G9" s="53">
        <f t="shared" ref="G9:G14" si="0">E9*F9</f>
        <v>2</v>
      </c>
      <c r="H9" s="54">
        <f t="shared" ref="H9:H14" si="1">G9*0.05</f>
        <v>0.1</v>
      </c>
      <c r="I9" s="54">
        <f t="shared" ref="I9:I14" si="2">G9*0.1</f>
        <v>0.2</v>
      </c>
      <c r="J9" s="66">
        <f t="shared" ref="J9:J14" si="3">G9*$M$3+H9*$M$4+I9*$M$5</f>
        <v>107.84399999999999</v>
      </c>
      <c r="M9" s="35"/>
      <c r="O9" s="32"/>
    </row>
    <row r="10" spans="1:15" x14ac:dyDescent="0.2">
      <c r="B10" s="67" t="s">
        <v>36</v>
      </c>
      <c r="C10" s="52">
        <v>0.5</v>
      </c>
      <c r="D10" s="52">
        <f>'Respondent Burden'!D16</f>
        <v>1</v>
      </c>
      <c r="E10" s="52">
        <f t="shared" ref="E10" si="4">C10*D10</f>
        <v>0.5</v>
      </c>
      <c r="F10" s="53">
        <f>'Respondent Burden'!F16</f>
        <v>1</v>
      </c>
      <c r="G10" s="54">
        <f t="shared" si="0"/>
        <v>0.5</v>
      </c>
      <c r="H10" s="68">
        <f t="shared" si="1"/>
        <v>2.5000000000000001E-2</v>
      </c>
      <c r="I10" s="68">
        <f t="shared" si="2"/>
        <v>0.05</v>
      </c>
      <c r="J10" s="66">
        <f t="shared" si="3"/>
        <v>26.960999999999999</v>
      </c>
      <c r="L10" s="31"/>
      <c r="M10" s="35"/>
      <c r="O10" s="32"/>
    </row>
    <row r="11" spans="1:15" x14ac:dyDescent="0.2">
      <c r="B11" s="67" t="s">
        <v>37</v>
      </c>
      <c r="C11" s="52">
        <v>0.5</v>
      </c>
      <c r="D11" s="52">
        <f>'Respondent Burden'!D17</f>
        <v>1</v>
      </c>
      <c r="E11" s="52">
        <f t="shared" ref="E11" si="5">C11*D11</f>
        <v>0.5</v>
      </c>
      <c r="F11" s="53">
        <f>'Respondent Burden'!F17</f>
        <v>1</v>
      </c>
      <c r="G11" s="54">
        <f t="shared" ref="G11" si="6">E11*F11</f>
        <v>0.5</v>
      </c>
      <c r="H11" s="68">
        <f t="shared" ref="H11" si="7">G11*0.05</f>
        <v>2.5000000000000001E-2</v>
      </c>
      <c r="I11" s="68">
        <f t="shared" ref="I11" si="8">G11*0.1</f>
        <v>0.05</v>
      </c>
      <c r="J11" s="66">
        <f t="shared" si="3"/>
        <v>26.960999999999999</v>
      </c>
      <c r="L11" s="31"/>
      <c r="M11" s="35"/>
      <c r="O11" s="32"/>
    </row>
    <row r="12" spans="1:15" ht="25.5" x14ac:dyDescent="0.2">
      <c r="B12" s="67" t="s">
        <v>62</v>
      </c>
      <c r="C12" s="52">
        <v>8</v>
      </c>
      <c r="D12" s="52">
        <v>1</v>
      </c>
      <c r="E12" s="52">
        <f t="shared" ref="E12:E13" si="9">C12*D12</f>
        <v>8</v>
      </c>
      <c r="F12" s="53">
        <f>'Respondent Burden'!F17</f>
        <v>1</v>
      </c>
      <c r="G12" s="53">
        <f t="shared" ref="G12:G13" si="10">E12*F12</f>
        <v>8</v>
      </c>
      <c r="H12" s="54">
        <f t="shared" ref="H12:H13" si="11">G12*0.05</f>
        <v>0.4</v>
      </c>
      <c r="I12" s="54">
        <f t="shared" ref="I12:I13" si="12">G12*0.1</f>
        <v>0.8</v>
      </c>
      <c r="J12" s="66">
        <f t="shared" si="3"/>
        <v>431.37599999999998</v>
      </c>
      <c r="L12" s="31"/>
      <c r="M12" s="51"/>
      <c r="O12" s="32"/>
    </row>
    <row r="13" spans="1:15" x14ac:dyDescent="0.2">
      <c r="B13" s="67" t="s">
        <v>52</v>
      </c>
      <c r="C13" s="52">
        <v>0.5</v>
      </c>
      <c r="D13" s="52">
        <f>'Respondent Burden'!D19</f>
        <v>1</v>
      </c>
      <c r="E13" s="52">
        <f t="shared" si="9"/>
        <v>0.5</v>
      </c>
      <c r="F13" s="53">
        <f>'Respondent Burden'!F19</f>
        <v>1</v>
      </c>
      <c r="G13" s="54">
        <f t="shared" si="10"/>
        <v>0.5</v>
      </c>
      <c r="H13" s="68">
        <f t="shared" si="11"/>
        <v>2.5000000000000001E-2</v>
      </c>
      <c r="I13" s="68">
        <f t="shared" si="12"/>
        <v>0.05</v>
      </c>
      <c r="J13" s="66">
        <f t="shared" si="3"/>
        <v>26.960999999999999</v>
      </c>
      <c r="L13" s="31"/>
      <c r="M13" s="35"/>
      <c r="O13" s="32"/>
    </row>
    <row r="14" spans="1:15" x14ac:dyDescent="0.2">
      <c r="B14" s="67" t="s">
        <v>66</v>
      </c>
      <c r="C14" s="52">
        <v>4</v>
      </c>
      <c r="D14" s="53">
        <f>'Respondent Burden'!D21</f>
        <v>2</v>
      </c>
      <c r="E14" s="72">
        <f t="shared" ref="E14" si="13">C14*D14</f>
        <v>8</v>
      </c>
      <c r="F14" s="53">
        <f>'Respondent Burden'!F21</f>
        <v>20</v>
      </c>
      <c r="G14" s="53">
        <f t="shared" si="0"/>
        <v>160</v>
      </c>
      <c r="H14" s="53">
        <f t="shared" si="1"/>
        <v>8</v>
      </c>
      <c r="I14" s="53">
        <f t="shared" si="2"/>
        <v>16</v>
      </c>
      <c r="J14" s="66">
        <f t="shared" si="3"/>
        <v>8627.5199999999986</v>
      </c>
      <c r="M14" s="35"/>
      <c r="O14" s="32"/>
    </row>
    <row r="15" spans="1:15" ht="15.75" x14ac:dyDescent="0.2">
      <c r="B15" s="42" t="s">
        <v>75</v>
      </c>
      <c r="C15" s="41"/>
      <c r="D15" s="41"/>
      <c r="E15" s="41"/>
      <c r="F15" s="41"/>
      <c r="G15" s="94">
        <f>SUM(G6:I14)</f>
        <v>230.345</v>
      </c>
      <c r="H15" s="94"/>
      <c r="I15" s="94"/>
      <c r="J15" s="76">
        <f>ROUND(SUM(J6:J14),-2)</f>
        <v>10800</v>
      </c>
      <c r="K15" s="28"/>
      <c r="M15" s="49"/>
    </row>
    <row r="16" spans="1:15" s="6" customFormat="1" x14ac:dyDescent="0.2">
      <c r="A16" s="7"/>
      <c r="B16" s="7"/>
      <c r="C16" s="7"/>
      <c r="D16" s="7"/>
      <c r="E16" s="7"/>
      <c r="F16" s="7"/>
      <c r="G16" s="7"/>
      <c r="H16" s="7"/>
      <c r="I16" s="7"/>
      <c r="J16" s="7"/>
      <c r="K16" s="28"/>
      <c r="L16" s="7"/>
    </row>
    <row r="17" spans="2:11" x14ac:dyDescent="0.2">
      <c r="B17" s="36"/>
      <c r="K17" s="28"/>
    </row>
    <row r="18" spans="2:11" s="6" customFormat="1" ht="26.25" customHeight="1" x14ac:dyDescent="0.2">
      <c r="B18" s="96" t="s">
        <v>69</v>
      </c>
      <c r="C18" s="96"/>
      <c r="D18" s="96"/>
      <c r="E18" s="96"/>
      <c r="F18" s="96"/>
      <c r="G18" s="96"/>
      <c r="H18" s="96"/>
      <c r="I18" s="96"/>
      <c r="J18" s="96"/>
    </row>
    <row r="19" spans="2:11" ht="29.25" customHeight="1" x14ac:dyDescent="0.2">
      <c r="B19" s="98" t="s">
        <v>68</v>
      </c>
      <c r="C19" s="98"/>
      <c r="D19" s="98"/>
      <c r="E19" s="98"/>
      <c r="F19" s="98"/>
      <c r="G19" s="98"/>
      <c r="H19" s="98"/>
      <c r="I19" s="98"/>
      <c r="J19" s="98"/>
    </row>
    <row r="20" spans="2:11" ht="14.25" customHeight="1" x14ac:dyDescent="0.2">
      <c r="B20" s="93" t="s">
        <v>67</v>
      </c>
      <c r="C20" s="93"/>
      <c r="D20" s="93"/>
      <c r="E20" s="93"/>
      <c r="F20" s="93"/>
      <c r="G20" s="93"/>
      <c r="H20" s="93"/>
      <c r="I20" s="93"/>
      <c r="J20" s="93"/>
    </row>
    <row r="21" spans="2:11" ht="15.75" x14ac:dyDescent="0.2">
      <c r="B21" s="7" t="s">
        <v>70</v>
      </c>
    </row>
  </sheetData>
  <mergeCells count="4">
    <mergeCell ref="B18:J18"/>
    <mergeCell ref="G15:I15"/>
    <mergeCell ref="B19:J19"/>
    <mergeCell ref="B20:J20"/>
  </mergeCells>
  <pageMargins left="0.7" right="0.7" top="0.75" bottom="0.75" header="0.3" footer="0.3"/>
  <pageSetup scale="72" orientation="landscape" r:id="rId1"/>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 Respondents</vt:lpstr>
      <vt:lpstr># Responses</vt:lpstr>
      <vt:lpstr>Respondent Burden</vt:lpstr>
      <vt:lpstr>Agency Burden</vt:lpstr>
      <vt:lpstr>'Agency Burden'!Print_Area</vt:lpstr>
      <vt:lpstr>'Respondent Burden'!Print_Area</vt:lpstr>
    </vt:vector>
  </TitlesOfParts>
  <Company>Eastern Research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ERG, EV</dc:creator>
  <cp:lastModifiedBy>wwrigley</cp:lastModifiedBy>
  <cp:lastPrinted>2014-08-25T13:08:21Z</cp:lastPrinted>
  <dcterms:created xsi:type="dcterms:W3CDTF">2013-07-15T20:11:44Z</dcterms:created>
  <dcterms:modified xsi:type="dcterms:W3CDTF">2018-11-05T13:54:21Z</dcterms:modified>
</cp:coreProperties>
</file>