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B554E295-E626-42AA-A37C-C0F8613C678C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Applicant" sheetId="1" r:id="rId1"/>
    <sheet name="Federal" sheetId="2" r:id="rId2"/>
    <sheet name="Methodology" sheetId="3" r:id="rId3"/>
  </sheets>
  <definedNames>
    <definedName name="_xlnm.Print_Area" localSheetId="0">Applicant!$A$1:$J$42</definedName>
    <definedName name="_xlnm.Print_Area" localSheetId="1">Federal!$A$1:$I$35</definedName>
    <definedName name="Z_3C7371B8_2042_4131_883D_8924B7A3474D_.wvu.PrintArea" localSheetId="0" hidden="1">Applicant!$A$1:$J$42</definedName>
    <definedName name="Z_3C7371B8_2042_4131_883D_8924B7A3474D_.wvu.PrintArea" localSheetId="1" hidden="1">Federal!$A$1:$I$35</definedName>
  </definedNames>
  <calcPr calcId="179017"/>
  <customWorkbookViews>
    <customWorkbookView name="Brown, Kimble - OCIO-CIO, Washington, DC - Personal View" guid="{3C7371B8-2042-4131-883D-8924B7A3474D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11" i="1" l="1"/>
  <c r="F13" i="1"/>
  <c r="H13" i="1" s="1"/>
  <c r="J13" i="1" s="1"/>
  <c r="E12" i="2" l="1"/>
  <c r="G12" i="2" s="1"/>
  <c r="I12" i="2" s="1"/>
  <c r="F29" i="1"/>
  <c r="H29" i="1" s="1"/>
  <c r="J29" i="1" s="1"/>
  <c r="H37" i="1"/>
  <c r="F14" i="1"/>
  <c r="H14" i="1" s="1"/>
  <c r="J14" i="1" s="1"/>
  <c r="F12" i="1"/>
  <c r="H12" i="1" s="1"/>
  <c r="J12" i="1" s="1"/>
  <c r="H11" i="1"/>
  <c r="J11" i="1" s="1"/>
  <c r="E15" i="2"/>
  <c r="G15" i="2" s="1"/>
  <c r="I15" i="2" s="1"/>
  <c r="E19" i="2"/>
  <c r="G19" i="2" s="1"/>
  <c r="I19" i="2" s="1"/>
  <c r="F22" i="1"/>
  <c r="H22" i="1" s="1"/>
  <c r="J22" i="1" s="1"/>
  <c r="E10" i="2"/>
  <c r="G10" i="2"/>
  <c r="I10" i="2" s="1"/>
  <c r="E14" i="2"/>
  <c r="G14" i="2" s="1"/>
  <c r="I14" i="2" s="1"/>
  <c r="E13" i="2"/>
  <c r="G13" i="2" s="1"/>
  <c r="I13" i="2" s="1"/>
  <c r="F23" i="1"/>
  <c r="H23" i="1" s="1"/>
  <c r="J23" i="1" s="1"/>
  <c r="F10" i="1"/>
  <c r="H10" i="1" s="1"/>
  <c r="J10" i="1" s="1"/>
  <c r="F39" i="1"/>
  <c r="H39" i="1" s="1"/>
  <c r="F40" i="1"/>
  <c r="H40" i="1" s="1"/>
  <c r="F41" i="1"/>
  <c r="H41" i="1" s="1"/>
  <c r="F42" i="1"/>
  <c r="H42" i="1"/>
  <c r="F38" i="1"/>
  <c r="H38" i="1" s="1"/>
  <c r="F27" i="1"/>
  <c r="H27" i="1" s="1"/>
  <c r="J27" i="1" s="1"/>
  <c r="F8" i="1"/>
  <c r="H8" i="1" s="1"/>
  <c r="J8" i="1" s="1"/>
  <c r="F9" i="1"/>
  <c r="H9" i="1" s="1"/>
  <c r="J9" i="1" s="1"/>
  <c r="F7" i="1"/>
  <c r="H7" i="1" s="1"/>
  <c r="J7" i="1" s="1"/>
  <c r="F20" i="1"/>
  <c r="H20" i="1" s="1"/>
  <c r="F21" i="1"/>
  <c r="H21" i="1" s="1"/>
  <c r="J21" i="1" s="1"/>
  <c r="F28" i="1"/>
  <c r="H28" i="1" s="1"/>
  <c r="J28" i="1" s="1"/>
  <c r="F30" i="1"/>
  <c r="H30" i="1" s="1"/>
  <c r="J30" i="1" s="1"/>
  <c r="E8" i="2"/>
  <c r="G8" i="2" s="1"/>
  <c r="I8" i="2" s="1"/>
  <c r="G17" i="2"/>
  <c r="I17" i="2"/>
  <c r="E18" i="2"/>
  <c r="G18" i="2" s="1"/>
  <c r="I18" i="2" s="1"/>
  <c r="E22" i="2"/>
  <c r="G22" i="2" s="1"/>
  <c r="I22" i="2" s="1"/>
  <c r="E23" i="2"/>
  <c r="G23" i="2" s="1"/>
  <c r="I23" i="2" s="1"/>
  <c r="E24" i="2"/>
  <c r="G24" i="2"/>
  <c r="I24" i="2"/>
  <c r="E25" i="2"/>
  <c r="G25" i="2" s="1"/>
  <c r="I25" i="2" s="1"/>
  <c r="E26" i="2"/>
  <c r="G26" i="2"/>
  <c r="I26" i="2" s="1"/>
  <c r="E29" i="2"/>
  <c r="G29" i="2" s="1"/>
  <c r="I29" i="2" s="1"/>
  <c r="E30" i="2"/>
  <c r="G30" i="2" s="1"/>
  <c r="I30" i="2" s="1"/>
  <c r="H24" i="1" l="1"/>
  <c r="J20" i="1"/>
  <c r="J24" i="1" s="1"/>
  <c r="F24" i="1"/>
  <c r="F31" i="1"/>
  <c r="F15" i="1"/>
  <c r="J15" i="1"/>
  <c r="H15" i="1"/>
  <c r="I32" i="2"/>
  <c r="F33" i="1" l="1"/>
  <c r="H31" i="1"/>
  <c r="H33" i="1" s="1"/>
  <c r="J31" i="1"/>
  <c r="J33" i="1" s="1"/>
</calcChain>
</file>

<file path=xl/sharedStrings.xml><?xml version="1.0" encoding="utf-8"?>
<sst xmlns="http://schemas.openxmlformats.org/spreadsheetml/2006/main" count="147" uniqueCount="122">
  <si>
    <t>Section of Notice</t>
  </si>
  <si>
    <t>Form No.      (if any)</t>
  </si>
  <si>
    <t>No. of Respondents</t>
  </si>
  <si>
    <t>Reports Filed Annually</t>
  </si>
  <si>
    <t>Total Annual Responses (C) x (D)</t>
  </si>
  <si>
    <t>Estimated No. of Manhours per response</t>
  </si>
  <si>
    <t>Estimated Total Manhours (E) x (F)</t>
  </si>
  <si>
    <t>Wage** Class</t>
  </si>
  <si>
    <t>Total Cost (G) x (H)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</si>
  <si>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</si>
  <si>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</si>
  <si>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</si>
  <si>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</si>
  <si>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</si>
  <si>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</si>
  <si>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</si>
  <si>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</si>
  <si>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</si>
  <si>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Annual Cost to the FEDERAL GOVERNMENT</t>
  </si>
  <si>
    <t>Grant Award</t>
  </si>
  <si>
    <t>Legal Document Preparation</t>
  </si>
  <si>
    <t>Appeals</t>
  </si>
  <si>
    <t>Monitoring</t>
  </si>
  <si>
    <t>Administrative</t>
  </si>
  <si>
    <t>TOTAL</t>
  </si>
  <si>
    <t xml:space="preserve">USDA Rural Business-Cooperative Service </t>
  </si>
  <si>
    <t>Section of Regulations</t>
  </si>
  <si>
    <t>Title</t>
  </si>
  <si>
    <t>Form No. (if any)</t>
  </si>
  <si>
    <t>Estimated No. of Respondents</t>
  </si>
  <si>
    <t>Estimated Number of Man Hours per Response</t>
  </si>
  <si>
    <t>Wage Class $/hr</t>
  </si>
  <si>
    <t>(J)</t>
  </si>
  <si>
    <t>APPLICANT Burden</t>
  </si>
  <si>
    <t>PAPERWORK REQUIREMENTS – NO FORMS</t>
  </si>
  <si>
    <t xml:space="preserve">Reporting - No Forms </t>
  </si>
  <si>
    <t>Project Proposal - Applicants</t>
  </si>
  <si>
    <t>Subtotal</t>
  </si>
  <si>
    <t>Performance Reports</t>
  </si>
  <si>
    <t>Final Report</t>
  </si>
  <si>
    <t>Dept Regulations</t>
  </si>
  <si>
    <t>Recordkeeping</t>
  </si>
  <si>
    <t>GRAND TOTAL</t>
  </si>
  <si>
    <t>Application for Federal Assistance</t>
  </si>
  <si>
    <t>Budget Information – Non-Construction</t>
  </si>
  <si>
    <t>Assurances – Non-Construction</t>
  </si>
  <si>
    <t>Request for Advance or Reimbursement</t>
  </si>
  <si>
    <t>Estimated Total Man Hours              (F) X (G)</t>
  </si>
  <si>
    <t>Total Annual Responses                      (D) X (E)</t>
  </si>
  <si>
    <t>Federal Financial Report</t>
  </si>
  <si>
    <t>Assurance Agreements</t>
  </si>
  <si>
    <t>SF-424A                (4040-0006)</t>
  </si>
  <si>
    <t>SF-424B                (4040-0007)</t>
  </si>
  <si>
    <t>Total Cost to the Public              (H)x(I)</t>
  </si>
  <si>
    <t>Request for Obligation of Funds</t>
  </si>
  <si>
    <t>Letter of Intent to Meet Conditions</t>
  </si>
  <si>
    <t>Certification Regarding Debarment, Suspension, and Other Responsibility Matters - Primary Covered Transactions</t>
  </si>
  <si>
    <t>Certification Regarding Debarment, Suspension, and Other Responsibility Matters - Lower-Tier Covered Transactions</t>
  </si>
  <si>
    <t>Form AD-1047</t>
  </si>
  <si>
    <t>Form AD-1048</t>
  </si>
  <si>
    <t>Form AD-1049</t>
  </si>
  <si>
    <t>Certification Regarding Drug-Free Workplace Requirements (Grants)</t>
  </si>
  <si>
    <t>Disclosure of Lobbying Activities</t>
  </si>
  <si>
    <t>2014 Burden Estimate for Value Added Producer Grant Program  - 0570-0064 - 2014</t>
  </si>
  <si>
    <t>SF-425                   (4040-0014)</t>
  </si>
  <si>
    <t>SF-270                    (4040-0012)</t>
  </si>
  <si>
    <t>DD-214</t>
  </si>
  <si>
    <t>Priority Point Requirement for "Best Contributes"</t>
  </si>
  <si>
    <t>VAPG Application Handling</t>
  </si>
  <si>
    <t>Receipt and Handling of Applications</t>
  </si>
  <si>
    <t>Application Evaluation-Non-Federal Review, All Application Types</t>
  </si>
  <si>
    <t>Application Evaluation-State Office Review, All Application Types</t>
  </si>
  <si>
    <t>Applicant Notification</t>
  </si>
  <si>
    <t xml:space="preserve">Post Award </t>
  </si>
  <si>
    <r>
      <t xml:space="preserve">     </t>
    </r>
    <r>
      <rPr>
        <b/>
        <sz val="10"/>
        <rFont val="Arial"/>
        <family val="2"/>
      </rPr>
      <t xml:space="preserve"> PAPERWORK REQUIREMENTS:</t>
    </r>
  </si>
  <si>
    <t>Non-federal Reviewer Recruitment and Coordination</t>
  </si>
  <si>
    <t xml:space="preserve">Non-federal Reviewer Recruitment and Coordination includes pre-review paperwork (system access, conflict of interest and confidentiality, automated payment information) and post-review payment. </t>
  </si>
  <si>
    <t>The estimates provided on the previous pages were generated using the following assumptions</t>
  </si>
  <si>
    <t xml:space="preserve">Total number of Applications </t>
  </si>
  <si>
    <t xml:space="preserve">Eligible applications </t>
  </si>
  <si>
    <t>Number of awards</t>
  </si>
  <si>
    <t>Project Proposal-Planning Grant Applications</t>
  </si>
  <si>
    <t xml:space="preserve">Simplified applications </t>
  </si>
  <si>
    <t>Planning applications</t>
  </si>
  <si>
    <t xml:space="preserve"> 'Best contributes' priority</t>
  </si>
  <si>
    <t>Veterans priority</t>
  </si>
  <si>
    <t>Report of Separation from the U.S. Military</t>
  </si>
  <si>
    <t>Assumes .2 man-hours for veterans to supply the required DD-214.</t>
  </si>
  <si>
    <t xml:space="preserve">Assumes a 3 hour increase in man-hours for additional information for 'best contributes'. </t>
  </si>
  <si>
    <t>Number of appeals</t>
  </si>
  <si>
    <t>Ranking and program summary</t>
  </si>
  <si>
    <t xml:space="preserve">Award Announcement </t>
  </si>
  <si>
    <t>Award Announcement is generation and correction of project information sheets and press release</t>
  </si>
  <si>
    <t>Application Evaluation-Priority Points for 'best contributes'</t>
  </si>
  <si>
    <t>Eligibility Review-Veterans category</t>
  </si>
  <si>
    <t>Assumes .1 man-hours for State Office staff to review the required DD-214.</t>
  </si>
  <si>
    <t xml:space="preserve">RD 400-4         (0575-0018)           </t>
  </si>
  <si>
    <t>SF-LLL           (4040-0013)</t>
  </si>
  <si>
    <t>SF-424            (4040-0004)</t>
  </si>
  <si>
    <t>RD 1942-46     (0570-0062)</t>
  </si>
  <si>
    <t>RD-1940-1      (0575-0062)</t>
  </si>
  <si>
    <t xml:space="preserve">written </t>
  </si>
  <si>
    <t>written</t>
  </si>
  <si>
    <t>Form Burden Approved Under Other OMB Numbers</t>
  </si>
  <si>
    <t>2 CFR 418.110</t>
  </si>
  <si>
    <t>Certification Regarding Lobbying</t>
  </si>
  <si>
    <t>*Application and award numbers based on FY2018 results and similar future funding levels.</t>
  </si>
  <si>
    <t>The window for appeals from 2018 applicants is still open, therefore the final number is not available.</t>
  </si>
  <si>
    <t>Number of responses for SF-LLL based on percentage of awards over $100,000 in 2018</t>
  </si>
  <si>
    <t>Eligibility Review-Working Capital Grant Applications</t>
  </si>
  <si>
    <t>Eligibility Review-Simplified Applications</t>
  </si>
  <si>
    <t>Eligibility Review-Planning Grant Applications</t>
  </si>
  <si>
    <t>Working capital applications</t>
  </si>
  <si>
    <t>2018 actual</t>
  </si>
  <si>
    <t>Project Proposal-Simplified Applications</t>
  </si>
  <si>
    <t>Project Proposal-Working Capital Applications</t>
  </si>
  <si>
    <t>2018 actual. Note that this category is a subset of working capital applications.</t>
  </si>
  <si>
    <t>** $22.46 (adj $36.89) is the rest-of-the-US rate for a GS-7, step 5;  $39.85 (adj $65.45) is the average rest-of-the-US rate for a GS-12, Step 5 and $47.38 (adj $77.82) for a GS-13, step 5; $44.28 (adj $72.73) is the WDC rate for a GS-12, step 5 and $52.66 (adj $86.49) for a GS-13, step 5. $33.33 is the hourly rate of non-Federal Reviewers. Wage rates above include 36.25% for fringe benefits and 28% for overhead costs.  Those rates are paranthetically noted as "adj" amounts in this note.</t>
  </si>
  <si>
    <t>Financial Asisstance Agreement</t>
  </si>
  <si>
    <t>RD 4280-2
(0570-0067)</t>
  </si>
  <si>
    <t>Recipient Requirements</t>
  </si>
  <si>
    <t>2018 Burden Estimate for Value Added Producer Grant Program  - 0570-0064 - 2018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</si>
</sst>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"/>
  </numFmts>
  <fonts count="18" x14ac:knownFonts="1">
    <font>
      <sz val="10"/>
      <name val="Arial"/>
    </font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</font>
    <font>
      <sz val="10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sz val="10"/>
      <color indexed="8"/>
      <name val="Arial"/>
      <family val="2"/>
      <scheme val="major"/>
    </font>
    <font>
      <b/>
      <u/>
      <sz val="10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0" xfId="0" applyFill="1"/>
    <xf numFmtId="5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7" fontId="3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7" fillId="0" borderId="0" xfId="0" applyFont="1"/>
    <xf numFmtId="0" fontId="8" fillId="0" borderId="0" xfId="0" applyNumberFormat="1" applyFont="1" applyFill="1" applyBorder="1" applyAlignment="1" applyProtection="1">
      <protection locked="0"/>
    </xf>
    <xf numFmtId="0" fontId="9" fillId="0" borderId="0" xfId="0" applyFont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2" xfId="0" applyNumberFormat="1" applyFont="1" applyFill="1" applyBorder="1" applyAlignment="1" applyProtection="1">
      <alignment horizontal="center" wrapText="1"/>
      <protection locked="0"/>
    </xf>
    <xf numFmtId="0" fontId="8" fillId="0" borderId="3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NumberFormat="1" applyFont="1" applyFill="1" applyBorder="1" applyAlignment="1" applyProtection="1">
      <alignment horizontal="center" wrapText="1"/>
      <protection locked="0"/>
    </xf>
    <xf numFmtId="0" fontId="8" fillId="0" borderId="4" xfId="0" applyNumberFormat="1" applyFont="1" applyFill="1" applyBorder="1" applyAlignment="1" applyProtection="1">
      <alignment horizontal="center"/>
      <protection locked="0"/>
    </xf>
    <xf numFmtId="0" fontId="8" fillId="0" borderId="5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protection locked="0"/>
    </xf>
    <xf numFmtId="7" fontId="8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Border="1" applyAlignment="1" applyProtection="1">
      <alignment horizontal="center"/>
      <protection locked="0"/>
    </xf>
    <xf numFmtId="7" fontId="10" fillId="0" borderId="0" xfId="0" applyNumberFormat="1" applyFont="1" applyFill="1" applyBorder="1" applyAlignment="1" applyProtection="1">
      <alignment horizontal="center"/>
      <protection locked="0"/>
    </xf>
    <xf numFmtId="5" fontId="6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4" xfId="0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 applyProtection="1">
      <protection locked="0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3" fontId="15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NumberFormat="1" applyFont="1" applyFill="1" applyBorder="1" applyAlignment="1" applyProtection="1">
      <protection locked="0"/>
    </xf>
    <xf numFmtId="0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protection locked="0"/>
    </xf>
    <xf numFmtId="164" fontId="15" fillId="0" borderId="4" xfId="0" applyNumberFormat="1" applyFont="1" applyFill="1" applyBorder="1" applyAlignment="1" applyProtection="1">
      <protection locked="0"/>
    </xf>
    <xf numFmtId="0" fontId="5" fillId="0" borderId="4" xfId="0" applyFont="1" applyBorder="1"/>
    <xf numFmtId="0" fontId="16" fillId="0" borderId="1" xfId="0" applyNumberFormat="1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5" fillId="0" borderId="7" xfId="0" applyFont="1" applyBorder="1" applyAlignment="1">
      <alignment horizontal="right" wrapText="1"/>
    </xf>
    <xf numFmtId="0" fontId="5" fillId="0" borderId="2" xfId="0" applyFont="1" applyBorder="1"/>
    <xf numFmtId="0" fontId="16" fillId="0" borderId="4" xfId="0" applyNumberFormat="1" applyFont="1" applyFill="1" applyBorder="1" applyAlignment="1" applyProtection="1">
      <alignment horizontal="center"/>
      <protection locked="0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right" wrapText="1"/>
    </xf>
    <xf numFmtId="164" fontId="15" fillId="0" borderId="4" xfId="1" applyNumberFormat="1" applyFont="1" applyBorder="1" applyAlignment="1">
      <alignment horizontal="right"/>
    </xf>
    <xf numFmtId="0" fontId="5" fillId="0" borderId="0" xfId="0" applyFont="1" applyBorder="1"/>
    <xf numFmtId="0" fontId="14" fillId="0" borderId="0" xfId="0" applyNumberFormat="1" applyFont="1" applyFill="1" applyBorder="1" applyAlignment="1" applyProtection="1">
      <protection locked="0"/>
    </xf>
    <xf numFmtId="164" fontId="14" fillId="0" borderId="0" xfId="1" applyNumberFormat="1" applyFont="1" applyFill="1" applyBorder="1" applyAlignment="1" applyProtection="1">
      <protection locked="0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0" fontId="17" fillId="0" borderId="0" xfId="0" applyFont="1" applyFill="1" applyAlignment="1">
      <alignment vertical="top"/>
    </xf>
    <xf numFmtId="37" fontId="14" fillId="0" borderId="0" xfId="0" applyNumberFormat="1" applyFont="1" applyFill="1" applyBorder="1" applyAlignment="1" applyProtection="1">
      <alignment horizontal="left"/>
    </xf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wrapText="1"/>
    </xf>
    <xf numFmtId="3" fontId="15" fillId="0" borderId="4" xfId="0" applyNumberFormat="1" applyFont="1" applyFill="1" applyBorder="1" applyAlignment="1" applyProtection="1">
      <protection locked="0"/>
    </xf>
    <xf numFmtId="164" fontId="15" fillId="0" borderId="4" xfId="0" applyNumberFormat="1" applyFont="1" applyFill="1" applyBorder="1" applyAlignment="1">
      <alignment wrapText="1"/>
    </xf>
    <xf numFmtId="6" fontId="15" fillId="0" borderId="8" xfId="0" applyNumberFormat="1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wrapText="1"/>
    </xf>
    <xf numFmtId="3" fontId="15" fillId="0" borderId="9" xfId="0" applyNumberFormat="1" applyFont="1" applyFill="1" applyBorder="1" applyAlignment="1" applyProtection="1">
      <protection locked="0"/>
    </xf>
    <xf numFmtId="6" fontId="15" fillId="0" borderId="10" xfId="0" applyNumberFormat="1" applyFont="1" applyFill="1" applyBorder="1" applyAlignment="1">
      <alignment vertical="top" wrapText="1"/>
    </xf>
    <xf numFmtId="6" fontId="15" fillId="0" borderId="10" xfId="0" applyNumberFormat="1" applyFont="1" applyFill="1" applyBorder="1" applyAlignment="1">
      <alignment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3" fontId="14" fillId="0" borderId="0" xfId="0" applyNumberFormat="1" applyFont="1" applyFill="1" applyAlignment="1">
      <alignment wrapText="1"/>
    </xf>
    <xf numFmtId="164" fontId="15" fillId="0" borderId="0" xfId="0" applyNumberFormat="1" applyFont="1" applyFill="1" applyAlignment="1">
      <alignment wrapText="1"/>
    </xf>
    <xf numFmtId="6" fontId="14" fillId="0" borderId="0" xfId="0" applyNumberFormat="1" applyFont="1" applyFill="1" applyAlignment="1">
      <alignment vertical="top" wrapText="1"/>
    </xf>
    <xf numFmtId="6" fontId="15" fillId="0" borderId="0" xfId="0" applyNumberFormat="1" applyFont="1" applyFill="1" applyAlignment="1">
      <alignment vertical="top" wrapText="1"/>
    </xf>
    <xf numFmtId="0" fontId="15" fillId="0" borderId="0" xfId="0" applyNumberFormat="1" applyFont="1" applyFill="1" applyBorder="1" applyAlignment="1" applyProtection="1">
      <alignment horizontal="center"/>
      <protection locked="0"/>
    </xf>
    <xf numFmtId="3" fontId="15" fillId="0" borderId="0" xfId="0" applyNumberFormat="1" applyFont="1" applyFill="1" applyAlignment="1">
      <alignment wrapText="1"/>
    </xf>
    <xf numFmtId="0" fontId="15" fillId="0" borderId="0" xfId="0" applyFont="1" applyFill="1" applyAlignment="1">
      <alignment vertical="top" wrapText="1"/>
    </xf>
    <xf numFmtId="0" fontId="15" fillId="0" borderId="1" xfId="0" applyFont="1" applyFill="1" applyBorder="1" applyAlignment="1">
      <alignment wrapText="1"/>
    </xf>
    <xf numFmtId="3" fontId="15" fillId="0" borderId="1" xfId="0" applyNumberFormat="1" applyFont="1" applyFill="1" applyBorder="1" applyAlignment="1" applyProtection="1">
      <protection locked="0"/>
    </xf>
    <xf numFmtId="164" fontId="15" fillId="0" borderId="1" xfId="0" applyNumberFormat="1" applyFont="1" applyFill="1" applyBorder="1" applyAlignment="1">
      <alignment wrapText="1"/>
    </xf>
    <xf numFmtId="165" fontId="15" fillId="0" borderId="4" xfId="0" applyNumberFormat="1" applyFont="1" applyFill="1" applyBorder="1" applyAlignment="1">
      <alignment horizontal="center" vertical="top"/>
    </xf>
    <xf numFmtId="0" fontId="15" fillId="0" borderId="4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vertical="top" wrapText="1"/>
    </xf>
    <xf numFmtId="0" fontId="14" fillId="0" borderId="0" xfId="0" applyFont="1" applyFill="1" applyBorder="1" applyAlignment="1">
      <alignment wrapText="1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164" fontId="15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NumberFormat="1" applyFont="1" applyFill="1" applyBorder="1" applyAlignment="1" applyProtection="1">
      <alignment horizontal="right"/>
      <protection locked="0"/>
    </xf>
    <xf numFmtId="3" fontId="14" fillId="0" borderId="0" xfId="0" applyNumberFormat="1" applyFont="1" applyFill="1" applyBorder="1" applyAlignment="1" applyProtection="1">
      <alignment horizontal="right"/>
      <protection locked="0"/>
    </xf>
    <xf numFmtId="3" fontId="14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right" vertical="top" wrapText="1"/>
    </xf>
    <xf numFmtId="3" fontId="14" fillId="0" borderId="0" xfId="0" applyNumberFormat="1" applyFont="1" applyFill="1" applyAlignment="1">
      <alignment horizontal="right" vertical="top" wrapText="1"/>
    </xf>
    <xf numFmtId="166" fontId="14" fillId="0" borderId="0" xfId="0" applyNumberFormat="1" applyFont="1" applyFill="1" applyAlignment="1">
      <alignment horizontal="right" vertical="top" wrapText="1"/>
    </xf>
    <xf numFmtId="0" fontId="14" fillId="0" borderId="0" xfId="0" applyFont="1" applyFill="1" applyAlignment="1">
      <alignment horizontal="right" vertical="top" wrapText="1"/>
    </xf>
    <xf numFmtId="8" fontId="15" fillId="0" borderId="0" xfId="0" applyNumberFormat="1" applyFont="1" applyFill="1" applyAlignment="1">
      <alignment horizontal="right" vertical="top" wrapText="1"/>
    </xf>
    <xf numFmtId="8" fontId="15" fillId="0" borderId="0" xfId="0" applyNumberFormat="1" applyFont="1" applyAlignment="1">
      <alignment horizontal="right" vertical="top" wrapText="1"/>
    </xf>
    <xf numFmtId="5" fontId="16" fillId="0" borderId="0" xfId="0" applyNumberFormat="1" applyFont="1" applyFill="1" applyBorder="1" applyAlignment="1" applyProtection="1">
      <protection locked="0"/>
    </xf>
    <xf numFmtId="0" fontId="14" fillId="0" borderId="0" xfId="0" applyFont="1" applyAlignment="1">
      <alignment horizontal="center"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Alignment="1">
      <alignment horizontal="right" wrapText="1"/>
    </xf>
    <xf numFmtId="0" fontId="14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11" xfId="0" applyFont="1" applyBorder="1" applyAlignment="1">
      <alignment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right" wrapText="1"/>
    </xf>
    <xf numFmtId="0" fontId="14" fillId="0" borderId="1" xfId="0" applyFont="1" applyBorder="1" applyAlignment="1">
      <alignment vertical="top" wrapText="1"/>
    </xf>
    <xf numFmtId="0" fontId="15" fillId="0" borderId="4" xfId="0" applyNumberFormat="1" applyFont="1" applyFill="1" applyBorder="1" applyAlignment="1" applyProtection="1">
      <alignment horizontal="center"/>
      <protection locked="0"/>
    </xf>
    <xf numFmtId="37" fontId="15" fillId="0" borderId="4" xfId="0" applyNumberFormat="1" applyFont="1" applyFill="1" applyBorder="1" applyAlignment="1" applyProtection="1">
      <alignment wrapText="1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5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6" xfId="0" applyNumberFormat="1" applyFont="1" applyFill="1" applyBorder="1" applyAlignment="1" applyProtection="1">
      <alignment horizontal="center"/>
      <protection locked="0"/>
    </xf>
    <xf numFmtId="1" fontId="15" fillId="0" borderId="6" xfId="0" applyNumberFormat="1" applyFont="1" applyFill="1" applyBorder="1" applyAlignment="1" applyProtection="1">
      <alignment horizontal="right"/>
      <protection locked="0"/>
    </xf>
    <xf numFmtId="0" fontId="15" fillId="0" borderId="6" xfId="0" applyNumberFormat="1" applyFont="1" applyFill="1" applyBorder="1" applyAlignment="1" applyProtection="1">
      <alignment horizontal="right"/>
      <protection locked="0"/>
    </xf>
    <xf numFmtId="164" fontId="15" fillId="0" borderId="6" xfId="0" applyNumberFormat="1" applyFont="1" applyFill="1" applyBorder="1" applyAlignment="1" applyProtection="1">
      <alignment horizontal="right"/>
      <protection locked="0"/>
    </xf>
    <xf numFmtId="0" fontId="15" fillId="0" borderId="6" xfId="0" applyFont="1" applyFill="1" applyBorder="1" applyAlignment="1">
      <alignment horizontal="center"/>
    </xf>
    <xf numFmtId="0" fontId="15" fillId="0" borderId="4" xfId="0" applyFont="1" applyBorder="1" applyAlignment="1">
      <alignment wrapText="1"/>
    </xf>
    <xf numFmtId="0" fontId="15" fillId="0" borderId="0" xfId="0" applyFont="1" applyBorder="1" applyAlignment="1">
      <alignment horizontal="right" wrapText="1"/>
    </xf>
    <xf numFmtId="0" fontId="14" fillId="0" borderId="0" xfId="0" applyFont="1" applyBorder="1" applyAlignment="1">
      <alignment vertical="top" wrapText="1"/>
    </xf>
    <xf numFmtId="0" fontId="16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/>
    </xf>
    <xf numFmtId="0" fontId="15" fillId="0" borderId="13" xfId="0" applyFont="1" applyFill="1" applyBorder="1" applyAlignment="1">
      <alignment wrapText="1"/>
    </xf>
    <xf numFmtId="0" fontId="5" fillId="0" borderId="13" xfId="0" applyFont="1" applyBorder="1"/>
    <xf numFmtId="0" fontId="15" fillId="0" borderId="8" xfId="0" applyFont="1" applyFill="1" applyBorder="1" applyAlignment="1">
      <alignment horizontal="left" vertical="top" wrapText="1"/>
    </xf>
    <xf numFmtId="0" fontId="13" fillId="0" borderId="0" xfId="0" applyFont="1"/>
    <xf numFmtId="0" fontId="15" fillId="0" borderId="10" xfId="0" applyFont="1" applyFill="1" applyBorder="1" applyAlignment="1">
      <alignment horizontal="left" vertical="top" wrapText="1"/>
    </xf>
    <xf numFmtId="0" fontId="5" fillId="0" borderId="0" xfId="0" quotePrefix="1" applyFont="1"/>
    <xf numFmtId="0" fontId="15" fillId="0" borderId="4" xfId="0" applyFont="1" applyBorder="1" applyAlignment="1">
      <alignment horizontal="left" wrapText="1"/>
    </xf>
    <xf numFmtId="0" fontId="8" fillId="0" borderId="0" xfId="0" applyNumberFormat="1" applyFont="1" applyFill="1" applyBorder="1" applyAlignment="1" applyProtection="1">
      <alignment horizontal="right"/>
      <protection locked="0"/>
    </xf>
    <xf numFmtId="5" fontId="8" fillId="0" borderId="0" xfId="0" applyNumberFormat="1" applyFont="1" applyFill="1" applyBorder="1" applyAlignment="1" applyProtection="1">
      <alignment horizontal="right"/>
      <protection locked="0"/>
    </xf>
    <xf numFmtId="5" fontId="10" fillId="0" borderId="0" xfId="0" applyNumberFormat="1" applyFont="1" applyFill="1" applyBorder="1" applyAlignment="1" applyProtection="1">
      <alignment horizontal="right"/>
      <protection locked="0"/>
    </xf>
    <xf numFmtId="0" fontId="15" fillId="0" borderId="3" xfId="0" applyFont="1" applyFill="1" applyBorder="1" applyAlignment="1">
      <alignment horizontal="center"/>
    </xf>
    <xf numFmtId="0" fontId="15" fillId="0" borderId="1" xfId="0" applyNumberFormat="1" applyFont="1" applyFill="1" applyBorder="1" applyAlignment="1" applyProtection="1">
      <alignment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15" fillId="0" borderId="9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wrapText="1"/>
    </xf>
    <xf numFmtId="164" fontId="15" fillId="0" borderId="0" xfId="0" applyNumberFormat="1" applyFont="1" applyFill="1" applyBorder="1" applyAlignment="1" applyProtection="1">
      <protection locked="0"/>
    </xf>
    <xf numFmtId="5" fontId="15" fillId="0" borderId="0" xfId="0" applyNumberFormat="1" applyFont="1" applyFill="1" applyBorder="1" applyAlignment="1" applyProtection="1">
      <alignment horizontal="right"/>
      <protection locked="0"/>
    </xf>
    <xf numFmtId="165" fontId="15" fillId="0" borderId="9" xfId="0" applyNumberFormat="1" applyFont="1" applyFill="1" applyBorder="1" applyAlignment="1">
      <alignment horizontal="center" vertical="top"/>
    </xf>
    <xf numFmtId="6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Alignment="1">
      <alignment horizontal="center" vertical="top" wrapText="1"/>
    </xf>
    <xf numFmtId="0" fontId="6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653F21-C2BA-432D-AD7D-14A00FE420B7}" diskRevisions="1" revisionId="1">
  <header guid="{4158C6BC-E267-46BB-93F9-D4E483BE608C}" dateTime="2018-12-18T09:33:16" maxSheetId="4" userName="Brown, Kimble - OCIO-CIO, Washington, DC" r:id="rId1">
    <sheetIdMap count="3">
      <sheetId val="1"/>
      <sheetId val="2"/>
      <sheetId val="3"/>
    </sheetIdMap>
  </header>
  <header guid="{7A653F21-C2BA-432D-AD7D-14A00FE420B7}" dateTime="2018-12-18T09:34:06" maxSheetId="4" userName="Brown, Kimble - OCIO-CIO, Washington, DC" r:id="rId2" minRId="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1" t="inlineStr">
      <is>
        <t>2014 Burden Estimate for Value Added Producer Grant Program  - 0570-0064 - 2014</t>
      </is>
    </oc>
    <nc r="A1" t="inlineStr">
      <is>
        <t>2018 Burden Estimate for Value Added Producer Grant Program  - 0570-0064 - 2018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view="pageLayout" zoomScaleNormal="100" zoomScaleSheetLayoutView="75" workbookViewId="0">
      <selection activeCell="A7" sqref="A7"/>
    </sheetView>
  </sheetViews>
  <sheetFormatPr defaultColWidth="8.85546875" defaultRowHeight="12.75" x14ac:dyDescent="0.2"/>
  <cols>
    <col min="1" max="1" width="15.28515625" style="8" customWidth="1"/>
    <col min="2" max="2" width="50.7109375" style="8" customWidth="1"/>
    <col min="3" max="3" width="17.140625" style="8" customWidth="1"/>
    <col min="4" max="4" width="10.7109375" style="8" customWidth="1"/>
    <col min="5" max="5" width="11.28515625" style="8" customWidth="1"/>
    <col min="6" max="6" width="11.42578125" style="8" customWidth="1"/>
    <col min="7" max="8" width="11.7109375" style="8" customWidth="1"/>
    <col min="9" max="9" width="11.5703125" style="8" customWidth="1"/>
    <col min="10" max="10" width="11.140625" style="8" customWidth="1"/>
    <col min="11" max="16384" width="8.85546875" style="8"/>
  </cols>
  <sheetData>
    <row r="1" spans="1:11" x14ac:dyDescent="0.2">
      <c r="A1" s="33" t="s">
        <v>121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x14ac:dyDescent="0.2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63.75" x14ac:dyDescent="0.2">
      <c r="A3" s="34" t="s">
        <v>26</v>
      </c>
      <c r="B3" s="34" t="s">
        <v>27</v>
      </c>
      <c r="C3" s="34" t="s">
        <v>28</v>
      </c>
      <c r="D3" s="34" t="s">
        <v>29</v>
      </c>
      <c r="E3" s="34" t="s">
        <v>3</v>
      </c>
      <c r="F3" s="34" t="s">
        <v>48</v>
      </c>
      <c r="G3" s="34" t="s">
        <v>30</v>
      </c>
      <c r="H3" s="35" t="s">
        <v>47</v>
      </c>
      <c r="I3" s="34" t="s">
        <v>31</v>
      </c>
      <c r="J3" s="34" t="s">
        <v>53</v>
      </c>
    </row>
    <row r="4" spans="1:11" x14ac:dyDescent="0.2">
      <c r="A4" s="36" t="s">
        <v>9</v>
      </c>
      <c r="B4" s="37" t="s">
        <v>10</v>
      </c>
      <c r="C4" s="36" t="s">
        <v>11</v>
      </c>
      <c r="D4" s="36" t="s">
        <v>12</v>
      </c>
      <c r="E4" s="36" t="s">
        <v>13</v>
      </c>
      <c r="F4" s="36" t="s">
        <v>14</v>
      </c>
      <c r="G4" s="36" t="s">
        <v>15</v>
      </c>
      <c r="H4" s="38" t="s">
        <v>16</v>
      </c>
      <c r="I4" s="36" t="s">
        <v>17</v>
      </c>
      <c r="J4" s="36" t="s">
        <v>32</v>
      </c>
    </row>
    <row r="5" spans="1:11" ht="25.5" x14ac:dyDescent="0.2">
      <c r="A5" s="39" t="s">
        <v>33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x14ac:dyDescent="0.2">
      <c r="A6" s="41"/>
      <c r="B6" s="41"/>
      <c r="C6" s="41" t="s">
        <v>74</v>
      </c>
      <c r="D6" s="41"/>
      <c r="E6" s="41"/>
      <c r="F6" s="41"/>
      <c r="G6" s="41"/>
      <c r="H6" s="41"/>
      <c r="I6" s="41"/>
      <c r="J6" s="41"/>
    </row>
    <row r="7" spans="1:11" s="46" customFormat="1" ht="28.9" customHeight="1" x14ac:dyDescent="0.2">
      <c r="A7" s="42">
        <v>4284.951</v>
      </c>
      <c r="B7" s="43" t="s">
        <v>56</v>
      </c>
      <c r="C7" s="120" t="s">
        <v>58</v>
      </c>
      <c r="D7" s="44">
        <v>249</v>
      </c>
      <c r="E7" s="44">
        <v>1</v>
      </c>
      <c r="F7" s="44">
        <f>E7*D7</f>
        <v>249</v>
      </c>
      <c r="G7" s="44">
        <v>0.25</v>
      </c>
      <c r="H7" s="44">
        <f>G7*F7</f>
        <v>62.25</v>
      </c>
      <c r="I7" s="45">
        <v>41.13</v>
      </c>
      <c r="J7" s="45">
        <f t="shared" ref="J7:J14" si="0">H7*I7</f>
        <v>2560.3425000000002</v>
      </c>
      <c r="K7" s="150"/>
    </row>
    <row r="8" spans="1:11" s="46" customFormat="1" ht="25.5" x14ac:dyDescent="0.2">
      <c r="A8" s="42">
        <v>4284.951</v>
      </c>
      <c r="B8" s="43" t="s">
        <v>57</v>
      </c>
      <c r="C8" s="120" t="s">
        <v>59</v>
      </c>
      <c r="D8" s="44">
        <v>249</v>
      </c>
      <c r="E8" s="44">
        <v>1</v>
      </c>
      <c r="F8" s="44">
        <f>E8*D8</f>
        <v>249</v>
      </c>
      <c r="G8" s="44">
        <v>0.25</v>
      </c>
      <c r="H8" s="44">
        <f>G8*F8</f>
        <v>62.25</v>
      </c>
      <c r="I8" s="45">
        <v>41.13</v>
      </c>
      <c r="J8" s="45">
        <f t="shared" si="0"/>
        <v>2560.3425000000002</v>
      </c>
      <c r="K8" s="150"/>
    </row>
    <row r="9" spans="1:11" s="46" customFormat="1" ht="25.5" x14ac:dyDescent="0.2">
      <c r="A9" s="42">
        <v>4284.951</v>
      </c>
      <c r="B9" s="143" t="s">
        <v>61</v>
      </c>
      <c r="C9" s="120" t="s">
        <v>60</v>
      </c>
      <c r="D9" s="44">
        <v>249</v>
      </c>
      <c r="E9" s="44">
        <v>1</v>
      </c>
      <c r="F9" s="44">
        <f>E9*D9</f>
        <v>249</v>
      </c>
      <c r="G9" s="44">
        <v>0.25</v>
      </c>
      <c r="H9" s="44">
        <f>G9*F9</f>
        <v>62.25</v>
      </c>
      <c r="I9" s="45">
        <v>41.13</v>
      </c>
      <c r="J9" s="45">
        <f t="shared" si="0"/>
        <v>2560.3425000000002</v>
      </c>
      <c r="K9" s="150"/>
    </row>
    <row r="10" spans="1:11" s="53" customFormat="1" x14ac:dyDescent="0.2">
      <c r="A10" s="47">
        <v>4284.924</v>
      </c>
      <c r="B10" s="48" t="s">
        <v>86</v>
      </c>
      <c r="C10" s="49" t="s">
        <v>66</v>
      </c>
      <c r="D10" s="51">
        <v>10</v>
      </c>
      <c r="E10" s="51">
        <v>1</v>
      </c>
      <c r="F10" s="51">
        <f>D10*E10</f>
        <v>10</v>
      </c>
      <c r="G10" s="51">
        <v>0.2</v>
      </c>
      <c r="H10" s="51">
        <f>G10*F10</f>
        <v>2</v>
      </c>
      <c r="I10" s="45">
        <v>41.13</v>
      </c>
      <c r="J10" s="45">
        <f t="shared" si="0"/>
        <v>82.26</v>
      </c>
    </row>
    <row r="11" spans="1:11" s="59" customFormat="1" ht="25.5" x14ac:dyDescent="0.2">
      <c r="A11" s="120">
        <v>4284.9309999999996</v>
      </c>
      <c r="B11" s="121" t="s">
        <v>50</v>
      </c>
      <c r="C11" s="122" t="s">
        <v>96</v>
      </c>
      <c r="D11" s="123">
        <v>249</v>
      </c>
      <c r="E11" s="123">
        <v>1</v>
      </c>
      <c r="F11" s="51">
        <f>D11*E11</f>
        <v>249</v>
      </c>
      <c r="G11" s="123">
        <v>0.25</v>
      </c>
      <c r="H11" s="51">
        <f>F11*G11</f>
        <v>62.25</v>
      </c>
      <c r="I11" s="45">
        <v>41.13</v>
      </c>
      <c r="J11" s="58">
        <f t="shared" si="0"/>
        <v>2560.3425000000002</v>
      </c>
    </row>
    <row r="12" spans="1:11" s="59" customFormat="1" ht="25.5" x14ac:dyDescent="0.2">
      <c r="A12" s="147">
        <v>4284.951</v>
      </c>
      <c r="B12" s="148" t="s">
        <v>55</v>
      </c>
      <c r="C12" s="149" t="s">
        <v>99</v>
      </c>
      <c r="D12" s="123">
        <v>249</v>
      </c>
      <c r="E12" s="51">
        <v>1</v>
      </c>
      <c r="F12" s="51">
        <f>D12*E12</f>
        <v>249</v>
      </c>
      <c r="G12" s="51">
        <v>0.5</v>
      </c>
      <c r="H12" s="51">
        <f>F12*G12</f>
        <v>124.5</v>
      </c>
      <c r="I12" s="45">
        <v>41.13</v>
      </c>
      <c r="J12" s="58">
        <f t="shared" si="0"/>
        <v>5120.6850000000004</v>
      </c>
    </row>
    <row r="13" spans="1:11" s="59" customFormat="1" ht="25.5" x14ac:dyDescent="0.2">
      <c r="A13" s="147">
        <v>4284.951</v>
      </c>
      <c r="B13" s="148" t="s">
        <v>118</v>
      </c>
      <c r="C13" s="149" t="s">
        <v>119</v>
      </c>
      <c r="D13" s="123">
        <v>249</v>
      </c>
      <c r="E13" s="51">
        <v>1</v>
      </c>
      <c r="F13" s="51">
        <f>D13*E13</f>
        <v>249</v>
      </c>
      <c r="G13" s="51">
        <v>1</v>
      </c>
      <c r="H13" s="51">
        <f>F13*G13</f>
        <v>249</v>
      </c>
      <c r="I13" s="45">
        <v>41.13</v>
      </c>
      <c r="J13" s="58">
        <f t="shared" si="0"/>
        <v>10241.370000000001</v>
      </c>
    </row>
    <row r="14" spans="1:11" s="59" customFormat="1" ht="25.5" x14ac:dyDescent="0.2">
      <c r="A14" s="54">
        <v>4284.951</v>
      </c>
      <c r="B14" s="131" t="s">
        <v>54</v>
      </c>
      <c r="C14" s="56" t="s">
        <v>100</v>
      </c>
      <c r="D14" s="51">
        <v>249</v>
      </c>
      <c r="E14" s="51">
        <v>1</v>
      </c>
      <c r="F14" s="51">
        <f>D14*E14</f>
        <v>249</v>
      </c>
      <c r="G14" s="51">
        <v>0.25</v>
      </c>
      <c r="H14" s="51">
        <f>F14*G14</f>
        <v>62.25</v>
      </c>
      <c r="I14" s="45">
        <v>41.13</v>
      </c>
      <c r="J14" s="58">
        <f t="shared" si="0"/>
        <v>2560.3425000000002</v>
      </c>
    </row>
    <row r="15" spans="1:11" s="59" customFormat="1" x14ac:dyDescent="0.2">
      <c r="A15" s="41"/>
      <c r="B15" s="31" t="s">
        <v>37</v>
      </c>
      <c r="C15" s="41"/>
      <c r="D15" s="41"/>
      <c r="E15" s="41"/>
      <c r="F15" s="60">
        <f>SUM(F7:F14)</f>
        <v>1753</v>
      </c>
      <c r="G15" s="60"/>
      <c r="H15" s="60">
        <f>SUM(H7:H14)</f>
        <v>686.75</v>
      </c>
      <c r="I15" s="60"/>
      <c r="J15" s="61">
        <f>SUM(J7:J14)</f>
        <v>28246.027500000004</v>
      </c>
    </row>
    <row r="16" spans="1:11" x14ac:dyDescent="0.2">
      <c r="A16" s="134"/>
      <c r="B16" s="152"/>
      <c r="C16" s="135"/>
      <c r="D16" s="132"/>
      <c r="E16" s="132"/>
      <c r="F16" s="132"/>
      <c r="G16" s="132"/>
      <c r="H16" s="132"/>
      <c r="I16" s="153"/>
      <c r="J16" s="154"/>
    </row>
    <row r="17" spans="1:10" x14ac:dyDescent="0.2">
      <c r="A17" s="157" t="s">
        <v>34</v>
      </c>
      <c r="B17" s="157"/>
      <c r="C17" s="157"/>
      <c r="D17" s="157"/>
      <c r="E17" s="157"/>
      <c r="F17" s="157"/>
      <c r="G17" s="157"/>
      <c r="H17" s="157"/>
      <c r="I17" s="157"/>
      <c r="J17" s="62"/>
    </row>
    <row r="18" spans="1:10" x14ac:dyDescent="0.2">
      <c r="A18" s="63"/>
      <c r="B18" s="64" t="s">
        <v>35</v>
      </c>
      <c r="C18" s="63"/>
      <c r="D18" s="63"/>
      <c r="E18" s="63"/>
      <c r="F18" s="63"/>
      <c r="G18" s="63"/>
      <c r="H18" s="63"/>
      <c r="I18" s="63"/>
      <c r="J18" s="62"/>
    </row>
    <row r="19" spans="1:10" x14ac:dyDescent="0.2">
      <c r="A19" s="65"/>
      <c r="B19" s="66" t="s">
        <v>36</v>
      </c>
      <c r="C19" s="65"/>
      <c r="D19" s="65"/>
      <c r="E19" s="65"/>
      <c r="F19" s="65"/>
      <c r="G19" s="65"/>
      <c r="H19" s="65"/>
      <c r="I19" s="65"/>
      <c r="J19" s="62"/>
    </row>
    <row r="20" spans="1:10" x14ac:dyDescent="0.2">
      <c r="A20" s="67">
        <v>4284.9309999999996</v>
      </c>
      <c r="B20" s="32" t="s">
        <v>115</v>
      </c>
      <c r="C20" s="36" t="s">
        <v>101</v>
      </c>
      <c r="D20" s="68">
        <v>313</v>
      </c>
      <c r="E20" s="68">
        <v>1</v>
      </c>
      <c r="F20" s="69">
        <f>D20*E20</f>
        <v>313</v>
      </c>
      <c r="G20" s="68">
        <v>76</v>
      </c>
      <c r="H20" s="69">
        <f>F20*G20</f>
        <v>23788</v>
      </c>
      <c r="I20" s="70">
        <v>41.13</v>
      </c>
      <c r="J20" s="71">
        <f>+H20*I20</f>
        <v>978400.44000000006</v>
      </c>
    </row>
    <row r="21" spans="1:10" x14ac:dyDescent="0.2">
      <c r="A21" s="72">
        <v>4284.9319999999998</v>
      </c>
      <c r="B21" s="73" t="s">
        <v>114</v>
      </c>
      <c r="C21" s="151" t="s">
        <v>101</v>
      </c>
      <c r="D21" s="74">
        <v>171</v>
      </c>
      <c r="E21" s="74">
        <v>1</v>
      </c>
      <c r="F21" s="75">
        <f>D21*E21</f>
        <v>171</v>
      </c>
      <c r="G21" s="74">
        <v>64</v>
      </c>
      <c r="H21" s="75">
        <f>F21*G21</f>
        <v>10944</v>
      </c>
      <c r="I21" s="70">
        <v>41.13</v>
      </c>
      <c r="J21" s="76">
        <f>+H21*I21</f>
        <v>450126.72000000003</v>
      </c>
    </row>
    <row r="22" spans="1:10" x14ac:dyDescent="0.2">
      <c r="A22" s="136"/>
      <c r="B22" s="141" t="s">
        <v>81</v>
      </c>
      <c r="C22" s="151" t="s">
        <v>101</v>
      </c>
      <c r="D22" s="74">
        <v>72</v>
      </c>
      <c r="E22" s="137">
        <v>1</v>
      </c>
      <c r="F22" s="75">
        <f>D22*E22</f>
        <v>72</v>
      </c>
      <c r="G22" s="74">
        <v>64</v>
      </c>
      <c r="H22" s="75">
        <f>F22*G22</f>
        <v>4608</v>
      </c>
      <c r="I22" s="70">
        <v>41.13</v>
      </c>
      <c r="J22" s="76">
        <f>+H22*I22</f>
        <v>189527.04000000001</v>
      </c>
    </row>
    <row r="23" spans="1:10" x14ac:dyDescent="0.2">
      <c r="A23" s="136">
        <v>4284.924</v>
      </c>
      <c r="B23" s="139" t="s">
        <v>67</v>
      </c>
      <c r="C23" s="36" t="s">
        <v>101</v>
      </c>
      <c r="D23" s="68">
        <v>10</v>
      </c>
      <c r="E23" s="137">
        <v>1</v>
      </c>
      <c r="F23" s="75">
        <f>D23*E23</f>
        <v>10</v>
      </c>
      <c r="G23" s="137">
        <v>3</v>
      </c>
      <c r="H23" s="75">
        <f>F23*G23</f>
        <v>30</v>
      </c>
      <c r="I23" s="70">
        <v>41.13</v>
      </c>
      <c r="J23" s="77">
        <f>+H23*I23</f>
        <v>1233.9000000000001</v>
      </c>
    </row>
    <row r="24" spans="1:10" s="138" customFormat="1" x14ac:dyDescent="0.2">
      <c r="A24" s="78"/>
      <c r="B24" s="79" t="s">
        <v>37</v>
      </c>
      <c r="C24" s="80"/>
      <c r="D24" s="81"/>
      <c r="E24" s="82"/>
      <c r="F24" s="83">
        <f>SUM(F20:F23)</f>
        <v>566</v>
      </c>
      <c r="G24" s="82"/>
      <c r="H24" s="83">
        <f>SUM(H20:H23)</f>
        <v>39370</v>
      </c>
      <c r="I24" s="84"/>
      <c r="J24" s="85">
        <f>SUM(J20:J23)</f>
        <v>1619288.1</v>
      </c>
    </row>
    <row r="25" spans="1:10" x14ac:dyDescent="0.2">
      <c r="A25" s="78"/>
      <c r="B25" s="79"/>
      <c r="C25" s="80"/>
      <c r="D25" s="81"/>
      <c r="E25" s="82"/>
      <c r="F25" s="83"/>
      <c r="G25" s="82"/>
      <c r="H25" s="83"/>
      <c r="I25" s="84"/>
      <c r="J25" s="86"/>
    </row>
    <row r="26" spans="1:10" x14ac:dyDescent="0.2">
      <c r="A26" s="87"/>
      <c r="B26" s="62" t="s">
        <v>120</v>
      </c>
      <c r="C26" s="80"/>
      <c r="D26" s="82"/>
      <c r="E26" s="82"/>
      <c r="F26" s="88"/>
      <c r="G26" s="82"/>
      <c r="H26" s="88"/>
      <c r="I26" s="84"/>
      <c r="J26" s="89"/>
    </row>
    <row r="27" spans="1:10" x14ac:dyDescent="0.2">
      <c r="A27" s="93">
        <v>4284.96</v>
      </c>
      <c r="B27" s="94" t="s">
        <v>38</v>
      </c>
      <c r="C27" s="36" t="s">
        <v>102</v>
      </c>
      <c r="D27" s="90">
        <v>249</v>
      </c>
      <c r="E27" s="68">
        <v>2</v>
      </c>
      <c r="F27" s="91">
        <f>D27*E27</f>
        <v>498</v>
      </c>
      <c r="G27" s="68">
        <v>9</v>
      </c>
      <c r="H27" s="69">
        <f>F27*G27</f>
        <v>4482</v>
      </c>
      <c r="I27" s="92">
        <v>41.13</v>
      </c>
      <c r="J27" s="71">
        <f>+H27*I27</f>
        <v>184344.66</v>
      </c>
    </row>
    <row r="28" spans="1:10" x14ac:dyDescent="0.2">
      <c r="A28" s="93">
        <v>4284.96</v>
      </c>
      <c r="B28" s="94" t="s">
        <v>39</v>
      </c>
      <c r="C28" s="36" t="s">
        <v>102</v>
      </c>
      <c r="D28" s="90">
        <v>249</v>
      </c>
      <c r="E28" s="68">
        <v>1</v>
      </c>
      <c r="F28" s="69">
        <f>D28*E28</f>
        <v>249</v>
      </c>
      <c r="G28" s="68">
        <v>30</v>
      </c>
      <c r="H28" s="69">
        <f>F28*G28</f>
        <v>7470</v>
      </c>
      <c r="I28" s="92">
        <v>41.13</v>
      </c>
      <c r="J28" s="71">
        <f>+H28*I28</f>
        <v>307241.10000000003</v>
      </c>
    </row>
    <row r="29" spans="1:10" x14ac:dyDescent="0.2">
      <c r="A29" s="155" t="s">
        <v>104</v>
      </c>
      <c r="B29" s="96" t="s">
        <v>105</v>
      </c>
      <c r="C29" s="151" t="s">
        <v>102</v>
      </c>
      <c r="D29" s="90">
        <v>249</v>
      </c>
      <c r="E29" s="74">
        <v>1</v>
      </c>
      <c r="F29" s="69">
        <f>D29*E29</f>
        <v>249</v>
      </c>
      <c r="G29" s="74">
        <v>0.25</v>
      </c>
      <c r="H29" s="69">
        <f>F29*G29</f>
        <v>62.25</v>
      </c>
      <c r="I29" s="92">
        <v>41.13</v>
      </c>
      <c r="J29" s="71">
        <f>+H29*I29</f>
        <v>2560.3425000000002</v>
      </c>
    </row>
    <row r="30" spans="1:10" x14ac:dyDescent="0.2">
      <c r="A30" s="95" t="s">
        <v>40</v>
      </c>
      <c r="B30" s="96" t="s">
        <v>41</v>
      </c>
      <c r="C30" s="151" t="s">
        <v>102</v>
      </c>
      <c r="D30" s="68">
        <v>249</v>
      </c>
      <c r="E30" s="74">
        <v>1</v>
      </c>
      <c r="F30" s="69">
        <f>D30*E30</f>
        <v>249</v>
      </c>
      <c r="G30" s="74">
        <v>3</v>
      </c>
      <c r="H30" s="69">
        <f>F30*G30</f>
        <v>747</v>
      </c>
      <c r="I30" s="70">
        <v>41.13</v>
      </c>
      <c r="J30" s="71">
        <f>+H30*I30</f>
        <v>30724.11</v>
      </c>
    </row>
    <row r="31" spans="1:10" x14ac:dyDescent="0.2">
      <c r="A31" s="41"/>
      <c r="B31" s="97" t="s">
        <v>37</v>
      </c>
      <c r="C31" s="41"/>
      <c r="D31" s="98"/>
      <c r="E31" s="41"/>
      <c r="F31" s="101">
        <f>SUM(F27:F30)</f>
        <v>1245</v>
      </c>
      <c r="G31" s="41"/>
      <c r="H31" s="102">
        <f>SUM(H27:H30)</f>
        <v>12761.25</v>
      </c>
      <c r="I31" s="99"/>
      <c r="J31" s="156">
        <f>SUM(J27:J30)</f>
        <v>524870.21250000002</v>
      </c>
    </row>
    <row r="32" spans="1:10" x14ac:dyDescent="0.2">
      <c r="A32" s="41"/>
      <c r="B32" s="97"/>
      <c r="C32" s="41"/>
      <c r="D32" s="100"/>
      <c r="E32" s="41"/>
      <c r="F32" s="101"/>
      <c r="G32" s="41"/>
      <c r="H32" s="102"/>
      <c r="I32" s="99"/>
      <c r="J32" s="41"/>
    </row>
    <row r="33" spans="1:10" x14ac:dyDescent="0.2">
      <c r="A33" s="80"/>
      <c r="B33" s="103" t="s">
        <v>42</v>
      </c>
      <c r="C33" s="80"/>
      <c r="D33" s="104"/>
      <c r="E33" s="104"/>
      <c r="F33" s="105">
        <f>F15+F24+F31</f>
        <v>3564</v>
      </c>
      <c r="G33" s="105"/>
      <c r="H33" s="105">
        <f>H15+H24+H31</f>
        <v>52818</v>
      </c>
      <c r="I33" s="105"/>
      <c r="J33" s="106">
        <f>J15+J24+J31</f>
        <v>2172404.3400000003</v>
      </c>
    </row>
    <row r="34" spans="1:10" x14ac:dyDescent="0.2">
      <c r="A34" s="80"/>
      <c r="B34" s="80"/>
      <c r="C34" s="80"/>
      <c r="D34" s="104"/>
      <c r="E34" s="104"/>
      <c r="F34" s="104"/>
      <c r="G34" s="104"/>
      <c r="H34" s="107"/>
      <c r="I34" s="108"/>
      <c r="J34" s="107"/>
    </row>
    <row r="35" spans="1:10" x14ac:dyDescent="0.2">
      <c r="A35" s="33"/>
      <c r="B35" s="33"/>
      <c r="C35" s="33"/>
      <c r="D35" s="33"/>
      <c r="E35" s="33"/>
      <c r="F35" s="33"/>
      <c r="G35" s="33"/>
      <c r="H35" s="33"/>
      <c r="I35" s="109"/>
      <c r="J35" s="110"/>
    </row>
    <row r="36" spans="1:10" x14ac:dyDescent="0.2">
      <c r="A36" s="111"/>
      <c r="B36" s="112" t="s">
        <v>103</v>
      </c>
      <c r="C36" s="111"/>
      <c r="D36" s="111"/>
      <c r="E36" s="111"/>
      <c r="F36" s="111"/>
      <c r="G36" s="111"/>
      <c r="H36" s="111"/>
      <c r="I36" s="111"/>
      <c r="J36" s="113"/>
    </row>
    <row r="37" spans="1:10" ht="25.5" x14ac:dyDescent="0.2">
      <c r="A37" s="54">
        <v>4284.9309999999996</v>
      </c>
      <c r="B37" s="55" t="s">
        <v>43</v>
      </c>
      <c r="C37" s="56" t="s">
        <v>98</v>
      </c>
      <c r="D37" s="51">
        <v>556</v>
      </c>
      <c r="E37" s="51">
        <v>1</v>
      </c>
      <c r="F37" s="51">
        <v>576</v>
      </c>
      <c r="G37" s="51">
        <v>1</v>
      </c>
      <c r="H37" s="57">
        <f t="shared" ref="H37:H42" si="1">G37*F37</f>
        <v>576</v>
      </c>
      <c r="I37" s="45"/>
      <c r="J37" s="125"/>
    </row>
    <row r="38" spans="1:10" ht="25.5" x14ac:dyDescent="0.2">
      <c r="A38" s="47">
        <v>4284.9309999999996</v>
      </c>
      <c r="B38" s="55" t="s">
        <v>44</v>
      </c>
      <c r="C38" s="56" t="s">
        <v>51</v>
      </c>
      <c r="D38" s="51">
        <v>556</v>
      </c>
      <c r="E38" s="51">
        <v>1</v>
      </c>
      <c r="F38" s="51">
        <f>D38*E38</f>
        <v>556</v>
      </c>
      <c r="G38" s="51">
        <v>3</v>
      </c>
      <c r="H38" s="52">
        <f t="shared" si="1"/>
        <v>1668</v>
      </c>
      <c r="I38" s="114"/>
      <c r="J38" s="115"/>
    </row>
    <row r="39" spans="1:10" ht="25.5" x14ac:dyDescent="0.2">
      <c r="A39" s="47">
        <v>4284.9309999999996</v>
      </c>
      <c r="B39" s="116" t="s">
        <v>45</v>
      </c>
      <c r="C39" s="117" t="s">
        <v>52</v>
      </c>
      <c r="D39" s="118">
        <v>556</v>
      </c>
      <c r="E39" s="118">
        <v>1</v>
      </c>
      <c r="F39" s="50">
        <f>D39*E39</f>
        <v>556</v>
      </c>
      <c r="G39" s="118">
        <v>0.25</v>
      </c>
      <c r="H39" s="52">
        <f t="shared" si="1"/>
        <v>139</v>
      </c>
      <c r="I39" s="119"/>
      <c r="J39" s="119"/>
    </row>
    <row r="40" spans="1:10" ht="25.5" x14ac:dyDescent="0.2">
      <c r="A40" s="47">
        <v>4284.9309999999996</v>
      </c>
      <c r="B40" s="55" t="s">
        <v>49</v>
      </c>
      <c r="C40" s="56" t="s">
        <v>64</v>
      </c>
      <c r="D40" s="51">
        <v>249</v>
      </c>
      <c r="E40" s="51">
        <v>2</v>
      </c>
      <c r="F40" s="51">
        <f>D40*E40</f>
        <v>498</v>
      </c>
      <c r="G40" s="51">
        <v>0.5</v>
      </c>
      <c r="H40" s="51">
        <f t="shared" si="1"/>
        <v>249</v>
      </c>
      <c r="I40" s="114"/>
      <c r="J40" s="114"/>
    </row>
    <row r="41" spans="1:10" ht="25.5" x14ac:dyDescent="0.2">
      <c r="A41" s="126">
        <v>4284.9309999999996</v>
      </c>
      <c r="B41" s="121" t="s">
        <v>46</v>
      </c>
      <c r="C41" s="122" t="s">
        <v>65</v>
      </c>
      <c r="D41" s="123">
        <v>249</v>
      </c>
      <c r="E41" s="127">
        <v>12</v>
      </c>
      <c r="F41" s="51">
        <f>D41*E41</f>
        <v>2988</v>
      </c>
      <c r="G41" s="128">
        <v>1</v>
      </c>
      <c r="H41" s="124">
        <f t="shared" si="1"/>
        <v>2988</v>
      </c>
      <c r="I41" s="129"/>
      <c r="J41" s="125"/>
    </row>
    <row r="42" spans="1:10" ht="25.5" x14ac:dyDescent="0.2">
      <c r="A42" s="130">
        <v>4284.951</v>
      </c>
      <c r="B42" s="131" t="s">
        <v>62</v>
      </c>
      <c r="C42" s="56" t="s">
        <v>97</v>
      </c>
      <c r="D42" s="51">
        <v>102</v>
      </c>
      <c r="E42" s="132">
        <v>1</v>
      </c>
      <c r="F42" s="51">
        <f>D42*E42</f>
        <v>102</v>
      </c>
      <c r="G42" s="51">
        <v>0.25</v>
      </c>
      <c r="H42" s="51">
        <f t="shared" si="1"/>
        <v>25.5</v>
      </c>
      <c r="I42" s="133"/>
      <c r="J42" s="133"/>
    </row>
    <row r="43" spans="1:10" ht="30" customHeight="1" x14ac:dyDescent="0.2">
      <c r="A43" s="8" t="s">
        <v>106</v>
      </c>
      <c r="B43" s="134"/>
      <c r="C43" s="135"/>
      <c r="D43" s="132"/>
      <c r="E43" s="132"/>
      <c r="F43" s="132"/>
      <c r="G43" s="132"/>
      <c r="H43" s="132"/>
      <c r="I43" s="39"/>
      <c r="J43" s="39"/>
    </row>
    <row r="46" spans="1:10" ht="30" customHeight="1" x14ac:dyDescent="0.2"/>
    <row r="47" spans="1:10" ht="30" customHeight="1" x14ac:dyDescent="0.2"/>
  </sheetData>
  <customSheetViews>
    <customSheetView guid="{3C7371B8-2042-4131-883D-8924B7A3474D}" showPageBreaks="1" fitToPage="1" printArea="1" view="pageLayout">
      <selection activeCell="A7" sqref="A7"/>
      <pageMargins left="0.75" right="0.75" top="1" bottom="1" header="0.5" footer="0.5"/>
      <pageSetup scale="62" fitToWidth="0" orientation="landscape" r:id="rId1"/>
      <headerFooter alignWithMargins="0"/>
    </customSheetView>
  </customSheetViews>
  <mergeCells count="1">
    <mergeCell ref="A17:I17"/>
  </mergeCells>
  <phoneticPr fontId="4" type="noConversion"/>
  <pageMargins left="0.75" right="0.75" top="1" bottom="1" header="0.5" footer="0.5"/>
  <pageSetup scale="62" fitToWidth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zoomScaleNormal="100" zoomScaleSheetLayoutView="100" workbookViewId="0">
      <selection activeCell="A34" sqref="A34:I34"/>
    </sheetView>
  </sheetViews>
  <sheetFormatPr defaultRowHeight="12.75" x14ac:dyDescent="0.2"/>
  <cols>
    <col min="1" max="1" width="66.140625" customWidth="1"/>
    <col min="2" max="2" width="8.7109375" style="2" bestFit="1" customWidth="1"/>
    <col min="3" max="3" width="13.28515625" style="2" customWidth="1"/>
    <col min="4" max="4" width="9.140625" style="2" customWidth="1"/>
    <col min="5" max="5" width="18.85546875" style="2" customWidth="1"/>
    <col min="6" max="6" width="15.42578125" style="2" customWidth="1"/>
    <col min="7" max="7" width="22.42578125" style="2" customWidth="1"/>
    <col min="8" max="8" width="9.140625" style="30" customWidth="1"/>
    <col min="9" max="9" width="18.85546875" style="2" customWidth="1"/>
  </cols>
  <sheetData>
    <row r="1" spans="1:10" ht="15" x14ac:dyDescent="0.2">
      <c r="A1" s="10" t="s">
        <v>63</v>
      </c>
      <c r="B1" s="10"/>
      <c r="C1" s="11"/>
      <c r="D1" s="11"/>
      <c r="E1" s="11"/>
      <c r="F1" s="11"/>
      <c r="G1" s="11"/>
      <c r="H1" s="28"/>
      <c r="I1" s="11"/>
    </row>
    <row r="2" spans="1:10" ht="15" x14ac:dyDescent="0.2">
      <c r="A2" s="10" t="s">
        <v>25</v>
      </c>
      <c r="B2" s="10"/>
      <c r="C2" s="11"/>
      <c r="D2" s="11"/>
      <c r="E2" s="11"/>
      <c r="F2" s="11"/>
      <c r="G2" s="11"/>
      <c r="H2" s="28"/>
      <c r="I2" s="11"/>
    </row>
    <row r="3" spans="1:10" ht="60" x14ac:dyDescent="0.2">
      <c r="A3" s="12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3"/>
    </row>
    <row r="4" spans="1:10" ht="15" x14ac:dyDescent="0.2">
      <c r="A4" s="16" t="s">
        <v>9</v>
      </c>
      <c r="B4" s="17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6" t="s">
        <v>17</v>
      </c>
      <c r="J4" s="3"/>
    </row>
    <row r="5" spans="1:10" ht="15.75" x14ac:dyDescent="0.25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3"/>
    </row>
    <row r="6" spans="1:10" ht="15.75" x14ac:dyDescent="0.25">
      <c r="A6" s="19"/>
      <c r="B6" s="20"/>
      <c r="C6" s="20"/>
      <c r="D6" s="20"/>
      <c r="E6" s="20"/>
      <c r="F6" s="20"/>
      <c r="G6" s="20"/>
      <c r="H6" s="20"/>
      <c r="I6" s="20"/>
      <c r="J6" s="3"/>
    </row>
    <row r="7" spans="1:10" ht="15.75" x14ac:dyDescent="0.25">
      <c r="A7" s="19" t="s">
        <v>68</v>
      </c>
      <c r="B7" s="20"/>
      <c r="C7" s="20"/>
      <c r="D7" s="20"/>
      <c r="E7" s="20"/>
      <c r="F7" s="20"/>
      <c r="G7" s="20"/>
      <c r="H7" s="20"/>
      <c r="I7" s="144"/>
      <c r="J7" s="3"/>
    </row>
    <row r="8" spans="1:10" ht="15" x14ac:dyDescent="0.2">
      <c r="A8" s="10" t="s">
        <v>69</v>
      </c>
      <c r="B8" s="20"/>
      <c r="C8" s="20">
        <v>556</v>
      </c>
      <c r="D8" s="20">
        <v>1</v>
      </c>
      <c r="E8" s="20">
        <f>C8*D8</f>
        <v>556</v>
      </c>
      <c r="F8" s="20">
        <v>1</v>
      </c>
      <c r="G8" s="20">
        <f>E8*F8</f>
        <v>556</v>
      </c>
      <c r="H8" s="22">
        <v>36.89</v>
      </c>
      <c r="I8" s="145">
        <f>G8*H8</f>
        <v>20510.84</v>
      </c>
      <c r="J8" s="3"/>
    </row>
    <row r="9" spans="1:10" ht="15" x14ac:dyDescent="0.2">
      <c r="A9" s="10"/>
      <c r="B9" s="20"/>
      <c r="C9" s="20"/>
      <c r="D9" s="20"/>
      <c r="E9" s="20"/>
      <c r="F9" s="20"/>
      <c r="G9" s="20"/>
      <c r="H9" s="22"/>
      <c r="I9" s="145"/>
      <c r="J9" s="3"/>
    </row>
    <row r="10" spans="1:10" ht="15" x14ac:dyDescent="0.2">
      <c r="A10" s="10" t="s">
        <v>75</v>
      </c>
      <c r="B10" s="20"/>
      <c r="C10" s="20">
        <v>90</v>
      </c>
      <c r="D10" s="20">
        <v>2</v>
      </c>
      <c r="E10" s="20">
        <f>C10*D10</f>
        <v>180</v>
      </c>
      <c r="F10" s="20">
        <v>2</v>
      </c>
      <c r="G10" s="20">
        <f>E10*F10</f>
        <v>360</v>
      </c>
      <c r="H10" s="22">
        <v>86.49</v>
      </c>
      <c r="I10" s="145">
        <f>G10*H10</f>
        <v>31136.399999999998</v>
      </c>
      <c r="J10" s="3"/>
    </row>
    <row r="11" spans="1:10" ht="15" x14ac:dyDescent="0.2">
      <c r="A11" s="10"/>
      <c r="B11" s="20"/>
      <c r="C11" s="20"/>
      <c r="D11" s="20"/>
      <c r="E11" s="20"/>
      <c r="F11" s="20"/>
      <c r="G11" s="20"/>
      <c r="H11" s="22"/>
      <c r="I11" s="145"/>
      <c r="J11" s="3"/>
    </row>
    <row r="12" spans="1:10" ht="15" x14ac:dyDescent="0.2">
      <c r="A12" s="10" t="s">
        <v>109</v>
      </c>
      <c r="B12" s="20"/>
      <c r="C12" s="20">
        <v>313</v>
      </c>
      <c r="D12" s="20">
        <v>1</v>
      </c>
      <c r="E12" s="20">
        <f>C12*D12</f>
        <v>313</v>
      </c>
      <c r="F12" s="20">
        <v>3</v>
      </c>
      <c r="G12" s="20">
        <f>E12*F12</f>
        <v>939</v>
      </c>
      <c r="H12" s="22">
        <v>77.819999999999993</v>
      </c>
      <c r="I12" s="145">
        <f>G12*H12</f>
        <v>73072.98</v>
      </c>
      <c r="J12" s="3"/>
    </row>
    <row r="13" spans="1:10" ht="15" x14ac:dyDescent="0.2">
      <c r="A13" s="10" t="s">
        <v>111</v>
      </c>
      <c r="B13" s="20"/>
      <c r="C13" s="20">
        <v>72</v>
      </c>
      <c r="D13" s="20">
        <v>1</v>
      </c>
      <c r="E13" s="20">
        <f>C13*D13</f>
        <v>72</v>
      </c>
      <c r="F13" s="20">
        <v>2</v>
      </c>
      <c r="G13" s="20">
        <f>E13*F13</f>
        <v>144</v>
      </c>
      <c r="H13" s="22">
        <v>77.819999999999993</v>
      </c>
      <c r="I13" s="145">
        <f>G13*H13</f>
        <v>11206.079999999998</v>
      </c>
      <c r="J13" s="3"/>
    </row>
    <row r="14" spans="1:10" ht="15" x14ac:dyDescent="0.2">
      <c r="A14" s="10" t="s">
        <v>110</v>
      </c>
      <c r="B14" s="20"/>
      <c r="C14" s="20">
        <v>171</v>
      </c>
      <c r="D14" s="20">
        <v>1</v>
      </c>
      <c r="E14" s="20">
        <f>C14*D14</f>
        <v>171</v>
      </c>
      <c r="F14" s="20">
        <v>2</v>
      </c>
      <c r="G14" s="20">
        <f>E14*F14</f>
        <v>342</v>
      </c>
      <c r="H14" s="22">
        <v>77.819999999999993</v>
      </c>
      <c r="I14" s="145">
        <f>G14*H14</f>
        <v>26614.44</v>
      </c>
      <c r="J14" s="3"/>
    </row>
    <row r="15" spans="1:10" ht="15" x14ac:dyDescent="0.2">
      <c r="A15" s="10" t="s">
        <v>94</v>
      </c>
      <c r="B15" s="20"/>
      <c r="C15" s="20">
        <v>10</v>
      </c>
      <c r="D15" s="20">
        <v>1</v>
      </c>
      <c r="E15" s="20">
        <f>C15*D15</f>
        <v>10</v>
      </c>
      <c r="F15" s="20">
        <v>0.1</v>
      </c>
      <c r="G15" s="20">
        <f>E15*F15</f>
        <v>1</v>
      </c>
      <c r="H15" s="22">
        <v>77.819999999999993</v>
      </c>
      <c r="I15" s="145">
        <f>G15*H15</f>
        <v>77.819999999999993</v>
      </c>
      <c r="J15" s="3"/>
    </row>
    <row r="16" spans="1:10" ht="15" x14ac:dyDescent="0.2">
      <c r="A16" s="10"/>
      <c r="B16" s="20"/>
      <c r="C16" s="20"/>
      <c r="D16" s="20"/>
      <c r="E16" s="20"/>
      <c r="F16" s="20"/>
      <c r="G16" s="20"/>
      <c r="H16" s="22"/>
      <c r="I16" s="145"/>
      <c r="J16" s="3"/>
    </row>
    <row r="17" spans="1:10" ht="15" x14ac:dyDescent="0.2">
      <c r="A17" s="10" t="s">
        <v>70</v>
      </c>
      <c r="B17" s="20"/>
      <c r="C17" s="20">
        <v>378</v>
      </c>
      <c r="D17" s="20">
        <v>2</v>
      </c>
      <c r="E17" s="20">
        <v>397</v>
      </c>
      <c r="F17" s="20">
        <v>3</v>
      </c>
      <c r="G17" s="20">
        <f>E17*F17</f>
        <v>1191</v>
      </c>
      <c r="H17" s="22">
        <v>33.33</v>
      </c>
      <c r="I17" s="145">
        <f>G17*H17</f>
        <v>39696.03</v>
      </c>
      <c r="J17" s="3"/>
    </row>
    <row r="18" spans="1:10" ht="15" x14ac:dyDescent="0.2">
      <c r="A18" s="10" t="s">
        <v>71</v>
      </c>
      <c r="B18" s="20"/>
      <c r="C18" s="20">
        <v>378</v>
      </c>
      <c r="D18" s="20">
        <v>1</v>
      </c>
      <c r="E18" s="20">
        <f>C18*D18</f>
        <v>378</v>
      </c>
      <c r="F18" s="20">
        <v>3</v>
      </c>
      <c r="G18" s="20">
        <f>E18*F18</f>
        <v>1134</v>
      </c>
      <c r="H18" s="22">
        <v>77.819999999999993</v>
      </c>
      <c r="I18" s="145">
        <f>G18*H18</f>
        <v>88247.87999999999</v>
      </c>
      <c r="J18" s="3"/>
    </row>
    <row r="19" spans="1:10" ht="15" x14ac:dyDescent="0.2">
      <c r="A19" s="10" t="s">
        <v>93</v>
      </c>
      <c r="B19" s="20"/>
      <c r="C19" s="20">
        <v>10</v>
      </c>
      <c r="D19" s="20">
        <v>1</v>
      </c>
      <c r="E19" s="20">
        <f>C19*D19</f>
        <v>10</v>
      </c>
      <c r="F19" s="20">
        <v>1</v>
      </c>
      <c r="G19" s="20">
        <f>E19*F19</f>
        <v>10</v>
      </c>
      <c r="H19" s="22">
        <v>77.819999999999993</v>
      </c>
      <c r="I19" s="145">
        <f>G19*H19</f>
        <v>778.19999999999993</v>
      </c>
      <c r="J19" s="3"/>
    </row>
    <row r="20" spans="1:10" ht="15" x14ac:dyDescent="0.2">
      <c r="A20" s="10"/>
      <c r="B20" s="20"/>
      <c r="C20" s="20"/>
      <c r="D20" s="20"/>
      <c r="E20" s="20"/>
      <c r="F20" s="20"/>
      <c r="G20" s="20"/>
      <c r="H20" s="22"/>
      <c r="I20" s="145"/>
      <c r="J20" s="3"/>
    </row>
    <row r="21" spans="1:10" ht="15.75" x14ac:dyDescent="0.25">
      <c r="A21" s="21" t="s">
        <v>19</v>
      </c>
      <c r="B21" s="20"/>
      <c r="C21" s="20"/>
      <c r="D21" s="20"/>
      <c r="E21" s="20"/>
      <c r="F21" s="20"/>
      <c r="G21" s="20"/>
      <c r="H21" s="22"/>
      <c r="I21" s="145"/>
      <c r="J21" s="3"/>
    </row>
    <row r="22" spans="1:10" ht="15" x14ac:dyDescent="0.2">
      <c r="A22" s="10" t="s">
        <v>90</v>
      </c>
      <c r="B22" s="20"/>
      <c r="C22" s="20">
        <v>1</v>
      </c>
      <c r="D22" s="20">
        <v>1</v>
      </c>
      <c r="E22" s="20">
        <f>C22*D22</f>
        <v>1</v>
      </c>
      <c r="F22" s="20">
        <v>8.5</v>
      </c>
      <c r="G22" s="20">
        <f>E22*F22</f>
        <v>8.5</v>
      </c>
      <c r="H22" s="22">
        <v>86.49</v>
      </c>
      <c r="I22" s="145">
        <f>G22*H22</f>
        <v>735.16499999999996</v>
      </c>
      <c r="J22" s="3"/>
    </row>
    <row r="23" spans="1:10" ht="15" x14ac:dyDescent="0.2">
      <c r="A23" s="10" t="s">
        <v>91</v>
      </c>
      <c r="B23" s="20"/>
      <c r="C23" s="20">
        <v>249</v>
      </c>
      <c r="D23" s="20">
        <v>1</v>
      </c>
      <c r="E23" s="20">
        <f>C23*D23</f>
        <v>249</v>
      </c>
      <c r="F23" s="20">
        <v>1</v>
      </c>
      <c r="G23" s="20">
        <f>E23*F23</f>
        <v>249</v>
      </c>
      <c r="H23" s="22">
        <v>77.819999999999993</v>
      </c>
      <c r="I23" s="145">
        <f>G23*H23</f>
        <v>19377.179999999997</v>
      </c>
      <c r="J23" s="3"/>
    </row>
    <row r="24" spans="1:10" ht="15" x14ac:dyDescent="0.2">
      <c r="A24" s="10" t="s">
        <v>20</v>
      </c>
      <c r="B24" s="20"/>
      <c r="C24" s="20">
        <v>249</v>
      </c>
      <c r="D24" s="20">
        <v>1</v>
      </c>
      <c r="E24" s="20">
        <f>C24*D24</f>
        <v>249</v>
      </c>
      <c r="F24" s="20">
        <v>1</v>
      </c>
      <c r="G24" s="20">
        <f>E24*F24</f>
        <v>249</v>
      </c>
      <c r="H24" s="22">
        <v>77.819999999999993</v>
      </c>
      <c r="I24" s="145">
        <f>G24*H24</f>
        <v>19377.179999999997</v>
      </c>
      <c r="J24" s="3"/>
    </row>
    <row r="25" spans="1:10" ht="15" x14ac:dyDescent="0.2">
      <c r="A25" s="10" t="s">
        <v>72</v>
      </c>
      <c r="B25" s="20"/>
      <c r="C25" s="20">
        <v>556</v>
      </c>
      <c r="D25" s="20">
        <v>1</v>
      </c>
      <c r="E25" s="20">
        <f>C25*D25</f>
        <v>556</v>
      </c>
      <c r="F25" s="20">
        <v>1</v>
      </c>
      <c r="G25" s="20">
        <f>E25*F25</f>
        <v>556</v>
      </c>
      <c r="H25" s="22">
        <v>77.849999999999994</v>
      </c>
      <c r="I25" s="145">
        <f>G25*H25</f>
        <v>43284.6</v>
      </c>
      <c r="J25" s="3"/>
    </row>
    <row r="26" spans="1:10" ht="15" x14ac:dyDescent="0.2">
      <c r="A26" s="10" t="s">
        <v>21</v>
      </c>
      <c r="B26" s="20"/>
      <c r="C26" s="20">
        <v>2</v>
      </c>
      <c r="D26" s="20">
        <v>1</v>
      </c>
      <c r="E26" s="20">
        <f>C26*D26</f>
        <v>2</v>
      </c>
      <c r="F26" s="20">
        <v>20</v>
      </c>
      <c r="G26" s="20">
        <f>E26*F26</f>
        <v>40</v>
      </c>
      <c r="H26" s="22">
        <v>77.819999999999993</v>
      </c>
      <c r="I26" s="145">
        <f>G26*H26</f>
        <v>3112.7999999999997</v>
      </c>
      <c r="J26" s="3"/>
    </row>
    <row r="27" spans="1:10" ht="15" x14ac:dyDescent="0.2">
      <c r="A27" s="10"/>
      <c r="B27" s="20"/>
      <c r="C27" s="20"/>
      <c r="D27" s="20"/>
      <c r="E27" s="20"/>
      <c r="F27" s="20"/>
      <c r="G27" s="20"/>
      <c r="H27" s="22"/>
      <c r="I27" s="145"/>
      <c r="J27" s="3"/>
    </row>
    <row r="28" spans="1:10" ht="15.75" x14ac:dyDescent="0.25">
      <c r="A28" s="21" t="s">
        <v>73</v>
      </c>
      <c r="B28" s="20"/>
      <c r="C28" s="20"/>
      <c r="D28" s="20"/>
      <c r="E28" s="20"/>
      <c r="F28" s="20"/>
      <c r="G28" s="20"/>
      <c r="H28" s="22"/>
      <c r="I28" s="145"/>
      <c r="J28" s="3"/>
    </row>
    <row r="29" spans="1:10" ht="15" x14ac:dyDescent="0.2">
      <c r="A29" s="10" t="s">
        <v>22</v>
      </c>
      <c r="B29" s="20"/>
      <c r="C29" s="20">
        <v>249</v>
      </c>
      <c r="D29" s="20">
        <v>1</v>
      </c>
      <c r="E29" s="20">
        <f>C29*D29</f>
        <v>249</v>
      </c>
      <c r="F29" s="20">
        <v>36</v>
      </c>
      <c r="G29" s="20">
        <f>E29*F29</f>
        <v>8964</v>
      </c>
      <c r="H29" s="22">
        <v>77.819999999999993</v>
      </c>
      <c r="I29" s="145">
        <f>G29*H29</f>
        <v>697578.48</v>
      </c>
      <c r="J29" s="3"/>
    </row>
    <row r="30" spans="1:10" ht="15" x14ac:dyDescent="0.2">
      <c r="A30" s="10" t="s">
        <v>23</v>
      </c>
      <c r="B30" s="20"/>
      <c r="C30" s="20">
        <v>249</v>
      </c>
      <c r="D30" s="20">
        <v>1</v>
      </c>
      <c r="E30" s="20">
        <f>C30*D30</f>
        <v>249</v>
      </c>
      <c r="F30" s="20">
        <v>3</v>
      </c>
      <c r="G30" s="20">
        <f>E30*F30</f>
        <v>747</v>
      </c>
      <c r="H30" s="22">
        <v>36.89</v>
      </c>
      <c r="I30" s="145">
        <f>G30*H30</f>
        <v>27556.83</v>
      </c>
      <c r="J30" s="3"/>
    </row>
    <row r="31" spans="1:10" ht="15" x14ac:dyDescent="0.2">
      <c r="A31" s="10"/>
      <c r="B31" s="20"/>
      <c r="C31" s="20"/>
      <c r="D31" s="20"/>
      <c r="E31" s="20"/>
      <c r="F31" s="20"/>
      <c r="G31" s="20"/>
      <c r="H31" s="22"/>
      <c r="I31" s="145"/>
      <c r="J31" s="3"/>
    </row>
    <row r="32" spans="1:10" ht="15.75" x14ac:dyDescent="0.25">
      <c r="A32" s="19" t="s">
        <v>24</v>
      </c>
      <c r="B32" s="23"/>
      <c r="C32" s="23"/>
      <c r="D32" s="23"/>
      <c r="E32" s="23"/>
      <c r="F32" s="23"/>
      <c r="G32" s="24"/>
      <c r="H32" s="25"/>
      <c r="I32" s="146">
        <f>SUM(I8:I31)</f>
        <v>1102362.905</v>
      </c>
      <c r="J32" s="3"/>
    </row>
    <row r="33" spans="1:13" x14ac:dyDescent="0.2">
      <c r="A33" s="1"/>
      <c r="B33" s="6"/>
      <c r="C33" s="6"/>
      <c r="D33" s="6"/>
      <c r="E33" s="6"/>
      <c r="F33" s="6"/>
      <c r="G33" s="6"/>
      <c r="H33" s="6"/>
      <c r="I33" s="7"/>
      <c r="J33" s="4"/>
    </row>
    <row r="34" spans="1:13" ht="28.5" customHeight="1" x14ac:dyDescent="0.2">
      <c r="A34" s="158" t="s">
        <v>117</v>
      </c>
      <c r="B34" s="159"/>
      <c r="C34" s="159"/>
      <c r="D34" s="159"/>
      <c r="E34" s="159"/>
      <c r="F34" s="159"/>
      <c r="G34" s="159"/>
      <c r="H34" s="159"/>
      <c r="I34" s="159"/>
      <c r="J34" s="26"/>
      <c r="K34" s="27"/>
      <c r="L34" s="9"/>
      <c r="M34" s="9"/>
    </row>
    <row r="35" spans="1:13" x14ac:dyDescent="0.2">
      <c r="A35" s="8"/>
      <c r="B35" s="5"/>
      <c r="C35" s="5"/>
      <c r="D35" s="5"/>
      <c r="E35" s="5"/>
      <c r="F35" s="5"/>
      <c r="G35" s="5"/>
      <c r="H35" s="29"/>
      <c r="I35" s="5"/>
    </row>
  </sheetData>
  <customSheetViews>
    <customSheetView guid="{3C7371B8-2042-4131-883D-8924B7A3474D}" fitToPage="1">
      <selection activeCell="A34" sqref="A34:I34"/>
      <pageMargins left="0.75" right="0.75" top="1" bottom="1" header="0.5" footer="0.5"/>
      <pageSetup scale="62" orientation="landscape" r:id="rId1"/>
      <headerFooter alignWithMargins="0"/>
    </customSheetView>
  </customSheetViews>
  <mergeCells count="1">
    <mergeCell ref="A34:I34"/>
  </mergeCells>
  <phoneticPr fontId="4" type="noConversion"/>
  <pageMargins left="0.75" right="0.75" top="1" bottom="1" header="0.5" footer="0.5"/>
  <pageSetup scale="67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activeCell="C7" sqref="C7"/>
    </sheetView>
  </sheetViews>
  <sheetFormatPr defaultRowHeight="12.75" x14ac:dyDescent="0.2"/>
  <cols>
    <col min="1" max="1" width="29.7109375" customWidth="1"/>
    <col min="3" max="3" width="11.5703125" customWidth="1"/>
  </cols>
  <sheetData>
    <row r="1" spans="1:3" s="140" customFormat="1" x14ac:dyDescent="0.2">
      <c r="A1" s="140" t="s">
        <v>77</v>
      </c>
    </row>
    <row r="3" spans="1:3" x14ac:dyDescent="0.2">
      <c r="A3" s="8" t="s">
        <v>78</v>
      </c>
      <c r="B3">
        <v>556</v>
      </c>
      <c r="C3" s="8" t="s">
        <v>113</v>
      </c>
    </row>
    <row r="4" spans="1:3" x14ac:dyDescent="0.2">
      <c r="A4" s="8" t="s">
        <v>112</v>
      </c>
      <c r="B4">
        <v>484</v>
      </c>
      <c r="C4" s="8" t="s">
        <v>113</v>
      </c>
    </row>
    <row r="5" spans="1:3" x14ac:dyDescent="0.2">
      <c r="A5" s="8" t="s">
        <v>83</v>
      </c>
      <c r="B5">
        <v>72</v>
      </c>
      <c r="C5" s="8" t="s">
        <v>113</v>
      </c>
    </row>
    <row r="6" spans="1:3" x14ac:dyDescent="0.2">
      <c r="A6" s="8" t="s">
        <v>82</v>
      </c>
      <c r="B6">
        <v>171</v>
      </c>
      <c r="C6" s="8" t="s">
        <v>116</v>
      </c>
    </row>
    <row r="7" spans="1:3" x14ac:dyDescent="0.2">
      <c r="A7" s="8" t="s">
        <v>79</v>
      </c>
      <c r="B7">
        <v>378</v>
      </c>
      <c r="C7" s="8" t="s">
        <v>113</v>
      </c>
    </row>
    <row r="8" spans="1:3" x14ac:dyDescent="0.2">
      <c r="A8" s="8" t="s">
        <v>85</v>
      </c>
      <c r="B8">
        <v>10</v>
      </c>
      <c r="C8" s="8" t="s">
        <v>113</v>
      </c>
    </row>
    <row r="9" spans="1:3" x14ac:dyDescent="0.2">
      <c r="A9" s="142" t="s">
        <v>84</v>
      </c>
      <c r="B9">
        <v>10</v>
      </c>
      <c r="C9" s="8" t="s">
        <v>113</v>
      </c>
    </row>
    <row r="10" spans="1:3" x14ac:dyDescent="0.2">
      <c r="A10" s="8" t="s">
        <v>80</v>
      </c>
      <c r="B10">
        <v>249</v>
      </c>
      <c r="C10" s="8" t="s">
        <v>113</v>
      </c>
    </row>
    <row r="11" spans="1:3" x14ac:dyDescent="0.2">
      <c r="A11" s="8" t="s">
        <v>89</v>
      </c>
      <c r="B11">
        <v>2</v>
      </c>
      <c r="C11" s="8" t="s">
        <v>107</v>
      </c>
    </row>
    <row r="12" spans="1:3" x14ac:dyDescent="0.2">
      <c r="A12" s="8"/>
      <c r="C12" s="8"/>
    </row>
    <row r="13" spans="1:3" x14ac:dyDescent="0.2">
      <c r="A13" s="8" t="s">
        <v>88</v>
      </c>
    </row>
    <row r="14" spans="1:3" x14ac:dyDescent="0.2">
      <c r="A14" s="8" t="s">
        <v>87</v>
      </c>
    </row>
    <row r="15" spans="1:3" x14ac:dyDescent="0.2">
      <c r="A15" s="8" t="s">
        <v>95</v>
      </c>
    </row>
    <row r="16" spans="1:3" x14ac:dyDescent="0.2">
      <c r="A16" t="s">
        <v>76</v>
      </c>
    </row>
    <row r="17" spans="1:1" x14ac:dyDescent="0.2">
      <c r="A17" s="8" t="s">
        <v>92</v>
      </c>
    </row>
    <row r="18" spans="1:1" x14ac:dyDescent="0.2">
      <c r="A18" s="8" t="s">
        <v>108</v>
      </c>
    </row>
  </sheetData>
  <customSheetViews>
    <customSheetView guid="{3C7371B8-2042-4131-883D-8924B7A3474D}">
      <selection activeCell="C7" sqref="C7"/>
      <pageMargins left="0.7" right="0.7" top="0.75" bottom="0.75" header="0.3" footer="0.3"/>
      <pageSetup orientation="portrait" horizontalDpi="1200" verticalDpi="1200" r:id="rId1"/>
    </customSheetView>
  </customSheetView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Applicant</vt:lpstr>
      <vt:lpstr>Federal</vt:lpstr>
      <vt:lpstr>Methodology</vt:lpstr>
      <vt:lpstr>Applicant!Print_Area</vt:lpstr>
      <vt:lpstr>Federal!Print_Area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tracey.kennedy</dc:creator>
  <cp:lastModifiedBy>Brown, Kimble - OCIO-CIO, Washington, DC</cp:lastModifiedBy>
  <cp:lastPrinted>2010-07-30T14:04:37Z</cp:lastPrinted>
  <dcterms:created xsi:type="dcterms:W3CDTF">2009-12-14T18:56:43Z</dcterms:created>
  <dcterms:modified xsi:type="dcterms:W3CDTF">2018-12-18T15:24:25Z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