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126"/>
  <workbookPr/>
  <mc:AlternateContent xmlns:mc="http://schemas.openxmlformats.org/markup-compatibility/2006">
    <mc:Choice Requires="x15">
      <x15ac:absPath xmlns:x15ac="http://schemas.microsoft.com/office/spreadsheetml/2010/11/ac" url="P:\RENEWALS\3150-0020 Part 40\2018\FINAL\final\ROCIS\"/>
    </mc:Choice>
  </mc:AlternateContent>
  <xr:revisionPtr revIDLastSave="0" documentId="10_ncr:100000_{6FE301EC-1683-4B84-AD7D-F2667467A80F}" xr6:coauthVersionLast="31" xr6:coauthVersionMax="31" xr10:uidLastSave="{00000000-0000-0000-0000-000000000000}"/>
  <bookViews>
    <workbookView xWindow="0" yWindow="0" windowWidth="16350" windowHeight="4815" firstSheet="1" activeTab="1" xr2:uid="{00000000-000D-0000-FFFF-FFFF00000000}"/>
  </bookViews>
  <sheets>
    <sheet name="NRC licensee reporting" sheetId="1" r:id="rId1"/>
    <sheet name="AS licensee reporting" sheetId="3" r:id="rId2"/>
    <sheet name="NRC licensee rkeeping" sheetId="2" r:id="rId3"/>
    <sheet name="AS licensee rkeeping" sheetId="4" r:id="rId4"/>
    <sheet name="NRC licensee 3rd party" sheetId="5" r:id="rId5"/>
    <sheet name="AS licensee 3rd party" sheetId="6" r:id="rId6"/>
    <sheet name="TOTALS" sheetId="7" r:id="rId7"/>
    <sheet name="Burden change" sheetId="8" r:id="rId8"/>
  </sheets>
  <externalReferences>
    <externalReference r:id="rId9"/>
  </externalReferences>
  <definedNames>
    <definedName name="_xlnm.Print_Titles" localSheetId="1">'AS licensee reporting'!$1:$1</definedName>
    <definedName name="_xlnm.Print_Titles" localSheetId="3">'AS licensee rkeeping'!$1:$1</definedName>
    <definedName name="_xlnm.Print_Titles" localSheetId="0">'NRC licensee reporting'!$1:$1</definedName>
    <definedName name="_xlnm.Print_Titles" localSheetId="2">'NRC licensee rkeeping'!$1:$1</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3" i="8" l="1"/>
  <c r="G31" i="8"/>
  <c r="F31" i="8"/>
  <c r="E15" i="8" l="1"/>
  <c r="G15" i="8" s="1"/>
  <c r="C12" i="7"/>
  <c r="E25" i="8"/>
  <c r="C25" i="8"/>
  <c r="B25" i="8"/>
  <c r="C24" i="8"/>
  <c r="B24" i="8"/>
  <c r="C23" i="8"/>
  <c r="C17" i="8"/>
  <c r="B17" i="8"/>
  <c r="C8" i="8"/>
  <c r="B8" i="8"/>
  <c r="H6" i="7"/>
  <c r="G6" i="7"/>
  <c r="I5" i="7"/>
  <c r="I4" i="7"/>
  <c r="I3" i="7"/>
  <c r="I2" i="7"/>
  <c r="I6" i="7" s="1"/>
  <c r="C4" i="6"/>
  <c r="E3" i="6"/>
  <c r="G3" i="6" s="1"/>
  <c r="G4" i="6" s="1"/>
  <c r="E4" i="5"/>
  <c r="G4" i="5" s="1"/>
  <c r="E3" i="5"/>
  <c r="G3" i="5" s="1"/>
  <c r="C29" i="4"/>
  <c r="E26" i="4"/>
  <c r="E25" i="4"/>
  <c r="E24" i="4"/>
  <c r="E23" i="4"/>
  <c r="E22" i="4"/>
  <c r="E27" i="4" s="1"/>
  <c r="E21" i="4"/>
  <c r="E20" i="4"/>
  <c r="E17" i="4"/>
  <c r="E16" i="4"/>
  <c r="E15" i="4"/>
  <c r="E14" i="4"/>
  <c r="E13" i="4"/>
  <c r="E12" i="4"/>
  <c r="E9" i="4"/>
  <c r="E8" i="4"/>
  <c r="E7" i="4"/>
  <c r="E6" i="4"/>
  <c r="E5" i="4"/>
  <c r="E4" i="4"/>
  <c r="E3" i="4"/>
  <c r="C37" i="2"/>
  <c r="C4" i="7" s="1"/>
  <c r="C20" i="7" s="1"/>
  <c r="E34" i="2"/>
  <c r="E33" i="2"/>
  <c r="E32" i="2"/>
  <c r="E31" i="2"/>
  <c r="E30" i="2"/>
  <c r="E29" i="2"/>
  <c r="E28" i="2"/>
  <c r="E27" i="2"/>
  <c r="E35" i="2" s="1"/>
  <c r="E24" i="2"/>
  <c r="E23" i="2"/>
  <c r="E22" i="2"/>
  <c r="E21" i="2"/>
  <c r="E20" i="2"/>
  <c r="E17" i="2"/>
  <c r="E16" i="2"/>
  <c r="E15" i="2"/>
  <c r="E14" i="2"/>
  <c r="E13" i="2"/>
  <c r="E12" i="2"/>
  <c r="E9" i="2"/>
  <c r="E8" i="2"/>
  <c r="E7" i="2"/>
  <c r="E6" i="2"/>
  <c r="E5" i="2"/>
  <c r="E4" i="2"/>
  <c r="E3" i="2"/>
  <c r="C78" i="3"/>
  <c r="E78" i="3" s="1"/>
  <c r="G78" i="3" s="1"/>
  <c r="C77" i="3"/>
  <c r="E77" i="3" s="1"/>
  <c r="G77" i="3" s="1"/>
  <c r="C76" i="3"/>
  <c r="E76" i="3" s="1"/>
  <c r="G76" i="3" s="1"/>
  <c r="E75" i="3"/>
  <c r="G75" i="3" s="1"/>
  <c r="E74" i="3"/>
  <c r="G74" i="3" s="1"/>
  <c r="C73" i="3"/>
  <c r="E73" i="3" s="1"/>
  <c r="G73" i="3" s="1"/>
  <c r="C72" i="3"/>
  <c r="E72" i="3" s="1"/>
  <c r="G72" i="3" s="1"/>
  <c r="C71" i="3"/>
  <c r="E71" i="3" s="1"/>
  <c r="G71" i="3" s="1"/>
  <c r="E70" i="3"/>
  <c r="G70" i="3" s="1"/>
  <c r="E69" i="3"/>
  <c r="G69" i="3" s="1"/>
  <c r="E68" i="3"/>
  <c r="G68" i="3" s="1"/>
  <c r="C67" i="3"/>
  <c r="E67" i="3" s="1"/>
  <c r="G67" i="3" s="1"/>
  <c r="C66" i="3"/>
  <c r="E66" i="3" s="1"/>
  <c r="G66" i="3" s="1"/>
  <c r="C65" i="3"/>
  <c r="E65" i="3" s="1"/>
  <c r="G65" i="3" s="1"/>
  <c r="E64" i="3"/>
  <c r="G64" i="3" s="1"/>
  <c r="E63" i="3"/>
  <c r="G63" i="3" s="1"/>
  <c r="E62" i="3"/>
  <c r="G62" i="3" s="1"/>
  <c r="C61" i="3"/>
  <c r="E61" i="3" s="1"/>
  <c r="G61" i="3" s="1"/>
  <c r="G60" i="3"/>
  <c r="E60" i="3"/>
  <c r="C59" i="3"/>
  <c r="E59" i="3" s="1"/>
  <c r="G59" i="3" s="1"/>
  <c r="E58" i="3"/>
  <c r="G58" i="3" s="1"/>
  <c r="E57" i="3"/>
  <c r="G57" i="3" s="1"/>
  <c r="C56" i="3"/>
  <c r="E53" i="3"/>
  <c r="G53" i="3" s="1"/>
  <c r="G52" i="3"/>
  <c r="E52" i="3"/>
  <c r="G51" i="3"/>
  <c r="E51" i="3"/>
  <c r="E50" i="3"/>
  <c r="G50" i="3" s="1"/>
  <c r="E49" i="3"/>
  <c r="G49" i="3" s="1"/>
  <c r="G48" i="3"/>
  <c r="E48" i="3"/>
  <c r="G47" i="3"/>
  <c r="E47" i="3"/>
  <c r="E46" i="3"/>
  <c r="G46" i="3" s="1"/>
  <c r="E45" i="3"/>
  <c r="G45" i="3" s="1"/>
  <c r="G44" i="3"/>
  <c r="E44" i="3"/>
  <c r="G43" i="3"/>
  <c r="E43" i="3"/>
  <c r="E42" i="3"/>
  <c r="G42" i="3" s="1"/>
  <c r="E41" i="3"/>
  <c r="G41" i="3" s="1"/>
  <c r="G40" i="3"/>
  <c r="E40" i="3"/>
  <c r="G39" i="3"/>
  <c r="E39" i="3"/>
  <c r="E38" i="3"/>
  <c r="G38" i="3" s="1"/>
  <c r="E37" i="3"/>
  <c r="G37" i="3" s="1"/>
  <c r="G36" i="3"/>
  <c r="E36" i="3"/>
  <c r="G35" i="3"/>
  <c r="E35" i="3"/>
  <c r="E34" i="3"/>
  <c r="G34" i="3" s="1"/>
  <c r="E33" i="3"/>
  <c r="G33" i="3" s="1"/>
  <c r="G32" i="3"/>
  <c r="E32" i="3"/>
  <c r="G29" i="3"/>
  <c r="E29" i="3"/>
  <c r="E28" i="3"/>
  <c r="G28" i="3" s="1"/>
  <c r="E27" i="3"/>
  <c r="G27" i="3" s="1"/>
  <c r="G26" i="3"/>
  <c r="E26" i="3"/>
  <c r="G25" i="3"/>
  <c r="E25" i="3"/>
  <c r="E24" i="3"/>
  <c r="G24" i="3" s="1"/>
  <c r="E23" i="3"/>
  <c r="G23" i="3" s="1"/>
  <c r="G22" i="3"/>
  <c r="E22" i="3"/>
  <c r="G21" i="3"/>
  <c r="E21" i="3"/>
  <c r="E20" i="3"/>
  <c r="G20" i="3" s="1"/>
  <c r="E19" i="3"/>
  <c r="G19" i="3" s="1"/>
  <c r="G18" i="3"/>
  <c r="E18" i="3"/>
  <c r="G17" i="3"/>
  <c r="E17" i="3"/>
  <c r="E16" i="3"/>
  <c r="G16" i="3" s="1"/>
  <c r="E15" i="3"/>
  <c r="G15" i="3" s="1"/>
  <c r="G14" i="3"/>
  <c r="E14" i="3"/>
  <c r="G13" i="3"/>
  <c r="E13" i="3"/>
  <c r="E12" i="3"/>
  <c r="G12" i="3" s="1"/>
  <c r="E11" i="3"/>
  <c r="G11" i="3" s="1"/>
  <c r="G10" i="3"/>
  <c r="E10" i="3"/>
  <c r="G9" i="3"/>
  <c r="E9" i="3"/>
  <c r="E8" i="3"/>
  <c r="G8" i="3" s="1"/>
  <c r="E7" i="3"/>
  <c r="G7" i="3" s="1"/>
  <c r="G6" i="3"/>
  <c r="E6" i="3"/>
  <c r="G5" i="3"/>
  <c r="E5" i="3"/>
  <c r="E4" i="3"/>
  <c r="E3" i="3"/>
  <c r="G3" i="3" s="1"/>
  <c r="C111" i="1"/>
  <c r="C109" i="1"/>
  <c r="G108" i="1"/>
  <c r="E108" i="1"/>
  <c r="E107" i="1"/>
  <c r="G107" i="1" s="1"/>
  <c r="E106" i="1"/>
  <c r="G106" i="1" s="1"/>
  <c r="E105" i="1"/>
  <c r="G105" i="1" s="1"/>
  <c r="G104" i="1"/>
  <c r="E104" i="1"/>
  <c r="E103" i="1"/>
  <c r="G103" i="1" s="1"/>
  <c r="E102" i="1"/>
  <c r="G102" i="1" s="1"/>
  <c r="E101" i="1"/>
  <c r="G101" i="1" s="1"/>
  <c r="E100" i="1"/>
  <c r="G100" i="1" s="1"/>
  <c r="E99" i="1"/>
  <c r="G99" i="1" s="1"/>
  <c r="G98" i="1"/>
  <c r="E98" i="1"/>
  <c r="E97" i="1"/>
  <c r="G97" i="1" s="1"/>
  <c r="E96" i="1"/>
  <c r="G96" i="1" s="1"/>
  <c r="E95" i="1"/>
  <c r="G95" i="1" s="1"/>
  <c r="E94" i="1"/>
  <c r="G94" i="1" s="1"/>
  <c r="E93" i="1"/>
  <c r="G93" i="1" s="1"/>
  <c r="G92" i="1"/>
  <c r="E92" i="1"/>
  <c r="E91" i="1"/>
  <c r="G91" i="1" s="1"/>
  <c r="E90" i="1"/>
  <c r="G90" i="1" s="1"/>
  <c r="E89" i="1"/>
  <c r="G89" i="1" s="1"/>
  <c r="G88" i="1"/>
  <c r="E88" i="1"/>
  <c r="E87" i="1"/>
  <c r="G87" i="1" s="1"/>
  <c r="E86" i="1"/>
  <c r="G86" i="1" s="1"/>
  <c r="E85" i="1"/>
  <c r="G85" i="1" s="1"/>
  <c r="E84" i="1"/>
  <c r="G84" i="1" s="1"/>
  <c r="E83" i="1"/>
  <c r="G83" i="1" s="1"/>
  <c r="G82" i="1"/>
  <c r="E81" i="1"/>
  <c r="E78" i="1"/>
  <c r="G78" i="1" s="1"/>
  <c r="E77" i="1"/>
  <c r="G77" i="1" s="1"/>
  <c r="E76" i="1"/>
  <c r="G76" i="1" s="1"/>
  <c r="E75" i="1"/>
  <c r="G75" i="1" s="1"/>
  <c r="E74" i="1"/>
  <c r="G74" i="1" s="1"/>
  <c r="E73" i="1"/>
  <c r="G73" i="1" s="1"/>
  <c r="E72" i="1"/>
  <c r="G72" i="1" s="1"/>
  <c r="E71" i="1"/>
  <c r="G71" i="1" s="1"/>
  <c r="E70" i="1"/>
  <c r="G70" i="1" s="1"/>
  <c r="E69" i="1"/>
  <c r="E68" i="1"/>
  <c r="G68" i="1" s="1"/>
  <c r="G67" i="1"/>
  <c r="G66" i="1"/>
  <c r="G65" i="1"/>
  <c r="G64" i="1"/>
  <c r="G63" i="1"/>
  <c r="G62" i="1"/>
  <c r="G61" i="1"/>
  <c r="E60" i="1"/>
  <c r="G60" i="1" s="1"/>
  <c r="E59" i="1"/>
  <c r="G59" i="1" s="1"/>
  <c r="E58" i="1"/>
  <c r="G58" i="1" s="1"/>
  <c r="G57" i="1"/>
  <c r="E57" i="1"/>
  <c r="E54" i="1"/>
  <c r="G54" i="1" s="1"/>
  <c r="E53" i="1"/>
  <c r="G53" i="1" s="1"/>
  <c r="E52" i="1"/>
  <c r="G52" i="1" s="1"/>
  <c r="E51" i="1"/>
  <c r="G51" i="1" s="1"/>
  <c r="G50" i="1"/>
  <c r="E50" i="1"/>
  <c r="E49" i="1"/>
  <c r="G49" i="1" s="1"/>
  <c r="E48" i="1"/>
  <c r="G48" i="1" s="1"/>
  <c r="E47" i="1"/>
  <c r="G47" i="1" s="1"/>
  <c r="E46" i="1"/>
  <c r="G46" i="1" s="1"/>
  <c r="E45" i="1"/>
  <c r="G45" i="1" s="1"/>
  <c r="E44" i="1"/>
  <c r="G44" i="1" s="1"/>
  <c r="E43" i="1"/>
  <c r="G43" i="1" s="1"/>
  <c r="E42" i="1"/>
  <c r="G42" i="1" s="1"/>
  <c r="E41" i="1"/>
  <c r="G41" i="1" s="1"/>
  <c r="G40" i="1"/>
  <c r="E40" i="1"/>
  <c r="E39" i="1"/>
  <c r="G39" i="1" s="1"/>
  <c r="E38" i="1"/>
  <c r="G38" i="1" s="1"/>
  <c r="E37" i="1"/>
  <c r="G37" i="1" s="1"/>
  <c r="E36" i="1"/>
  <c r="G36" i="1" s="1"/>
  <c r="E35" i="1"/>
  <c r="G35" i="1" s="1"/>
  <c r="G34" i="1"/>
  <c r="E34" i="1"/>
  <c r="E33" i="1"/>
  <c r="G33" i="1" s="1"/>
  <c r="E32" i="1"/>
  <c r="G32" i="1" s="1"/>
  <c r="E31" i="1"/>
  <c r="G31" i="1" s="1"/>
  <c r="E30" i="1"/>
  <c r="G30" i="1" s="1"/>
  <c r="E29" i="1"/>
  <c r="E26" i="1"/>
  <c r="G26" i="1" s="1"/>
  <c r="E25" i="1"/>
  <c r="G25" i="1" s="1"/>
  <c r="E24" i="1"/>
  <c r="G24" i="1" s="1"/>
  <c r="E23" i="1"/>
  <c r="G23" i="1" s="1"/>
  <c r="E22" i="1"/>
  <c r="G22" i="1" s="1"/>
  <c r="G21" i="1"/>
  <c r="E21" i="1"/>
  <c r="E20" i="1"/>
  <c r="G20" i="1" s="1"/>
  <c r="E19" i="1"/>
  <c r="G19" i="1" s="1"/>
  <c r="E18" i="1"/>
  <c r="G18" i="1" s="1"/>
  <c r="E17" i="1"/>
  <c r="G17" i="1" s="1"/>
  <c r="E16" i="1"/>
  <c r="G16" i="1" s="1"/>
  <c r="E15" i="1"/>
  <c r="G15" i="1" s="1"/>
  <c r="E14" i="1"/>
  <c r="G14" i="1" s="1"/>
  <c r="E13" i="1"/>
  <c r="G13" i="1" s="1"/>
  <c r="E12" i="1"/>
  <c r="G12" i="1" s="1"/>
  <c r="G11" i="1"/>
  <c r="E11" i="1"/>
  <c r="E10" i="1"/>
  <c r="G10" i="1" s="1"/>
  <c r="E9" i="1"/>
  <c r="G9" i="1" s="1"/>
  <c r="E8" i="1"/>
  <c r="G8" i="1" s="1"/>
  <c r="E7" i="1"/>
  <c r="G7" i="1" s="1"/>
  <c r="E6" i="1"/>
  <c r="G6" i="1" s="1"/>
  <c r="G5" i="1"/>
  <c r="E5" i="1"/>
  <c r="E4" i="1"/>
  <c r="G4" i="1" s="1"/>
  <c r="E3" i="1"/>
  <c r="G3" i="1" s="1"/>
  <c r="G30" i="3" l="1"/>
  <c r="D16" i="8"/>
  <c r="F16" i="8" s="1"/>
  <c r="B13" i="7"/>
  <c r="D13" i="7" s="1"/>
  <c r="B26" i="8"/>
  <c r="E30" i="3"/>
  <c r="E4" i="6"/>
  <c r="E25" i="2"/>
  <c r="E6" i="8"/>
  <c r="E18" i="2"/>
  <c r="E37" i="2" s="1"/>
  <c r="G54" i="3"/>
  <c r="E18" i="4"/>
  <c r="C26" i="8"/>
  <c r="E109" i="1"/>
  <c r="E10" i="2"/>
  <c r="G6" i="5"/>
  <c r="E10" i="4"/>
  <c r="E29" i="4" s="1"/>
  <c r="E27" i="1"/>
  <c r="E111" i="1" s="1"/>
  <c r="E79" i="1"/>
  <c r="G4" i="3"/>
  <c r="E55" i="1"/>
  <c r="E54" i="3"/>
  <c r="C79" i="3"/>
  <c r="C81" i="3" s="1"/>
  <c r="E56" i="3"/>
  <c r="E79" i="3" s="1"/>
  <c r="E81" i="3" s="1"/>
  <c r="G25" i="8"/>
  <c r="E6" i="5"/>
  <c r="G27" i="1"/>
  <c r="B26" i="7" s="1"/>
  <c r="C26" i="7" s="1"/>
  <c r="G29" i="1"/>
  <c r="G55" i="1" s="1"/>
  <c r="B27" i="7" s="1"/>
  <c r="C27" i="7" s="1"/>
  <c r="G81" i="1"/>
  <c r="G109" i="1" s="1"/>
  <c r="G69" i="1"/>
  <c r="G79" i="1" s="1"/>
  <c r="E5" i="8" l="1"/>
  <c r="C3" i="7"/>
  <c r="B20" i="7"/>
  <c r="D20" i="7" s="1"/>
  <c r="B4" i="7"/>
  <c r="D4" i="7" s="1"/>
  <c r="D24" i="8"/>
  <c r="F24" i="8" s="1"/>
  <c r="D6" i="8"/>
  <c r="F6" i="8" s="1"/>
  <c r="E24" i="8"/>
  <c r="G24" i="8" s="1"/>
  <c r="G6" i="8"/>
  <c r="D15" i="8"/>
  <c r="F15" i="8" s="1"/>
  <c r="B12" i="7"/>
  <c r="D12" i="7" s="1"/>
  <c r="B5" i="7"/>
  <c r="D5" i="7" s="1"/>
  <c r="B21" i="7"/>
  <c r="D21" i="7" s="1"/>
  <c r="D7" i="8"/>
  <c r="F7" i="8" s="1"/>
  <c r="D25" i="8"/>
  <c r="F25" i="8" s="1"/>
  <c r="C13" i="7"/>
  <c r="E16" i="8"/>
  <c r="G16" i="8" s="1"/>
  <c r="E7" i="8"/>
  <c r="G7" i="8" s="1"/>
  <c r="C5" i="7"/>
  <c r="B28" i="7"/>
  <c r="C28" i="7" s="1"/>
  <c r="E14" i="8"/>
  <c r="C11" i="7"/>
  <c r="G56" i="3"/>
  <c r="G79" i="3" s="1"/>
  <c r="G111" i="1"/>
  <c r="B3" i="7" l="1"/>
  <c r="D5" i="8"/>
  <c r="C21" i="7"/>
  <c r="C6" i="7"/>
  <c r="E8" i="8"/>
  <c r="G8" i="8" s="1"/>
  <c r="G5" i="8"/>
  <c r="G81" i="3"/>
  <c r="B29" i="7"/>
  <c r="C14" i="7"/>
  <c r="C19" i="7"/>
  <c r="E23" i="8"/>
  <c r="G14" i="8"/>
  <c r="E17" i="8"/>
  <c r="G17" i="8" s="1"/>
  <c r="C22" i="7" l="1"/>
  <c r="D8" i="8"/>
  <c r="F8" i="8" s="1"/>
  <c r="F5" i="8"/>
  <c r="D3" i="7"/>
  <c r="B6" i="7"/>
  <c r="D6" i="7" s="1"/>
  <c r="C29" i="7"/>
  <c r="B30" i="7"/>
  <c r="C30" i="7" s="1"/>
  <c r="E26" i="8"/>
  <c r="G26" i="8" s="1"/>
  <c r="G23" i="8"/>
  <c r="D23" i="8"/>
  <c r="B19" i="7"/>
  <c r="D14" i="8"/>
  <c r="B11" i="7"/>
  <c r="B14" i="7" l="1"/>
  <c r="D14" i="7" s="1"/>
  <c r="D11" i="7"/>
  <c r="B22" i="7"/>
  <c r="D22" i="7" s="1"/>
  <c r="D19" i="7"/>
  <c r="D17" i="8"/>
  <c r="F17" i="8" s="1"/>
  <c r="F14" i="8"/>
  <c r="F23" i="8"/>
  <c r="D26" i="8"/>
  <c r="F26" i="8" s="1"/>
</calcChain>
</file>

<file path=xl/sharedStrings.xml><?xml version="1.0" encoding="utf-8"?>
<sst xmlns="http://schemas.openxmlformats.org/spreadsheetml/2006/main" count="596" uniqueCount="201">
  <si>
    <t>Section</t>
  </si>
  <si>
    <t>Description</t>
  </si>
  <si>
    <t>NRC licensee respondents</t>
  </si>
  <si>
    <t>Responses per Respondent</t>
  </si>
  <si>
    <t>Responses</t>
  </si>
  <si>
    <t>Burden per Response</t>
  </si>
  <si>
    <t>Total Annual Burden Hours</t>
  </si>
  <si>
    <t xml:space="preserve">Uranium Recovery Active Program </t>
  </si>
  <si>
    <t>40.9(b)</t>
  </si>
  <si>
    <t>Notification to the Commission of information with significant implication for public health and safety or common defense and security</t>
  </si>
  <si>
    <t>Exemption request</t>
  </si>
  <si>
    <t>40.26(c)(2)</t>
  </si>
  <si>
    <t xml:space="preserve">Notification of of any failure in a tailings or waste retention system </t>
  </si>
  <si>
    <t>40.41(f)</t>
  </si>
  <si>
    <t>Notification of a voluntary or involuntary petition for bankruptcy</t>
  </si>
  <si>
    <t>40.42(d)</t>
  </si>
  <si>
    <t>Notification of ceasing activities due to expiration of license or not conducting activities for 24 months</t>
  </si>
  <si>
    <t>40.42(f)</t>
  </si>
  <si>
    <t>Request to delay or postpone decommissioning process</t>
  </si>
  <si>
    <t>40.42(g)(2)</t>
  </si>
  <si>
    <t>Request for alternate schedule for decomissioning</t>
  </si>
  <si>
    <t>40.42(j)(2)</t>
  </si>
  <si>
    <t>Radiation survey</t>
  </si>
  <si>
    <t>40.46(b)</t>
  </si>
  <si>
    <t>Application for transfer of license</t>
  </si>
  <si>
    <t>40.60(a)</t>
  </si>
  <si>
    <t>Report within 4 hours the discovery of an event that prevents immediate protective actions necessary to avoid exposures to radiation or radioactive materials that could exceed regulatory limits</t>
  </si>
  <si>
    <t>40.60(b)</t>
  </si>
  <si>
    <t>Notification within 24 hours of unplanned contamination event, equipment failure, the discovery of an event that prevents immediate protective actions necessary to avoid exposures to radiation or radioactive materials that could exceed regulatory limits, or unplanned fire or explosion</t>
  </si>
  <si>
    <t>40.60(c)(2)</t>
  </si>
  <si>
    <t>Event notification by telephone</t>
  </si>
  <si>
    <t>Effluent monitoring reports</t>
  </si>
  <si>
    <t>Appendix A and 40.31(h)</t>
  </si>
  <si>
    <t>Submittal by mill operators of definitive programs meeting specified criteria in five major categories</t>
  </si>
  <si>
    <t>Criterion 5A(3)</t>
  </si>
  <si>
    <t>Exemption request for placing a liner to prevent migration of wastes</t>
  </si>
  <si>
    <t>Criterion 5D</t>
  </si>
  <si>
    <t>Submittal of proposed corrective action program and supporting rationale for exceeding ground water protection standards under Criterion 5b(1)</t>
  </si>
  <si>
    <t>Criterion 5G [includes 40.26(d)]</t>
  </si>
  <si>
    <t>Information in support of applicant's tailings disposal system</t>
  </si>
  <si>
    <t>Criterion 5H</t>
  </si>
  <si>
    <t>Steps taken during stockpiling of ore to minimize penetration of radionuclides into underlying soils</t>
  </si>
  <si>
    <t>Criterion 6(4)</t>
  </si>
  <si>
    <t>90-day report of verification of effectiveness of final radon barrier over uranium mill tailings in controlling radon emissions</t>
  </si>
  <si>
    <t>Criterion 6A</t>
  </si>
  <si>
    <t>Reclamation plan for impoundments containing uranium byproduct materials</t>
  </si>
  <si>
    <t>Criterion 8</t>
  </si>
  <si>
    <t>Notification of cessations, corrective actions, and restarts of yellowcake stack emission control equipment operation</t>
  </si>
  <si>
    <t>Criterion 8A</t>
  </si>
  <si>
    <t>Records of daily inspections of tailings or waste retention systems</t>
  </si>
  <si>
    <t>Criterion 9(b)</t>
  </si>
  <si>
    <t>Financial assurance arrangements for decontamination and decommissioning</t>
  </si>
  <si>
    <t>Criterion 12</t>
  </si>
  <si>
    <t>90-day report of results of annual inspections of all sites under licensee's jurisdiction</t>
  </si>
  <si>
    <t>Subtotal</t>
  </si>
  <si>
    <t>Uranium Recovery Decommissioning Program</t>
  </si>
  <si>
    <t>40.25(d)(4)</t>
  </si>
  <si>
    <t>30-day report of transfer of depleted uranium under 40.25</t>
  </si>
  <si>
    <t>40.27(c)(3)</t>
  </si>
  <si>
    <t>Changes to Long-Term Surveillance Plan (LTSP) by GLs for custody of long-term care of a residual radioactive material disposal site</t>
  </si>
  <si>
    <t>40.27(c)(5)</t>
  </si>
  <si>
    <t>Significant construction, actions, or repairs related to the disposal site by GLs for custody of long-term care of a residual radioactive material disposal site</t>
  </si>
  <si>
    <t>40.28(c)(3)</t>
  </si>
  <si>
    <t>Changes to LTSP by GLs for custody of long-term care of uranium or thorium product material disposal site</t>
  </si>
  <si>
    <t>40.28(c)(5)</t>
  </si>
  <si>
    <t>Significant construction, actions, or repairs related to the disposal site by GLs for custody of long-term care of uranium or thorium product material disposal site</t>
  </si>
  <si>
    <t>40.31(I) (Burden included under 40.36)</t>
  </si>
  <si>
    <t>Applicant's provision for liability insurance</t>
  </si>
  <si>
    <t>40.35(f)</t>
  </si>
  <si>
    <t>Submittal of emergency plan under 40.31 within 6 months for any change to the plan which decreases effectiveness of plan</t>
  </si>
  <si>
    <t>40.36(a)&amp;(b) DFPs</t>
  </si>
  <si>
    <t>DFP for licensees with more than 100 mCi of source mateiral in readily dispersible form; DFP for licensees between 10 mCi and 100 mCi or source material in readily dispersible form</t>
  </si>
  <si>
    <t>40.36(c)(1)&amp;(2)</t>
  </si>
  <si>
    <t>FA for decommissioning (before 7/27/1990); DFP &amp; FA for decommissioning (after 7/27/1990)</t>
  </si>
  <si>
    <t xml:space="preserve">40.36(c)(5)  </t>
  </si>
  <si>
    <t>Submittal of DFP if surveys under 20.1501(a) would prevent site from meeting 20.1402 (for licensees switching from cert. to DFP)</t>
  </si>
  <si>
    <t>40.36(c)(5)</t>
  </si>
  <si>
    <t>Licensees amending DFPs</t>
  </si>
  <si>
    <t>40.36(d)</t>
  </si>
  <si>
    <t>Updates to cost estimates for decommissioning</t>
  </si>
  <si>
    <t>40.36(e) Certification</t>
  </si>
  <si>
    <t>Acceptable methods for providing FA through cert or funding plan</t>
  </si>
  <si>
    <t>Notification of bankruptcy under Title 11</t>
  </si>
  <si>
    <t>60-day notification to being decommissioning site or 12-month notification of decommissioning plan</t>
  </si>
  <si>
    <t>40.42(e)(2)</t>
  </si>
  <si>
    <t>Reduction of FA</t>
  </si>
  <si>
    <t>Request to delay or postpone initiation of decommissioning process</t>
  </si>
  <si>
    <t>40.42(g)(1)</t>
  </si>
  <si>
    <t>Submittal of DFP if required by license condition or if decommissioning procedures not previously approved by NRC</t>
  </si>
  <si>
    <t>Request for approval of an alternate schedule for submittal of a decommissioning plan</t>
  </si>
  <si>
    <t>Submittal of report on results of radiation surveys of premises where activities were carried out</t>
  </si>
  <si>
    <t>Submittal of identity, technical and financial qualifications of the proposed transferee, and the information on financial assurance for decommissioning required by 10 CFR 40.36 or Appendix A</t>
  </si>
  <si>
    <t>4-hour notification of of events or conditions that threaten the health and safety of individuals using licensed material or that prevent the performance of surveys or other safety-related duties</t>
  </si>
  <si>
    <t>24-hour notification of unplanned contamination event; event where equipment is disabled or failed to function as designed; events requiring unplanned medical treatment of contaminated individual; unplanned fires or explosions of devices/containers/equipment containing licensed material</t>
  </si>
  <si>
    <t>Fuel Cycle Program</t>
  </si>
  <si>
    <t>DFP or Certification of FA for DFP under 40.36</t>
  </si>
  <si>
    <t>40.31(j)(1)&amp; (3)(viii)</t>
  </si>
  <si>
    <t>Emergency plans &amp; maximum intake evaluations for UF6 possession applications</t>
  </si>
  <si>
    <t>40.36(a)&amp;(b)</t>
  </si>
  <si>
    <t>40.36( e)</t>
  </si>
  <si>
    <t>40.64(b)</t>
  </si>
  <si>
    <t>Yearly statement of foreign origin source material inventory for licensee's possessing more than 1000 kg of uranium/thorium/combination of both</t>
  </si>
  <si>
    <t>40.64(c)</t>
  </si>
  <si>
    <t>Notifications of theft to NRC/HOO and follow-up notifications</t>
  </si>
  <si>
    <t>Semiannual reports of quantities of radioactive materials released to unrestricted areas (for source material in uranium milling, UF6 production, uranium enrichment facility)</t>
  </si>
  <si>
    <t>40.66 (Burden included in 40.23, above)</t>
  </si>
  <si>
    <t xml:space="preserve">Notification of export of natural uranium other than ore/ore residue </t>
  </si>
  <si>
    <t>Materials Program</t>
  </si>
  <si>
    <t>40.13(a)</t>
  </si>
  <si>
    <t>Voluntary notification of transfer of source material (less than 0.05% by weight) to persons exempt from licensing</t>
  </si>
  <si>
    <t>40.22(b)(4)</t>
  </si>
  <si>
    <t>Response to NRC written request by GLs</t>
  </si>
  <si>
    <t>40.22(c)</t>
  </si>
  <si>
    <t>Notification of significant contamination identified by GL when activities permanently ceased</t>
  </si>
  <si>
    <t>40.23, 40.66, &amp; 40.67</t>
  </si>
  <si>
    <t xml:space="preserve">GL report of transient shipment; Advanced notifications of import/export of natural uranium; </t>
  </si>
  <si>
    <t>40.31(i) [included in 40.36]</t>
  </si>
  <si>
    <t>40.35(b)</t>
  </si>
  <si>
    <t>Labeling requirement for devices containing DU</t>
  </si>
  <si>
    <t>40.35(e)</t>
  </si>
  <si>
    <t>Transfer reports of industrial product &amp; devices containing DU</t>
  </si>
  <si>
    <t>Submittals of DFPs and FA</t>
  </si>
  <si>
    <t>40.42(e)</t>
  </si>
  <si>
    <t>40.53(c)</t>
  </si>
  <si>
    <t>Exempt distribution reports</t>
  </si>
  <si>
    <t>40.55(d)(1)</t>
  </si>
  <si>
    <t>Source material transfers to 40.22 GLs</t>
  </si>
  <si>
    <t>40.55(d)(2)</t>
  </si>
  <si>
    <t>Submittal of telephone reports under 40.60(a) and 40.60(b)</t>
  </si>
  <si>
    <t>TOTAL</t>
  </si>
  <si>
    <t>AS licensee respondents</t>
  </si>
  <si>
    <r>
      <t>Notification to</t>
    </r>
    <r>
      <rPr>
        <sz val="10"/>
        <rFont val="Arial"/>
        <family val="2"/>
      </rPr>
      <t xml:space="preserve"> regulatory authority</t>
    </r>
    <r>
      <rPr>
        <sz val="10"/>
        <color rgb="FF000000"/>
        <rFont val="Arial"/>
        <family val="2"/>
      </rPr>
      <t xml:space="preserve"> of information with significant implication for public health and safety or common defense and security</t>
    </r>
  </si>
  <si>
    <t>Notification of of any failure in a tailings or waste retention system</t>
  </si>
  <si>
    <r>
      <t>Notification to</t>
    </r>
    <r>
      <rPr>
        <sz val="10"/>
        <color rgb="FFFF0000"/>
        <rFont val="Arial"/>
        <family val="2"/>
      </rPr>
      <t xml:space="preserve"> </t>
    </r>
    <r>
      <rPr>
        <sz val="10"/>
        <rFont val="Arial"/>
        <family val="2"/>
      </rPr>
      <t>regulatory authority</t>
    </r>
    <r>
      <rPr>
        <sz val="10"/>
        <color rgb="FF000000"/>
        <rFont val="Arial"/>
        <family val="2"/>
      </rPr>
      <t xml:space="preserve"> of information with significant implication for public health and safety or common defense and security</t>
    </r>
  </si>
  <si>
    <t>40.36(a)&amp;(b) DFPs, and 40.31(i)</t>
  </si>
  <si>
    <t>40.36(c)(1)&amp;(2), one time only</t>
  </si>
  <si>
    <t>40.36(c)(5) Licensees switching from cert. to DFP</t>
  </si>
  <si>
    <t>40.36(c)(5) Licensees amending DFPs</t>
  </si>
  <si>
    <t>40.36(d), once every three years</t>
  </si>
  <si>
    <t>NRC Licensee recordkeepers</t>
  </si>
  <si>
    <t>Hours per Recordkeeper</t>
  </si>
  <si>
    <t>Uranium Active Recovery Program</t>
  </si>
  <si>
    <t>Daily tailings or waste retention system inspections (3 years after inspection is conducted)</t>
  </si>
  <si>
    <t>40.51(c)&amp;(d)</t>
  </si>
  <si>
    <t>(Until license termination)</t>
  </si>
  <si>
    <t>40.61(a)&amp;(b)</t>
  </si>
  <si>
    <t>Receipt of material (as long as material possessed &amp; 3 yrs following transfer); Transfer of material (until license termination); Disposal of material (until license termination) ; If no retention period specified, until license termination</t>
  </si>
  <si>
    <t>40.61(d)</t>
  </si>
  <si>
    <t>Forwarding records of unsealed source material to Regional Office prior to license termination</t>
  </si>
  <si>
    <t>40.61(e)</t>
  </si>
  <si>
    <t>Forwarding records of unsealed source material to new licensee prior to license transfer</t>
  </si>
  <si>
    <t>40.61(f)</t>
  </si>
  <si>
    <t>Forwarding FA records to Regional Office prior to license termination</t>
  </si>
  <si>
    <t>Appendix A</t>
  </si>
  <si>
    <t>Records relating to operation of uranium mills &amp; disposition of tailings or wastes (until license termination)</t>
  </si>
  <si>
    <t>40.36(f)</t>
  </si>
  <si>
    <t>Records maintained until site released for unrestricted use</t>
  </si>
  <si>
    <t>40.35(e)(3)</t>
  </si>
  <si>
    <t>3 year retention for reports under 40.35( e)</t>
  </si>
  <si>
    <t>40.53(c)(6)</t>
  </si>
  <si>
    <t>1 year retention for exempt distribution reports</t>
  </si>
  <si>
    <t>40.55(e)</t>
  </si>
  <si>
    <t>Record retained for 1 year after event included in report to NRC or Agreement State</t>
  </si>
  <si>
    <t>AS Licensee recordkeepers</t>
  </si>
  <si>
    <t>40.55 (e)</t>
  </si>
  <si>
    <t>Number of Respondents</t>
  </si>
  <si>
    <t>Burden per response</t>
  </si>
  <si>
    <t>40.53(b)</t>
  </si>
  <si>
    <t>Labeling requirements and instructions to user</t>
  </si>
  <si>
    <t>40.55(a)</t>
  </si>
  <si>
    <t>Labeling requirements "radioactive material"</t>
  </si>
  <si>
    <t>40.55(c)</t>
  </si>
  <si>
    <t>Copy of 40.22 &amp; 40.51 to GLs prior to source material transfer</t>
  </si>
  <si>
    <t>Total</t>
  </si>
  <si>
    <t>Total Burden (NRC Licensees)</t>
  </si>
  <si>
    <t>Respondents</t>
  </si>
  <si>
    <t>NRC licensees</t>
  </si>
  <si>
    <t>AS licensees</t>
  </si>
  <si>
    <t>Burden</t>
  </si>
  <si>
    <t>Cost @$263</t>
  </si>
  <si>
    <t>Uranium recovery (Active)</t>
  </si>
  <si>
    <t>Reporting</t>
  </si>
  <si>
    <t>Uranium recovery decommissioning</t>
  </si>
  <si>
    <t>Recordkeeping</t>
  </si>
  <si>
    <t>Fuel cycle</t>
  </si>
  <si>
    <t>Third party disclosure</t>
  </si>
  <si>
    <t>Materials</t>
  </si>
  <si>
    <t>Total Burden (Agreement State Licensees)</t>
  </si>
  <si>
    <t>Total Burden (All Licensees)</t>
  </si>
  <si>
    <t>Cost @$263/hr</t>
  </si>
  <si>
    <t>Uranium recovery (active)</t>
  </si>
  <si>
    <t>Uranium recovery (decommisioning)</t>
  </si>
  <si>
    <t>CHANGE IN BURDEN AND RESPONSES - NRC LICENSEES</t>
  </si>
  <si>
    <t>IN ROCIS</t>
  </si>
  <si>
    <t>CURRENT REQUEST</t>
  </si>
  <si>
    <t>CHANGE</t>
  </si>
  <si>
    <t>CHANGE IN BURDEN AND RESPONSES - AGREEMENT STATE LICENSEES</t>
  </si>
  <si>
    <t>CHANGE IN BURDEN AND RESPONSES - ALL LICENSEES</t>
  </si>
  <si>
    <t>RESPONDENTS (as shown in ROCIS)</t>
  </si>
  <si>
    <t>The current submission correctly includes recordkeepers as respondents.</t>
  </si>
  <si>
    <t>Note that the total number of respondents entered in ROCIS in the 2016 did not include recordkeepers.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</si>
</sst>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0.00\ [$€-1];[Red]\-#,##0.00\ [$€-1]"/>
    <numFmt numFmtId="166" formatCode="#,##0.0"/>
    <numFmt numFmtId="167" formatCode="&quot;$&quot;#,##0"/>
  </numFmts>
  <fonts count="18" x14ac:knownFonts="1">
    <font>
      <sz val="11"/>
      <color theme="1"/>
      <name val="Arial"/>
      <family val="2"/>
    </font>
    <font>
      <b/>
      <sz val="11"/>
      <color theme="0"/>
      <name val="Arial"/>
      <family val="2"/>
    </font>
    <font>
      <sz val="11"/>
      <color rgb="FFFF0000"/>
      <name val="Arial"/>
      <family val="2"/>
    </font>
    <font>
      <b/>
      <sz val="11"/>
      <color theme="1"/>
      <name val="Arial"/>
      <family val="2"/>
    </font>
    <font>
      <sz val="10"/>
      <color theme="1"/>
      <name val="Arial"/>
      <family val="2"/>
    </font>
    <font>
      <b/>
      <sz val="10"/>
      <color rgb="FF000000"/>
      <name val="Arial"/>
      <family val="2"/>
    </font>
    <font>
      <b/>
      <sz val="10"/>
      <color theme="0"/>
      <name val="Arial"/>
      <family val="2"/>
    </font>
    <font>
      <sz val="10"/>
      <color rgb="FF000000"/>
      <name val="Arial"/>
      <family val="2"/>
    </font>
    <font>
      <sz val="10"/>
      <color rgb="FFFF0000"/>
      <name val="Arial"/>
      <family val="2"/>
    </font>
    <font>
      <sz val="10"/>
      <color theme="8"/>
      <name val="Arial"/>
      <family val="2"/>
    </font>
    <font>
      <sz val="9"/>
      <color rgb="FF000000"/>
      <name val="Arial"/>
      <family val="2"/>
    </font>
    <font>
      <b/>
      <sz val="10"/>
      <color theme="1"/>
      <name val="Arial"/>
      <family val="2"/>
    </font>
    <font>
      <sz val="10"/>
      <name val="Arial"/>
      <family val="2"/>
    </font>
    <font>
      <b/>
      <sz val="11"/>
      <color rgb="FF000000"/>
      <name val="Arial"/>
      <family val="2"/>
    </font>
    <font>
      <sz val="11"/>
      <color rgb="FF000000"/>
      <name val="Arial"/>
      <family val="2"/>
    </font>
    <font>
      <sz val="11"/>
      <color theme="8"/>
      <name val="Arial"/>
      <family val="2"/>
    </font>
    <font>
      <b/>
      <sz val="11"/>
      <color rgb="FFFFFFFF"/>
      <name val="Arial"/>
      <family val="2"/>
    </font>
    <font>
      <b/>
      <sz val="11"/>
      <color rgb="FFFF0000"/>
      <name val="Arial"/>
      <family val="2"/>
    </font>
  </fonts>
  <fills count="10">
    <fill>
      <patternFill patternType="none"/>
    </fill>
    <fill>
      <patternFill patternType="gray125"/>
    </fill>
    <fill>
      <patternFill patternType="solid">
        <fgColor theme="1"/>
        <bgColor indexed="64"/>
      </patternFill>
    </fill>
    <fill>
      <patternFill patternType="solid">
        <fgColor rgb="FFFFFF99"/>
        <bgColor indexed="64"/>
      </patternFill>
    </fill>
    <fill>
      <patternFill patternType="solid">
        <fgColor theme="4" tint="0.79998168889431442"/>
        <bgColor indexed="64"/>
      </patternFill>
    </fill>
    <fill>
      <patternFill patternType="solid">
        <fgColor rgb="FF000000"/>
        <bgColor rgb="FF000000"/>
      </patternFill>
    </fill>
    <fill>
      <patternFill patternType="solid">
        <fgColor rgb="FFFFFFFF"/>
        <bgColor rgb="FF000000"/>
      </patternFill>
    </fill>
    <fill>
      <patternFill patternType="solid">
        <fgColor rgb="FFFFFFCC"/>
        <bgColor rgb="FF000000"/>
      </patternFill>
    </fill>
    <fill>
      <patternFill patternType="solid">
        <fgColor rgb="FFE2EFDA"/>
        <bgColor rgb="FF000000"/>
      </patternFill>
    </fill>
    <fill>
      <patternFill patternType="solid">
        <fgColor rgb="FFDDEBF7"/>
        <bgColor rgb="FF000000"/>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76">
    <xf numFmtId="0" fontId="0" fillId="0" borderId="0" xfId="0"/>
    <xf numFmtId="0" fontId="4" fillId="0" borderId="0" xfId="0" applyFont="1"/>
    <xf numFmtId="0" fontId="5" fillId="0" borderId="1" xfId="0" applyFont="1" applyBorder="1" applyAlignment="1">
      <alignment horizontal="center" vertical="center" wrapText="1"/>
    </xf>
    <xf numFmtId="0" fontId="4" fillId="0" borderId="0" xfId="0" applyFont="1" applyAlignment="1">
      <alignment wrapText="1"/>
    </xf>
    <xf numFmtId="0" fontId="7" fillId="0" borderId="1" xfId="0" applyFont="1" applyBorder="1" applyAlignment="1">
      <alignment horizontal="left" vertical="center" wrapText="1"/>
    </xf>
    <xf numFmtId="0" fontId="7" fillId="0" borderId="1" xfId="0" applyFont="1" applyBorder="1" applyAlignment="1">
      <alignment horizontal="right" vertical="center" wrapText="1"/>
    </xf>
    <xf numFmtId="0" fontId="4" fillId="0" borderId="0" xfId="0" applyFont="1" applyAlignment="1">
      <alignment vertical="center" wrapText="1"/>
    </xf>
    <xf numFmtId="0" fontId="7" fillId="0" borderId="1" xfId="0" applyFont="1" applyFill="1" applyBorder="1" applyAlignment="1">
      <alignment horizontal="left" vertical="center" wrapText="1"/>
    </xf>
    <xf numFmtId="0" fontId="8" fillId="0" borderId="0" xfId="0" applyFont="1" applyAlignment="1">
      <alignment wrapText="1"/>
    </xf>
    <xf numFmtId="0" fontId="9" fillId="0" borderId="0" xfId="0" applyFont="1" applyAlignment="1">
      <alignment vertical="top"/>
    </xf>
    <xf numFmtId="0" fontId="7" fillId="3" borderId="1" xfId="0" applyFont="1" applyFill="1" applyBorder="1" applyAlignment="1">
      <alignment horizontal="left" vertical="center" wrapText="1"/>
    </xf>
    <xf numFmtId="0" fontId="7" fillId="3" borderId="1" xfId="0" applyFont="1" applyFill="1" applyBorder="1" applyAlignment="1">
      <alignment horizontal="right" vertical="center" wrapText="1"/>
    </xf>
    <xf numFmtId="0" fontId="7" fillId="0" borderId="1" xfId="0" applyFont="1" applyFill="1" applyBorder="1" applyAlignment="1">
      <alignment horizontal="right" vertical="center" wrapText="1"/>
    </xf>
    <xf numFmtId="0" fontId="9" fillId="0" borderId="0" xfId="0" applyFont="1" applyAlignment="1">
      <alignment vertical="center" wrapText="1"/>
    </xf>
    <xf numFmtId="0" fontId="4" fillId="0" borderId="1" xfId="0" applyFont="1" applyBorder="1" applyAlignment="1">
      <alignment horizontal="left" wrapText="1"/>
    </xf>
    <xf numFmtId="0" fontId="7" fillId="0" borderId="2" xfId="0" applyFont="1" applyFill="1" applyBorder="1" applyAlignment="1">
      <alignment horizontal="left" vertical="center" wrapText="1"/>
    </xf>
    <xf numFmtId="3" fontId="7" fillId="0" borderId="1" xfId="0" applyNumberFormat="1" applyFont="1" applyBorder="1" applyAlignment="1">
      <alignment horizontal="right" vertical="center" wrapText="1"/>
    </xf>
    <xf numFmtId="0" fontId="4" fillId="3" borderId="1" xfId="0" applyFont="1" applyFill="1" applyBorder="1" applyAlignment="1">
      <alignment horizontal="left" wrapText="1"/>
    </xf>
    <xf numFmtId="164" fontId="7" fillId="3" borderId="1" xfId="0" applyNumberFormat="1" applyFont="1" applyFill="1" applyBorder="1" applyAlignment="1">
      <alignment horizontal="right" vertical="center" wrapText="1"/>
    </xf>
    <xf numFmtId="0" fontId="9" fillId="0" borderId="0" xfId="0" applyFont="1" applyAlignment="1">
      <alignment wrapText="1"/>
    </xf>
    <xf numFmtId="0" fontId="4" fillId="0" borderId="0" xfId="0" applyFont="1" applyFill="1"/>
    <xf numFmtId="0" fontId="4" fillId="0" borderId="0" xfId="0" applyFont="1" applyFill="1" applyAlignment="1">
      <alignment wrapText="1"/>
    </xf>
    <xf numFmtId="0" fontId="4" fillId="0" borderId="1" xfId="0" applyFont="1" applyBorder="1" applyAlignment="1">
      <alignment horizontal="right" vertical="center" wrapText="1"/>
    </xf>
    <xf numFmtId="0" fontId="10" fillId="0" borderId="1" xfId="0" applyFont="1" applyFill="1" applyBorder="1" applyAlignment="1">
      <alignment horizontal="left" vertical="center" wrapText="1"/>
    </xf>
    <xf numFmtId="0" fontId="4" fillId="0" borderId="1" xfId="0" applyFont="1" applyBorder="1" applyAlignment="1">
      <alignment horizontal="left" vertical="center" wrapText="1"/>
    </xf>
    <xf numFmtId="165" fontId="7" fillId="0" borderId="1" xfId="0" applyNumberFormat="1" applyFont="1" applyBorder="1" applyAlignment="1">
      <alignment horizontal="left" vertical="center" wrapText="1"/>
    </xf>
    <xf numFmtId="0" fontId="4" fillId="0" borderId="1" xfId="0" applyFont="1" applyFill="1" applyBorder="1" applyAlignment="1">
      <alignment horizontal="right" vertical="center" wrapText="1"/>
    </xf>
    <xf numFmtId="0" fontId="4" fillId="3" borderId="1" xfId="0" applyFont="1" applyFill="1" applyBorder="1" applyAlignment="1">
      <alignment horizontal="right" vertical="center" wrapText="1"/>
    </xf>
    <xf numFmtId="0" fontId="2" fillId="0" borderId="0" xfId="0" applyFont="1" applyAlignment="1">
      <alignment wrapText="1"/>
    </xf>
    <xf numFmtId="0" fontId="4" fillId="3" borderId="1" xfId="0" applyFont="1" applyFill="1" applyBorder="1" applyAlignment="1">
      <alignment horizontal="left"/>
    </xf>
    <xf numFmtId="0" fontId="4" fillId="3" borderId="1" xfId="0" applyFont="1" applyFill="1" applyBorder="1" applyAlignment="1">
      <alignment horizontal="right"/>
    </xf>
    <xf numFmtId="0" fontId="4" fillId="2" borderId="0" xfId="0" applyFont="1" applyFill="1" applyAlignment="1">
      <alignment horizontal="left"/>
    </xf>
    <xf numFmtId="0" fontId="4" fillId="2" borderId="0" xfId="0" applyFont="1" applyFill="1" applyAlignment="1">
      <alignment horizontal="left" wrapText="1"/>
    </xf>
    <xf numFmtId="0" fontId="4" fillId="2" borderId="0" xfId="0" applyFont="1" applyFill="1" applyAlignment="1">
      <alignment horizontal="right"/>
    </xf>
    <xf numFmtId="0" fontId="11" fillId="4" borderId="0" xfId="0" applyFont="1" applyFill="1" applyAlignment="1">
      <alignment horizontal="left"/>
    </xf>
    <xf numFmtId="0" fontId="11" fillId="4" borderId="0" xfId="0" applyFont="1" applyFill="1" applyAlignment="1">
      <alignment horizontal="left" wrapText="1"/>
    </xf>
    <xf numFmtId="0" fontId="11" fillId="4" borderId="0" xfId="0" applyFont="1" applyFill="1" applyAlignment="1">
      <alignment horizontal="right"/>
    </xf>
    <xf numFmtId="164" fontId="11" fillId="4" borderId="0" xfId="0" applyNumberFormat="1" applyFont="1" applyFill="1" applyAlignment="1">
      <alignment horizontal="right"/>
    </xf>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right"/>
    </xf>
    <xf numFmtId="0" fontId="5" fillId="0" borderId="1" xfId="0" applyFont="1" applyBorder="1" applyAlignment="1">
      <alignment horizontal="left" vertical="center" wrapText="1"/>
    </xf>
    <xf numFmtId="0" fontId="4" fillId="0" borderId="1" xfId="0" applyFont="1" applyBorder="1" applyAlignment="1">
      <alignment horizontal="right" wrapText="1"/>
    </xf>
    <xf numFmtId="0" fontId="4" fillId="0" borderId="1" xfId="0" applyFont="1" applyBorder="1" applyAlignment="1">
      <alignment horizontal="right"/>
    </xf>
    <xf numFmtId="0" fontId="4" fillId="0" borderId="1" xfId="0" applyFont="1" applyBorder="1" applyAlignment="1">
      <alignment wrapText="1"/>
    </xf>
    <xf numFmtId="0" fontId="0" fillId="0" borderId="0" xfId="0" applyAlignment="1">
      <alignment wrapText="1"/>
    </xf>
    <xf numFmtId="0" fontId="4" fillId="0" borderId="1" xfId="0" applyFont="1" applyFill="1" applyBorder="1" applyAlignment="1">
      <alignment horizontal="left" vertical="center" wrapText="1"/>
    </xf>
    <xf numFmtId="0" fontId="4" fillId="0" borderId="1" xfId="0" applyFont="1" applyFill="1" applyBorder="1" applyAlignment="1">
      <alignment horizontal="right" wrapText="1"/>
    </xf>
    <xf numFmtId="0" fontId="4" fillId="0" borderId="1" xfId="0" applyFont="1" applyFill="1" applyBorder="1" applyAlignment="1">
      <alignment horizontal="right"/>
    </xf>
    <xf numFmtId="0" fontId="4" fillId="3" borderId="1" xfId="0" applyFont="1" applyFill="1" applyBorder="1" applyAlignment="1">
      <alignment horizontal="left" vertical="center" wrapText="1"/>
    </xf>
    <xf numFmtId="0" fontId="4" fillId="3" borderId="1" xfId="0" applyFont="1" applyFill="1" applyBorder="1" applyAlignment="1">
      <alignment horizontal="right" wrapText="1"/>
    </xf>
    <xf numFmtId="0" fontId="7" fillId="0" borderId="1" xfId="0" applyFont="1" applyBorder="1" applyAlignment="1">
      <alignment vertical="center" wrapText="1"/>
    </xf>
    <xf numFmtId="0" fontId="4" fillId="3" borderId="1" xfId="0" applyFont="1" applyFill="1" applyBorder="1" applyAlignment="1">
      <alignment wrapText="1"/>
    </xf>
    <xf numFmtId="164" fontId="4" fillId="3" borderId="1" xfId="0" applyNumberFormat="1" applyFont="1" applyFill="1" applyBorder="1" applyAlignment="1">
      <alignment horizontal="right" vertical="center" wrapText="1"/>
    </xf>
    <xf numFmtId="0" fontId="4" fillId="0" borderId="1" xfId="0" applyFont="1" applyBorder="1" applyAlignment="1">
      <alignment horizontal="right" vertical="center"/>
    </xf>
    <xf numFmtId="1" fontId="7" fillId="0" borderId="1" xfId="0" applyNumberFormat="1" applyFont="1" applyBorder="1" applyAlignment="1">
      <alignment horizontal="right" vertical="center" wrapText="1"/>
    </xf>
    <xf numFmtId="0" fontId="4" fillId="3" borderId="1" xfId="0" applyFont="1" applyFill="1" applyBorder="1" applyAlignment="1">
      <alignment horizontal="right" vertical="center"/>
    </xf>
    <xf numFmtId="0" fontId="4" fillId="2" borderId="0" xfId="0" applyFont="1" applyFill="1" applyAlignment="1">
      <alignment wrapText="1"/>
    </xf>
    <xf numFmtId="0" fontId="4" fillId="2" borderId="0" xfId="0" applyFont="1" applyFill="1" applyAlignment="1">
      <alignment horizontal="right" vertical="center"/>
    </xf>
    <xf numFmtId="0" fontId="11" fillId="4" borderId="0" xfId="0" applyFont="1" applyFill="1" applyAlignment="1">
      <alignment wrapText="1"/>
    </xf>
    <xf numFmtId="0" fontId="13" fillId="0" borderId="1" xfId="0" applyFont="1" applyBorder="1" applyAlignment="1">
      <alignment horizontal="center" vertical="center" wrapText="1"/>
    </xf>
    <xf numFmtId="0" fontId="0" fillId="0" borderId="0" xfId="0" applyFont="1"/>
    <xf numFmtId="0" fontId="14" fillId="0" borderId="1" xfId="0" applyFont="1" applyBorder="1" applyAlignment="1">
      <alignment horizontal="left" vertical="center" wrapText="1"/>
    </xf>
    <xf numFmtId="0" fontId="14" fillId="0" borderId="1" xfId="0" applyFont="1" applyBorder="1" applyAlignment="1">
      <alignment horizontal="right" vertical="center" wrapText="1"/>
    </xf>
    <xf numFmtId="0" fontId="14" fillId="3" borderId="1" xfId="0" applyFont="1" applyFill="1" applyBorder="1" applyAlignment="1">
      <alignment horizontal="left" vertical="center" wrapText="1"/>
    </xf>
    <xf numFmtId="0" fontId="14" fillId="3" borderId="1" xfId="0" applyFont="1" applyFill="1" applyBorder="1" applyAlignment="1">
      <alignment horizontal="right" vertical="center" wrapText="1"/>
    </xf>
    <xf numFmtId="0" fontId="2" fillId="0" borderId="0" xfId="0" applyFont="1"/>
    <xf numFmtId="0" fontId="15" fillId="0" borderId="0" xfId="0" applyFont="1" applyAlignment="1">
      <alignment wrapText="1"/>
    </xf>
    <xf numFmtId="0" fontId="0" fillId="0" borderId="1" xfId="0" applyFont="1" applyBorder="1" applyAlignment="1">
      <alignment horizontal="left" wrapText="1"/>
    </xf>
    <xf numFmtId="0" fontId="0" fillId="3" borderId="1" xfId="0" applyFont="1" applyFill="1" applyBorder="1" applyAlignment="1">
      <alignment horizontal="left"/>
    </xf>
    <xf numFmtId="0" fontId="0" fillId="0" borderId="1" xfId="0" applyFont="1" applyBorder="1" applyAlignment="1">
      <alignment horizontal="right" vertical="center"/>
    </xf>
    <xf numFmtId="0" fontId="15" fillId="0" borderId="0" xfId="0" applyFont="1" applyAlignment="1">
      <alignment vertical="top"/>
    </xf>
    <xf numFmtId="0" fontId="0" fillId="2" borderId="0" xfId="0" applyFont="1" applyFill="1" applyAlignment="1">
      <alignment horizontal="left"/>
    </xf>
    <xf numFmtId="0" fontId="0" fillId="2" borderId="0" xfId="0" applyFont="1" applyFill="1" applyAlignment="1">
      <alignment horizontal="right"/>
    </xf>
    <xf numFmtId="0" fontId="0" fillId="0" borderId="0" xfId="0" applyFont="1" applyAlignment="1">
      <alignment vertical="top"/>
    </xf>
    <xf numFmtId="0" fontId="14" fillId="4" borderId="0" xfId="0" applyFont="1" applyFill="1" applyBorder="1" applyAlignment="1">
      <alignment horizontal="left" vertical="center" wrapText="1"/>
    </xf>
    <xf numFmtId="0" fontId="0" fillId="4" borderId="0" xfId="0" applyFont="1" applyFill="1" applyAlignment="1">
      <alignment horizontal="left"/>
    </xf>
    <xf numFmtId="0" fontId="0" fillId="4" borderId="0" xfId="0" applyFont="1" applyFill="1" applyAlignment="1">
      <alignment horizontal="right"/>
    </xf>
    <xf numFmtId="0" fontId="0" fillId="0" borderId="0" xfId="0" applyFont="1" applyAlignment="1">
      <alignment horizontal="left"/>
    </xf>
    <xf numFmtId="0" fontId="0" fillId="0" borderId="0" xfId="0" applyFont="1" applyAlignment="1">
      <alignment horizontal="right"/>
    </xf>
    <xf numFmtId="0" fontId="0" fillId="0" borderId="1" xfId="0" applyBorder="1" applyAlignment="1">
      <alignment horizontal="left"/>
    </xf>
    <xf numFmtId="0" fontId="0" fillId="0" borderId="1" xfId="0" applyBorder="1" applyAlignment="1">
      <alignment horizontal="right" vertical="center"/>
    </xf>
    <xf numFmtId="164" fontId="0" fillId="0" borderId="1" xfId="0" applyNumberFormat="1" applyBorder="1" applyAlignment="1">
      <alignment horizontal="right" vertical="center"/>
    </xf>
    <xf numFmtId="0" fontId="0" fillId="3" borderId="1" xfId="0" applyFill="1" applyBorder="1"/>
    <xf numFmtId="0" fontId="0" fillId="3" borderId="1" xfId="0" applyFill="1" applyBorder="1" applyAlignment="1">
      <alignment horizontal="right" vertical="center"/>
    </xf>
    <xf numFmtId="164" fontId="0" fillId="3" borderId="1" xfId="0" applyNumberFormat="1" applyFill="1" applyBorder="1" applyAlignment="1">
      <alignment horizontal="right" vertical="center"/>
    </xf>
    <xf numFmtId="0" fontId="0" fillId="0" borderId="0" xfId="0" applyFill="1"/>
    <xf numFmtId="0" fontId="14" fillId="0" borderId="1" xfId="0" applyFont="1" applyBorder="1" applyAlignment="1">
      <alignment vertical="center" wrapText="1"/>
    </xf>
    <xf numFmtId="0" fontId="0" fillId="0" borderId="1" xfId="0" applyBorder="1" applyAlignment="1">
      <alignment vertical="center"/>
    </xf>
    <xf numFmtId="0" fontId="14" fillId="3" borderId="1" xfId="0" applyFont="1" applyFill="1" applyBorder="1" applyAlignment="1">
      <alignment vertical="center" wrapText="1"/>
    </xf>
    <xf numFmtId="0" fontId="0" fillId="3" borderId="1" xfId="0" applyFill="1" applyBorder="1" applyAlignment="1">
      <alignment vertical="center"/>
    </xf>
    <xf numFmtId="0" fontId="0" fillId="0" borderId="1" xfId="0" applyFont="1" applyBorder="1" applyAlignment="1">
      <alignment horizontal="left" vertical="center" wrapText="1"/>
    </xf>
    <xf numFmtId="0" fontId="7" fillId="3" borderId="1" xfId="0" applyFont="1" applyFill="1" applyBorder="1" applyAlignment="1">
      <alignment vertical="center" wrapText="1"/>
    </xf>
    <xf numFmtId="0" fontId="0" fillId="3" borderId="1" xfId="0" applyFill="1" applyBorder="1" applyAlignment="1">
      <alignment horizontal="right"/>
    </xf>
    <xf numFmtId="0" fontId="15" fillId="0" borderId="0" xfId="0" applyFont="1"/>
    <xf numFmtId="0" fontId="3" fillId="2" borderId="0" xfId="0" applyFont="1" applyFill="1"/>
    <xf numFmtId="0" fontId="3" fillId="2" borderId="0" xfId="0" applyFont="1" applyFill="1" applyAlignment="1">
      <alignment horizontal="right"/>
    </xf>
    <xf numFmtId="0" fontId="5" fillId="4" borderId="0" xfId="0" applyFont="1" applyFill="1" applyBorder="1" applyAlignment="1">
      <alignment vertical="center" wrapText="1"/>
    </xf>
    <xf numFmtId="0" fontId="3" fillId="4" borderId="0" xfId="0" applyFont="1" applyFill="1"/>
    <xf numFmtId="0" fontId="3" fillId="4" borderId="0" xfId="0" applyFont="1" applyFill="1" applyAlignment="1">
      <alignment horizontal="right"/>
    </xf>
    <xf numFmtId="164" fontId="3" fillId="4" borderId="0" xfId="0" applyNumberFormat="1" applyFont="1" applyFill="1" applyAlignment="1">
      <alignment horizontal="right"/>
    </xf>
    <xf numFmtId="0" fontId="5" fillId="0" borderId="1" xfId="0" applyFont="1" applyBorder="1" applyAlignment="1">
      <alignment vertical="center" wrapText="1"/>
    </xf>
    <xf numFmtId="0" fontId="7" fillId="0" borderId="1" xfId="0" applyFont="1" applyBorder="1" applyAlignment="1">
      <alignment horizontal="center" vertical="center" wrapText="1"/>
    </xf>
    <xf numFmtId="0" fontId="7"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0" xfId="0" applyFont="1" applyFill="1"/>
    <xf numFmtId="0" fontId="7" fillId="4" borderId="1" xfId="0" applyFont="1" applyFill="1" applyBorder="1" applyAlignment="1">
      <alignment vertical="center" wrapText="1"/>
    </xf>
    <xf numFmtId="0" fontId="7" fillId="4" borderId="1"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4" borderId="12" xfId="0" applyFont="1" applyFill="1" applyBorder="1" applyAlignment="1">
      <alignment horizontal="center" vertical="center" wrapText="1"/>
    </xf>
    <xf numFmtId="0" fontId="7" fillId="4" borderId="13" xfId="0" applyFont="1" applyFill="1" applyBorder="1" applyAlignment="1">
      <alignment horizontal="center" vertical="center" wrapText="1"/>
    </xf>
    <xf numFmtId="0" fontId="3" fillId="0" borderId="1" xfId="0" applyFont="1" applyBorder="1"/>
    <xf numFmtId="0" fontId="3" fillId="0" borderId="1" xfId="0" applyFont="1" applyBorder="1" applyAlignment="1">
      <alignment horizontal="center" wrapText="1"/>
    </xf>
    <xf numFmtId="0" fontId="3" fillId="0" borderId="1" xfId="0" applyFont="1" applyBorder="1" applyAlignment="1">
      <alignment horizontal="center"/>
    </xf>
    <xf numFmtId="166" fontId="3" fillId="0" borderId="1" xfId="0" applyNumberFormat="1" applyFont="1" applyBorder="1"/>
    <xf numFmtId="0" fontId="0" fillId="0" borderId="1" xfId="0" applyBorder="1"/>
    <xf numFmtId="0" fontId="0" fillId="0" borderId="1" xfId="0" applyFill="1" applyBorder="1"/>
    <xf numFmtId="166" fontId="0" fillId="0" borderId="1" xfId="0" applyNumberFormat="1" applyBorder="1"/>
    <xf numFmtId="167" fontId="0" fillId="0" borderId="1" xfId="0" applyNumberFormat="1" applyBorder="1"/>
    <xf numFmtId="166" fontId="0" fillId="0" borderId="1" xfId="0" applyNumberFormat="1" applyFill="1" applyBorder="1"/>
    <xf numFmtId="167" fontId="3" fillId="0" borderId="1" xfId="0" applyNumberFormat="1" applyFont="1" applyBorder="1"/>
    <xf numFmtId="0" fontId="3" fillId="0" borderId="0" xfId="0" applyFont="1" applyBorder="1"/>
    <xf numFmtId="166" fontId="3" fillId="0" borderId="0" xfId="0" applyNumberFormat="1" applyFont="1" applyBorder="1"/>
    <xf numFmtId="167" fontId="3" fillId="0" borderId="0" xfId="0" applyNumberFormat="1" applyFont="1" applyBorder="1"/>
    <xf numFmtId="3" fontId="0" fillId="0" borderId="1" xfId="0" applyNumberFormat="1" applyBorder="1"/>
    <xf numFmtId="3" fontId="0" fillId="0" borderId="1" xfId="0" applyNumberFormat="1" applyFill="1" applyBorder="1"/>
    <xf numFmtId="3" fontId="3" fillId="0" borderId="1" xfId="0" applyNumberFormat="1" applyFont="1" applyBorder="1"/>
    <xf numFmtId="0" fontId="3" fillId="0" borderId="1" xfId="0" applyFont="1" applyBorder="1" applyAlignment="1">
      <alignment wrapText="1"/>
    </xf>
    <xf numFmtId="0" fontId="3" fillId="0" borderId="1" xfId="0" applyFont="1" applyFill="1" applyBorder="1" applyAlignment="1">
      <alignment wrapText="1"/>
    </xf>
    <xf numFmtId="166" fontId="0" fillId="0" borderId="0" xfId="0" applyNumberFormat="1"/>
    <xf numFmtId="166" fontId="13" fillId="7" borderId="1" xfId="0" applyNumberFormat="1" applyFont="1" applyFill="1" applyBorder="1"/>
    <xf numFmtId="166" fontId="13" fillId="8" borderId="1" xfId="0" applyNumberFormat="1" applyFont="1" applyFill="1" applyBorder="1"/>
    <xf numFmtId="166" fontId="13" fillId="9" borderId="1" xfId="0" applyNumberFormat="1" applyFont="1" applyFill="1" applyBorder="1"/>
    <xf numFmtId="166" fontId="0" fillId="8" borderId="1" xfId="0" applyNumberFormat="1" applyFont="1" applyFill="1" applyBorder="1"/>
    <xf numFmtId="166" fontId="0" fillId="9" borderId="1" xfId="0" applyNumberFormat="1" applyFont="1" applyFill="1" applyBorder="1"/>
    <xf numFmtId="166" fontId="13" fillId="0" borderId="0" xfId="0" applyNumberFormat="1" applyFont="1" applyFill="1" applyBorder="1"/>
    <xf numFmtId="0" fontId="6"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2" borderId="1" xfId="0" applyFont="1" applyFill="1" applyBorder="1" applyAlignment="1">
      <alignment horizontal="center"/>
    </xf>
    <xf numFmtId="0" fontId="6" fillId="2" borderId="3" xfId="0" applyFont="1" applyFill="1" applyBorder="1" applyAlignment="1">
      <alignment horizontal="center"/>
    </xf>
    <xf numFmtId="0" fontId="6" fillId="2" borderId="4" xfId="0" applyFont="1" applyFill="1" applyBorder="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xf>
    <xf numFmtId="0" fontId="1" fillId="2" borderId="4" xfId="0" applyFont="1" applyFill="1" applyBorder="1" applyAlignment="1">
      <alignment horizontal="center"/>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1" fillId="2" borderId="3" xfId="0" applyFont="1" applyFill="1" applyBorder="1" applyAlignment="1">
      <alignment horizontal="center"/>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0" borderId="1" xfId="0" applyFont="1" applyBorder="1" applyAlignment="1">
      <alignment horizontal="center"/>
    </xf>
    <xf numFmtId="166" fontId="3" fillId="0" borderId="1" xfId="0" applyNumberFormat="1" applyFont="1" applyBorder="1" applyAlignment="1">
      <alignment horizontal="center"/>
    </xf>
    <xf numFmtId="166" fontId="0" fillId="0" borderId="0" xfId="0" applyNumberFormat="1" applyFont="1" applyFill="1" applyBorder="1"/>
    <xf numFmtId="166" fontId="16" fillId="5" borderId="14" xfId="0" applyNumberFormat="1" applyFont="1" applyFill="1" applyBorder="1" applyAlignment="1">
      <alignment horizontal="center"/>
    </xf>
    <xf numFmtId="166" fontId="13" fillId="6" borderId="15" xfId="0" applyNumberFormat="1" applyFont="1" applyFill="1" applyBorder="1" applyAlignment="1">
      <alignment horizontal="center" vertical="center"/>
    </xf>
    <xf numFmtId="166" fontId="13" fillId="7" borderId="1" xfId="0" applyNumberFormat="1" applyFont="1" applyFill="1" applyBorder="1" applyAlignment="1">
      <alignment horizontal="center"/>
    </xf>
    <xf numFmtId="166" fontId="13" fillId="8" borderId="1" xfId="0" applyNumberFormat="1" applyFont="1" applyFill="1" applyBorder="1" applyAlignment="1">
      <alignment horizontal="center"/>
    </xf>
    <xf numFmtId="166" fontId="13" fillId="9" borderId="1" xfId="0" applyNumberFormat="1" applyFont="1" applyFill="1" applyBorder="1" applyAlignment="1">
      <alignment horizontal="center"/>
    </xf>
    <xf numFmtId="166" fontId="13" fillId="6" borderId="16" xfId="0" applyNumberFormat="1" applyFont="1" applyFill="1" applyBorder="1" applyAlignment="1">
      <alignment horizontal="center" vertical="center"/>
    </xf>
    <xf numFmtId="166" fontId="0" fillId="0" borderId="1" xfId="0" applyNumberFormat="1" applyFont="1" applyFill="1" applyBorder="1"/>
    <xf numFmtId="166" fontId="0" fillId="7" borderId="1" xfId="0" applyNumberFormat="1" applyFont="1" applyFill="1" applyBorder="1"/>
    <xf numFmtId="166" fontId="13" fillId="0" borderId="1" xfId="0" applyNumberFormat="1" applyFont="1" applyFill="1" applyBorder="1"/>
    <xf numFmtId="166" fontId="13" fillId="6" borderId="0" xfId="0" applyNumberFormat="1" applyFont="1" applyFill="1" applyBorder="1" applyAlignment="1">
      <alignment horizontal="center" vertical="center" wrapText="1"/>
    </xf>
    <xf numFmtId="166" fontId="0" fillId="0" borderId="5" xfId="0" applyNumberFormat="1" applyFont="1" applyFill="1" applyBorder="1"/>
    <xf numFmtId="166" fontId="13" fillId="0" borderId="0" xfId="0" applyNumberFormat="1" applyFont="1" applyFill="1" applyBorder="1" applyAlignment="1">
      <alignment vertical="center"/>
    </xf>
    <xf numFmtId="166" fontId="13" fillId="6" borderId="0" xfId="0" applyNumberFormat="1" applyFont="1" applyFill="1" applyBorder="1" applyAlignment="1">
      <alignment horizontal="center" vertical="center"/>
    </xf>
    <xf numFmtId="166" fontId="16" fillId="5" borderId="1" xfId="0" applyNumberFormat="1" applyFont="1" applyFill="1" applyBorder="1" applyAlignment="1">
      <alignment horizontal="center"/>
    </xf>
    <xf numFmtId="166" fontId="13" fillId="7" borderId="1" xfId="0" applyNumberFormat="1" applyFont="1" applyFill="1" applyBorder="1" applyAlignment="1">
      <alignment horizontal="center" vertical="center" wrapText="1"/>
    </xf>
    <xf numFmtId="166" fontId="13" fillId="8" borderId="1" xfId="0" applyNumberFormat="1" applyFont="1" applyFill="1" applyBorder="1" applyAlignment="1">
      <alignment horizontal="center" vertical="center" wrapText="1"/>
    </xf>
    <xf numFmtId="166" fontId="13" fillId="9" borderId="1" xfId="0" applyNumberFormat="1" applyFont="1" applyFill="1" applyBorder="1" applyAlignment="1">
      <alignment horizontal="center" vertical="center" wrapText="1"/>
    </xf>
    <xf numFmtId="166" fontId="17" fillId="0" borderId="1" xfId="0" applyNumberFormat="1" applyFont="1" applyFill="1" applyBorder="1"/>
    <xf numFmtId="166" fontId="17" fillId="0" borderId="0" xfId="0" applyNumberFormat="1"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ENEWALS/3150-0020%20Part%2040/2018/DRAFT/7-16-18/Part%2040%20burden%20spreadsheet%202018%20as%20of%207-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RC licensee reporting"/>
      <sheetName val="AS licensee reporting"/>
      <sheetName val="NRC licensee rkeeping"/>
      <sheetName val="AS licensee rkeeping"/>
      <sheetName val="NRC 3rd Party"/>
      <sheetName val="AS 3rd Party"/>
      <sheetName val="Totals"/>
      <sheetName val="Burden change"/>
    </sheetNames>
    <sheetDataSet>
      <sheetData sheetId="0">
        <row r="81">
          <cell r="C81">
            <v>1</v>
          </cell>
        </row>
        <row r="84">
          <cell r="C84">
            <v>4</v>
          </cell>
        </row>
        <row r="87">
          <cell r="C87">
            <v>1</v>
          </cell>
        </row>
        <row r="92">
          <cell r="C92">
            <v>30</v>
          </cell>
        </row>
        <row r="93">
          <cell r="C93">
            <v>1</v>
          </cell>
        </row>
        <row r="94">
          <cell r="C94">
            <v>1</v>
          </cell>
        </row>
        <row r="98">
          <cell r="C98">
            <v>1</v>
          </cell>
        </row>
        <row r="99">
          <cell r="C99">
            <v>6</v>
          </cell>
        </row>
        <row r="100">
          <cell r="C100">
            <v>3</v>
          </cell>
        </row>
        <row r="104">
          <cell r="C104">
            <v>2</v>
          </cell>
        </row>
        <row r="105">
          <cell r="C105">
            <v>3</v>
          </cell>
        </row>
        <row r="106">
          <cell r="C106">
            <v>2</v>
          </cell>
        </row>
      </sheetData>
      <sheetData sheetId="1"/>
      <sheetData sheetId="2"/>
      <sheetData sheetId="3"/>
      <sheetData sheetId="4">
        <row r="6">
          <cell r="E6">
            <v>6</v>
          </cell>
        </row>
      </sheetData>
      <sheetData sheetId="5">
        <row r="4">
          <cell r="E4">
            <v>0</v>
          </cell>
        </row>
      </sheetData>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11"/>
  <sheetViews>
    <sheetView zoomScaleNormal="100" workbookViewId="0">
      <pane ySplit="1" topLeftCell="A78" activePane="bottomLeft" state="frozen"/>
      <selection pane="bottomLeft" activeCell="A82" sqref="A82"/>
    </sheetView>
  </sheetViews>
  <sheetFormatPr defaultColWidth="8.75" defaultRowHeight="12.75" x14ac:dyDescent="0.2"/>
  <cols>
    <col min="1" max="1" width="14.375" style="38" customWidth="1"/>
    <col min="2" max="2" width="31.75" style="39" customWidth="1"/>
    <col min="3" max="3" width="12.25" style="40" customWidth="1"/>
    <col min="4" max="4" width="13.125" style="40" customWidth="1"/>
    <col min="5" max="5" width="10.875" style="40" bestFit="1" customWidth="1"/>
    <col min="6" max="6" width="10.75" style="40" bestFit="1" customWidth="1"/>
    <col min="7" max="7" width="8.75" style="40"/>
    <col min="8" max="8" width="8.75" style="1"/>
    <col min="9" max="9" width="51.375" style="3" customWidth="1"/>
    <col min="10" max="10" width="58.125" style="1" customWidth="1"/>
    <col min="11" max="16384" width="8.75" style="1"/>
  </cols>
  <sheetData>
    <row r="1" spans="1:10" ht="51.6" customHeight="1" x14ac:dyDescent="0.2">
      <c r="A1" s="2" t="s">
        <v>0</v>
      </c>
      <c r="B1" s="2" t="s">
        <v>1</v>
      </c>
      <c r="C1" s="2" t="s">
        <v>2</v>
      </c>
      <c r="D1" s="2" t="s">
        <v>3</v>
      </c>
      <c r="E1" s="2" t="s">
        <v>4</v>
      </c>
      <c r="F1" s="2" t="s">
        <v>5</v>
      </c>
      <c r="G1" s="2" t="s">
        <v>6</v>
      </c>
    </row>
    <row r="2" spans="1:10" x14ac:dyDescent="0.2">
      <c r="A2" s="139" t="s">
        <v>7</v>
      </c>
      <c r="B2" s="140"/>
      <c r="C2" s="140"/>
      <c r="D2" s="140"/>
      <c r="E2" s="140"/>
      <c r="F2" s="140"/>
      <c r="G2" s="140"/>
    </row>
    <row r="3" spans="1:10" ht="51" x14ac:dyDescent="0.2">
      <c r="A3" s="4" t="s">
        <v>8</v>
      </c>
      <c r="B3" s="4" t="s">
        <v>9</v>
      </c>
      <c r="C3" s="5">
        <v>0</v>
      </c>
      <c r="D3" s="5">
        <v>1</v>
      </c>
      <c r="E3" s="5">
        <f>C3*D3</f>
        <v>0</v>
      </c>
      <c r="F3" s="5">
        <v>1</v>
      </c>
      <c r="G3" s="5">
        <f>E3*F3</f>
        <v>0</v>
      </c>
      <c r="H3" s="6"/>
    </row>
    <row r="4" spans="1:10" x14ac:dyDescent="0.2">
      <c r="A4" s="4">
        <v>40.14</v>
      </c>
      <c r="B4" s="4" t="s">
        <v>10</v>
      </c>
      <c r="C4" s="5">
        <v>0</v>
      </c>
      <c r="D4" s="5">
        <v>1</v>
      </c>
      <c r="E4" s="5">
        <f t="shared" ref="E4:E26" si="0">C4*D4</f>
        <v>0</v>
      </c>
      <c r="F4" s="5">
        <v>1</v>
      </c>
      <c r="G4" s="5">
        <f t="shared" ref="G4:G26" si="1">E4*F4</f>
        <v>0</v>
      </c>
      <c r="H4" s="6"/>
    </row>
    <row r="5" spans="1:10" ht="25.5" x14ac:dyDescent="0.2">
      <c r="A5" s="4" t="s">
        <v>11</v>
      </c>
      <c r="B5" s="4" t="s">
        <v>12</v>
      </c>
      <c r="C5" s="5">
        <v>0</v>
      </c>
      <c r="D5" s="5">
        <v>1</v>
      </c>
      <c r="E5" s="5">
        <f t="shared" si="0"/>
        <v>0</v>
      </c>
      <c r="F5" s="5">
        <v>2</v>
      </c>
      <c r="G5" s="5">
        <f t="shared" si="1"/>
        <v>0</v>
      </c>
      <c r="H5" s="6"/>
    </row>
    <row r="6" spans="1:10" ht="25.5" x14ac:dyDescent="0.2">
      <c r="A6" s="4" t="s">
        <v>13</v>
      </c>
      <c r="B6" s="4" t="s">
        <v>14</v>
      </c>
      <c r="C6" s="5">
        <v>0</v>
      </c>
      <c r="D6" s="5">
        <v>1</v>
      </c>
      <c r="E6" s="5">
        <f t="shared" si="0"/>
        <v>0</v>
      </c>
      <c r="F6" s="5">
        <v>1</v>
      </c>
      <c r="G6" s="5">
        <f t="shared" si="1"/>
        <v>0</v>
      </c>
      <c r="H6" s="6"/>
    </row>
    <row r="7" spans="1:10" ht="38.25" x14ac:dyDescent="0.2">
      <c r="A7" s="4" t="s">
        <v>15</v>
      </c>
      <c r="B7" s="4" t="s">
        <v>16</v>
      </c>
      <c r="C7" s="5">
        <v>1</v>
      </c>
      <c r="D7" s="5">
        <v>1</v>
      </c>
      <c r="E7" s="5">
        <f t="shared" si="0"/>
        <v>1</v>
      </c>
      <c r="F7" s="5">
        <v>8</v>
      </c>
      <c r="G7" s="5">
        <f t="shared" si="1"/>
        <v>8</v>
      </c>
      <c r="H7" s="6"/>
    </row>
    <row r="8" spans="1:10" ht="25.5" x14ac:dyDescent="0.2">
      <c r="A8" s="4" t="s">
        <v>17</v>
      </c>
      <c r="B8" s="4" t="s">
        <v>18</v>
      </c>
      <c r="C8" s="5">
        <v>1</v>
      </c>
      <c r="D8" s="5">
        <v>1</v>
      </c>
      <c r="E8" s="5">
        <f t="shared" si="0"/>
        <v>1</v>
      </c>
      <c r="F8" s="5">
        <v>40</v>
      </c>
      <c r="G8" s="5">
        <f t="shared" si="1"/>
        <v>40</v>
      </c>
      <c r="H8" s="6"/>
    </row>
    <row r="9" spans="1:10" ht="25.5" x14ac:dyDescent="0.2">
      <c r="A9" s="4" t="s">
        <v>19</v>
      </c>
      <c r="B9" s="4" t="s">
        <v>20</v>
      </c>
      <c r="C9" s="5">
        <v>1</v>
      </c>
      <c r="D9" s="5">
        <v>3</v>
      </c>
      <c r="E9" s="5">
        <f t="shared" si="0"/>
        <v>3</v>
      </c>
      <c r="F9" s="5">
        <v>40</v>
      </c>
      <c r="G9" s="5">
        <f t="shared" si="1"/>
        <v>120</v>
      </c>
      <c r="H9" s="6"/>
    </row>
    <row r="10" spans="1:10" x14ac:dyDescent="0.2">
      <c r="A10" s="4" t="s">
        <v>21</v>
      </c>
      <c r="B10" s="4" t="s">
        <v>22</v>
      </c>
      <c r="C10" s="5">
        <v>0</v>
      </c>
      <c r="D10" s="5">
        <v>1</v>
      </c>
      <c r="E10" s="5">
        <f t="shared" si="0"/>
        <v>0</v>
      </c>
      <c r="F10" s="5">
        <v>100</v>
      </c>
      <c r="G10" s="5">
        <f t="shared" si="1"/>
        <v>0</v>
      </c>
      <c r="H10" s="6"/>
    </row>
    <row r="11" spans="1:10" x14ac:dyDescent="0.2">
      <c r="A11" s="4" t="s">
        <v>23</v>
      </c>
      <c r="B11" s="4" t="s">
        <v>24</v>
      </c>
      <c r="C11" s="5">
        <v>1</v>
      </c>
      <c r="D11" s="5">
        <v>1</v>
      </c>
      <c r="E11" s="5">
        <f t="shared" si="0"/>
        <v>1</v>
      </c>
      <c r="F11" s="5">
        <v>0.5</v>
      </c>
      <c r="G11" s="5">
        <f t="shared" si="1"/>
        <v>0.5</v>
      </c>
      <c r="H11" s="6"/>
    </row>
    <row r="12" spans="1:10" ht="63.75" x14ac:dyDescent="0.2">
      <c r="A12" s="4" t="s">
        <v>25</v>
      </c>
      <c r="B12" s="4" t="s">
        <v>26</v>
      </c>
      <c r="C12" s="5">
        <v>0</v>
      </c>
      <c r="D12" s="5">
        <v>1</v>
      </c>
      <c r="E12" s="5">
        <f t="shared" si="0"/>
        <v>0</v>
      </c>
      <c r="F12" s="5">
        <v>4</v>
      </c>
      <c r="G12" s="5">
        <f t="shared" si="1"/>
        <v>0</v>
      </c>
      <c r="H12" s="6"/>
    </row>
    <row r="13" spans="1:10" ht="102" x14ac:dyDescent="0.2">
      <c r="A13" s="4" t="s">
        <v>27</v>
      </c>
      <c r="B13" s="4" t="s">
        <v>28</v>
      </c>
      <c r="C13" s="5">
        <v>1</v>
      </c>
      <c r="D13" s="5">
        <v>1</v>
      </c>
      <c r="E13" s="5">
        <f t="shared" si="0"/>
        <v>1</v>
      </c>
      <c r="F13" s="5">
        <v>4</v>
      </c>
      <c r="G13" s="5">
        <f t="shared" si="1"/>
        <v>4</v>
      </c>
      <c r="H13" s="6"/>
    </row>
    <row r="14" spans="1:10" x14ac:dyDescent="0.2">
      <c r="A14" s="7" t="s">
        <v>29</v>
      </c>
      <c r="B14" s="4" t="s">
        <v>30</v>
      </c>
      <c r="C14" s="5">
        <v>0</v>
      </c>
      <c r="D14" s="5">
        <v>1</v>
      </c>
      <c r="E14" s="5">
        <f t="shared" si="0"/>
        <v>0</v>
      </c>
      <c r="F14" s="5">
        <v>4</v>
      </c>
      <c r="G14" s="5">
        <f t="shared" si="1"/>
        <v>0</v>
      </c>
      <c r="H14" s="6"/>
      <c r="I14" s="8"/>
      <c r="J14" s="9"/>
    </row>
    <row r="15" spans="1:10" x14ac:dyDescent="0.2">
      <c r="A15" s="4">
        <v>40.65</v>
      </c>
      <c r="B15" s="4" t="s">
        <v>31</v>
      </c>
      <c r="C15" s="5">
        <v>1</v>
      </c>
      <c r="D15" s="5">
        <v>2</v>
      </c>
      <c r="E15" s="5">
        <f t="shared" si="0"/>
        <v>2</v>
      </c>
      <c r="F15" s="5">
        <v>15</v>
      </c>
      <c r="G15" s="5">
        <f t="shared" si="1"/>
        <v>30</v>
      </c>
      <c r="H15" s="6"/>
    </row>
    <row r="16" spans="1:10" ht="38.25" x14ac:dyDescent="0.2">
      <c r="A16" s="4" t="s">
        <v>32</v>
      </c>
      <c r="B16" s="4" t="s">
        <v>33</v>
      </c>
      <c r="C16" s="5">
        <v>0</v>
      </c>
      <c r="D16" s="5">
        <v>0</v>
      </c>
      <c r="E16" s="5">
        <f t="shared" si="0"/>
        <v>0</v>
      </c>
      <c r="F16" s="5">
        <v>0</v>
      </c>
      <c r="G16" s="5">
        <f t="shared" si="1"/>
        <v>0</v>
      </c>
      <c r="H16" s="6"/>
    </row>
    <row r="17" spans="1:9" ht="25.5" x14ac:dyDescent="0.2">
      <c r="A17" s="4" t="s">
        <v>34</v>
      </c>
      <c r="B17" s="4" t="s">
        <v>35</v>
      </c>
      <c r="C17" s="5">
        <v>0</v>
      </c>
      <c r="D17" s="5">
        <v>1</v>
      </c>
      <c r="E17" s="5">
        <f t="shared" si="0"/>
        <v>0</v>
      </c>
      <c r="F17" s="5">
        <v>10</v>
      </c>
      <c r="G17" s="5">
        <f t="shared" si="1"/>
        <v>0</v>
      </c>
      <c r="H17" s="6"/>
    </row>
    <row r="18" spans="1:9" ht="51" x14ac:dyDescent="0.2">
      <c r="A18" s="4" t="s">
        <v>36</v>
      </c>
      <c r="B18" s="4" t="s">
        <v>37</v>
      </c>
      <c r="C18" s="5">
        <v>1</v>
      </c>
      <c r="D18" s="5">
        <v>1</v>
      </c>
      <c r="E18" s="5">
        <f t="shared" si="0"/>
        <v>1</v>
      </c>
      <c r="F18" s="5">
        <v>5</v>
      </c>
      <c r="G18" s="5">
        <f t="shared" si="1"/>
        <v>5</v>
      </c>
      <c r="H18" s="6"/>
    </row>
    <row r="19" spans="1:9" ht="26.45" customHeight="1" x14ac:dyDescent="0.2">
      <c r="A19" s="4" t="s">
        <v>38</v>
      </c>
      <c r="B19" s="4" t="s">
        <v>39</v>
      </c>
      <c r="C19" s="5">
        <v>1</v>
      </c>
      <c r="D19" s="5">
        <v>1</v>
      </c>
      <c r="E19" s="5">
        <f t="shared" si="0"/>
        <v>1</v>
      </c>
      <c r="F19" s="5">
        <v>20</v>
      </c>
      <c r="G19" s="5">
        <f t="shared" si="1"/>
        <v>20</v>
      </c>
      <c r="H19" s="6"/>
    </row>
    <row r="20" spans="1:9" ht="38.25" x14ac:dyDescent="0.2">
      <c r="A20" s="4" t="s">
        <v>40</v>
      </c>
      <c r="B20" s="4" t="s">
        <v>41</v>
      </c>
      <c r="C20" s="5">
        <v>0</v>
      </c>
      <c r="D20" s="5">
        <v>1</v>
      </c>
      <c r="E20" s="5">
        <f t="shared" si="0"/>
        <v>0</v>
      </c>
      <c r="F20" s="5">
        <v>1</v>
      </c>
      <c r="G20" s="5">
        <f t="shared" si="1"/>
        <v>0</v>
      </c>
      <c r="H20" s="6"/>
    </row>
    <row r="21" spans="1:9" ht="51" x14ac:dyDescent="0.2">
      <c r="A21" s="4" t="s">
        <v>42</v>
      </c>
      <c r="B21" s="4" t="s">
        <v>43</v>
      </c>
      <c r="C21" s="5">
        <v>0</v>
      </c>
      <c r="D21" s="5">
        <v>1</v>
      </c>
      <c r="E21" s="5">
        <f t="shared" si="0"/>
        <v>0</v>
      </c>
      <c r="F21" s="5">
        <v>5</v>
      </c>
      <c r="G21" s="5">
        <f t="shared" si="1"/>
        <v>0</v>
      </c>
      <c r="H21" s="6"/>
    </row>
    <row r="22" spans="1:9" ht="25.5" x14ac:dyDescent="0.2">
      <c r="A22" s="4" t="s">
        <v>44</v>
      </c>
      <c r="B22" s="4" t="s">
        <v>45</v>
      </c>
      <c r="C22" s="5">
        <v>0</v>
      </c>
      <c r="D22" s="5">
        <v>1</v>
      </c>
      <c r="E22" s="5">
        <f t="shared" si="0"/>
        <v>0</v>
      </c>
      <c r="F22" s="5">
        <v>20</v>
      </c>
      <c r="G22" s="5">
        <f t="shared" si="1"/>
        <v>0</v>
      </c>
      <c r="H22" s="6"/>
    </row>
    <row r="23" spans="1:9" ht="38.25" x14ac:dyDescent="0.2">
      <c r="A23" s="4" t="s">
        <v>46</v>
      </c>
      <c r="B23" s="4" t="s">
        <v>47</v>
      </c>
      <c r="C23" s="5">
        <v>1</v>
      </c>
      <c r="D23" s="5">
        <v>1</v>
      </c>
      <c r="E23" s="5">
        <f t="shared" si="0"/>
        <v>1</v>
      </c>
      <c r="F23" s="5">
        <v>10</v>
      </c>
      <c r="G23" s="5">
        <f t="shared" si="1"/>
        <v>10</v>
      </c>
      <c r="H23" s="6"/>
    </row>
    <row r="24" spans="1:9" ht="25.5" x14ac:dyDescent="0.2">
      <c r="A24" s="4" t="s">
        <v>48</v>
      </c>
      <c r="B24" s="4" t="s">
        <v>49</v>
      </c>
      <c r="C24" s="5">
        <v>1</v>
      </c>
      <c r="D24" s="5">
        <v>1</v>
      </c>
      <c r="E24" s="5">
        <f t="shared" si="0"/>
        <v>1</v>
      </c>
      <c r="F24" s="5">
        <v>5</v>
      </c>
      <c r="G24" s="5">
        <f t="shared" si="1"/>
        <v>5</v>
      </c>
      <c r="H24" s="6"/>
    </row>
    <row r="25" spans="1:9" ht="25.5" x14ac:dyDescent="0.2">
      <c r="A25" s="4" t="s">
        <v>50</v>
      </c>
      <c r="B25" s="4" t="s">
        <v>51</v>
      </c>
      <c r="C25" s="5">
        <v>1</v>
      </c>
      <c r="D25" s="5">
        <v>3</v>
      </c>
      <c r="E25" s="5">
        <f t="shared" si="0"/>
        <v>3</v>
      </c>
      <c r="F25" s="5">
        <v>20</v>
      </c>
      <c r="G25" s="5">
        <f t="shared" si="1"/>
        <v>60</v>
      </c>
      <c r="H25" s="6"/>
    </row>
    <row r="26" spans="1:9" ht="38.25" x14ac:dyDescent="0.2">
      <c r="A26" s="4" t="s">
        <v>52</v>
      </c>
      <c r="B26" s="4" t="s">
        <v>53</v>
      </c>
      <c r="C26" s="5">
        <v>1</v>
      </c>
      <c r="D26" s="5">
        <v>1</v>
      </c>
      <c r="E26" s="5">
        <f t="shared" si="0"/>
        <v>1</v>
      </c>
      <c r="F26" s="5">
        <v>20</v>
      </c>
      <c r="G26" s="5">
        <f t="shared" si="1"/>
        <v>20</v>
      </c>
      <c r="H26" s="6"/>
    </row>
    <row r="27" spans="1:9" x14ac:dyDescent="0.2">
      <c r="A27" s="10" t="s">
        <v>54</v>
      </c>
      <c r="B27" s="10"/>
      <c r="C27" s="11">
        <v>3</v>
      </c>
      <c r="D27" s="11"/>
      <c r="E27" s="11">
        <f>SUM(E3:E26)</f>
        <v>17</v>
      </c>
      <c r="F27" s="11"/>
      <c r="G27" s="11">
        <f>SUM(G3:G26)</f>
        <v>322.5</v>
      </c>
      <c r="H27" s="6"/>
    </row>
    <row r="28" spans="1:9" x14ac:dyDescent="0.2">
      <c r="A28" s="139" t="s">
        <v>55</v>
      </c>
      <c r="B28" s="139"/>
      <c r="C28" s="139"/>
      <c r="D28" s="139"/>
      <c r="E28" s="139"/>
      <c r="F28" s="139"/>
      <c r="G28" s="139"/>
      <c r="I28" s="6"/>
    </row>
    <row r="29" spans="1:9" ht="51" x14ac:dyDescent="0.2">
      <c r="A29" s="4" t="s">
        <v>8</v>
      </c>
      <c r="B29" s="4" t="s">
        <v>9</v>
      </c>
      <c r="C29" s="12">
        <v>2</v>
      </c>
      <c r="D29" s="5">
        <v>1</v>
      </c>
      <c r="E29" s="5">
        <f>C29*D29</f>
        <v>2</v>
      </c>
      <c r="F29" s="5">
        <v>1</v>
      </c>
      <c r="G29" s="5">
        <f>E29*F29</f>
        <v>2</v>
      </c>
      <c r="I29" s="13"/>
    </row>
    <row r="30" spans="1:9" x14ac:dyDescent="0.2">
      <c r="A30" s="4">
        <v>40.14</v>
      </c>
      <c r="B30" s="4" t="s">
        <v>10</v>
      </c>
      <c r="C30" s="12">
        <v>2</v>
      </c>
      <c r="D30" s="5">
        <v>1</v>
      </c>
      <c r="E30" s="5">
        <f t="shared" ref="E30:E54" si="2">C30*D30</f>
        <v>2</v>
      </c>
      <c r="F30" s="5">
        <v>1</v>
      </c>
      <c r="G30" s="5">
        <f t="shared" ref="G30:G54" si="3">E30*F30</f>
        <v>2</v>
      </c>
      <c r="I30" s="6"/>
    </row>
    <row r="31" spans="1:9" ht="25.5" x14ac:dyDescent="0.2">
      <c r="A31" s="4" t="s">
        <v>56</v>
      </c>
      <c r="B31" s="14" t="s">
        <v>57</v>
      </c>
      <c r="C31" s="5">
        <v>0</v>
      </c>
      <c r="D31" s="5">
        <v>1</v>
      </c>
      <c r="E31" s="5">
        <f t="shared" si="2"/>
        <v>0</v>
      </c>
      <c r="F31" s="5">
        <v>1</v>
      </c>
      <c r="G31" s="5">
        <f t="shared" si="3"/>
        <v>0</v>
      </c>
      <c r="I31" s="6"/>
    </row>
    <row r="32" spans="1:9" ht="51" x14ac:dyDescent="0.2">
      <c r="A32" s="7" t="s">
        <v>58</v>
      </c>
      <c r="B32" s="4" t="s">
        <v>59</v>
      </c>
      <c r="C32" s="12">
        <v>0</v>
      </c>
      <c r="D32" s="12">
        <v>1</v>
      </c>
      <c r="E32" s="12">
        <f t="shared" si="2"/>
        <v>0</v>
      </c>
      <c r="F32" s="12">
        <v>8</v>
      </c>
      <c r="G32" s="12">
        <f t="shared" si="3"/>
        <v>0</v>
      </c>
      <c r="I32" s="13"/>
    </row>
    <row r="33" spans="1:9" ht="51" x14ac:dyDescent="0.2">
      <c r="A33" s="7" t="s">
        <v>60</v>
      </c>
      <c r="B33" s="4" t="s">
        <v>61</v>
      </c>
      <c r="C33" s="12">
        <v>0</v>
      </c>
      <c r="D33" s="12">
        <v>1</v>
      </c>
      <c r="E33" s="12">
        <f t="shared" si="2"/>
        <v>0</v>
      </c>
      <c r="F33" s="12">
        <v>2</v>
      </c>
      <c r="G33" s="12">
        <f t="shared" si="3"/>
        <v>0</v>
      </c>
      <c r="I33" s="13"/>
    </row>
    <row r="34" spans="1:9" ht="38.25" x14ac:dyDescent="0.2">
      <c r="A34" s="7" t="s">
        <v>62</v>
      </c>
      <c r="B34" s="4" t="s">
        <v>63</v>
      </c>
      <c r="C34" s="12">
        <v>0</v>
      </c>
      <c r="D34" s="12">
        <v>1</v>
      </c>
      <c r="E34" s="12">
        <f t="shared" si="2"/>
        <v>0</v>
      </c>
      <c r="F34" s="12">
        <v>8</v>
      </c>
      <c r="G34" s="12">
        <f t="shared" si="3"/>
        <v>0</v>
      </c>
      <c r="I34" s="6"/>
    </row>
    <row r="35" spans="1:9" ht="51" x14ac:dyDescent="0.2">
      <c r="A35" s="7" t="s">
        <v>64</v>
      </c>
      <c r="B35" s="4" t="s">
        <v>65</v>
      </c>
      <c r="C35" s="12">
        <v>0</v>
      </c>
      <c r="D35" s="12">
        <v>1</v>
      </c>
      <c r="E35" s="12">
        <f t="shared" si="2"/>
        <v>0</v>
      </c>
      <c r="F35" s="12">
        <v>2</v>
      </c>
      <c r="G35" s="12">
        <f t="shared" si="3"/>
        <v>0</v>
      </c>
      <c r="I35" s="6"/>
    </row>
    <row r="36" spans="1:9" ht="38.25" x14ac:dyDescent="0.2">
      <c r="A36" s="4" t="s">
        <v>66</v>
      </c>
      <c r="B36" s="14" t="s">
        <v>67</v>
      </c>
      <c r="C36" s="5">
        <v>0</v>
      </c>
      <c r="D36" s="5">
        <v>0</v>
      </c>
      <c r="E36" s="5">
        <f t="shared" si="2"/>
        <v>0</v>
      </c>
      <c r="F36" s="5">
        <v>0</v>
      </c>
      <c r="G36" s="5">
        <f t="shared" si="3"/>
        <v>0</v>
      </c>
      <c r="I36" s="6"/>
    </row>
    <row r="37" spans="1:9" ht="51" x14ac:dyDescent="0.2">
      <c r="A37" s="4" t="s">
        <v>68</v>
      </c>
      <c r="B37" s="14" t="s">
        <v>69</v>
      </c>
      <c r="C37" s="5">
        <v>0</v>
      </c>
      <c r="D37" s="5">
        <v>1</v>
      </c>
      <c r="E37" s="5">
        <f t="shared" si="2"/>
        <v>0</v>
      </c>
      <c r="F37" s="5">
        <v>80</v>
      </c>
      <c r="G37" s="5">
        <f t="shared" si="3"/>
        <v>0</v>
      </c>
      <c r="I37" s="6"/>
    </row>
    <row r="38" spans="1:9" ht="63.75" x14ac:dyDescent="0.2">
      <c r="A38" s="4" t="s">
        <v>70</v>
      </c>
      <c r="B38" s="14" t="s">
        <v>71</v>
      </c>
      <c r="C38" s="5">
        <v>0</v>
      </c>
      <c r="D38" s="5">
        <v>1</v>
      </c>
      <c r="E38" s="5">
        <f t="shared" si="2"/>
        <v>0</v>
      </c>
      <c r="F38" s="5">
        <v>160</v>
      </c>
      <c r="G38" s="5">
        <f t="shared" si="3"/>
        <v>0</v>
      </c>
      <c r="I38" s="6"/>
    </row>
    <row r="39" spans="1:9" ht="38.25" x14ac:dyDescent="0.2">
      <c r="A39" s="4" t="s">
        <v>72</v>
      </c>
      <c r="B39" s="14" t="s">
        <v>73</v>
      </c>
      <c r="C39" s="12">
        <v>5</v>
      </c>
      <c r="D39" s="12">
        <v>1</v>
      </c>
      <c r="E39" s="5">
        <f t="shared" si="2"/>
        <v>5</v>
      </c>
      <c r="F39" s="5">
        <v>4</v>
      </c>
      <c r="G39" s="5">
        <f t="shared" si="3"/>
        <v>20</v>
      </c>
      <c r="I39" s="13"/>
    </row>
    <row r="40" spans="1:9" ht="51" x14ac:dyDescent="0.2">
      <c r="A40" s="4" t="s">
        <v>74</v>
      </c>
      <c r="B40" s="14" t="s">
        <v>75</v>
      </c>
      <c r="C40" s="5">
        <v>0</v>
      </c>
      <c r="D40" s="5">
        <v>1</v>
      </c>
      <c r="E40" s="5">
        <f t="shared" si="2"/>
        <v>0</v>
      </c>
      <c r="F40" s="5">
        <v>40</v>
      </c>
      <c r="G40" s="5">
        <f t="shared" si="3"/>
        <v>0</v>
      </c>
      <c r="I40" s="6"/>
    </row>
    <row r="41" spans="1:9" x14ac:dyDescent="0.2">
      <c r="A41" s="4" t="s">
        <v>76</v>
      </c>
      <c r="B41" s="14" t="s">
        <v>77</v>
      </c>
      <c r="C41" s="5">
        <v>0</v>
      </c>
      <c r="D41" s="5">
        <v>1</v>
      </c>
      <c r="E41" s="5">
        <f t="shared" si="2"/>
        <v>0</v>
      </c>
      <c r="F41" s="5">
        <v>16</v>
      </c>
      <c r="G41" s="5">
        <f t="shared" si="3"/>
        <v>0</v>
      </c>
      <c r="I41" s="6"/>
    </row>
    <row r="42" spans="1:9" ht="25.5" x14ac:dyDescent="0.2">
      <c r="A42" s="4" t="s">
        <v>78</v>
      </c>
      <c r="B42" s="14" t="s">
        <v>79</v>
      </c>
      <c r="C42" s="12">
        <v>5</v>
      </c>
      <c r="D42" s="5">
        <v>1</v>
      </c>
      <c r="E42" s="5">
        <f t="shared" si="2"/>
        <v>5</v>
      </c>
      <c r="F42" s="5">
        <v>8</v>
      </c>
      <c r="G42" s="5">
        <f t="shared" si="3"/>
        <v>40</v>
      </c>
      <c r="I42" s="13"/>
    </row>
    <row r="43" spans="1:9" ht="25.5" x14ac:dyDescent="0.2">
      <c r="A43" s="4" t="s">
        <v>80</v>
      </c>
      <c r="B43" s="14" t="s">
        <v>81</v>
      </c>
      <c r="C43" s="5">
        <v>0</v>
      </c>
      <c r="D43" s="5">
        <v>1</v>
      </c>
      <c r="E43" s="5">
        <f t="shared" si="2"/>
        <v>0</v>
      </c>
      <c r="F43" s="5">
        <v>40</v>
      </c>
      <c r="G43" s="5">
        <f t="shared" si="3"/>
        <v>0</v>
      </c>
      <c r="I43" s="6"/>
    </row>
    <row r="44" spans="1:9" x14ac:dyDescent="0.2">
      <c r="A44" s="4" t="s">
        <v>13</v>
      </c>
      <c r="B44" s="4" t="s">
        <v>82</v>
      </c>
      <c r="C44" s="5">
        <v>0</v>
      </c>
      <c r="D44" s="5">
        <v>1</v>
      </c>
      <c r="E44" s="5">
        <f t="shared" si="2"/>
        <v>0</v>
      </c>
      <c r="F44" s="5">
        <v>1</v>
      </c>
      <c r="G44" s="5">
        <f t="shared" si="3"/>
        <v>0</v>
      </c>
      <c r="I44" s="6"/>
    </row>
    <row r="45" spans="1:9" ht="38.25" x14ac:dyDescent="0.2">
      <c r="A45" s="4" t="s">
        <v>15</v>
      </c>
      <c r="B45" s="4" t="s">
        <v>83</v>
      </c>
      <c r="C45" s="5">
        <v>0</v>
      </c>
      <c r="D45" s="5">
        <v>1</v>
      </c>
      <c r="E45" s="5">
        <f t="shared" si="2"/>
        <v>0</v>
      </c>
      <c r="F45" s="5">
        <v>8</v>
      </c>
      <c r="G45" s="5">
        <f t="shared" si="3"/>
        <v>0</v>
      </c>
      <c r="I45" s="6"/>
    </row>
    <row r="46" spans="1:9" x14ac:dyDescent="0.2">
      <c r="A46" s="4" t="s">
        <v>84</v>
      </c>
      <c r="B46" s="14" t="s">
        <v>85</v>
      </c>
      <c r="C46" s="5">
        <v>0</v>
      </c>
      <c r="D46" s="5">
        <v>1</v>
      </c>
      <c r="E46" s="5">
        <f t="shared" si="2"/>
        <v>0</v>
      </c>
      <c r="F46" s="5">
        <v>40</v>
      </c>
      <c r="G46" s="5">
        <f t="shared" si="3"/>
        <v>0</v>
      </c>
      <c r="I46" s="6"/>
    </row>
    <row r="47" spans="1:9" ht="25.5" x14ac:dyDescent="0.2">
      <c r="A47" s="4" t="s">
        <v>17</v>
      </c>
      <c r="B47" s="4" t="s">
        <v>86</v>
      </c>
      <c r="C47" s="5">
        <v>0</v>
      </c>
      <c r="D47" s="5">
        <v>1</v>
      </c>
      <c r="E47" s="5">
        <f t="shared" si="2"/>
        <v>0</v>
      </c>
      <c r="F47" s="5">
        <v>40</v>
      </c>
      <c r="G47" s="5">
        <f t="shared" si="3"/>
        <v>0</v>
      </c>
      <c r="I47" s="6"/>
    </row>
    <row r="48" spans="1:9" ht="51" x14ac:dyDescent="0.2">
      <c r="A48" s="4" t="s">
        <v>87</v>
      </c>
      <c r="B48" s="15" t="s">
        <v>88</v>
      </c>
      <c r="C48" s="5">
        <v>0</v>
      </c>
      <c r="D48" s="5">
        <v>1</v>
      </c>
      <c r="E48" s="5">
        <f t="shared" si="2"/>
        <v>0</v>
      </c>
      <c r="F48" s="16">
        <v>1000</v>
      </c>
      <c r="G48" s="5">
        <f t="shared" si="3"/>
        <v>0</v>
      </c>
      <c r="I48" s="6"/>
    </row>
    <row r="49" spans="1:10" ht="38.25" x14ac:dyDescent="0.2">
      <c r="A49" s="4" t="s">
        <v>19</v>
      </c>
      <c r="B49" s="4" t="s">
        <v>89</v>
      </c>
      <c r="C49" s="5">
        <v>0</v>
      </c>
      <c r="D49" s="5">
        <v>1</v>
      </c>
      <c r="E49" s="5">
        <f t="shared" si="2"/>
        <v>0</v>
      </c>
      <c r="F49" s="5">
        <v>40</v>
      </c>
      <c r="G49" s="5">
        <f t="shared" si="3"/>
        <v>0</v>
      </c>
      <c r="I49" s="6"/>
    </row>
    <row r="50" spans="1:10" ht="41.45" customHeight="1" x14ac:dyDescent="0.2">
      <c r="A50" s="4" t="s">
        <v>21</v>
      </c>
      <c r="B50" s="14" t="s">
        <v>90</v>
      </c>
      <c r="C50" s="12">
        <v>5</v>
      </c>
      <c r="D50" s="5">
        <v>1</v>
      </c>
      <c r="E50" s="5">
        <f t="shared" si="2"/>
        <v>5</v>
      </c>
      <c r="F50" s="5">
        <v>100</v>
      </c>
      <c r="G50" s="5">
        <f t="shared" si="3"/>
        <v>500</v>
      </c>
      <c r="I50" s="13"/>
    </row>
    <row r="51" spans="1:10" ht="63.75" x14ac:dyDescent="0.2">
      <c r="A51" s="4" t="s">
        <v>23</v>
      </c>
      <c r="B51" s="4" t="s">
        <v>91</v>
      </c>
      <c r="C51" s="12">
        <v>0</v>
      </c>
      <c r="D51" s="5">
        <v>1</v>
      </c>
      <c r="E51" s="5">
        <f t="shared" si="2"/>
        <v>0</v>
      </c>
      <c r="F51" s="5">
        <v>0.5</v>
      </c>
      <c r="G51" s="5">
        <f t="shared" si="3"/>
        <v>0</v>
      </c>
      <c r="I51" s="6"/>
    </row>
    <row r="52" spans="1:10" ht="63.75" x14ac:dyDescent="0.2">
      <c r="A52" s="4" t="s">
        <v>25</v>
      </c>
      <c r="B52" s="14" t="s">
        <v>92</v>
      </c>
      <c r="C52" s="5">
        <v>0</v>
      </c>
      <c r="D52" s="5">
        <v>1</v>
      </c>
      <c r="E52" s="5">
        <f t="shared" si="2"/>
        <v>0</v>
      </c>
      <c r="F52" s="5">
        <v>1</v>
      </c>
      <c r="G52" s="5">
        <f t="shared" si="3"/>
        <v>0</v>
      </c>
    </row>
    <row r="53" spans="1:10" ht="102" x14ac:dyDescent="0.2">
      <c r="A53" s="4" t="s">
        <v>27</v>
      </c>
      <c r="B53" s="4" t="s">
        <v>93</v>
      </c>
      <c r="C53" s="5">
        <v>0</v>
      </c>
      <c r="D53" s="5">
        <v>1</v>
      </c>
      <c r="E53" s="5">
        <f t="shared" si="2"/>
        <v>0</v>
      </c>
      <c r="F53" s="5">
        <v>4</v>
      </c>
      <c r="G53" s="5">
        <f t="shared" si="3"/>
        <v>0</v>
      </c>
    </row>
    <row r="54" spans="1:10" x14ac:dyDescent="0.2">
      <c r="A54" s="4" t="s">
        <v>29</v>
      </c>
      <c r="B54" s="14" t="s">
        <v>30</v>
      </c>
      <c r="C54" s="5">
        <v>0</v>
      </c>
      <c r="D54" s="5">
        <v>1</v>
      </c>
      <c r="E54" s="5">
        <f t="shared" si="2"/>
        <v>0</v>
      </c>
      <c r="F54" s="5">
        <v>1</v>
      </c>
      <c r="G54" s="5">
        <f t="shared" si="3"/>
        <v>0</v>
      </c>
    </row>
    <row r="55" spans="1:10" x14ac:dyDescent="0.2">
      <c r="A55" s="10" t="s">
        <v>54</v>
      </c>
      <c r="B55" s="17"/>
      <c r="C55" s="11">
        <v>5</v>
      </c>
      <c r="D55" s="11"/>
      <c r="E55" s="18">
        <f>SUM(E29:E54)</f>
        <v>19</v>
      </c>
      <c r="F55" s="11"/>
      <c r="G55" s="18">
        <f>SUM(G29:G54)</f>
        <v>564</v>
      </c>
      <c r="I55" s="8"/>
      <c r="J55" s="19"/>
    </row>
    <row r="56" spans="1:10" s="20" customFormat="1" x14ac:dyDescent="0.2">
      <c r="A56" s="141" t="s">
        <v>94</v>
      </c>
      <c r="B56" s="141"/>
      <c r="C56" s="141"/>
      <c r="D56" s="141"/>
      <c r="E56" s="141"/>
      <c r="F56" s="141"/>
      <c r="G56" s="141"/>
      <c r="I56" s="21"/>
    </row>
    <row r="57" spans="1:10" ht="51" x14ac:dyDescent="0.2">
      <c r="A57" s="4" t="s">
        <v>8</v>
      </c>
      <c r="B57" s="4" t="s">
        <v>9</v>
      </c>
      <c r="C57" s="5">
        <v>0</v>
      </c>
      <c r="D57" s="5">
        <v>1</v>
      </c>
      <c r="E57" s="22">
        <f>C57*D57</f>
        <v>0</v>
      </c>
      <c r="F57" s="5">
        <v>1</v>
      </c>
      <c r="G57" s="5">
        <f>E57*F57</f>
        <v>0</v>
      </c>
    </row>
    <row r="58" spans="1:10" x14ac:dyDescent="0.2">
      <c r="A58" s="4">
        <v>40.14</v>
      </c>
      <c r="B58" s="4" t="s">
        <v>10</v>
      </c>
      <c r="C58" s="5">
        <v>0</v>
      </c>
      <c r="D58" s="5">
        <v>1</v>
      </c>
      <c r="E58" s="22">
        <f>C58*D58</f>
        <v>0</v>
      </c>
      <c r="F58" s="5">
        <v>1</v>
      </c>
      <c r="G58" s="5">
        <f>E58*F58</f>
        <v>0</v>
      </c>
    </row>
    <row r="59" spans="1:10" ht="28.15" customHeight="1" x14ac:dyDescent="0.2">
      <c r="A59" s="4">
        <v>40.229999999999997</v>
      </c>
      <c r="B59" s="23" t="s">
        <v>95</v>
      </c>
      <c r="C59" s="5">
        <v>0</v>
      </c>
      <c r="D59" s="5">
        <v>1</v>
      </c>
      <c r="E59" s="22">
        <f>C59*D59</f>
        <v>0</v>
      </c>
      <c r="F59" s="5">
        <v>2</v>
      </c>
      <c r="G59" s="5">
        <f>E59*F59</f>
        <v>0</v>
      </c>
    </row>
    <row r="60" spans="1:10" ht="38.25" x14ac:dyDescent="0.2">
      <c r="A60" s="4" t="s">
        <v>96</v>
      </c>
      <c r="B60" s="4" t="s">
        <v>97</v>
      </c>
      <c r="C60" s="5">
        <v>1</v>
      </c>
      <c r="D60" s="5">
        <v>1</v>
      </c>
      <c r="E60" s="22">
        <f t="shared" ref="E60:E78" si="4">C60*D60</f>
        <v>1</v>
      </c>
      <c r="F60" s="5">
        <v>160</v>
      </c>
      <c r="G60" s="5">
        <f t="shared" ref="G60:G78" si="5">E60*F60</f>
        <v>160</v>
      </c>
    </row>
    <row r="61" spans="1:10" ht="45" customHeight="1" x14ac:dyDescent="0.2">
      <c r="A61" s="4" t="s">
        <v>68</v>
      </c>
      <c r="B61" s="24" t="s">
        <v>69</v>
      </c>
      <c r="C61" s="5">
        <v>0</v>
      </c>
      <c r="D61" s="5">
        <v>1</v>
      </c>
      <c r="E61" s="22">
        <v>0</v>
      </c>
      <c r="F61" s="5">
        <v>80</v>
      </c>
      <c r="G61" s="5">
        <f t="shared" si="5"/>
        <v>0</v>
      </c>
    </row>
    <row r="62" spans="1:10" ht="63.75" x14ac:dyDescent="0.2">
      <c r="A62" s="4" t="s">
        <v>98</v>
      </c>
      <c r="B62" s="14" t="s">
        <v>71</v>
      </c>
      <c r="C62" s="5">
        <v>0</v>
      </c>
      <c r="D62" s="5">
        <v>1</v>
      </c>
      <c r="E62" s="22">
        <v>0</v>
      </c>
      <c r="F62" s="5">
        <v>160</v>
      </c>
      <c r="G62" s="5">
        <f t="shared" si="5"/>
        <v>0</v>
      </c>
    </row>
    <row r="63" spans="1:10" ht="38.25" x14ac:dyDescent="0.2">
      <c r="A63" s="4" t="s">
        <v>72</v>
      </c>
      <c r="B63" s="14" t="s">
        <v>73</v>
      </c>
      <c r="C63" s="5">
        <v>0</v>
      </c>
      <c r="D63" s="5">
        <v>1</v>
      </c>
      <c r="E63" s="22">
        <v>0</v>
      </c>
      <c r="F63" s="5">
        <v>4</v>
      </c>
      <c r="G63" s="5">
        <f t="shared" si="5"/>
        <v>0</v>
      </c>
    </row>
    <row r="64" spans="1:10" ht="51" x14ac:dyDescent="0.2">
      <c r="A64" s="4" t="s">
        <v>76</v>
      </c>
      <c r="B64" s="14" t="s">
        <v>75</v>
      </c>
      <c r="C64" s="5">
        <v>0</v>
      </c>
      <c r="D64" s="5">
        <v>1</v>
      </c>
      <c r="E64" s="22">
        <v>0</v>
      </c>
      <c r="F64" s="5">
        <v>40</v>
      </c>
      <c r="G64" s="5">
        <f t="shared" si="5"/>
        <v>0</v>
      </c>
    </row>
    <row r="65" spans="1:7" x14ac:dyDescent="0.2">
      <c r="A65" s="4" t="s">
        <v>76</v>
      </c>
      <c r="B65" s="14" t="s">
        <v>77</v>
      </c>
      <c r="C65" s="5">
        <v>0</v>
      </c>
      <c r="D65" s="5">
        <v>1</v>
      </c>
      <c r="E65" s="22">
        <v>0</v>
      </c>
      <c r="F65" s="5">
        <v>16</v>
      </c>
      <c r="G65" s="5">
        <f t="shared" si="5"/>
        <v>0</v>
      </c>
    </row>
    <row r="66" spans="1:7" ht="25.5" x14ac:dyDescent="0.2">
      <c r="A66" s="4" t="s">
        <v>78</v>
      </c>
      <c r="B66" s="14" t="s">
        <v>79</v>
      </c>
      <c r="C66" s="5">
        <v>0</v>
      </c>
      <c r="D66" s="5">
        <v>1</v>
      </c>
      <c r="E66" s="22">
        <v>0</v>
      </c>
      <c r="F66" s="5">
        <v>8</v>
      </c>
      <c r="G66" s="5">
        <f t="shared" si="5"/>
        <v>0</v>
      </c>
    </row>
    <row r="67" spans="1:7" ht="25.5" x14ac:dyDescent="0.2">
      <c r="A67" s="25" t="s">
        <v>99</v>
      </c>
      <c r="B67" s="14" t="s">
        <v>81</v>
      </c>
      <c r="C67" s="5">
        <v>0</v>
      </c>
      <c r="D67" s="5">
        <v>1</v>
      </c>
      <c r="E67" s="22">
        <v>0</v>
      </c>
      <c r="F67" s="5">
        <v>40</v>
      </c>
      <c r="G67" s="5">
        <f t="shared" si="5"/>
        <v>0</v>
      </c>
    </row>
    <row r="68" spans="1:7" x14ac:dyDescent="0.2">
      <c r="A68" s="4" t="s">
        <v>13</v>
      </c>
      <c r="B68" s="4" t="s">
        <v>82</v>
      </c>
      <c r="C68" s="5">
        <v>0</v>
      </c>
      <c r="D68" s="5">
        <v>1</v>
      </c>
      <c r="E68" s="22">
        <f t="shared" ref="E68" si="6">C68*D68</f>
        <v>0</v>
      </c>
      <c r="F68" s="5">
        <v>1</v>
      </c>
      <c r="G68" s="5">
        <f t="shared" si="5"/>
        <v>0</v>
      </c>
    </row>
    <row r="69" spans="1:7" ht="38.25" x14ac:dyDescent="0.2">
      <c r="A69" s="4" t="s">
        <v>19</v>
      </c>
      <c r="B69" s="4" t="s">
        <v>89</v>
      </c>
      <c r="C69" s="5">
        <v>0</v>
      </c>
      <c r="D69" s="5">
        <v>1</v>
      </c>
      <c r="E69" s="22">
        <f t="shared" si="4"/>
        <v>0</v>
      </c>
      <c r="F69" s="5">
        <v>40</v>
      </c>
      <c r="G69" s="5">
        <f t="shared" si="5"/>
        <v>0</v>
      </c>
    </row>
    <row r="70" spans="1:7" ht="38.25" x14ac:dyDescent="0.2">
      <c r="A70" s="4" t="s">
        <v>21</v>
      </c>
      <c r="B70" s="14" t="s">
        <v>90</v>
      </c>
      <c r="C70" s="5">
        <v>0</v>
      </c>
      <c r="D70" s="5">
        <v>1</v>
      </c>
      <c r="E70" s="22">
        <f t="shared" si="4"/>
        <v>0</v>
      </c>
      <c r="F70" s="5">
        <v>100</v>
      </c>
      <c r="G70" s="5">
        <f t="shared" si="5"/>
        <v>0</v>
      </c>
    </row>
    <row r="71" spans="1:7" ht="63.75" x14ac:dyDescent="0.2">
      <c r="A71" s="4" t="s">
        <v>23</v>
      </c>
      <c r="B71" s="4" t="s">
        <v>91</v>
      </c>
      <c r="C71" s="5">
        <v>2</v>
      </c>
      <c r="D71" s="5">
        <v>1</v>
      </c>
      <c r="E71" s="22">
        <f t="shared" si="4"/>
        <v>2</v>
      </c>
      <c r="F71" s="5">
        <v>0.5</v>
      </c>
      <c r="G71" s="5">
        <f t="shared" si="5"/>
        <v>1</v>
      </c>
    </row>
    <row r="72" spans="1:7" ht="63.75" x14ac:dyDescent="0.2">
      <c r="A72" s="4" t="s">
        <v>25</v>
      </c>
      <c r="B72" s="14" t="s">
        <v>92</v>
      </c>
      <c r="C72" s="5">
        <v>0</v>
      </c>
      <c r="D72" s="5">
        <v>1</v>
      </c>
      <c r="E72" s="22">
        <f t="shared" si="4"/>
        <v>0</v>
      </c>
      <c r="F72" s="5">
        <v>4</v>
      </c>
      <c r="G72" s="5">
        <f t="shared" si="5"/>
        <v>0</v>
      </c>
    </row>
    <row r="73" spans="1:7" ht="102" x14ac:dyDescent="0.2">
      <c r="A73" s="4" t="s">
        <v>27</v>
      </c>
      <c r="B73" s="4" t="s">
        <v>93</v>
      </c>
      <c r="C73" s="12">
        <v>1</v>
      </c>
      <c r="D73" s="12">
        <v>4</v>
      </c>
      <c r="E73" s="22">
        <f t="shared" si="4"/>
        <v>4</v>
      </c>
      <c r="F73" s="5">
        <v>4</v>
      </c>
      <c r="G73" s="5">
        <f t="shared" si="5"/>
        <v>16</v>
      </c>
    </row>
    <row r="74" spans="1:7" x14ac:dyDescent="0.2">
      <c r="A74" s="4" t="s">
        <v>29</v>
      </c>
      <c r="B74" s="4" t="s">
        <v>30</v>
      </c>
      <c r="C74" s="5">
        <v>0</v>
      </c>
      <c r="D74" s="5">
        <v>1</v>
      </c>
      <c r="E74" s="22">
        <f t="shared" si="4"/>
        <v>0</v>
      </c>
      <c r="F74" s="5">
        <v>1</v>
      </c>
      <c r="G74" s="5">
        <f t="shared" si="5"/>
        <v>0</v>
      </c>
    </row>
    <row r="75" spans="1:7" ht="51" x14ac:dyDescent="0.2">
      <c r="A75" s="4" t="s">
        <v>100</v>
      </c>
      <c r="B75" s="4" t="s">
        <v>101</v>
      </c>
      <c r="C75" s="5">
        <v>0</v>
      </c>
      <c r="D75" s="5">
        <v>1</v>
      </c>
      <c r="E75" s="22">
        <f t="shared" si="4"/>
        <v>0</v>
      </c>
      <c r="F75" s="5">
        <v>2</v>
      </c>
      <c r="G75" s="5">
        <f t="shared" si="5"/>
        <v>0</v>
      </c>
    </row>
    <row r="76" spans="1:7" ht="25.5" x14ac:dyDescent="0.2">
      <c r="A76" s="4" t="s">
        <v>102</v>
      </c>
      <c r="B76" s="4" t="s">
        <v>103</v>
      </c>
      <c r="C76" s="5">
        <v>0</v>
      </c>
      <c r="D76" s="5">
        <v>1</v>
      </c>
      <c r="E76" s="22">
        <f t="shared" si="4"/>
        <v>0</v>
      </c>
      <c r="F76" s="5">
        <v>2.5</v>
      </c>
      <c r="G76" s="5">
        <f t="shared" si="5"/>
        <v>0</v>
      </c>
    </row>
    <row r="77" spans="1:7" ht="63.75" x14ac:dyDescent="0.2">
      <c r="A77" s="4">
        <v>40.65</v>
      </c>
      <c r="B77" s="4" t="s">
        <v>104</v>
      </c>
      <c r="C77" s="5">
        <v>0</v>
      </c>
      <c r="D77" s="5">
        <v>1</v>
      </c>
      <c r="E77" s="22">
        <f t="shared" si="4"/>
        <v>0</v>
      </c>
      <c r="F77" s="5">
        <v>15</v>
      </c>
      <c r="G77" s="5">
        <f t="shared" si="5"/>
        <v>0</v>
      </c>
    </row>
    <row r="78" spans="1:7" ht="38.25" x14ac:dyDescent="0.2">
      <c r="A78" s="7" t="s">
        <v>105</v>
      </c>
      <c r="B78" s="7" t="s">
        <v>106</v>
      </c>
      <c r="C78" s="12">
        <v>0</v>
      </c>
      <c r="D78" s="12">
        <v>1</v>
      </c>
      <c r="E78" s="26">
        <f t="shared" si="4"/>
        <v>0</v>
      </c>
      <c r="F78" s="12"/>
      <c r="G78" s="12">
        <f t="shared" si="5"/>
        <v>0</v>
      </c>
    </row>
    <row r="79" spans="1:7" x14ac:dyDescent="0.2">
      <c r="A79" s="10" t="s">
        <v>54</v>
      </c>
      <c r="B79" s="10"/>
      <c r="C79" s="11">
        <v>2</v>
      </c>
      <c r="D79" s="11"/>
      <c r="E79" s="27">
        <f>SUM(E57:E78)</f>
        <v>7</v>
      </c>
      <c r="F79" s="27"/>
      <c r="G79" s="27">
        <f>SUM(G57:G78)</f>
        <v>177</v>
      </c>
    </row>
    <row r="80" spans="1:7" x14ac:dyDescent="0.2">
      <c r="A80" s="141" t="s">
        <v>107</v>
      </c>
      <c r="B80" s="141"/>
      <c r="C80" s="141"/>
      <c r="D80" s="141"/>
      <c r="E80" s="141"/>
      <c r="F80" s="141"/>
      <c r="G80" s="141"/>
    </row>
    <row r="81" spans="1:7" ht="51" x14ac:dyDescent="0.2">
      <c r="A81" s="4" t="s">
        <v>8</v>
      </c>
      <c r="B81" s="4" t="s">
        <v>9</v>
      </c>
      <c r="C81" s="5">
        <v>1</v>
      </c>
      <c r="D81" s="5">
        <v>1</v>
      </c>
      <c r="E81" s="5">
        <f>C81*D81</f>
        <v>1</v>
      </c>
      <c r="F81" s="5">
        <v>1</v>
      </c>
      <c r="G81" s="5">
        <f>E81*F81</f>
        <v>1</v>
      </c>
    </row>
    <row r="82" spans="1:7" ht="38.25" x14ac:dyDescent="0.2">
      <c r="A82" s="4" t="s">
        <v>108</v>
      </c>
      <c r="B82" s="4" t="s">
        <v>109</v>
      </c>
      <c r="C82" s="5">
        <v>2</v>
      </c>
      <c r="D82" s="5">
        <v>1</v>
      </c>
      <c r="E82" s="5">
        <v>2</v>
      </c>
      <c r="F82" s="5">
        <v>100</v>
      </c>
      <c r="G82" s="5">
        <f>E82*F82</f>
        <v>200</v>
      </c>
    </row>
    <row r="83" spans="1:7" x14ac:dyDescent="0.2">
      <c r="A83" s="4">
        <v>40.14</v>
      </c>
      <c r="B83" s="4" t="s">
        <v>10</v>
      </c>
      <c r="C83" s="5">
        <v>0</v>
      </c>
      <c r="D83" s="5">
        <v>1</v>
      </c>
      <c r="E83" s="5">
        <f t="shared" ref="E83:E108" si="7">C83*D83</f>
        <v>0</v>
      </c>
      <c r="F83" s="5">
        <v>1</v>
      </c>
      <c r="G83" s="5">
        <f t="shared" ref="G83:G108" si="8">E83*F83</f>
        <v>0</v>
      </c>
    </row>
    <row r="84" spans="1:7" x14ac:dyDescent="0.2">
      <c r="A84" s="4" t="s">
        <v>110</v>
      </c>
      <c r="B84" s="4" t="s">
        <v>111</v>
      </c>
      <c r="C84" s="5">
        <v>4</v>
      </c>
      <c r="D84" s="5">
        <v>1</v>
      </c>
      <c r="E84" s="5">
        <f t="shared" si="7"/>
        <v>4</v>
      </c>
      <c r="F84" s="5">
        <v>1</v>
      </c>
      <c r="G84" s="5">
        <f t="shared" si="8"/>
        <v>4</v>
      </c>
    </row>
    <row r="85" spans="1:7" ht="38.25" x14ac:dyDescent="0.2">
      <c r="A85" s="4" t="s">
        <v>112</v>
      </c>
      <c r="B85" s="4" t="s">
        <v>113</v>
      </c>
      <c r="C85" s="5">
        <v>0</v>
      </c>
      <c r="D85" s="5">
        <v>1</v>
      </c>
      <c r="E85" s="5">
        <f t="shared" si="7"/>
        <v>0</v>
      </c>
      <c r="F85" s="5">
        <v>20</v>
      </c>
      <c r="G85" s="5">
        <f t="shared" si="8"/>
        <v>0</v>
      </c>
    </row>
    <row r="86" spans="1:7" ht="38.25" x14ac:dyDescent="0.2">
      <c r="A86" s="4" t="s">
        <v>114</v>
      </c>
      <c r="B86" s="4" t="s">
        <v>115</v>
      </c>
      <c r="C86" s="5">
        <v>0</v>
      </c>
      <c r="D86" s="5">
        <v>1</v>
      </c>
      <c r="E86" s="5">
        <f t="shared" si="7"/>
        <v>0</v>
      </c>
      <c r="F86" s="5">
        <v>1</v>
      </c>
      <c r="G86" s="5">
        <f t="shared" si="8"/>
        <v>0</v>
      </c>
    </row>
    <row r="87" spans="1:7" ht="25.5" x14ac:dyDescent="0.2">
      <c r="A87" s="4" t="s">
        <v>56</v>
      </c>
      <c r="B87" s="14" t="s">
        <v>57</v>
      </c>
      <c r="C87" s="5">
        <v>1</v>
      </c>
      <c r="D87" s="5">
        <v>1</v>
      </c>
      <c r="E87" s="5">
        <f t="shared" si="7"/>
        <v>1</v>
      </c>
      <c r="F87" s="5">
        <v>1</v>
      </c>
      <c r="G87" s="5">
        <f t="shared" si="8"/>
        <v>1</v>
      </c>
    </row>
    <row r="88" spans="1:7" ht="25.5" x14ac:dyDescent="0.2">
      <c r="A88" s="7" t="s">
        <v>116</v>
      </c>
      <c r="B88" s="14" t="s">
        <v>67</v>
      </c>
      <c r="C88" s="12">
        <v>0</v>
      </c>
      <c r="D88" s="12">
        <v>1</v>
      </c>
      <c r="E88" s="12">
        <f t="shared" si="7"/>
        <v>0</v>
      </c>
      <c r="F88" s="12">
        <v>1</v>
      </c>
      <c r="G88" s="12">
        <f>E88*F88</f>
        <v>0</v>
      </c>
    </row>
    <row r="89" spans="1:7" ht="25.5" x14ac:dyDescent="0.2">
      <c r="A89" s="4" t="s">
        <v>117</v>
      </c>
      <c r="B89" s="4" t="s">
        <v>118</v>
      </c>
      <c r="C89" s="5">
        <v>0</v>
      </c>
      <c r="D89" s="5">
        <v>1</v>
      </c>
      <c r="E89" s="5">
        <f t="shared" si="7"/>
        <v>0</v>
      </c>
      <c r="F89" s="5">
        <v>0.5</v>
      </c>
      <c r="G89" s="5">
        <f t="shared" si="8"/>
        <v>0</v>
      </c>
    </row>
    <row r="90" spans="1:7" ht="25.5" x14ac:dyDescent="0.2">
      <c r="A90" s="4" t="s">
        <v>119</v>
      </c>
      <c r="B90" s="4" t="s">
        <v>120</v>
      </c>
      <c r="C90" s="5">
        <v>0</v>
      </c>
      <c r="D90" s="5">
        <v>1</v>
      </c>
      <c r="E90" s="5">
        <f t="shared" si="7"/>
        <v>0</v>
      </c>
      <c r="F90" s="5">
        <v>0.75</v>
      </c>
      <c r="G90" s="5">
        <f t="shared" si="8"/>
        <v>0</v>
      </c>
    </row>
    <row r="91" spans="1:7" ht="40.15" customHeight="1" x14ac:dyDescent="0.2">
      <c r="A91" s="4" t="s">
        <v>68</v>
      </c>
      <c r="B91" s="24" t="s">
        <v>69</v>
      </c>
      <c r="C91" s="5">
        <v>0</v>
      </c>
      <c r="D91" s="5">
        <v>1</v>
      </c>
      <c r="E91" s="5">
        <f t="shared" si="7"/>
        <v>0</v>
      </c>
      <c r="F91" s="5">
        <v>80</v>
      </c>
      <c r="G91" s="5">
        <f t="shared" si="8"/>
        <v>0</v>
      </c>
    </row>
    <row r="92" spans="1:7" x14ac:dyDescent="0.2">
      <c r="A92" s="4">
        <v>40.36</v>
      </c>
      <c r="B92" s="4" t="s">
        <v>121</v>
      </c>
      <c r="C92" s="5">
        <v>30</v>
      </c>
      <c r="D92" s="5">
        <v>1</v>
      </c>
      <c r="E92" s="5">
        <f t="shared" si="7"/>
        <v>30</v>
      </c>
      <c r="F92" s="5">
        <v>1</v>
      </c>
      <c r="G92" s="5">
        <f t="shared" si="8"/>
        <v>30</v>
      </c>
    </row>
    <row r="93" spans="1:7" x14ac:dyDescent="0.2">
      <c r="A93" s="4" t="s">
        <v>13</v>
      </c>
      <c r="B93" s="4" t="s">
        <v>82</v>
      </c>
      <c r="C93" s="5">
        <v>1</v>
      </c>
      <c r="D93" s="5">
        <v>1</v>
      </c>
      <c r="E93" s="5">
        <f t="shared" si="7"/>
        <v>1</v>
      </c>
      <c r="F93" s="5">
        <v>1</v>
      </c>
      <c r="G93" s="5">
        <f t="shared" si="8"/>
        <v>1</v>
      </c>
    </row>
    <row r="94" spans="1:7" ht="38.25" x14ac:dyDescent="0.2">
      <c r="A94" s="4" t="s">
        <v>15</v>
      </c>
      <c r="B94" s="4" t="s">
        <v>83</v>
      </c>
      <c r="C94" s="5">
        <v>1</v>
      </c>
      <c r="D94" s="5">
        <v>1</v>
      </c>
      <c r="E94" s="5">
        <f t="shared" si="7"/>
        <v>1</v>
      </c>
      <c r="F94" s="5">
        <v>8</v>
      </c>
      <c r="G94" s="5">
        <f t="shared" si="8"/>
        <v>8</v>
      </c>
    </row>
    <row r="95" spans="1:7" x14ac:dyDescent="0.2">
      <c r="A95" s="4" t="s">
        <v>122</v>
      </c>
      <c r="B95" s="14" t="s">
        <v>85</v>
      </c>
      <c r="C95" s="5">
        <v>0</v>
      </c>
      <c r="D95" s="5">
        <v>1</v>
      </c>
      <c r="E95" s="5">
        <f t="shared" si="7"/>
        <v>0</v>
      </c>
      <c r="F95" s="5">
        <v>40</v>
      </c>
      <c r="G95" s="5">
        <f t="shared" si="8"/>
        <v>0</v>
      </c>
    </row>
    <row r="96" spans="1:7" ht="25.5" x14ac:dyDescent="0.2">
      <c r="A96" s="4" t="s">
        <v>17</v>
      </c>
      <c r="B96" s="4" t="s">
        <v>86</v>
      </c>
      <c r="C96" s="5">
        <v>0</v>
      </c>
      <c r="D96" s="5">
        <v>1</v>
      </c>
      <c r="E96" s="5">
        <f t="shared" si="7"/>
        <v>0</v>
      </c>
      <c r="F96" s="5">
        <v>40</v>
      </c>
      <c r="G96" s="5">
        <f t="shared" si="8"/>
        <v>0</v>
      </c>
    </row>
    <row r="97" spans="1:9" ht="51" x14ac:dyDescent="0.2">
      <c r="A97" s="4" t="s">
        <v>87</v>
      </c>
      <c r="B97" s="15" t="s">
        <v>88</v>
      </c>
      <c r="C97" s="5">
        <v>0</v>
      </c>
      <c r="D97" s="5">
        <v>3</v>
      </c>
      <c r="E97" s="5">
        <f t="shared" si="7"/>
        <v>0</v>
      </c>
      <c r="F97" s="16">
        <v>1000</v>
      </c>
      <c r="G97" s="5">
        <f t="shared" si="8"/>
        <v>0</v>
      </c>
    </row>
    <row r="98" spans="1:9" ht="38.25" x14ac:dyDescent="0.2">
      <c r="A98" s="4" t="s">
        <v>19</v>
      </c>
      <c r="B98" s="4" t="s">
        <v>89</v>
      </c>
      <c r="C98" s="5">
        <v>1</v>
      </c>
      <c r="D98" s="5">
        <v>1</v>
      </c>
      <c r="E98" s="5">
        <f t="shared" si="7"/>
        <v>1</v>
      </c>
      <c r="F98" s="5">
        <v>40</v>
      </c>
      <c r="G98" s="5">
        <f t="shared" si="8"/>
        <v>40</v>
      </c>
    </row>
    <row r="99" spans="1:9" ht="38.25" x14ac:dyDescent="0.2">
      <c r="A99" s="4" t="s">
        <v>21</v>
      </c>
      <c r="B99" s="14" t="s">
        <v>90</v>
      </c>
      <c r="C99" s="5">
        <v>6</v>
      </c>
      <c r="D99" s="5">
        <v>1</v>
      </c>
      <c r="E99" s="5">
        <f t="shared" si="7"/>
        <v>6</v>
      </c>
      <c r="F99" s="5">
        <v>100</v>
      </c>
      <c r="G99" s="5">
        <f t="shared" si="8"/>
        <v>600</v>
      </c>
    </row>
    <row r="100" spans="1:9" ht="63.75" x14ac:dyDescent="0.2">
      <c r="A100" s="4" t="s">
        <v>23</v>
      </c>
      <c r="B100" s="4" t="s">
        <v>91</v>
      </c>
      <c r="C100" s="5">
        <v>3</v>
      </c>
      <c r="D100" s="5">
        <v>1</v>
      </c>
      <c r="E100" s="5">
        <f t="shared" si="7"/>
        <v>3</v>
      </c>
      <c r="F100" s="5">
        <v>0.5</v>
      </c>
      <c r="G100" s="5">
        <f t="shared" si="8"/>
        <v>1.5</v>
      </c>
    </row>
    <row r="101" spans="1:9" x14ac:dyDescent="0.2">
      <c r="A101" s="4" t="s">
        <v>123</v>
      </c>
      <c r="B101" s="4" t="s">
        <v>124</v>
      </c>
      <c r="C101" s="12">
        <v>15</v>
      </c>
      <c r="D101" s="5">
        <v>1</v>
      </c>
      <c r="E101" s="5">
        <f t="shared" si="7"/>
        <v>15</v>
      </c>
      <c r="F101" s="5">
        <v>0.5</v>
      </c>
      <c r="G101" s="5">
        <f t="shared" si="8"/>
        <v>7.5</v>
      </c>
    </row>
    <row r="102" spans="1:9" x14ac:dyDescent="0.2">
      <c r="A102" s="4" t="s">
        <v>125</v>
      </c>
      <c r="B102" s="4" t="s">
        <v>126</v>
      </c>
      <c r="C102" s="5">
        <v>0</v>
      </c>
      <c r="D102" s="5">
        <v>1</v>
      </c>
      <c r="E102" s="5">
        <f t="shared" si="7"/>
        <v>0</v>
      </c>
      <c r="F102" s="5">
        <v>0.6</v>
      </c>
      <c r="G102" s="5">
        <f t="shared" si="8"/>
        <v>0</v>
      </c>
    </row>
    <row r="103" spans="1:9" x14ac:dyDescent="0.2">
      <c r="A103" s="4" t="s">
        <v>127</v>
      </c>
      <c r="B103" s="4" t="s">
        <v>126</v>
      </c>
      <c r="C103" s="5">
        <v>0</v>
      </c>
      <c r="D103" s="5">
        <v>5</v>
      </c>
      <c r="E103" s="5">
        <f t="shared" si="7"/>
        <v>0</v>
      </c>
      <c r="F103" s="5">
        <v>0.3</v>
      </c>
      <c r="G103" s="5">
        <f t="shared" si="8"/>
        <v>0</v>
      </c>
    </row>
    <row r="104" spans="1:9" ht="63.75" x14ac:dyDescent="0.2">
      <c r="A104" s="4" t="s">
        <v>25</v>
      </c>
      <c r="B104" s="14" t="s">
        <v>92</v>
      </c>
      <c r="C104" s="5">
        <v>2</v>
      </c>
      <c r="D104" s="5">
        <v>1</v>
      </c>
      <c r="E104" s="5">
        <f t="shared" si="7"/>
        <v>2</v>
      </c>
      <c r="F104" s="5">
        <v>4</v>
      </c>
      <c r="G104" s="5">
        <f t="shared" si="8"/>
        <v>8</v>
      </c>
    </row>
    <row r="105" spans="1:9" ht="102" x14ac:dyDescent="0.2">
      <c r="A105" s="4" t="s">
        <v>27</v>
      </c>
      <c r="B105" s="4" t="s">
        <v>93</v>
      </c>
      <c r="C105" s="5">
        <v>3</v>
      </c>
      <c r="D105" s="5">
        <v>1</v>
      </c>
      <c r="E105" s="5">
        <f t="shared" si="7"/>
        <v>3</v>
      </c>
      <c r="F105" s="5">
        <v>4</v>
      </c>
      <c r="G105" s="5">
        <f t="shared" si="8"/>
        <v>12</v>
      </c>
    </row>
    <row r="106" spans="1:9" ht="25.5" x14ac:dyDescent="0.2">
      <c r="A106" s="4" t="s">
        <v>29</v>
      </c>
      <c r="B106" s="4" t="s">
        <v>128</v>
      </c>
      <c r="C106" s="5">
        <v>2</v>
      </c>
      <c r="D106" s="5">
        <v>1</v>
      </c>
      <c r="E106" s="5">
        <f t="shared" si="7"/>
        <v>2</v>
      </c>
      <c r="F106" s="5">
        <v>1</v>
      </c>
      <c r="G106" s="5">
        <f t="shared" si="8"/>
        <v>2</v>
      </c>
    </row>
    <row r="107" spans="1:9" ht="51" x14ac:dyDescent="0.2">
      <c r="A107" s="4" t="s">
        <v>100</v>
      </c>
      <c r="B107" s="4" t="s">
        <v>101</v>
      </c>
      <c r="C107" s="5">
        <v>0</v>
      </c>
      <c r="D107" s="5">
        <v>1</v>
      </c>
      <c r="E107" s="5">
        <f t="shared" si="7"/>
        <v>0</v>
      </c>
      <c r="F107" s="5">
        <v>2</v>
      </c>
      <c r="G107" s="5">
        <f t="shared" si="8"/>
        <v>0</v>
      </c>
      <c r="I107" s="28"/>
    </row>
    <row r="108" spans="1:9" ht="25.5" x14ac:dyDescent="0.2">
      <c r="A108" s="4" t="s">
        <v>102</v>
      </c>
      <c r="B108" s="4" t="s">
        <v>103</v>
      </c>
      <c r="C108" s="5">
        <v>0</v>
      </c>
      <c r="D108" s="5">
        <v>1</v>
      </c>
      <c r="E108" s="5">
        <f t="shared" si="7"/>
        <v>0</v>
      </c>
      <c r="F108" s="5">
        <v>2.5</v>
      </c>
      <c r="G108" s="5">
        <f t="shared" si="8"/>
        <v>0</v>
      </c>
    </row>
    <row r="109" spans="1:9" x14ac:dyDescent="0.2">
      <c r="A109" s="29" t="s">
        <v>54</v>
      </c>
      <c r="B109" s="17"/>
      <c r="C109" s="30">
        <f>SUM(C81:C108)</f>
        <v>72</v>
      </c>
      <c r="D109" s="30"/>
      <c r="E109" s="30">
        <f>SUM(E81:E108)</f>
        <v>72</v>
      </c>
      <c r="F109" s="30"/>
      <c r="G109" s="30">
        <f>SUM(G81:G108)</f>
        <v>916</v>
      </c>
      <c r="I109" s="1"/>
    </row>
    <row r="110" spans="1:9" x14ac:dyDescent="0.2">
      <c r="A110" s="31"/>
      <c r="B110" s="32"/>
      <c r="C110" s="33"/>
      <c r="D110" s="33"/>
      <c r="E110" s="33"/>
      <c r="F110" s="33"/>
      <c r="G110" s="33"/>
      <c r="I110" s="1"/>
    </row>
    <row r="111" spans="1:9" x14ac:dyDescent="0.2">
      <c r="A111" s="34" t="s">
        <v>129</v>
      </c>
      <c r="B111" s="35"/>
      <c r="C111" s="36">
        <f>SUM(C109,C79,C55,C27)</f>
        <v>82</v>
      </c>
      <c r="D111" s="36"/>
      <c r="E111" s="37">
        <f>SUM(E27,E55,E79,E109)</f>
        <v>115</v>
      </c>
      <c r="F111" s="37"/>
      <c r="G111" s="37">
        <f>SUM(G27,G55,G79,G109)</f>
        <v>1979.5</v>
      </c>
      <c r="I111" s="1"/>
    </row>
  </sheetData>
  <mergeCells count="4">
    <mergeCell ref="A2:G2"/>
    <mergeCell ref="A28:G28"/>
    <mergeCell ref="A56:G56"/>
    <mergeCell ref="A80:G80"/>
  </mergeCells>
  <pageMargins left="0.7" right="0.7" top="0.75" bottom="0.75" header="0.3" footer="0.3"/>
  <pageSetup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81"/>
  <sheetViews>
    <sheetView tabSelected="1" zoomScaleNormal="100" zoomScaleSheetLayoutView="100" workbookViewId="0">
      <pane ySplit="1" topLeftCell="A64" activePane="bottomLeft" state="frozen"/>
      <selection pane="bottomLeft" activeCell="F72" sqref="F72"/>
    </sheetView>
  </sheetViews>
  <sheetFormatPr defaultColWidth="9" defaultRowHeight="12.75" x14ac:dyDescent="0.2"/>
  <cols>
    <col min="1" max="1" width="13.25" style="38" customWidth="1"/>
    <col min="2" max="2" width="33.875" style="3" customWidth="1"/>
    <col min="3" max="3" width="10.625" style="40" customWidth="1"/>
    <col min="4" max="4" width="10.375" style="40" customWidth="1"/>
    <col min="5" max="5" width="9.75" style="40" customWidth="1"/>
    <col min="6" max="7" width="9" style="40"/>
    <col min="8" max="8" width="9" style="1"/>
    <col min="9" max="9" width="66" style="3" customWidth="1"/>
    <col min="10" max="16384" width="9" style="1"/>
  </cols>
  <sheetData>
    <row r="1" spans="1:7" ht="51" x14ac:dyDescent="0.2">
      <c r="A1" s="41" t="s">
        <v>0</v>
      </c>
      <c r="B1" s="2" t="s">
        <v>1</v>
      </c>
      <c r="C1" s="2" t="s">
        <v>130</v>
      </c>
      <c r="D1" s="2" t="s">
        <v>3</v>
      </c>
      <c r="E1" s="2" t="s">
        <v>4</v>
      </c>
      <c r="F1" s="2" t="s">
        <v>5</v>
      </c>
      <c r="G1" s="2" t="s">
        <v>6</v>
      </c>
    </row>
    <row r="2" spans="1:7" x14ac:dyDescent="0.2">
      <c r="A2" s="139" t="s">
        <v>7</v>
      </c>
      <c r="B2" s="140"/>
      <c r="C2" s="140"/>
      <c r="D2" s="140"/>
      <c r="E2" s="140"/>
      <c r="F2" s="140"/>
      <c r="G2" s="140"/>
    </row>
    <row r="3" spans="1:7" ht="51" x14ac:dyDescent="0.2">
      <c r="A3" s="24" t="s">
        <v>8</v>
      </c>
      <c r="B3" s="4" t="s">
        <v>131</v>
      </c>
      <c r="C3" s="42">
        <v>17</v>
      </c>
      <c r="D3" s="42">
        <v>1</v>
      </c>
      <c r="E3" s="43">
        <f>C3*D3</f>
        <v>17</v>
      </c>
      <c r="F3" s="42">
        <v>1</v>
      </c>
      <c r="G3" s="43">
        <f>E3*F3</f>
        <v>17</v>
      </c>
    </row>
    <row r="4" spans="1:7" x14ac:dyDescent="0.2">
      <c r="A4" s="24">
        <v>40.14</v>
      </c>
      <c r="B4" s="44" t="s">
        <v>10</v>
      </c>
      <c r="C4" s="42">
        <v>0</v>
      </c>
      <c r="D4" s="42">
        <v>1</v>
      </c>
      <c r="E4" s="43">
        <f t="shared" ref="E4:E29" si="0">C4*D4</f>
        <v>0</v>
      </c>
      <c r="F4" s="42">
        <v>1</v>
      </c>
      <c r="G4" s="43">
        <f t="shared" ref="G4:G29" si="1">E4*F4</f>
        <v>0</v>
      </c>
    </row>
    <row r="5" spans="1:7" ht="25.5" x14ac:dyDescent="0.2">
      <c r="A5" s="24" t="s">
        <v>11</v>
      </c>
      <c r="B5" s="4" t="s">
        <v>132</v>
      </c>
      <c r="C5" s="42">
        <v>17</v>
      </c>
      <c r="D5" s="42">
        <v>1</v>
      </c>
      <c r="E5" s="43">
        <f t="shared" si="0"/>
        <v>17</v>
      </c>
      <c r="F5" s="42">
        <v>2</v>
      </c>
      <c r="G5" s="43">
        <f t="shared" si="1"/>
        <v>34</v>
      </c>
    </row>
    <row r="6" spans="1:7" ht="51" x14ac:dyDescent="0.2">
      <c r="A6" s="24" t="s">
        <v>58</v>
      </c>
      <c r="B6" s="4" t="s">
        <v>59</v>
      </c>
      <c r="C6" s="42">
        <v>0</v>
      </c>
      <c r="D6" s="42">
        <v>1</v>
      </c>
      <c r="E6" s="43">
        <f t="shared" si="0"/>
        <v>0</v>
      </c>
      <c r="F6" s="42">
        <v>8</v>
      </c>
      <c r="G6" s="43">
        <f t="shared" si="1"/>
        <v>0</v>
      </c>
    </row>
    <row r="7" spans="1:7" ht="51" x14ac:dyDescent="0.2">
      <c r="A7" s="24" t="s">
        <v>60</v>
      </c>
      <c r="B7" s="4" t="s">
        <v>61</v>
      </c>
      <c r="C7" s="42">
        <v>0</v>
      </c>
      <c r="D7" s="42">
        <v>1</v>
      </c>
      <c r="E7" s="43">
        <f t="shared" si="0"/>
        <v>0</v>
      </c>
      <c r="F7" s="42">
        <v>2</v>
      </c>
      <c r="G7" s="43">
        <f t="shared" si="1"/>
        <v>0</v>
      </c>
    </row>
    <row r="8" spans="1:7" ht="38.25" x14ac:dyDescent="0.2">
      <c r="A8" s="24" t="s">
        <v>62</v>
      </c>
      <c r="B8" s="4" t="s">
        <v>63</v>
      </c>
      <c r="C8" s="42">
        <v>0</v>
      </c>
      <c r="D8" s="42">
        <v>1</v>
      </c>
      <c r="E8" s="43">
        <f t="shared" si="0"/>
        <v>0</v>
      </c>
      <c r="F8" s="42">
        <v>8</v>
      </c>
      <c r="G8" s="43">
        <f t="shared" si="1"/>
        <v>0</v>
      </c>
    </row>
    <row r="9" spans="1:7" ht="51" x14ac:dyDescent="0.2">
      <c r="A9" s="24" t="s">
        <v>64</v>
      </c>
      <c r="B9" s="4" t="s">
        <v>65</v>
      </c>
      <c r="C9" s="42">
        <v>0</v>
      </c>
      <c r="D9" s="42">
        <v>1</v>
      </c>
      <c r="E9" s="43">
        <f t="shared" si="0"/>
        <v>0</v>
      </c>
      <c r="F9" s="42">
        <v>2</v>
      </c>
      <c r="G9" s="43">
        <f t="shared" si="1"/>
        <v>0</v>
      </c>
    </row>
    <row r="10" spans="1:7" ht="28.5" x14ac:dyDescent="0.2">
      <c r="A10" s="24" t="s">
        <v>13</v>
      </c>
      <c r="B10" s="45" t="s">
        <v>14</v>
      </c>
      <c r="C10" s="42">
        <v>0</v>
      </c>
      <c r="D10" s="42">
        <v>1</v>
      </c>
      <c r="E10" s="43">
        <f t="shared" si="0"/>
        <v>0</v>
      </c>
      <c r="F10" s="42">
        <v>1</v>
      </c>
      <c r="G10" s="43">
        <f t="shared" si="1"/>
        <v>0</v>
      </c>
    </row>
    <row r="11" spans="1:7" ht="38.25" x14ac:dyDescent="0.2">
      <c r="A11" s="24" t="s">
        <v>15</v>
      </c>
      <c r="B11" s="4" t="s">
        <v>16</v>
      </c>
      <c r="C11" s="42">
        <v>2</v>
      </c>
      <c r="D11" s="42">
        <v>1</v>
      </c>
      <c r="E11" s="43">
        <f t="shared" si="0"/>
        <v>2</v>
      </c>
      <c r="F11" s="42">
        <v>8</v>
      </c>
      <c r="G11" s="43">
        <f t="shared" si="1"/>
        <v>16</v>
      </c>
    </row>
    <row r="12" spans="1:7" ht="25.5" x14ac:dyDescent="0.2">
      <c r="A12" s="24" t="s">
        <v>17</v>
      </c>
      <c r="B12" s="4" t="s">
        <v>86</v>
      </c>
      <c r="C12" s="42">
        <v>17</v>
      </c>
      <c r="D12" s="42">
        <v>1</v>
      </c>
      <c r="E12" s="43">
        <f t="shared" si="0"/>
        <v>17</v>
      </c>
      <c r="F12" s="42">
        <v>40</v>
      </c>
      <c r="G12" s="43">
        <f t="shared" si="1"/>
        <v>680</v>
      </c>
    </row>
    <row r="13" spans="1:7" ht="38.25" x14ac:dyDescent="0.2">
      <c r="A13" s="24" t="s">
        <v>19</v>
      </c>
      <c r="B13" s="4" t="s">
        <v>89</v>
      </c>
      <c r="C13" s="42">
        <v>2</v>
      </c>
      <c r="D13" s="42">
        <v>1</v>
      </c>
      <c r="E13" s="43">
        <f t="shared" si="0"/>
        <v>2</v>
      </c>
      <c r="F13" s="42">
        <v>100</v>
      </c>
      <c r="G13" s="43">
        <f t="shared" si="1"/>
        <v>200</v>
      </c>
    </row>
    <row r="14" spans="1:7" ht="38.25" x14ac:dyDescent="0.2">
      <c r="A14" s="24" t="s">
        <v>21</v>
      </c>
      <c r="B14" s="14" t="s">
        <v>90</v>
      </c>
      <c r="C14" s="42">
        <v>0</v>
      </c>
      <c r="D14" s="42">
        <v>1</v>
      </c>
      <c r="E14" s="43">
        <f t="shared" si="0"/>
        <v>0</v>
      </c>
      <c r="F14" s="42">
        <v>100</v>
      </c>
      <c r="G14" s="43">
        <f t="shared" si="1"/>
        <v>0</v>
      </c>
    </row>
    <row r="15" spans="1:7" ht="63.75" x14ac:dyDescent="0.2">
      <c r="A15" s="24" t="s">
        <v>23</v>
      </c>
      <c r="B15" s="4" t="s">
        <v>91</v>
      </c>
      <c r="C15" s="42">
        <v>0</v>
      </c>
      <c r="D15" s="42">
        <v>1</v>
      </c>
      <c r="E15" s="43">
        <f t="shared" si="0"/>
        <v>0</v>
      </c>
      <c r="F15" s="42">
        <v>0.5</v>
      </c>
      <c r="G15" s="43">
        <f t="shared" si="1"/>
        <v>0</v>
      </c>
    </row>
    <row r="16" spans="1:7" ht="63.75" x14ac:dyDescent="0.2">
      <c r="A16" s="24" t="s">
        <v>25</v>
      </c>
      <c r="B16" s="14" t="s">
        <v>92</v>
      </c>
      <c r="C16" s="42">
        <v>8</v>
      </c>
      <c r="D16" s="42">
        <v>1</v>
      </c>
      <c r="E16" s="43">
        <f t="shared" si="0"/>
        <v>8</v>
      </c>
      <c r="F16" s="42">
        <v>4</v>
      </c>
      <c r="G16" s="43">
        <f t="shared" si="1"/>
        <v>32</v>
      </c>
    </row>
    <row r="17" spans="1:9" ht="102" x14ac:dyDescent="0.2">
      <c r="A17" s="24" t="s">
        <v>27</v>
      </c>
      <c r="B17" s="4" t="s">
        <v>93</v>
      </c>
      <c r="C17" s="42">
        <v>8</v>
      </c>
      <c r="D17" s="42">
        <v>1</v>
      </c>
      <c r="E17" s="43">
        <f t="shared" si="0"/>
        <v>8</v>
      </c>
      <c r="F17" s="42">
        <v>4</v>
      </c>
      <c r="G17" s="43">
        <f t="shared" si="1"/>
        <v>32</v>
      </c>
    </row>
    <row r="18" spans="1:9" x14ac:dyDescent="0.2">
      <c r="A18" s="24" t="s">
        <v>29</v>
      </c>
      <c r="B18" s="44" t="s">
        <v>30</v>
      </c>
      <c r="C18" s="42">
        <v>8</v>
      </c>
      <c r="D18" s="42">
        <v>1</v>
      </c>
      <c r="E18" s="43">
        <f t="shared" si="0"/>
        <v>8</v>
      </c>
      <c r="F18" s="42">
        <v>4</v>
      </c>
      <c r="G18" s="43">
        <f t="shared" si="1"/>
        <v>32</v>
      </c>
    </row>
    <row r="19" spans="1:9" ht="51" x14ac:dyDescent="0.2">
      <c r="A19" s="24">
        <v>40.65</v>
      </c>
      <c r="B19" s="4" t="s">
        <v>104</v>
      </c>
      <c r="C19" s="42">
        <v>17</v>
      </c>
      <c r="D19" s="42">
        <v>1</v>
      </c>
      <c r="E19" s="43">
        <f t="shared" si="0"/>
        <v>17</v>
      </c>
      <c r="F19" s="42">
        <v>15</v>
      </c>
      <c r="G19" s="43">
        <f t="shared" si="1"/>
        <v>255</v>
      </c>
    </row>
    <row r="20" spans="1:9" ht="38.25" x14ac:dyDescent="0.2">
      <c r="A20" s="46" t="s">
        <v>32</v>
      </c>
      <c r="B20" s="4" t="s">
        <v>33</v>
      </c>
      <c r="C20" s="47">
        <v>0</v>
      </c>
      <c r="D20" s="47">
        <v>1</v>
      </c>
      <c r="E20" s="48">
        <f t="shared" si="0"/>
        <v>0</v>
      </c>
      <c r="F20" s="47">
        <v>100</v>
      </c>
      <c r="G20" s="48">
        <f t="shared" si="1"/>
        <v>0</v>
      </c>
    </row>
    <row r="21" spans="1:9" ht="25.5" x14ac:dyDescent="0.2">
      <c r="A21" s="24" t="s">
        <v>34</v>
      </c>
      <c r="B21" s="4" t="s">
        <v>35</v>
      </c>
      <c r="C21" s="42">
        <v>17</v>
      </c>
      <c r="D21" s="42">
        <v>1</v>
      </c>
      <c r="E21" s="43">
        <f t="shared" si="0"/>
        <v>17</v>
      </c>
      <c r="F21" s="42">
        <v>10</v>
      </c>
      <c r="G21" s="43">
        <f t="shared" si="1"/>
        <v>170</v>
      </c>
      <c r="H21" s="20"/>
      <c r="I21" s="21"/>
    </row>
    <row r="22" spans="1:9" ht="51" x14ac:dyDescent="0.2">
      <c r="A22" s="24" t="s">
        <v>36</v>
      </c>
      <c r="B22" s="4" t="s">
        <v>37</v>
      </c>
      <c r="C22" s="42">
        <v>17</v>
      </c>
      <c r="D22" s="42">
        <v>1</v>
      </c>
      <c r="E22" s="43">
        <f t="shared" si="0"/>
        <v>17</v>
      </c>
      <c r="F22" s="42">
        <v>5</v>
      </c>
      <c r="G22" s="43">
        <f t="shared" si="1"/>
        <v>85</v>
      </c>
    </row>
    <row r="23" spans="1:9" ht="38.25" x14ac:dyDescent="0.2">
      <c r="A23" s="24" t="s">
        <v>38</v>
      </c>
      <c r="B23" s="4" t="s">
        <v>39</v>
      </c>
      <c r="C23" s="42">
        <v>1</v>
      </c>
      <c r="D23" s="42">
        <v>1</v>
      </c>
      <c r="E23" s="43">
        <f t="shared" si="0"/>
        <v>1</v>
      </c>
      <c r="F23" s="42">
        <v>20</v>
      </c>
      <c r="G23" s="43">
        <f t="shared" si="1"/>
        <v>20</v>
      </c>
    </row>
    <row r="24" spans="1:9" ht="38.25" x14ac:dyDescent="0.2">
      <c r="A24" s="24" t="s">
        <v>42</v>
      </c>
      <c r="B24" s="4" t="s">
        <v>43</v>
      </c>
      <c r="C24" s="42">
        <v>1</v>
      </c>
      <c r="D24" s="42">
        <v>1</v>
      </c>
      <c r="E24" s="43">
        <f t="shared" si="0"/>
        <v>1</v>
      </c>
      <c r="F24" s="42">
        <v>5</v>
      </c>
      <c r="G24" s="43">
        <f t="shared" si="1"/>
        <v>5</v>
      </c>
    </row>
    <row r="25" spans="1:9" ht="25.5" x14ac:dyDescent="0.2">
      <c r="A25" s="24" t="s">
        <v>44</v>
      </c>
      <c r="B25" s="4" t="s">
        <v>45</v>
      </c>
      <c r="C25" s="42">
        <v>1</v>
      </c>
      <c r="D25" s="42">
        <v>1</v>
      </c>
      <c r="E25" s="43">
        <f t="shared" si="0"/>
        <v>1</v>
      </c>
      <c r="F25" s="42">
        <v>20</v>
      </c>
      <c r="G25" s="43">
        <f t="shared" si="1"/>
        <v>20</v>
      </c>
    </row>
    <row r="26" spans="1:9" ht="38.25" x14ac:dyDescent="0.2">
      <c r="A26" s="24" t="s">
        <v>46</v>
      </c>
      <c r="B26" s="4" t="s">
        <v>47</v>
      </c>
      <c r="C26" s="42">
        <v>17</v>
      </c>
      <c r="D26" s="42">
        <v>1</v>
      </c>
      <c r="E26" s="43">
        <f t="shared" si="0"/>
        <v>17</v>
      </c>
      <c r="F26" s="42">
        <v>10</v>
      </c>
      <c r="G26" s="43">
        <f t="shared" si="1"/>
        <v>170</v>
      </c>
    </row>
    <row r="27" spans="1:9" ht="25.5" x14ac:dyDescent="0.2">
      <c r="A27" s="24" t="s">
        <v>48</v>
      </c>
      <c r="B27" s="4" t="s">
        <v>49</v>
      </c>
      <c r="C27" s="42">
        <v>17</v>
      </c>
      <c r="D27" s="42">
        <v>1</v>
      </c>
      <c r="E27" s="43">
        <f t="shared" si="0"/>
        <v>17</v>
      </c>
      <c r="F27" s="42">
        <v>5</v>
      </c>
      <c r="G27" s="43">
        <f t="shared" si="1"/>
        <v>85</v>
      </c>
    </row>
    <row r="28" spans="1:9" ht="25.5" x14ac:dyDescent="0.2">
      <c r="A28" s="24" t="s">
        <v>50</v>
      </c>
      <c r="B28" s="4" t="s">
        <v>51</v>
      </c>
      <c r="C28" s="42">
        <v>17</v>
      </c>
      <c r="D28" s="42">
        <v>1</v>
      </c>
      <c r="E28" s="43">
        <f t="shared" si="0"/>
        <v>17</v>
      </c>
      <c r="F28" s="42">
        <v>20</v>
      </c>
      <c r="G28" s="43">
        <f t="shared" si="1"/>
        <v>340</v>
      </c>
    </row>
    <row r="29" spans="1:9" ht="38.25" x14ac:dyDescent="0.2">
      <c r="A29" s="24" t="s">
        <v>52</v>
      </c>
      <c r="B29" s="4" t="s">
        <v>53</v>
      </c>
      <c r="C29" s="42">
        <v>1</v>
      </c>
      <c r="D29" s="42">
        <v>1</v>
      </c>
      <c r="E29" s="43">
        <f t="shared" si="0"/>
        <v>1</v>
      </c>
      <c r="F29" s="42">
        <v>20</v>
      </c>
      <c r="G29" s="43">
        <f t="shared" si="1"/>
        <v>20</v>
      </c>
    </row>
    <row r="30" spans="1:9" ht="29.25" customHeight="1" x14ac:dyDescent="0.2">
      <c r="A30" s="49" t="s">
        <v>54</v>
      </c>
      <c r="B30" s="10"/>
      <c r="C30" s="50">
        <v>17</v>
      </c>
      <c r="D30" s="50"/>
      <c r="E30" s="30">
        <f>SUM(E3:E29)</f>
        <v>185</v>
      </c>
      <c r="F30" s="30"/>
      <c r="G30" s="30">
        <f>SUM(G3:G29)</f>
        <v>2213</v>
      </c>
    </row>
    <row r="31" spans="1:9" x14ac:dyDescent="0.2">
      <c r="A31" s="142" t="s">
        <v>55</v>
      </c>
      <c r="B31" s="143"/>
      <c r="C31" s="143"/>
      <c r="D31" s="143"/>
      <c r="E31" s="143"/>
      <c r="F31" s="143"/>
      <c r="G31" s="143"/>
    </row>
    <row r="32" spans="1:9" ht="51" x14ac:dyDescent="0.2">
      <c r="A32" s="4" t="s">
        <v>8</v>
      </c>
      <c r="B32" s="4" t="s">
        <v>133</v>
      </c>
      <c r="C32" s="5">
        <v>0</v>
      </c>
      <c r="D32" s="5">
        <v>1</v>
      </c>
      <c r="E32" s="22">
        <f>C32*D32</f>
        <v>0</v>
      </c>
      <c r="F32" s="5">
        <v>1</v>
      </c>
      <c r="G32" s="22">
        <f>E32*F32</f>
        <v>0</v>
      </c>
    </row>
    <row r="33" spans="1:7" x14ac:dyDescent="0.2">
      <c r="A33" s="4">
        <v>40.14</v>
      </c>
      <c r="B33" s="44" t="s">
        <v>10</v>
      </c>
      <c r="C33" s="5">
        <v>0</v>
      </c>
      <c r="D33" s="5">
        <v>1</v>
      </c>
      <c r="E33" s="22">
        <f t="shared" ref="E33:E53" si="2">C33*D33</f>
        <v>0</v>
      </c>
      <c r="F33" s="5">
        <v>1</v>
      </c>
      <c r="G33" s="22">
        <f t="shared" ref="G33:G53" si="3">E33*F33</f>
        <v>0</v>
      </c>
    </row>
    <row r="34" spans="1:7" ht="25.5" x14ac:dyDescent="0.2">
      <c r="A34" s="4" t="s">
        <v>56</v>
      </c>
      <c r="B34" s="14" t="s">
        <v>57</v>
      </c>
      <c r="C34" s="5">
        <v>0</v>
      </c>
      <c r="D34" s="5">
        <v>1</v>
      </c>
      <c r="E34" s="22">
        <f t="shared" si="2"/>
        <v>0</v>
      </c>
      <c r="F34" s="5">
        <v>0.5</v>
      </c>
      <c r="G34" s="22">
        <f t="shared" si="3"/>
        <v>0</v>
      </c>
    </row>
    <row r="35" spans="1:7" ht="51" x14ac:dyDescent="0.2">
      <c r="A35" s="4" t="s">
        <v>64</v>
      </c>
      <c r="B35" s="4" t="s">
        <v>65</v>
      </c>
      <c r="C35" s="5">
        <v>4</v>
      </c>
      <c r="D35" s="5">
        <v>1</v>
      </c>
      <c r="E35" s="22">
        <f t="shared" si="2"/>
        <v>4</v>
      </c>
      <c r="F35" s="5">
        <v>2</v>
      </c>
      <c r="G35" s="22">
        <f t="shared" si="3"/>
        <v>8</v>
      </c>
    </row>
    <row r="36" spans="1:7" ht="38.25" x14ac:dyDescent="0.2">
      <c r="A36" s="4" t="s">
        <v>68</v>
      </c>
      <c r="B36" s="14" t="s">
        <v>69</v>
      </c>
      <c r="C36" s="5">
        <v>0</v>
      </c>
      <c r="D36" s="5">
        <v>1</v>
      </c>
      <c r="E36" s="22">
        <f t="shared" si="2"/>
        <v>0</v>
      </c>
      <c r="F36" s="5">
        <v>80</v>
      </c>
      <c r="G36" s="22">
        <f t="shared" si="3"/>
        <v>0</v>
      </c>
    </row>
    <row r="37" spans="1:7" ht="63.75" x14ac:dyDescent="0.2">
      <c r="A37" s="4" t="s">
        <v>134</v>
      </c>
      <c r="B37" s="14" t="s">
        <v>71</v>
      </c>
      <c r="C37" s="5">
        <v>2</v>
      </c>
      <c r="D37" s="5">
        <v>1</v>
      </c>
      <c r="E37" s="22">
        <f t="shared" si="2"/>
        <v>2</v>
      </c>
      <c r="F37" s="5">
        <v>160</v>
      </c>
      <c r="G37" s="22">
        <f t="shared" si="3"/>
        <v>320</v>
      </c>
    </row>
    <row r="38" spans="1:7" ht="38.25" x14ac:dyDescent="0.2">
      <c r="A38" s="4" t="s">
        <v>135</v>
      </c>
      <c r="B38" s="14" t="s">
        <v>73</v>
      </c>
      <c r="C38" s="5">
        <v>3</v>
      </c>
      <c r="D38" s="5">
        <v>1</v>
      </c>
      <c r="E38" s="22">
        <f t="shared" si="2"/>
        <v>3</v>
      </c>
      <c r="F38" s="5">
        <v>4</v>
      </c>
      <c r="G38" s="22">
        <f t="shared" si="3"/>
        <v>12</v>
      </c>
    </row>
    <row r="39" spans="1:7" ht="51" x14ac:dyDescent="0.2">
      <c r="A39" s="4" t="s">
        <v>136</v>
      </c>
      <c r="B39" s="14" t="s">
        <v>75</v>
      </c>
      <c r="C39" s="5">
        <v>0</v>
      </c>
      <c r="D39" s="5">
        <v>1</v>
      </c>
      <c r="E39" s="22">
        <f t="shared" si="2"/>
        <v>0</v>
      </c>
      <c r="F39" s="5">
        <v>40</v>
      </c>
      <c r="G39" s="22">
        <f t="shared" si="3"/>
        <v>0</v>
      </c>
    </row>
    <row r="40" spans="1:7" ht="38.25" x14ac:dyDescent="0.2">
      <c r="A40" s="4" t="s">
        <v>137</v>
      </c>
      <c r="B40" s="14" t="s">
        <v>77</v>
      </c>
      <c r="C40" s="5">
        <v>2</v>
      </c>
      <c r="D40" s="5">
        <v>1</v>
      </c>
      <c r="E40" s="22">
        <f t="shared" si="2"/>
        <v>2</v>
      </c>
      <c r="F40" s="5">
        <v>16</v>
      </c>
      <c r="G40" s="22">
        <f t="shared" si="3"/>
        <v>32</v>
      </c>
    </row>
    <row r="41" spans="1:7" ht="38.25" x14ac:dyDescent="0.2">
      <c r="A41" s="4" t="s">
        <v>138</v>
      </c>
      <c r="B41" s="14" t="s">
        <v>79</v>
      </c>
      <c r="C41" s="51">
        <v>4</v>
      </c>
      <c r="D41" s="51">
        <v>1</v>
      </c>
      <c r="E41" s="22">
        <f t="shared" si="2"/>
        <v>4</v>
      </c>
      <c r="F41" s="51">
        <v>8</v>
      </c>
      <c r="G41" s="22">
        <f t="shared" si="3"/>
        <v>32</v>
      </c>
    </row>
    <row r="42" spans="1:7" ht="25.5" x14ac:dyDescent="0.2">
      <c r="A42" s="4" t="s">
        <v>80</v>
      </c>
      <c r="B42" s="14" t="s">
        <v>81</v>
      </c>
      <c r="C42" s="5">
        <v>2</v>
      </c>
      <c r="D42" s="5">
        <v>1</v>
      </c>
      <c r="E42" s="22">
        <f t="shared" si="2"/>
        <v>2</v>
      </c>
      <c r="F42" s="5">
        <v>40</v>
      </c>
      <c r="G42" s="22">
        <f t="shared" si="3"/>
        <v>80</v>
      </c>
    </row>
    <row r="43" spans="1:7" x14ac:dyDescent="0.2">
      <c r="A43" s="4" t="s">
        <v>13</v>
      </c>
      <c r="B43" s="4" t="s">
        <v>82</v>
      </c>
      <c r="C43" s="5">
        <v>0</v>
      </c>
      <c r="D43" s="5">
        <v>1</v>
      </c>
      <c r="E43" s="22">
        <f t="shared" si="2"/>
        <v>0</v>
      </c>
      <c r="F43" s="5">
        <v>1</v>
      </c>
      <c r="G43" s="22">
        <f t="shared" si="3"/>
        <v>0</v>
      </c>
    </row>
    <row r="44" spans="1:7" ht="38.25" x14ac:dyDescent="0.2">
      <c r="A44" s="4" t="s">
        <v>15</v>
      </c>
      <c r="B44" s="4" t="s">
        <v>83</v>
      </c>
      <c r="C44" s="5">
        <v>0</v>
      </c>
      <c r="D44" s="5">
        <v>1</v>
      </c>
      <c r="E44" s="22">
        <f t="shared" si="2"/>
        <v>0</v>
      </c>
      <c r="F44" s="5">
        <v>8</v>
      </c>
      <c r="G44" s="22">
        <f t="shared" si="3"/>
        <v>0</v>
      </c>
    </row>
    <row r="45" spans="1:7" x14ac:dyDescent="0.2">
      <c r="A45" s="4" t="s">
        <v>84</v>
      </c>
      <c r="B45" s="14" t="s">
        <v>85</v>
      </c>
      <c r="C45" s="5">
        <v>3</v>
      </c>
      <c r="D45" s="5">
        <v>1</v>
      </c>
      <c r="E45" s="22">
        <f t="shared" si="2"/>
        <v>3</v>
      </c>
      <c r="F45" s="5">
        <v>40</v>
      </c>
      <c r="G45" s="22">
        <f t="shared" si="3"/>
        <v>120</v>
      </c>
    </row>
    <row r="46" spans="1:7" ht="25.5" x14ac:dyDescent="0.2">
      <c r="A46" s="4" t="s">
        <v>17</v>
      </c>
      <c r="B46" s="4" t="s">
        <v>86</v>
      </c>
      <c r="C46" s="5">
        <v>0</v>
      </c>
      <c r="D46" s="5">
        <v>1</v>
      </c>
      <c r="E46" s="22">
        <f t="shared" si="2"/>
        <v>0</v>
      </c>
      <c r="F46" s="5">
        <v>40</v>
      </c>
      <c r="G46" s="22">
        <f t="shared" si="3"/>
        <v>0</v>
      </c>
    </row>
    <row r="47" spans="1:7" ht="38.25" x14ac:dyDescent="0.2">
      <c r="A47" s="4" t="s">
        <v>87</v>
      </c>
      <c r="B47" s="15" t="s">
        <v>88</v>
      </c>
      <c r="C47" s="5">
        <v>0</v>
      </c>
      <c r="D47" s="5">
        <v>1</v>
      </c>
      <c r="E47" s="22">
        <f t="shared" si="2"/>
        <v>0</v>
      </c>
      <c r="F47" s="16">
        <v>1000</v>
      </c>
      <c r="G47" s="22">
        <f t="shared" si="3"/>
        <v>0</v>
      </c>
    </row>
    <row r="48" spans="1:7" ht="38.25" x14ac:dyDescent="0.2">
      <c r="A48" s="4" t="s">
        <v>19</v>
      </c>
      <c r="B48" s="4" t="s">
        <v>89</v>
      </c>
      <c r="C48" s="5">
        <v>0</v>
      </c>
      <c r="D48" s="5">
        <v>1</v>
      </c>
      <c r="E48" s="22">
        <f t="shared" si="2"/>
        <v>0</v>
      </c>
      <c r="F48" s="5">
        <v>40</v>
      </c>
      <c r="G48" s="22">
        <f t="shared" si="3"/>
        <v>0</v>
      </c>
    </row>
    <row r="49" spans="1:7" ht="38.25" x14ac:dyDescent="0.2">
      <c r="A49" s="4" t="s">
        <v>21</v>
      </c>
      <c r="B49" s="14" t="s">
        <v>90</v>
      </c>
      <c r="C49" s="5">
        <v>4</v>
      </c>
      <c r="D49" s="5">
        <v>1</v>
      </c>
      <c r="E49" s="22">
        <f t="shared" si="2"/>
        <v>4</v>
      </c>
      <c r="F49" s="5">
        <v>100</v>
      </c>
      <c r="G49" s="22">
        <f t="shared" si="3"/>
        <v>400</v>
      </c>
    </row>
    <row r="50" spans="1:7" ht="63.75" x14ac:dyDescent="0.2">
      <c r="A50" s="4" t="s">
        <v>23</v>
      </c>
      <c r="B50" s="4" t="s">
        <v>91</v>
      </c>
      <c r="C50" s="5">
        <v>4</v>
      </c>
      <c r="D50" s="5">
        <v>1</v>
      </c>
      <c r="E50" s="22">
        <f t="shared" si="2"/>
        <v>4</v>
      </c>
      <c r="F50" s="5">
        <v>0.5</v>
      </c>
      <c r="G50" s="22">
        <f t="shared" si="3"/>
        <v>2</v>
      </c>
    </row>
    <row r="51" spans="1:7" ht="63.75" x14ac:dyDescent="0.2">
      <c r="A51" s="4" t="s">
        <v>25</v>
      </c>
      <c r="B51" s="14" t="s">
        <v>92</v>
      </c>
      <c r="C51" s="5">
        <v>0</v>
      </c>
      <c r="D51" s="5">
        <v>1</v>
      </c>
      <c r="E51" s="22">
        <f t="shared" si="2"/>
        <v>0</v>
      </c>
      <c r="F51" s="5">
        <v>4</v>
      </c>
      <c r="G51" s="22">
        <f t="shared" si="3"/>
        <v>0</v>
      </c>
    </row>
    <row r="52" spans="1:7" ht="102" x14ac:dyDescent="0.2">
      <c r="A52" s="4" t="s">
        <v>27</v>
      </c>
      <c r="B52" s="4" t="s">
        <v>93</v>
      </c>
      <c r="C52" s="5">
        <v>1</v>
      </c>
      <c r="D52" s="5">
        <v>1</v>
      </c>
      <c r="E52" s="22">
        <f t="shared" si="2"/>
        <v>1</v>
      </c>
      <c r="F52" s="5">
        <v>15</v>
      </c>
      <c r="G52" s="22">
        <f t="shared" si="3"/>
        <v>15</v>
      </c>
    </row>
    <row r="53" spans="1:7" x14ac:dyDescent="0.2">
      <c r="A53" s="4" t="s">
        <v>29</v>
      </c>
      <c r="B53" s="14" t="s">
        <v>30</v>
      </c>
      <c r="C53" s="5">
        <v>0</v>
      </c>
      <c r="D53" s="5">
        <v>1</v>
      </c>
      <c r="E53" s="22">
        <f t="shared" si="2"/>
        <v>0</v>
      </c>
      <c r="F53" s="5">
        <v>40</v>
      </c>
      <c r="G53" s="22">
        <f t="shared" si="3"/>
        <v>0</v>
      </c>
    </row>
    <row r="54" spans="1:7" x14ac:dyDescent="0.2">
      <c r="A54" s="29" t="s">
        <v>54</v>
      </c>
      <c r="B54" s="52"/>
      <c r="C54" s="11">
        <v>14</v>
      </c>
      <c r="D54" s="30"/>
      <c r="E54" s="53">
        <f>SUM(E32:E53)</f>
        <v>29</v>
      </c>
      <c r="F54" s="53"/>
      <c r="G54" s="53">
        <f>SUM(G32:G53)</f>
        <v>1021</v>
      </c>
    </row>
    <row r="55" spans="1:7" x14ac:dyDescent="0.2">
      <c r="A55" s="143" t="s">
        <v>107</v>
      </c>
      <c r="B55" s="143"/>
      <c r="C55" s="143"/>
      <c r="D55" s="143"/>
      <c r="E55" s="143"/>
      <c r="F55" s="143"/>
      <c r="G55" s="143"/>
    </row>
    <row r="56" spans="1:7" ht="51" x14ac:dyDescent="0.2">
      <c r="A56" s="4" t="s">
        <v>8</v>
      </c>
      <c r="B56" s="4" t="s">
        <v>133</v>
      </c>
      <c r="C56" s="5">
        <f>ROUNDUP('[1]NRC licensee reporting'!C81*6.5,0)</f>
        <v>7</v>
      </c>
      <c r="D56" s="5">
        <v>1</v>
      </c>
      <c r="E56" s="54">
        <f>C56*D56</f>
        <v>7</v>
      </c>
      <c r="F56" s="5">
        <v>1</v>
      </c>
      <c r="G56" s="54">
        <f>E56*F56</f>
        <v>7</v>
      </c>
    </row>
    <row r="57" spans="1:7" ht="38.25" x14ac:dyDescent="0.2">
      <c r="A57" s="4" t="s">
        <v>108</v>
      </c>
      <c r="B57" s="4" t="s">
        <v>109</v>
      </c>
      <c r="C57" s="5">
        <v>13</v>
      </c>
      <c r="D57" s="5">
        <v>1</v>
      </c>
      <c r="E57" s="54">
        <f>C57*D57</f>
        <v>13</v>
      </c>
      <c r="F57" s="5">
        <v>100</v>
      </c>
      <c r="G57" s="54">
        <f>E57*F57</f>
        <v>1300</v>
      </c>
    </row>
    <row r="58" spans="1:7" x14ac:dyDescent="0.2">
      <c r="A58" s="4">
        <v>40.14</v>
      </c>
      <c r="B58" s="44" t="s">
        <v>10</v>
      </c>
      <c r="C58" s="5">
        <v>0</v>
      </c>
      <c r="D58" s="5">
        <v>1</v>
      </c>
      <c r="E58" s="54">
        <f t="shared" ref="E58:E78" si="4">C58*D58</f>
        <v>0</v>
      </c>
      <c r="F58" s="5">
        <v>1</v>
      </c>
      <c r="G58" s="54">
        <f t="shared" ref="G58:G78" si="5">E58*F58</f>
        <v>0</v>
      </c>
    </row>
    <row r="59" spans="1:7" x14ac:dyDescent="0.2">
      <c r="A59" s="4" t="s">
        <v>110</v>
      </c>
      <c r="B59" s="4" t="s">
        <v>111</v>
      </c>
      <c r="C59" s="5">
        <f>ROUNDUP('[1]NRC licensee reporting'!C84*6.5,0)</f>
        <v>26</v>
      </c>
      <c r="D59" s="5">
        <v>1</v>
      </c>
      <c r="E59" s="54">
        <f t="shared" si="4"/>
        <v>26</v>
      </c>
      <c r="F59" s="5">
        <v>1</v>
      </c>
      <c r="G59" s="54">
        <f t="shared" si="5"/>
        <v>26</v>
      </c>
    </row>
    <row r="60" spans="1:7" ht="38.25" x14ac:dyDescent="0.2">
      <c r="A60" s="4" t="s">
        <v>112</v>
      </c>
      <c r="B60" s="4" t="s">
        <v>113</v>
      </c>
      <c r="C60" s="5">
        <v>3</v>
      </c>
      <c r="D60" s="5">
        <v>1</v>
      </c>
      <c r="E60" s="54">
        <f t="shared" si="4"/>
        <v>3</v>
      </c>
      <c r="F60" s="5">
        <v>20</v>
      </c>
      <c r="G60" s="54">
        <f t="shared" si="5"/>
        <v>60</v>
      </c>
    </row>
    <row r="61" spans="1:7" ht="25.5" x14ac:dyDescent="0.2">
      <c r="A61" s="4" t="s">
        <v>56</v>
      </c>
      <c r="B61" s="14" t="s">
        <v>57</v>
      </c>
      <c r="C61" s="5">
        <f>ROUNDUP('[1]NRC licensee reporting'!C87*6.5,0)</f>
        <v>7</v>
      </c>
      <c r="D61" s="5">
        <v>1</v>
      </c>
      <c r="E61" s="54">
        <f t="shared" si="4"/>
        <v>7</v>
      </c>
      <c r="F61" s="5">
        <v>0.5</v>
      </c>
      <c r="G61" s="54">
        <f t="shared" si="5"/>
        <v>3.5</v>
      </c>
    </row>
    <row r="62" spans="1:7" ht="25.5" x14ac:dyDescent="0.2">
      <c r="A62" s="4" t="s">
        <v>117</v>
      </c>
      <c r="B62" s="4" t="s">
        <v>118</v>
      </c>
      <c r="C62" s="5">
        <v>2</v>
      </c>
      <c r="D62" s="5">
        <v>1</v>
      </c>
      <c r="E62" s="54">
        <f t="shared" si="4"/>
        <v>2</v>
      </c>
      <c r="F62" s="5">
        <v>0.5</v>
      </c>
      <c r="G62" s="54">
        <f t="shared" si="5"/>
        <v>1</v>
      </c>
    </row>
    <row r="63" spans="1:7" ht="25.5" x14ac:dyDescent="0.2">
      <c r="A63" s="4" t="s">
        <v>119</v>
      </c>
      <c r="B63" s="4" t="s">
        <v>120</v>
      </c>
      <c r="C63" s="5">
        <v>2</v>
      </c>
      <c r="D63" s="5">
        <v>1</v>
      </c>
      <c r="E63" s="54">
        <f t="shared" si="4"/>
        <v>2</v>
      </c>
      <c r="F63" s="5">
        <v>0.75</v>
      </c>
      <c r="G63" s="54">
        <f t="shared" si="5"/>
        <v>1.5</v>
      </c>
    </row>
    <row r="64" spans="1:7" ht="38.25" x14ac:dyDescent="0.2">
      <c r="A64" s="4" t="s">
        <v>68</v>
      </c>
      <c r="B64" s="24" t="s">
        <v>69</v>
      </c>
      <c r="C64" s="5">
        <v>0</v>
      </c>
      <c r="D64" s="5">
        <v>1</v>
      </c>
      <c r="E64" s="54">
        <f t="shared" si="4"/>
        <v>0</v>
      </c>
      <c r="F64" s="5">
        <v>80</v>
      </c>
      <c r="G64" s="54">
        <f t="shared" si="5"/>
        <v>0</v>
      </c>
    </row>
    <row r="65" spans="1:7" x14ac:dyDescent="0.2">
      <c r="A65" s="4">
        <v>40.36</v>
      </c>
      <c r="B65" s="4" t="s">
        <v>121</v>
      </c>
      <c r="C65" s="55">
        <f>ROUNDUP('[1]NRC licensee reporting'!C92*6.5,0)</f>
        <v>195</v>
      </c>
      <c r="D65" s="5">
        <v>1</v>
      </c>
      <c r="E65" s="54">
        <f>C65*D65</f>
        <v>195</v>
      </c>
      <c r="F65" s="5">
        <v>1</v>
      </c>
      <c r="G65" s="54">
        <f t="shared" si="5"/>
        <v>195</v>
      </c>
    </row>
    <row r="66" spans="1:7" x14ac:dyDescent="0.2">
      <c r="A66" s="4" t="s">
        <v>13</v>
      </c>
      <c r="B66" s="4" t="s">
        <v>82</v>
      </c>
      <c r="C66" s="5">
        <f>ROUNDUP('[1]NRC licensee reporting'!C93*6.5,0)</f>
        <v>7</v>
      </c>
      <c r="D66" s="5">
        <v>1</v>
      </c>
      <c r="E66" s="54">
        <f t="shared" si="4"/>
        <v>7</v>
      </c>
      <c r="F66" s="5">
        <v>1</v>
      </c>
      <c r="G66" s="54">
        <f t="shared" si="5"/>
        <v>7</v>
      </c>
    </row>
    <row r="67" spans="1:7" ht="38.25" x14ac:dyDescent="0.2">
      <c r="A67" s="4" t="s">
        <v>15</v>
      </c>
      <c r="B67" s="4" t="s">
        <v>83</v>
      </c>
      <c r="C67" s="5">
        <f>ROUNDUP('[1]NRC licensee reporting'!C94*6.5,0)</f>
        <v>7</v>
      </c>
      <c r="D67" s="5">
        <v>1</v>
      </c>
      <c r="E67" s="54">
        <f t="shared" si="4"/>
        <v>7</v>
      </c>
      <c r="F67" s="5">
        <v>8</v>
      </c>
      <c r="G67" s="54">
        <f t="shared" si="5"/>
        <v>56</v>
      </c>
    </row>
    <row r="68" spans="1:7" x14ac:dyDescent="0.2">
      <c r="A68" s="4" t="s">
        <v>84</v>
      </c>
      <c r="B68" s="14" t="s">
        <v>85</v>
      </c>
      <c r="C68" s="5">
        <v>0</v>
      </c>
      <c r="D68" s="5">
        <v>1</v>
      </c>
      <c r="E68" s="54">
        <f t="shared" si="4"/>
        <v>0</v>
      </c>
      <c r="F68" s="5">
        <v>40</v>
      </c>
      <c r="G68" s="54">
        <f t="shared" si="5"/>
        <v>0</v>
      </c>
    </row>
    <row r="69" spans="1:7" ht="25.5" x14ac:dyDescent="0.2">
      <c r="A69" s="4" t="s">
        <v>17</v>
      </c>
      <c r="B69" s="4" t="s">
        <v>86</v>
      </c>
      <c r="C69" s="5">
        <v>0</v>
      </c>
      <c r="D69" s="5">
        <v>1</v>
      </c>
      <c r="E69" s="54">
        <f t="shared" si="4"/>
        <v>0</v>
      </c>
      <c r="F69" s="5">
        <v>40</v>
      </c>
      <c r="G69" s="54">
        <f t="shared" si="5"/>
        <v>0</v>
      </c>
    </row>
    <row r="70" spans="1:7" ht="38.25" x14ac:dyDescent="0.2">
      <c r="A70" s="4" t="s">
        <v>87</v>
      </c>
      <c r="B70" s="15" t="s">
        <v>88</v>
      </c>
      <c r="C70" s="5">
        <v>0</v>
      </c>
      <c r="D70" s="5">
        <v>1</v>
      </c>
      <c r="E70" s="54">
        <f t="shared" si="4"/>
        <v>0</v>
      </c>
      <c r="F70" s="16">
        <v>1000</v>
      </c>
      <c r="G70" s="54">
        <f t="shared" si="5"/>
        <v>0</v>
      </c>
    </row>
    <row r="71" spans="1:7" ht="38.25" x14ac:dyDescent="0.2">
      <c r="A71" s="4" t="s">
        <v>19</v>
      </c>
      <c r="B71" s="4" t="s">
        <v>89</v>
      </c>
      <c r="C71" s="5">
        <f>ROUNDUP('[1]NRC licensee reporting'!C98*6.5,0)</f>
        <v>7</v>
      </c>
      <c r="D71" s="5">
        <v>1</v>
      </c>
      <c r="E71" s="54">
        <f t="shared" si="4"/>
        <v>7</v>
      </c>
      <c r="F71" s="5">
        <v>40</v>
      </c>
      <c r="G71" s="54">
        <f t="shared" si="5"/>
        <v>280</v>
      </c>
    </row>
    <row r="72" spans="1:7" ht="38.25" x14ac:dyDescent="0.2">
      <c r="A72" s="4" t="s">
        <v>21</v>
      </c>
      <c r="B72" s="14" t="s">
        <v>90</v>
      </c>
      <c r="C72" s="5">
        <f>ROUNDUP('[1]NRC licensee reporting'!C99*6.5,0)</f>
        <v>39</v>
      </c>
      <c r="D72" s="5">
        <v>1</v>
      </c>
      <c r="E72" s="54">
        <f t="shared" si="4"/>
        <v>39</v>
      </c>
      <c r="F72" s="5">
        <v>100</v>
      </c>
      <c r="G72" s="54">
        <f t="shared" si="5"/>
        <v>3900</v>
      </c>
    </row>
    <row r="73" spans="1:7" ht="63.75" x14ac:dyDescent="0.2">
      <c r="A73" s="4" t="s">
        <v>23</v>
      </c>
      <c r="B73" s="4" t="s">
        <v>91</v>
      </c>
      <c r="C73" s="5">
        <f>ROUNDUP('[1]NRC licensee reporting'!C100*6.5,0)</f>
        <v>20</v>
      </c>
      <c r="D73" s="5">
        <v>1</v>
      </c>
      <c r="E73" s="54">
        <f t="shared" si="4"/>
        <v>20</v>
      </c>
      <c r="F73" s="5">
        <v>0.5</v>
      </c>
      <c r="G73" s="54">
        <f t="shared" si="5"/>
        <v>10</v>
      </c>
    </row>
    <row r="74" spans="1:7" x14ac:dyDescent="0.2">
      <c r="A74" s="4" t="s">
        <v>125</v>
      </c>
      <c r="B74" s="4" t="s">
        <v>126</v>
      </c>
      <c r="C74" s="5">
        <v>0</v>
      </c>
      <c r="D74" s="5">
        <v>1</v>
      </c>
      <c r="E74" s="54">
        <f t="shared" si="4"/>
        <v>0</v>
      </c>
      <c r="F74" s="5">
        <v>0.6</v>
      </c>
      <c r="G74" s="54">
        <f t="shared" si="5"/>
        <v>0</v>
      </c>
    </row>
    <row r="75" spans="1:7" x14ac:dyDescent="0.2">
      <c r="A75" s="4" t="s">
        <v>127</v>
      </c>
      <c r="B75" s="4" t="s">
        <v>126</v>
      </c>
      <c r="C75" s="5">
        <v>0</v>
      </c>
      <c r="D75" s="5">
        <v>5</v>
      </c>
      <c r="E75" s="54">
        <f t="shared" si="4"/>
        <v>0</v>
      </c>
      <c r="F75" s="5">
        <v>0.3</v>
      </c>
      <c r="G75" s="54">
        <f t="shared" si="5"/>
        <v>0</v>
      </c>
    </row>
    <row r="76" spans="1:7" ht="63.75" x14ac:dyDescent="0.2">
      <c r="A76" s="4" t="s">
        <v>25</v>
      </c>
      <c r="B76" s="14" t="s">
        <v>92</v>
      </c>
      <c r="C76" s="5">
        <f>ROUNDUP('[1]NRC licensee reporting'!C104*6.5,0)</f>
        <v>13</v>
      </c>
      <c r="D76" s="5">
        <v>1</v>
      </c>
      <c r="E76" s="54">
        <f t="shared" si="4"/>
        <v>13</v>
      </c>
      <c r="F76" s="5">
        <v>4</v>
      </c>
      <c r="G76" s="54">
        <f t="shared" si="5"/>
        <v>52</v>
      </c>
    </row>
    <row r="77" spans="1:7" ht="102" x14ac:dyDescent="0.2">
      <c r="A77" s="4" t="s">
        <v>27</v>
      </c>
      <c r="B77" s="4" t="s">
        <v>93</v>
      </c>
      <c r="C77" s="5">
        <f>ROUNDUP('[1]NRC licensee reporting'!C105*6.5,0)</f>
        <v>20</v>
      </c>
      <c r="D77" s="5">
        <v>3</v>
      </c>
      <c r="E77" s="54">
        <f t="shared" si="4"/>
        <v>60</v>
      </c>
      <c r="F77" s="5">
        <v>4</v>
      </c>
      <c r="G77" s="54">
        <f t="shared" si="5"/>
        <v>240</v>
      </c>
    </row>
    <row r="78" spans="1:7" ht="25.5" x14ac:dyDescent="0.2">
      <c r="A78" s="4" t="s">
        <v>29</v>
      </c>
      <c r="B78" s="4" t="s">
        <v>128</v>
      </c>
      <c r="C78" s="5">
        <f>ROUNDUP('[1]NRC licensee reporting'!C106*6.5,0)</f>
        <v>13</v>
      </c>
      <c r="D78" s="5">
        <v>1</v>
      </c>
      <c r="E78" s="54">
        <f t="shared" si="4"/>
        <v>13</v>
      </c>
      <c r="F78" s="5">
        <v>1</v>
      </c>
      <c r="G78" s="54">
        <f t="shared" si="5"/>
        <v>13</v>
      </c>
    </row>
    <row r="79" spans="1:7" x14ac:dyDescent="0.2">
      <c r="A79" s="10" t="s">
        <v>54</v>
      </c>
      <c r="B79" s="52"/>
      <c r="C79" s="56">
        <f>SUM(C56:C78)</f>
        <v>381</v>
      </c>
      <c r="D79" s="56"/>
      <c r="E79" s="56">
        <f>SUM(E56:E78)</f>
        <v>421</v>
      </c>
      <c r="F79" s="56"/>
      <c r="G79" s="56">
        <f>SUM(G56:G78)</f>
        <v>6152</v>
      </c>
    </row>
    <row r="80" spans="1:7" x14ac:dyDescent="0.2">
      <c r="A80" s="31"/>
      <c r="B80" s="57"/>
      <c r="C80" s="58"/>
      <c r="D80" s="58"/>
      <c r="E80" s="58"/>
      <c r="F80" s="58"/>
      <c r="G80" s="58"/>
    </row>
    <row r="81" spans="1:9" ht="14.25" x14ac:dyDescent="0.2">
      <c r="A81" s="34" t="s">
        <v>129</v>
      </c>
      <c r="B81" s="59"/>
      <c r="C81" s="36">
        <f>SUM(C79,C54,C30)</f>
        <v>412</v>
      </c>
      <c r="D81" s="36"/>
      <c r="E81" s="37">
        <f>SUM(E30,E54,E79)</f>
        <v>635</v>
      </c>
      <c r="F81" s="37"/>
      <c r="G81" s="37">
        <f>SUM(G30,G54,G79)</f>
        <v>9386</v>
      </c>
      <c r="I81" s="28"/>
    </row>
  </sheetData>
  <mergeCells count="3">
    <mergeCell ref="A2:G2"/>
    <mergeCell ref="A31:G31"/>
    <mergeCell ref="A55:G55"/>
  </mergeCells>
  <pageMargins left="0.7" right="0.7" top="0.75" bottom="0.75" header="0.3" footer="0.3"/>
  <pageSetup scale="87" orientation="portrait" r:id="rId1"/>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37"/>
  <sheetViews>
    <sheetView zoomScaleNormal="100" workbookViewId="0">
      <pane ySplit="1" topLeftCell="A2" activePane="bottomLeft" state="frozen"/>
      <selection pane="bottomLeft" activeCell="B7" sqref="B7"/>
    </sheetView>
  </sheetViews>
  <sheetFormatPr defaultColWidth="14.25" defaultRowHeight="14.25" x14ac:dyDescent="0.2"/>
  <cols>
    <col min="1" max="1" width="14.25" style="78"/>
    <col min="2" max="2" width="42.625" style="78" customWidth="1"/>
    <col min="3" max="5" width="14.75" style="79" customWidth="1"/>
    <col min="6" max="6" width="14.25" style="61"/>
    <col min="7" max="7" width="38.125" style="61" customWidth="1"/>
    <col min="8" max="8" width="51.375" style="61" customWidth="1"/>
    <col min="9" max="16384" width="14.25" style="61"/>
  </cols>
  <sheetData>
    <row r="1" spans="1:8" ht="38.450000000000003" customHeight="1" x14ac:dyDescent="0.2">
      <c r="A1" s="60" t="s">
        <v>0</v>
      </c>
      <c r="B1" s="60" t="s">
        <v>1</v>
      </c>
      <c r="C1" s="60" t="s">
        <v>139</v>
      </c>
      <c r="D1" s="60" t="s">
        <v>140</v>
      </c>
      <c r="E1" s="60" t="s">
        <v>6</v>
      </c>
    </row>
    <row r="2" spans="1:8" ht="15" x14ac:dyDescent="0.2">
      <c r="A2" s="144" t="s">
        <v>141</v>
      </c>
      <c r="B2" s="144"/>
      <c r="C2" s="144"/>
      <c r="D2" s="144"/>
      <c r="E2" s="144"/>
    </row>
    <row r="3" spans="1:8" ht="28.5" x14ac:dyDescent="0.2">
      <c r="A3" s="62" t="s">
        <v>11</v>
      </c>
      <c r="B3" s="62" t="s">
        <v>142</v>
      </c>
      <c r="C3" s="63">
        <v>3</v>
      </c>
      <c r="D3" s="63">
        <v>4.3</v>
      </c>
      <c r="E3" s="63">
        <f>C3*D3</f>
        <v>12.899999999999999</v>
      </c>
    </row>
    <row r="4" spans="1:8" x14ac:dyDescent="0.2">
      <c r="A4" s="62" t="s">
        <v>143</v>
      </c>
      <c r="B4" s="62" t="s">
        <v>144</v>
      </c>
      <c r="C4" s="63">
        <v>3</v>
      </c>
      <c r="D4" s="63">
        <v>4.5</v>
      </c>
      <c r="E4" s="63">
        <f t="shared" ref="E4:E9" si="0">C4*D4</f>
        <v>13.5</v>
      </c>
    </row>
    <row r="5" spans="1:8" ht="79.5" customHeight="1" x14ac:dyDescent="0.2">
      <c r="A5" s="62" t="s">
        <v>145</v>
      </c>
      <c r="B5" s="62" t="s">
        <v>146</v>
      </c>
      <c r="C5" s="63">
        <v>3</v>
      </c>
      <c r="D5" s="63">
        <v>5.0999999999999996</v>
      </c>
      <c r="E5" s="63">
        <f t="shared" si="0"/>
        <v>15.299999999999999</v>
      </c>
    </row>
    <row r="6" spans="1:8" ht="28.5" x14ac:dyDescent="0.2">
      <c r="A6" s="62" t="s">
        <v>147</v>
      </c>
      <c r="B6" s="62" t="s">
        <v>148</v>
      </c>
      <c r="C6" s="63">
        <v>3</v>
      </c>
      <c r="D6" s="63">
        <v>3.2</v>
      </c>
      <c r="E6" s="63">
        <f t="shared" si="0"/>
        <v>9.6000000000000014</v>
      </c>
    </row>
    <row r="7" spans="1:8" ht="28.5" x14ac:dyDescent="0.2">
      <c r="A7" s="62" t="s">
        <v>149</v>
      </c>
      <c r="B7" s="62" t="s">
        <v>150</v>
      </c>
      <c r="C7" s="63">
        <v>3</v>
      </c>
      <c r="D7" s="63">
        <v>2</v>
      </c>
      <c r="E7" s="63">
        <f t="shared" si="0"/>
        <v>6</v>
      </c>
    </row>
    <row r="8" spans="1:8" ht="28.5" x14ac:dyDescent="0.2">
      <c r="A8" s="62" t="s">
        <v>151</v>
      </c>
      <c r="B8" s="62" t="s">
        <v>152</v>
      </c>
      <c r="C8" s="63">
        <v>3</v>
      </c>
      <c r="D8" s="63">
        <v>6.4</v>
      </c>
      <c r="E8" s="63">
        <f t="shared" si="0"/>
        <v>19.200000000000003</v>
      </c>
    </row>
    <row r="9" spans="1:8" ht="42.75" x14ac:dyDescent="0.2">
      <c r="A9" s="62" t="s">
        <v>153</v>
      </c>
      <c r="B9" s="62" t="s">
        <v>154</v>
      </c>
      <c r="C9" s="63">
        <v>3</v>
      </c>
      <c r="D9" s="63">
        <v>96</v>
      </c>
      <c r="E9" s="63">
        <f t="shared" si="0"/>
        <v>288</v>
      </c>
    </row>
    <row r="10" spans="1:8" x14ac:dyDescent="0.2">
      <c r="A10" s="64" t="s">
        <v>54</v>
      </c>
      <c r="B10" s="64"/>
      <c r="C10" s="65">
        <v>3</v>
      </c>
      <c r="D10" s="65"/>
      <c r="E10" s="65">
        <f>SUM(E3:E9)</f>
        <v>364.5</v>
      </c>
      <c r="G10" s="66"/>
      <c r="H10" s="67"/>
    </row>
    <row r="11" spans="1:8" ht="15" x14ac:dyDescent="0.25">
      <c r="A11" s="145" t="s">
        <v>55</v>
      </c>
      <c r="B11" s="145"/>
      <c r="C11" s="145"/>
      <c r="D11" s="145"/>
      <c r="E11" s="145"/>
    </row>
    <row r="12" spans="1:8" ht="28.5" x14ac:dyDescent="0.2">
      <c r="A12" s="62" t="s">
        <v>155</v>
      </c>
      <c r="B12" s="68" t="s">
        <v>156</v>
      </c>
      <c r="C12" s="63">
        <v>5</v>
      </c>
      <c r="D12" s="63">
        <v>12.2</v>
      </c>
      <c r="E12" s="63">
        <f>C12*D12</f>
        <v>61</v>
      </c>
    </row>
    <row r="13" spans="1:8" x14ac:dyDescent="0.2">
      <c r="A13" s="62" t="s">
        <v>143</v>
      </c>
      <c r="B13" s="62" t="s">
        <v>144</v>
      </c>
      <c r="C13" s="63">
        <v>5</v>
      </c>
      <c r="D13" s="63">
        <v>4.5</v>
      </c>
      <c r="E13" s="63">
        <f t="shared" ref="E13:E17" si="1">C13*D13</f>
        <v>22.5</v>
      </c>
    </row>
    <row r="14" spans="1:8" ht="71.25" x14ac:dyDescent="0.2">
      <c r="A14" s="62" t="s">
        <v>145</v>
      </c>
      <c r="B14" s="62" t="s">
        <v>146</v>
      </c>
      <c r="C14" s="63">
        <v>5</v>
      </c>
      <c r="D14" s="63">
        <v>5.0999999999999996</v>
      </c>
      <c r="E14" s="63">
        <f t="shared" si="1"/>
        <v>25.5</v>
      </c>
    </row>
    <row r="15" spans="1:8" ht="28.5" x14ac:dyDescent="0.2">
      <c r="A15" s="62" t="s">
        <v>147</v>
      </c>
      <c r="B15" s="62" t="s">
        <v>148</v>
      </c>
      <c r="C15" s="63">
        <v>5</v>
      </c>
      <c r="D15" s="63">
        <v>3.2</v>
      </c>
      <c r="E15" s="63">
        <f t="shared" si="1"/>
        <v>16</v>
      </c>
    </row>
    <row r="16" spans="1:8" ht="28.5" x14ac:dyDescent="0.2">
      <c r="A16" s="62" t="s">
        <v>149</v>
      </c>
      <c r="B16" s="62" t="s">
        <v>150</v>
      </c>
      <c r="C16" s="63">
        <v>5</v>
      </c>
      <c r="D16" s="63">
        <v>2</v>
      </c>
      <c r="E16" s="63">
        <f t="shared" si="1"/>
        <v>10</v>
      </c>
    </row>
    <row r="17" spans="1:5" ht="28.5" x14ac:dyDescent="0.2">
      <c r="A17" s="62" t="s">
        <v>151</v>
      </c>
      <c r="B17" s="62" t="s">
        <v>152</v>
      </c>
      <c r="C17" s="63">
        <v>5</v>
      </c>
      <c r="D17" s="63">
        <v>6.4</v>
      </c>
      <c r="E17" s="63">
        <f t="shared" si="1"/>
        <v>32</v>
      </c>
    </row>
    <row r="18" spans="1:5" x14ac:dyDescent="0.2">
      <c r="A18" s="64" t="s">
        <v>54</v>
      </c>
      <c r="B18" s="69"/>
      <c r="C18" s="65">
        <v>5</v>
      </c>
      <c r="D18" s="65"/>
      <c r="E18" s="65">
        <f>SUM(E12:E17)</f>
        <v>167</v>
      </c>
    </row>
    <row r="19" spans="1:5" ht="15" x14ac:dyDescent="0.25">
      <c r="A19" s="146" t="s">
        <v>94</v>
      </c>
      <c r="B19" s="146"/>
      <c r="C19" s="146"/>
      <c r="D19" s="146"/>
      <c r="E19" s="146"/>
    </row>
    <row r="20" spans="1:5" x14ac:dyDescent="0.2">
      <c r="A20" s="62" t="s">
        <v>143</v>
      </c>
      <c r="B20" s="62" t="s">
        <v>144</v>
      </c>
      <c r="C20" s="63">
        <v>2</v>
      </c>
      <c r="D20" s="63">
        <v>4.5</v>
      </c>
      <c r="E20" s="63">
        <f>C20*D20</f>
        <v>9</v>
      </c>
    </row>
    <row r="21" spans="1:5" ht="71.25" x14ac:dyDescent="0.2">
      <c r="A21" s="62" t="s">
        <v>145</v>
      </c>
      <c r="B21" s="62" t="s">
        <v>146</v>
      </c>
      <c r="C21" s="63">
        <v>2</v>
      </c>
      <c r="D21" s="63">
        <v>5.0999999999999996</v>
      </c>
      <c r="E21" s="63">
        <f t="shared" ref="E21:E24" si="2">C21*D21</f>
        <v>10.199999999999999</v>
      </c>
    </row>
    <row r="22" spans="1:5" ht="28.5" x14ac:dyDescent="0.2">
      <c r="A22" s="62" t="s">
        <v>147</v>
      </c>
      <c r="B22" s="62" t="s">
        <v>148</v>
      </c>
      <c r="C22" s="63">
        <v>2</v>
      </c>
      <c r="D22" s="63">
        <v>3.2</v>
      </c>
      <c r="E22" s="63">
        <f t="shared" si="2"/>
        <v>6.4</v>
      </c>
    </row>
    <row r="23" spans="1:5" ht="28.5" x14ac:dyDescent="0.2">
      <c r="A23" s="62" t="s">
        <v>149</v>
      </c>
      <c r="B23" s="62" t="s">
        <v>150</v>
      </c>
      <c r="C23" s="63">
        <v>2</v>
      </c>
      <c r="D23" s="63">
        <v>2</v>
      </c>
      <c r="E23" s="63">
        <f t="shared" si="2"/>
        <v>4</v>
      </c>
    </row>
    <row r="24" spans="1:5" ht="28.5" x14ac:dyDescent="0.2">
      <c r="A24" s="62" t="s">
        <v>151</v>
      </c>
      <c r="B24" s="62" t="s">
        <v>152</v>
      </c>
      <c r="C24" s="63">
        <v>2</v>
      </c>
      <c r="D24" s="63">
        <v>6.4</v>
      </c>
      <c r="E24" s="63">
        <f t="shared" si="2"/>
        <v>12.8</v>
      </c>
    </row>
    <row r="25" spans="1:5" x14ac:dyDescent="0.2">
      <c r="A25" s="64" t="s">
        <v>54</v>
      </c>
      <c r="B25" s="64"/>
      <c r="C25" s="65">
        <v>2</v>
      </c>
      <c r="D25" s="65"/>
      <c r="E25" s="65">
        <f>SUM(E20:E24)</f>
        <v>42.400000000000006</v>
      </c>
    </row>
    <row r="26" spans="1:5" ht="15" x14ac:dyDescent="0.25">
      <c r="A26" s="146" t="s">
        <v>107</v>
      </c>
      <c r="B26" s="146"/>
      <c r="C26" s="146"/>
      <c r="D26" s="146"/>
      <c r="E26" s="146"/>
    </row>
    <row r="27" spans="1:5" x14ac:dyDescent="0.2">
      <c r="A27" s="62" t="s">
        <v>157</v>
      </c>
      <c r="B27" s="68" t="s">
        <v>158</v>
      </c>
      <c r="C27" s="63">
        <v>0</v>
      </c>
      <c r="D27" s="63">
        <v>0.3</v>
      </c>
      <c r="E27" s="70">
        <f>C27*D27</f>
        <v>0</v>
      </c>
    </row>
    <row r="28" spans="1:5" x14ac:dyDescent="0.2">
      <c r="A28" s="62" t="s">
        <v>143</v>
      </c>
      <c r="B28" s="62" t="s">
        <v>144</v>
      </c>
      <c r="C28" s="63">
        <v>79</v>
      </c>
      <c r="D28" s="63">
        <v>1.5</v>
      </c>
      <c r="E28" s="70">
        <f t="shared" ref="E28:E34" si="3">C28*D28</f>
        <v>118.5</v>
      </c>
    </row>
    <row r="29" spans="1:5" x14ac:dyDescent="0.2">
      <c r="A29" s="62" t="s">
        <v>159</v>
      </c>
      <c r="B29" s="62" t="s">
        <v>160</v>
      </c>
      <c r="C29" s="63">
        <v>15</v>
      </c>
      <c r="D29" s="63">
        <v>4</v>
      </c>
      <c r="E29" s="70">
        <f t="shared" si="3"/>
        <v>60</v>
      </c>
    </row>
    <row r="30" spans="1:5" ht="28.5" x14ac:dyDescent="0.2">
      <c r="A30" s="62" t="s">
        <v>161</v>
      </c>
      <c r="B30" s="68" t="s">
        <v>162</v>
      </c>
      <c r="C30" s="63">
        <v>0</v>
      </c>
      <c r="D30" s="63">
        <v>4</v>
      </c>
      <c r="E30" s="70">
        <f t="shared" si="3"/>
        <v>0</v>
      </c>
    </row>
    <row r="31" spans="1:5" ht="71.25" x14ac:dyDescent="0.2">
      <c r="A31" s="62" t="s">
        <v>145</v>
      </c>
      <c r="B31" s="62" t="s">
        <v>146</v>
      </c>
      <c r="C31" s="63">
        <v>79</v>
      </c>
      <c r="D31" s="63">
        <v>1</v>
      </c>
      <c r="E31" s="70">
        <f t="shared" si="3"/>
        <v>79</v>
      </c>
    </row>
    <row r="32" spans="1:5" ht="28.5" x14ac:dyDescent="0.2">
      <c r="A32" s="62" t="s">
        <v>147</v>
      </c>
      <c r="B32" s="62" t="s">
        <v>148</v>
      </c>
      <c r="C32" s="63">
        <v>0</v>
      </c>
      <c r="D32" s="63">
        <v>3.2</v>
      </c>
      <c r="E32" s="70">
        <f t="shared" si="3"/>
        <v>0</v>
      </c>
    </row>
    <row r="33" spans="1:8" ht="28.5" x14ac:dyDescent="0.2">
      <c r="A33" s="62" t="s">
        <v>149</v>
      </c>
      <c r="B33" s="62" t="s">
        <v>150</v>
      </c>
      <c r="C33" s="63">
        <v>0</v>
      </c>
      <c r="D33" s="63">
        <v>2</v>
      </c>
      <c r="E33" s="70">
        <f t="shared" si="3"/>
        <v>0</v>
      </c>
    </row>
    <row r="34" spans="1:8" ht="28.5" x14ac:dyDescent="0.2">
      <c r="A34" s="62" t="s">
        <v>151</v>
      </c>
      <c r="B34" s="62" t="s">
        <v>152</v>
      </c>
      <c r="C34" s="63">
        <v>79</v>
      </c>
      <c r="D34" s="63">
        <v>1.5</v>
      </c>
      <c r="E34" s="70">
        <f t="shared" si="3"/>
        <v>118.5</v>
      </c>
    </row>
    <row r="35" spans="1:8" x14ac:dyDescent="0.2">
      <c r="A35" s="64" t="s">
        <v>54</v>
      </c>
      <c r="B35" s="69"/>
      <c r="C35" s="65">
        <v>79</v>
      </c>
      <c r="D35" s="65"/>
      <c r="E35" s="65">
        <f>SUM(E27:E34)</f>
        <v>376</v>
      </c>
      <c r="G35" s="28"/>
      <c r="H35" s="71"/>
    </row>
    <row r="36" spans="1:8" x14ac:dyDescent="0.2">
      <c r="A36" s="72"/>
      <c r="B36" s="72"/>
      <c r="C36" s="73"/>
      <c r="D36" s="73"/>
      <c r="E36" s="73"/>
      <c r="H36" s="74"/>
    </row>
    <row r="37" spans="1:8" x14ac:dyDescent="0.2">
      <c r="A37" s="75" t="s">
        <v>129</v>
      </c>
      <c r="B37" s="76"/>
      <c r="C37" s="77">
        <f>SUM(C35,C25,C18,C10)</f>
        <v>89</v>
      </c>
      <c r="D37" s="77"/>
      <c r="E37" s="77">
        <f>SUM(E10,E18,E25,E35)</f>
        <v>949.9</v>
      </c>
      <c r="G37" s="28"/>
      <c r="H37" s="71"/>
    </row>
  </sheetData>
  <mergeCells count="4">
    <mergeCell ref="A2:E2"/>
    <mergeCell ref="A11:E11"/>
    <mergeCell ref="A19:E19"/>
    <mergeCell ref="A26:E26"/>
  </mergeCells>
  <pageMargins left="0.7" right="0.7" top="0.75" bottom="0.75" header="0.3" footer="0.3"/>
  <pageSetup scale="8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9"/>
  <sheetViews>
    <sheetView zoomScaleNormal="100" workbookViewId="0">
      <pane ySplit="1" topLeftCell="A2" activePane="bottomLeft" state="frozen"/>
      <selection pane="bottomLeft" activeCell="G1" sqref="G1"/>
    </sheetView>
  </sheetViews>
  <sheetFormatPr defaultRowHeight="14.25" x14ac:dyDescent="0.2"/>
  <cols>
    <col min="1" max="1" width="13.875" customWidth="1"/>
    <col min="2" max="2" width="37.25" customWidth="1"/>
    <col min="3" max="5" width="13.375" customWidth="1"/>
    <col min="7" max="7" width="48.625" customWidth="1"/>
  </cols>
  <sheetData>
    <row r="1" spans="1:7" ht="25.5" x14ac:dyDescent="0.2">
      <c r="A1" s="2" t="s">
        <v>0</v>
      </c>
      <c r="B1" s="2" t="s">
        <v>1</v>
      </c>
      <c r="C1" s="2" t="s">
        <v>163</v>
      </c>
      <c r="D1" s="2" t="s">
        <v>140</v>
      </c>
      <c r="E1" s="2" t="s">
        <v>6</v>
      </c>
    </row>
    <row r="2" spans="1:7" x14ac:dyDescent="0.2">
      <c r="A2" s="147" t="s">
        <v>141</v>
      </c>
      <c r="B2" s="148"/>
      <c r="C2" s="148"/>
      <c r="D2" s="148"/>
      <c r="E2" s="149"/>
    </row>
    <row r="3" spans="1:7" ht="42.75" x14ac:dyDescent="0.2">
      <c r="A3" s="80" t="s">
        <v>11</v>
      </c>
      <c r="B3" s="62" t="s">
        <v>142</v>
      </c>
      <c r="C3" s="81">
        <v>17</v>
      </c>
      <c r="D3" s="81">
        <v>4.3</v>
      </c>
      <c r="E3" s="81">
        <f>C3*D3</f>
        <v>73.099999999999994</v>
      </c>
    </row>
    <row r="4" spans="1:7" x14ac:dyDescent="0.2">
      <c r="A4" s="62" t="s">
        <v>143</v>
      </c>
      <c r="B4" s="62" t="s">
        <v>144</v>
      </c>
      <c r="C4" s="81">
        <v>17</v>
      </c>
      <c r="D4" s="63">
        <v>4.5</v>
      </c>
      <c r="E4" s="82">
        <f t="shared" ref="E4:E9" si="0">C4*D4</f>
        <v>76.5</v>
      </c>
    </row>
    <row r="5" spans="1:7" ht="85.5" x14ac:dyDescent="0.2">
      <c r="A5" s="62" t="s">
        <v>145</v>
      </c>
      <c r="B5" s="62" t="s">
        <v>146</v>
      </c>
      <c r="C5" s="81">
        <v>17</v>
      </c>
      <c r="D5" s="63">
        <v>5.0999999999999996</v>
      </c>
      <c r="E5" s="82">
        <f t="shared" si="0"/>
        <v>86.699999999999989</v>
      </c>
    </row>
    <row r="6" spans="1:7" ht="42.75" x14ac:dyDescent="0.2">
      <c r="A6" s="62" t="s">
        <v>147</v>
      </c>
      <c r="B6" s="62" t="s">
        <v>148</v>
      </c>
      <c r="C6" s="81">
        <v>17</v>
      </c>
      <c r="D6" s="63">
        <v>3.2</v>
      </c>
      <c r="E6" s="82">
        <f t="shared" si="0"/>
        <v>54.400000000000006</v>
      </c>
    </row>
    <row r="7" spans="1:7" ht="42.75" x14ac:dyDescent="0.2">
      <c r="A7" s="62" t="s">
        <v>149</v>
      </c>
      <c r="B7" s="62" t="s">
        <v>150</v>
      </c>
      <c r="C7" s="81">
        <v>17</v>
      </c>
      <c r="D7" s="63">
        <v>2</v>
      </c>
      <c r="E7" s="82">
        <f t="shared" si="0"/>
        <v>34</v>
      </c>
    </row>
    <row r="8" spans="1:7" ht="28.5" x14ac:dyDescent="0.2">
      <c r="A8" s="62" t="s">
        <v>151</v>
      </c>
      <c r="B8" s="62" t="s">
        <v>152</v>
      </c>
      <c r="C8" s="81">
        <v>17</v>
      </c>
      <c r="D8" s="63">
        <v>6.4</v>
      </c>
      <c r="E8" s="82">
        <f t="shared" si="0"/>
        <v>108.80000000000001</v>
      </c>
    </row>
    <row r="9" spans="1:7" ht="42.75" x14ac:dyDescent="0.2">
      <c r="A9" s="62" t="s">
        <v>153</v>
      </c>
      <c r="B9" s="62" t="s">
        <v>154</v>
      </c>
      <c r="C9" s="81">
        <v>17</v>
      </c>
      <c r="D9" s="63">
        <v>96</v>
      </c>
      <c r="E9" s="82">
        <f t="shared" si="0"/>
        <v>1632</v>
      </c>
    </row>
    <row r="10" spans="1:7" x14ac:dyDescent="0.2">
      <c r="A10" s="83" t="s">
        <v>54</v>
      </c>
      <c r="B10" s="83"/>
      <c r="C10" s="84">
        <v>17</v>
      </c>
      <c r="D10" s="84"/>
      <c r="E10" s="85">
        <f>SUM(E3:E9)</f>
        <v>2065.5</v>
      </c>
      <c r="G10" s="86"/>
    </row>
    <row r="11" spans="1:7" ht="15" x14ac:dyDescent="0.25">
      <c r="A11" s="150" t="s">
        <v>55</v>
      </c>
      <c r="B11" s="146"/>
      <c r="C11" s="146"/>
      <c r="D11" s="146"/>
      <c r="E11" s="146"/>
    </row>
    <row r="12" spans="1:7" ht="28.5" x14ac:dyDescent="0.2">
      <c r="A12" s="87" t="s">
        <v>155</v>
      </c>
      <c r="B12" s="68" t="s">
        <v>156</v>
      </c>
      <c r="C12" s="87">
        <v>14</v>
      </c>
      <c r="D12" s="87">
        <v>12.3</v>
      </c>
      <c r="E12" s="88">
        <f>C12*D12</f>
        <v>172.20000000000002</v>
      </c>
    </row>
    <row r="13" spans="1:7" x14ac:dyDescent="0.2">
      <c r="A13" s="87" t="s">
        <v>143</v>
      </c>
      <c r="B13" s="62" t="s">
        <v>144</v>
      </c>
      <c r="C13" s="87">
        <v>14</v>
      </c>
      <c r="D13" s="87">
        <v>4.5</v>
      </c>
      <c r="E13" s="88">
        <f t="shared" ref="E13:E17" si="1">C13*D13</f>
        <v>63</v>
      </c>
    </row>
    <row r="14" spans="1:7" ht="85.5" x14ac:dyDescent="0.2">
      <c r="A14" s="87" t="s">
        <v>145</v>
      </c>
      <c r="B14" s="62" t="s">
        <v>146</v>
      </c>
      <c r="C14" s="87">
        <v>14</v>
      </c>
      <c r="D14" s="87">
        <v>5.0999999999999996</v>
      </c>
      <c r="E14" s="88">
        <f t="shared" si="1"/>
        <v>71.399999999999991</v>
      </c>
    </row>
    <row r="15" spans="1:7" ht="42.75" x14ac:dyDescent="0.2">
      <c r="A15" s="87" t="s">
        <v>147</v>
      </c>
      <c r="B15" s="62" t="s">
        <v>148</v>
      </c>
      <c r="C15" s="87">
        <v>14</v>
      </c>
      <c r="D15" s="87">
        <v>3.2</v>
      </c>
      <c r="E15" s="88">
        <f t="shared" si="1"/>
        <v>44.800000000000004</v>
      </c>
    </row>
    <row r="16" spans="1:7" ht="42.75" x14ac:dyDescent="0.2">
      <c r="A16" s="87" t="s">
        <v>149</v>
      </c>
      <c r="B16" s="62" t="s">
        <v>150</v>
      </c>
      <c r="C16" s="87">
        <v>14</v>
      </c>
      <c r="D16" s="87">
        <v>2</v>
      </c>
      <c r="E16" s="88">
        <f t="shared" si="1"/>
        <v>28</v>
      </c>
    </row>
    <row r="17" spans="1:8" ht="28.5" x14ac:dyDescent="0.2">
      <c r="A17" s="87" t="s">
        <v>151</v>
      </c>
      <c r="B17" s="62" t="s">
        <v>152</v>
      </c>
      <c r="C17" s="87">
        <v>14</v>
      </c>
      <c r="D17" s="87">
        <v>6.4</v>
      </c>
      <c r="E17" s="88">
        <f t="shared" si="1"/>
        <v>89.600000000000009</v>
      </c>
    </row>
    <row r="18" spans="1:8" x14ac:dyDescent="0.2">
      <c r="A18" s="89" t="s">
        <v>54</v>
      </c>
      <c r="B18" s="83"/>
      <c r="C18" s="89">
        <v>14</v>
      </c>
      <c r="D18" s="90"/>
      <c r="E18" s="90">
        <f>SUM(E12:E17)</f>
        <v>469.00000000000006</v>
      </c>
    </row>
    <row r="19" spans="1:8" ht="15" x14ac:dyDescent="0.25">
      <c r="A19" s="145" t="s">
        <v>107</v>
      </c>
      <c r="B19" s="145"/>
      <c r="C19" s="145"/>
      <c r="D19" s="145"/>
      <c r="E19" s="145"/>
    </row>
    <row r="20" spans="1:8" x14ac:dyDescent="0.2">
      <c r="A20" s="51" t="s">
        <v>157</v>
      </c>
      <c r="B20" s="68" t="s">
        <v>158</v>
      </c>
      <c r="C20" s="5">
        <v>0</v>
      </c>
      <c r="D20" s="5">
        <v>0.3</v>
      </c>
      <c r="E20" s="54">
        <f>C20*D20</f>
        <v>0</v>
      </c>
    </row>
    <row r="21" spans="1:8" x14ac:dyDescent="0.2">
      <c r="A21" s="51" t="s">
        <v>143</v>
      </c>
      <c r="B21" s="62" t="s">
        <v>144</v>
      </c>
      <c r="C21" s="5">
        <v>514</v>
      </c>
      <c r="D21" s="5">
        <v>1.5</v>
      </c>
      <c r="E21" s="81">
        <f t="shared" ref="E21:E26" si="2">C21*D21</f>
        <v>771</v>
      </c>
    </row>
    <row r="22" spans="1:8" ht="42.75" x14ac:dyDescent="0.2">
      <c r="A22" s="51" t="s">
        <v>164</v>
      </c>
      <c r="B22" s="91" t="s">
        <v>162</v>
      </c>
      <c r="C22" s="5">
        <v>1</v>
      </c>
      <c r="D22" s="5">
        <v>4</v>
      </c>
      <c r="E22" s="54">
        <f t="shared" si="2"/>
        <v>4</v>
      </c>
    </row>
    <row r="23" spans="1:8" ht="85.5" x14ac:dyDescent="0.2">
      <c r="A23" s="51" t="s">
        <v>145</v>
      </c>
      <c r="B23" s="62" t="s">
        <v>146</v>
      </c>
      <c r="C23" s="5">
        <v>514</v>
      </c>
      <c r="D23" s="5">
        <v>1</v>
      </c>
      <c r="E23" s="54">
        <f t="shared" si="2"/>
        <v>514</v>
      </c>
    </row>
    <row r="24" spans="1:8" ht="42.75" x14ac:dyDescent="0.2">
      <c r="A24" s="51" t="s">
        <v>147</v>
      </c>
      <c r="B24" s="62" t="s">
        <v>148</v>
      </c>
      <c r="C24" s="5">
        <v>0</v>
      </c>
      <c r="D24" s="5">
        <v>3.2</v>
      </c>
      <c r="E24" s="81">
        <f t="shared" si="2"/>
        <v>0</v>
      </c>
    </row>
    <row r="25" spans="1:8" ht="42.75" x14ac:dyDescent="0.2">
      <c r="A25" s="51" t="s">
        <v>149</v>
      </c>
      <c r="B25" s="62" t="s">
        <v>150</v>
      </c>
      <c r="C25" s="5">
        <v>0</v>
      </c>
      <c r="D25" s="5">
        <v>2</v>
      </c>
      <c r="E25" s="81">
        <f t="shared" si="2"/>
        <v>0</v>
      </c>
    </row>
    <row r="26" spans="1:8" ht="28.5" x14ac:dyDescent="0.2">
      <c r="A26" s="51" t="s">
        <v>151</v>
      </c>
      <c r="B26" s="62" t="s">
        <v>152</v>
      </c>
      <c r="C26" s="5">
        <v>514</v>
      </c>
      <c r="D26" s="5">
        <v>1.5</v>
      </c>
      <c r="E26" s="81">
        <f t="shared" si="2"/>
        <v>771</v>
      </c>
    </row>
    <row r="27" spans="1:8" x14ac:dyDescent="0.2">
      <c r="A27" s="92" t="s">
        <v>54</v>
      </c>
      <c r="B27" s="83"/>
      <c r="C27" s="30">
        <v>514</v>
      </c>
      <c r="D27" s="93"/>
      <c r="E27" s="93">
        <f>SUM(E20:E26)</f>
        <v>2060</v>
      </c>
      <c r="G27" s="66"/>
      <c r="H27" s="94"/>
    </row>
    <row r="28" spans="1:8" ht="15" x14ac:dyDescent="0.25">
      <c r="A28" s="95"/>
      <c r="B28" s="95"/>
      <c r="C28" s="96"/>
      <c r="D28" s="96"/>
      <c r="E28" s="96"/>
      <c r="H28" s="94"/>
    </row>
    <row r="29" spans="1:8" ht="15" x14ac:dyDescent="0.25">
      <c r="A29" s="97" t="s">
        <v>129</v>
      </c>
      <c r="B29" s="98"/>
      <c r="C29" s="99">
        <f>SUM(C27,C18,C10)</f>
        <v>545</v>
      </c>
      <c r="D29" s="99"/>
      <c r="E29" s="100">
        <f>SUM(E10,E18,E27)</f>
        <v>4594.5</v>
      </c>
      <c r="G29" s="28"/>
      <c r="H29" s="94"/>
    </row>
  </sheetData>
  <mergeCells count="3">
    <mergeCell ref="A2:E2"/>
    <mergeCell ref="A11:E11"/>
    <mergeCell ref="A19:E19"/>
  </mergeCells>
  <pageMargins left="0.7" right="0.7" top="0.75" bottom="0.75" header="0.3" footer="0.3"/>
  <pageSetup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6"/>
  <sheetViews>
    <sheetView zoomScaleNormal="100" workbookViewId="0">
      <pane ySplit="1" topLeftCell="A2" activePane="bottomLeft" state="frozen"/>
      <selection pane="bottomLeft" activeCell="B5" sqref="B5"/>
    </sheetView>
  </sheetViews>
  <sheetFormatPr defaultColWidth="9" defaultRowHeight="12.75" x14ac:dyDescent="0.2"/>
  <cols>
    <col min="1" max="1" width="9" style="1"/>
    <col min="2" max="2" width="35" style="1" bestFit="1" customWidth="1"/>
    <col min="3" max="7" width="13.5" style="1" customWidth="1"/>
    <col min="8" max="8" width="9" style="1"/>
    <col min="9" max="9" width="43.875" style="1" customWidth="1"/>
    <col min="10" max="16384" width="9" style="1"/>
  </cols>
  <sheetData>
    <row r="1" spans="1:9" ht="25.5" x14ac:dyDescent="0.2">
      <c r="A1" s="101" t="s">
        <v>0</v>
      </c>
      <c r="B1" s="101" t="s">
        <v>1</v>
      </c>
      <c r="C1" s="2" t="s">
        <v>165</v>
      </c>
      <c r="D1" s="2" t="s">
        <v>3</v>
      </c>
      <c r="E1" s="2" t="s">
        <v>4</v>
      </c>
      <c r="F1" s="2" t="s">
        <v>166</v>
      </c>
      <c r="G1" s="2" t="s">
        <v>6</v>
      </c>
    </row>
    <row r="2" spans="1:9" x14ac:dyDescent="0.2">
      <c r="A2" s="139" t="s">
        <v>107</v>
      </c>
      <c r="B2" s="139"/>
      <c r="C2" s="139"/>
      <c r="D2" s="139"/>
      <c r="E2" s="139"/>
      <c r="F2" s="139"/>
      <c r="G2" s="139"/>
    </row>
    <row r="3" spans="1:9" x14ac:dyDescent="0.2">
      <c r="A3" s="51" t="s">
        <v>167</v>
      </c>
      <c r="B3" s="51" t="s">
        <v>168</v>
      </c>
      <c r="C3" s="102">
        <v>6</v>
      </c>
      <c r="D3" s="102">
        <v>1</v>
      </c>
      <c r="E3" s="102">
        <f>C3*D3</f>
        <v>6</v>
      </c>
      <c r="F3" s="102">
        <v>3</v>
      </c>
      <c r="G3" s="102">
        <f>E3*F3</f>
        <v>18</v>
      </c>
    </row>
    <row r="4" spans="1:9" x14ac:dyDescent="0.2">
      <c r="A4" s="103" t="s">
        <v>169</v>
      </c>
      <c r="B4" s="103" t="s">
        <v>170</v>
      </c>
      <c r="C4" s="104">
        <v>0</v>
      </c>
      <c r="D4" s="104">
        <v>1</v>
      </c>
      <c r="E4" s="104">
        <f>C4*D4</f>
        <v>0</v>
      </c>
      <c r="F4" s="104">
        <v>3</v>
      </c>
      <c r="G4" s="102">
        <f>E4*F4</f>
        <v>0</v>
      </c>
      <c r="H4" s="105"/>
      <c r="I4" s="21"/>
    </row>
    <row r="5" spans="1:9" ht="25.5" x14ac:dyDescent="0.2">
      <c r="A5" s="51" t="s">
        <v>171</v>
      </c>
      <c r="B5" s="51" t="s">
        <v>172</v>
      </c>
      <c r="C5" s="102">
        <v>0</v>
      </c>
      <c r="D5" s="102">
        <v>1</v>
      </c>
      <c r="E5" s="102">
        <v>0</v>
      </c>
      <c r="F5" s="102">
        <v>3</v>
      </c>
      <c r="G5" s="102">
        <v>0</v>
      </c>
    </row>
    <row r="6" spans="1:9" ht="14.25" x14ac:dyDescent="0.2">
      <c r="A6" s="106" t="s">
        <v>173</v>
      </c>
      <c r="B6" s="106"/>
      <c r="C6" s="107">
        <v>6</v>
      </c>
      <c r="D6" s="107"/>
      <c r="E6" s="107">
        <f>SUM(E3:E5)</f>
        <v>6</v>
      </c>
      <c r="F6" s="107"/>
      <c r="G6" s="107">
        <f>SUM(G3:G5)</f>
        <v>18</v>
      </c>
      <c r="I6" s="28"/>
    </row>
  </sheetData>
  <mergeCells count="1">
    <mergeCell ref="A2:G2"/>
  </mergeCells>
  <pageMargins left="0.7" right="0.7" top="0.75" bottom="0.75" header="0.3" footer="0.3"/>
  <pageSetup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4"/>
  <sheetViews>
    <sheetView zoomScaleNormal="100" zoomScaleSheetLayoutView="100" workbookViewId="0">
      <pane ySplit="1" topLeftCell="A2" activePane="bottomLeft" state="frozen"/>
      <selection pane="bottomLeft" activeCell="F1" sqref="F1"/>
    </sheetView>
  </sheetViews>
  <sheetFormatPr defaultColWidth="9" defaultRowHeight="12.75" x14ac:dyDescent="0.2"/>
  <cols>
    <col min="1" max="1" width="9" style="1"/>
    <col min="2" max="2" width="28.375" style="1" bestFit="1" customWidth="1"/>
    <col min="3" max="3" width="13.625" style="1" customWidth="1"/>
    <col min="4" max="4" width="12.875" style="1" customWidth="1"/>
    <col min="5" max="5" width="12" style="1" customWidth="1"/>
    <col min="6" max="6" width="13.25" style="1" customWidth="1"/>
    <col min="7" max="8" width="9" style="1"/>
    <col min="9" max="9" width="49.375" style="1" customWidth="1"/>
    <col min="10" max="16384" width="9" style="1"/>
  </cols>
  <sheetData>
    <row r="1" spans="1:9" ht="51.75" thickBot="1" x14ac:dyDescent="0.25">
      <c r="A1" s="108" t="s">
        <v>0</v>
      </c>
      <c r="B1" s="109" t="s">
        <v>1</v>
      </c>
      <c r="C1" s="109" t="s">
        <v>165</v>
      </c>
      <c r="D1" s="109" t="s">
        <v>3</v>
      </c>
      <c r="E1" s="109" t="s">
        <v>4</v>
      </c>
      <c r="F1" s="109" t="s">
        <v>166</v>
      </c>
      <c r="G1" s="109" t="s">
        <v>6</v>
      </c>
    </row>
    <row r="2" spans="1:9" ht="13.5" thickBot="1" x14ac:dyDescent="0.25">
      <c r="A2" s="151" t="s">
        <v>107</v>
      </c>
      <c r="B2" s="152"/>
      <c r="C2" s="152"/>
      <c r="D2" s="152"/>
      <c r="E2" s="152"/>
      <c r="F2" s="152"/>
      <c r="G2" s="153"/>
    </row>
    <row r="3" spans="1:9" ht="26.25" thickBot="1" x14ac:dyDescent="0.25">
      <c r="A3" s="110" t="s">
        <v>171</v>
      </c>
      <c r="B3" s="51" t="s">
        <v>172</v>
      </c>
      <c r="C3" s="111">
        <v>0</v>
      </c>
      <c r="D3" s="111">
        <v>1</v>
      </c>
      <c r="E3" s="111">
        <f>C3*D3</f>
        <v>0</v>
      </c>
      <c r="F3" s="111">
        <v>3</v>
      </c>
      <c r="G3" s="111">
        <f>E3*F3</f>
        <v>0</v>
      </c>
      <c r="I3" s="28"/>
    </row>
    <row r="4" spans="1:9" ht="13.5" thickBot="1" x14ac:dyDescent="0.25">
      <c r="A4" s="112" t="s">
        <v>173</v>
      </c>
      <c r="B4" s="113"/>
      <c r="C4" s="113">
        <f>C3</f>
        <v>0</v>
      </c>
      <c r="D4" s="113"/>
      <c r="E4" s="113">
        <f t="shared" ref="E4:G4" si="0">E3</f>
        <v>0</v>
      </c>
      <c r="F4" s="113"/>
      <c r="G4" s="113">
        <f t="shared" si="0"/>
        <v>0</v>
      </c>
    </row>
  </sheetData>
  <mergeCells count="1">
    <mergeCell ref="A2:G2"/>
  </mergeCells>
  <pageMargins left="0.7" right="0.7" top="0.75" bottom="0.75" header="0.3" footer="0.3"/>
  <pageSetup scale="8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30"/>
  <sheetViews>
    <sheetView zoomScaleNormal="100" workbookViewId="0">
      <selection activeCell="F17" sqref="F17"/>
    </sheetView>
  </sheetViews>
  <sheetFormatPr defaultRowHeight="14.25" x14ac:dyDescent="0.2"/>
  <cols>
    <col min="1" max="1" width="20.5" bestFit="1" customWidth="1"/>
    <col min="2" max="3" width="13.5" style="132" customWidth="1"/>
    <col min="4" max="4" width="13.5" customWidth="1"/>
    <col min="5" max="5" width="16.75" style="45" customWidth="1"/>
    <col min="6" max="6" width="30.75" bestFit="1" customWidth="1"/>
    <col min="7" max="9" width="10.75" customWidth="1"/>
  </cols>
  <sheetData>
    <row r="1" spans="1:10" ht="30" x14ac:dyDescent="0.25">
      <c r="B1" s="154" t="s">
        <v>174</v>
      </c>
      <c r="C1" s="154"/>
      <c r="D1" s="154"/>
      <c r="F1" s="114" t="s">
        <v>175</v>
      </c>
      <c r="G1" s="115" t="s">
        <v>176</v>
      </c>
      <c r="H1" s="115" t="s">
        <v>177</v>
      </c>
      <c r="I1" s="116" t="s">
        <v>173</v>
      </c>
    </row>
    <row r="2" spans="1:10" ht="15" x14ac:dyDescent="0.25">
      <c r="B2" s="117" t="s">
        <v>178</v>
      </c>
      <c r="C2" s="117" t="s">
        <v>4</v>
      </c>
      <c r="D2" s="114" t="s">
        <v>179</v>
      </c>
      <c r="F2" s="118" t="s">
        <v>180</v>
      </c>
      <c r="G2" s="118">
        <v>3</v>
      </c>
      <c r="H2" s="119">
        <v>17</v>
      </c>
      <c r="I2" s="114">
        <f>SUM(G2:H2)</f>
        <v>20</v>
      </c>
      <c r="J2" s="66"/>
    </row>
    <row r="3" spans="1:10" ht="15" x14ac:dyDescent="0.25">
      <c r="A3" s="118" t="s">
        <v>181</v>
      </c>
      <c r="B3" s="120">
        <f>'NRC licensee reporting'!G111</f>
        <v>1979.5</v>
      </c>
      <c r="C3" s="120">
        <f>'NRC licensee reporting'!E111</f>
        <v>115</v>
      </c>
      <c r="D3" s="121">
        <f>B3*263</f>
        <v>520608.5</v>
      </c>
      <c r="F3" s="118" t="s">
        <v>182</v>
      </c>
      <c r="G3" s="118">
        <v>5</v>
      </c>
      <c r="H3" s="119">
        <v>14</v>
      </c>
      <c r="I3" s="114">
        <f>SUM(G3:H3)</f>
        <v>19</v>
      </c>
    </row>
    <row r="4" spans="1:10" ht="15" x14ac:dyDescent="0.25">
      <c r="A4" s="118" t="s">
        <v>183</v>
      </c>
      <c r="B4" s="120">
        <f>'NRC licensee rkeeping'!E37</f>
        <v>949.9</v>
      </c>
      <c r="C4" s="122">
        <f>'NRC licensee rkeeping'!C37</f>
        <v>89</v>
      </c>
      <c r="D4" s="121">
        <f t="shared" ref="D4:D6" si="0">B4*263</f>
        <v>249823.69999999998</v>
      </c>
      <c r="E4" s="28"/>
      <c r="F4" s="118" t="s">
        <v>184</v>
      </c>
      <c r="G4" s="118">
        <v>2</v>
      </c>
      <c r="H4" s="119">
        <v>0</v>
      </c>
      <c r="I4" s="114">
        <f>SUM(G4:H4)</f>
        <v>2</v>
      </c>
    </row>
    <row r="5" spans="1:10" ht="15" x14ac:dyDescent="0.25">
      <c r="A5" s="118" t="s">
        <v>185</v>
      </c>
      <c r="B5" s="120">
        <f>'NRC licensee 3rd party'!G6</f>
        <v>18</v>
      </c>
      <c r="C5" s="120">
        <f>'NRC licensee 3rd party'!E6</f>
        <v>6</v>
      </c>
      <c r="D5" s="121">
        <f t="shared" si="0"/>
        <v>4734</v>
      </c>
      <c r="F5" s="118" t="s">
        <v>186</v>
      </c>
      <c r="G5" s="118">
        <v>79</v>
      </c>
      <c r="H5" s="119">
        <v>514</v>
      </c>
      <c r="I5" s="114">
        <f>SUM(G5:H5)</f>
        <v>593</v>
      </c>
    </row>
    <row r="6" spans="1:10" ht="15" x14ac:dyDescent="0.25">
      <c r="A6" s="114" t="s">
        <v>173</v>
      </c>
      <c r="B6" s="117">
        <f>SUM(B3:B5)</f>
        <v>2947.4</v>
      </c>
      <c r="C6" s="117">
        <f>SUM(C3:C5)</f>
        <v>210</v>
      </c>
      <c r="D6" s="123">
        <f t="shared" si="0"/>
        <v>775166.20000000007</v>
      </c>
      <c r="F6" s="114" t="s">
        <v>173</v>
      </c>
      <c r="G6" s="114">
        <f>SUM(G2:G5)</f>
        <v>89</v>
      </c>
      <c r="H6" s="114">
        <f t="shared" ref="H6:I6" si="1">SUM(H2:H5)</f>
        <v>545</v>
      </c>
      <c r="I6" s="114">
        <f t="shared" si="1"/>
        <v>634</v>
      </c>
    </row>
    <row r="7" spans="1:10" ht="15" x14ac:dyDescent="0.25">
      <c r="A7" s="124"/>
      <c r="B7" s="125"/>
      <c r="C7" s="125"/>
      <c r="D7" s="126"/>
    </row>
    <row r="8" spans="1:10" ht="15" x14ac:dyDescent="0.25">
      <c r="A8" s="124"/>
      <c r="B8" s="125"/>
      <c r="C8" s="125"/>
      <c r="D8" s="126"/>
    </row>
    <row r="9" spans="1:10" ht="15" x14ac:dyDescent="0.25">
      <c r="B9" s="154" t="s">
        <v>187</v>
      </c>
      <c r="C9" s="154"/>
      <c r="D9" s="154"/>
    </row>
    <row r="10" spans="1:10" ht="15" x14ac:dyDescent="0.25">
      <c r="B10" s="117" t="s">
        <v>178</v>
      </c>
      <c r="C10" s="117" t="s">
        <v>4</v>
      </c>
      <c r="D10" s="114" t="s">
        <v>179</v>
      </c>
    </row>
    <row r="11" spans="1:10" x14ac:dyDescent="0.2">
      <c r="A11" s="118" t="s">
        <v>181</v>
      </c>
      <c r="B11" s="120">
        <f>'AS licensee reporting'!G81</f>
        <v>9386</v>
      </c>
      <c r="C11" s="120">
        <f>'AS licensee reporting'!E81</f>
        <v>635</v>
      </c>
      <c r="D11" s="121">
        <f>B11*263</f>
        <v>2468518</v>
      </c>
    </row>
    <row r="12" spans="1:10" x14ac:dyDescent="0.2">
      <c r="A12" s="118" t="s">
        <v>183</v>
      </c>
      <c r="B12" s="120">
        <f>'AS licensee rkeeping'!E29</f>
        <v>4594.5</v>
      </c>
      <c r="C12" s="122">
        <f>'AS licensee rkeeping'!C29</f>
        <v>545</v>
      </c>
      <c r="D12" s="121">
        <f t="shared" ref="D12:D14" si="2">B12*263</f>
        <v>1208353.5</v>
      </c>
      <c r="E12" s="28"/>
    </row>
    <row r="13" spans="1:10" x14ac:dyDescent="0.2">
      <c r="A13" s="118" t="s">
        <v>185</v>
      </c>
      <c r="B13" s="120">
        <f>'AS licensee 3rd party'!G4</f>
        <v>0</v>
      </c>
      <c r="C13" s="120">
        <f>'AS licensee 3rd party'!E4</f>
        <v>0</v>
      </c>
      <c r="D13" s="121">
        <f t="shared" si="2"/>
        <v>0</v>
      </c>
    </row>
    <row r="14" spans="1:10" ht="15" x14ac:dyDescent="0.25">
      <c r="A14" s="114" t="s">
        <v>173</v>
      </c>
      <c r="B14" s="117">
        <f>SUM(B11:B13)</f>
        <v>13980.5</v>
      </c>
      <c r="C14" s="117">
        <f>SUM(C11:C13)</f>
        <v>1180</v>
      </c>
      <c r="D14" s="123">
        <f t="shared" si="2"/>
        <v>3676871.5</v>
      </c>
    </row>
    <row r="15" spans="1:10" ht="15" x14ac:dyDescent="0.25">
      <c r="A15" s="124"/>
      <c r="B15" s="125"/>
      <c r="C15" s="125"/>
      <c r="D15" s="126"/>
    </row>
    <row r="16" spans="1:10" ht="15" x14ac:dyDescent="0.25">
      <c r="A16" s="124"/>
      <c r="B16" s="125"/>
      <c r="C16" s="125"/>
      <c r="D16" s="126"/>
    </row>
    <row r="17" spans="1:5" ht="15" x14ac:dyDescent="0.25">
      <c r="A17" s="124"/>
      <c r="B17" s="155" t="s">
        <v>188</v>
      </c>
      <c r="C17" s="155"/>
      <c r="D17" s="155"/>
    </row>
    <row r="18" spans="1:5" ht="15" x14ac:dyDescent="0.25">
      <c r="B18" s="117" t="s">
        <v>178</v>
      </c>
      <c r="C18" s="117" t="s">
        <v>4</v>
      </c>
      <c r="D18" s="114" t="s">
        <v>179</v>
      </c>
    </row>
    <row r="19" spans="1:5" ht="15" x14ac:dyDescent="0.25">
      <c r="A19" s="114" t="s">
        <v>181</v>
      </c>
      <c r="B19" s="127">
        <f>ROUND(SUM('NRC licensee reporting'!G111,'AS licensee reporting'!G81),0)</f>
        <v>11366</v>
      </c>
      <c r="C19" s="127">
        <f>C3+C11</f>
        <v>750</v>
      </c>
      <c r="D19" s="121">
        <f>B19*263</f>
        <v>2989258</v>
      </c>
    </row>
    <row r="20" spans="1:5" ht="15" x14ac:dyDescent="0.25">
      <c r="A20" s="114" t="s">
        <v>183</v>
      </c>
      <c r="B20" s="127">
        <f>ROUND(SUM('NRC licensee rkeeping'!E37,'AS licensee rkeeping'!E29),0)</f>
        <v>5544</v>
      </c>
      <c r="C20" s="128">
        <f>C4+C12</f>
        <v>634</v>
      </c>
      <c r="D20" s="121">
        <f t="shared" ref="D20:D22" si="3">B20*263</f>
        <v>1458072</v>
      </c>
      <c r="E20" s="28"/>
    </row>
    <row r="21" spans="1:5" ht="15" x14ac:dyDescent="0.25">
      <c r="A21" s="114" t="s">
        <v>185</v>
      </c>
      <c r="B21" s="127">
        <f>ROUND(SUM('NRC licensee 3rd party'!G6,'AS licensee 3rd party'!G4),0)</f>
        <v>18</v>
      </c>
      <c r="C21" s="128">
        <f>C5+C13</f>
        <v>6</v>
      </c>
      <c r="D21" s="121">
        <f t="shared" si="3"/>
        <v>4734</v>
      </c>
    </row>
    <row r="22" spans="1:5" ht="15" x14ac:dyDescent="0.25">
      <c r="A22" s="114" t="s">
        <v>173</v>
      </c>
      <c r="B22" s="129">
        <f>SUM(B19:B21)</f>
        <v>16928</v>
      </c>
      <c r="C22" s="129">
        <f>SUM(C19:C21)</f>
        <v>1390</v>
      </c>
      <c r="D22" s="123">
        <f t="shared" si="3"/>
        <v>4452064</v>
      </c>
    </row>
    <row r="23" spans="1:5" ht="15" x14ac:dyDescent="0.25">
      <c r="A23" s="124"/>
      <c r="B23" s="125"/>
      <c r="C23" s="125"/>
      <c r="D23" s="126"/>
    </row>
    <row r="25" spans="1:5" ht="15" x14ac:dyDescent="0.25">
      <c r="B25" s="117" t="s">
        <v>178</v>
      </c>
      <c r="C25" s="117" t="s">
        <v>189</v>
      </c>
    </row>
    <row r="26" spans="1:5" ht="30" x14ac:dyDescent="0.25">
      <c r="A26" s="130" t="s">
        <v>190</v>
      </c>
      <c r="B26" s="127">
        <f>ROUND(SUM('NRC licensee reporting'!G27,'AS licensee reporting'!G30,'NRC licensee rkeeping'!E10,'AS licensee rkeeping'!E10),0)</f>
        <v>4966</v>
      </c>
      <c r="C26" s="121">
        <f>B26*263</f>
        <v>1306058</v>
      </c>
    </row>
    <row r="27" spans="1:5" ht="30" x14ac:dyDescent="0.25">
      <c r="A27" s="130" t="s">
        <v>191</v>
      </c>
      <c r="B27" s="127">
        <f>ROUND(SUM('NRC licensee reporting'!G55,'AS licensee reporting'!G54,'NRC licensee rkeeping'!E18,'AS licensee rkeeping'!E18),0)</f>
        <v>2221</v>
      </c>
      <c r="C27" s="121">
        <f t="shared" ref="C27:C30" si="4">B27*263</f>
        <v>584123</v>
      </c>
    </row>
    <row r="28" spans="1:5" ht="15" x14ac:dyDescent="0.25">
      <c r="A28" s="130" t="s">
        <v>184</v>
      </c>
      <c r="B28" s="127">
        <f>ROUND(SUM('NRC licensee reporting'!G79,'NRC licensee rkeeping'!E25),0)</f>
        <v>219</v>
      </c>
      <c r="C28" s="121">
        <f t="shared" si="4"/>
        <v>57597</v>
      </c>
    </row>
    <row r="29" spans="1:5" ht="15" x14ac:dyDescent="0.25">
      <c r="A29" s="130" t="s">
        <v>186</v>
      </c>
      <c r="B29" s="127">
        <f>ROUND(SUM('NRC licensee reporting'!G109,'AS licensee reporting'!G79,'NRC licensee rkeeping'!E35,'AS licensee rkeeping'!E27,'NRC licensee 3rd party'!G6,'AS licensee 3rd party'!G4),0)</f>
        <v>9522</v>
      </c>
      <c r="C29" s="121">
        <f t="shared" si="4"/>
        <v>2504286</v>
      </c>
    </row>
    <row r="30" spans="1:5" ht="15" x14ac:dyDescent="0.25">
      <c r="A30" s="131" t="s">
        <v>173</v>
      </c>
      <c r="B30" s="127">
        <f>SUM(B26:B29)</f>
        <v>16928</v>
      </c>
      <c r="C30" s="121">
        <f t="shared" si="4"/>
        <v>4452064</v>
      </c>
    </row>
  </sheetData>
  <mergeCells count="3">
    <mergeCell ref="B1:D1"/>
    <mergeCell ref="B9:D9"/>
    <mergeCell ref="B17:D17"/>
  </mergeCells>
  <pageMargins left="0.7" right="0.7" top="0.75" bottom="0.75" header="0.3" footer="0.3"/>
  <pageSetup scale="86" orientation="portrait"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G33"/>
  <sheetViews>
    <sheetView zoomScaleNormal="100" zoomScaleSheetLayoutView="100" workbookViewId="0">
      <selection activeCell="I10" sqref="I10"/>
    </sheetView>
  </sheetViews>
  <sheetFormatPr defaultColWidth="9" defaultRowHeight="14.25" x14ac:dyDescent="0.2"/>
  <cols>
    <col min="1" max="1" width="30.875" style="156" bestFit="1" customWidth="1"/>
    <col min="2" max="10" width="13.75" style="156" customWidth="1"/>
    <col min="11" max="16384" width="9" style="156"/>
  </cols>
  <sheetData>
    <row r="2" spans="1:7" ht="15" x14ac:dyDescent="0.25">
      <c r="B2" s="157" t="s">
        <v>192</v>
      </c>
      <c r="C2" s="157"/>
      <c r="D2" s="157"/>
      <c r="E2" s="157"/>
      <c r="F2" s="157"/>
      <c r="G2" s="157"/>
    </row>
    <row r="3" spans="1:7" ht="15" x14ac:dyDescent="0.25">
      <c r="A3" s="158"/>
      <c r="B3" s="159" t="s">
        <v>193</v>
      </c>
      <c r="C3" s="159"/>
      <c r="D3" s="160" t="s">
        <v>194</v>
      </c>
      <c r="E3" s="160"/>
      <c r="F3" s="161" t="s">
        <v>195</v>
      </c>
      <c r="G3" s="161"/>
    </row>
    <row r="4" spans="1:7" ht="15" x14ac:dyDescent="0.25">
      <c r="A4" s="162"/>
      <c r="B4" s="133" t="s">
        <v>178</v>
      </c>
      <c r="C4" s="133" t="s">
        <v>4</v>
      </c>
      <c r="D4" s="134" t="s">
        <v>178</v>
      </c>
      <c r="E4" s="134" t="s">
        <v>4</v>
      </c>
      <c r="F4" s="135" t="s">
        <v>178</v>
      </c>
      <c r="G4" s="135" t="s">
        <v>4</v>
      </c>
    </row>
    <row r="5" spans="1:7" x14ac:dyDescent="0.2">
      <c r="A5" s="163" t="s">
        <v>181</v>
      </c>
      <c r="B5" s="164">
        <v>2773</v>
      </c>
      <c r="C5" s="164">
        <v>188</v>
      </c>
      <c r="D5" s="136">
        <f>'NRC licensee reporting'!G111</f>
        <v>1979.5</v>
      </c>
      <c r="E5" s="136">
        <f>'NRC licensee reporting'!E111</f>
        <v>115</v>
      </c>
      <c r="F5" s="137">
        <f>D5-B5</f>
        <v>-793.5</v>
      </c>
      <c r="G5" s="137">
        <f>E5-C5</f>
        <v>-73</v>
      </c>
    </row>
    <row r="6" spans="1:7" x14ac:dyDescent="0.2">
      <c r="A6" s="163" t="s">
        <v>183</v>
      </c>
      <c r="B6" s="164">
        <v>2257</v>
      </c>
      <c r="C6" s="164">
        <v>178</v>
      </c>
      <c r="D6" s="136">
        <f>'NRC licensee rkeeping'!E37</f>
        <v>949.9</v>
      </c>
      <c r="E6" s="136">
        <f>'NRC licensee rkeeping'!C37</f>
        <v>89</v>
      </c>
      <c r="F6" s="137">
        <f t="shared" ref="F6:G8" si="0">D6-B6</f>
        <v>-1307.0999999999999</v>
      </c>
      <c r="G6" s="137">
        <f t="shared" si="0"/>
        <v>-89</v>
      </c>
    </row>
    <row r="7" spans="1:7" x14ac:dyDescent="0.2">
      <c r="A7" s="163" t="s">
        <v>185</v>
      </c>
      <c r="B7" s="164">
        <v>6</v>
      </c>
      <c r="C7" s="164">
        <v>2</v>
      </c>
      <c r="D7" s="136">
        <f>'NRC licensee 3rd party'!G6</f>
        <v>18</v>
      </c>
      <c r="E7" s="136">
        <f>'NRC licensee 3rd party'!E6</f>
        <v>6</v>
      </c>
      <c r="F7" s="137">
        <f t="shared" si="0"/>
        <v>12</v>
      </c>
      <c r="G7" s="137">
        <f t="shared" si="0"/>
        <v>4</v>
      </c>
    </row>
    <row r="8" spans="1:7" s="138" customFormat="1" ht="15" x14ac:dyDescent="0.25">
      <c r="A8" s="165" t="s">
        <v>173</v>
      </c>
      <c r="B8" s="133">
        <f>SUM(B5:B7)</f>
        <v>5036</v>
      </c>
      <c r="C8" s="133">
        <f>SUM(C5:C7)</f>
        <v>368</v>
      </c>
      <c r="D8" s="134">
        <f>SUM(D5:D7)</f>
        <v>2947.4</v>
      </c>
      <c r="E8" s="134">
        <f>SUM(E5:E7)</f>
        <v>210</v>
      </c>
      <c r="F8" s="135">
        <f t="shared" si="0"/>
        <v>-2088.6</v>
      </c>
      <c r="G8" s="135">
        <f t="shared" si="0"/>
        <v>-158</v>
      </c>
    </row>
    <row r="9" spans="1:7" s="138" customFormat="1" ht="15" x14ac:dyDescent="0.25"/>
    <row r="10" spans="1:7" ht="15" x14ac:dyDescent="0.25">
      <c r="A10" s="138"/>
      <c r="B10" s="138"/>
      <c r="C10" s="138"/>
      <c r="D10" s="138"/>
      <c r="E10" s="138"/>
    </row>
    <row r="11" spans="1:7" ht="15" x14ac:dyDescent="0.25">
      <c r="A11" s="138"/>
      <c r="B11" s="157" t="s">
        <v>196</v>
      </c>
      <c r="C11" s="157"/>
      <c r="D11" s="157"/>
      <c r="E11" s="157"/>
      <c r="F11" s="157"/>
      <c r="G11" s="157"/>
    </row>
    <row r="12" spans="1:7" ht="13.9" customHeight="1" x14ac:dyDescent="0.25">
      <c r="A12" s="166"/>
      <c r="B12" s="159" t="s">
        <v>193</v>
      </c>
      <c r="C12" s="159"/>
      <c r="D12" s="160" t="s">
        <v>194</v>
      </c>
      <c r="E12" s="160"/>
      <c r="F12" s="161" t="s">
        <v>195</v>
      </c>
      <c r="G12" s="161"/>
    </row>
    <row r="13" spans="1:7" ht="15" x14ac:dyDescent="0.25">
      <c r="A13" s="166"/>
      <c r="B13" s="133" t="s">
        <v>178</v>
      </c>
      <c r="C13" s="133" t="s">
        <v>4</v>
      </c>
      <c r="D13" s="134" t="s">
        <v>178</v>
      </c>
      <c r="E13" s="134" t="s">
        <v>4</v>
      </c>
      <c r="F13" s="135" t="s">
        <v>178</v>
      </c>
      <c r="G13" s="135" t="s">
        <v>4</v>
      </c>
    </row>
    <row r="14" spans="1:7" x14ac:dyDescent="0.2">
      <c r="A14" s="163" t="s">
        <v>181</v>
      </c>
      <c r="B14" s="164">
        <v>1709</v>
      </c>
      <c r="C14" s="164">
        <v>200</v>
      </c>
      <c r="D14" s="136">
        <f>'AS licensee reporting'!G81</f>
        <v>9386</v>
      </c>
      <c r="E14" s="136">
        <f>'AS licensee reporting'!E81</f>
        <v>635</v>
      </c>
      <c r="F14" s="137">
        <f>D14-B14</f>
        <v>7677</v>
      </c>
      <c r="G14" s="137">
        <f>E14-C14</f>
        <v>435</v>
      </c>
    </row>
    <row r="15" spans="1:7" x14ac:dyDescent="0.2">
      <c r="A15" s="167" t="s">
        <v>183</v>
      </c>
      <c r="B15" s="164">
        <v>3677</v>
      </c>
      <c r="C15" s="164">
        <v>717</v>
      </c>
      <c r="D15" s="136">
        <f>'AS licensee rkeeping'!E29</f>
        <v>4594.5</v>
      </c>
      <c r="E15" s="136">
        <f>'AS licensee rkeeping'!C29</f>
        <v>545</v>
      </c>
      <c r="F15" s="137">
        <f t="shared" ref="F15:G17" si="1">D15-B15</f>
        <v>917.5</v>
      </c>
      <c r="G15" s="137">
        <f t="shared" si="1"/>
        <v>-172</v>
      </c>
    </row>
    <row r="16" spans="1:7" x14ac:dyDescent="0.2">
      <c r="A16" s="163" t="s">
        <v>185</v>
      </c>
      <c r="B16" s="164">
        <v>3</v>
      </c>
      <c r="C16" s="164">
        <v>1</v>
      </c>
      <c r="D16" s="136">
        <f>'AS licensee 3rd party'!G4</f>
        <v>0</v>
      </c>
      <c r="E16" s="136">
        <f>'AS licensee 3rd party'!E4</f>
        <v>0</v>
      </c>
      <c r="F16" s="137">
        <f t="shared" si="1"/>
        <v>-3</v>
      </c>
      <c r="G16" s="137">
        <f t="shared" si="1"/>
        <v>-1</v>
      </c>
    </row>
    <row r="17" spans="1:7" s="138" customFormat="1" ht="15" x14ac:dyDescent="0.25">
      <c r="A17" s="165" t="s">
        <v>173</v>
      </c>
      <c r="B17" s="133">
        <f>SUM(B14:B16)</f>
        <v>5389</v>
      </c>
      <c r="C17" s="133">
        <f>SUM(C14:C16)</f>
        <v>918</v>
      </c>
      <c r="D17" s="134">
        <f>SUM(D14:D16)</f>
        <v>13980.5</v>
      </c>
      <c r="E17" s="134">
        <f>SUM(E14:E16)</f>
        <v>1180</v>
      </c>
      <c r="F17" s="135">
        <f t="shared" si="1"/>
        <v>8591.5</v>
      </c>
      <c r="G17" s="135">
        <f t="shared" si="1"/>
        <v>262</v>
      </c>
    </row>
    <row r="18" spans="1:7" s="138" customFormat="1" ht="15" x14ac:dyDescent="0.25"/>
    <row r="19" spans="1:7" ht="15" x14ac:dyDescent="0.25">
      <c r="A19" s="138"/>
      <c r="B19" s="138"/>
      <c r="C19" s="138"/>
      <c r="D19" s="138"/>
      <c r="E19" s="138"/>
    </row>
    <row r="20" spans="1:7" ht="15" x14ac:dyDescent="0.25">
      <c r="A20" s="168"/>
      <c r="B20" s="157" t="s">
        <v>197</v>
      </c>
      <c r="C20" s="157"/>
      <c r="D20" s="157"/>
      <c r="E20" s="157"/>
      <c r="F20" s="157"/>
      <c r="G20" s="157"/>
    </row>
    <row r="21" spans="1:7" ht="15" x14ac:dyDescent="0.25">
      <c r="A21" s="169"/>
      <c r="B21" s="159" t="s">
        <v>193</v>
      </c>
      <c r="C21" s="159"/>
      <c r="D21" s="160" t="s">
        <v>194</v>
      </c>
      <c r="E21" s="160"/>
      <c r="F21" s="161" t="s">
        <v>195</v>
      </c>
      <c r="G21" s="161"/>
    </row>
    <row r="22" spans="1:7" ht="15" x14ac:dyDescent="0.25">
      <c r="A22" s="169"/>
      <c r="B22" s="133" t="s">
        <v>178</v>
      </c>
      <c r="C22" s="133" t="s">
        <v>4</v>
      </c>
      <c r="D22" s="134" t="s">
        <v>178</v>
      </c>
      <c r="E22" s="134" t="s">
        <v>4</v>
      </c>
      <c r="F22" s="135" t="s">
        <v>178</v>
      </c>
      <c r="G22" s="135" t="s">
        <v>4</v>
      </c>
    </row>
    <row r="23" spans="1:7" ht="15" x14ac:dyDescent="0.25">
      <c r="A23" s="165" t="s">
        <v>181</v>
      </c>
      <c r="B23" s="164">
        <f>SUM(B5,B14)</f>
        <v>4482</v>
      </c>
      <c r="C23" s="164">
        <f t="shared" ref="B23:C26" si="2">SUM(C5,C14)</f>
        <v>388</v>
      </c>
      <c r="D23" s="136">
        <f>ROUND(SUM('NRC licensee reporting'!G111,'AS licensee reporting'!G81),0)</f>
        <v>11366</v>
      </c>
      <c r="E23" s="136">
        <f>E5+E14</f>
        <v>750</v>
      </c>
      <c r="F23" s="137">
        <f>D23-B23</f>
        <v>6884</v>
      </c>
      <c r="G23" s="137">
        <f>E23-C23</f>
        <v>362</v>
      </c>
    </row>
    <row r="24" spans="1:7" ht="15" x14ac:dyDescent="0.25">
      <c r="A24" s="165" t="s">
        <v>183</v>
      </c>
      <c r="B24" s="164">
        <f t="shared" si="2"/>
        <v>5934</v>
      </c>
      <c r="C24" s="164">
        <f t="shared" si="2"/>
        <v>895</v>
      </c>
      <c r="D24" s="136">
        <f>ROUND(SUM('NRC licensee rkeeping'!E37,'AS licensee rkeeping'!E29),0)</f>
        <v>5544</v>
      </c>
      <c r="E24" s="136">
        <f>E6+E15</f>
        <v>634</v>
      </c>
      <c r="F24" s="137">
        <f t="shared" ref="F24:G26" si="3">D24-B24</f>
        <v>-390</v>
      </c>
      <c r="G24" s="137">
        <f t="shared" si="3"/>
        <v>-261</v>
      </c>
    </row>
    <row r="25" spans="1:7" ht="15" x14ac:dyDescent="0.25">
      <c r="A25" s="165" t="s">
        <v>185</v>
      </c>
      <c r="B25" s="164">
        <f t="shared" si="2"/>
        <v>9</v>
      </c>
      <c r="C25" s="164">
        <f t="shared" si="2"/>
        <v>3</v>
      </c>
      <c r="D25" s="136">
        <f>ROUND(SUM('NRC licensee 3rd party'!G6,'AS licensee 3rd party'!G4),0)</f>
        <v>18</v>
      </c>
      <c r="E25" s="136">
        <f>SUM('[1]NRC 3rd Party'!E6,'[1]AS 3rd Party'!E4)</f>
        <v>6</v>
      </c>
      <c r="F25" s="137">
        <f t="shared" si="3"/>
        <v>9</v>
      </c>
      <c r="G25" s="137">
        <f t="shared" si="3"/>
        <v>3</v>
      </c>
    </row>
    <row r="26" spans="1:7" s="138" customFormat="1" ht="15" x14ac:dyDescent="0.25">
      <c r="A26" s="165" t="s">
        <v>173</v>
      </c>
      <c r="B26" s="133">
        <f t="shared" si="2"/>
        <v>10425</v>
      </c>
      <c r="C26" s="133">
        <f t="shared" si="2"/>
        <v>1286</v>
      </c>
      <c r="D26" s="134">
        <f>SUM(D23:D25)</f>
        <v>16928</v>
      </c>
      <c r="E26" s="134">
        <f>SUM(E23:E25)</f>
        <v>1390</v>
      </c>
      <c r="F26" s="135">
        <f t="shared" si="3"/>
        <v>6503</v>
      </c>
      <c r="G26" s="135">
        <f t="shared" si="3"/>
        <v>104</v>
      </c>
    </row>
    <row r="29" spans="1:7" ht="15" x14ac:dyDescent="0.25">
      <c r="B29" s="170" t="s">
        <v>198</v>
      </c>
      <c r="C29" s="170"/>
      <c r="D29" s="170"/>
      <c r="E29" s="170"/>
      <c r="F29" s="170"/>
      <c r="G29" s="170"/>
    </row>
    <row r="30" spans="1:7" ht="30" x14ac:dyDescent="0.2">
      <c r="B30" s="171" t="s">
        <v>176</v>
      </c>
      <c r="C30" s="171" t="s">
        <v>177</v>
      </c>
      <c r="D30" s="172" t="s">
        <v>176</v>
      </c>
      <c r="E30" s="172" t="s">
        <v>177</v>
      </c>
      <c r="F30" s="173" t="s">
        <v>176</v>
      </c>
      <c r="G30" s="173" t="s">
        <v>177</v>
      </c>
    </row>
    <row r="31" spans="1:7" ht="15" x14ac:dyDescent="0.25">
      <c r="B31" s="174">
        <v>50</v>
      </c>
      <c r="C31" s="174">
        <v>110</v>
      </c>
      <c r="D31" s="163">
        <v>89</v>
      </c>
      <c r="E31" s="163">
        <v>545</v>
      </c>
      <c r="F31" s="163">
        <f>D31-B31</f>
        <v>39</v>
      </c>
      <c r="G31" s="163">
        <f>E31-C31</f>
        <v>435</v>
      </c>
    </row>
    <row r="32" spans="1:7" ht="15" x14ac:dyDescent="0.25">
      <c r="B32" s="175" t="s">
        <v>200</v>
      </c>
    </row>
    <row r="33" spans="2:2" ht="15" x14ac:dyDescent="0.25">
      <c r="B33" s="175" t="s">
        <v>199</v>
      </c>
    </row>
  </sheetData>
  <mergeCells count="16">
    <mergeCell ref="B11:G11"/>
    <mergeCell ref="B2:G2"/>
    <mergeCell ref="A3:A4"/>
    <mergeCell ref="B3:C3"/>
    <mergeCell ref="D3:E3"/>
    <mergeCell ref="F3:G3"/>
    <mergeCell ref="B29:G29"/>
    <mergeCell ref="A12:A13"/>
    <mergeCell ref="B12:C12"/>
    <mergeCell ref="D12:E12"/>
    <mergeCell ref="F12:G12"/>
    <mergeCell ref="B20:G20"/>
    <mergeCell ref="A21:A22"/>
    <mergeCell ref="B21:C21"/>
    <mergeCell ref="D21:E21"/>
    <mergeCell ref="F21:G21"/>
  </mergeCells>
  <pageMargins left="0.7" right="0.7" top="0.75" bottom="0.75" header="0.3" footer="0.3"/>
  <pageSetup scale="8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4</vt:i4>
      </vt:variant>
    </vt:vector>
  </HeadingPairs>
  <TitlesOfParts>
    <vt:vector size="12" baseType="lpstr">
      <vt:lpstr>NRC licensee reporting</vt:lpstr>
      <vt:lpstr>AS licensee reporting</vt:lpstr>
      <vt:lpstr>NRC licensee rkeeping</vt:lpstr>
      <vt:lpstr>AS licensee rkeeping</vt:lpstr>
      <vt:lpstr>NRC licensee 3rd party</vt:lpstr>
      <vt:lpstr>AS licensee 3rd party</vt:lpstr>
      <vt:lpstr>TOTALS</vt:lpstr>
      <vt:lpstr>Burden change</vt:lpstr>
      <vt:lpstr>'AS licensee reporting'!Print_Titles</vt:lpstr>
      <vt:lpstr>'AS licensee rkeeping'!Print_Titles</vt:lpstr>
      <vt:lpstr>'NRC licensee reporting'!Print_Titles</vt:lpstr>
      <vt:lpstr>'NRC licensee rkeeping'!Print_Titles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Benney, Kristen</dc:creator>
  <cp:lastModifiedBy>Benney, Kristen</cp:lastModifiedBy>
  <dcterms:created xsi:type="dcterms:W3CDTF">2018-07-16T18:40:14Z</dcterms:created>
  <dcterms:modified xsi:type="dcterms:W3CDTF">2018-12-20T16:12:25Z</dcterms:modified>
</cp:coreProperties>
</file>