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F:\New ICRs\"/>
    </mc:Choice>
  </mc:AlternateContent>
  <bookViews>
    <workbookView xWindow="0" yWindow="0" windowWidth="19200" windowHeight="7965"/>
  </bookViews>
  <sheets>
    <sheet name="Industry" sheetId="1" r:id="rId1"/>
    <sheet name="Agency" sheetId="2" r:id="rId2"/>
  </sheets>
  <definedNames>
    <definedName name="_Hlk226374301" localSheetId="0">Industry!$A$10</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8" i="1" l="1"/>
  <c r="F48" i="1" l="1"/>
  <c r="E17" i="1" l="1"/>
  <c r="E18" i="1"/>
  <c r="E19" i="1"/>
  <c r="E30" i="1"/>
  <c r="E23" i="2" l="1"/>
  <c r="E22" i="2"/>
  <c r="E21" i="2"/>
  <c r="E20" i="2"/>
  <c r="E19" i="2"/>
  <c r="E34" i="1"/>
  <c r="E33" i="1"/>
  <c r="E32" i="1"/>
  <c r="E31" i="1"/>
  <c r="E42" i="1" l="1"/>
  <c r="E45" i="1" s="1"/>
  <c r="F22" i="2"/>
  <c r="F21" i="2"/>
  <c r="F20" i="2"/>
  <c r="H20" i="2" s="1"/>
  <c r="F18" i="2"/>
  <c r="F9" i="2"/>
  <c r="G9" i="2" s="1"/>
  <c r="D23" i="2"/>
  <c r="D22" i="2"/>
  <c r="D21" i="2"/>
  <c r="D20" i="2"/>
  <c r="D19" i="2"/>
  <c r="D18" i="2"/>
  <c r="D17" i="2"/>
  <c r="F17" i="2" s="1"/>
  <c r="D16" i="2"/>
  <c r="F16" i="2" s="1"/>
  <c r="D15" i="2"/>
  <c r="F15" i="2" s="1"/>
  <c r="D14" i="2"/>
  <c r="F14" i="2" s="1"/>
  <c r="D13" i="2"/>
  <c r="F13" i="2" s="1"/>
  <c r="D12" i="2"/>
  <c r="F12" i="2" s="1"/>
  <c r="D11" i="2"/>
  <c r="F11" i="2" s="1"/>
  <c r="H11" i="2" s="1"/>
  <c r="D9" i="2"/>
  <c r="D8" i="2"/>
  <c r="F8" i="2" s="1"/>
  <c r="D7" i="2"/>
  <c r="F7" i="2" s="1"/>
  <c r="H9" i="2" l="1"/>
  <c r="I9" i="2" s="1"/>
  <c r="F23" i="2"/>
  <c r="H23" i="2" s="1"/>
  <c r="H22" i="2"/>
  <c r="G22" i="2"/>
  <c r="F19" i="2"/>
  <c r="H19" i="2" s="1"/>
  <c r="H12" i="2"/>
  <c r="G12" i="2"/>
  <c r="H15" i="2"/>
  <c r="G15" i="2"/>
  <c r="H14" i="2"/>
  <c r="G14" i="2"/>
  <c r="I14" i="2" s="1"/>
  <c r="H7" i="2"/>
  <c r="G7" i="2"/>
  <c r="H16" i="2"/>
  <c r="G16" i="2"/>
  <c r="H8" i="2"/>
  <c r="G8" i="2"/>
  <c r="I8" i="2" s="1"/>
  <c r="G17" i="2"/>
  <c r="H17" i="2"/>
  <c r="H18" i="2"/>
  <c r="G13" i="2"/>
  <c r="G20" i="2"/>
  <c r="I20" i="2" s="1"/>
  <c r="G11" i="2"/>
  <c r="I11" i="2" s="1"/>
  <c r="H13" i="2"/>
  <c r="G18" i="2"/>
  <c r="G21" i="2"/>
  <c r="H21" i="2"/>
  <c r="D45" i="1"/>
  <c r="F45" i="1" s="1"/>
  <c r="D42" i="1"/>
  <c r="F42" i="1" s="1"/>
  <c r="D34" i="1"/>
  <c r="F34" i="1" s="1"/>
  <c r="D33" i="1"/>
  <c r="F33" i="1" s="1"/>
  <c r="D32" i="1"/>
  <c r="F32" i="1" s="1"/>
  <c r="D31" i="1"/>
  <c r="F31" i="1" s="1"/>
  <c r="D30" i="1"/>
  <c r="F30" i="1" s="1"/>
  <c r="D29" i="1"/>
  <c r="F29" i="1" s="1"/>
  <c r="D28" i="1"/>
  <c r="F28" i="1" s="1"/>
  <c r="D27" i="1"/>
  <c r="F27" i="1" s="1"/>
  <c r="D26" i="1"/>
  <c r="F26" i="1" s="1"/>
  <c r="D25" i="1"/>
  <c r="F25" i="1" s="1"/>
  <c r="D24" i="1"/>
  <c r="F24" i="1" s="1"/>
  <c r="D23" i="1"/>
  <c r="F23" i="1" s="1"/>
  <c r="D19" i="1"/>
  <c r="F19" i="1" s="1"/>
  <c r="D18" i="1"/>
  <c r="F18" i="1" s="1"/>
  <c r="D17" i="1"/>
  <c r="F17" i="1" s="1"/>
  <c r="D16" i="1"/>
  <c r="F16" i="1" s="1"/>
  <c r="D15" i="1"/>
  <c r="F15" i="1" s="1"/>
  <c r="D14" i="1"/>
  <c r="F14" i="1" s="1"/>
  <c r="D13" i="1"/>
  <c r="F13" i="1" s="1"/>
  <c r="D12" i="1"/>
  <c r="F12" i="1" s="1"/>
  <c r="D10" i="1"/>
  <c r="F10" i="1" s="1"/>
  <c r="I16" i="2" l="1"/>
  <c r="I18" i="2"/>
  <c r="I15" i="2"/>
  <c r="I13" i="2"/>
  <c r="I7" i="2"/>
  <c r="I17" i="2"/>
  <c r="I12" i="2"/>
  <c r="G23" i="2"/>
  <c r="I23" i="2" s="1"/>
  <c r="I22" i="2"/>
  <c r="I21" i="2"/>
  <c r="G19" i="2"/>
  <c r="I19" i="2" s="1"/>
  <c r="G33" i="1"/>
  <c r="H33" i="1"/>
  <c r="G29" i="1"/>
  <c r="H29" i="1"/>
  <c r="G17" i="1"/>
  <c r="H17" i="1"/>
  <c r="G42" i="1"/>
  <c r="H42" i="1"/>
  <c r="G15" i="1"/>
  <c r="H15" i="1"/>
  <c r="G13" i="1"/>
  <c r="H13" i="1"/>
  <c r="G32" i="1"/>
  <c r="H32" i="1"/>
  <c r="G45" i="1"/>
  <c r="H45" i="1"/>
  <c r="G27" i="1"/>
  <c r="H27" i="1"/>
  <c r="G26" i="1"/>
  <c r="H26" i="1"/>
  <c r="G14" i="1"/>
  <c r="H14" i="1"/>
  <c r="H12" i="1"/>
  <c r="G12" i="1"/>
  <c r="G23" i="1"/>
  <c r="H23" i="1"/>
  <c r="G31" i="1"/>
  <c r="H31" i="1"/>
  <c r="G18" i="1"/>
  <c r="H18" i="1"/>
  <c r="H28" i="1"/>
  <c r="G28" i="1"/>
  <c r="G16" i="1"/>
  <c r="H16" i="1"/>
  <c r="H34" i="1"/>
  <c r="G34" i="1"/>
  <c r="G25" i="1"/>
  <c r="H25" i="1"/>
  <c r="G24" i="1"/>
  <c r="H24" i="1"/>
  <c r="G10" i="1"/>
  <c r="H10" i="1"/>
  <c r="H19" i="1"/>
  <c r="G19" i="1"/>
  <c r="G30" i="1"/>
  <c r="H30" i="1"/>
  <c r="I30" i="1" s="1"/>
  <c r="F24" i="2" l="1"/>
  <c r="I10" i="1"/>
  <c r="I17" i="1"/>
  <c r="I24" i="2"/>
  <c r="I28" i="1"/>
  <c r="I19" i="1"/>
  <c r="I24" i="1"/>
  <c r="I42" i="1"/>
  <c r="I25" i="1"/>
  <c r="I34" i="1"/>
  <c r="F35" i="1"/>
  <c r="I18" i="1"/>
  <c r="I14" i="1"/>
  <c r="I32" i="1"/>
  <c r="I26" i="1"/>
  <c r="I13" i="1"/>
  <c r="I16" i="1"/>
  <c r="I23" i="1"/>
  <c r="I15" i="1"/>
  <c r="F47" i="1"/>
  <c r="I12" i="1"/>
  <c r="I27" i="1"/>
  <c r="I33" i="1"/>
  <c r="I31" i="1"/>
  <c r="I45" i="1"/>
  <c r="I29" i="1"/>
  <c r="I47" i="1" l="1"/>
  <c r="I35" i="1"/>
  <c r="I48" i="1" l="1"/>
  <c r="I50" i="1" s="1"/>
</calcChain>
</file>

<file path=xl/sharedStrings.xml><?xml version="1.0" encoding="utf-8"?>
<sst xmlns="http://schemas.openxmlformats.org/spreadsheetml/2006/main" count="164" uniqueCount="137">
  <si>
    <t>Burden item</t>
  </si>
  <si>
    <t>(A)</t>
  </si>
  <si>
    <t>Person - hours per occurrence</t>
  </si>
  <si>
    <t>(B)</t>
  </si>
  <si>
    <t>No. of occurrence per respondent per year</t>
  </si>
  <si>
    <t>(C)</t>
  </si>
  <si>
    <t>Person-hours per respondent per year</t>
  </si>
  <si>
    <t>(C=AxB)</t>
  </si>
  <si>
    <t>(D)</t>
  </si>
  <si>
    <r>
      <t xml:space="preserve">Respondents per year  </t>
    </r>
    <r>
      <rPr>
        <b/>
        <vertAlign val="superscript"/>
        <sz val="12"/>
        <color theme="1"/>
        <rFont val="Times New Roman"/>
        <family val="1"/>
      </rPr>
      <t>a</t>
    </r>
  </si>
  <si>
    <t>(E)</t>
  </si>
  <si>
    <t>Technical Person - hours per year</t>
  </si>
  <si>
    <t>(E=CxD)</t>
  </si>
  <si>
    <t>(F)</t>
  </si>
  <si>
    <t>Management person-hours per year</t>
  </si>
  <si>
    <t>(Ex0.05)</t>
  </si>
  <si>
    <t>(G)</t>
  </si>
  <si>
    <t>Clerical person - hours per year</t>
  </si>
  <si>
    <t>(Ex0.1)</t>
  </si>
  <si>
    <t>(H)</t>
  </si>
  <si>
    <r>
      <t>Cost, $</t>
    </r>
    <r>
      <rPr>
        <b/>
        <vertAlign val="superscript"/>
        <sz val="12"/>
        <color theme="1"/>
        <rFont val="Times New Roman"/>
        <family val="1"/>
      </rPr>
      <t xml:space="preserve"> </t>
    </r>
    <r>
      <rPr>
        <b/>
        <vertAlign val="superscript"/>
        <sz val="15"/>
        <color theme="1"/>
        <rFont val="Times New Roman"/>
        <family val="1"/>
      </rPr>
      <t xml:space="preserve"> </t>
    </r>
    <r>
      <rPr>
        <b/>
        <vertAlign val="superscript"/>
        <sz val="12"/>
        <color theme="1"/>
        <rFont val="Times New Roman"/>
        <family val="1"/>
      </rPr>
      <t>b</t>
    </r>
  </si>
  <si>
    <t>1.  Applications</t>
  </si>
  <si>
    <t>N/A</t>
  </si>
  <si>
    <t>2.  Survey and Studies</t>
  </si>
  <si>
    <t>3.  Reporting Requirements</t>
  </si>
  <si>
    <t xml:space="preserve">   B.  Required activities</t>
  </si>
  <si>
    <r>
      <t xml:space="preserve">       Initial oxidizer performance test </t>
    </r>
    <r>
      <rPr>
        <b/>
        <vertAlign val="superscript"/>
        <sz val="12"/>
        <color theme="1"/>
        <rFont val="Times New Roman"/>
        <family val="1"/>
      </rPr>
      <t>c, e</t>
    </r>
  </si>
  <si>
    <r>
      <t xml:space="preserve">       Repeat oxidizer performance test </t>
    </r>
    <r>
      <rPr>
        <b/>
        <vertAlign val="superscript"/>
        <sz val="12"/>
        <color theme="1"/>
        <rFont val="Times New Roman"/>
        <family val="1"/>
      </rPr>
      <t>c, e, f</t>
    </r>
    <r>
      <rPr>
        <vertAlign val="superscript"/>
        <sz val="12"/>
        <color theme="1"/>
        <rFont val="Times New Roman"/>
        <family val="1"/>
      </rPr>
      <t xml:space="preserve"> </t>
    </r>
  </si>
  <si>
    <r>
      <t xml:space="preserve">       Initial capture performance test </t>
    </r>
    <r>
      <rPr>
        <b/>
        <vertAlign val="superscript"/>
        <sz val="12"/>
        <color theme="1"/>
        <rFont val="Times New Roman"/>
        <family val="1"/>
      </rPr>
      <t>c, e</t>
    </r>
  </si>
  <si>
    <r>
      <t xml:space="preserve">       Repeat capture performance test </t>
    </r>
    <r>
      <rPr>
        <b/>
        <vertAlign val="superscript"/>
        <sz val="12"/>
        <color theme="1"/>
        <rFont val="Times New Roman"/>
        <family val="1"/>
      </rPr>
      <t>c, e, f</t>
    </r>
  </si>
  <si>
    <r>
      <t xml:space="preserve">       Startup, shutdown, malfunction plan </t>
    </r>
    <r>
      <rPr>
        <b/>
        <vertAlign val="superscript"/>
        <sz val="12"/>
        <color theme="1"/>
        <rFont val="Times New Roman"/>
        <family val="1"/>
      </rPr>
      <t>c</t>
    </r>
  </si>
  <si>
    <r>
      <t xml:space="preserve">       Coordination with suppliers </t>
    </r>
    <r>
      <rPr>
        <b/>
        <vertAlign val="superscript"/>
        <sz val="12"/>
        <color theme="1"/>
        <rFont val="Times New Roman"/>
        <family val="1"/>
      </rPr>
      <t>g</t>
    </r>
  </si>
  <si>
    <t xml:space="preserve">    C.  Create information</t>
  </si>
  <si>
    <t>See 4B</t>
  </si>
  <si>
    <t xml:space="preserve">    D.  Gather existing information</t>
  </si>
  <si>
    <t xml:space="preserve">    E.  Write report</t>
  </si>
  <si>
    <r>
      <t xml:space="preserve">        Initial notification </t>
    </r>
    <r>
      <rPr>
        <vertAlign val="superscript"/>
        <sz val="12"/>
        <color theme="1"/>
        <rFont val="Times New Roman"/>
        <family val="1"/>
      </rPr>
      <t>c</t>
    </r>
  </si>
  <si>
    <r>
      <t xml:space="preserve">        Notification of anticipated startup </t>
    </r>
    <r>
      <rPr>
        <b/>
        <vertAlign val="superscript"/>
        <sz val="12"/>
        <color theme="1"/>
        <rFont val="Times New Roman"/>
        <family val="1"/>
      </rPr>
      <t>c</t>
    </r>
  </si>
  <si>
    <r>
      <t xml:space="preserve">        Notification of actual startup </t>
    </r>
    <r>
      <rPr>
        <b/>
        <vertAlign val="superscript"/>
        <sz val="12"/>
        <color theme="1"/>
        <rFont val="Times New Roman"/>
        <family val="1"/>
      </rPr>
      <t>c</t>
    </r>
  </si>
  <si>
    <r>
      <t xml:space="preserve">        Notification of compliance status </t>
    </r>
    <r>
      <rPr>
        <vertAlign val="superscript"/>
        <sz val="12"/>
        <color theme="1"/>
        <rFont val="Times New Roman"/>
        <family val="1"/>
      </rPr>
      <t>c</t>
    </r>
  </si>
  <si>
    <r>
      <t xml:space="preserve">        Notification of performance test </t>
    </r>
    <r>
      <rPr>
        <b/>
        <vertAlign val="superscript"/>
        <sz val="12"/>
        <color theme="1"/>
        <rFont val="Times New Roman"/>
        <family val="1"/>
      </rPr>
      <t>c, e</t>
    </r>
  </si>
  <si>
    <r>
      <t xml:space="preserve">        Performance test report </t>
    </r>
    <r>
      <rPr>
        <b/>
        <vertAlign val="superscript"/>
        <sz val="12"/>
        <color theme="1"/>
        <rFont val="Times New Roman"/>
        <family val="1"/>
      </rPr>
      <t>c,</t>
    </r>
    <r>
      <rPr>
        <b/>
        <sz val="10"/>
        <color theme="1"/>
        <rFont val="Times New Roman"/>
        <family val="1"/>
      </rPr>
      <t xml:space="preserve"> </t>
    </r>
    <r>
      <rPr>
        <b/>
        <vertAlign val="superscript"/>
        <sz val="12"/>
        <color theme="1"/>
        <rFont val="Times New Roman"/>
        <family val="1"/>
      </rPr>
      <t>e</t>
    </r>
  </si>
  <si>
    <r>
      <t xml:space="preserve">        Report of monitoring exceedances </t>
    </r>
    <r>
      <rPr>
        <b/>
        <vertAlign val="superscript"/>
        <sz val="12"/>
        <color theme="1"/>
        <rFont val="Times New Roman"/>
        <family val="1"/>
      </rPr>
      <t>c,</t>
    </r>
    <r>
      <rPr>
        <b/>
        <sz val="10"/>
        <color theme="1"/>
        <rFont val="Times New Roman"/>
        <family val="1"/>
      </rPr>
      <t xml:space="preserve"> </t>
    </r>
    <r>
      <rPr>
        <b/>
        <vertAlign val="superscript"/>
        <sz val="12"/>
        <color theme="1"/>
        <rFont val="Times New Roman"/>
        <family val="1"/>
      </rPr>
      <t>h, k</t>
    </r>
  </si>
  <si>
    <r>
      <t xml:space="preserve">        Report of no excess emissions </t>
    </r>
    <r>
      <rPr>
        <b/>
        <vertAlign val="superscript"/>
        <sz val="12"/>
        <color theme="1"/>
        <rFont val="Times New Roman"/>
        <family val="1"/>
      </rPr>
      <t>c, i,  k</t>
    </r>
  </si>
  <si>
    <r>
      <t xml:space="preserve">        Report of compliance deviation </t>
    </r>
    <r>
      <rPr>
        <b/>
        <vertAlign val="superscript"/>
        <sz val="12"/>
        <color theme="1"/>
        <rFont val="Times New Roman"/>
        <family val="1"/>
      </rPr>
      <t>d, k, l</t>
    </r>
  </si>
  <si>
    <r>
      <t xml:space="preserve">        Report of no compliance deviations </t>
    </r>
    <r>
      <rPr>
        <b/>
        <vertAlign val="superscript"/>
        <sz val="12"/>
        <color theme="1"/>
        <rFont val="Times New Roman"/>
        <family val="1"/>
      </rPr>
      <t>d, k, m</t>
    </r>
  </si>
  <si>
    <t>Subtotal for Reporting Requirements</t>
  </si>
  <si>
    <t>4.  Recordkeeping Requirements</t>
  </si>
  <si>
    <t xml:space="preserve">    B.  Plan activities</t>
  </si>
  <si>
    <t xml:space="preserve">    C.  Implement activities </t>
  </si>
  <si>
    <t xml:space="preserve">    D.  Develop record system</t>
  </si>
  <si>
    <t xml:space="preserve"> </t>
  </si>
  <si>
    <t xml:space="preserve">    E.  Time to enter information</t>
  </si>
  <si>
    <t xml:space="preserve">    F.  Time to train personnel</t>
  </si>
  <si>
    <t xml:space="preserve">     I. Time for audits </t>
  </si>
  <si>
    <t>Subtotal for Recordkeeping Requirements</t>
  </si>
  <si>
    <t>Assumptions:</t>
  </si>
  <si>
    <r>
      <t>c</t>
    </r>
    <r>
      <rPr>
        <sz val="10"/>
        <color theme="1"/>
        <rFont val="Times New Roman"/>
        <family val="1"/>
      </rPr>
      <t xml:space="preserve">  This applies only to coating and printing facilities.</t>
    </r>
  </si>
  <si>
    <r>
      <t>d</t>
    </r>
    <r>
      <rPr>
        <sz val="10"/>
        <color theme="1"/>
        <rFont val="Times New Roman"/>
        <family val="1"/>
      </rPr>
      <t xml:space="preserve">  This applies only to slashing, dyeing and finishing facilities.</t>
    </r>
  </si>
  <si>
    <r>
      <t>f</t>
    </r>
    <r>
      <rPr>
        <sz val="10"/>
        <color theme="1"/>
        <rFont val="Times New Roman"/>
        <family val="1"/>
      </rPr>
      <t xml:space="preserve">   It is assumed that 20 percent of respondents will have to repeat performance tests. </t>
    </r>
  </si>
  <si>
    <r>
      <t xml:space="preserve">g </t>
    </r>
    <r>
      <rPr>
        <sz val="10"/>
        <color theme="1"/>
        <rFont val="Times New Roman"/>
        <family val="1"/>
      </rPr>
      <t xml:space="preserve"> We have assumed that it will take 40 hours for each respondent to coordinate with suppliers.</t>
    </r>
  </si>
  <si>
    <r>
      <t>h</t>
    </r>
    <r>
      <rPr>
        <sz val="10"/>
        <color theme="1"/>
        <rFont val="Times New Roman"/>
        <family val="1"/>
      </rPr>
      <t xml:space="preserve">  We have assumed that 10 percent of respondents will report monitoring exceedances.</t>
    </r>
  </si>
  <si>
    <r>
      <t>i</t>
    </r>
    <r>
      <rPr>
        <sz val="10"/>
        <color theme="1"/>
        <rFont val="Times New Roman"/>
        <family val="1"/>
      </rPr>
      <t xml:space="preserve">   We have assumed that 90 percent of respondents will report no excess emissions.</t>
    </r>
  </si>
  <si>
    <r>
      <t>j</t>
    </r>
    <r>
      <rPr>
        <sz val="10"/>
        <color theme="1"/>
        <rFont val="Times New Roman"/>
        <family val="1"/>
      </rPr>
      <t xml:space="preserve">   We have assumed that 10 percent of respondents will file a startup, shutdown, malfunction reports.</t>
    </r>
  </si>
  <si>
    <r>
      <t>k</t>
    </r>
    <r>
      <rPr>
        <sz val="10"/>
        <color theme="1"/>
        <rFont val="Times New Roman"/>
        <family val="1"/>
      </rPr>
      <t xml:space="preserve">  Semiannual reports are required.</t>
    </r>
  </si>
  <si>
    <r>
      <t>l</t>
    </r>
    <r>
      <rPr>
        <sz val="10"/>
        <color theme="1"/>
        <rFont val="Times New Roman"/>
        <family val="1"/>
      </rPr>
      <t xml:space="preserve">   It is assumed that 10 percent of respondents will report compliance deviations.</t>
    </r>
  </si>
  <si>
    <r>
      <t>m</t>
    </r>
    <r>
      <rPr>
        <sz val="10"/>
        <color theme="1"/>
        <rFont val="Times New Roman"/>
        <family val="1"/>
      </rPr>
      <t xml:space="preserve"> It is assumed that 90 percent of respondents will report no compliance deviations.</t>
    </r>
  </si>
  <si>
    <r>
      <t>n</t>
    </r>
    <r>
      <rPr>
        <sz val="10"/>
        <color theme="1"/>
        <rFont val="Times New Roman"/>
        <family val="1"/>
      </rPr>
      <t xml:space="preserve">  It is assumed that all of the respondents will be required to record information on a weekly basis.</t>
    </r>
  </si>
  <si>
    <r>
      <t>o</t>
    </r>
    <r>
      <rPr>
        <sz val="10"/>
        <color theme="1"/>
        <rFont val="Times New Roman"/>
        <family val="1"/>
      </rPr>
      <t xml:space="preserve">  It is assumed that respondents will be required to transmit/disclose information on a semiannual basis. </t>
    </r>
  </si>
  <si>
    <r>
      <t xml:space="preserve">       Solvent recovery system compliance determination </t>
    </r>
    <r>
      <rPr>
        <b/>
        <vertAlign val="superscript"/>
        <sz val="12"/>
        <color theme="1"/>
        <rFont val="Times New Roman"/>
        <family val="1"/>
      </rPr>
      <t>c, p</t>
    </r>
  </si>
  <si>
    <t xml:space="preserve">       Emission rate limit compliance determination  </t>
  </si>
  <si>
    <r>
      <t xml:space="preserve">        Notification of construction/reconstruction </t>
    </r>
    <r>
      <rPr>
        <b/>
        <vertAlign val="superscript"/>
        <sz val="12"/>
        <color theme="1"/>
        <rFont val="Times New Roman"/>
        <family val="1"/>
      </rPr>
      <t>c</t>
    </r>
  </si>
  <si>
    <r>
      <t xml:space="preserve">        Startup, shutdown, malfunction report </t>
    </r>
    <r>
      <rPr>
        <b/>
        <vertAlign val="superscript"/>
        <sz val="12"/>
        <color theme="1"/>
        <rFont val="Times New Roman"/>
        <family val="1"/>
      </rPr>
      <t>c, j, k</t>
    </r>
  </si>
  <si>
    <r>
      <t xml:space="preserve">        Records of all information required by standards </t>
    </r>
    <r>
      <rPr>
        <b/>
        <vertAlign val="superscript"/>
        <sz val="12"/>
        <color theme="1"/>
        <rFont val="Times New Roman"/>
        <family val="1"/>
      </rPr>
      <t>n</t>
    </r>
  </si>
  <si>
    <t xml:space="preserve">    G. Time to adjust existing ways to comply with previously applicable requirements                       </t>
  </si>
  <si>
    <r>
      <t xml:space="preserve">    H. Time to transmit or disclose information </t>
    </r>
    <r>
      <rPr>
        <b/>
        <vertAlign val="superscript"/>
        <sz val="10"/>
        <color theme="1"/>
        <rFont val="Times New Roman"/>
        <family val="1"/>
      </rPr>
      <t>o</t>
    </r>
  </si>
  <si>
    <t>Activity</t>
  </si>
  <si>
    <t>EPA person- hours per occurrence</t>
  </si>
  <si>
    <t>No. of occurrences per plant per year</t>
  </si>
  <si>
    <t>EPA person hours per plant per year</t>
  </si>
  <si>
    <r>
      <t xml:space="preserve">Plants per year </t>
    </r>
    <r>
      <rPr>
        <b/>
        <vertAlign val="superscript"/>
        <sz val="12"/>
        <color theme="1"/>
        <rFont val="Times New Roman"/>
        <family val="1"/>
      </rPr>
      <t>a</t>
    </r>
  </si>
  <si>
    <t>Technical person-hours per year</t>
  </si>
  <si>
    <t>Clerical person- hours per year</t>
  </si>
  <si>
    <r>
      <t xml:space="preserve">Cost, $ </t>
    </r>
    <r>
      <rPr>
        <b/>
        <vertAlign val="superscript"/>
        <sz val="12"/>
        <color theme="1"/>
        <rFont val="Times New Roman"/>
        <family val="1"/>
      </rPr>
      <t>b</t>
    </r>
  </si>
  <si>
    <r>
      <t xml:space="preserve">1.  Initial performance test </t>
    </r>
    <r>
      <rPr>
        <b/>
        <vertAlign val="superscript"/>
        <sz val="12"/>
        <color theme="1"/>
        <rFont val="Times New Roman"/>
        <family val="1"/>
      </rPr>
      <t>c</t>
    </r>
  </si>
  <si>
    <r>
      <t xml:space="preserve">3.   Repeat performance test </t>
    </r>
    <r>
      <rPr>
        <b/>
        <vertAlign val="superscript"/>
        <sz val="12"/>
        <color theme="1"/>
        <rFont val="Times New Roman"/>
        <family val="1"/>
      </rPr>
      <t>c, e</t>
    </r>
  </si>
  <si>
    <t>4.   Report Review</t>
  </si>
  <si>
    <t xml:space="preserve">        Notification of applicability</t>
  </si>
  <si>
    <t xml:space="preserve">        Notification of actual startup</t>
  </si>
  <si>
    <t xml:space="preserve">        Notification of construction/ reconstruction</t>
  </si>
  <si>
    <r>
      <t xml:space="preserve">2.  Repeat performance test preparations </t>
    </r>
    <r>
      <rPr>
        <b/>
        <vertAlign val="superscript"/>
        <sz val="12"/>
        <color theme="1"/>
        <rFont val="Times New Roman"/>
        <family val="1"/>
      </rPr>
      <t>c, e</t>
    </r>
  </si>
  <si>
    <t xml:space="preserve">        Notification of anticipated startup</t>
  </si>
  <si>
    <r>
      <t xml:space="preserve">        Notification of compliance status </t>
    </r>
    <r>
      <rPr>
        <b/>
        <vertAlign val="superscript"/>
        <sz val="12"/>
        <color theme="1"/>
        <rFont val="Times New Roman"/>
        <family val="1"/>
      </rPr>
      <t>c</t>
    </r>
  </si>
  <si>
    <r>
      <t xml:space="preserve">        Review of initial performance test report </t>
    </r>
    <r>
      <rPr>
        <b/>
        <vertAlign val="superscript"/>
        <sz val="12"/>
        <color theme="1"/>
        <rFont val="Times New Roman"/>
        <family val="1"/>
      </rPr>
      <t>c</t>
    </r>
  </si>
  <si>
    <r>
      <t xml:space="preserve">        Review of repeat performance test report </t>
    </r>
    <r>
      <rPr>
        <b/>
        <vertAlign val="superscript"/>
        <sz val="12"/>
        <color theme="1"/>
        <rFont val="Times New Roman"/>
        <family val="1"/>
      </rPr>
      <t>c, f</t>
    </r>
  </si>
  <si>
    <r>
      <t xml:space="preserve">        Review of excess emissions report </t>
    </r>
    <r>
      <rPr>
        <b/>
        <vertAlign val="superscript"/>
        <sz val="12"/>
        <color theme="1"/>
        <rFont val="Times New Roman"/>
        <family val="1"/>
      </rPr>
      <t>c, g</t>
    </r>
  </si>
  <si>
    <r>
      <t xml:space="preserve">        Review of no excess emissions report </t>
    </r>
    <r>
      <rPr>
        <b/>
        <vertAlign val="superscript"/>
        <sz val="12"/>
        <color theme="1"/>
        <rFont val="Times New Roman"/>
        <family val="1"/>
      </rPr>
      <t>c, h</t>
    </r>
  </si>
  <si>
    <r>
      <t xml:space="preserve">        Review of startup, shutdown, malfunction reports </t>
    </r>
    <r>
      <rPr>
        <b/>
        <vertAlign val="superscript"/>
        <sz val="12"/>
        <color theme="1"/>
        <rFont val="Times New Roman"/>
        <family val="1"/>
      </rPr>
      <t>c, i</t>
    </r>
  </si>
  <si>
    <r>
      <t xml:space="preserve">        Review of compliance deviations report </t>
    </r>
    <r>
      <rPr>
        <b/>
        <vertAlign val="superscript"/>
        <sz val="12"/>
        <color theme="1"/>
        <rFont val="Times New Roman"/>
        <family val="1"/>
      </rPr>
      <t>d, j</t>
    </r>
  </si>
  <si>
    <r>
      <t xml:space="preserve">       Review of no compliance deviations reports </t>
    </r>
    <r>
      <rPr>
        <b/>
        <vertAlign val="superscript"/>
        <sz val="12"/>
        <color theme="1"/>
        <rFont val="Times New Roman"/>
        <family val="1"/>
      </rPr>
      <t>d, k</t>
    </r>
  </si>
  <si>
    <r>
      <t xml:space="preserve">        Notification of initial performance test </t>
    </r>
    <r>
      <rPr>
        <b/>
        <vertAlign val="superscript"/>
        <sz val="12"/>
        <color theme="1"/>
        <rFont val="Times New Roman"/>
        <family val="1"/>
      </rPr>
      <t>c</t>
    </r>
  </si>
  <si>
    <t>slashing, dyeing, and finishing sources.  There will be one additional new source per year that will become subject to the rule over the three-year period of this ICR.</t>
  </si>
  <si>
    <r>
      <t>c</t>
    </r>
    <r>
      <rPr>
        <sz val="10"/>
        <color theme="1"/>
        <rFont val="Times New Roman"/>
        <family val="1"/>
      </rPr>
      <t xml:space="preserve">  This applies only to coating and printing facilities. </t>
    </r>
  </si>
  <si>
    <r>
      <t>d</t>
    </r>
    <r>
      <rPr>
        <sz val="10"/>
        <color theme="1"/>
        <rFont val="Times New Roman"/>
        <family val="1"/>
      </rPr>
      <t xml:space="preserve">  This applies only to slashing, dyeing and finishing facilities. </t>
    </r>
  </si>
  <si>
    <r>
      <t>e</t>
    </r>
    <r>
      <rPr>
        <sz val="10"/>
        <color theme="1"/>
        <rFont val="Times New Roman"/>
        <family val="1"/>
      </rPr>
      <t xml:space="preserve">  We have assumed that 10 percent of new sources will have to repeat performance test preparations and testing.</t>
    </r>
  </si>
  <si>
    <r>
      <t>f</t>
    </r>
    <r>
      <rPr>
        <sz val="10"/>
        <color theme="1"/>
        <rFont val="Times New Roman"/>
        <family val="1"/>
      </rPr>
      <t xml:space="preserve">  Assume that 10 percent of new sources will review the repeat performance test report.</t>
    </r>
  </si>
  <si>
    <r>
      <t>g</t>
    </r>
    <r>
      <rPr>
        <sz val="10"/>
        <color theme="1"/>
        <rFont val="Times New Roman"/>
        <family val="1"/>
      </rPr>
      <t xml:space="preserve">  We have assumed that 10 percent of respondents will be engaged in the reviewing of excess emissions reports.</t>
    </r>
  </si>
  <si>
    <r>
      <t>h</t>
    </r>
    <r>
      <rPr>
        <sz val="10"/>
        <color theme="1"/>
        <rFont val="Times New Roman"/>
        <family val="1"/>
      </rPr>
      <t xml:space="preserve">  We have assumed that 90 percent of respondents will be engaged in the reviewing of no excess emissions reports.</t>
    </r>
  </si>
  <si>
    <r>
      <t>j</t>
    </r>
    <r>
      <rPr>
        <sz val="10"/>
        <color theme="1"/>
        <rFont val="Times New Roman"/>
        <family val="1"/>
      </rPr>
      <t xml:space="preserve">  We have assumed that 10 percent of respondents will review the compliance deviations report.</t>
    </r>
  </si>
  <si>
    <r>
      <t>k</t>
    </r>
    <r>
      <rPr>
        <sz val="10"/>
        <color theme="1"/>
        <rFont val="Times New Roman"/>
        <family val="1"/>
      </rPr>
      <t xml:space="preserve">  We have assumed that 90 percent of respondents will review the no compliance deviations report.</t>
    </r>
  </si>
  <si>
    <t>Table 1: Annual Respondent Burden and Cost – NESHAP for Printing, Coating and Dyeing of Fabrics and Other Textiles (40 CFR Part 63, Subpart OOOO) (Renewal)</t>
  </si>
  <si>
    <t>Table 2: Average Annual EPA Burden and Cost – NESHAP for Printing, Coating and Dyeing of Fabrics and Other Textiles (40 CFR Part 63, Subpart OOOO) (Renewal)</t>
  </si>
  <si>
    <r>
      <t>p</t>
    </r>
    <r>
      <rPr>
        <sz val="10"/>
        <color theme="1"/>
        <rFont val="Times New Roman"/>
        <family val="1"/>
      </rPr>
      <t xml:space="preserve">  It is assumed that 20 percent of the coating and printing facilities will use solvent recovery equipment.</t>
    </r>
  </si>
  <si>
    <r>
      <t>e</t>
    </r>
    <r>
      <rPr>
        <sz val="10"/>
        <color theme="1"/>
        <rFont val="Times New Roman"/>
        <family val="1"/>
      </rPr>
      <t xml:space="preserve">  Occurs one time for new sources and involves one-time startup costs associated with initial compliance determination and acquisition, installation, and utilization of technology and systems needed to support recordkeeping and reporting.</t>
    </r>
  </si>
  <si>
    <r>
      <t>i</t>
    </r>
    <r>
      <rPr>
        <sz val="10"/>
        <color theme="1"/>
        <rFont val="Times New Roman"/>
        <family val="1"/>
      </rPr>
      <t xml:space="preserve">  We have assumed that 10 percent of respondents will have to review the startup, shutdown, malfunction reports.</t>
    </r>
  </si>
  <si>
    <t>hr/resp</t>
  </si>
  <si>
    <r>
      <t xml:space="preserve">TOTAL COST: </t>
    </r>
    <r>
      <rPr>
        <b/>
        <vertAlign val="superscript"/>
        <sz val="10"/>
        <rFont val="Times New Roman"/>
        <family val="1"/>
      </rPr>
      <t>q</t>
    </r>
  </si>
  <si>
    <r>
      <t xml:space="preserve">TOTAL ANNUAL BURDEN AND COST </t>
    </r>
    <r>
      <rPr>
        <b/>
        <vertAlign val="superscript"/>
        <sz val="10"/>
        <color theme="1"/>
        <rFont val="Times New Roman"/>
        <family val="1"/>
      </rPr>
      <t>l</t>
    </r>
  </si>
  <si>
    <r>
      <t xml:space="preserve">b </t>
    </r>
    <r>
      <rPr>
        <sz val="10"/>
        <color theme="1"/>
        <rFont val="Times New Roman"/>
        <family val="1"/>
      </rPr>
      <t xml:space="preserve"> This cost is based on the following labor rates which incorporate a 1.6 benefits multiplication factor to account for government overhead expenses:  Managerial rate of $62.90 (GS-13, Step 5, $39.31 x 1.6), Technical rate of $46.67 (GS-12, Step 1, $29.17 x 1.6), and Clerical rate of $25.25 (GS-6, Step 3, $15.78 x 1.6).  These  rates are from the Office of Personnel Management (OPM) “2015 General Schedule” which excludes locality rates of pay.</t>
    </r>
  </si>
  <si>
    <t xml:space="preserve">   A.  Familiarization with rule requirement</t>
  </si>
  <si>
    <t xml:space="preserve">    A.  Familiarization with rule requirement</t>
  </si>
  <si>
    <t>coating and printing facilities</t>
  </si>
  <si>
    <t>slashing, dyeing, and finishing facilities</t>
  </si>
  <si>
    <t>Total</t>
  </si>
  <si>
    <t>Update per notes in SS</t>
  </si>
  <si>
    <r>
      <t>a</t>
    </r>
    <r>
      <rPr>
        <sz val="10"/>
        <color theme="1"/>
        <rFont val="Times New Roman"/>
        <family val="1"/>
      </rPr>
      <t xml:space="preserve">  We have assumed that the average number of respondents that will be subject to the rule will be 43, which equates to 36 coating and printing sources, and 12 slashing, dyeing, and finishing sources.  There will be no additional new sources per year that will become subject to the rule over the three-year period of this ICR. </t>
    </r>
  </si>
  <si>
    <r>
      <t>b</t>
    </r>
    <r>
      <rPr>
        <sz val="10"/>
        <color theme="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</si>
  <si>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 xml:space="preserve">TOTAL LABOR BURDEN AND COSTS </t>
    </r>
    <r>
      <rPr>
        <b/>
        <vertAlign val="superscript"/>
        <sz val="10"/>
        <rFont val="Times New Roman"/>
        <family val="1"/>
      </rPr>
      <t>q</t>
    </r>
  </si>
  <si>
    <r>
      <t xml:space="preserve">TOTAL CAPITAL AND O&amp;M COST </t>
    </r>
    <r>
      <rPr>
        <b/>
        <vertAlign val="superscript"/>
        <sz val="10"/>
        <rFont val="Times New Roman"/>
        <family val="1"/>
      </rPr>
      <t>q</t>
    </r>
  </si>
  <si>
    <r>
      <t xml:space="preserve">l </t>
    </r>
    <r>
      <rPr>
        <sz val="10"/>
        <color theme="1"/>
        <rFont val="Times New Roman"/>
        <family val="1"/>
      </rPr>
      <t>Totals have been rounded to 3 significant figures.  Figures may not add exactly due to rounding.</t>
    </r>
  </si>
  <si>
    <r>
      <t xml:space="preserve">q </t>
    </r>
    <r>
      <rPr>
        <sz val="10"/>
        <color theme="1"/>
        <rFont val="Times New Roman"/>
        <family val="1"/>
      </rPr>
      <t>Totals have been rounded to 3 significant figures.  Figures may not add exactly due to rounding.</t>
    </r>
  </si>
  <si>
    <t xml:space="preserve">Total </t>
  </si>
  <si>
    <t>Updated to 43 per SS (do NOT sum, overlap in operations)</t>
  </si>
  <si>
    <t>This was previously calculated based on total # respondents, not total # of responses. Correction reduces hrs per response.</t>
  </si>
  <si>
    <r>
      <t xml:space="preserve">a </t>
    </r>
    <r>
      <rPr>
        <sz val="10"/>
        <color theme="1"/>
        <rFont val="Times New Roman"/>
        <family val="1"/>
      </rPr>
      <t xml:space="preserve"> We have assumed that the average number of respondents that will be subject to the rule will be 43, which equates to 36 coating and printing sources, and 12 </t>
    </r>
  </si>
  <si>
    <t>Updated # of operations</t>
  </si>
  <si>
    <t>Updated to total # sources (does not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</si>
</sst>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164" formatCode="&quot;$&quot;#,##0.00"/>
    <numFmt numFmtId="165" formatCode="&quot;$&quot;#,##0"/>
  </numFmts>
  <fonts count="20" x14ac:knownFonts="1">
    <font>
      <sz val="11"/>
      <color theme="1"/>
      <name val="Calibri"/>
      <family val="2"/>
      <scheme val="minor"/>
    </font>
    <font>
      <b/>
      <sz val="10"/>
      <color theme="1"/>
      <name val="Times New Roman"/>
      <family val="1"/>
    </font>
    <font>
      <b/>
      <vertAlign val="superscript"/>
      <sz val="12"/>
      <color theme="1"/>
      <name val="Times New Roman"/>
      <family val="1"/>
    </font>
    <font>
      <b/>
      <vertAlign val="superscript"/>
      <sz val="15"/>
      <color theme="1"/>
      <name val="Times New Roman"/>
      <family val="1"/>
    </font>
    <font>
      <sz val="10"/>
      <color theme="1"/>
      <name val="Times New Roman"/>
      <family val="1"/>
    </font>
    <font>
      <sz val="10"/>
      <color rgb="FF000000"/>
      <name val="Times New Roman"/>
      <family val="1"/>
    </font>
    <font>
      <vertAlign val="superscript"/>
      <sz val="12"/>
      <color theme="1"/>
      <name val="Times New Roman"/>
      <family val="1"/>
    </font>
    <font>
      <b/>
      <i/>
      <sz val="10"/>
      <color rgb="FF000000"/>
      <name val="Times New Roman"/>
      <family val="1"/>
    </font>
    <font>
      <sz val="12"/>
      <color rgb="FFFF0000"/>
      <name val="Times New Roman"/>
      <family val="1"/>
    </font>
    <font>
      <sz val="12"/>
      <color rgb="FFFF0000"/>
      <name val="Symbol"/>
      <family val="1"/>
      <charset val="2"/>
    </font>
    <font>
      <b/>
      <i/>
      <sz val="8"/>
      <color rgb="FFFF0000"/>
      <name val="Times New Roman"/>
      <family val="1"/>
    </font>
    <font>
      <b/>
      <sz val="8"/>
      <color rgb="FFFF0000"/>
      <name val="Times New Roman"/>
      <family val="1"/>
    </font>
    <font>
      <b/>
      <i/>
      <sz val="10"/>
      <color theme="1"/>
      <name val="Times New Roman"/>
      <family val="1"/>
    </font>
    <font>
      <b/>
      <sz val="10"/>
      <name val="Times New Roman"/>
      <family val="1"/>
    </font>
    <font>
      <sz val="10"/>
      <name val="Times New Roman"/>
      <family val="1"/>
    </font>
    <font>
      <sz val="11"/>
      <name val="Calibri"/>
      <family val="2"/>
      <scheme val="minor"/>
    </font>
    <font>
      <b/>
      <vertAlign val="superscript"/>
      <sz val="10"/>
      <color theme="1"/>
      <name val="Times New Roman"/>
      <family val="1"/>
    </font>
    <font>
      <b/>
      <sz val="10"/>
      <color rgb="FF000000"/>
      <name val="Times New Roman"/>
      <family val="1"/>
    </font>
    <font>
      <sz val="11"/>
      <color rgb="FFFF0000"/>
      <name val="Calibri"/>
      <family val="2"/>
      <scheme val="minor"/>
    </font>
    <font>
      <b/>
      <vertAlign val="superscript"/>
      <sz val="1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2">
    <xf numFmtId="0" fontId="0" fillId="0" borderId="0" xfId="0"/>
    <xf numFmtId="0" fontId="0" fillId="0" borderId="0" xfId="0" applyFill="1"/>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0" fillId="0" borderId="0" xfId="0" applyFill="1" applyAlignment="1">
      <alignment wrapText="1"/>
    </xf>
    <xf numFmtId="0" fontId="1" fillId="0" borderId="7" xfId="0" applyFont="1" applyFill="1" applyBorder="1" applyAlignment="1">
      <alignment horizontal="center" vertical="center"/>
    </xf>
    <xf numFmtId="0" fontId="0" fillId="0" borderId="7" xfId="0" applyFill="1" applyBorder="1" applyAlignment="1">
      <alignment horizontal="center" vertical="center"/>
    </xf>
    <xf numFmtId="0" fontId="14" fillId="0" borderId="0" xfId="0" applyFont="1" applyFill="1"/>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8" fontId="5" fillId="0" borderId="1" xfId="0" applyNumberFormat="1" applyFont="1" applyFill="1" applyBorder="1" applyAlignment="1">
      <alignment horizontal="right"/>
    </xf>
    <xf numFmtId="0" fontId="14" fillId="0" borderId="8" xfId="0" applyFont="1" applyFill="1" applyBorder="1"/>
    <xf numFmtId="0" fontId="14" fillId="0" borderId="0" xfId="0" applyFont="1" applyFill="1" applyBorder="1"/>
    <xf numFmtId="0" fontId="14" fillId="0" borderId="0" xfId="0" applyFont="1" applyFill="1" applyBorder="1" applyAlignment="1"/>
    <xf numFmtId="0" fontId="5" fillId="0" borderId="1" xfId="0" applyFont="1" applyFill="1" applyBorder="1" applyAlignment="1">
      <alignment horizontal="right"/>
    </xf>
    <xf numFmtId="0" fontId="1" fillId="0" borderId="1" xfId="0" applyFont="1" applyFill="1" applyBorder="1" applyAlignment="1">
      <alignment vertical="center"/>
    </xf>
    <xf numFmtId="0" fontId="4" fillId="0" borderId="1" xfId="0" applyFont="1" applyFill="1" applyBorder="1" applyAlignment="1">
      <alignment vertical="top"/>
    </xf>
    <xf numFmtId="6" fontId="17" fillId="0" borderId="1" xfId="0" applyNumberFormat="1" applyFont="1" applyFill="1" applyBorder="1" applyAlignment="1"/>
    <xf numFmtId="0" fontId="1" fillId="0" borderId="0" xfId="0" applyFont="1" applyFill="1"/>
    <xf numFmtId="0" fontId="6" fillId="0" borderId="0" xfId="0" applyFont="1" applyFill="1"/>
    <xf numFmtId="0" fontId="4" fillId="0" borderId="0" xfId="0" applyFont="1" applyFill="1" applyAlignment="1">
      <alignment horizontal="left" indent="1"/>
    </xf>
    <xf numFmtId="0" fontId="6" fillId="0" borderId="0" xfId="0" applyFont="1" applyFill="1" applyAlignment="1">
      <alignment horizontal="left"/>
    </xf>
    <xf numFmtId="0" fontId="18" fillId="0" borderId="0" xfId="0" applyFont="1" applyFill="1"/>
    <xf numFmtId="14" fontId="0" fillId="0" borderId="0" xfId="0" applyNumberFormat="1" applyFill="1"/>
    <xf numFmtId="0" fontId="14" fillId="0" borderId="0" xfId="0" applyFont="1" applyFill="1" applyAlignment="1">
      <alignment wrapText="1"/>
    </xf>
    <xf numFmtId="0" fontId="4" fillId="0" borderId="1" xfId="0" applyFont="1" applyFill="1" applyBorder="1" applyAlignment="1">
      <alignment horizontal="left" vertical="top"/>
    </xf>
    <xf numFmtId="0" fontId="9" fillId="0" borderId="0" xfId="0" applyFont="1" applyFill="1" applyBorder="1" applyAlignment="1">
      <alignment horizontal="left" indent="5"/>
    </xf>
    <xf numFmtId="0" fontId="8" fillId="0" borderId="0" xfId="0" applyFont="1" applyFill="1" applyBorder="1"/>
    <xf numFmtId="0" fontId="10" fillId="0" borderId="0" xfId="0" applyFont="1" applyFill="1" applyBorder="1"/>
    <xf numFmtId="0" fontId="11" fillId="0" borderId="0" xfId="0" applyFont="1" applyFill="1" applyBorder="1"/>
    <xf numFmtId="3" fontId="5" fillId="0" borderId="1" xfId="0" applyNumberFormat="1" applyFont="1" applyFill="1" applyBorder="1" applyAlignment="1">
      <alignment horizontal="center" vertical="center"/>
    </xf>
    <xf numFmtId="0" fontId="0" fillId="0" borderId="0" xfId="0" applyFill="1" applyBorder="1"/>
    <xf numFmtId="0" fontId="7" fillId="0" borderId="1" xfId="0" applyFont="1" applyFill="1" applyBorder="1" applyAlignment="1">
      <alignment horizontal="left" vertical="top"/>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right"/>
    </xf>
    <xf numFmtId="0" fontId="4" fillId="0" borderId="1" xfId="0" applyFont="1" applyFill="1" applyBorder="1" applyAlignment="1">
      <alignment horizontal="center" vertical="center"/>
    </xf>
    <xf numFmtId="0" fontId="4" fillId="0" borderId="1" xfId="0" applyFont="1" applyFill="1" applyBorder="1" applyAlignment="1">
      <alignment horizontal="right" vertical="top"/>
    </xf>
    <xf numFmtId="0" fontId="5" fillId="0" borderId="1" xfId="0" applyFont="1" applyFill="1" applyBorder="1" applyAlignment="1"/>
    <xf numFmtId="0" fontId="12" fillId="0" borderId="1" xfId="0" applyFont="1" applyFill="1" applyBorder="1" applyAlignment="1">
      <alignment horizontal="center" vertical="center"/>
    </xf>
    <xf numFmtId="164" fontId="12" fillId="0" borderId="1" xfId="0" applyNumberFormat="1" applyFont="1" applyFill="1" applyBorder="1" applyAlignment="1">
      <alignment horizontal="right" vertical="top"/>
    </xf>
    <xf numFmtId="0" fontId="13" fillId="0" borderId="1" xfId="0" applyFont="1" applyFill="1" applyBorder="1" applyAlignment="1">
      <alignment horizontal="left" vertical="top"/>
    </xf>
    <xf numFmtId="0" fontId="14" fillId="0" borderId="1" xfId="0" applyFont="1" applyFill="1" applyBorder="1" applyAlignment="1">
      <alignment horizontal="center" vertical="center"/>
    </xf>
    <xf numFmtId="6" fontId="13" fillId="0" borderId="1" xfId="0" applyNumberFormat="1" applyFont="1" applyFill="1" applyBorder="1" applyAlignment="1">
      <alignment horizontal="right"/>
    </xf>
    <xf numFmtId="1" fontId="0" fillId="0" borderId="0" xfId="0" applyNumberFormat="1" applyFill="1"/>
    <xf numFmtId="0" fontId="13" fillId="0" borderId="1" xfId="0" applyFont="1" applyFill="1" applyBorder="1"/>
    <xf numFmtId="0" fontId="15" fillId="0" borderId="1" xfId="0" applyFont="1" applyFill="1" applyBorder="1"/>
    <xf numFmtId="165" fontId="13" fillId="0" borderId="1" xfId="0" applyNumberFormat="1" applyFont="1" applyFill="1" applyBorder="1"/>
    <xf numFmtId="6" fontId="13" fillId="0" borderId="1" xfId="0" applyNumberFormat="1" applyFont="1" applyFill="1" applyBorder="1"/>
    <xf numFmtId="0" fontId="1" fillId="0" borderId="0" xfId="0" applyFont="1" applyFill="1" applyAlignment="1">
      <alignment horizontal="left" indent="1"/>
    </xf>
    <xf numFmtId="6" fontId="5" fillId="0" borderId="1" xfId="0" applyNumberFormat="1" applyFont="1" applyFill="1" applyBorder="1" applyAlignment="1">
      <alignment horizontal="right"/>
    </xf>
    <xf numFmtId="3" fontId="7" fillId="0" borderId="2"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13" fillId="0" borderId="2"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3" fontId="17" fillId="0" borderId="2" xfId="0" applyNumberFormat="1" applyFont="1" applyFill="1" applyBorder="1" applyAlignment="1">
      <alignment horizontal="center"/>
    </xf>
    <xf numFmtId="3" fontId="17" fillId="0" borderId="3" xfId="0" applyNumberFormat="1" applyFont="1" applyFill="1" applyBorder="1" applyAlignment="1">
      <alignment horizontal="center"/>
    </xf>
    <xf numFmtId="3" fontId="17" fillId="0" borderId="4"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abSelected="1" topLeftCell="A34" workbookViewId="0">
      <selection activeCell="I16" activeCellId="1" sqref="I23:I29 I11:I16"/>
    </sheetView>
  </sheetViews>
  <sheetFormatPr defaultColWidth="9.140625" defaultRowHeight="15" x14ac:dyDescent="0.25"/>
  <cols>
    <col min="1" max="1" width="49" style="1" customWidth="1"/>
    <col min="2" max="4" width="10.28515625" style="1" customWidth="1"/>
    <col min="5" max="5" width="11.140625" style="1" customWidth="1"/>
    <col min="6" max="8" width="10.28515625" style="1" customWidth="1"/>
    <col min="9" max="9" width="13" style="1" customWidth="1"/>
    <col min="10" max="10" width="10.28515625" style="1" customWidth="1"/>
    <col min="11" max="16384" width="9.140625" style="1"/>
  </cols>
  <sheetData>
    <row r="1" spans="1:16" x14ac:dyDescent="0.25">
      <c r="A1" s="1" t="s">
        <v>110</v>
      </c>
    </row>
    <row r="3" spans="1:16" x14ac:dyDescent="0.25">
      <c r="F3" s="1">
        <v>117.92</v>
      </c>
      <c r="G3" s="1">
        <v>147.4</v>
      </c>
      <c r="H3" s="1">
        <v>57.02</v>
      </c>
    </row>
    <row r="4" spans="1:16" x14ac:dyDescent="0.25">
      <c r="A4" s="2" t="s">
        <v>0</v>
      </c>
      <c r="B4" s="2" t="s">
        <v>1</v>
      </c>
      <c r="C4" s="2" t="s">
        <v>3</v>
      </c>
      <c r="D4" s="2" t="s">
        <v>5</v>
      </c>
      <c r="E4" s="2" t="s">
        <v>8</v>
      </c>
      <c r="F4" s="2" t="s">
        <v>10</v>
      </c>
      <c r="G4" s="2" t="s">
        <v>13</v>
      </c>
      <c r="H4" s="2" t="s">
        <v>16</v>
      </c>
      <c r="I4" s="2" t="s">
        <v>19</v>
      </c>
    </row>
    <row r="5" spans="1:16" s="4" customFormat="1" ht="63.75" x14ac:dyDescent="0.25">
      <c r="A5" s="3"/>
      <c r="B5" s="3" t="s">
        <v>2</v>
      </c>
      <c r="C5" s="3" t="s">
        <v>4</v>
      </c>
      <c r="D5" s="3" t="s">
        <v>6</v>
      </c>
      <c r="E5" s="3" t="s">
        <v>9</v>
      </c>
      <c r="F5" s="3" t="s">
        <v>11</v>
      </c>
      <c r="G5" s="3" t="s">
        <v>14</v>
      </c>
      <c r="H5" s="3" t="s">
        <v>17</v>
      </c>
      <c r="I5" s="3" t="s">
        <v>20</v>
      </c>
      <c r="L5" s="24"/>
      <c r="M5" s="24"/>
      <c r="N5" s="24"/>
    </row>
    <row r="6" spans="1:16" x14ac:dyDescent="0.25">
      <c r="A6" s="5"/>
      <c r="B6" s="6"/>
      <c r="C6" s="6"/>
      <c r="D6" s="5" t="s">
        <v>7</v>
      </c>
      <c r="E6" s="6"/>
      <c r="F6" s="5" t="s">
        <v>12</v>
      </c>
      <c r="G6" s="5" t="s">
        <v>15</v>
      </c>
      <c r="H6" s="5" t="s">
        <v>18</v>
      </c>
      <c r="I6" s="6"/>
      <c r="L6" s="7">
        <v>36</v>
      </c>
      <c r="M6" s="7" t="s">
        <v>121</v>
      </c>
      <c r="N6" s="7"/>
      <c r="P6" s="22" t="s">
        <v>124</v>
      </c>
    </row>
    <row r="7" spans="1:16" x14ac:dyDescent="0.25">
      <c r="A7" s="25" t="s">
        <v>21</v>
      </c>
      <c r="B7" s="9" t="s">
        <v>22</v>
      </c>
      <c r="C7" s="9"/>
      <c r="D7" s="9"/>
      <c r="E7" s="9"/>
      <c r="F7" s="9"/>
      <c r="G7" s="9"/>
      <c r="H7" s="9"/>
      <c r="I7" s="14"/>
      <c r="L7" s="11">
        <v>12</v>
      </c>
      <c r="M7" s="12" t="s">
        <v>122</v>
      </c>
      <c r="N7" s="7"/>
      <c r="P7" s="22" t="s">
        <v>124</v>
      </c>
    </row>
    <row r="8" spans="1:16" x14ac:dyDescent="0.25">
      <c r="A8" s="25" t="s">
        <v>23</v>
      </c>
      <c r="B8" s="9" t="s">
        <v>22</v>
      </c>
      <c r="C8" s="9"/>
      <c r="D8" s="9"/>
      <c r="E8" s="9"/>
      <c r="F8" s="9"/>
      <c r="G8" s="9"/>
      <c r="H8" s="9"/>
      <c r="I8" s="14"/>
      <c r="L8" s="7">
        <v>43</v>
      </c>
      <c r="M8" s="13" t="s">
        <v>131</v>
      </c>
      <c r="N8" s="7"/>
      <c r="P8" s="22" t="s">
        <v>132</v>
      </c>
    </row>
    <row r="9" spans="1:16" ht="15.75" x14ac:dyDescent="0.25">
      <c r="A9" s="25" t="s">
        <v>24</v>
      </c>
      <c r="B9" s="9"/>
      <c r="C9" s="9"/>
      <c r="D9" s="9"/>
      <c r="E9" s="9"/>
      <c r="F9" s="9"/>
      <c r="G9" s="9"/>
      <c r="H9" s="9"/>
      <c r="I9" s="14"/>
      <c r="M9" s="26"/>
    </row>
    <row r="10" spans="1:16" ht="15.75" x14ac:dyDescent="0.25">
      <c r="A10" s="25" t="s">
        <v>119</v>
      </c>
      <c r="B10" s="9">
        <v>4</v>
      </c>
      <c r="C10" s="9">
        <v>1</v>
      </c>
      <c r="D10" s="9">
        <f>B10*C10</f>
        <v>4</v>
      </c>
      <c r="E10" s="9">
        <v>43</v>
      </c>
      <c r="F10" s="9">
        <f>D10*E10</f>
        <v>172</v>
      </c>
      <c r="G10" s="9">
        <f>F10*0.05</f>
        <v>8.6</v>
      </c>
      <c r="H10" s="9">
        <f>F10*0.1</f>
        <v>17.2</v>
      </c>
      <c r="I10" s="10">
        <f>F10*F$3+G10*G$3+H10*H$3</f>
        <v>22530.624</v>
      </c>
      <c r="M10" s="27"/>
    </row>
    <row r="11" spans="1:16" ht="15.75" x14ac:dyDescent="0.25">
      <c r="A11" s="25" t="s">
        <v>25</v>
      </c>
      <c r="B11" s="9"/>
      <c r="C11" s="9"/>
      <c r="D11" s="9"/>
      <c r="E11" s="9"/>
      <c r="F11" s="9"/>
      <c r="G11" s="9"/>
      <c r="H11" s="9"/>
      <c r="I11" s="49"/>
      <c r="M11" s="27"/>
    </row>
    <row r="12" spans="1:16" ht="18.75" x14ac:dyDescent="0.25">
      <c r="A12" s="25" t="s">
        <v>26</v>
      </c>
      <c r="B12" s="9">
        <v>280</v>
      </c>
      <c r="C12" s="9">
        <v>1</v>
      </c>
      <c r="D12" s="9">
        <f t="shared" ref="D12:D17" si="0">B12*C12</f>
        <v>280</v>
      </c>
      <c r="E12" s="9">
        <v>0</v>
      </c>
      <c r="F12" s="9">
        <f t="shared" ref="F12:F19" si="1">D12*E12</f>
        <v>0</v>
      </c>
      <c r="G12" s="9">
        <f t="shared" ref="G12:G19" si="2">F12*0.05</f>
        <v>0</v>
      </c>
      <c r="H12" s="9">
        <f t="shared" ref="H12:H19" si="3">F12*0.1</f>
        <v>0</v>
      </c>
      <c r="I12" s="49">
        <f t="shared" ref="I12:I19" si="4">F12*F$3+G12*G$3+H12*H$3</f>
        <v>0</v>
      </c>
      <c r="J12" s="22"/>
      <c r="M12" s="28"/>
    </row>
    <row r="13" spans="1:16" ht="18.75" x14ac:dyDescent="0.25">
      <c r="A13" s="25" t="s">
        <v>27</v>
      </c>
      <c r="B13" s="9">
        <v>280</v>
      </c>
      <c r="C13" s="9">
        <v>1</v>
      </c>
      <c r="D13" s="9">
        <f t="shared" si="0"/>
        <v>280</v>
      </c>
      <c r="E13" s="9">
        <v>0</v>
      </c>
      <c r="F13" s="9">
        <f t="shared" si="1"/>
        <v>0</v>
      </c>
      <c r="G13" s="9">
        <f t="shared" si="2"/>
        <v>0</v>
      </c>
      <c r="H13" s="9">
        <f t="shared" si="3"/>
        <v>0</v>
      </c>
      <c r="I13" s="49">
        <f t="shared" si="4"/>
        <v>0</v>
      </c>
      <c r="J13" s="22"/>
      <c r="M13" s="29"/>
    </row>
    <row r="14" spans="1:16" ht="18.75" x14ac:dyDescent="0.25">
      <c r="A14" s="25" t="s">
        <v>28</v>
      </c>
      <c r="B14" s="9">
        <v>215</v>
      </c>
      <c r="C14" s="9">
        <v>1</v>
      </c>
      <c r="D14" s="9">
        <f t="shared" si="0"/>
        <v>215</v>
      </c>
      <c r="E14" s="9">
        <v>0</v>
      </c>
      <c r="F14" s="9">
        <f t="shared" si="1"/>
        <v>0</v>
      </c>
      <c r="G14" s="9">
        <f t="shared" si="2"/>
        <v>0</v>
      </c>
      <c r="H14" s="9">
        <f t="shared" si="3"/>
        <v>0</v>
      </c>
      <c r="I14" s="49">
        <f t="shared" si="4"/>
        <v>0</v>
      </c>
      <c r="J14" s="22"/>
      <c r="M14" s="29"/>
    </row>
    <row r="15" spans="1:16" ht="18.75" x14ac:dyDescent="0.25">
      <c r="A15" s="25" t="s">
        <v>29</v>
      </c>
      <c r="B15" s="9">
        <v>215</v>
      </c>
      <c r="C15" s="9">
        <v>1</v>
      </c>
      <c r="D15" s="9">
        <f t="shared" si="0"/>
        <v>215</v>
      </c>
      <c r="E15" s="9">
        <v>0</v>
      </c>
      <c r="F15" s="9">
        <f t="shared" si="1"/>
        <v>0</v>
      </c>
      <c r="G15" s="9">
        <f t="shared" si="2"/>
        <v>0</v>
      </c>
      <c r="H15" s="9">
        <f t="shared" si="3"/>
        <v>0</v>
      </c>
      <c r="I15" s="49">
        <f t="shared" si="4"/>
        <v>0</v>
      </c>
      <c r="J15" s="22"/>
      <c r="M15" s="29"/>
    </row>
    <row r="16" spans="1:16" ht="18.75" x14ac:dyDescent="0.25">
      <c r="A16" s="25" t="s">
        <v>30</v>
      </c>
      <c r="B16" s="9">
        <v>40</v>
      </c>
      <c r="C16" s="9">
        <v>1</v>
      </c>
      <c r="D16" s="9">
        <f t="shared" si="0"/>
        <v>40</v>
      </c>
      <c r="E16" s="9">
        <v>0</v>
      </c>
      <c r="F16" s="9">
        <f t="shared" si="1"/>
        <v>0</v>
      </c>
      <c r="G16" s="9">
        <f t="shared" si="2"/>
        <v>0</v>
      </c>
      <c r="H16" s="9">
        <f t="shared" si="3"/>
        <v>0</v>
      </c>
      <c r="I16" s="49">
        <f t="shared" si="4"/>
        <v>0</v>
      </c>
      <c r="J16" s="22"/>
      <c r="M16" s="29"/>
    </row>
    <row r="17" spans="1:13" ht="18.75" x14ac:dyDescent="0.25">
      <c r="A17" s="25" t="s">
        <v>69</v>
      </c>
      <c r="B17" s="9">
        <v>4</v>
      </c>
      <c r="C17" s="9">
        <v>12</v>
      </c>
      <c r="D17" s="9">
        <f t="shared" si="0"/>
        <v>48</v>
      </c>
      <c r="E17" s="9">
        <f>0.2*L6</f>
        <v>7.2</v>
      </c>
      <c r="F17" s="9">
        <f t="shared" si="1"/>
        <v>345.6</v>
      </c>
      <c r="G17" s="9">
        <f t="shared" si="2"/>
        <v>17.28</v>
      </c>
      <c r="H17" s="9">
        <f t="shared" si="3"/>
        <v>34.56</v>
      </c>
      <c r="I17" s="10">
        <f t="shared" si="4"/>
        <v>45270.835200000001</v>
      </c>
      <c r="M17" s="27"/>
    </row>
    <row r="18" spans="1:13" ht="15.75" x14ac:dyDescent="0.25">
      <c r="A18" s="25" t="s">
        <v>70</v>
      </c>
      <c r="B18" s="9">
        <v>4</v>
      </c>
      <c r="C18" s="9">
        <v>12</v>
      </c>
      <c r="D18" s="9">
        <f>B18*C18</f>
        <v>48</v>
      </c>
      <c r="E18" s="9">
        <f>L8</f>
        <v>43</v>
      </c>
      <c r="F18" s="30">
        <f t="shared" si="1"/>
        <v>2064</v>
      </c>
      <c r="G18" s="9">
        <f t="shared" si="2"/>
        <v>103.2</v>
      </c>
      <c r="H18" s="9">
        <f t="shared" si="3"/>
        <v>206.4</v>
      </c>
      <c r="I18" s="10">
        <f t="shared" si="4"/>
        <v>270367.48800000001</v>
      </c>
      <c r="M18" s="27"/>
    </row>
    <row r="19" spans="1:13" ht="18.75" x14ac:dyDescent="0.25">
      <c r="A19" s="25" t="s">
        <v>31</v>
      </c>
      <c r="B19" s="9">
        <v>40</v>
      </c>
      <c r="C19" s="9">
        <v>1</v>
      </c>
      <c r="D19" s="9">
        <f>B19*C19</f>
        <v>40</v>
      </c>
      <c r="E19" s="9">
        <f>L8</f>
        <v>43</v>
      </c>
      <c r="F19" s="30">
        <f t="shared" si="1"/>
        <v>1720</v>
      </c>
      <c r="G19" s="9">
        <f t="shared" si="2"/>
        <v>86</v>
      </c>
      <c r="H19" s="9">
        <f t="shared" si="3"/>
        <v>172</v>
      </c>
      <c r="I19" s="10">
        <f t="shared" si="4"/>
        <v>225306.23999999999</v>
      </c>
      <c r="M19" s="27"/>
    </row>
    <row r="20" spans="1:13" ht="15.75" x14ac:dyDescent="0.25">
      <c r="A20" s="25" t="s">
        <v>32</v>
      </c>
      <c r="B20" s="9" t="s">
        <v>33</v>
      </c>
      <c r="C20" s="9"/>
      <c r="D20" s="9"/>
      <c r="E20" s="9"/>
      <c r="F20" s="9"/>
      <c r="G20" s="9"/>
      <c r="H20" s="9"/>
      <c r="I20" s="14"/>
      <c r="M20" s="27"/>
    </row>
    <row r="21" spans="1:13" ht="15.75" x14ac:dyDescent="0.25">
      <c r="A21" s="25" t="s">
        <v>34</v>
      </c>
      <c r="B21" s="9" t="s">
        <v>33</v>
      </c>
      <c r="C21" s="9"/>
      <c r="D21" s="9"/>
      <c r="E21" s="9"/>
      <c r="F21" s="9"/>
      <c r="G21" s="9"/>
      <c r="H21" s="9"/>
      <c r="I21" s="14"/>
      <c r="M21" s="27"/>
    </row>
    <row r="22" spans="1:13" ht="15.75" x14ac:dyDescent="0.25">
      <c r="A22" s="25" t="s">
        <v>35</v>
      </c>
      <c r="B22" s="9"/>
      <c r="C22" s="9"/>
      <c r="D22" s="9"/>
      <c r="E22" s="9"/>
      <c r="F22" s="9"/>
      <c r="G22" s="9"/>
      <c r="H22" s="9"/>
      <c r="I22" s="14"/>
      <c r="M22" s="27"/>
    </row>
    <row r="23" spans="1:13" ht="18.75" x14ac:dyDescent="0.25">
      <c r="A23" s="25" t="s">
        <v>36</v>
      </c>
      <c r="B23" s="9">
        <v>2</v>
      </c>
      <c r="C23" s="9">
        <v>1</v>
      </c>
      <c r="D23" s="9">
        <f t="shared" ref="D23:D24" si="5">B23*C23</f>
        <v>2</v>
      </c>
      <c r="E23" s="9">
        <v>0</v>
      </c>
      <c r="F23" s="9">
        <f t="shared" ref="F23:F34" si="6">D23*E23</f>
        <v>0</v>
      </c>
      <c r="G23" s="9">
        <f t="shared" ref="G23:G34" si="7">F23*0.05</f>
        <v>0</v>
      </c>
      <c r="H23" s="9">
        <f t="shared" ref="H23:H34" si="8">F23*0.1</f>
        <v>0</v>
      </c>
      <c r="I23" s="49">
        <f t="shared" ref="I23:I34" si="9">F23*F$3+G23*G$3+H23*H$3</f>
        <v>0</v>
      </c>
      <c r="J23" s="22"/>
      <c r="M23" s="27"/>
    </row>
    <row r="24" spans="1:13" ht="18.75" x14ac:dyDescent="0.25">
      <c r="A24" s="25" t="s">
        <v>71</v>
      </c>
      <c r="B24" s="9">
        <v>2</v>
      </c>
      <c r="C24" s="9">
        <v>1</v>
      </c>
      <c r="D24" s="9">
        <f t="shared" si="5"/>
        <v>2</v>
      </c>
      <c r="E24" s="9">
        <v>0</v>
      </c>
      <c r="F24" s="9">
        <f t="shared" si="6"/>
        <v>0</v>
      </c>
      <c r="G24" s="9">
        <f t="shared" si="7"/>
        <v>0</v>
      </c>
      <c r="H24" s="9">
        <f t="shared" si="8"/>
        <v>0</v>
      </c>
      <c r="I24" s="49">
        <f t="shared" si="9"/>
        <v>0</v>
      </c>
      <c r="J24" s="22"/>
      <c r="M24" s="27"/>
    </row>
    <row r="25" spans="1:13" ht="18.75" x14ac:dyDescent="0.25">
      <c r="A25" s="25" t="s">
        <v>37</v>
      </c>
      <c r="B25" s="9">
        <v>2</v>
      </c>
      <c r="C25" s="9">
        <v>1</v>
      </c>
      <c r="D25" s="9">
        <f t="shared" ref="D25:D32" si="10">B25*C25</f>
        <v>2</v>
      </c>
      <c r="E25" s="9">
        <v>0</v>
      </c>
      <c r="F25" s="9">
        <f t="shared" si="6"/>
        <v>0</v>
      </c>
      <c r="G25" s="9">
        <f t="shared" si="7"/>
        <v>0</v>
      </c>
      <c r="H25" s="9">
        <f t="shared" si="8"/>
        <v>0</v>
      </c>
      <c r="I25" s="49">
        <f t="shared" si="9"/>
        <v>0</v>
      </c>
      <c r="J25" s="22"/>
      <c r="M25" s="31"/>
    </row>
    <row r="26" spans="1:13" ht="18.75" x14ac:dyDescent="0.25">
      <c r="A26" s="25" t="s">
        <v>38</v>
      </c>
      <c r="B26" s="9">
        <v>2</v>
      </c>
      <c r="C26" s="9">
        <v>1</v>
      </c>
      <c r="D26" s="9">
        <f t="shared" si="10"/>
        <v>2</v>
      </c>
      <c r="E26" s="9">
        <v>0</v>
      </c>
      <c r="F26" s="9">
        <f t="shared" si="6"/>
        <v>0</v>
      </c>
      <c r="G26" s="9">
        <f t="shared" si="7"/>
        <v>0</v>
      </c>
      <c r="H26" s="9">
        <f t="shared" si="8"/>
        <v>0</v>
      </c>
      <c r="I26" s="49">
        <f t="shared" si="9"/>
        <v>0</v>
      </c>
      <c r="J26" s="22"/>
    </row>
    <row r="27" spans="1:13" ht="18.75" x14ac:dyDescent="0.25">
      <c r="A27" s="25" t="s">
        <v>39</v>
      </c>
      <c r="B27" s="9">
        <v>4</v>
      </c>
      <c r="C27" s="9">
        <v>1</v>
      </c>
      <c r="D27" s="9">
        <f t="shared" si="10"/>
        <v>4</v>
      </c>
      <c r="E27" s="9">
        <v>0</v>
      </c>
      <c r="F27" s="9">
        <f t="shared" si="6"/>
        <v>0</v>
      </c>
      <c r="G27" s="9">
        <f t="shared" si="7"/>
        <v>0</v>
      </c>
      <c r="H27" s="9">
        <f t="shared" si="8"/>
        <v>0</v>
      </c>
      <c r="I27" s="49">
        <f t="shared" si="9"/>
        <v>0</v>
      </c>
      <c r="J27" s="22"/>
    </row>
    <row r="28" spans="1:13" ht="18.75" x14ac:dyDescent="0.25">
      <c r="A28" s="25" t="s">
        <v>40</v>
      </c>
      <c r="B28" s="9">
        <v>2</v>
      </c>
      <c r="C28" s="9">
        <v>1</v>
      </c>
      <c r="D28" s="9">
        <f t="shared" si="10"/>
        <v>2</v>
      </c>
      <c r="E28" s="9">
        <v>0</v>
      </c>
      <c r="F28" s="9">
        <f t="shared" si="6"/>
        <v>0</v>
      </c>
      <c r="G28" s="9">
        <f t="shared" si="7"/>
        <v>0</v>
      </c>
      <c r="H28" s="9">
        <f t="shared" si="8"/>
        <v>0</v>
      </c>
      <c r="I28" s="49">
        <f t="shared" si="9"/>
        <v>0</v>
      </c>
      <c r="J28" s="22"/>
    </row>
    <row r="29" spans="1:13" ht="18.75" x14ac:dyDescent="0.25">
      <c r="A29" s="25" t="s">
        <v>41</v>
      </c>
      <c r="B29" s="9">
        <v>40</v>
      </c>
      <c r="C29" s="9">
        <v>1</v>
      </c>
      <c r="D29" s="9">
        <f t="shared" si="10"/>
        <v>40</v>
      </c>
      <c r="E29" s="9">
        <v>0</v>
      </c>
      <c r="F29" s="9">
        <f t="shared" si="6"/>
        <v>0</v>
      </c>
      <c r="G29" s="9">
        <f t="shared" si="7"/>
        <v>0</v>
      </c>
      <c r="H29" s="9">
        <f t="shared" si="8"/>
        <v>0</v>
      </c>
      <c r="I29" s="49">
        <f t="shared" si="9"/>
        <v>0</v>
      </c>
      <c r="J29" s="22"/>
    </row>
    <row r="30" spans="1:13" ht="18.75" x14ac:dyDescent="0.25">
      <c r="A30" s="25" t="s">
        <v>42</v>
      </c>
      <c r="B30" s="9">
        <v>16</v>
      </c>
      <c r="C30" s="9">
        <v>2</v>
      </c>
      <c r="D30" s="9">
        <f t="shared" si="10"/>
        <v>32</v>
      </c>
      <c r="E30" s="9">
        <f>0.1*L6</f>
        <v>3.6</v>
      </c>
      <c r="F30" s="9">
        <f t="shared" si="6"/>
        <v>115.2</v>
      </c>
      <c r="G30" s="9">
        <f t="shared" si="7"/>
        <v>5.7600000000000007</v>
      </c>
      <c r="H30" s="9">
        <f t="shared" si="8"/>
        <v>11.520000000000001</v>
      </c>
      <c r="I30" s="10">
        <f t="shared" si="9"/>
        <v>15090.278399999999</v>
      </c>
    </row>
    <row r="31" spans="1:13" ht="18.75" x14ac:dyDescent="0.25">
      <c r="A31" s="25" t="s">
        <v>43</v>
      </c>
      <c r="B31" s="9">
        <v>8</v>
      </c>
      <c r="C31" s="9">
        <v>2</v>
      </c>
      <c r="D31" s="9">
        <f t="shared" si="10"/>
        <v>16</v>
      </c>
      <c r="E31" s="9">
        <f>0.9*L6</f>
        <v>32.4</v>
      </c>
      <c r="F31" s="30">
        <f t="shared" si="6"/>
        <v>518.4</v>
      </c>
      <c r="G31" s="9">
        <f t="shared" si="7"/>
        <v>25.92</v>
      </c>
      <c r="H31" s="9">
        <f t="shared" si="8"/>
        <v>51.84</v>
      </c>
      <c r="I31" s="10">
        <f t="shared" si="9"/>
        <v>67906.252800000002</v>
      </c>
    </row>
    <row r="32" spans="1:13" ht="18.75" x14ac:dyDescent="0.25">
      <c r="A32" s="25" t="s">
        <v>72</v>
      </c>
      <c r="B32" s="9">
        <v>8</v>
      </c>
      <c r="C32" s="9">
        <v>2</v>
      </c>
      <c r="D32" s="9">
        <f t="shared" si="10"/>
        <v>16</v>
      </c>
      <c r="E32" s="9">
        <f>L6*0.1</f>
        <v>3.6</v>
      </c>
      <c r="F32" s="9">
        <f t="shared" si="6"/>
        <v>57.6</v>
      </c>
      <c r="G32" s="9">
        <f t="shared" si="7"/>
        <v>2.8800000000000003</v>
      </c>
      <c r="H32" s="9">
        <f t="shared" si="8"/>
        <v>5.7600000000000007</v>
      </c>
      <c r="I32" s="10">
        <f t="shared" si="9"/>
        <v>7545.1391999999996</v>
      </c>
    </row>
    <row r="33" spans="1:13" ht="18.75" x14ac:dyDescent="0.25">
      <c r="A33" s="25" t="s">
        <v>44</v>
      </c>
      <c r="B33" s="9">
        <v>16</v>
      </c>
      <c r="C33" s="9">
        <v>2</v>
      </c>
      <c r="D33" s="9">
        <f t="shared" ref="D33:D34" si="11">B33*C33</f>
        <v>32</v>
      </c>
      <c r="E33" s="9">
        <f>L7*0.1</f>
        <v>1.2000000000000002</v>
      </c>
      <c r="F33" s="9">
        <f t="shared" si="6"/>
        <v>38.400000000000006</v>
      </c>
      <c r="G33" s="9">
        <f t="shared" si="7"/>
        <v>1.9200000000000004</v>
      </c>
      <c r="H33" s="9">
        <f t="shared" si="8"/>
        <v>3.8400000000000007</v>
      </c>
      <c r="I33" s="10">
        <f t="shared" si="9"/>
        <v>5030.0928000000004</v>
      </c>
    </row>
    <row r="34" spans="1:13" ht="18.75" x14ac:dyDescent="0.25">
      <c r="A34" s="25" t="s">
        <v>45</v>
      </c>
      <c r="B34" s="9">
        <v>8</v>
      </c>
      <c r="C34" s="9">
        <v>2</v>
      </c>
      <c r="D34" s="9">
        <f t="shared" si="11"/>
        <v>16</v>
      </c>
      <c r="E34" s="9">
        <f>L7*0.9</f>
        <v>10.8</v>
      </c>
      <c r="F34" s="30">
        <f t="shared" si="6"/>
        <v>172.8</v>
      </c>
      <c r="G34" s="9">
        <f t="shared" si="7"/>
        <v>8.64</v>
      </c>
      <c r="H34" s="9">
        <f t="shared" si="8"/>
        <v>17.28</v>
      </c>
      <c r="I34" s="10">
        <f t="shared" si="9"/>
        <v>22635.417600000001</v>
      </c>
    </row>
    <row r="35" spans="1:13" x14ac:dyDescent="0.25">
      <c r="A35" s="32" t="s">
        <v>46</v>
      </c>
      <c r="B35" s="33"/>
      <c r="C35" s="33"/>
      <c r="D35" s="33"/>
      <c r="E35" s="33"/>
      <c r="F35" s="50">
        <f>SUM(F7:H34)</f>
        <v>5984.6000000000013</v>
      </c>
      <c r="G35" s="51"/>
      <c r="H35" s="52"/>
      <c r="I35" s="34">
        <f>SUM(I7:I34)</f>
        <v>681682.36800000002</v>
      </c>
    </row>
    <row r="36" spans="1:13" x14ac:dyDescent="0.25">
      <c r="A36" s="25" t="s">
        <v>47</v>
      </c>
      <c r="B36" s="35"/>
      <c r="C36" s="35"/>
      <c r="D36" s="35"/>
      <c r="E36" s="35"/>
      <c r="F36" s="35"/>
      <c r="G36" s="35"/>
      <c r="H36" s="35"/>
      <c r="I36" s="36"/>
    </row>
    <row r="37" spans="1:13" x14ac:dyDescent="0.25">
      <c r="A37" s="25" t="s">
        <v>120</v>
      </c>
      <c r="B37" s="35" t="s">
        <v>33</v>
      </c>
      <c r="C37" s="35"/>
      <c r="D37" s="35"/>
      <c r="E37" s="35"/>
      <c r="F37" s="35"/>
      <c r="G37" s="35"/>
      <c r="H37" s="35"/>
      <c r="I37" s="36"/>
    </row>
    <row r="38" spans="1:13" x14ac:dyDescent="0.25">
      <c r="A38" s="25" t="s">
        <v>48</v>
      </c>
      <c r="B38" s="35" t="s">
        <v>22</v>
      </c>
      <c r="C38" s="35"/>
      <c r="D38" s="35"/>
      <c r="E38" s="35"/>
      <c r="F38" s="35"/>
      <c r="G38" s="35"/>
      <c r="H38" s="35"/>
      <c r="I38" s="36"/>
    </row>
    <row r="39" spans="1:13" x14ac:dyDescent="0.25">
      <c r="A39" s="25" t="s">
        <v>49</v>
      </c>
      <c r="B39" s="35" t="s">
        <v>22</v>
      </c>
      <c r="C39" s="35"/>
      <c r="D39" s="35"/>
      <c r="E39" s="35"/>
      <c r="F39" s="35"/>
      <c r="G39" s="35"/>
      <c r="H39" s="35"/>
      <c r="I39" s="36"/>
    </row>
    <row r="40" spans="1:13" x14ac:dyDescent="0.25">
      <c r="A40" s="25" t="s">
        <v>50</v>
      </c>
      <c r="B40" s="35" t="s">
        <v>22</v>
      </c>
      <c r="C40" s="35"/>
      <c r="D40" s="35"/>
      <c r="E40" s="35"/>
      <c r="F40" s="35"/>
      <c r="G40" s="35"/>
      <c r="H40" s="35"/>
      <c r="I40" s="36" t="s">
        <v>51</v>
      </c>
    </row>
    <row r="41" spans="1:13" x14ac:dyDescent="0.25">
      <c r="A41" s="25" t="s">
        <v>52</v>
      </c>
      <c r="B41" s="35"/>
      <c r="C41" s="35"/>
      <c r="D41" s="35"/>
      <c r="E41" s="35"/>
      <c r="F41" s="35"/>
      <c r="G41" s="35"/>
      <c r="H41" s="35"/>
      <c r="I41" s="36"/>
    </row>
    <row r="42" spans="1:13" ht="18.75" x14ac:dyDescent="0.25">
      <c r="A42" s="25" t="s">
        <v>73</v>
      </c>
      <c r="B42" s="9">
        <v>0.25</v>
      </c>
      <c r="C42" s="9">
        <v>52</v>
      </c>
      <c r="D42" s="9">
        <f>B42*C42</f>
        <v>13</v>
      </c>
      <c r="E42" s="9">
        <f>L8</f>
        <v>43</v>
      </c>
      <c r="F42" s="30">
        <f>D42*E42</f>
        <v>559</v>
      </c>
      <c r="G42" s="9">
        <f>F42*0.05</f>
        <v>27.950000000000003</v>
      </c>
      <c r="H42" s="9">
        <f>F42*0.1</f>
        <v>55.900000000000006</v>
      </c>
      <c r="I42" s="10">
        <f>F42*F$3+G42*G$3+H42*H$3</f>
        <v>73224.528000000006</v>
      </c>
    </row>
    <row r="43" spans="1:13" x14ac:dyDescent="0.25">
      <c r="A43" s="25" t="s">
        <v>53</v>
      </c>
      <c r="B43" s="9" t="s">
        <v>22</v>
      </c>
      <c r="C43" s="9"/>
      <c r="D43" s="9"/>
      <c r="E43" s="9"/>
      <c r="F43" s="9"/>
      <c r="G43" s="9"/>
      <c r="H43" s="9"/>
      <c r="I43" s="14"/>
    </row>
    <row r="44" spans="1:13" x14ac:dyDescent="0.25">
      <c r="A44" s="25" t="s">
        <v>74</v>
      </c>
      <c r="B44" s="9" t="s">
        <v>22</v>
      </c>
      <c r="C44" s="9"/>
      <c r="D44" s="9"/>
      <c r="E44" s="9"/>
      <c r="F44" s="9"/>
      <c r="G44" s="9"/>
      <c r="H44" s="9"/>
      <c r="I44" s="37"/>
    </row>
    <row r="45" spans="1:13" ht="15.75" x14ac:dyDescent="0.25">
      <c r="A45" s="25" t="s">
        <v>75</v>
      </c>
      <c r="B45" s="9">
        <v>0.25</v>
      </c>
      <c r="C45" s="9">
        <v>2</v>
      </c>
      <c r="D45" s="9">
        <f>B45*C45</f>
        <v>0.5</v>
      </c>
      <c r="E45" s="9">
        <f>E42</f>
        <v>43</v>
      </c>
      <c r="F45" s="9">
        <f>D45*E45</f>
        <v>21.5</v>
      </c>
      <c r="G45" s="9">
        <f>F45*0.05</f>
        <v>1.075</v>
      </c>
      <c r="H45" s="9">
        <f>F45*0.1</f>
        <v>2.15</v>
      </c>
      <c r="I45" s="10">
        <f>F45*F$3+G45*G$3+H45*H$3</f>
        <v>2816.328</v>
      </c>
    </row>
    <row r="46" spans="1:13" x14ac:dyDescent="0.25">
      <c r="A46" s="25" t="s">
        <v>54</v>
      </c>
      <c r="B46" s="9" t="s">
        <v>22</v>
      </c>
      <c r="C46" s="9"/>
      <c r="D46" s="9"/>
      <c r="E46" s="9"/>
      <c r="F46" s="9"/>
      <c r="G46" s="9"/>
      <c r="H46" s="9"/>
      <c r="I46" s="14"/>
    </row>
    <row r="47" spans="1:13" x14ac:dyDescent="0.25">
      <c r="A47" s="32" t="s">
        <v>55</v>
      </c>
      <c r="B47" s="38"/>
      <c r="C47" s="38"/>
      <c r="D47" s="38"/>
      <c r="E47" s="38"/>
      <c r="F47" s="53">
        <f>SUM(F37:H46)</f>
        <v>667.57500000000005</v>
      </c>
      <c r="G47" s="54"/>
      <c r="H47" s="55"/>
      <c r="I47" s="39">
        <f>SUM(I37:I46)</f>
        <v>76040.856</v>
      </c>
    </row>
    <row r="48" spans="1:13" ht="15.75" x14ac:dyDescent="0.25">
      <c r="A48" s="40" t="s">
        <v>127</v>
      </c>
      <c r="B48" s="41"/>
      <c r="C48" s="41"/>
      <c r="D48" s="41"/>
      <c r="E48" s="41"/>
      <c r="F48" s="56">
        <f>ROUND(F47+F35,-2)</f>
        <v>6700</v>
      </c>
      <c r="G48" s="57"/>
      <c r="H48" s="58"/>
      <c r="I48" s="42">
        <f>ROUND(I47+I35,-4)</f>
        <v>760000</v>
      </c>
      <c r="K48" s="43">
        <f>F48/103.2</f>
        <v>64.922480620155042</v>
      </c>
      <c r="L48" s="1" t="s">
        <v>115</v>
      </c>
      <c r="M48" s="22" t="s">
        <v>133</v>
      </c>
    </row>
    <row r="49" spans="1:9" ht="16.5" x14ac:dyDescent="0.25">
      <c r="A49" s="44" t="s">
        <v>128</v>
      </c>
      <c r="B49" s="45"/>
      <c r="C49" s="45"/>
      <c r="D49" s="45"/>
      <c r="E49" s="45"/>
      <c r="F49" s="45"/>
      <c r="G49" s="45"/>
      <c r="H49" s="45"/>
      <c r="I49" s="46">
        <v>1120</v>
      </c>
    </row>
    <row r="50" spans="1:9" ht="16.5" x14ac:dyDescent="0.25">
      <c r="A50" s="44" t="s">
        <v>116</v>
      </c>
      <c r="B50" s="45"/>
      <c r="C50" s="45"/>
      <c r="D50" s="45"/>
      <c r="E50" s="45"/>
      <c r="F50" s="45"/>
      <c r="G50" s="45"/>
      <c r="H50" s="45"/>
      <c r="I50" s="47">
        <f>ROUND(I49+I48,-4)</f>
        <v>760000</v>
      </c>
    </row>
    <row r="51" spans="1:9" x14ac:dyDescent="0.25">
      <c r="A51" s="29"/>
    </row>
    <row r="52" spans="1:9" x14ac:dyDescent="0.25">
      <c r="A52" s="29"/>
    </row>
    <row r="53" spans="1:9" x14ac:dyDescent="0.25">
      <c r="A53" s="48" t="s">
        <v>56</v>
      </c>
    </row>
    <row r="54" spans="1:9" ht="18.75" x14ac:dyDescent="0.25">
      <c r="A54" s="21" t="s">
        <v>125</v>
      </c>
    </row>
    <row r="55" spans="1:9" ht="18.75" x14ac:dyDescent="0.25">
      <c r="A55" s="21" t="s">
        <v>126</v>
      </c>
    </row>
    <row r="56" spans="1:9" ht="18.75" x14ac:dyDescent="0.25">
      <c r="A56" s="19" t="s">
        <v>57</v>
      </c>
    </row>
    <row r="57" spans="1:9" ht="18.75" x14ac:dyDescent="0.25">
      <c r="A57" s="19" t="s">
        <v>58</v>
      </c>
    </row>
    <row r="58" spans="1:9" ht="18.75" x14ac:dyDescent="0.25">
      <c r="A58" s="19" t="s">
        <v>113</v>
      </c>
    </row>
    <row r="59" spans="1:9" ht="18.75" x14ac:dyDescent="0.25">
      <c r="A59" s="19" t="s">
        <v>59</v>
      </c>
    </row>
    <row r="60" spans="1:9" ht="18.75" x14ac:dyDescent="0.25">
      <c r="A60" s="19" t="s">
        <v>60</v>
      </c>
    </row>
    <row r="61" spans="1:9" ht="18.75" x14ac:dyDescent="0.25">
      <c r="A61" s="19" t="s">
        <v>61</v>
      </c>
    </row>
    <row r="62" spans="1:9" ht="18.75" x14ac:dyDescent="0.25">
      <c r="A62" s="19" t="s">
        <v>62</v>
      </c>
    </row>
    <row r="63" spans="1:9" ht="18.75" x14ac:dyDescent="0.25">
      <c r="A63" s="19" t="s">
        <v>63</v>
      </c>
    </row>
    <row r="64" spans="1:9" ht="18.75" x14ac:dyDescent="0.25">
      <c r="A64" s="19" t="s">
        <v>64</v>
      </c>
    </row>
    <row r="65" spans="1:1" ht="18.75" x14ac:dyDescent="0.25">
      <c r="A65" s="19" t="s">
        <v>65</v>
      </c>
    </row>
    <row r="66" spans="1:1" ht="18.75" x14ac:dyDescent="0.25">
      <c r="A66" s="19" t="s">
        <v>66</v>
      </c>
    </row>
    <row r="67" spans="1:1" ht="18.75" x14ac:dyDescent="0.25">
      <c r="A67" s="19" t="s">
        <v>67</v>
      </c>
    </row>
    <row r="68" spans="1:1" ht="18.75" x14ac:dyDescent="0.25">
      <c r="A68" s="19" t="s">
        <v>68</v>
      </c>
    </row>
    <row r="69" spans="1:1" ht="18.75" x14ac:dyDescent="0.25">
      <c r="A69" s="19" t="s">
        <v>112</v>
      </c>
    </row>
    <row r="70" spans="1:1" ht="18.75" x14ac:dyDescent="0.25">
      <c r="A70" s="19" t="s">
        <v>130</v>
      </c>
    </row>
  </sheetData>
  <mergeCells count="3">
    <mergeCell ref="F35:H35"/>
    <mergeCell ref="F47:H47"/>
    <mergeCell ref="F48:H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M19" sqref="M19"/>
    </sheetView>
  </sheetViews>
  <sheetFormatPr defaultColWidth="9.140625" defaultRowHeight="15" x14ac:dyDescent="0.25"/>
  <cols>
    <col min="1" max="1" width="44.42578125" style="1" customWidth="1"/>
    <col min="2" max="6" width="9.140625" style="1"/>
    <col min="7" max="7" width="9.7109375" style="1" bestFit="1" customWidth="1"/>
    <col min="8" max="8" width="9.140625" style="1"/>
    <col min="9" max="9" width="9.28515625" style="1" bestFit="1" customWidth="1"/>
    <col min="10" max="16384" width="9.140625" style="1"/>
  </cols>
  <sheetData>
    <row r="1" spans="1:16" x14ac:dyDescent="0.25">
      <c r="A1" s="1" t="s">
        <v>111</v>
      </c>
    </row>
    <row r="3" spans="1:16" x14ac:dyDescent="0.25">
      <c r="F3" s="1">
        <v>46.67</v>
      </c>
      <c r="G3" s="1">
        <v>62.9</v>
      </c>
      <c r="H3" s="1">
        <v>25.25</v>
      </c>
    </row>
    <row r="4" spans="1:16" x14ac:dyDescent="0.25">
      <c r="A4" s="2" t="s">
        <v>76</v>
      </c>
      <c r="B4" s="2" t="s">
        <v>1</v>
      </c>
      <c r="C4" s="2" t="s">
        <v>3</v>
      </c>
      <c r="D4" s="2" t="s">
        <v>5</v>
      </c>
      <c r="E4" s="2" t="s">
        <v>8</v>
      </c>
      <c r="F4" s="2" t="s">
        <v>10</v>
      </c>
      <c r="G4" s="2" t="s">
        <v>13</v>
      </c>
      <c r="H4" s="2" t="s">
        <v>16</v>
      </c>
      <c r="I4" s="2" t="s">
        <v>19</v>
      </c>
    </row>
    <row r="5" spans="1:16" s="4" customFormat="1" ht="63.75" x14ac:dyDescent="0.25">
      <c r="A5" s="3"/>
      <c r="B5" s="3" t="s">
        <v>77</v>
      </c>
      <c r="C5" s="3" t="s">
        <v>78</v>
      </c>
      <c r="D5" s="3" t="s">
        <v>79</v>
      </c>
      <c r="E5" s="3" t="s">
        <v>80</v>
      </c>
      <c r="F5" s="3" t="s">
        <v>81</v>
      </c>
      <c r="G5" s="3" t="s">
        <v>14</v>
      </c>
      <c r="H5" s="3" t="s">
        <v>82</v>
      </c>
      <c r="I5" s="3" t="s">
        <v>83</v>
      </c>
    </row>
    <row r="6" spans="1:16" x14ac:dyDescent="0.25">
      <c r="A6" s="5"/>
      <c r="B6" s="6"/>
      <c r="C6" s="6"/>
      <c r="D6" s="5" t="s">
        <v>7</v>
      </c>
      <c r="E6" s="6"/>
      <c r="F6" s="5" t="s">
        <v>12</v>
      </c>
      <c r="G6" s="5" t="s">
        <v>15</v>
      </c>
      <c r="H6" s="5" t="s">
        <v>18</v>
      </c>
      <c r="I6" s="6"/>
      <c r="L6" s="7">
        <v>36</v>
      </c>
      <c r="M6" s="7" t="s">
        <v>121</v>
      </c>
      <c r="P6" s="22" t="s">
        <v>135</v>
      </c>
    </row>
    <row r="7" spans="1:16" ht="18.75" x14ac:dyDescent="0.25">
      <c r="A7" s="8" t="s">
        <v>84</v>
      </c>
      <c r="B7" s="9">
        <v>495</v>
      </c>
      <c r="C7" s="9">
        <v>1</v>
      </c>
      <c r="D7" s="9">
        <f>B7*C7</f>
        <v>495</v>
      </c>
      <c r="E7" s="9">
        <v>0</v>
      </c>
      <c r="F7" s="9">
        <f>D7*E7</f>
        <v>0</v>
      </c>
      <c r="G7" s="9">
        <f>F7*0.05</f>
        <v>0</v>
      </c>
      <c r="H7" s="9">
        <f>F7*0.1</f>
        <v>0</v>
      </c>
      <c r="I7" s="49">
        <f>F7*F$3+G7*G$3+H7*H$3</f>
        <v>0</v>
      </c>
      <c r="J7" s="22"/>
      <c r="L7" s="11">
        <v>12</v>
      </c>
      <c r="M7" s="12" t="s">
        <v>122</v>
      </c>
      <c r="P7" s="22" t="s">
        <v>135</v>
      </c>
    </row>
    <row r="8" spans="1:16" ht="18.75" x14ac:dyDescent="0.25">
      <c r="A8" s="8" t="s">
        <v>90</v>
      </c>
      <c r="B8" s="9">
        <v>4</v>
      </c>
      <c r="C8" s="9">
        <v>0.1</v>
      </c>
      <c r="D8" s="9">
        <f>B8*C8</f>
        <v>0.4</v>
      </c>
      <c r="E8" s="9">
        <v>0</v>
      </c>
      <c r="F8" s="9">
        <f t="shared" ref="F8:F9" si="0">D8*E8</f>
        <v>0</v>
      </c>
      <c r="G8" s="9">
        <f t="shared" ref="G8:G9" si="1">F8*0.05</f>
        <v>0</v>
      </c>
      <c r="H8" s="9">
        <f t="shared" ref="H8:H9" si="2">F8*0.1</f>
        <v>0</v>
      </c>
      <c r="I8" s="49">
        <f t="shared" ref="I8:I9" si="3">F8*F$3+G8*G$3+H8*H$3</f>
        <v>0</v>
      </c>
      <c r="J8" s="22"/>
      <c r="L8" s="7">
        <v>43</v>
      </c>
      <c r="M8" s="13" t="s">
        <v>123</v>
      </c>
      <c r="P8" s="22" t="s">
        <v>136</v>
      </c>
    </row>
    <row r="9" spans="1:16" ht="18.75" x14ac:dyDescent="0.25">
      <c r="A9" s="8" t="s">
        <v>85</v>
      </c>
      <c r="B9" s="9">
        <v>495</v>
      </c>
      <c r="C9" s="9">
        <v>0.1</v>
      </c>
      <c r="D9" s="9">
        <f>B9*C9</f>
        <v>49.5</v>
      </c>
      <c r="E9" s="9">
        <v>0</v>
      </c>
      <c r="F9" s="9">
        <f t="shared" si="0"/>
        <v>0</v>
      </c>
      <c r="G9" s="9">
        <f t="shared" si="1"/>
        <v>0</v>
      </c>
      <c r="H9" s="9">
        <f t="shared" si="2"/>
        <v>0</v>
      </c>
      <c r="I9" s="49">
        <f t="shared" si="3"/>
        <v>0</v>
      </c>
      <c r="J9" s="22"/>
    </row>
    <row r="10" spans="1:16" x14ac:dyDescent="0.25">
      <c r="A10" s="8" t="s">
        <v>86</v>
      </c>
      <c r="B10" s="9"/>
      <c r="C10" s="9"/>
      <c r="D10" s="9"/>
      <c r="E10" s="9"/>
      <c r="F10" s="9"/>
      <c r="G10" s="9"/>
      <c r="H10" s="9"/>
      <c r="I10" s="49"/>
    </row>
    <row r="11" spans="1:16" x14ac:dyDescent="0.25">
      <c r="A11" s="8" t="s">
        <v>87</v>
      </c>
      <c r="B11" s="9">
        <v>2</v>
      </c>
      <c r="C11" s="9">
        <v>1</v>
      </c>
      <c r="D11" s="9">
        <f t="shared" ref="D11:D23" si="4">B11*C11</f>
        <v>2</v>
      </c>
      <c r="E11" s="9">
        <v>0</v>
      </c>
      <c r="F11" s="9">
        <f t="shared" ref="F11:F23" si="5">D11*E11</f>
        <v>0</v>
      </c>
      <c r="G11" s="9">
        <f t="shared" ref="G11:G23" si="6">F11*0.05</f>
        <v>0</v>
      </c>
      <c r="H11" s="9">
        <f t="shared" ref="H11:H23" si="7">F11*0.1</f>
        <v>0</v>
      </c>
      <c r="I11" s="49">
        <f t="shared" ref="I11:I23" si="8">F11*F$3+G11*G$3+H11*H$3</f>
        <v>0</v>
      </c>
      <c r="J11" s="22"/>
    </row>
    <row r="12" spans="1:16" x14ac:dyDescent="0.25">
      <c r="A12" s="8" t="s">
        <v>89</v>
      </c>
      <c r="B12" s="9">
        <v>2</v>
      </c>
      <c r="C12" s="9">
        <v>1</v>
      </c>
      <c r="D12" s="9">
        <f t="shared" si="4"/>
        <v>2</v>
      </c>
      <c r="E12" s="9">
        <v>0</v>
      </c>
      <c r="F12" s="9">
        <f t="shared" si="5"/>
        <v>0</v>
      </c>
      <c r="G12" s="9">
        <f t="shared" si="6"/>
        <v>0</v>
      </c>
      <c r="H12" s="9">
        <f t="shared" si="7"/>
        <v>0</v>
      </c>
      <c r="I12" s="49">
        <f t="shared" si="8"/>
        <v>0</v>
      </c>
      <c r="J12" s="22"/>
    </row>
    <row r="13" spans="1:16" x14ac:dyDescent="0.25">
      <c r="A13" s="8" t="s">
        <v>91</v>
      </c>
      <c r="B13" s="9">
        <v>2</v>
      </c>
      <c r="C13" s="9">
        <v>1</v>
      </c>
      <c r="D13" s="9">
        <f t="shared" si="4"/>
        <v>2</v>
      </c>
      <c r="E13" s="9">
        <v>0</v>
      </c>
      <c r="F13" s="9">
        <f t="shared" si="5"/>
        <v>0</v>
      </c>
      <c r="G13" s="9">
        <f t="shared" si="6"/>
        <v>0</v>
      </c>
      <c r="H13" s="9">
        <f t="shared" si="7"/>
        <v>0</v>
      </c>
      <c r="I13" s="49">
        <f t="shared" si="8"/>
        <v>0</v>
      </c>
      <c r="J13" s="22"/>
    </row>
    <row r="14" spans="1:16" x14ac:dyDescent="0.25">
      <c r="A14" s="8" t="s">
        <v>88</v>
      </c>
      <c r="B14" s="9">
        <v>2</v>
      </c>
      <c r="C14" s="9">
        <v>1</v>
      </c>
      <c r="D14" s="9">
        <f t="shared" si="4"/>
        <v>2</v>
      </c>
      <c r="E14" s="9">
        <v>0</v>
      </c>
      <c r="F14" s="9">
        <f t="shared" si="5"/>
        <v>0</v>
      </c>
      <c r="G14" s="9">
        <f t="shared" si="6"/>
        <v>0</v>
      </c>
      <c r="H14" s="9">
        <f t="shared" si="7"/>
        <v>0</v>
      </c>
      <c r="I14" s="49">
        <f t="shared" si="8"/>
        <v>0</v>
      </c>
      <c r="J14" s="22"/>
    </row>
    <row r="15" spans="1:16" ht="18.75" x14ac:dyDescent="0.25">
      <c r="A15" s="8" t="s">
        <v>100</v>
      </c>
      <c r="B15" s="9">
        <v>2</v>
      </c>
      <c r="C15" s="9">
        <v>1</v>
      </c>
      <c r="D15" s="9">
        <f t="shared" si="4"/>
        <v>2</v>
      </c>
      <c r="E15" s="9">
        <v>0</v>
      </c>
      <c r="F15" s="9">
        <f t="shared" si="5"/>
        <v>0</v>
      </c>
      <c r="G15" s="9">
        <f t="shared" si="6"/>
        <v>0</v>
      </c>
      <c r="H15" s="9">
        <f t="shared" si="7"/>
        <v>0</v>
      </c>
      <c r="I15" s="49">
        <f t="shared" si="8"/>
        <v>0</v>
      </c>
      <c r="J15" s="22"/>
    </row>
    <row r="16" spans="1:16" ht="18.75" x14ac:dyDescent="0.25">
      <c r="A16" s="8" t="s">
        <v>92</v>
      </c>
      <c r="B16" s="9">
        <v>2</v>
      </c>
      <c r="C16" s="9">
        <v>1</v>
      </c>
      <c r="D16" s="9">
        <f t="shared" si="4"/>
        <v>2</v>
      </c>
      <c r="E16" s="9">
        <v>0</v>
      </c>
      <c r="F16" s="9">
        <f t="shared" si="5"/>
        <v>0</v>
      </c>
      <c r="G16" s="9">
        <f t="shared" si="6"/>
        <v>0</v>
      </c>
      <c r="H16" s="9">
        <f t="shared" si="7"/>
        <v>0</v>
      </c>
      <c r="I16" s="49">
        <f t="shared" si="8"/>
        <v>0</v>
      </c>
      <c r="J16" s="22"/>
    </row>
    <row r="17" spans="1:10" ht="18.75" x14ac:dyDescent="0.25">
      <c r="A17" s="8" t="s">
        <v>93</v>
      </c>
      <c r="B17" s="9">
        <v>8</v>
      </c>
      <c r="C17" s="9">
        <v>1</v>
      </c>
      <c r="D17" s="9">
        <f t="shared" si="4"/>
        <v>8</v>
      </c>
      <c r="E17" s="9">
        <v>0</v>
      </c>
      <c r="F17" s="9">
        <f t="shared" si="5"/>
        <v>0</v>
      </c>
      <c r="G17" s="9">
        <f t="shared" si="6"/>
        <v>0</v>
      </c>
      <c r="H17" s="9">
        <f t="shared" si="7"/>
        <v>0</v>
      </c>
      <c r="I17" s="49">
        <f t="shared" si="8"/>
        <v>0</v>
      </c>
      <c r="J17" s="22"/>
    </row>
    <row r="18" spans="1:10" ht="18.75" x14ac:dyDescent="0.25">
      <c r="A18" s="8" t="s">
        <v>94</v>
      </c>
      <c r="B18" s="9">
        <v>8</v>
      </c>
      <c r="C18" s="9">
        <v>0.1</v>
      </c>
      <c r="D18" s="9">
        <f t="shared" si="4"/>
        <v>0.8</v>
      </c>
      <c r="E18" s="9">
        <v>0</v>
      </c>
      <c r="F18" s="9">
        <f t="shared" si="5"/>
        <v>0</v>
      </c>
      <c r="G18" s="9">
        <f t="shared" si="6"/>
        <v>0</v>
      </c>
      <c r="H18" s="9">
        <f t="shared" si="7"/>
        <v>0</v>
      </c>
      <c r="I18" s="49">
        <f t="shared" si="8"/>
        <v>0</v>
      </c>
      <c r="J18" s="22"/>
    </row>
    <row r="19" spans="1:10" ht="18.75" x14ac:dyDescent="0.25">
      <c r="A19" s="8" t="s">
        <v>95</v>
      </c>
      <c r="B19" s="9">
        <v>8</v>
      </c>
      <c r="C19" s="9">
        <v>1</v>
      </c>
      <c r="D19" s="9">
        <f t="shared" si="4"/>
        <v>8</v>
      </c>
      <c r="E19" s="9">
        <f>L6*0.1</f>
        <v>3.6</v>
      </c>
      <c r="F19" s="9">
        <f t="shared" si="5"/>
        <v>28.8</v>
      </c>
      <c r="G19" s="9">
        <f t="shared" si="6"/>
        <v>1.4400000000000002</v>
      </c>
      <c r="H19" s="9">
        <f t="shared" si="7"/>
        <v>2.8800000000000003</v>
      </c>
      <c r="I19" s="10">
        <f t="shared" si="8"/>
        <v>1507.3920000000001</v>
      </c>
    </row>
    <row r="20" spans="1:10" ht="18.75" x14ac:dyDescent="0.25">
      <c r="A20" s="8" t="s">
        <v>96</v>
      </c>
      <c r="B20" s="9">
        <v>2</v>
      </c>
      <c r="C20" s="9">
        <v>1</v>
      </c>
      <c r="D20" s="9">
        <f t="shared" si="4"/>
        <v>2</v>
      </c>
      <c r="E20" s="9">
        <f>L6*0.9</f>
        <v>32.4</v>
      </c>
      <c r="F20" s="9">
        <f t="shared" si="5"/>
        <v>64.8</v>
      </c>
      <c r="G20" s="9">
        <f t="shared" si="6"/>
        <v>3.24</v>
      </c>
      <c r="H20" s="9">
        <f t="shared" si="7"/>
        <v>6.48</v>
      </c>
      <c r="I20" s="10">
        <f t="shared" si="8"/>
        <v>3391.6319999999996</v>
      </c>
    </row>
    <row r="21" spans="1:10" ht="18.75" x14ac:dyDescent="0.25">
      <c r="A21" s="8" t="s">
        <v>97</v>
      </c>
      <c r="B21" s="9">
        <v>2</v>
      </c>
      <c r="C21" s="9">
        <v>1</v>
      </c>
      <c r="D21" s="9">
        <f t="shared" si="4"/>
        <v>2</v>
      </c>
      <c r="E21" s="9">
        <f>0.1*L6</f>
        <v>3.6</v>
      </c>
      <c r="F21" s="9">
        <f t="shared" si="5"/>
        <v>7.2</v>
      </c>
      <c r="G21" s="9">
        <f t="shared" si="6"/>
        <v>0.36000000000000004</v>
      </c>
      <c r="H21" s="9">
        <f t="shared" si="7"/>
        <v>0.72000000000000008</v>
      </c>
      <c r="I21" s="10">
        <f t="shared" si="8"/>
        <v>376.84800000000001</v>
      </c>
    </row>
    <row r="22" spans="1:10" ht="18.75" x14ac:dyDescent="0.25">
      <c r="A22" s="8" t="s">
        <v>98</v>
      </c>
      <c r="B22" s="9">
        <v>8</v>
      </c>
      <c r="C22" s="9">
        <v>1</v>
      </c>
      <c r="D22" s="9">
        <f t="shared" si="4"/>
        <v>8</v>
      </c>
      <c r="E22" s="9">
        <f>L7*0.1</f>
        <v>1.2000000000000002</v>
      </c>
      <c r="F22" s="9">
        <f t="shared" si="5"/>
        <v>9.6000000000000014</v>
      </c>
      <c r="G22" s="9">
        <f t="shared" si="6"/>
        <v>0.48000000000000009</v>
      </c>
      <c r="H22" s="9">
        <f t="shared" si="7"/>
        <v>0.96000000000000019</v>
      </c>
      <c r="I22" s="10">
        <f t="shared" si="8"/>
        <v>502.46400000000011</v>
      </c>
    </row>
    <row r="23" spans="1:10" ht="18.75" x14ac:dyDescent="0.25">
      <c r="A23" s="8" t="s">
        <v>99</v>
      </c>
      <c r="B23" s="9">
        <v>2</v>
      </c>
      <c r="C23" s="9">
        <v>1</v>
      </c>
      <c r="D23" s="9">
        <f t="shared" si="4"/>
        <v>2</v>
      </c>
      <c r="E23" s="9">
        <f>L7*0.9</f>
        <v>10.8</v>
      </c>
      <c r="F23" s="9">
        <f t="shared" si="5"/>
        <v>21.6</v>
      </c>
      <c r="G23" s="9">
        <f t="shared" si="6"/>
        <v>1.08</v>
      </c>
      <c r="H23" s="9">
        <f t="shared" si="7"/>
        <v>2.16</v>
      </c>
      <c r="I23" s="10">
        <f t="shared" si="8"/>
        <v>1130.5440000000001</v>
      </c>
    </row>
    <row r="24" spans="1:10" ht="15.75" x14ac:dyDescent="0.25">
      <c r="A24" s="15" t="s">
        <v>117</v>
      </c>
      <c r="B24" s="16"/>
      <c r="C24" s="16"/>
      <c r="D24" s="16"/>
      <c r="E24" s="16"/>
      <c r="F24" s="59">
        <f>ROUND(SUM(F7:H23), -1)</f>
        <v>150</v>
      </c>
      <c r="G24" s="60"/>
      <c r="H24" s="61"/>
      <c r="I24" s="17">
        <f>ROUND(SUM(I7:I23),-2)</f>
        <v>6900</v>
      </c>
    </row>
    <row r="28" spans="1:10" x14ac:dyDescent="0.25">
      <c r="A28" s="18" t="s">
        <v>56</v>
      </c>
    </row>
    <row r="29" spans="1:10" ht="18.75" x14ac:dyDescent="0.25">
      <c r="A29" s="19" t="s">
        <v>134</v>
      </c>
    </row>
    <row r="30" spans="1:10" x14ac:dyDescent="0.25">
      <c r="A30" s="20" t="s">
        <v>101</v>
      </c>
    </row>
    <row r="31" spans="1:10" ht="18.75" x14ac:dyDescent="0.25">
      <c r="A31" s="21" t="s">
        <v>118</v>
      </c>
    </row>
    <row r="32" spans="1:10" ht="18.75" x14ac:dyDescent="0.25">
      <c r="A32" s="19" t="s">
        <v>102</v>
      </c>
    </row>
    <row r="33" spans="1:7" ht="18.75" x14ac:dyDescent="0.25">
      <c r="A33" s="19" t="s">
        <v>103</v>
      </c>
    </row>
    <row r="34" spans="1:7" ht="18.75" x14ac:dyDescent="0.25">
      <c r="A34" s="19" t="s">
        <v>104</v>
      </c>
    </row>
    <row r="35" spans="1:7" ht="18.75" x14ac:dyDescent="0.25">
      <c r="A35" s="19" t="s">
        <v>105</v>
      </c>
    </row>
    <row r="36" spans="1:7" ht="18.75" x14ac:dyDescent="0.25">
      <c r="A36" s="19" t="s">
        <v>106</v>
      </c>
    </row>
    <row r="37" spans="1:7" ht="18.75" x14ac:dyDescent="0.25">
      <c r="A37" s="19" t="s">
        <v>107</v>
      </c>
    </row>
    <row r="38" spans="1:7" ht="18.75" x14ac:dyDescent="0.25">
      <c r="A38" s="19" t="s">
        <v>114</v>
      </c>
      <c r="G38" s="22"/>
    </row>
    <row r="39" spans="1:7" ht="18.75" x14ac:dyDescent="0.25">
      <c r="A39" s="19" t="s">
        <v>108</v>
      </c>
    </row>
    <row r="40" spans="1:7" ht="18.75" x14ac:dyDescent="0.25">
      <c r="A40" s="19" t="s">
        <v>109</v>
      </c>
      <c r="G40" s="23"/>
    </row>
    <row r="41" spans="1:7" ht="18.75" x14ac:dyDescent="0.25">
      <c r="A41" s="19" t="s">
        <v>129</v>
      </c>
      <c r="G41" s="23"/>
    </row>
  </sheetData>
  <mergeCells count="1">
    <mergeCell ref="F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Industry</vt:lpstr>
      <vt:lpstr>Agency</vt:lpstr>
      <vt:lpstr>Industry!_Hlk226374301</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wwrigley</cp:lastModifiedBy>
  <dcterms:created xsi:type="dcterms:W3CDTF">2015-04-06T18:07:42Z</dcterms:created>
  <dcterms:modified xsi:type="dcterms:W3CDTF">2018-10-23T15:21:16Z</dcterms:modified>
</cp:coreProperties>
</file>