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chris.bachman\Desktop\Excel Forms\"/>
    </mc:Choice>
  </mc:AlternateContent>
  <xr:revisionPtr revIDLastSave="0" documentId="10_ncr:100000_{C7B5FA36-08E0-40D7-88B3-393CF0BB3539}" xr6:coauthVersionLast="31" xr6:coauthVersionMax="31" xr10:uidLastSave="{00000000-0000-0000-0000-000000000000}"/>
  <workbookProtection workbookAlgorithmName="SHA-512" workbookHashValue="5/C4m28F0d7W/rqO3jTYdjaMLzcTwe5Zj6HEFuJH8I0+2GoaFP9PGMlcJEF+XrwtRALYarHgjGwSV7D+TI85fQ==" workbookSaltValue="zgEr+aBN1JI/pkJ/5j+8aA==" workbookSpinCount="100000" lockStructure="1"/>
  <bookViews>
    <workbookView xWindow="0" yWindow="0" windowWidth="17385" windowHeight="5970" tabRatio="732" xr2:uid="{00000000-000D-0000-FFFF-FFFF00000000}"/>
  </bookViews>
  <sheets>
    <sheet name="Partner Info and ToC" sheetId="10" r:id="rId1"/>
    <sheet name="Dehydrator Vents" sheetId="7" r:id="rId2"/>
    <sheet name="Pneumatic Controllers" sheetId="13" r:id="rId3"/>
    <sheet name="Additional Activities" sheetId="1" r:id="rId4"/>
    <sheet name="references" sheetId="11" r:id="rId5"/>
    <sheet name="production_activities" sheetId="4" state="hidden" r:id="rId6"/>
    <sheet name="picklists" sheetId="2" state="hidden" r:id="rId7"/>
  </sheets>
  <definedNames>
    <definedName name="default_CH4_content">references!$B$15</definedName>
    <definedName name="default_hours">references!$B$14</definedName>
    <definedName name="Efficiency">references!$B$6</definedName>
    <definedName name="Emission_Factor">references!$B$5</definedName>
    <definedName name="partners">picklists!$E$2:$E$25</definedName>
    <definedName name="pneumatic_highbleed_EF">references!$B$11</definedName>
    <definedName name="pneumatic_lowbleed_EF">references!$B$10</definedName>
    <definedName name="_xlnm.Print_Area" localSheetId="0">'Partner Info and ToC'!$A$1:$C$23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13" l="1"/>
  <c r="C4" i="13"/>
  <c r="C5" i="1" l="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4" i="1"/>
  <c r="J6" i="13" l="1"/>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J102" i="13"/>
  <c r="J103" i="13"/>
  <c r="J104" i="13"/>
  <c r="J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H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F102" i="13"/>
  <c r="F103" i="13"/>
  <c r="F104" i="13"/>
  <c r="F5" i="13"/>
  <c r="B14" i="11"/>
  <c r="B11" i="11"/>
  <c r="B10" i="11"/>
  <c r="L104" i="7" l="1"/>
  <c r="L103" i="7"/>
  <c r="L102" i="7"/>
  <c r="L101" i="7"/>
  <c r="L100" i="7"/>
  <c r="L99" i="7"/>
  <c r="L98" i="7"/>
  <c r="L97" i="7"/>
  <c r="L96" i="7"/>
  <c r="L95" i="7"/>
  <c r="L94" i="7"/>
  <c r="L93" i="7"/>
  <c r="L92" i="7"/>
  <c r="L91" i="7"/>
  <c r="L90" i="7"/>
  <c r="L89" i="7"/>
  <c r="L88" i="7"/>
  <c r="L87" i="7"/>
  <c r="L86" i="7"/>
  <c r="L85" i="7"/>
  <c r="L84" i="7"/>
  <c r="L83" i="7"/>
  <c r="L82" i="7"/>
  <c r="L81" i="7"/>
  <c r="L80" i="7"/>
  <c r="L79" i="7"/>
  <c r="L78" i="7"/>
  <c r="L77" i="7"/>
  <c r="L76" i="7"/>
  <c r="L75" i="7"/>
  <c r="L74" i="7"/>
  <c r="L73" i="7"/>
  <c r="L72" i="7"/>
  <c r="L71" i="7"/>
  <c r="L70" i="7"/>
  <c r="L69" i="7"/>
  <c r="L68" i="7"/>
  <c r="L67" i="7"/>
  <c r="L66" i="7"/>
  <c r="L65" i="7"/>
  <c r="L64" i="7"/>
  <c r="L63" i="7"/>
  <c r="L62" i="7"/>
  <c r="L61" i="7"/>
  <c r="L60" i="7"/>
  <c r="L59" i="7"/>
  <c r="L58" i="7"/>
  <c r="L57" i="7"/>
  <c r="L56" i="7"/>
  <c r="L55" i="7"/>
  <c r="L54" i="7"/>
  <c r="L53" i="7"/>
  <c r="L52" i="7"/>
  <c r="L51" i="7"/>
  <c r="L50" i="7"/>
  <c r="L49" i="7"/>
  <c r="L48" i="7"/>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L16" i="7"/>
  <c r="L15" i="7"/>
  <c r="L14" i="7"/>
  <c r="L13" i="7"/>
  <c r="L12" i="7"/>
  <c r="L11" i="7"/>
  <c r="L10" i="7"/>
  <c r="L9" i="7"/>
  <c r="L8" i="7"/>
  <c r="L7" i="7"/>
  <c r="L6" i="7"/>
  <c r="L5" i="7"/>
  <c r="L4" i="7"/>
  <c r="H104" i="7"/>
  <c r="H103" i="7"/>
  <c r="H102" i="7"/>
  <c r="H101" i="7"/>
  <c r="H100" i="7"/>
  <c r="H99" i="7"/>
  <c r="H98" i="7"/>
  <c r="H97" i="7"/>
  <c r="H96" i="7"/>
  <c r="H95" i="7"/>
  <c r="H94" i="7"/>
  <c r="H93" i="7"/>
  <c r="H92" i="7"/>
  <c r="H91" i="7"/>
  <c r="H90" i="7"/>
  <c r="H89" i="7"/>
  <c r="H88" i="7"/>
  <c r="H87" i="7"/>
  <c r="H86"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7" i="7"/>
  <c r="H6" i="7"/>
  <c r="H5" i="7"/>
  <c r="H4" i="7"/>
  <c r="B104" i="7" l="1"/>
  <c r="B103" i="7"/>
  <c r="B102" i="7"/>
  <c r="B101" i="7"/>
  <c r="B100" i="7"/>
  <c r="B99" i="7"/>
  <c r="B98" i="7"/>
  <c r="B97" i="7"/>
  <c r="B96" i="7"/>
  <c r="B95" i="7"/>
  <c r="B94" i="7"/>
  <c r="B93" i="7"/>
  <c r="B92" i="7"/>
  <c r="B91" i="7"/>
  <c r="B90" i="7"/>
  <c r="B89" i="7"/>
  <c r="B88" i="7"/>
  <c r="B87" i="7"/>
  <c r="B86" i="7"/>
  <c r="B85" i="7"/>
  <c r="B84" i="7"/>
  <c r="B83" i="7"/>
  <c r="B82" i="7"/>
  <c r="B81" i="7"/>
  <c r="B80" i="7"/>
  <c r="B79" i="7"/>
  <c r="B78" i="7"/>
  <c r="B77" i="7"/>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B5" i="7"/>
  <c r="D104" i="7" l="1"/>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E4" i="1" l="1"/>
  <c r="E103" i="1" l="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<sst xmlns="http://schemas.openxmlformats.org/spreadsheetml/2006/main" count="214" uniqueCount="195">
  <si>
    <t>Basis for Emission Reduction Estimate</t>
  </si>
  <si>
    <t>Activity Name</t>
  </si>
  <si>
    <t>Sunset</t>
  </si>
  <si>
    <t>Convert to instrument air systems</t>
  </si>
  <si>
    <t>Convert natural gas-fired generator to solar power</t>
  </si>
  <si>
    <t>Convert natural gas-driven chemical pumps</t>
  </si>
  <si>
    <t>DI&amp;M: survey and repair leaks</t>
  </si>
  <si>
    <t>Eliminate unnecessary equipment and/or systems</t>
  </si>
  <si>
    <t>Improve system design/operation</t>
  </si>
  <si>
    <t>Inject blowdown gas into low pressure mains or fuel gas system</t>
  </si>
  <si>
    <t>Install electric motor starters</t>
  </si>
  <si>
    <t>Install flares</t>
  </si>
  <si>
    <t>Redesign blowdown/alter ESD practices</t>
  </si>
  <si>
    <t>Reduce gas venting with fewer compressor startups and improved ignition</t>
  </si>
  <si>
    <t>Reroute dehydrator/tank vents to flare or station suction</t>
  </si>
  <si>
    <t>Test and repair pressure safety valves</t>
  </si>
  <si>
    <t>Use add-on controls to reduce emissions from pneumatics</t>
  </si>
  <si>
    <t>Use hot taps for in-service pipeline connections</t>
  </si>
  <si>
    <t>Use pipeline pump-down techniques to lower gas line pressure</t>
  </si>
  <si>
    <t>Capture and use waste heat to reduce gas usage and emissions</t>
  </si>
  <si>
    <t>Convert pneumatic devices to mechanical controls</t>
  </si>
  <si>
    <t>DI&amp;M at compressor stations</t>
  </si>
  <si>
    <t>DI&amp;M: leak detection using IR camera/optical imaging</t>
  </si>
  <si>
    <t>Heat tracing to prevent control valves from freezing open</t>
  </si>
  <si>
    <t>Install automated air/fuel ratio controls</t>
  </si>
  <si>
    <t>Install condensers on glycol dehydrators</t>
  </si>
  <si>
    <t>Install electric compressors</t>
  </si>
  <si>
    <t>Install hydrocarbon liquid stabilizer</t>
  </si>
  <si>
    <t>Install no bleed controllers</t>
  </si>
  <si>
    <t>Install pressurized storage of condensate</t>
  </si>
  <si>
    <t>Install vapor recovery units (VRUs) on storage tanks</t>
  </si>
  <si>
    <t>Nitrogen rejection unit optimization</t>
  </si>
  <si>
    <t>Pipeline replacement and repair</t>
  </si>
  <si>
    <t>Reduce emissions when taking compressors offline</t>
  </si>
  <si>
    <t>Reduce excess blanket gas blow-by to the atmosphere</t>
  </si>
  <si>
    <t>Reduce glycol circulation rates in dehydrators</t>
  </si>
  <si>
    <t>Replace gas starters with air or nitrogen</t>
  </si>
  <si>
    <t>Reroute glycol skimmer gas</t>
  </si>
  <si>
    <t>Perform gas recovery using slipstream</t>
  </si>
  <si>
    <t>Route gas to compressor suction/blowcase vessel</t>
  </si>
  <si>
    <t>Artificial lift: gas lift</t>
  </si>
  <si>
    <t>Artificial lift: install plunger lifts</t>
  </si>
  <si>
    <t>Artificial lift: install pumpjacks or rod pumps on gas wells</t>
  </si>
  <si>
    <t>Artificial lift: install smart lift automated systems on gas wells</t>
  </si>
  <si>
    <t>Artificial lift: install velocity tubing strings</t>
  </si>
  <si>
    <t>Artificial lift: pressure swabbing</t>
  </si>
  <si>
    <t>Artificial lift: use capillary strings</t>
  </si>
  <si>
    <t>Artificial lift: use compression</t>
  </si>
  <si>
    <t>Artificial lift: use pumping unit</t>
  </si>
  <si>
    <t>Automate compressor systems operations to reduce venting</t>
  </si>
  <si>
    <t>Capture/use gas released from gas-operated pneumatic pumps</t>
  </si>
  <si>
    <t>Catalytic converter installation</t>
  </si>
  <si>
    <t>Convert to low pressure compressor starters</t>
  </si>
  <si>
    <t>Convert water tank blanket from natural gas to CO2</t>
  </si>
  <si>
    <t>DI&amp;M: leak detection using lower emission threshold</t>
  </si>
  <si>
    <t>Flare reduction program</t>
  </si>
  <si>
    <t>Increase compression capacity to reduce venting/flaring</t>
  </si>
  <si>
    <t>Install automated shut-in cycle units to reduce well venting</t>
  </si>
  <si>
    <t>Install BASO valves</t>
  </si>
  <si>
    <t>Install controllers on gas-assisted methanol pump</t>
  </si>
  <si>
    <t>Install electric motors</t>
  </si>
  <si>
    <t>Install evactors</t>
  </si>
  <si>
    <t>Install flash gas compressors</t>
  </si>
  <si>
    <t>Install flash tank separator on water gathering system</t>
  </si>
  <si>
    <t>Install lean burn compressor</t>
  </si>
  <si>
    <t>Install non-venting dump controllers</t>
  </si>
  <si>
    <t>Install pilotless burner controls</t>
  </si>
  <si>
    <t>Install plugs on valves and open ended lines</t>
  </si>
  <si>
    <t>Install pumps for separators</t>
  </si>
  <si>
    <t>Install purge reducer on flare</t>
  </si>
  <si>
    <t>Install snubbing unit at wellhead</t>
  </si>
  <si>
    <t>Install soap launcher/soap unit</t>
  </si>
  <si>
    <t>Install vapor recovery units on pipeline liquid/condensate tanks</t>
  </si>
  <si>
    <t>Install/convert gas powered separators to solar powered separators</t>
  </si>
  <si>
    <t>Lower compressor purge pressure for shutdown</t>
  </si>
  <si>
    <t>Lower heater-treater temperature</t>
  </si>
  <si>
    <t>Optimize gas well unloading times</t>
  </si>
  <si>
    <t>Perform reduced emissions completions for hydraulically fractured gas wells</t>
  </si>
  <si>
    <t>Recover gas during condensate loading</t>
  </si>
  <si>
    <t>Recover gas from separators</t>
  </si>
  <si>
    <t>Reduce gas pressure on pneumatic devices</t>
  </si>
  <si>
    <t>Reduce methane emissions from compressor rod packing systems</t>
  </si>
  <si>
    <t>Reduce venting from unlit pilot: install electronic safety devices</t>
  </si>
  <si>
    <t>Re-inject gas for enhanced oil recovery</t>
  </si>
  <si>
    <t>Re-inject gas into crude</t>
  </si>
  <si>
    <t>Replace aged heaters with new efficient gas fired heaters</t>
  </si>
  <si>
    <t>Replace bi-directional orifice meter w/ ultrasonic meters</t>
  </si>
  <si>
    <t>Replace chemical pumps with electronic flow controllers</t>
  </si>
  <si>
    <t>Replace leaking aboveground tanks</t>
  </si>
  <si>
    <t>Replacing glycol dehydrators with desiccant dehydrators</t>
  </si>
  <si>
    <t>Route casinghead gas to VRU or compressor</t>
  </si>
  <si>
    <t>Shutdown glycol dehydrator stripping gas in winter</t>
  </si>
  <si>
    <t>Turbine fuel use optimization</t>
  </si>
  <si>
    <t>Use foaming agents to reduce blowdown frequency</t>
  </si>
  <si>
    <t>Use protective tank coatings to reduce leaks</t>
  </si>
  <si>
    <t>Years</t>
  </si>
  <si>
    <t>Gas Value</t>
  </si>
  <si>
    <t>Yes</t>
  </si>
  <si>
    <t>No</t>
  </si>
  <si>
    <t>N/A</t>
  </si>
  <si>
    <t>AutoCalcSunset</t>
  </si>
  <si>
    <t>Automatically calculate sunsets?</t>
  </si>
  <si>
    <t>Total Methane Emission Reduction 
(Mcf/yr)</t>
  </si>
  <si>
    <t>Start Year</t>
  </si>
  <si>
    <t>End Year</t>
  </si>
  <si>
    <t>Number of Flash Tank Separators Installed</t>
  </si>
  <si>
    <t>Average Gas Throughput (MMcf/yr)</t>
  </si>
  <si>
    <t>Hours of Operation (hrs/yr)</t>
  </si>
  <si>
    <t>TEG Circulation Rate (gal/hr)</t>
  </si>
  <si>
    <t>Methane Entrainment Rate (scf/gal)</t>
  </si>
  <si>
    <t>Calculate Using Default</t>
  </si>
  <si>
    <t>Calculate Using Standard Calculation</t>
  </si>
  <si>
    <t>Other Calculation</t>
  </si>
  <si>
    <t>Total Methane Emission Reduction Based on Other Assumptions
(Mcf/yr)</t>
  </si>
  <si>
    <t>Anadarko Petroleum Corporation</t>
  </si>
  <si>
    <t>Apache Corporation</t>
  </si>
  <si>
    <t>BP</t>
  </si>
  <si>
    <t>Cabot Oil &amp; Gas Corporation</t>
  </si>
  <si>
    <t>Chesapeake Energy</t>
  </si>
  <si>
    <t>Chevron Corporation</t>
  </si>
  <si>
    <t>ConocoPhillips Alaska Natural Gas Corporation</t>
  </si>
  <si>
    <t>ConocoPhillips Petroleum Company</t>
  </si>
  <si>
    <t>Dominion Energy Wexpro</t>
  </si>
  <si>
    <t>Energen Resources</t>
  </si>
  <si>
    <t>EP Energy</t>
  </si>
  <si>
    <t>Extraction Oil &amp; Gas, Inc.</t>
  </si>
  <si>
    <t>Hess Corporation's Americas Exploration and Production</t>
  </si>
  <si>
    <t>Hunt Oil Company</t>
  </si>
  <si>
    <t>Murphy Exploration and Production Company</t>
  </si>
  <si>
    <t>Noble Energy, Inc.</t>
  </si>
  <si>
    <t>Occidental Oil and Gas Corporation</t>
  </si>
  <si>
    <t>Seneca Resources Corporation</t>
  </si>
  <si>
    <t>Shell Exploration &amp; Production Company</t>
  </si>
  <si>
    <t>Southwestern Energy Company</t>
  </si>
  <si>
    <t>Tecolote Energy</t>
  </si>
  <si>
    <t>partners</t>
  </si>
  <si>
    <r>
      <t>FORM VERSION: REPORTING SEASON 20</t>
    </r>
    <r>
      <rPr>
        <i/>
        <sz val="11"/>
        <color rgb="FFFF0000"/>
        <rFont val="Calibri"/>
        <family val="2"/>
        <scheme val="minor"/>
      </rPr>
      <t>XX</t>
    </r>
  </si>
  <si>
    <t>Partner Name</t>
  </si>
  <si>
    <t>Reporting Year</t>
  </si>
  <si>
    <r>
      <t>20</t>
    </r>
    <r>
      <rPr>
        <sz val="11"/>
        <color rgb="FFFF0000"/>
        <rFont val="Calibri"/>
        <family val="2"/>
        <scheme val="minor"/>
      </rPr>
      <t>XX</t>
    </r>
  </si>
  <si>
    <t>Use the Table of Contents below to navigate to the different tabs of the form. You can use column B to indicate if you reported data on a specific tab.</t>
  </si>
  <si>
    <t>Distribution Emission Sources</t>
  </si>
  <si>
    <t>Data Reported</t>
  </si>
  <si>
    <t>Information</t>
  </si>
  <si>
    <t>Natural Gas STAR Annual Report - Production Segment</t>
  </si>
  <si>
    <t>Dehydrator Vents</t>
  </si>
  <si>
    <t>Pneumatic Controllers</t>
  </si>
  <si>
    <t>Additional Production Activities</t>
  </si>
  <si>
    <t>Install flash tank separators on glycol dehydrator vents</t>
  </si>
  <si>
    <t>Convert high-bleed controllers to low-bleed; convert high-bleed or low-bleed controllers to zero-emitting controllers; remove controllers from service with no replacement</t>
  </si>
  <si>
    <t>Use this tab to report all other methane reductions in the Production segment. You will be able to select the technology/practice used from the list of Natural Gas STAR Partner Reported Opportunities. If the activity you are reporting is not included in the list, please contact EPA at GasSTAR@epa.gov</t>
  </si>
  <si>
    <t>Return to Table of Contents</t>
  </si>
  <si>
    <t>Calculation Method: Default, Standard, or Other</t>
  </si>
  <si>
    <t>Select the Activity</t>
  </si>
  <si>
    <t>Eligible Sunset Years 
for this Activity</t>
  </si>
  <si>
    <t>Antero Resources</t>
  </si>
  <si>
    <t>Chevron North America Exploration and Production Company (Gulf of Mexico Business Unit)</t>
  </si>
  <si>
    <t>Marathon Oil Company</t>
  </si>
  <si>
    <t xml:space="preserve">Install Flash Tank Separators on Glycol Dehydrators </t>
  </si>
  <si>
    <t>scf/MMcfd</t>
  </si>
  <si>
    <t>percent (expressed as decimal)</t>
  </si>
  <si>
    <t>Measurement data</t>
  </si>
  <si>
    <t>Engineering calculations</t>
  </si>
  <si>
    <t>Modeling</t>
  </si>
  <si>
    <t>Emission factor</t>
  </si>
  <si>
    <t>Other (specify)</t>
  </si>
  <si>
    <t>Emission Factors</t>
  </si>
  <si>
    <t>Low Continuous Bleed Pneumatic Device Vents</t>
  </si>
  <si>
    <t>High Continuous Bleed Pneumatic Device Vents</t>
  </si>
  <si>
    <t>Convert high-bleed to low-bleed</t>
  </si>
  <si>
    <t>Number of controllers converted</t>
  </si>
  <si>
    <t>Calculated Total Methane Emission Reductions
(Mcf/yr)</t>
  </si>
  <si>
    <t>Convert high-bleed to zero-bleed/remove from service</t>
  </si>
  <si>
    <t>Number of controllers converted/removed from service</t>
  </si>
  <si>
    <t>Convert low-bleed to zero-bleed/remove from service</t>
  </si>
  <si>
    <t>New or Ongoing?</t>
  </si>
  <si>
    <t>Provide additional comments or detail about how your company implemented this BMP</t>
  </si>
  <si>
    <t>Default Values</t>
  </si>
  <si>
    <t>Operating hours</t>
  </si>
  <si>
    <t>Assumes 24/7 operation all year</t>
  </si>
  <si>
    <t xml:space="preserve">Methane content of natural gas </t>
  </si>
  <si>
    <t>Explain Reduction Calculation Used</t>
  </si>
  <si>
    <t>Describe how your company implemented this activity (e.g., number of units installed or other activities conducted)</t>
  </si>
  <si>
    <t xml:space="preserve">This sheet summarizes values used in calculations in this workbook. If you have questions on any of the values used, please contact EPA at GasSTAR@epa.gov </t>
  </si>
  <si>
    <t>scf whole gas / hr / device</t>
  </si>
  <si>
    <t>Source: 40 CFR 98, Table W-1A (Population Emission Factors, Gas Service)</t>
  </si>
  <si>
    <t>Automatically calculate sunsets (if Sunset Years &gt;1)?</t>
  </si>
  <si>
    <t>Install Flash Tank Separators on Glycol Dehydrators</t>
  </si>
  <si>
    <t>Inventory of U.S. Greenhouse Gas Emissions and Sinks:  1990-2016, Annex 3.6 (Table 3.6-3), https://www.epa.gov/sites/production/files/2018-04/2018_ghgi_natural_gas_systems_annex_tables.xlsx</t>
  </si>
  <si>
    <t>The public reporting and recordkeeping burden for this collection of information is estimated to average 51 hours for each new response and 25 hours for subsequent responses.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</si>
  <si>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t>Notes:</t>
  </si>
  <si>
    <r>
      <t>Emission Factor</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</si>
  <si>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Derived from “Methane Emissions from the Natural Gas Industry,” Volume 14, Glycol Dehydrators, co-sponsored by the Gas Research Institute and EPA, June 1996.</t>
    </r>
  </si>
  <si>
    <r>
      <t>Efficiency</t>
    </r>
    <r>
      <rPr>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</si>
  <si>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 xml:space="preserve">  Derived from “Optimize Glycol Circulation And Install Flash Tank Separators In Glycol Dehydrators” Lessons Learned document, EPA, October 2006.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</si>
</sst>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7" x14ac:knownFonts="1">
    <font>
      <sz val="11"/>
      <color theme="1"/>
      <name val="Calibri"/>
      <family val="2"/>
      <scheme val="minor"/>
    </font>
    <font>
      <sz val="11"/>
      <color indexed="8"/>
      <name val="Calibri"/>
      <family val="2"/>
    </font>
    <font>
      <sz val="10"/>
      <color indexed="8"/>
      <name val="Arial"/>
      <family val="2"/>
    </font>
    <font>
      <sz val="11"/>
      <color rgb="FFFF0000"/>
      <name val="Calibri"/>
      <family val="2"/>
      <scheme val="minor"/>
    </font>
    <font>
      <b/>
      <sz val="11"/>
      <color theme="1"/>
      <name val="Calibri"/>
      <family val="2"/>
      <scheme val="minor"/>
    </font>
    <font>
      <sz val="10"/>
      <color indexed="8"/>
      <name val="Arial"/>
      <family val="2"/>
    </font>
    <font>
      <sz val="11"/>
      <color indexed="8"/>
      <name val="Calibri"/>
      <family val="2"/>
    </font>
    <font>
      <u/>
      <sz val="11"/>
      <color theme="10"/>
      <name val="Calibri"/>
      <family val="2"/>
      <scheme val="minor"/>
    </font>
    <font>
      <b/>
      <sz val="13"/>
      <color theme="1"/>
      <name val="Calibri"/>
      <family val="2"/>
      <scheme val="minor"/>
    </font>
    <font>
      <i/>
      <sz val="11"/>
      <color theme="1"/>
      <name val="Calibri"/>
      <family val="2"/>
      <scheme val="minor"/>
    </font>
    <font>
      <i/>
      <sz val="11"/>
      <color rgb="FFFF0000"/>
      <name val="Calibri"/>
      <family val="2"/>
      <scheme val="minor"/>
    </font>
    <font>
      <b/>
      <sz val="12"/>
      <color theme="1"/>
      <name val="Calibri"/>
      <family val="2"/>
      <scheme val="minor"/>
    </font>
    <font>
      <b/>
      <sz val="14"/>
      <color theme="1"/>
      <name val="Calibri"/>
      <family val="2"/>
      <scheme val="minor"/>
    </font>
    <font>
      <sz val="11"/>
      <color theme="1"/>
      <name val="Calibri"/>
      <family val="2"/>
      <scheme val="minor"/>
    </font>
    <font>
      <sz val="11"/>
      <name val="Calibri"/>
      <family val="2"/>
      <scheme val="minor"/>
    </font>
    <font>
      <sz val="9"/>
      <color theme="1"/>
      <name val="Arial"/>
      <family val="2"/>
    </font>
    <font>
      <vertAlign val="superscript"/>
      <sz val="11"/>
      <color theme="1"/>
      <name val="Calibri"/>
      <family val="2"/>
      <scheme val="minor"/>
    </font>
  </fonts>
  <fills count="8">
    <fill>
      <patternFill patternType="none"/>
    </fill>
    <fill>
      <patternFill patternType="gray125"/>
    </fill>
    <fill>
      <patternFill patternType="solid">
        <fgColor indexed="22"/>
        <bgColor indexed="0"/>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1"/>
        <bgColor indexed="64"/>
      </patternFill>
    </fill>
  </fills>
  <borders count="75">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medium">
        <color auto="1"/>
      </top>
      <bottom style="thin">
        <color auto="1"/>
      </bottom>
      <diagonal/>
    </border>
    <border>
      <left/>
      <right style="thin">
        <color indexed="64"/>
      </right>
      <top style="thin">
        <color indexed="64"/>
      </top>
      <bottom style="thin">
        <color indexed="64"/>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indexed="64"/>
      </left>
      <right/>
      <top style="thin">
        <color indexed="64"/>
      </top>
      <bottom style="thin">
        <color indexed="64"/>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bottom style="thin">
        <color indexed="64"/>
      </bottom>
      <diagonal/>
    </border>
    <border>
      <left style="medium">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thin">
        <color indexed="64"/>
      </top>
      <bottom style="thin">
        <color indexed="64"/>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medium">
        <color auto="1"/>
      </right>
      <top/>
      <bottom style="thin">
        <color auto="1"/>
      </bottom>
      <diagonal/>
    </border>
    <border>
      <left/>
      <right style="medium">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medium">
        <color auto="1"/>
      </left>
      <right style="medium">
        <color indexed="64"/>
      </right>
      <top style="thin">
        <color auto="1"/>
      </top>
      <bottom style="medium">
        <color indexed="64"/>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indexed="64"/>
      </left>
      <right/>
      <top style="thin">
        <color auto="1"/>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medium">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auto="1"/>
      </left>
      <right style="medium">
        <color auto="1"/>
      </right>
      <top style="thin">
        <color auto="1"/>
      </top>
      <bottom style="medium">
        <color auto="1"/>
      </bottom>
      <diagonal/>
    </border>
    <border>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top style="thin">
        <color indexed="64"/>
      </top>
      <bottom style="medium">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auto="1"/>
      </bottom>
      <diagonal/>
    </border>
    <border>
      <left style="thin">
        <color auto="1"/>
      </left>
      <right style="medium">
        <color auto="1"/>
      </right>
      <top/>
      <bottom style="medium">
        <color auto="1"/>
      </bottom>
      <diagonal/>
    </border>
    <border>
      <left/>
      <right style="medium">
        <color auto="1"/>
      </right>
      <top style="thin">
        <color auto="1"/>
      </top>
      <bottom style="medium">
        <color auto="1"/>
      </bottom>
      <diagonal/>
    </border>
  </borders>
  <cellStyleXfs count="6">
    <xf numFmtId="0" fontId="0" fillId="0" borderId="0"/>
    <xf numFmtId="0" fontId="2" fillId="0" borderId="0"/>
    <xf numFmtId="0" fontId="5" fillId="0" borderId="0"/>
    <xf numFmtId="0" fontId="7" fillId="0" borderId="0" applyNumberFormat="0" applyFill="0" applyBorder="0" applyAlignment="0" applyProtection="0"/>
    <xf numFmtId="43" fontId="13" fillId="0" borderId="0" applyFont="0" applyFill="0" applyBorder="0" applyAlignment="0" applyProtection="0"/>
    <xf numFmtId="9" fontId="13" fillId="0" borderId="0" applyFont="0" applyFill="0" applyBorder="0" applyAlignment="0" applyProtection="0"/>
  </cellStyleXfs>
  <cellXfs count="148">
    <xf numFmtId="0" fontId="0" fillId="0" borderId="0" xfId="0"/>
    <xf numFmtId="0" fontId="0" fillId="0" borderId="0" xfId="0" applyAlignment="1" applyProtection="1">
      <alignment horizontal="center" vertical="top"/>
      <protection locked="0"/>
    </xf>
    <xf numFmtId="0" fontId="0" fillId="0" borderId="0" xfId="0" applyAlignment="1" applyProtection="1">
      <alignment vertical="top"/>
      <protection locked="0"/>
    </xf>
    <xf numFmtId="0" fontId="0" fillId="4" borderId="0" xfId="0" applyFill="1" applyAlignment="1" applyProtection="1">
      <alignment horizontal="center" vertical="top"/>
    </xf>
    <xf numFmtId="0" fontId="6" fillId="2" borderId="1" xfId="2" applyFont="1" applyFill="1" applyBorder="1" applyAlignment="1">
      <alignment horizontal="center"/>
    </xf>
    <xf numFmtId="0" fontId="6" fillId="0" borderId="2" xfId="2" applyFont="1" applyFill="1" applyBorder="1" applyAlignment="1"/>
    <xf numFmtId="0" fontId="8" fillId="0" borderId="0" xfId="0" applyFont="1"/>
    <xf numFmtId="0" fontId="9" fillId="0" borderId="0" xfId="0" applyFont="1"/>
    <xf numFmtId="0" fontId="11" fillId="6" borderId="3" xfId="0" applyFont="1" applyFill="1" applyBorder="1" applyAlignment="1"/>
    <xf numFmtId="0" fontId="0" fillId="7" borderId="0" xfId="0" applyFill="1"/>
    <xf numFmtId="0" fontId="4" fillId="0" borderId="0" xfId="0" applyFont="1"/>
    <xf numFmtId="0" fontId="11" fillId="6" borderId="3" xfId="0" applyFont="1" applyFill="1" applyBorder="1" applyAlignment="1">
      <alignment vertical="top" wrapText="1"/>
    </xf>
    <xf numFmtId="0" fontId="0" fillId="0" borderId="0" xfId="0" applyAlignment="1">
      <alignment vertical="top" wrapText="1"/>
    </xf>
    <xf numFmtId="0" fontId="7" fillId="0" borderId="3" xfId="3" applyBorder="1" applyAlignment="1">
      <alignment vertical="top" wrapText="1"/>
    </xf>
    <xf numFmtId="0" fontId="0" fillId="0" borderId="3" xfId="0" applyBorder="1" applyAlignment="1">
      <alignment vertical="top" wrapText="1"/>
    </xf>
    <xf numFmtId="0" fontId="3" fillId="0" borderId="0" xfId="0" applyFont="1" applyAlignment="1">
      <alignment vertical="center"/>
    </xf>
    <xf numFmtId="0" fontId="9" fillId="7" borderId="0" xfId="0" applyFont="1" applyFill="1" applyAlignment="1">
      <alignment vertical="top"/>
    </xf>
    <xf numFmtId="0" fontId="0" fillId="0" borderId="0" xfId="0" applyFill="1" applyBorder="1" applyAlignment="1" applyProtection="1">
      <alignment horizontal="center" vertical="top"/>
    </xf>
    <xf numFmtId="0" fontId="0" fillId="0" borderId="3" xfId="0" applyBorder="1" applyAlignment="1" applyProtection="1">
      <alignment horizontal="center" vertical="top"/>
      <protection locked="0"/>
    </xf>
    <xf numFmtId="0" fontId="0" fillId="0" borderId="9" xfId="0" applyBorder="1" applyAlignment="1" applyProtection="1">
      <alignment horizontal="center" vertical="top"/>
      <protection locked="0"/>
    </xf>
    <xf numFmtId="0" fontId="0" fillId="0" borderId="14" xfId="0" applyBorder="1" applyAlignment="1" applyProtection="1">
      <alignment horizontal="center" vertical="top"/>
      <protection locked="0"/>
    </xf>
    <xf numFmtId="0" fontId="0" fillId="0" borderId="11" xfId="0" applyBorder="1" applyAlignment="1" applyProtection="1">
      <alignment vertical="top"/>
      <protection locked="0"/>
    </xf>
    <xf numFmtId="0" fontId="0" fillId="0" borderId="12" xfId="0" applyBorder="1" applyAlignment="1" applyProtection="1">
      <alignment vertical="top"/>
      <protection locked="0"/>
    </xf>
    <xf numFmtId="0" fontId="0" fillId="0" borderId="15" xfId="0" applyBorder="1" applyAlignment="1" applyProtection="1">
      <alignment horizontal="center" vertical="top"/>
      <protection locked="0"/>
    </xf>
    <xf numFmtId="0" fontId="0" fillId="0" borderId="20" xfId="0" applyBorder="1" applyAlignment="1" applyProtection="1">
      <alignment vertical="top"/>
      <protection locked="0"/>
    </xf>
    <xf numFmtId="0" fontId="0" fillId="0" borderId="21" xfId="0" applyBorder="1" applyAlignment="1" applyProtection="1">
      <alignment vertical="top"/>
      <protection locked="0"/>
    </xf>
    <xf numFmtId="0" fontId="0" fillId="6" borderId="17" xfId="0" applyFill="1" applyBorder="1" applyAlignment="1" applyProtection="1">
      <alignment horizontal="center" vertical="top"/>
    </xf>
    <xf numFmtId="0" fontId="0" fillId="6" borderId="18" xfId="0" applyFill="1" applyBorder="1" applyAlignment="1" applyProtection="1">
      <alignment horizontal="center" vertical="top"/>
    </xf>
    <xf numFmtId="0" fontId="0" fillId="6" borderId="11" xfId="0" applyFill="1" applyBorder="1" applyAlignment="1" applyProtection="1">
      <alignment horizontal="center" vertical="top"/>
    </xf>
    <xf numFmtId="0" fontId="0" fillId="6" borderId="12" xfId="0" applyFill="1" applyBorder="1" applyAlignment="1" applyProtection="1">
      <alignment horizontal="center" vertical="top"/>
    </xf>
    <xf numFmtId="0" fontId="0" fillId="0" borderId="29" xfId="0" applyBorder="1" applyAlignment="1" applyProtection="1">
      <alignment vertical="top"/>
      <protection locked="0"/>
    </xf>
    <xf numFmtId="0" fontId="0" fillId="0" borderId="30" xfId="0" applyBorder="1" applyAlignment="1" applyProtection="1">
      <alignment vertical="top"/>
      <protection locked="0"/>
    </xf>
    <xf numFmtId="0" fontId="11" fillId="0" borderId="0" xfId="0" applyFont="1"/>
    <xf numFmtId="0" fontId="0" fillId="6" borderId="3" xfId="0" applyFill="1" applyBorder="1"/>
    <xf numFmtId="3" fontId="0" fillId="0" borderId="3" xfId="0" applyNumberFormat="1" applyBorder="1"/>
    <xf numFmtId="0" fontId="0" fillId="0" borderId="3" xfId="0" applyBorder="1"/>
    <xf numFmtId="0" fontId="1" fillId="2" borderId="1" xfId="1" applyFont="1" applyFill="1" applyBorder="1" applyAlignment="1" applyProtection="1">
      <alignment horizontal="center"/>
    </xf>
    <xf numFmtId="0" fontId="0" fillId="0" borderId="0" xfId="0" applyProtection="1"/>
    <xf numFmtId="0" fontId="1" fillId="0" borderId="2" xfId="1" applyFont="1" applyFill="1" applyBorder="1" applyAlignment="1" applyProtection="1">
      <alignment wrapText="1"/>
    </xf>
    <xf numFmtId="0" fontId="1" fillId="0" borderId="2" xfId="1" applyFont="1" applyFill="1" applyBorder="1" applyAlignment="1" applyProtection="1">
      <alignment horizontal="right" wrapText="1"/>
    </xf>
    <xf numFmtId="0" fontId="12" fillId="0" borderId="0" xfId="0" applyFont="1" applyFill="1" applyBorder="1" applyAlignment="1" applyProtection="1">
      <alignment horizontal="left" vertical="top"/>
    </xf>
    <xf numFmtId="0" fontId="0" fillId="0" borderId="0" xfId="0" applyFill="1" applyBorder="1" applyAlignment="1" applyProtection="1">
      <alignment vertical="top"/>
    </xf>
    <xf numFmtId="0" fontId="7" fillId="0" borderId="0" xfId="3" applyFill="1" applyBorder="1" applyAlignment="1" applyProtection="1">
      <alignment vertical="top"/>
    </xf>
    <xf numFmtId="0" fontId="0" fillId="0" borderId="0" xfId="0" applyAlignment="1" applyProtection="1">
      <alignment vertical="top"/>
    </xf>
    <xf numFmtId="0" fontId="0" fillId="0" borderId="0" xfId="0" applyFill="1" applyAlignment="1" applyProtection="1">
      <alignment horizontal="center" vertical="top" wrapText="1"/>
    </xf>
    <xf numFmtId="0" fontId="0" fillId="6" borderId="33" xfId="0" applyFill="1" applyBorder="1"/>
    <xf numFmtId="164" fontId="0" fillId="0" borderId="33" xfId="0" applyNumberFormat="1" applyBorder="1"/>
    <xf numFmtId="0" fontId="0" fillId="0" borderId="0" xfId="0" applyFill="1" applyBorder="1" applyAlignment="1" applyProtection="1">
      <alignment vertical="top"/>
      <protection locked="0"/>
    </xf>
    <xf numFmtId="0" fontId="0" fillId="0" borderId="25" xfId="0" applyBorder="1" applyAlignment="1" applyProtection="1">
      <alignment horizontal="center" vertical="top"/>
      <protection locked="0"/>
    </xf>
    <xf numFmtId="0" fontId="0" fillId="0" borderId="22" xfId="0" applyFill="1" applyBorder="1" applyAlignment="1" applyProtection="1">
      <alignment vertical="top"/>
      <protection locked="0"/>
    </xf>
    <xf numFmtId="0" fontId="0" fillId="0" borderId="34" xfId="0" applyBorder="1" applyAlignment="1" applyProtection="1">
      <alignment vertical="top"/>
      <protection locked="0"/>
    </xf>
    <xf numFmtId="0" fontId="0" fillId="3" borderId="4" xfId="0" applyFill="1" applyBorder="1" applyAlignment="1" applyProtection="1">
      <alignment vertical="top" wrapText="1"/>
    </xf>
    <xf numFmtId="0" fontId="0" fillId="3" borderId="4" xfId="0" applyFill="1" applyBorder="1" applyAlignment="1" applyProtection="1">
      <alignment horizontal="center" vertical="top" wrapText="1"/>
    </xf>
    <xf numFmtId="0" fontId="0" fillId="3" borderId="26" xfId="0" applyFill="1" applyBorder="1" applyAlignment="1" applyProtection="1">
      <alignment horizontal="center" vertical="top" wrapText="1"/>
    </xf>
    <xf numFmtId="39" fontId="0" fillId="6" borderId="25" xfId="4" applyNumberFormat="1" applyFont="1" applyFill="1" applyBorder="1" applyAlignment="1" applyProtection="1">
      <alignment vertical="top"/>
    </xf>
    <xf numFmtId="0" fontId="0" fillId="0" borderId="32" xfId="0" applyFill="1" applyBorder="1" applyAlignment="1" applyProtection="1">
      <alignment vertical="top"/>
      <protection locked="0"/>
    </xf>
    <xf numFmtId="0" fontId="0" fillId="0" borderId="36" xfId="0" applyFill="1" applyBorder="1" applyAlignment="1" applyProtection="1">
      <alignment vertical="top"/>
      <protection locked="0"/>
    </xf>
    <xf numFmtId="0" fontId="0" fillId="3" borderId="39" xfId="0" applyFill="1" applyBorder="1" applyAlignment="1" applyProtection="1">
      <alignment horizontal="center" vertical="top" wrapText="1"/>
    </xf>
    <xf numFmtId="0" fontId="0" fillId="0" borderId="40" xfId="0" applyFill="1" applyBorder="1" applyAlignment="1" applyProtection="1">
      <alignment vertical="top"/>
      <protection locked="0"/>
    </xf>
    <xf numFmtId="0" fontId="0" fillId="0" borderId="41" xfId="0" applyFill="1" applyBorder="1" applyAlignment="1" applyProtection="1">
      <alignment vertical="top"/>
      <protection locked="0"/>
    </xf>
    <xf numFmtId="0" fontId="0" fillId="0" borderId="42" xfId="0" applyFill="1" applyBorder="1" applyAlignment="1" applyProtection="1">
      <alignment vertical="top"/>
      <protection locked="0"/>
    </xf>
    <xf numFmtId="0" fontId="0" fillId="3" borderId="38" xfId="0" applyFill="1" applyBorder="1" applyAlignment="1" applyProtection="1">
      <alignment horizontal="center" vertical="top" wrapText="1"/>
    </xf>
    <xf numFmtId="0" fontId="0" fillId="0" borderId="0" xfId="0" applyFill="1" applyAlignment="1" applyProtection="1">
      <alignment horizontal="center" vertical="top"/>
    </xf>
    <xf numFmtId="0" fontId="0" fillId="0" borderId="13" xfId="0" applyFill="1" applyBorder="1" applyAlignment="1" applyProtection="1">
      <alignment horizontal="left" vertical="top" wrapText="1"/>
    </xf>
    <xf numFmtId="0" fontId="0" fillId="0" borderId="47" xfId="0" applyFill="1" applyBorder="1" applyAlignment="1" applyProtection="1">
      <alignment horizontal="left" vertical="top" wrapText="1"/>
    </xf>
    <xf numFmtId="0" fontId="0" fillId="0" borderId="37" xfId="0" applyFill="1" applyBorder="1" applyAlignment="1" applyProtection="1">
      <alignment horizontal="left" vertical="top" wrapText="1"/>
    </xf>
    <xf numFmtId="9" fontId="0" fillId="0" borderId="43" xfId="5" applyFont="1" applyFill="1" applyBorder="1" applyAlignment="1" applyProtection="1">
      <alignment horizontal="center" vertical="top"/>
    </xf>
    <xf numFmtId="9" fontId="0" fillId="0" borderId="44" xfId="5" applyFont="1" applyFill="1" applyBorder="1" applyAlignment="1" applyProtection="1">
      <alignment horizontal="center" vertical="top"/>
    </xf>
    <xf numFmtId="9" fontId="0" fillId="0" borderId="45" xfId="5" applyFont="1" applyFill="1" applyBorder="1" applyAlignment="1" applyProtection="1">
      <alignment horizontal="center" vertical="top"/>
    </xf>
    <xf numFmtId="2" fontId="0" fillId="0" borderId="33" xfId="0" applyNumberFormat="1" applyBorder="1"/>
    <xf numFmtId="0" fontId="0" fillId="0" borderId="46" xfId="0" applyBorder="1"/>
    <xf numFmtId="0" fontId="0" fillId="6" borderId="46" xfId="0" applyFill="1" applyBorder="1"/>
    <xf numFmtId="0" fontId="0" fillId="0" borderId="47" xfId="0" applyFill="1" applyBorder="1" applyAlignment="1" applyProtection="1">
      <alignment horizontal="center" vertical="top"/>
      <protection locked="0"/>
    </xf>
    <xf numFmtId="0" fontId="0" fillId="0" borderId="37" xfId="0" applyFill="1" applyBorder="1" applyAlignment="1" applyProtection="1">
      <alignment horizontal="center" vertical="top"/>
      <protection locked="0"/>
    </xf>
    <xf numFmtId="0" fontId="0" fillId="6" borderId="49" xfId="0" applyFill="1" applyBorder="1" applyAlignment="1" applyProtection="1">
      <alignment horizontal="center" vertical="top"/>
    </xf>
    <xf numFmtId="0" fontId="0" fillId="6" borderId="50" xfId="0" applyFill="1" applyBorder="1" applyAlignment="1" applyProtection="1">
      <alignment horizontal="center" vertical="top"/>
    </xf>
    <xf numFmtId="0" fontId="0" fillId="6" borderId="52" xfId="0" applyFill="1" applyBorder="1" applyAlignment="1" applyProtection="1">
      <alignment horizontal="center" vertical="top"/>
    </xf>
    <xf numFmtId="0" fontId="0" fillId="0" borderId="47" xfId="0" applyBorder="1" applyAlignment="1" applyProtection="1">
      <alignment horizontal="center" vertical="top"/>
      <protection locked="0"/>
    </xf>
    <xf numFmtId="0" fontId="0" fillId="0" borderId="53" xfId="0" applyBorder="1" applyAlignment="1" applyProtection="1">
      <alignment horizontal="center" vertical="top"/>
      <protection locked="0"/>
    </xf>
    <xf numFmtId="0" fontId="0" fillId="3" borderId="35" xfId="0" applyFill="1" applyBorder="1" applyAlignment="1" applyProtection="1">
      <alignment horizontal="center" vertical="top" wrapText="1"/>
    </xf>
    <xf numFmtId="0" fontId="0" fillId="0" borderId="43" xfId="0" applyBorder="1" applyAlignment="1" applyProtection="1">
      <alignment vertical="top"/>
      <protection locked="0"/>
    </xf>
    <xf numFmtId="0" fontId="0" fillId="6" borderId="22" xfId="0" applyFill="1" applyBorder="1" applyAlignment="1" applyProtection="1">
      <alignment horizontal="center" vertical="top"/>
    </xf>
    <xf numFmtId="0" fontId="0" fillId="6" borderId="23" xfId="0" applyFill="1" applyBorder="1" applyAlignment="1" applyProtection="1">
      <alignment horizontal="center" vertical="top"/>
    </xf>
    <xf numFmtId="0" fontId="0" fillId="0" borderId="54" xfId="0" applyBorder="1" applyAlignment="1" applyProtection="1">
      <alignment vertical="top"/>
      <protection locked="0"/>
    </xf>
    <xf numFmtId="0" fontId="0" fillId="3" borderId="28" xfId="0" applyFill="1" applyBorder="1" applyAlignment="1" applyProtection="1">
      <alignment horizontal="center" vertical="top" wrapText="1"/>
    </xf>
    <xf numFmtId="0" fontId="0" fillId="3" borderId="27" xfId="0" applyFill="1" applyBorder="1" applyAlignment="1" applyProtection="1">
      <alignment horizontal="center" vertical="top" wrapText="1"/>
    </xf>
    <xf numFmtId="0" fontId="0" fillId="3" borderId="55" xfId="0" applyFill="1" applyBorder="1" applyAlignment="1" applyProtection="1">
      <alignment horizontal="center" vertical="top" wrapText="1"/>
    </xf>
    <xf numFmtId="0" fontId="9" fillId="0" borderId="0" xfId="0" applyFont="1" applyFill="1" applyBorder="1" applyAlignment="1" applyProtection="1">
      <alignment horizontal="left" vertical="top"/>
    </xf>
    <xf numFmtId="0" fontId="0" fillId="3" borderId="61" xfId="0" applyFill="1" applyBorder="1" applyAlignment="1" applyProtection="1">
      <alignment horizontal="center" vertical="top" wrapText="1"/>
    </xf>
    <xf numFmtId="0" fontId="0" fillId="0" borderId="62" xfId="0" applyBorder="1" applyAlignment="1" applyProtection="1">
      <alignment vertical="top"/>
      <protection locked="0"/>
    </xf>
    <xf numFmtId="0" fontId="0" fillId="0" borderId="63" xfId="0" applyBorder="1" applyAlignment="1" applyProtection="1">
      <alignment vertical="top"/>
      <protection locked="0"/>
    </xf>
    <xf numFmtId="0" fontId="0" fillId="0" borderId="64" xfId="0" applyBorder="1" applyAlignment="1" applyProtection="1">
      <alignment vertical="top"/>
      <protection locked="0"/>
    </xf>
    <xf numFmtId="0" fontId="0" fillId="0" borderId="25" xfId="0" applyBorder="1" applyAlignment="1" applyProtection="1">
      <alignment vertical="top"/>
      <protection locked="0"/>
    </xf>
    <xf numFmtId="0" fontId="0" fillId="0" borderId="56" xfId="0" applyBorder="1" applyAlignment="1" applyProtection="1">
      <alignment vertical="top"/>
      <protection locked="0"/>
    </xf>
    <xf numFmtId="0" fontId="0" fillId="0" borderId="65" xfId="0" applyBorder="1" applyAlignment="1" applyProtection="1">
      <alignment vertical="top"/>
      <protection locked="0"/>
    </xf>
    <xf numFmtId="0" fontId="0" fillId="0" borderId="0" xfId="0" applyFill="1" applyBorder="1" applyAlignment="1" applyProtection="1">
      <alignment horizontal="center" vertical="top"/>
      <protection locked="0"/>
    </xf>
    <xf numFmtId="0" fontId="0" fillId="6" borderId="54" xfId="0" applyFill="1" applyBorder="1" applyAlignment="1" applyProtection="1">
      <alignment horizontal="center" vertical="top"/>
    </xf>
    <xf numFmtId="0" fontId="0" fillId="0" borderId="24" xfId="0" applyBorder="1" applyAlignment="1" applyProtection="1">
      <alignment horizontal="center" vertical="top"/>
      <protection locked="0"/>
    </xf>
    <xf numFmtId="0" fontId="0" fillId="6" borderId="62" xfId="0" applyFill="1" applyBorder="1" applyAlignment="1" applyProtection="1">
      <alignment horizontal="center" vertical="top"/>
    </xf>
    <xf numFmtId="0" fontId="0" fillId="0" borderId="25" xfId="0" applyFill="1" applyBorder="1" applyAlignment="1" applyProtection="1">
      <alignment horizontal="center" vertical="top"/>
      <protection locked="0"/>
    </xf>
    <xf numFmtId="0" fontId="0" fillId="3" borderId="71" xfId="0" applyFill="1" applyBorder="1" applyAlignment="1" applyProtection="1">
      <alignment horizontal="center" vertical="top" wrapText="1"/>
    </xf>
    <xf numFmtId="0" fontId="0" fillId="3" borderId="72" xfId="0" applyFill="1" applyBorder="1" applyAlignment="1" applyProtection="1">
      <alignment horizontal="center" vertical="top" wrapText="1"/>
    </xf>
    <xf numFmtId="0" fontId="0" fillId="3" borderId="73" xfId="0" applyFill="1" applyBorder="1" applyAlignment="1" applyProtection="1">
      <alignment horizontal="center" vertical="top" wrapText="1"/>
    </xf>
    <xf numFmtId="0" fontId="9" fillId="0" borderId="0" xfId="0" applyFont="1" applyAlignment="1">
      <alignment vertical="top"/>
    </xf>
    <xf numFmtId="165" fontId="0" fillId="0" borderId="46" xfId="5" applyNumberFormat="1" applyFont="1" applyBorder="1"/>
    <xf numFmtId="0" fontId="15" fillId="0" borderId="0" xfId="0" applyFont="1" applyAlignment="1">
      <alignment horizontal="left" vertical="top" wrapText="1"/>
    </xf>
    <xf numFmtId="0" fontId="0" fillId="3" borderId="19" xfId="0" applyFill="1" applyBorder="1" applyAlignment="1" applyProtection="1">
      <alignment horizontal="center" vertical="top" wrapText="1"/>
    </xf>
    <xf numFmtId="0" fontId="0" fillId="3" borderId="74" xfId="0" applyFill="1" applyBorder="1" applyAlignment="1" applyProtection="1">
      <alignment horizontal="center" vertical="top" wrapText="1"/>
    </xf>
    <xf numFmtId="0" fontId="0" fillId="3" borderId="48" xfId="0" applyFill="1" applyBorder="1" applyAlignment="1" applyProtection="1">
      <alignment horizontal="center" vertical="top" wrapText="1"/>
    </xf>
    <xf numFmtId="0" fontId="0" fillId="3" borderId="70" xfId="0" applyFill="1" applyBorder="1" applyAlignment="1" applyProtection="1">
      <alignment horizontal="center" vertical="top" wrapText="1"/>
    </xf>
    <xf numFmtId="0" fontId="4" fillId="5" borderId="26" xfId="0" applyFont="1" applyFill="1" applyBorder="1" applyAlignment="1" applyProtection="1">
      <alignment horizontal="center" vertical="top"/>
    </xf>
    <xf numFmtId="0" fontId="4" fillId="5" borderId="28" xfId="0" applyFont="1" applyFill="1" applyBorder="1" applyAlignment="1" applyProtection="1">
      <alignment horizontal="center" vertical="top"/>
    </xf>
    <xf numFmtId="0" fontId="4" fillId="5" borderId="27" xfId="0" applyFont="1" applyFill="1" applyBorder="1" applyAlignment="1" applyProtection="1">
      <alignment horizontal="center" vertical="top"/>
    </xf>
    <xf numFmtId="0" fontId="0" fillId="3" borderId="13" xfId="0" applyFill="1" applyBorder="1" applyAlignment="1" applyProtection="1">
      <alignment horizontal="center" vertical="top" wrapText="1"/>
    </xf>
    <xf numFmtId="0" fontId="0" fillId="3" borderId="66" xfId="0" applyFill="1" applyBorder="1" applyAlignment="1" applyProtection="1">
      <alignment horizontal="center" vertical="top" wrapText="1"/>
    </xf>
    <xf numFmtId="0" fontId="0" fillId="3" borderId="10" xfId="0" applyFill="1" applyBorder="1" applyAlignment="1" applyProtection="1">
      <alignment horizontal="center" vertical="top" wrapText="1"/>
    </xf>
    <xf numFmtId="0" fontId="0" fillId="3" borderId="67" xfId="0" applyFill="1" applyBorder="1" applyAlignment="1" applyProtection="1">
      <alignment horizontal="center" vertical="top" wrapText="1"/>
    </xf>
    <xf numFmtId="0" fontId="0" fillId="3" borderId="5" xfId="0" applyFill="1" applyBorder="1" applyAlignment="1" applyProtection="1">
      <alignment horizontal="center" vertical="top" wrapText="1"/>
    </xf>
    <xf numFmtId="0" fontId="0" fillId="3" borderId="68" xfId="0" applyFill="1" applyBorder="1" applyAlignment="1" applyProtection="1">
      <alignment horizontal="center" vertical="top" wrapText="1"/>
    </xf>
    <xf numFmtId="0" fontId="0" fillId="3" borderId="16" xfId="0" applyFill="1" applyBorder="1" applyAlignment="1" applyProtection="1">
      <alignment horizontal="center" vertical="top" wrapText="1"/>
    </xf>
    <xf numFmtId="0" fontId="0" fillId="3" borderId="69" xfId="0" applyFill="1" applyBorder="1" applyAlignment="1" applyProtection="1">
      <alignment horizontal="center" vertical="top" wrapText="1"/>
    </xf>
    <xf numFmtId="0" fontId="4" fillId="5" borderId="39" xfId="0" applyFont="1" applyFill="1" applyBorder="1" applyAlignment="1" applyProtection="1">
      <alignment horizontal="center" vertical="top"/>
    </xf>
    <xf numFmtId="0" fontId="4" fillId="5" borderId="35" xfId="0" applyFont="1" applyFill="1" applyBorder="1" applyAlignment="1" applyProtection="1">
      <alignment horizontal="center" vertical="top"/>
    </xf>
    <xf numFmtId="0" fontId="4" fillId="5" borderId="26" xfId="0" applyFont="1" applyFill="1" applyBorder="1" applyAlignment="1" applyProtection="1">
      <alignment horizontal="center" vertical="top" wrapText="1"/>
    </xf>
    <xf numFmtId="0" fontId="4" fillId="5" borderId="27" xfId="0" applyFont="1" applyFill="1" applyBorder="1" applyAlignment="1" applyProtection="1">
      <alignment horizontal="center" vertical="top" wrapText="1"/>
    </xf>
    <xf numFmtId="0" fontId="4" fillId="5" borderId="39" xfId="0" applyFont="1" applyFill="1" applyBorder="1" applyAlignment="1" applyProtection="1">
      <alignment horizontal="center" vertical="top" wrapText="1"/>
    </xf>
    <xf numFmtId="0" fontId="4" fillId="5" borderId="35" xfId="0" applyFont="1" applyFill="1" applyBorder="1" applyAlignment="1" applyProtection="1">
      <alignment horizontal="center" vertical="top" wrapText="1"/>
    </xf>
    <xf numFmtId="0" fontId="14" fillId="0" borderId="0" xfId="0" applyFont="1" applyFill="1" applyAlignment="1">
      <alignment horizontal="left" wrapText="1"/>
    </xf>
    <xf numFmtId="0" fontId="9" fillId="0" borderId="0" xfId="0" applyFont="1" applyProtection="1">
      <protection locked="0"/>
    </xf>
    <xf numFmtId="0" fontId="0" fillId="0" borderId="3" xfId="0" applyBorder="1" applyAlignment="1" applyProtection="1">
      <alignment horizontal="left"/>
      <protection locked="0"/>
    </xf>
    <xf numFmtId="0" fontId="0" fillId="0" borderId="3" xfId="0" applyBorder="1" applyAlignment="1" applyProtection="1">
      <alignment vertical="top" wrapText="1"/>
      <protection locked="0"/>
    </xf>
    <xf numFmtId="0" fontId="0" fillId="0" borderId="24" xfId="0" applyFill="1" applyBorder="1" applyAlignment="1" applyProtection="1">
      <alignment vertical="top"/>
      <protection locked="0"/>
    </xf>
    <xf numFmtId="0" fontId="0" fillId="0" borderId="23" xfId="0" applyFill="1" applyBorder="1" applyAlignment="1" applyProtection="1">
      <alignment horizontal="center" vertical="top"/>
    </xf>
    <xf numFmtId="0" fontId="0" fillId="0" borderId="22" xfId="0" applyFill="1" applyBorder="1" applyAlignment="1" applyProtection="1">
      <alignment horizontal="center" vertical="top"/>
      <protection locked="0"/>
    </xf>
    <xf numFmtId="0" fontId="0" fillId="0" borderId="23" xfId="0" applyFill="1" applyBorder="1" applyAlignment="1" applyProtection="1">
      <alignment vertical="top"/>
      <protection locked="0"/>
    </xf>
    <xf numFmtId="0" fontId="0" fillId="0" borderId="6" xfId="0" applyFill="1" applyBorder="1" applyAlignment="1" applyProtection="1">
      <alignment vertical="top"/>
      <protection locked="0"/>
    </xf>
    <xf numFmtId="0" fontId="0" fillId="0" borderId="3" xfId="0" applyFill="1" applyBorder="1" applyAlignment="1" applyProtection="1">
      <alignment vertical="top"/>
      <protection locked="0"/>
    </xf>
    <xf numFmtId="0" fontId="0" fillId="0" borderId="7" xfId="0" applyFill="1" applyBorder="1" applyAlignment="1" applyProtection="1">
      <alignment horizontal="center" vertical="top"/>
    </xf>
    <xf numFmtId="0" fontId="0" fillId="0" borderId="57" xfId="0" applyFill="1" applyBorder="1" applyAlignment="1" applyProtection="1">
      <alignment horizontal="center" vertical="top"/>
      <protection locked="0"/>
    </xf>
    <xf numFmtId="0" fontId="0" fillId="0" borderId="58" xfId="0" applyFill="1" applyBorder="1" applyAlignment="1" applyProtection="1">
      <alignment vertical="top"/>
      <protection locked="0"/>
    </xf>
    <xf numFmtId="0" fontId="0" fillId="0" borderId="8" xfId="0" applyFill="1" applyBorder="1" applyAlignment="1" applyProtection="1">
      <alignment vertical="top"/>
      <protection locked="0"/>
    </xf>
    <xf numFmtId="0" fontId="0" fillId="0" borderId="9" xfId="0" applyFill="1" applyBorder="1" applyAlignment="1" applyProtection="1">
      <alignment vertical="top"/>
      <protection locked="0"/>
    </xf>
    <xf numFmtId="0" fontId="0" fillId="0" borderId="31" xfId="0" applyFill="1" applyBorder="1" applyAlignment="1" applyProtection="1">
      <alignment horizontal="center" vertical="top"/>
    </xf>
    <xf numFmtId="0" fontId="0" fillId="0" borderId="59" xfId="0" applyFill="1" applyBorder="1" applyAlignment="1" applyProtection="1">
      <alignment horizontal="center" vertical="top"/>
      <protection locked="0"/>
    </xf>
    <xf numFmtId="0" fontId="0" fillId="0" borderId="60" xfId="0" applyFill="1" applyBorder="1" applyAlignment="1" applyProtection="1">
      <alignment vertical="top"/>
      <protection locked="0"/>
    </xf>
    <xf numFmtId="0" fontId="0" fillId="0" borderId="24" xfId="0" applyFill="1" applyBorder="1" applyAlignment="1" applyProtection="1">
      <alignment horizontal="center" vertical="top"/>
      <protection locked="0"/>
    </xf>
    <xf numFmtId="0" fontId="0" fillId="0" borderId="46" xfId="0" applyFill="1" applyBorder="1" applyAlignment="1" applyProtection="1">
      <alignment horizontal="center" vertical="top"/>
      <protection locked="0"/>
    </xf>
    <xf numFmtId="0" fontId="0" fillId="0" borderId="51" xfId="0" applyFill="1" applyBorder="1" applyAlignment="1" applyProtection="1">
      <alignment horizontal="center" vertical="top"/>
      <protection locked="0"/>
    </xf>
  </cellXfs>
  <cellStyles count="6">
    <cellStyle name="Comma" xfId="4" builtinId="3"/>
    <cellStyle name="Hyperlink" xfId="3" builtinId="8"/>
    <cellStyle name="Normal" xfId="0" builtinId="0"/>
    <cellStyle name="Normal_picklists" xfId="2" xr:uid="{3F8F1CEC-07F0-4512-B7C4-CA0904640EC9}"/>
    <cellStyle name="Normal_production_activities" xfId="1" xr:uid="{00000000-0005-0000-0000-000001000000}"/>
    <cellStyle name="Percent" xfId="5" builtinId="5"/>
  </cellStyles>
  <dxfs count="7">
    <dxf>
      <fill>
        <patternFill>
          <bgColor theme="0"/>
        </patternFill>
      </fill>
    </dxf>
    <dxf>
      <fill>
        <patternFill>
          <bgColor theme="0"/>
        </patternFill>
      </fill>
    </dxf>
    <dxf>
      <fill>
        <patternFill>
          <bgColor theme="0" tint="-0.24994659260841701"/>
        </patternFill>
      </fill>
    </dxf>
    <dxf>
      <fill>
        <patternFill>
          <bgColor theme="0"/>
        </patternFill>
      </fill>
    </dxf>
    <dxf>
      <fill>
        <patternFill>
          <bgColor theme="0"/>
        </patternFill>
      </fill>
    </dxf>
    <dxf>
      <fill>
        <patternFill>
          <bgColor theme="0" tint="-0.24994659260841701"/>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A802B-59BF-425D-B45D-9D294FDE2E77}">
  <sheetPr>
    <pageSetUpPr fitToPage="1"/>
  </sheetPr>
  <dimension ref="A1:D23"/>
  <sheetViews>
    <sheetView showGridLines="0" tabSelected="1" workbookViewId="0">
      <selection activeCell="B4" sqref="B4:C4"/>
    </sheetView>
  </sheetViews>
  <sheetFormatPr defaultRowHeight="15" x14ac:dyDescent="0.25"/>
  <cols>
    <col min="1" max="1" width="30.85546875" customWidth="1"/>
    <col min="2" max="2" width="15.42578125" bestFit="1" customWidth="1"/>
    <col min="3" max="3" width="83.7109375" customWidth="1"/>
  </cols>
  <sheetData>
    <row r="1" spans="1:4" ht="17.45" x14ac:dyDescent="0.3">
      <c r="A1" s="6" t="s">
        <v>144</v>
      </c>
    </row>
    <row r="2" spans="1:4" x14ac:dyDescent="0.25">
      <c r="A2" s="128" t="s">
        <v>136</v>
      </c>
    </row>
    <row r="4" spans="1:4" ht="15.75" x14ac:dyDescent="0.25">
      <c r="A4" s="8" t="s">
        <v>137</v>
      </c>
      <c r="B4" s="129"/>
      <c r="C4" s="129"/>
    </row>
    <row r="5" spans="1:4" ht="15.75" x14ac:dyDescent="0.25">
      <c r="A5" s="8" t="s">
        <v>138</v>
      </c>
      <c r="B5" s="129" t="s">
        <v>139</v>
      </c>
      <c r="C5" s="129"/>
    </row>
    <row r="7" spans="1:4" s="9" customFormat="1" ht="4.7" customHeight="1" x14ac:dyDescent="0.25"/>
    <row r="8" spans="1:4" x14ac:dyDescent="0.25">
      <c r="A8" s="7" t="s">
        <v>140</v>
      </c>
    </row>
    <row r="9" spans="1:4" ht="9.75" customHeight="1" x14ac:dyDescent="0.25">
      <c r="A9" s="10"/>
    </row>
    <row r="10" spans="1:4" s="12" customFormat="1" ht="20.25" customHeight="1" x14ac:dyDescent="0.25">
      <c r="A10" s="11" t="s">
        <v>141</v>
      </c>
      <c r="B10" s="11" t="s">
        <v>142</v>
      </c>
      <c r="C10" s="11" t="s">
        <v>143</v>
      </c>
    </row>
    <row r="11" spans="1:4" s="12" customFormat="1" ht="31.7" customHeight="1" x14ac:dyDescent="0.25">
      <c r="A11" s="13" t="s">
        <v>145</v>
      </c>
      <c r="B11" s="130"/>
      <c r="C11" s="14" t="s">
        <v>148</v>
      </c>
      <c r="D11" s="15"/>
    </row>
    <row r="12" spans="1:4" s="12" customFormat="1" ht="30" x14ac:dyDescent="0.25">
      <c r="A12" s="13" t="s">
        <v>146</v>
      </c>
      <c r="B12" s="130"/>
      <c r="C12" s="14" t="s">
        <v>149</v>
      </c>
      <c r="D12" s="15"/>
    </row>
    <row r="13" spans="1:4" s="12" customFormat="1" ht="60" x14ac:dyDescent="0.25">
      <c r="A13" s="13" t="s">
        <v>147</v>
      </c>
      <c r="B13" s="130"/>
      <c r="C13" s="14" t="s">
        <v>150</v>
      </c>
      <c r="D13" s="15"/>
    </row>
    <row r="14" spans="1:4" s="12" customFormat="1" x14ac:dyDescent="0.25"/>
    <row r="15" spans="1:4" s="9" customFormat="1" ht="4.7" customHeight="1" x14ac:dyDescent="0.25">
      <c r="A15" s="16"/>
      <c r="B15" s="16"/>
      <c r="C15" s="16"/>
    </row>
    <row r="17" spans="1:3" s="12" customFormat="1" x14ac:dyDescent="0.25">
      <c r="A17" s="103"/>
      <c r="B17" s="103"/>
      <c r="C17" s="103"/>
    </row>
    <row r="18" spans="1:3" s="12" customFormat="1" x14ac:dyDescent="0.25">
      <c r="A18" s="103"/>
      <c r="B18" s="103"/>
      <c r="C18" s="103"/>
    </row>
    <row r="19" spans="1:3" s="12" customFormat="1" x14ac:dyDescent="0.25">
      <c r="A19" s="103"/>
      <c r="B19" s="103"/>
      <c r="C19" s="103"/>
    </row>
    <row r="20" spans="1:3" s="12" customFormat="1" x14ac:dyDescent="0.25">
      <c r="A20" s="103"/>
      <c r="B20" s="103"/>
      <c r="C20" s="103"/>
    </row>
    <row r="21" spans="1:3" s="12" customFormat="1" x14ac:dyDescent="0.25">
      <c r="A21" s="103"/>
      <c r="B21" s="103"/>
      <c r="C21" s="103"/>
    </row>
    <row r="22" spans="1:3" s="12" customFormat="1" x14ac:dyDescent="0.25">
      <c r="A22" s="103"/>
      <c r="B22" s="103"/>
      <c r="C22" s="103"/>
    </row>
    <row r="23" spans="1:3" s="12" customFormat="1" ht="66.75" customHeight="1" x14ac:dyDescent="0.25">
      <c r="A23" s="105" t="s">
        <v>189</v>
      </c>
      <c r="B23" s="105"/>
      <c r="C23" s="105"/>
    </row>
  </sheetData>
  <sheetProtection algorithmName="SHA-512" hashValue="1PkpG5k2Xf76lGfUxO6gPA+CK6JVCGdRY8f09dpd5CvoSpHtjvcMCiUGsnsTGJPy621KT3+UlgBLUfhw4e9S5w==" saltValue="XctGqv+xefnOBSUCKbOfjw==" spinCount="100000" sheet="1" objects="1" scenarios="1"/>
  <mergeCells count="3">
    <mergeCell ref="B4:C4"/>
    <mergeCell ref="B5:C5"/>
    <mergeCell ref="A23:C23"/>
  </mergeCells>
  <dataValidations count="2">
    <dataValidation type="list" allowBlank="1" showInputMessage="1" showErrorMessage="1" sqref="B4:C4" xr:uid="{52B0DE7D-9CE9-44FB-A281-1F3F77C9BC5F}">
      <formula1>partners</formula1>
    </dataValidation>
    <dataValidation type="list" allowBlank="1" showInputMessage="1" showErrorMessage="1" sqref="B11:B13" xr:uid="{4689B61B-6459-4664-A1A0-C0B688BD1AE5}">
      <formula1>"Yes, No"</formula1>
    </dataValidation>
  </dataValidations>
  <hyperlinks>
    <hyperlink ref="A12" location="'Pneumatic Controllers'!A1" display="Pneumatic Controllers" xr:uid="{183437AB-FDE7-48E8-8FEE-DF5F02A5B092}"/>
    <hyperlink ref="A11" location="'Dehydrator Vents'!A1" display="Dehydrator Vents" xr:uid="{16B415F3-2DDD-44AD-BABC-38640DF4903A}"/>
    <hyperlink ref="A13" location="'Additional Activities'!A1" display="Additional Production Activities" xr:uid="{E2DA04E2-DE7F-4BF7-956E-CD75A1A31467}"/>
  </hyperlinks>
  <pageMargins left="0.7" right="0.7" top="1" bottom="0.75" header="0.3" footer="0.3"/>
  <pageSetup scale="94" fitToHeight="0" orientation="landscape" r:id="rId1"/>
  <headerFooter scaleWithDoc="0">
    <oddHeader>&amp;L&amp;G&amp;C&amp;"Arial,Bold"&amp;9U.S. ENVIRONMENTAL PROTECTION AGENCY
Washington, DC 20460&amp;R&amp;"Arial,Regular"&amp;9OMB Control No. 2060-0328
Expires 03/31/2019</oddHeader>
    <oddFooter>&amp;L&amp;"Arial,Regular"&amp;9EPA Form No. 5900-104</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4"/>
  <sheetViews>
    <sheetView showGridLines="0" showZeros="0" zoomScaleNormal="100" workbookViewId="0">
      <pane xSplit="1" ySplit="4" topLeftCell="B5" activePane="bottomRight" state="frozen"/>
      <selection activeCell="B12" sqref="B12"/>
      <selection pane="topRight" activeCell="B12" sqref="B12"/>
      <selection pane="bottomLeft" activeCell="B12" sqref="B12"/>
      <selection pane="bottomRight" activeCell="B5" sqref="B5"/>
    </sheetView>
  </sheetViews>
  <sheetFormatPr defaultColWidth="9.140625" defaultRowHeight="15" x14ac:dyDescent="0.25"/>
  <cols>
    <col min="1" max="1" width="9.140625" style="95"/>
    <col min="2" max="2" width="11.5703125" style="17" customWidth="1"/>
    <col min="3" max="3" width="14.85546875" style="95" customWidth="1"/>
    <col min="4" max="4" width="9.5703125" style="17" customWidth="1"/>
    <col min="5" max="5" width="11.7109375" style="17" customWidth="1"/>
    <col min="6" max="7" width="18.140625" style="47" customWidth="1"/>
    <col min="8" max="8" width="42.28515625" style="95" customWidth="1"/>
    <col min="9" max="10" width="16.85546875" style="47" customWidth="1"/>
    <col min="11" max="11" width="18.85546875" style="47" customWidth="1"/>
    <col min="12" max="12" width="39" style="95" customWidth="1"/>
    <col min="13" max="13" width="25.42578125" style="95" customWidth="1"/>
    <col min="14" max="14" width="41.5703125" style="47" customWidth="1"/>
    <col min="15" max="15" width="62.85546875" style="47" customWidth="1"/>
    <col min="16" max="16384" width="9.140625" style="47"/>
  </cols>
  <sheetData>
    <row r="1" spans="1:15" s="41" customFormat="1" ht="19.149999999999999" x14ac:dyDescent="0.25">
      <c r="A1" s="40" t="s">
        <v>145</v>
      </c>
      <c r="H1" s="42" t="s">
        <v>151</v>
      </c>
    </row>
    <row r="2" spans="1:15" s="41" customFormat="1" thickBot="1" x14ac:dyDescent="0.3">
      <c r="A2" s="87" t="s">
        <v>187</v>
      </c>
      <c r="B2" s="17"/>
      <c r="C2" s="17"/>
      <c r="D2" s="17"/>
      <c r="E2" s="17"/>
      <c r="H2" s="17"/>
      <c r="L2" s="17"/>
      <c r="M2" s="17"/>
    </row>
    <row r="3" spans="1:15" s="43" customFormat="1" ht="15.75" customHeight="1" thickBot="1" x14ac:dyDescent="0.3">
      <c r="A3" s="113" t="s">
        <v>103</v>
      </c>
      <c r="B3" s="115" t="s">
        <v>154</v>
      </c>
      <c r="C3" s="117" t="s">
        <v>101</v>
      </c>
      <c r="D3" s="119" t="s">
        <v>104</v>
      </c>
      <c r="E3" s="108" t="s">
        <v>152</v>
      </c>
      <c r="F3" s="110" t="s">
        <v>110</v>
      </c>
      <c r="G3" s="111"/>
      <c r="H3" s="112"/>
      <c r="I3" s="110" t="s">
        <v>111</v>
      </c>
      <c r="J3" s="111"/>
      <c r="K3" s="111"/>
      <c r="L3" s="112"/>
      <c r="M3" s="121" t="s">
        <v>112</v>
      </c>
      <c r="N3" s="122"/>
      <c r="O3" s="106" t="s">
        <v>176</v>
      </c>
    </row>
    <row r="4" spans="1:15" s="44" customFormat="1" ht="79.5" customHeight="1" thickBot="1" x14ac:dyDescent="0.3">
      <c r="A4" s="114"/>
      <c r="B4" s="116"/>
      <c r="C4" s="118"/>
      <c r="D4" s="120"/>
      <c r="E4" s="109"/>
      <c r="F4" s="100" t="s">
        <v>105</v>
      </c>
      <c r="G4" s="101" t="s">
        <v>106</v>
      </c>
      <c r="H4" s="102" t="str">
        <f>"Calculated Total Methane Emission Reduction Based on Default Values
{[Number of Flash Tank Separators Installed]x[Average Gas Throughput])
x "&amp;Emission_Factor&amp;" scf/MMcf x "&amp;Efficiency&amp;"] / 1000]}"</f>
        <v>Calculated Total Methane Emission Reduction Based on Default Values
{[Number of Flash Tank Separators Installed]x[Average Gas Throughput])
x 170 scf/MMcf x 0.9] / 1000]}</v>
      </c>
      <c r="I4" s="100" t="s">
        <v>108</v>
      </c>
      <c r="J4" s="101" t="s">
        <v>109</v>
      </c>
      <c r="K4" s="101" t="s">
        <v>107</v>
      </c>
      <c r="L4" s="102" t="str">
        <f>"Calculated Total Methane Emission Reduction Based on Standard Calculation {[TEG Circulation Rate]x
[Methane Entrainment Rate]x[Hours of Operation] x "&amp;Efficiency&amp;"] / 1000}"</f>
        <v>Calculated Total Methane Emission Reduction Based on Standard Calculation {[TEG Circulation Rate]x
[Methane Entrainment Rate]x[Hours of Operation] x 0.9] / 1000}</v>
      </c>
      <c r="M4" s="53" t="s">
        <v>113</v>
      </c>
      <c r="N4" s="85" t="s">
        <v>181</v>
      </c>
      <c r="O4" s="107"/>
    </row>
    <row r="5" spans="1:15" s="2" customFormat="1" ht="45" customHeight="1" x14ac:dyDescent="0.25">
      <c r="A5" s="48"/>
      <c r="B5" s="96" t="str">
        <f>IF(ISBLANK(A5),"",10)</f>
        <v/>
      </c>
      <c r="C5" s="97"/>
      <c r="D5" s="98" t="str">
        <f>IF(ISBLANK(A5),"",IF(C5="Yes",A5+B5-1,A5))</f>
        <v/>
      </c>
      <c r="E5" s="99"/>
      <c r="F5" s="49"/>
      <c r="G5" s="131"/>
      <c r="H5" s="132">
        <f t="shared" ref="H5:H36" si="0">(F5*G5*Emission_Factor*Efficiency)/1000</f>
        <v>0</v>
      </c>
      <c r="I5" s="49"/>
      <c r="J5" s="131"/>
      <c r="K5" s="131"/>
      <c r="L5" s="132">
        <f t="shared" ref="L5:L36" si="1">I5*J5*K5*Efficiency/1000</f>
        <v>0</v>
      </c>
      <c r="M5" s="133"/>
      <c r="N5" s="134"/>
      <c r="O5" s="50"/>
    </row>
    <row r="6" spans="1:15" s="2" customFormat="1" ht="45" customHeight="1" x14ac:dyDescent="0.25">
      <c r="A6" s="20"/>
      <c r="B6" s="28" t="str">
        <f t="shared" ref="B6:B69" si="2">IF(ISBLANK(A6),"",10)</f>
        <v/>
      </c>
      <c r="C6" s="18"/>
      <c r="D6" s="26" t="str">
        <f t="shared" ref="D6:D69" si="3">IF(ISBLANK(A6),"",IF(C6="Yes",A6+B6-1,A6))</f>
        <v/>
      </c>
      <c r="E6" s="72"/>
      <c r="F6" s="135"/>
      <c r="G6" s="136"/>
      <c r="H6" s="137">
        <f t="shared" si="0"/>
        <v>0</v>
      </c>
      <c r="I6" s="135"/>
      <c r="J6" s="136"/>
      <c r="K6" s="136"/>
      <c r="L6" s="137">
        <f t="shared" si="1"/>
        <v>0</v>
      </c>
      <c r="M6" s="138"/>
      <c r="N6" s="139"/>
      <c r="O6" s="24"/>
    </row>
    <row r="7" spans="1:15" s="2" customFormat="1" ht="45" customHeight="1" x14ac:dyDescent="0.25">
      <c r="A7" s="20"/>
      <c r="B7" s="28" t="str">
        <f t="shared" si="2"/>
        <v/>
      </c>
      <c r="C7" s="18"/>
      <c r="D7" s="26" t="str">
        <f t="shared" si="3"/>
        <v/>
      </c>
      <c r="E7" s="72"/>
      <c r="F7" s="135"/>
      <c r="G7" s="136"/>
      <c r="H7" s="137">
        <f t="shared" si="0"/>
        <v>0</v>
      </c>
      <c r="I7" s="135"/>
      <c r="J7" s="136"/>
      <c r="K7" s="136"/>
      <c r="L7" s="137">
        <f t="shared" si="1"/>
        <v>0</v>
      </c>
      <c r="M7" s="138"/>
      <c r="N7" s="139"/>
      <c r="O7" s="24"/>
    </row>
    <row r="8" spans="1:15" s="2" customFormat="1" ht="45" customHeight="1" x14ac:dyDescent="0.25">
      <c r="A8" s="20"/>
      <c r="B8" s="28" t="str">
        <f t="shared" si="2"/>
        <v/>
      </c>
      <c r="C8" s="18"/>
      <c r="D8" s="26" t="str">
        <f t="shared" si="3"/>
        <v/>
      </c>
      <c r="E8" s="72"/>
      <c r="F8" s="135"/>
      <c r="G8" s="136"/>
      <c r="H8" s="137">
        <f t="shared" si="0"/>
        <v>0</v>
      </c>
      <c r="I8" s="135"/>
      <c r="J8" s="136"/>
      <c r="K8" s="136"/>
      <c r="L8" s="137">
        <f t="shared" si="1"/>
        <v>0</v>
      </c>
      <c r="M8" s="138"/>
      <c r="N8" s="139"/>
      <c r="O8" s="24"/>
    </row>
    <row r="9" spans="1:15" s="2" customFormat="1" ht="45" customHeight="1" x14ac:dyDescent="0.25">
      <c r="A9" s="20"/>
      <c r="B9" s="28" t="str">
        <f t="shared" si="2"/>
        <v/>
      </c>
      <c r="C9" s="18"/>
      <c r="D9" s="26" t="str">
        <f t="shared" si="3"/>
        <v/>
      </c>
      <c r="E9" s="72"/>
      <c r="F9" s="135"/>
      <c r="G9" s="136"/>
      <c r="H9" s="137">
        <f t="shared" si="0"/>
        <v>0</v>
      </c>
      <c r="I9" s="135"/>
      <c r="J9" s="136"/>
      <c r="K9" s="136"/>
      <c r="L9" s="137">
        <f t="shared" si="1"/>
        <v>0</v>
      </c>
      <c r="M9" s="138"/>
      <c r="N9" s="139"/>
      <c r="O9" s="24"/>
    </row>
    <row r="10" spans="1:15" s="2" customFormat="1" ht="45" customHeight="1" x14ac:dyDescent="0.25">
      <c r="A10" s="20"/>
      <c r="B10" s="28" t="str">
        <f t="shared" si="2"/>
        <v/>
      </c>
      <c r="C10" s="18"/>
      <c r="D10" s="26" t="str">
        <f t="shared" si="3"/>
        <v/>
      </c>
      <c r="E10" s="72"/>
      <c r="F10" s="135"/>
      <c r="G10" s="136"/>
      <c r="H10" s="137">
        <f t="shared" si="0"/>
        <v>0</v>
      </c>
      <c r="I10" s="135"/>
      <c r="J10" s="136"/>
      <c r="K10" s="136"/>
      <c r="L10" s="137">
        <f t="shared" si="1"/>
        <v>0</v>
      </c>
      <c r="M10" s="138"/>
      <c r="N10" s="139"/>
      <c r="O10" s="24"/>
    </row>
    <row r="11" spans="1:15" s="2" customFormat="1" ht="45" customHeight="1" x14ac:dyDescent="0.25">
      <c r="A11" s="20"/>
      <c r="B11" s="28" t="str">
        <f t="shared" si="2"/>
        <v/>
      </c>
      <c r="C11" s="18"/>
      <c r="D11" s="26" t="str">
        <f t="shared" si="3"/>
        <v/>
      </c>
      <c r="E11" s="72"/>
      <c r="F11" s="135"/>
      <c r="G11" s="136"/>
      <c r="H11" s="137">
        <f t="shared" si="0"/>
        <v>0</v>
      </c>
      <c r="I11" s="135"/>
      <c r="J11" s="136"/>
      <c r="K11" s="136"/>
      <c r="L11" s="137">
        <f t="shared" si="1"/>
        <v>0</v>
      </c>
      <c r="M11" s="138"/>
      <c r="N11" s="139"/>
      <c r="O11" s="24"/>
    </row>
    <row r="12" spans="1:15" s="2" customFormat="1" ht="45" customHeight="1" x14ac:dyDescent="0.25">
      <c r="A12" s="20"/>
      <c r="B12" s="28" t="str">
        <f t="shared" si="2"/>
        <v/>
      </c>
      <c r="C12" s="18"/>
      <c r="D12" s="26" t="str">
        <f t="shared" si="3"/>
        <v/>
      </c>
      <c r="E12" s="72"/>
      <c r="F12" s="135"/>
      <c r="G12" s="136"/>
      <c r="H12" s="137">
        <f t="shared" si="0"/>
        <v>0</v>
      </c>
      <c r="I12" s="135"/>
      <c r="J12" s="136"/>
      <c r="K12" s="136"/>
      <c r="L12" s="137">
        <f t="shared" si="1"/>
        <v>0</v>
      </c>
      <c r="M12" s="138"/>
      <c r="N12" s="139"/>
      <c r="O12" s="24"/>
    </row>
    <row r="13" spans="1:15" s="2" customFormat="1" ht="45" customHeight="1" x14ac:dyDescent="0.25">
      <c r="A13" s="20"/>
      <c r="B13" s="28" t="str">
        <f t="shared" si="2"/>
        <v/>
      </c>
      <c r="C13" s="18"/>
      <c r="D13" s="26" t="str">
        <f t="shared" si="3"/>
        <v/>
      </c>
      <c r="E13" s="72"/>
      <c r="F13" s="135"/>
      <c r="G13" s="136"/>
      <c r="H13" s="137">
        <f t="shared" si="0"/>
        <v>0</v>
      </c>
      <c r="I13" s="135"/>
      <c r="J13" s="136"/>
      <c r="K13" s="136"/>
      <c r="L13" s="137">
        <f t="shared" si="1"/>
        <v>0</v>
      </c>
      <c r="M13" s="138"/>
      <c r="N13" s="139"/>
      <c r="O13" s="24"/>
    </row>
    <row r="14" spans="1:15" s="2" customFormat="1" ht="45" customHeight="1" x14ac:dyDescent="0.25">
      <c r="A14" s="20"/>
      <c r="B14" s="28" t="str">
        <f t="shared" si="2"/>
        <v/>
      </c>
      <c r="C14" s="18"/>
      <c r="D14" s="26" t="str">
        <f t="shared" si="3"/>
        <v/>
      </c>
      <c r="E14" s="72"/>
      <c r="F14" s="135"/>
      <c r="G14" s="136"/>
      <c r="H14" s="137">
        <f t="shared" si="0"/>
        <v>0</v>
      </c>
      <c r="I14" s="135"/>
      <c r="J14" s="136"/>
      <c r="K14" s="136"/>
      <c r="L14" s="137">
        <f t="shared" si="1"/>
        <v>0</v>
      </c>
      <c r="M14" s="138"/>
      <c r="N14" s="139"/>
      <c r="O14" s="24"/>
    </row>
    <row r="15" spans="1:15" s="2" customFormat="1" ht="45" customHeight="1" x14ac:dyDescent="0.25">
      <c r="A15" s="20"/>
      <c r="B15" s="28" t="str">
        <f t="shared" si="2"/>
        <v/>
      </c>
      <c r="C15" s="18"/>
      <c r="D15" s="26" t="str">
        <f t="shared" si="3"/>
        <v/>
      </c>
      <c r="E15" s="72"/>
      <c r="F15" s="135"/>
      <c r="G15" s="136"/>
      <c r="H15" s="137">
        <f t="shared" si="0"/>
        <v>0</v>
      </c>
      <c r="I15" s="135"/>
      <c r="J15" s="136"/>
      <c r="K15" s="136"/>
      <c r="L15" s="137">
        <f t="shared" si="1"/>
        <v>0</v>
      </c>
      <c r="M15" s="138"/>
      <c r="N15" s="139"/>
      <c r="O15" s="24"/>
    </row>
    <row r="16" spans="1:15" s="2" customFormat="1" ht="45" customHeight="1" x14ac:dyDescent="0.25">
      <c r="A16" s="20"/>
      <c r="B16" s="28" t="str">
        <f t="shared" si="2"/>
        <v/>
      </c>
      <c r="C16" s="18"/>
      <c r="D16" s="26" t="str">
        <f t="shared" si="3"/>
        <v/>
      </c>
      <c r="E16" s="72"/>
      <c r="F16" s="135"/>
      <c r="G16" s="136"/>
      <c r="H16" s="137">
        <f t="shared" si="0"/>
        <v>0</v>
      </c>
      <c r="I16" s="135"/>
      <c r="J16" s="136"/>
      <c r="K16" s="136"/>
      <c r="L16" s="137">
        <f t="shared" si="1"/>
        <v>0</v>
      </c>
      <c r="M16" s="138"/>
      <c r="N16" s="139"/>
      <c r="O16" s="24"/>
    </row>
    <row r="17" spans="1:15" s="2" customFormat="1" ht="45" customHeight="1" x14ac:dyDescent="0.25">
      <c r="A17" s="20"/>
      <c r="B17" s="28" t="str">
        <f t="shared" si="2"/>
        <v/>
      </c>
      <c r="C17" s="18"/>
      <c r="D17" s="26" t="str">
        <f t="shared" si="3"/>
        <v/>
      </c>
      <c r="E17" s="72"/>
      <c r="F17" s="135"/>
      <c r="G17" s="136"/>
      <c r="H17" s="137">
        <f t="shared" si="0"/>
        <v>0</v>
      </c>
      <c r="I17" s="135"/>
      <c r="J17" s="136"/>
      <c r="K17" s="136"/>
      <c r="L17" s="137">
        <f t="shared" si="1"/>
        <v>0</v>
      </c>
      <c r="M17" s="138"/>
      <c r="N17" s="139"/>
      <c r="O17" s="24"/>
    </row>
    <row r="18" spans="1:15" s="2" customFormat="1" ht="45" customHeight="1" x14ac:dyDescent="0.25">
      <c r="A18" s="20"/>
      <c r="B18" s="28" t="str">
        <f t="shared" si="2"/>
        <v/>
      </c>
      <c r="C18" s="18"/>
      <c r="D18" s="26" t="str">
        <f t="shared" si="3"/>
        <v/>
      </c>
      <c r="E18" s="72"/>
      <c r="F18" s="135"/>
      <c r="G18" s="136"/>
      <c r="H18" s="137">
        <f t="shared" si="0"/>
        <v>0</v>
      </c>
      <c r="I18" s="135"/>
      <c r="J18" s="136"/>
      <c r="K18" s="136"/>
      <c r="L18" s="137">
        <f t="shared" si="1"/>
        <v>0</v>
      </c>
      <c r="M18" s="138"/>
      <c r="N18" s="139"/>
      <c r="O18" s="24"/>
    </row>
    <row r="19" spans="1:15" s="2" customFormat="1" ht="45" customHeight="1" x14ac:dyDescent="0.25">
      <c r="A19" s="20"/>
      <c r="B19" s="28" t="str">
        <f t="shared" si="2"/>
        <v/>
      </c>
      <c r="C19" s="18"/>
      <c r="D19" s="26" t="str">
        <f t="shared" si="3"/>
        <v/>
      </c>
      <c r="E19" s="72"/>
      <c r="F19" s="135"/>
      <c r="G19" s="136"/>
      <c r="H19" s="137">
        <f t="shared" si="0"/>
        <v>0</v>
      </c>
      <c r="I19" s="135"/>
      <c r="J19" s="136"/>
      <c r="K19" s="136"/>
      <c r="L19" s="137">
        <f t="shared" si="1"/>
        <v>0</v>
      </c>
      <c r="M19" s="138"/>
      <c r="N19" s="139"/>
      <c r="O19" s="24"/>
    </row>
    <row r="20" spans="1:15" s="2" customFormat="1" ht="45" customHeight="1" x14ac:dyDescent="0.25">
      <c r="A20" s="20"/>
      <c r="B20" s="28" t="str">
        <f t="shared" si="2"/>
        <v/>
      </c>
      <c r="C20" s="18"/>
      <c r="D20" s="26" t="str">
        <f t="shared" si="3"/>
        <v/>
      </c>
      <c r="E20" s="72"/>
      <c r="F20" s="135"/>
      <c r="G20" s="136"/>
      <c r="H20" s="137">
        <f t="shared" si="0"/>
        <v>0</v>
      </c>
      <c r="I20" s="135"/>
      <c r="J20" s="136"/>
      <c r="K20" s="136"/>
      <c r="L20" s="137">
        <f t="shared" si="1"/>
        <v>0</v>
      </c>
      <c r="M20" s="138"/>
      <c r="N20" s="139"/>
      <c r="O20" s="24"/>
    </row>
    <row r="21" spans="1:15" s="2" customFormat="1" ht="45" customHeight="1" x14ac:dyDescent="0.25">
      <c r="A21" s="20"/>
      <c r="B21" s="28" t="str">
        <f t="shared" si="2"/>
        <v/>
      </c>
      <c r="C21" s="18"/>
      <c r="D21" s="26" t="str">
        <f t="shared" si="3"/>
        <v/>
      </c>
      <c r="E21" s="72"/>
      <c r="F21" s="135"/>
      <c r="G21" s="136"/>
      <c r="H21" s="137">
        <f t="shared" si="0"/>
        <v>0</v>
      </c>
      <c r="I21" s="135"/>
      <c r="J21" s="136"/>
      <c r="K21" s="136"/>
      <c r="L21" s="137">
        <f t="shared" si="1"/>
        <v>0</v>
      </c>
      <c r="M21" s="138"/>
      <c r="N21" s="139"/>
      <c r="O21" s="24"/>
    </row>
    <row r="22" spans="1:15" s="2" customFormat="1" ht="45" customHeight="1" x14ac:dyDescent="0.25">
      <c r="A22" s="20"/>
      <c r="B22" s="28" t="str">
        <f t="shared" si="2"/>
        <v/>
      </c>
      <c r="C22" s="18"/>
      <c r="D22" s="26" t="str">
        <f t="shared" si="3"/>
        <v/>
      </c>
      <c r="E22" s="72"/>
      <c r="F22" s="135"/>
      <c r="G22" s="136"/>
      <c r="H22" s="137">
        <f t="shared" si="0"/>
        <v>0</v>
      </c>
      <c r="I22" s="135"/>
      <c r="J22" s="136"/>
      <c r="K22" s="136"/>
      <c r="L22" s="137">
        <f t="shared" si="1"/>
        <v>0</v>
      </c>
      <c r="M22" s="138"/>
      <c r="N22" s="139"/>
      <c r="O22" s="24"/>
    </row>
    <row r="23" spans="1:15" s="2" customFormat="1" ht="45" customHeight="1" x14ac:dyDescent="0.25">
      <c r="A23" s="20"/>
      <c r="B23" s="28" t="str">
        <f t="shared" si="2"/>
        <v/>
      </c>
      <c r="C23" s="18"/>
      <c r="D23" s="26" t="str">
        <f t="shared" si="3"/>
        <v/>
      </c>
      <c r="E23" s="72"/>
      <c r="F23" s="135"/>
      <c r="G23" s="136"/>
      <c r="H23" s="137">
        <f t="shared" si="0"/>
        <v>0</v>
      </c>
      <c r="I23" s="135"/>
      <c r="J23" s="136"/>
      <c r="K23" s="136"/>
      <c r="L23" s="137">
        <f t="shared" si="1"/>
        <v>0</v>
      </c>
      <c r="M23" s="138"/>
      <c r="N23" s="139"/>
      <c r="O23" s="24"/>
    </row>
    <row r="24" spans="1:15" s="2" customFormat="1" ht="45" customHeight="1" x14ac:dyDescent="0.25">
      <c r="A24" s="20"/>
      <c r="B24" s="28" t="str">
        <f t="shared" si="2"/>
        <v/>
      </c>
      <c r="C24" s="18"/>
      <c r="D24" s="26" t="str">
        <f t="shared" si="3"/>
        <v/>
      </c>
      <c r="E24" s="72"/>
      <c r="F24" s="135"/>
      <c r="G24" s="136"/>
      <c r="H24" s="137">
        <f t="shared" si="0"/>
        <v>0</v>
      </c>
      <c r="I24" s="135"/>
      <c r="J24" s="136"/>
      <c r="K24" s="136"/>
      <c r="L24" s="137">
        <f t="shared" si="1"/>
        <v>0</v>
      </c>
      <c r="M24" s="138"/>
      <c r="N24" s="139"/>
      <c r="O24" s="24"/>
    </row>
    <row r="25" spans="1:15" s="2" customFormat="1" ht="45" customHeight="1" x14ac:dyDescent="0.25">
      <c r="A25" s="20"/>
      <c r="B25" s="28" t="str">
        <f t="shared" si="2"/>
        <v/>
      </c>
      <c r="C25" s="18"/>
      <c r="D25" s="26" t="str">
        <f t="shared" si="3"/>
        <v/>
      </c>
      <c r="E25" s="72"/>
      <c r="F25" s="135"/>
      <c r="G25" s="136"/>
      <c r="H25" s="137">
        <f t="shared" si="0"/>
        <v>0</v>
      </c>
      <c r="I25" s="135"/>
      <c r="J25" s="136"/>
      <c r="K25" s="136"/>
      <c r="L25" s="137">
        <f t="shared" si="1"/>
        <v>0</v>
      </c>
      <c r="M25" s="138"/>
      <c r="N25" s="139"/>
      <c r="O25" s="24"/>
    </row>
    <row r="26" spans="1:15" s="2" customFormat="1" ht="45" customHeight="1" x14ac:dyDescent="0.25">
      <c r="A26" s="20"/>
      <c r="B26" s="28" t="str">
        <f t="shared" si="2"/>
        <v/>
      </c>
      <c r="C26" s="18"/>
      <c r="D26" s="26" t="str">
        <f t="shared" si="3"/>
        <v/>
      </c>
      <c r="E26" s="72"/>
      <c r="F26" s="135"/>
      <c r="G26" s="136"/>
      <c r="H26" s="137">
        <f t="shared" si="0"/>
        <v>0</v>
      </c>
      <c r="I26" s="135"/>
      <c r="J26" s="136"/>
      <c r="K26" s="136"/>
      <c r="L26" s="137">
        <f t="shared" si="1"/>
        <v>0</v>
      </c>
      <c r="M26" s="138"/>
      <c r="N26" s="139"/>
      <c r="O26" s="24"/>
    </row>
    <row r="27" spans="1:15" s="2" customFormat="1" ht="45" customHeight="1" x14ac:dyDescent="0.25">
      <c r="A27" s="20"/>
      <c r="B27" s="28" t="str">
        <f t="shared" si="2"/>
        <v/>
      </c>
      <c r="C27" s="18"/>
      <c r="D27" s="26" t="str">
        <f t="shared" si="3"/>
        <v/>
      </c>
      <c r="E27" s="72"/>
      <c r="F27" s="135"/>
      <c r="G27" s="136"/>
      <c r="H27" s="137">
        <f t="shared" si="0"/>
        <v>0</v>
      </c>
      <c r="I27" s="135"/>
      <c r="J27" s="136"/>
      <c r="K27" s="136"/>
      <c r="L27" s="137">
        <f t="shared" si="1"/>
        <v>0</v>
      </c>
      <c r="M27" s="138"/>
      <c r="N27" s="139"/>
      <c r="O27" s="24"/>
    </row>
    <row r="28" spans="1:15" s="2" customFormat="1" ht="45" customHeight="1" x14ac:dyDescent="0.25">
      <c r="A28" s="20"/>
      <c r="B28" s="28" t="str">
        <f t="shared" si="2"/>
        <v/>
      </c>
      <c r="C28" s="18"/>
      <c r="D28" s="26" t="str">
        <f t="shared" si="3"/>
        <v/>
      </c>
      <c r="E28" s="72"/>
      <c r="F28" s="135"/>
      <c r="G28" s="136"/>
      <c r="H28" s="137">
        <f t="shared" si="0"/>
        <v>0</v>
      </c>
      <c r="I28" s="135"/>
      <c r="J28" s="136"/>
      <c r="K28" s="136"/>
      <c r="L28" s="137">
        <f t="shared" si="1"/>
        <v>0</v>
      </c>
      <c r="M28" s="138"/>
      <c r="N28" s="139"/>
      <c r="O28" s="24"/>
    </row>
    <row r="29" spans="1:15" s="2" customFormat="1" ht="45" customHeight="1" x14ac:dyDescent="0.25">
      <c r="A29" s="20"/>
      <c r="B29" s="28" t="str">
        <f t="shared" si="2"/>
        <v/>
      </c>
      <c r="C29" s="18"/>
      <c r="D29" s="26" t="str">
        <f t="shared" si="3"/>
        <v/>
      </c>
      <c r="E29" s="72"/>
      <c r="F29" s="135"/>
      <c r="G29" s="136"/>
      <c r="H29" s="137">
        <f t="shared" si="0"/>
        <v>0</v>
      </c>
      <c r="I29" s="135"/>
      <c r="J29" s="136"/>
      <c r="K29" s="136"/>
      <c r="L29" s="137">
        <f t="shared" si="1"/>
        <v>0</v>
      </c>
      <c r="M29" s="138"/>
      <c r="N29" s="139"/>
      <c r="O29" s="24"/>
    </row>
    <row r="30" spans="1:15" s="2" customFormat="1" ht="45" customHeight="1" x14ac:dyDescent="0.25">
      <c r="A30" s="20"/>
      <c r="B30" s="28" t="str">
        <f t="shared" si="2"/>
        <v/>
      </c>
      <c r="C30" s="18"/>
      <c r="D30" s="26" t="str">
        <f t="shared" si="3"/>
        <v/>
      </c>
      <c r="E30" s="72"/>
      <c r="F30" s="135"/>
      <c r="G30" s="136"/>
      <c r="H30" s="137">
        <f t="shared" si="0"/>
        <v>0</v>
      </c>
      <c r="I30" s="135"/>
      <c r="J30" s="136"/>
      <c r="K30" s="136"/>
      <c r="L30" s="137">
        <f t="shared" si="1"/>
        <v>0</v>
      </c>
      <c r="M30" s="138"/>
      <c r="N30" s="139"/>
      <c r="O30" s="24"/>
    </row>
    <row r="31" spans="1:15" s="2" customFormat="1" ht="45" customHeight="1" x14ac:dyDescent="0.25">
      <c r="A31" s="20"/>
      <c r="B31" s="28" t="str">
        <f t="shared" si="2"/>
        <v/>
      </c>
      <c r="C31" s="18"/>
      <c r="D31" s="26" t="str">
        <f t="shared" si="3"/>
        <v/>
      </c>
      <c r="E31" s="72"/>
      <c r="F31" s="135"/>
      <c r="G31" s="136"/>
      <c r="H31" s="137">
        <f t="shared" si="0"/>
        <v>0</v>
      </c>
      <c r="I31" s="135"/>
      <c r="J31" s="136"/>
      <c r="K31" s="136"/>
      <c r="L31" s="137">
        <f t="shared" si="1"/>
        <v>0</v>
      </c>
      <c r="M31" s="138"/>
      <c r="N31" s="139"/>
      <c r="O31" s="24"/>
    </row>
    <row r="32" spans="1:15" s="2" customFormat="1" ht="45" customHeight="1" x14ac:dyDescent="0.25">
      <c r="A32" s="20"/>
      <c r="B32" s="28" t="str">
        <f t="shared" si="2"/>
        <v/>
      </c>
      <c r="C32" s="18"/>
      <c r="D32" s="26" t="str">
        <f t="shared" si="3"/>
        <v/>
      </c>
      <c r="E32" s="72"/>
      <c r="F32" s="135"/>
      <c r="G32" s="136"/>
      <c r="H32" s="137">
        <f t="shared" si="0"/>
        <v>0</v>
      </c>
      <c r="I32" s="135"/>
      <c r="J32" s="136"/>
      <c r="K32" s="136"/>
      <c r="L32" s="137">
        <f t="shared" si="1"/>
        <v>0</v>
      </c>
      <c r="M32" s="138"/>
      <c r="N32" s="139"/>
      <c r="O32" s="24"/>
    </row>
    <row r="33" spans="1:15" s="2" customFormat="1" ht="45" customHeight="1" x14ac:dyDescent="0.25">
      <c r="A33" s="20"/>
      <c r="B33" s="28" t="str">
        <f t="shared" si="2"/>
        <v/>
      </c>
      <c r="C33" s="18"/>
      <c r="D33" s="26" t="str">
        <f t="shared" si="3"/>
        <v/>
      </c>
      <c r="E33" s="72"/>
      <c r="F33" s="135"/>
      <c r="G33" s="136"/>
      <c r="H33" s="137">
        <f t="shared" si="0"/>
        <v>0</v>
      </c>
      <c r="I33" s="135"/>
      <c r="J33" s="136"/>
      <c r="K33" s="136"/>
      <c r="L33" s="137">
        <f t="shared" si="1"/>
        <v>0</v>
      </c>
      <c r="M33" s="138"/>
      <c r="N33" s="139"/>
      <c r="O33" s="24"/>
    </row>
    <row r="34" spans="1:15" s="2" customFormat="1" ht="45" customHeight="1" x14ac:dyDescent="0.25">
      <c r="A34" s="20"/>
      <c r="B34" s="28" t="str">
        <f t="shared" si="2"/>
        <v/>
      </c>
      <c r="C34" s="18"/>
      <c r="D34" s="26" t="str">
        <f t="shared" si="3"/>
        <v/>
      </c>
      <c r="E34" s="72"/>
      <c r="F34" s="135"/>
      <c r="G34" s="136"/>
      <c r="H34" s="137">
        <f t="shared" si="0"/>
        <v>0</v>
      </c>
      <c r="I34" s="135"/>
      <c r="J34" s="136"/>
      <c r="K34" s="136"/>
      <c r="L34" s="137">
        <f t="shared" si="1"/>
        <v>0</v>
      </c>
      <c r="M34" s="138"/>
      <c r="N34" s="139"/>
      <c r="O34" s="24"/>
    </row>
    <row r="35" spans="1:15" s="2" customFormat="1" ht="45" customHeight="1" x14ac:dyDescent="0.25">
      <c r="A35" s="20"/>
      <c r="B35" s="28" t="str">
        <f t="shared" si="2"/>
        <v/>
      </c>
      <c r="C35" s="18"/>
      <c r="D35" s="26" t="str">
        <f t="shared" si="3"/>
        <v/>
      </c>
      <c r="E35" s="72"/>
      <c r="F35" s="135"/>
      <c r="G35" s="136"/>
      <c r="H35" s="137">
        <f t="shared" si="0"/>
        <v>0</v>
      </c>
      <c r="I35" s="135"/>
      <c r="J35" s="136"/>
      <c r="K35" s="136"/>
      <c r="L35" s="137">
        <f t="shared" si="1"/>
        <v>0</v>
      </c>
      <c r="M35" s="138"/>
      <c r="N35" s="139"/>
      <c r="O35" s="24"/>
    </row>
    <row r="36" spans="1:15" s="2" customFormat="1" ht="45" customHeight="1" x14ac:dyDescent="0.25">
      <c r="A36" s="20"/>
      <c r="B36" s="28" t="str">
        <f t="shared" si="2"/>
        <v/>
      </c>
      <c r="C36" s="18"/>
      <c r="D36" s="26" t="str">
        <f t="shared" si="3"/>
        <v/>
      </c>
      <c r="E36" s="72"/>
      <c r="F36" s="135"/>
      <c r="G36" s="136"/>
      <c r="H36" s="137">
        <f t="shared" si="0"/>
        <v>0</v>
      </c>
      <c r="I36" s="135"/>
      <c r="J36" s="136"/>
      <c r="K36" s="136"/>
      <c r="L36" s="137">
        <f t="shared" si="1"/>
        <v>0</v>
      </c>
      <c r="M36" s="138"/>
      <c r="N36" s="139"/>
      <c r="O36" s="24"/>
    </row>
    <row r="37" spans="1:15" s="2" customFormat="1" ht="45" customHeight="1" x14ac:dyDescent="0.25">
      <c r="A37" s="20"/>
      <c r="B37" s="28" t="str">
        <f t="shared" si="2"/>
        <v/>
      </c>
      <c r="C37" s="18"/>
      <c r="D37" s="26" t="str">
        <f t="shared" si="3"/>
        <v/>
      </c>
      <c r="E37" s="72"/>
      <c r="F37" s="135"/>
      <c r="G37" s="136"/>
      <c r="H37" s="137">
        <f t="shared" ref="H37:H68" si="4">(F37*G37*Emission_Factor*Efficiency)/1000</f>
        <v>0</v>
      </c>
      <c r="I37" s="135"/>
      <c r="J37" s="136"/>
      <c r="K37" s="136"/>
      <c r="L37" s="137">
        <f t="shared" ref="L37:L68" si="5">I37*J37*K37*Efficiency/1000</f>
        <v>0</v>
      </c>
      <c r="M37" s="138"/>
      <c r="N37" s="139"/>
      <c r="O37" s="24"/>
    </row>
    <row r="38" spans="1:15" s="2" customFormat="1" ht="45" customHeight="1" x14ac:dyDescent="0.25">
      <c r="A38" s="20"/>
      <c r="B38" s="28" t="str">
        <f t="shared" si="2"/>
        <v/>
      </c>
      <c r="C38" s="18"/>
      <c r="D38" s="26" t="str">
        <f t="shared" si="3"/>
        <v/>
      </c>
      <c r="E38" s="72"/>
      <c r="F38" s="135"/>
      <c r="G38" s="136"/>
      <c r="H38" s="137">
        <f t="shared" si="4"/>
        <v>0</v>
      </c>
      <c r="I38" s="135"/>
      <c r="J38" s="136"/>
      <c r="K38" s="136"/>
      <c r="L38" s="137">
        <f t="shared" si="5"/>
        <v>0</v>
      </c>
      <c r="M38" s="138"/>
      <c r="N38" s="139"/>
      <c r="O38" s="24"/>
    </row>
    <row r="39" spans="1:15" s="2" customFormat="1" ht="45" customHeight="1" x14ac:dyDescent="0.25">
      <c r="A39" s="20"/>
      <c r="B39" s="28" t="str">
        <f t="shared" si="2"/>
        <v/>
      </c>
      <c r="C39" s="18"/>
      <c r="D39" s="26" t="str">
        <f t="shared" si="3"/>
        <v/>
      </c>
      <c r="E39" s="72"/>
      <c r="F39" s="135"/>
      <c r="G39" s="136"/>
      <c r="H39" s="137">
        <f t="shared" si="4"/>
        <v>0</v>
      </c>
      <c r="I39" s="135"/>
      <c r="J39" s="136"/>
      <c r="K39" s="136"/>
      <c r="L39" s="137">
        <f t="shared" si="5"/>
        <v>0</v>
      </c>
      <c r="M39" s="138"/>
      <c r="N39" s="139"/>
      <c r="O39" s="24"/>
    </row>
    <row r="40" spans="1:15" s="2" customFormat="1" ht="45" customHeight="1" x14ac:dyDescent="0.25">
      <c r="A40" s="20"/>
      <c r="B40" s="28" t="str">
        <f t="shared" si="2"/>
        <v/>
      </c>
      <c r="C40" s="18"/>
      <c r="D40" s="26" t="str">
        <f t="shared" si="3"/>
        <v/>
      </c>
      <c r="E40" s="72"/>
      <c r="F40" s="135"/>
      <c r="G40" s="136"/>
      <c r="H40" s="137">
        <f t="shared" si="4"/>
        <v>0</v>
      </c>
      <c r="I40" s="135"/>
      <c r="J40" s="136"/>
      <c r="K40" s="136"/>
      <c r="L40" s="137">
        <f t="shared" si="5"/>
        <v>0</v>
      </c>
      <c r="M40" s="138"/>
      <c r="N40" s="139"/>
      <c r="O40" s="24"/>
    </row>
    <row r="41" spans="1:15" s="2" customFormat="1" ht="45" customHeight="1" x14ac:dyDescent="0.25">
      <c r="A41" s="20"/>
      <c r="B41" s="28" t="str">
        <f t="shared" si="2"/>
        <v/>
      </c>
      <c r="C41" s="18"/>
      <c r="D41" s="26" t="str">
        <f t="shared" si="3"/>
        <v/>
      </c>
      <c r="E41" s="72"/>
      <c r="F41" s="135"/>
      <c r="G41" s="136"/>
      <c r="H41" s="137">
        <f t="shared" si="4"/>
        <v>0</v>
      </c>
      <c r="I41" s="135"/>
      <c r="J41" s="136"/>
      <c r="K41" s="136"/>
      <c r="L41" s="137">
        <f t="shared" si="5"/>
        <v>0</v>
      </c>
      <c r="M41" s="138"/>
      <c r="N41" s="139"/>
      <c r="O41" s="24"/>
    </row>
    <row r="42" spans="1:15" s="2" customFormat="1" ht="45" customHeight="1" x14ac:dyDescent="0.25">
      <c r="A42" s="20"/>
      <c r="B42" s="28" t="str">
        <f t="shared" si="2"/>
        <v/>
      </c>
      <c r="C42" s="18"/>
      <c r="D42" s="26" t="str">
        <f t="shared" si="3"/>
        <v/>
      </c>
      <c r="E42" s="72"/>
      <c r="F42" s="135"/>
      <c r="G42" s="136"/>
      <c r="H42" s="137">
        <f t="shared" si="4"/>
        <v>0</v>
      </c>
      <c r="I42" s="135"/>
      <c r="J42" s="136"/>
      <c r="K42" s="136"/>
      <c r="L42" s="137">
        <f t="shared" si="5"/>
        <v>0</v>
      </c>
      <c r="M42" s="138"/>
      <c r="N42" s="139"/>
      <c r="O42" s="24"/>
    </row>
    <row r="43" spans="1:15" s="2" customFormat="1" ht="45" customHeight="1" x14ac:dyDescent="0.25">
      <c r="A43" s="20"/>
      <c r="B43" s="28" t="str">
        <f t="shared" si="2"/>
        <v/>
      </c>
      <c r="C43" s="18"/>
      <c r="D43" s="26" t="str">
        <f t="shared" si="3"/>
        <v/>
      </c>
      <c r="E43" s="72"/>
      <c r="F43" s="135"/>
      <c r="G43" s="136"/>
      <c r="H43" s="137">
        <f t="shared" si="4"/>
        <v>0</v>
      </c>
      <c r="I43" s="135"/>
      <c r="J43" s="136"/>
      <c r="K43" s="136"/>
      <c r="L43" s="137">
        <f t="shared" si="5"/>
        <v>0</v>
      </c>
      <c r="M43" s="138"/>
      <c r="N43" s="139"/>
      <c r="O43" s="24"/>
    </row>
    <row r="44" spans="1:15" s="2" customFormat="1" ht="45" customHeight="1" x14ac:dyDescent="0.25">
      <c r="A44" s="20"/>
      <c r="B44" s="28" t="str">
        <f t="shared" si="2"/>
        <v/>
      </c>
      <c r="C44" s="18"/>
      <c r="D44" s="26" t="str">
        <f t="shared" si="3"/>
        <v/>
      </c>
      <c r="E44" s="72"/>
      <c r="F44" s="135"/>
      <c r="G44" s="136"/>
      <c r="H44" s="137">
        <f t="shared" si="4"/>
        <v>0</v>
      </c>
      <c r="I44" s="135"/>
      <c r="J44" s="136"/>
      <c r="K44" s="136"/>
      <c r="L44" s="137">
        <f t="shared" si="5"/>
        <v>0</v>
      </c>
      <c r="M44" s="138"/>
      <c r="N44" s="139"/>
      <c r="O44" s="24"/>
    </row>
    <row r="45" spans="1:15" s="2" customFormat="1" ht="45" customHeight="1" x14ac:dyDescent="0.25">
      <c r="A45" s="20"/>
      <c r="B45" s="28" t="str">
        <f t="shared" si="2"/>
        <v/>
      </c>
      <c r="C45" s="18"/>
      <c r="D45" s="26" t="str">
        <f t="shared" si="3"/>
        <v/>
      </c>
      <c r="E45" s="72"/>
      <c r="F45" s="135"/>
      <c r="G45" s="136"/>
      <c r="H45" s="137">
        <f t="shared" si="4"/>
        <v>0</v>
      </c>
      <c r="I45" s="135"/>
      <c r="J45" s="136"/>
      <c r="K45" s="136"/>
      <c r="L45" s="137">
        <f t="shared" si="5"/>
        <v>0</v>
      </c>
      <c r="M45" s="138"/>
      <c r="N45" s="139"/>
      <c r="O45" s="24"/>
    </row>
    <row r="46" spans="1:15" s="2" customFormat="1" ht="45" customHeight="1" x14ac:dyDescent="0.25">
      <c r="A46" s="20"/>
      <c r="B46" s="28" t="str">
        <f t="shared" si="2"/>
        <v/>
      </c>
      <c r="C46" s="18"/>
      <c r="D46" s="26" t="str">
        <f t="shared" si="3"/>
        <v/>
      </c>
      <c r="E46" s="72"/>
      <c r="F46" s="135"/>
      <c r="G46" s="136"/>
      <c r="H46" s="137">
        <f t="shared" si="4"/>
        <v>0</v>
      </c>
      <c r="I46" s="135"/>
      <c r="J46" s="136"/>
      <c r="K46" s="136"/>
      <c r="L46" s="137">
        <f t="shared" si="5"/>
        <v>0</v>
      </c>
      <c r="M46" s="138"/>
      <c r="N46" s="139"/>
      <c r="O46" s="24"/>
    </row>
    <row r="47" spans="1:15" s="2" customFormat="1" ht="45" customHeight="1" x14ac:dyDescent="0.25">
      <c r="A47" s="20"/>
      <c r="B47" s="28" t="str">
        <f t="shared" si="2"/>
        <v/>
      </c>
      <c r="C47" s="18"/>
      <c r="D47" s="26" t="str">
        <f t="shared" si="3"/>
        <v/>
      </c>
      <c r="E47" s="72"/>
      <c r="F47" s="135"/>
      <c r="G47" s="136"/>
      <c r="H47" s="137">
        <f t="shared" si="4"/>
        <v>0</v>
      </c>
      <c r="I47" s="135"/>
      <c r="J47" s="136"/>
      <c r="K47" s="136"/>
      <c r="L47" s="137">
        <f t="shared" si="5"/>
        <v>0</v>
      </c>
      <c r="M47" s="138"/>
      <c r="N47" s="139"/>
      <c r="O47" s="24"/>
    </row>
    <row r="48" spans="1:15" s="2" customFormat="1" ht="45" customHeight="1" x14ac:dyDescent="0.25">
      <c r="A48" s="20"/>
      <c r="B48" s="28" t="str">
        <f t="shared" si="2"/>
        <v/>
      </c>
      <c r="C48" s="18"/>
      <c r="D48" s="26" t="str">
        <f t="shared" si="3"/>
        <v/>
      </c>
      <c r="E48" s="72"/>
      <c r="F48" s="135"/>
      <c r="G48" s="136"/>
      <c r="H48" s="137">
        <f t="shared" si="4"/>
        <v>0</v>
      </c>
      <c r="I48" s="135"/>
      <c r="J48" s="136"/>
      <c r="K48" s="136"/>
      <c r="L48" s="137">
        <f t="shared" si="5"/>
        <v>0</v>
      </c>
      <c r="M48" s="138"/>
      <c r="N48" s="139"/>
      <c r="O48" s="24"/>
    </row>
    <row r="49" spans="1:15" s="2" customFormat="1" ht="45" customHeight="1" x14ac:dyDescent="0.25">
      <c r="A49" s="20"/>
      <c r="B49" s="28" t="str">
        <f t="shared" si="2"/>
        <v/>
      </c>
      <c r="C49" s="18"/>
      <c r="D49" s="26" t="str">
        <f t="shared" si="3"/>
        <v/>
      </c>
      <c r="E49" s="72"/>
      <c r="F49" s="135"/>
      <c r="G49" s="136"/>
      <c r="H49" s="137">
        <f t="shared" si="4"/>
        <v>0</v>
      </c>
      <c r="I49" s="135"/>
      <c r="J49" s="136"/>
      <c r="K49" s="136"/>
      <c r="L49" s="137">
        <f t="shared" si="5"/>
        <v>0</v>
      </c>
      <c r="M49" s="138"/>
      <c r="N49" s="139"/>
      <c r="O49" s="24"/>
    </row>
    <row r="50" spans="1:15" s="2" customFormat="1" ht="45" customHeight="1" x14ac:dyDescent="0.25">
      <c r="A50" s="20"/>
      <c r="B50" s="28" t="str">
        <f t="shared" si="2"/>
        <v/>
      </c>
      <c r="C50" s="18"/>
      <c r="D50" s="26" t="str">
        <f t="shared" si="3"/>
        <v/>
      </c>
      <c r="E50" s="72"/>
      <c r="F50" s="135"/>
      <c r="G50" s="136"/>
      <c r="H50" s="137">
        <f t="shared" si="4"/>
        <v>0</v>
      </c>
      <c r="I50" s="135"/>
      <c r="J50" s="136"/>
      <c r="K50" s="136"/>
      <c r="L50" s="137">
        <f t="shared" si="5"/>
        <v>0</v>
      </c>
      <c r="M50" s="138"/>
      <c r="N50" s="139"/>
      <c r="O50" s="24"/>
    </row>
    <row r="51" spans="1:15" s="2" customFormat="1" ht="45" customHeight="1" x14ac:dyDescent="0.25">
      <c r="A51" s="20"/>
      <c r="B51" s="28" t="str">
        <f t="shared" si="2"/>
        <v/>
      </c>
      <c r="C51" s="18"/>
      <c r="D51" s="26" t="str">
        <f t="shared" si="3"/>
        <v/>
      </c>
      <c r="E51" s="72"/>
      <c r="F51" s="135"/>
      <c r="G51" s="136"/>
      <c r="H51" s="137">
        <f t="shared" si="4"/>
        <v>0</v>
      </c>
      <c r="I51" s="135"/>
      <c r="J51" s="136"/>
      <c r="K51" s="136"/>
      <c r="L51" s="137">
        <f t="shared" si="5"/>
        <v>0</v>
      </c>
      <c r="M51" s="138"/>
      <c r="N51" s="139"/>
      <c r="O51" s="24"/>
    </row>
    <row r="52" spans="1:15" s="2" customFormat="1" ht="45" customHeight="1" x14ac:dyDescent="0.25">
      <c r="A52" s="20"/>
      <c r="B52" s="28" t="str">
        <f t="shared" si="2"/>
        <v/>
      </c>
      <c r="C52" s="18"/>
      <c r="D52" s="26" t="str">
        <f t="shared" si="3"/>
        <v/>
      </c>
      <c r="E52" s="72"/>
      <c r="F52" s="135"/>
      <c r="G52" s="136"/>
      <c r="H52" s="137">
        <f t="shared" si="4"/>
        <v>0</v>
      </c>
      <c r="I52" s="135"/>
      <c r="J52" s="136"/>
      <c r="K52" s="136"/>
      <c r="L52" s="137">
        <f t="shared" si="5"/>
        <v>0</v>
      </c>
      <c r="M52" s="138"/>
      <c r="N52" s="139"/>
      <c r="O52" s="24"/>
    </row>
    <row r="53" spans="1:15" s="2" customFormat="1" ht="45" customHeight="1" x14ac:dyDescent="0.25">
      <c r="A53" s="20"/>
      <c r="B53" s="28" t="str">
        <f t="shared" si="2"/>
        <v/>
      </c>
      <c r="C53" s="18"/>
      <c r="D53" s="26" t="str">
        <f t="shared" si="3"/>
        <v/>
      </c>
      <c r="E53" s="72"/>
      <c r="F53" s="135"/>
      <c r="G53" s="136"/>
      <c r="H53" s="137">
        <f t="shared" si="4"/>
        <v>0</v>
      </c>
      <c r="I53" s="135"/>
      <c r="J53" s="136"/>
      <c r="K53" s="136"/>
      <c r="L53" s="137">
        <f t="shared" si="5"/>
        <v>0</v>
      </c>
      <c r="M53" s="138"/>
      <c r="N53" s="139"/>
      <c r="O53" s="24"/>
    </row>
    <row r="54" spans="1:15" s="2" customFormat="1" ht="45" customHeight="1" x14ac:dyDescent="0.25">
      <c r="A54" s="20"/>
      <c r="B54" s="28" t="str">
        <f t="shared" si="2"/>
        <v/>
      </c>
      <c r="C54" s="18"/>
      <c r="D54" s="26" t="str">
        <f t="shared" si="3"/>
        <v/>
      </c>
      <c r="E54" s="72"/>
      <c r="F54" s="135"/>
      <c r="G54" s="136"/>
      <c r="H54" s="137">
        <f t="shared" si="4"/>
        <v>0</v>
      </c>
      <c r="I54" s="135"/>
      <c r="J54" s="136"/>
      <c r="K54" s="136"/>
      <c r="L54" s="137">
        <f t="shared" si="5"/>
        <v>0</v>
      </c>
      <c r="M54" s="138"/>
      <c r="N54" s="139"/>
      <c r="O54" s="24"/>
    </row>
    <row r="55" spans="1:15" s="2" customFormat="1" ht="45" customHeight="1" x14ac:dyDescent="0.25">
      <c r="A55" s="20"/>
      <c r="B55" s="28" t="str">
        <f t="shared" si="2"/>
        <v/>
      </c>
      <c r="C55" s="18"/>
      <c r="D55" s="26" t="str">
        <f t="shared" si="3"/>
        <v/>
      </c>
      <c r="E55" s="72"/>
      <c r="F55" s="135"/>
      <c r="G55" s="136"/>
      <c r="H55" s="137">
        <f t="shared" si="4"/>
        <v>0</v>
      </c>
      <c r="I55" s="135"/>
      <c r="J55" s="136"/>
      <c r="K55" s="136"/>
      <c r="L55" s="137">
        <f t="shared" si="5"/>
        <v>0</v>
      </c>
      <c r="M55" s="138"/>
      <c r="N55" s="139"/>
      <c r="O55" s="24"/>
    </row>
    <row r="56" spans="1:15" s="2" customFormat="1" ht="45" customHeight="1" x14ac:dyDescent="0.25">
      <c r="A56" s="20"/>
      <c r="B56" s="28" t="str">
        <f t="shared" si="2"/>
        <v/>
      </c>
      <c r="C56" s="18"/>
      <c r="D56" s="26" t="str">
        <f t="shared" si="3"/>
        <v/>
      </c>
      <c r="E56" s="72"/>
      <c r="F56" s="135"/>
      <c r="G56" s="136"/>
      <c r="H56" s="137">
        <f t="shared" si="4"/>
        <v>0</v>
      </c>
      <c r="I56" s="135"/>
      <c r="J56" s="136"/>
      <c r="K56" s="136"/>
      <c r="L56" s="137">
        <f t="shared" si="5"/>
        <v>0</v>
      </c>
      <c r="M56" s="138"/>
      <c r="N56" s="139"/>
      <c r="O56" s="24"/>
    </row>
    <row r="57" spans="1:15" s="2" customFormat="1" ht="45" customHeight="1" x14ac:dyDescent="0.25">
      <c r="A57" s="20"/>
      <c r="B57" s="28" t="str">
        <f t="shared" si="2"/>
        <v/>
      </c>
      <c r="C57" s="18"/>
      <c r="D57" s="26" t="str">
        <f t="shared" si="3"/>
        <v/>
      </c>
      <c r="E57" s="72"/>
      <c r="F57" s="135"/>
      <c r="G57" s="136"/>
      <c r="H57" s="137">
        <f t="shared" si="4"/>
        <v>0</v>
      </c>
      <c r="I57" s="135"/>
      <c r="J57" s="136"/>
      <c r="K57" s="136"/>
      <c r="L57" s="137">
        <f t="shared" si="5"/>
        <v>0</v>
      </c>
      <c r="M57" s="138"/>
      <c r="N57" s="139"/>
      <c r="O57" s="24"/>
    </row>
    <row r="58" spans="1:15" s="2" customFormat="1" ht="45" customHeight="1" x14ac:dyDescent="0.25">
      <c r="A58" s="20"/>
      <c r="B58" s="28" t="str">
        <f t="shared" si="2"/>
        <v/>
      </c>
      <c r="C58" s="18"/>
      <c r="D58" s="26" t="str">
        <f t="shared" si="3"/>
        <v/>
      </c>
      <c r="E58" s="72"/>
      <c r="F58" s="135"/>
      <c r="G58" s="136"/>
      <c r="H58" s="137">
        <f t="shared" si="4"/>
        <v>0</v>
      </c>
      <c r="I58" s="135"/>
      <c r="J58" s="136"/>
      <c r="K58" s="136"/>
      <c r="L58" s="137">
        <f t="shared" si="5"/>
        <v>0</v>
      </c>
      <c r="M58" s="138"/>
      <c r="N58" s="139"/>
      <c r="O58" s="24"/>
    </row>
    <row r="59" spans="1:15" s="2" customFormat="1" ht="45" customHeight="1" x14ac:dyDescent="0.25">
      <c r="A59" s="20"/>
      <c r="B59" s="28" t="str">
        <f t="shared" si="2"/>
        <v/>
      </c>
      <c r="C59" s="18"/>
      <c r="D59" s="26" t="str">
        <f t="shared" si="3"/>
        <v/>
      </c>
      <c r="E59" s="72"/>
      <c r="F59" s="135"/>
      <c r="G59" s="136"/>
      <c r="H59" s="137">
        <f t="shared" si="4"/>
        <v>0</v>
      </c>
      <c r="I59" s="135"/>
      <c r="J59" s="136"/>
      <c r="K59" s="136"/>
      <c r="L59" s="137">
        <f t="shared" si="5"/>
        <v>0</v>
      </c>
      <c r="M59" s="138"/>
      <c r="N59" s="139"/>
      <c r="O59" s="24"/>
    </row>
    <row r="60" spans="1:15" s="2" customFormat="1" ht="45" customHeight="1" x14ac:dyDescent="0.25">
      <c r="A60" s="20"/>
      <c r="B60" s="28" t="str">
        <f t="shared" si="2"/>
        <v/>
      </c>
      <c r="C60" s="18"/>
      <c r="D60" s="26" t="str">
        <f t="shared" si="3"/>
        <v/>
      </c>
      <c r="E60" s="72"/>
      <c r="F60" s="135"/>
      <c r="G60" s="136"/>
      <c r="H60" s="137">
        <f t="shared" si="4"/>
        <v>0</v>
      </c>
      <c r="I60" s="135"/>
      <c r="J60" s="136"/>
      <c r="K60" s="136"/>
      <c r="L60" s="137">
        <f t="shared" si="5"/>
        <v>0</v>
      </c>
      <c r="M60" s="138"/>
      <c r="N60" s="139"/>
      <c r="O60" s="24"/>
    </row>
    <row r="61" spans="1:15" s="2" customFormat="1" ht="45" customHeight="1" x14ac:dyDescent="0.25">
      <c r="A61" s="20"/>
      <c r="B61" s="28" t="str">
        <f t="shared" si="2"/>
        <v/>
      </c>
      <c r="C61" s="18"/>
      <c r="D61" s="26" t="str">
        <f t="shared" si="3"/>
        <v/>
      </c>
      <c r="E61" s="72"/>
      <c r="F61" s="135"/>
      <c r="G61" s="136"/>
      <c r="H61" s="137">
        <f t="shared" si="4"/>
        <v>0</v>
      </c>
      <c r="I61" s="135"/>
      <c r="J61" s="136"/>
      <c r="K61" s="136"/>
      <c r="L61" s="137">
        <f t="shared" si="5"/>
        <v>0</v>
      </c>
      <c r="M61" s="138"/>
      <c r="N61" s="139"/>
      <c r="O61" s="24"/>
    </row>
    <row r="62" spans="1:15" s="2" customFormat="1" ht="45" customHeight="1" x14ac:dyDescent="0.25">
      <c r="A62" s="20"/>
      <c r="B62" s="28" t="str">
        <f t="shared" si="2"/>
        <v/>
      </c>
      <c r="C62" s="18"/>
      <c r="D62" s="26" t="str">
        <f t="shared" si="3"/>
        <v/>
      </c>
      <c r="E62" s="72"/>
      <c r="F62" s="135"/>
      <c r="G62" s="136"/>
      <c r="H62" s="137">
        <f t="shared" si="4"/>
        <v>0</v>
      </c>
      <c r="I62" s="135"/>
      <c r="J62" s="136"/>
      <c r="K62" s="136"/>
      <c r="L62" s="137">
        <f t="shared" si="5"/>
        <v>0</v>
      </c>
      <c r="M62" s="138"/>
      <c r="N62" s="139"/>
      <c r="O62" s="24"/>
    </row>
    <row r="63" spans="1:15" s="2" customFormat="1" ht="45" customHeight="1" x14ac:dyDescent="0.25">
      <c r="A63" s="20"/>
      <c r="B63" s="28" t="str">
        <f t="shared" si="2"/>
        <v/>
      </c>
      <c r="C63" s="18"/>
      <c r="D63" s="26" t="str">
        <f t="shared" si="3"/>
        <v/>
      </c>
      <c r="E63" s="72"/>
      <c r="F63" s="135"/>
      <c r="G63" s="136"/>
      <c r="H63" s="137">
        <f t="shared" si="4"/>
        <v>0</v>
      </c>
      <c r="I63" s="135"/>
      <c r="J63" s="136"/>
      <c r="K63" s="136"/>
      <c r="L63" s="137">
        <f t="shared" si="5"/>
        <v>0</v>
      </c>
      <c r="M63" s="138"/>
      <c r="N63" s="139"/>
      <c r="O63" s="24"/>
    </row>
    <row r="64" spans="1:15" s="2" customFormat="1" ht="45" customHeight="1" x14ac:dyDescent="0.25">
      <c r="A64" s="20"/>
      <c r="B64" s="28" t="str">
        <f t="shared" si="2"/>
        <v/>
      </c>
      <c r="C64" s="18"/>
      <c r="D64" s="26" t="str">
        <f t="shared" si="3"/>
        <v/>
      </c>
      <c r="E64" s="72"/>
      <c r="F64" s="135"/>
      <c r="G64" s="136"/>
      <c r="H64" s="137">
        <f t="shared" si="4"/>
        <v>0</v>
      </c>
      <c r="I64" s="135"/>
      <c r="J64" s="136"/>
      <c r="K64" s="136"/>
      <c r="L64" s="137">
        <f t="shared" si="5"/>
        <v>0</v>
      </c>
      <c r="M64" s="138"/>
      <c r="N64" s="139"/>
      <c r="O64" s="24"/>
    </row>
    <row r="65" spans="1:15" s="2" customFormat="1" ht="45" customHeight="1" x14ac:dyDescent="0.25">
      <c r="A65" s="20"/>
      <c r="B65" s="28" t="str">
        <f t="shared" si="2"/>
        <v/>
      </c>
      <c r="C65" s="18"/>
      <c r="D65" s="26" t="str">
        <f t="shared" si="3"/>
        <v/>
      </c>
      <c r="E65" s="72"/>
      <c r="F65" s="135"/>
      <c r="G65" s="136"/>
      <c r="H65" s="137">
        <f t="shared" si="4"/>
        <v>0</v>
      </c>
      <c r="I65" s="135"/>
      <c r="J65" s="136"/>
      <c r="K65" s="136"/>
      <c r="L65" s="137">
        <f t="shared" si="5"/>
        <v>0</v>
      </c>
      <c r="M65" s="138"/>
      <c r="N65" s="139"/>
      <c r="O65" s="24"/>
    </row>
    <row r="66" spans="1:15" s="2" customFormat="1" ht="45" customHeight="1" x14ac:dyDescent="0.25">
      <c r="A66" s="20"/>
      <c r="B66" s="28" t="str">
        <f t="shared" si="2"/>
        <v/>
      </c>
      <c r="C66" s="18"/>
      <c r="D66" s="26" t="str">
        <f t="shared" si="3"/>
        <v/>
      </c>
      <c r="E66" s="72"/>
      <c r="F66" s="135"/>
      <c r="G66" s="136"/>
      <c r="H66" s="137">
        <f t="shared" si="4"/>
        <v>0</v>
      </c>
      <c r="I66" s="135"/>
      <c r="J66" s="136"/>
      <c r="K66" s="136"/>
      <c r="L66" s="137">
        <f t="shared" si="5"/>
        <v>0</v>
      </c>
      <c r="M66" s="138"/>
      <c r="N66" s="139"/>
      <c r="O66" s="24"/>
    </row>
    <row r="67" spans="1:15" s="2" customFormat="1" ht="45" customHeight="1" x14ac:dyDescent="0.25">
      <c r="A67" s="20"/>
      <c r="B67" s="28" t="str">
        <f t="shared" si="2"/>
        <v/>
      </c>
      <c r="C67" s="18"/>
      <c r="D67" s="26" t="str">
        <f t="shared" si="3"/>
        <v/>
      </c>
      <c r="E67" s="72"/>
      <c r="F67" s="135"/>
      <c r="G67" s="136"/>
      <c r="H67" s="137">
        <f t="shared" si="4"/>
        <v>0</v>
      </c>
      <c r="I67" s="135"/>
      <c r="J67" s="136"/>
      <c r="K67" s="136"/>
      <c r="L67" s="137">
        <f t="shared" si="5"/>
        <v>0</v>
      </c>
      <c r="M67" s="138"/>
      <c r="N67" s="139"/>
      <c r="O67" s="24"/>
    </row>
    <row r="68" spans="1:15" s="2" customFormat="1" ht="45" customHeight="1" x14ac:dyDescent="0.25">
      <c r="A68" s="20"/>
      <c r="B68" s="28" t="str">
        <f t="shared" si="2"/>
        <v/>
      </c>
      <c r="C68" s="18"/>
      <c r="D68" s="26" t="str">
        <f t="shared" si="3"/>
        <v/>
      </c>
      <c r="E68" s="72"/>
      <c r="F68" s="135"/>
      <c r="G68" s="136"/>
      <c r="H68" s="137">
        <f t="shared" si="4"/>
        <v>0</v>
      </c>
      <c r="I68" s="135"/>
      <c r="J68" s="136"/>
      <c r="K68" s="136"/>
      <c r="L68" s="137">
        <f t="shared" si="5"/>
        <v>0</v>
      </c>
      <c r="M68" s="138"/>
      <c r="N68" s="139"/>
      <c r="O68" s="24"/>
    </row>
    <row r="69" spans="1:15" s="2" customFormat="1" ht="45" customHeight="1" x14ac:dyDescent="0.25">
      <c r="A69" s="20"/>
      <c r="B69" s="28" t="str">
        <f t="shared" si="2"/>
        <v/>
      </c>
      <c r="C69" s="18"/>
      <c r="D69" s="26" t="str">
        <f t="shared" si="3"/>
        <v/>
      </c>
      <c r="E69" s="72"/>
      <c r="F69" s="135"/>
      <c r="G69" s="136"/>
      <c r="H69" s="137">
        <f t="shared" ref="H69:H100" si="6">(F69*G69*Emission_Factor*Efficiency)/1000</f>
        <v>0</v>
      </c>
      <c r="I69" s="135"/>
      <c r="J69" s="136"/>
      <c r="K69" s="136"/>
      <c r="L69" s="137">
        <f t="shared" ref="L69:L100" si="7">I69*J69*K69*Efficiency/1000</f>
        <v>0</v>
      </c>
      <c r="M69" s="138"/>
      <c r="N69" s="139"/>
      <c r="O69" s="24"/>
    </row>
    <row r="70" spans="1:15" s="2" customFormat="1" ht="45" customHeight="1" x14ac:dyDescent="0.25">
      <c r="A70" s="20"/>
      <c r="B70" s="28" t="str">
        <f t="shared" ref="B70:B104" si="8">IF(ISBLANK(A70),"",10)</f>
        <v/>
      </c>
      <c r="C70" s="18"/>
      <c r="D70" s="26" t="str">
        <f t="shared" ref="D70:D104" si="9">IF(ISBLANK(A70),"",IF(C70="Yes",A70+B70-1,A70))</f>
        <v/>
      </c>
      <c r="E70" s="72"/>
      <c r="F70" s="135"/>
      <c r="G70" s="136"/>
      <c r="H70" s="137">
        <f t="shared" si="6"/>
        <v>0</v>
      </c>
      <c r="I70" s="135"/>
      <c r="J70" s="136"/>
      <c r="K70" s="136"/>
      <c r="L70" s="137">
        <f t="shared" si="7"/>
        <v>0</v>
      </c>
      <c r="M70" s="138"/>
      <c r="N70" s="139"/>
      <c r="O70" s="24"/>
    </row>
    <row r="71" spans="1:15" s="2" customFormat="1" ht="45" customHeight="1" x14ac:dyDescent="0.25">
      <c r="A71" s="20"/>
      <c r="B71" s="28" t="str">
        <f t="shared" si="8"/>
        <v/>
      </c>
      <c r="C71" s="18"/>
      <c r="D71" s="26" t="str">
        <f t="shared" si="9"/>
        <v/>
      </c>
      <c r="E71" s="72"/>
      <c r="F71" s="135"/>
      <c r="G71" s="136"/>
      <c r="H71" s="137">
        <f t="shared" si="6"/>
        <v>0</v>
      </c>
      <c r="I71" s="135"/>
      <c r="J71" s="136"/>
      <c r="K71" s="136"/>
      <c r="L71" s="137">
        <f t="shared" si="7"/>
        <v>0</v>
      </c>
      <c r="M71" s="138"/>
      <c r="N71" s="139"/>
      <c r="O71" s="24"/>
    </row>
    <row r="72" spans="1:15" s="2" customFormat="1" ht="45" customHeight="1" x14ac:dyDescent="0.25">
      <c r="A72" s="20"/>
      <c r="B72" s="28" t="str">
        <f t="shared" si="8"/>
        <v/>
      </c>
      <c r="C72" s="18"/>
      <c r="D72" s="26" t="str">
        <f t="shared" si="9"/>
        <v/>
      </c>
      <c r="E72" s="72"/>
      <c r="F72" s="135"/>
      <c r="G72" s="136"/>
      <c r="H72" s="137">
        <f t="shared" si="6"/>
        <v>0</v>
      </c>
      <c r="I72" s="135"/>
      <c r="J72" s="136"/>
      <c r="K72" s="136"/>
      <c r="L72" s="137">
        <f t="shared" si="7"/>
        <v>0</v>
      </c>
      <c r="M72" s="138"/>
      <c r="N72" s="139"/>
      <c r="O72" s="24"/>
    </row>
    <row r="73" spans="1:15" s="2" customFormat="1" ht="45" customHeight="1" x14ac:dyDescent="0.25">
      <c r="A73" s="20"/>
      <c r="B73" s="28" t="str">
        <f t="shared" si="8"/>
        <v/>
      </c>
      <c r="C73" s="18"/>
      <c r="D73" s="26" t="str">
        <f t="shared" si="9"/>
        <v/>
      </c>
      <c r="E73" s="72"/>
      <c r="F73" s="135"/>
      <c r="G73" s="136"/>
      <c r="H73" s="137">
        <f t="shared" si="6"/>
        <v>0</v>
      </c>
      <c r="I73" s="135"/>
      <c r="J73" s="136"/>
      <c r="K73" s="136"/>
      <c r="L73" s="137">
        <f t="shared" si="7"/>
        <v>0</v>
      </c>
      <c r="M73" s="138"/>
      <c r="N73" s="139"/>
      <c r="O73" s="24"/>
    </row>
    <row r="74" spans="1:15" s="2" customFormat="1" ht="45" customHeight="1" x14ac:dyDescent="0.25">
      <c r="A74" s="20"/>
      <c r="B74" s="28" t="str">
        <f t="shared" si="8"/>
        <v/>
      </c>
      <c r="C74" s="18"/>
      <c r="D74" s="26" t="str">
        <f t="shared" si="9"/>
        <v/>
      </c>
      <c r="E74" s="72"/>
      <c r="F74" s="135"/>
      <c r="G74" s="136"/>
      <c r="H74" s="137">
        <f t="shared" si="6"/>
        <v>0</v>
      </c>
      <c r="I74" s="135"/>
      <c r="J74" s="136"/>
      <c r="K74" s="136"/>
      <c r="L74" s="137">
        <f t="shared" si="7"/>
        <v>0</v>
      </c>
      <c r="M74" s="138"/>
      <c r="N74" s="139"/>
      <c r="O74" s="24"/>
    </row>
    <row r="75" spans="1:15" s="2" customFormat="1" ht="45" customHeight="1" x14ac:dyDescent="0.25">
      <c r="A75" s="20"/>
      <c r="B75" s="28" t="str">
        <f t="shared" si="8"/>
        <v/>
      </c>
      <c r="C75" s="18"/>
      <c r="D75" s="26" t="str">
        <f t="shared" si="9"/>
        <v/>
      </c>
      <c r="E75" s="72"/>
      <c r="F75" s="135"/>
      <c r="G75" s="136"/>
      <c r="H75" s="137">
        <f t="shared" si="6"/>
        <v>0</v>
      </c>
      <c r="I75" s="135"/>
      <c r="J75" s="136"/>
      <c r="K75" s="136"/>
      <c r="L75" s="137">
        <f t="shared" si="7"/>
        <v>0</v>
      </c>
      <c r="M75" s="138"/>
      <c r="N75" s="139"/>
      <c r="O75" s="24"/>
    </row>
    <row r="76" spans="1:15" s="2" customFormat="1" ht="45" customHeight="1" x14ac:dyDescent="0.25">
      <c r="A76" s="20"/>
      <c r="B76" s="28" t="str">
        <f t="shared" si="8"/>
        <v/>
      </c>
      <c r="C76" s="18"/>
      <c r="D76" s="26" t="str">
        <f t="shared" si="9"/>
        <v/>
      </c>
      <c r="E76" s="72"/>
      <c r="F76" s="135"/>
      <c r="G76" s="136"/>
      <c r="H76" s="137">
        <f t="shared" si="6"/>
        <v>0</v>
      </c>
      <c r="I76" s="135"/>
      <c r="J76" s="136"/>
      <c r="K76" s="136"/>
      <c r="L76" s="137">
        <f t="shared" si="7"/>
        <v>0</v>
      </c>
      <c r="M76" s="138"/>
      <c r="N76" s="139"/>
      <c r="O76" s="24"/>
    </row>
    <row r="77" spans="1:15" s="2" customFormat="1" ht="45" customHeight="1" x14ac:dyDescent="0.25">
      <c r="A77" s="20"/>
      <c r="B77" s="28" t="str">
        <f t="shared" si="8"/>
        <v/>
      </c>
      <c r="C77" s="18"/>
      <c r="D77" s="26" t="str">
        <f t="shared" si="9"/>
        <v/>
      </c>
      <c r="E77" s="72"/>
      <c r="F77" s="135"/>
      <c r="G77" s="136"/>
      <c r="H77" s="137">
        <f t="shared" si="6"/>
        <v>0</v>
      </c>
      <c r="I77" s="135"/>
      <c r="J77" s="136"/>
      <c r="K77" s="136"/>
      <c r="L77" s="137">
        <f t="shared" si="7"/>
        <v>0</v>
      </c>
      <c r="M77" s="138"/>
      <c r="N77" s="139"/>
      <c r="O77" s="24"/>
    </row>
    <row r="78" spans="1:15" s="2" customFormat="1" ht="45" customHeight="1" x14ac:dyDescent="0.25">
      <c r="A78" s="20"/>
      <c r="B78" s="28" t="str">
        <f t="shared" si="8"/>
        <v/>
      </c>
      <c r="C78" s="18"/>
      <c r="D78" s="26" t="str">
        <f t="shared" si="9"/>
        <v/>
      </c>
      <c r="E78" s="72"/>
      <c r="F78" s="135"/>
      <c r="G78" s="136"/>
      <c r="H78" s="137">
        <f t="shared" si="6"/>
        <v>0</v>
      </c>
      <c r="I78" s="135"/>
      <c r="J78" s="136"/>
      <c r="K78" s="136"/>
      <c r="L78" s="137">
        <f t="shared" si="7"/>
        <v>0</v>
      </c>
      <c r="M78" s="138"/>
      <c r="N78" s="139"/>
      <c r="O78" s="24"/>
    </row>
    <row r="79" spans="1:15" s="2" customFormat="1" ht="45" customHeight="1" x14ac:dyDescent="0.25">
      <c r="A79" s="20"/>
      <c r="B79" s="28" t="str">
        <f t="shared" si="8"/>
        <v/>
      </c>
      <c r="C79" s="18"/>
      <c r="D79" s="26" t="str">
        <f t="shared" si="9"/>
        <v/>
      </c>
      <c r="E79" s="72"/>
      <c r="F79" s="135"/>
      <c r="G79" s="136"/>
      <c r="H79" s="137">
        <f t="shared" si="6"/>
        <v>0</v>
      </c>
      <c r="I79" s="135"/>
      <c r="J79" s="136"/>
      <c r="K79" s="136"/>
      <c r="L79" s="137">
        <f t="shared" si="7"/>
        <v>0</v>
      </c>
      <c r="M79" s="138"/>
      <c r="N79" s="139"/>
      <c r="O79" s="24"/>
    </row>
    <row r="80" spans="1:15" s="2" customFormat="1" ht="45" customHeight="1" x14ac:dyDescent="0.25">
      <c r="A80" s="20"/>
      <c r="B80" s="28" t="str">
        <f t="shared" si="8"/>
        <v/>
      </c>
      <c r="C80" s="18"/>
      <c r="D80" s="26" t="str">
        <f t="shared" si="9"/>
        <v/>
      </c>
      <c r="E80" s="72"/>
      <c r="F80" s="135"/>
      <c r="G80" s="136"/>
      <c r="H80" s="137">
        <f t="shared" si="6"/>
        <v>0</v>
      </c>
      <c r="I80" s="135"/>
      <c r="J80" s="136"/>
      <c r="K80" s="136"/>
      <c r="L80" s="137">
        <f t="shared" si="7"/>
        <v>0</v>
      </c>
      <c r="M80" s="138"/>
      <c r="N80" s="139"/>
      <c r="O80" s="24"/>
    </row>
    <row r="81" spans="1:15" s="2" customFormat="1" ht="45" customHeight="1" x14ac:dyDescent="0.25">
      <c r="A81" s="20"/>
      <c r="B81" s="28" t="str">
        <f t="shared" si="8"/>
        <v/>
      </c>
      <c r="C81" s="18"/>
      <c r="D81" s="26" t="str">
        <f t="shared" si="9"/>
        <v/>
      </c>
      <c r="E81" s="72"/>
      <c r="F81" s="135"/>
      <c r="G81" s="136"/>
      <c r="H81" s="137">
        <f t="shared" si="6"/>
        <v>0</v>
      </c>
      <c r="I81" s="135"/>
      <c r="J81" s="136"/>
      <c r="K81" s="136"/>
      <c r="L81" s="137">
        <f t="shared" si="7"/>
        <v>0</v>
      </c>
      <c r="M81" s="138"/>
      <c r="N81" s="139"/>
      <c r="O81" s="24"/>
    </row>
    <row r="82" spans="1:15" s="2" customFormat="1" ht="45" customHeight="1" x14ac:dyDescent="0.25">
      <c r="A82" s="20"/>
      <c r="B82" s="28" t="str">
        <f t="shared" si="8"/>
        <v/>
      </c>
      <c r="C82" s="18"/>
      <c r="D82" s="26" t="str">
        <f t="shared" si="9"/>
        <v/>
      </c>
      <c r="E82" s="72"/>
      <c r="F82" s="135"/>
      <c r="G82" s="136"/>
      <c r="H82" s="137">
        <f t="shared" si="6"/>
        <v>0</v>
      </c>
      <c r="I82" s="135"/>
      <c r="J82" s="136"/>
      <c r="K82" s="136"/>
      <c r="L82" s="137">
        <f t="shared" si="7"/>
        <v>0</v>
      </c>
      <c r="M82" s="138"/>
      <c r="N82" s="139"/>
      <c r="O82" s="24"/>
    </row>
    <row r="83" spans="1:15" s="2" customFormat="1" ht="45" customHeight="1" x14ac:dyDescent="0.25">
      <c r="A83" s="20"/>
      <c r="B83" s="28" t="str">
        <f t="shared" si="8"/>
        <v/>
      </c>
      <c r="C83" s="18"/>
      <c r="D83" s="26" t="str">
        <f t="shared" si="9"/>
        <v/>
      </c>
      <c r="E83" s="72"/>
      <c r="F83" s="135"/>
      <c r="G83" s="136"/>
      <c r="H83" s="137">
        <f t="shared" si="6"/>
        <v>0</v>
      </c>
      <c r="I83" s="135"/>
      <c r="J83" s="136"/>
      <c r="K83" s="136"/>
      <c r="L83" s="137">
        <f t="shared" si="7"/>
        <v>0</v>
      </c>
      <c r="M83" s="138"/>
      <c r="N83" s="139"/>
      <c r="O83" s="24"/>
    </row>
    <row r="84" spans="1:15" s="2" customFormat="1" ht="45" customHeight="1" x14ac:dyDescent="0.25">
      <c r="A84" s="20"/>
      <c r="B84" s="28" t="str">
        <f t="shared" si="8"/>
        <v/>
      </c>
      <c r="C84" s="18"/>
      <c r="D84" s="26" t="str">
        <f t="shared" si="9"/>
        <v/>
      </c>
      <c r="E84" s="72"/>
      <c r="F84" s="135"/>
      <c r="G84" s="136"/>
      <c r="H84" s="137">
        <f t="shared" si="6"/>
        <v>0</v>
      </c>
      <c r="I84" s="135"/>
      <c r="J84" s="136"/>
      <c r="K84" s="136"/>
      <c r="L84" s="137">
        <f t="shared" si="7"/>
        <v>0</v>
      </c>
      <c r="M84" s="138"/>
      <c r="N84" s="139"/>
      <c r="O84" s="24"/>
    </row>
    <row r="85" spans="1:15" s="2" customFormat="1" ht="45" customHeight="1" x14ac:dyDescent="0.25">
      <c r="A85" s="20"/>
      <c r="B85" s="28" t="str">
        <f t="shared" si="8"/>
        <v/>
      </c>
      <c r="C85" s="18"/>
      <c r="D85" s="26" t="str">
        <f t="shared" si="9"/>
        <v/>
      </c>
      <c r="E85" s="72"/>
      <c r="F85" s="135"/>
      <c r="G85" s="136"/>
      <c r="H85" s="137">
        <f t="shared" si="6"/>
        <v>0</v>
      </c>
      <c r="I85" s="135"/>
      <c r="J85" s="136"/>
      <c r="K85" s="136"/>
      <c r="L85" s="137">
        <f t="shared" si="7"/>
        <v>0</v>
      </c>
      <c r="M85" s="138"/>
      <c r="N85" s="139"/>
      <c r="O85" s="24"/>
    </row>
    <row r="86" spans="1:15" s="2" customFormat="1" ht="45" customHeight="1" x14ac:dyDescent="0.25">
      <c r="A86" s="20"/>
      <c r="B86" s="28" t="str">
        <f t="shared" si="8"/>
        <v/>
      </c>
      <c r="C86" s="18"/>
      <c r="D86" s="26" t="str">
        <f t="shared" si="9"/>
        <v/>
      </c>
      <c r="E86" s="72"/>
      <c r="F86" s="135"/>
      <c r="G86" s="136"/>
      <c r="H86" s="137">
        <f t="shared" si="6"/>
        <v>0</v>
      </c>
      <c r="I86" s="135"/>
      <c r="J86" s="136"/>
      <c r="K86" s="136"/>
      <c r="L86" s="137">
        <f t="shared" si="7"/>
        <v>0</v>
      </c>
      <c r="M86" s="138"/>
      <c r="N86" s="139"/>
      <c r="O86" s="24"/>
    </row>
    <row r="87" spans="1:15" s="2" customFormat="1" ht="45" customHeight="1" x14ac:dyDescent="0.25">
      <c r="A87" s="20"/>
      <c r="B87" s="28" t="str">
        <f t="shared" si="8"/>
        <v/>
      </c>
      <c r="C87" s="18"/>
      <c r="D87" s="26" t="str">
        <f t="shared" si="9"/>
        <v/>
      </c>
      <c r="E87" s="72"/>
      <c r="F87" s="135"/>
      <c r="G87" s="136"/>
      <c r="H87" s="137">
        <f t="shared" si="6"/>
        <v>0</v>
      </c>
      <c r="I87" s="135"/>
      <c r="J87" s="136"/>
      <c r="K87" s="136"/>
      <c r="L87" s="137">
        <f t="shared" si="7"/>
        <v>0</v>
      </c>
      <c r="M87" s="138"/>
      <c r="N87" s="139"/>
      <c r="O87" s="24"/>
    </row>
    <row r="88" spans="1:15" s="2" customFormat="1" ht="45" customHeight="1" x14ac:dyDescent="0.25">
      <c r="A88" s="20"/>
      <c r="B88" s="28" t="str">
        <f t="shared" si="8"/>
        <v/>
      </c>
      <c r="C88" s="18"/>
      <c r="D88" s="26" t="str">
        <f t="shared" si="9"/>
        <v/>
      </c>
      <c r="E88" s="72"/>
      <c r="F88" s="135"/>
      <c r="G88" s="136"/>
      <c r="H88" s="137">
        <f t="shared" si="6"/>
        <v>0</v>
      </c>
      <c r="I88" s="135"/>
      <c r="J88" s="136"/>
      <c r="K88" s="136"/>
      <c r="L88" s="137">
        <f t="shared" si="7"/>
        <v>0</v>
      </c>
      <c r="M88" s="138"/>
      <c r="N88" s="139"/>
      <c r="O88" s="24"/>
    </row>
    <row r="89" spans="1:15" s="2" customFormat="1" ht="45" customHeight="1" x14ac:dyDescent="0.25">
      <c r="A89" s="20"/>
      <c r="B89" s="28" t="str">
        <f t="shared" si="8"/>
        <v/>
      </c>
      <c r="C89" s="18"/>
      <c r="D89" s="26" t="str">
        <f t="shared" si="9"/>
        <v/>
      </c>
      <c r="E89" s="72"/>
      <c r="F89" s="135"/>
      <c r="G89" s="136"/>
      <c r="H89" s="137">
        <f t="shared" si="6"/>
        <v>0</v>
      </c>
      <c r="I89" s="135"/>
      <c r="J89" s="136"/>
      <c r="K89" s="136"/>
      <c r="L89" s="137">
        <f t="shared" si="7"/>
        <v>0</v>
      </c>
      <c r="M89" s="138"/>
      <c r="N89" s="139"/>
      <c r="O89" s="24"/>
    </row>
    <row r="90" spans="1:15" s="2" customFormat="1" ht="45" customHeight="1" x14ac:dyDescent="0.25">
      <c r="A90" s="20"/>
      <c r="B90" s="28" t="str">
        <f t="shared" si="8"/>
        <v/>
      </c>
      <c r="C90" s="18"/>
      <c r="D90" s="26" t="str">
        <f t="shared" si="9"/>
        <v/>
      </c>
      <c r="E90" s="72"/>
      <c r="F90" s="135"/>
      <c r="G90" s="136"/>
      <c r="H90" s="137">
        <f t="shared" si="6"/>
        <v>0</v>
      </c>
      <c r="I90" s="135"/>
      <c r="J90" s="136"/>
      <c r="K90" s="136"/>
      <c r="L90" s="137">
        <f t="shared" si="7"/>
        <v>0</v>
      </c>
      <c r="M90" s="138"/>
      <c r="N90" s="139"/>
      <c r="O90" s="24"/>
    </row>
    <row r="91" spans="1:15" s="2" customFormat="1" ht="45" customHeight="1" x14ac:dyDescent="0.25">
      <c r="A91" s="20"/>
      <c r="B91" s="28" t="str">
        <f t="shared" si="8"/>
        <v/>
      </c>
      <c r="C91" s="18"/>
      <c r="D91" s="26" t="str">
        <f t="shared" si="9"/>
        <v/>
      </c>
      <c r="E91" s="72"/>
      <c r="F91" s="135"/>
      <c r="G91" s="136"/>
      <c r="H91" s="137">
        <f t="shared" si="6"/>
        <v>0</v>
      </c>
      <c r="I91" s="135"/>
      <c r="J91" s="136"/>
      <c r="K91" s="136"/>
      <c r="L91" s="137">
        <f t="shared" si="7"/>
        <v>0</v>
      </c>
      <c r="M91" s="138"/>
      <c r="N91" s="139"/>
      <c r="O91" s="24"/>
    </row>
    <row r="92" spans="1:15" s="2" customFormat="1" ht="45" customHeight="1" x14ac:dyDescent="0.25">
      <c r="A92" s="20"/>
      <c r="B92" s="28" t="str">
        <f t="shared" si="8"/>
        <v/>
      </c>
      <c r="C92" s="18"/>
      <c r="D92" s="26" t="str">
        <f t="shared" si="9"/>
        <v/>
      </c>
      <c r="E92" s="72"/>
      <c r="F92" s="135"/>
      <c r="G92" s="136"/>
      <c r="H92" s="137">
        <f t="shared" si="6"/>
        <v>0</v>
      </c>
      <c r="I92" s="135"/>
      <c r="J92" s="136"/>
      <c r="K92" s="136"/>
      <c r="L92" s="137">
        <f t="shared" si="7"/>
        <v>0</v>
      </c>
      <c r="M92" s="138"/>
      <c r="N92" s="139"/>
      <c r="O92" s="24"/>
    </row>
    <row r="93" spans="1:15" s="2" customFormat="1" ht="45" customHeight="1" x14ac:dyDescent="0.25">
      <c r="A93" s="20"/>
      <c r="B93" s="28" t="str">
        <f t="shared" si="8"/>
        <v/>
      </c>
      <c r="C93" s="18"/>
      <c r="D93" s="26" t="str">
        <f t="shared" si="9"/>
        <v/>
      </c>
      <c r="E93" s="72"/>
      <c r="F93" s="135"/>
      <c r="G93" s="136"/>
      <c r="H93" s="137">
        <f t="shared" si="6"/>
        <v>0</v>
      </c>
      <c r="I93" s="135"/>
      <c r="J93" s="136"/>
      <c r="K93" s="136"/>
      <c r="L93" s="137">
        <f t="shared" si="7"/>
        <v>0</v>
      </c>
      <c r="M93" s="138"/>
      <c r="N93" s="139"/>
      <c r="O93" s="24"/>
    </row>
    <row r="94" spans="1:15" s="2" customFormat="1" ht="45" customHeight="1" x14ac:dyDescent="0.25">
      <c r="A94" s="20"/>
      <c r="B94" s="28" t="str">
        <f t="shared" si="8"/>
        <v/>
      </c>
      <c r="C94" s="18"/>
      <c r="D94" s="26" t="str">
        <f t="shared" si="9"/>
        <v/>
      </c>
      <c r="E94" s="72"/>
      <c r="F94" s="135"/>
      <c r="G94" s="136"/>
      <c r="H94" s="137">
        <f t="shared" si="6"/>
        <v>0</v>
      </c>
      <c r="I94" s="135"/>
      <c r="J94" s="136"/>
      <c r="K94" s="136"/>
      <c r="L94" s="137">
        <f t="shared" si="7"/>
        <v>0</v>
      </c>
      <c r="M94" s="138"/>
      <c r="N94" s="139"/>
      <c r="O94" s="24"/>
    </row>
    <row r="95" spans="1:15" s="2" customFormat="1" ht="45" customHeight="1" x14ac:dyDescent="0.25">
      <c r="A95" s="20"/>
      <c r="B95" s="28" t="str">
        <f t="shared" si="8"/>
        <v/>
      </c>
      <c r="C95" s="18"/>
      <c r="D95" s="26" t="str">
        <f t="shared" si="9"/>
        <v/>
      </c>
      <c r="E95" s="72"/>
      <c r="F95" s="135"/>
      <c r="G95" s="136"/>
      <c r="H95" s="137">
        <f t="shared" si="6"/>
        <v>0</v>
      </c>
      <c r="I95" s="135"/>
      <c r="J95" s="136"/>
      <c r="K95" s="136"/>
      <c r="L95" s="137">
        <f t="shared" si="7"/>
        <v>0</v>
      </c>
      <c r="M95" s="138"/>
      <c r="N95" s="139"/>
      <c r="O95" s="24"/>
    </row>
    <row r="96" spans="1:15" s="2" customFormat="1" ht="45" customHeight="1" x14ac:dyDescent="0.25">
      <c r="A96" s="20"/>
      <c r="B96" s="28" t="str">
        <f t="shared" si="8"/>
        <v/>
      </c>
      <c r="C96" s="18"/>
      <c r="D96" s="26" t="str">
        <f t="shared" si="9"/>
        <v/>
      </c>
      <c r="E96" s="72"/>
      <c r="F96" s="135"/>
      <c r="G96" s="136"/>
      <c r="H96" s="137">
        <f t="shared" si="6"/>
        <v>0</v>
      </c>
      <c r="I96" s="135"/>
      <c r="J96" s="136"/>
      <c r="K96" s="136"/>
      <c r="L96" s="137">
        <f t="shared" si="7"/>
        <v>0</v>
      </c>
      <c r="M96" s="138"/>
      <c r="N96" s="139"/>
      <c r="O96" s="24"/>
    </row>
    <row r="97" spans="1:15" s="2" customFormat="1" ht="45" customHeight="1" x14ac:dyDescent="0.25">
      <c r="A97" s="20"/>
      <c r="B97" s="28" t="str">
        <f t="shared" si="8"/>
        <v/>
      </c>
      <c r="C97" s="18"/>
      <c r="D97" s="26" t="str">
        <f t="shared" si="9"/>
        <v/>
      </c>
      <c r="E97" s="72"/>
      <c r="F97" s="135"/>
      <c r="G97" s="136"/>
      <c r="H97" s="137">
        <f t="shared" si="6"/>
        <v>0</v>
      </c>
      <c r="I97" s="135"/>
      <c r="J97" s="136"/>
      <c r="K97" s="136"/>
      <c r="L97" s="137">
        <f t="shared" si="7"/>
        <v>0</v>
      </c>
      <c r="M97" s="138"/>
      <c r="N97" s="139"/>
      <c r="O97" s="24"/>
    </row>
    <row r="98" spans="1:15" s="2" customFormat="1" ht="45" customHeight="1" x14ac:dyDescent="0.25">
      <c r="A98" s="20"/>
      <c r="B98" s="28" t="str">
        <f t="shared" si="8"/>
        <v/>
      </c>
      <c r="C98" s="18"/>
      <c r="D98" s="26" t="str">
        <f t="shared" si="9"/>
        <v/>
      </c>
      <c r="E98" s="72"/>
      <c r="F98" s="135"/>
      <c r="G98" s="136"/>
      <c r="H98" s="137">
        <f t="shared" si="6"/>
        <v>0</v>
      </c>
      <c r="I98" s="135"/>
      <c r="J98" s="136"/>
      <c r="K98" s="136"/>
      <c r="L98" s="137">
        <f t="shared" si="7"/>
        <v>0</v>
      </c>
      <c r="M98" s="138"/>
      <c r="N98" s="139"/>
      <c r="O98" s="24"/>
    </row>
    <row r="99" spans="1:15" s="2" customFormat="1" ht="45" customHeight="1" x14ac:dyDescent="0.25">
      <c r="A99" s="20"/>
      <c r="B99" s="28" t="str">
        <f t="shared" si="8"/>
        <v/>
      </c>
      <c r="C99" s="18"/>
      <c r="D99" s="26" t="str">
        <f t="shared" si="9"/>
        <v/>
      </c>
      <c r="E99" s="72"/>
      <c r="F99" s="135"/>
      <c r="G99" s="136"/>
      <c r="H99" s="137">
        <f t="shared" si="6"/>
        <v>0</v>
      </c>
      <c r="I99" s="135"/>
      <c r="J99" s="136"/>
      <c r="K99" s="136"/>
      <c r="L99" s="137">
        <f t="shared" si="7"/>
        <v>0</v>
      </c>
      <c r="M99" s="138"/>
      <c r="N99" s="139"/>
      <c r="O99" s="24"/>
    </row>
    <row r="100" spans="1:15" s="2" customFormat="1" ht="45" customHeight="1" x14ac:dyDescent="0.25">
      <c r="A100" s="20"/>
      <c r="B100" s="28" t="str">
        <f t="shared" si="8"/>
        <v/>
      </c>
      <c r="C100" s="18"/>
      <c r="D100" s="26" t="str">
        <f t="shared" si="9"/>
        <v/>
      </c>
      <c r="E100" s="72"/>
      <c r="F100" s="135"/>
      <c r="G100" s="136"/>
      <c r="H100" s="137">
        <f t="shared" si="6"/>
        <v>0</v>
      </c>
      <c r="I100" s="135"/>
      <c r="J100" s="136"/>
      <c r="K100" s="136"/>
      <c r="L100" s="137">
        <f t="shared" si="7"/>
        <v>0</v>
      </c>
      <c r="M100" s="138"/>
      <c r="N100" s="139"/>
      <c r="O100" s="24"/>
    </row>
    <row r="101" spans="1:15" s="2" customFormat="1" ht="45" customHeight="1" x14ac:dyDescent="0.25">
      <c r="A101" s="20"/>
      <c r="B101" s="28" t="str">
        <f t="shared" si="8"/>
        <v/>
      </c>
      <c r="C101" s="18"/>
      <c r="D101" s="26" t="str">
        <f t="shared" si="9"/>
        <v/>
      </c>
      <c r="E101" s="72"/>
      <c r="F101" s="135"/>
      <c r="G101" s="136"/>
      <c r="H101" s="137">
        <f t="shared" ref="H101:H104" si="10">(F101*G101*Emission_Factor*Efficiency)/1000</f>
        <v>0</v>
      </c>
      <c r="I101" s="135"/>
      <c r="J101" s="136"/>
      <c r="K101" s="136"/>
      <c r="L101" s="137">
        <f t="shared" ref="L101:L104" si="11">I101*J101*K101*Efficiency/1000</f>
        <v>0</v>
      </c>
      <c r="M101" s="138"/>
      <c r="N101" s="139"/>
      <c r="O101" s="24"/>
    </row>
    <row r="102" spans="1:15" s="2" customFormat="1" ht="45" customHeight="1" x14ac:dyDescent="0.25">
      <c r="A102" s="20"/>
      <c r="B102" s="28" t="str">
        <f t="shared" si="8"/>
        <v/>
      </c>
      <c r="C102" s="18"/>
      <c r="D102" s="26" t="str">
        <f t="shared" si="9"/>
        <v/>
      </c>
      <c r="E102" s="72"/>
      <c r="F102" s="135"/>
      <c r="G102" s="136"/>
      <c r="H102" s="137">
        <f t="shared" si="10"/>
        <v>0</v>
      </c>
      <c r="I102" s="135"/>
      <c r="J102" s="136"/>
      <c r="K102" s="136"/>
      <c r="L102" s="137">
        <f t="shared" si="11"/>
        <v>0</v>
      </c>
      <c r="M102" s="138"/>
      <c r="N102" s="139"/>
      <c r="O102" s="24"/>
    </row>
    <row r="103" spans="1:15" s="2" customFormat="1" ht="45" customHeight="1" x14ac:dyDescent="0.25">
      <c r="A103" s="20"/>
      <c r="B103" s="28" t="str">
        <f t="shared" si="8"/>
        <v/>
      </c>
      <c r="C103" s="18"/>
      <c r="D103" s="26" t="str">
        <f t="shared" si="9"/>
        <v/>
      </c>
      <c r="E103" s="72"/>
      <c r="F103" s="135"/>
      <c r="G103" s="136"/>
      <c r="H103" s="137">
        <f t="shared" si="10"/>
        <v>0</v>
      </c>
      <c r="I103" s="135"/>
      <c r="J103" s="136"/>
      <c r="K103" s="136"/>
      <c r="L103" s="137">
        <f t="shared" si="11"/>
        <v>0</v>
      </c>
      <c r="M103" s="138"/>
      <c r="N103" s="139"/>
      <c r="O103" s="24"/>
    </row>
    <row r="104" spans="1:15" s="2" customFormat="1" ht="45" customHeight="1" thickBot="1" x14ac:dyDescent="0.3">
      <c r="A104" s="23"/>
      <c r="B104" s="29" t="str">
        <f t="shared" si="8"/>
        <v/>
      </c>
      <c r="C104" s="19"/>
      <c r="D104" s="27" t="str">
        <f t="shared" si="9"/>
        <v/>
      </c>
      <c r="E104" s="73"/>
      <c r="F104" s="140"/>
      <c r="G104" s="141"/>
      <c r="H104" s="142">
        <f t="shared" si="10"/>
        <v>0</v>
      </c>
      <c r="I104" s="140"/>
      <c r="J104" s="141"/>
      <c r="K104" s="141"/>
      <c r="L104" s="142">
        <f t="shared" si="11"/>
        <v>0</v>
      </c>
      <c r="M104" s="143"/>
      <c r="N104" s="144"/>
      <c r="O104" s="25"/>
    </row>
  </sheetData>
  <sheetProtection algorithmName="SHA-512" hashValue="wjuuC2wtBwIWwQCnwkjH4OUM2uL2zDMXD4eNTCRVQswUEDjJqIvGCxLY5tPRJ4qdNlyBBsk/SXcfFDjR3hvH/A==" saltValue="cgERqECo+Pk4WJ1f8J74pA==" spinCount="100000" sheet="1" objects="1" scenarios="1"/>
  <mergeCells count="9">
    <mergeCell ref="O3:O4"/>
    <mergeCell ref="E3:E4"/>
    <mergeCell ref="F3:H3"/>
    <mergeCell ref="I3:L3"/>
    <mergeCell ref="A3:A4"/>
    <mergeCell ref="B3:B4"/>
    <mergeCell ref="C3:C4"/>
    <mergeCell ref="D3:D4"/>
    <mergeCell ref="M3:N3"/>
  </mergeCells>
  <dataValidations count="1">
    <dataValidation type="list" allowBlank="1" showInputMessage="1" showErrorMessage="1" sqref="E5:E104" xr:uid="{B4C93917-E759-4E9A-96E0-9F2A83E51D5C}">
      <formula1>"Default, Standard, Other"</formula1>
    </dataValidation>
  </dataValidations>
  <hyperlinks>
    <hyperlink ref="H1" location="'Partner Info and ToC'!A11" display="Return to Table of Contents" xr:uid="{B551FB07-9651-41CE-AA55-352B9B6F68DA}"/>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picklists!$D$2:$D$4</xm:f>
          </x14:formula1>
          <xm:sqref>C5:C104</xm:sqref>
        </x14:dataValidation>
        <x14:dataValidation type="list" allowBlank="1" showInputMessage="1" showErrorMessage="1" xr:uid="{00000000-0002-0000-0500-000001000000}">
          <x14:formula1>
            <xm:f>picklists!$A$2:$A$30</xm:f>
          </x14:formula1>
          <xm:sqref>A5:A104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FF82A-14BA-4E72-89AC-A339C3ADD130}">
  <dimension ref="A1:K104"/>
  <sheetViews>
    <sheetView showGridLines="0" showZeros="0" zoomScaleNormal="100" workbookViewId="0">
      <pane xSplit="1" ySplit="4" topLeftCell="B5" activePane="bottomRight" state="frozen"/>
      <selection activeCell="B12" sqref="B12"/>
      <selection pane="topRight" activeCell="B12" sqref="B12"/>
      <selection pane="bottomLeft" activeCell="B12" sqref="B12"/>
      <selection pane="bottomRight" activeCell="B5" sqref="B5"/>
    </sheetView>
  </sheetViews>
  <sheetFormatPr defaultColWidth="9.140625" defaultRowHeight="15" x14ac:dyDescent="0.25"/>
  <cols>
    <col min="1" max="1" width="9.140625" style="1"/>
    <col min="2" max="2" width="14.140625" style="62" customWidth="1"/>
    <col min="3" max="3" width="20.5703125" style="62" customWidth="1"/>
    <col min="4" max="6" width="15.7109375" style="47" customWidth="1"/>
    <col min="7" max="7" width="16.7109375" style="47" customWidth="1"/>
    <col min="8" max="8" width="15.7109375" style="47" customWidth="1"/>
    <col min="9" max="9" width="16.7109375" style="47" customWidth="1"/>
    <col min="10" max="10" width="15.7109375" style="47" customWidth="1"/>
    <col min="11" max="11" width="62.85546875" style="2" customWidth="1"/>
    <col min="12" max="12" width="12.85546875" style="2" customWidth="1"/>
    <col min="13" max="16384" width="9.140625" style="2"/>
  </cols>
  <sheetData>
    <row r="1" spans="1:11" s="41" customFormat="1" ht="19.149999999999999" x14ac:dyDescent="0.25">
      <c r="A1" s="40" t="s">
        <v>146</v>
      </c>
      <c r="F1" s="42" t="s">
        <v>151</v>
      </c>
    </row>
    <row r="2" spans="1:11" s="41" customFormat="1" thickBot="1" x14ac:dyDescent="0.3">
      <c r="A2" s="87" t="s">
        <v>149</v>
      </c>
      <c r="B2" s="17"/>
      <c r="C2" s="17"/>
      <c r="K2" s="17"/>
    </row>
    <row r="3" spans="1:11" s="41" customFormat="1" ht="31.9" customHeight="1" thickBot="1" x14ac:dyDescent="0.3">
      <c r="A3" s="17"/>
      <c r="B3" s="17"/>
      <c r="C3" s="17"/>
      <c r="D3" s="17"/>
      <c r="E3" s="125" t="s">
        <v>169</v>
      </c>
      <c r="F3" s="126"/>
      <c r="G3" s="123" t="s">
        <v>172</v>
      </c>
      <c r="H3" s="124"/>
      <c r="I3" s="123" t="s">
        <v>174</v>
      </c>
      <c r="J3" s="124"/>
      <c r="K3" s="17"/>
    </row>
    <row r="4" spans="1:11" s="43" customFormat="1" ht="74.099999999999994" customHeight="1" thickBot="1" x14ac:dyDescent="0.3">
      <c r="A4" s="51" t="s">
        <v>103</v>
      </c>
      <c r="B4" s="52" t="s">
        <v>175</v>
      </c>
      <c r="C4" s="61" t="str">
        <f>"Average Methane Content of Gas (enter as a decimal; leave blank to use default "&amp;ROUND(default_CH4_content*100,1)&amp;"% methane)"</f>
        <v>Average Methane Content of Gas (enter as a decimal; leave blank to use default 82.1% methane)</v>
      </c>
      <c r="D4" s="57" t="str">
        <f>"Average annual operating hours (leave blank to use default "&amp;default_hours&amp;" hours)"</f>
        <v>Average annual operating hours (leave blank to use default 8760 hours)</v>
      </c>
      <c r="E4" s="53" t="s">
        <v>170</v>
      </c>
      <c r="F4" s="52" t="s">
        <v>171</v>
      </c>
      <c r="G4" s="53" t="s">
        <v>173</v>
      </c>
      <c r="H4" s="52" t="s">
        <v>171</v>
      </c>
      <c r="I4" s="53" t="s">
        <v>173</v>
      </c>
      <c r="J4" s="52" t="s">
        <v>171</v>
      </c>
      <c r="K4" s="79" t="s">
        <v>176</v>
      </c>
    </row>
    <row r="5" spans="1:11" ht="45" customHeight="1" x14ac:dyDescent="0.25">
      <c r="A5" s="48"/>
      <c r="B5" s="63"/>
      <c r="C5" s="66"/>
      <c r="D5" s="58"/>
      <c r="E5" s="49"/>
      <c r="F5" s="54" t="str">
        <f t="shared" ref="F5:F36" si="0">IF(ISBLANK(E5),"",E5*((pneumatic_highbleed_EF*(IF(ISBLANK(C5),default_CH4_content,C5)*(IF(ISBLANK(D5),default_hours,D5))))-(pneumatic_lowbleed_EF*(IF(ISBLANK(C5),default_CH4_content,C5)*(IF(ISBLANK(D5),default_hours,D5)))))/1000)</f>
        <v/>
      </c>
      <c r="G5" s="49"/>
      <c r="H5" s="54" t="str">
        <f t="shared" ref="H5:H36" si="1">IF(ISBLANK(G5),"",G5*((pneumatic_highbleed_EF*(IF(ISBLANK(C5),default_CH4_content,C5)*(IF(ISBLANK(D5),default_hours,D5)))))/1000)</f>
        <v/>
      </c>
      <c r="I5" s="49"/>
      <c r="J5" s="54" t="str">
        <f t="shared" ref="J5:J36" si="2">IF(ISBLANK(I5),"",I5*((pneumatic_lowbleed_EF*(IF(ISBLANK(C5),default_CH4_content,C5)*(IF(ISBLANK(D5),default_hours,D5)))))/1000)</f>
        <v/>
      </c>
      <c r="K5" s="50"/>
    </row>
    <row r="6" spans="1:11" ht="45" customHeight="1" x14ac:dyDescent="0.25">
      <c r="A6" s="20"/>
      <c r="B6" s="64"/>
      <c r="C6" s="67"/>
      <c r="D6" s="59"/>
      <c r="E6" s="55"/>
      <c r="F6" s="54" t="str">
        <f t="shared" si="0"/>
        <v/>
      </c>
      <c r="G6" s="55"/>
      <c r="H6" s="54" t="str">
        <f t="shared" si="1"/>
        <v/>
      </c>
      <c r="I6" s="55"/>
      <c r="J6" s="54" t="str">
        <f t="shared" si="2"/>
        <v/>
      </c>
      <c r="K6" s="24"/>
    </row>
    <row r="7" spans="1:11" ht="45" customHeight="1" x14ac:dyDescent="0.25">
      <c r="A7" s="20"/>
      <c r="B7" s="64"/>
      <c r="C7" s="67"/>
      <c r="D7" s="59"/>
      <c r="E7" s="55"/>
      <c r="F7" s="54" t="str">
        <f t="shared" si="0"/>
        <v/>
      </c>
      <c r="G7" s="55"/>
      <c r="H7" s="54" t="str">
        <f t="shared" si="1"/>
        <v/>
      </c>
      <c r="I7" s="55"/>
      <c r="J7" s="54" t="str">
        <f t="shared" si="2"/>
        <v/>
      </c>
      <c r="K7" s="24"/>
    </row>
    <row r="8" spans="1:11" ht="45" customHeight="1" x14ac:dyDescent="0.25">
      <c r="A8" s="20"/>
      <c r="B8" s="64"/>
      <c r="C8" s="67"/>
      <c r="D8" s="59"/>
      <c r="E8" s="55"/>
      <c r="F8" s="54" t="str">
        <f t="shared" si="0"/>
        <v/>
      </c>
      <c r="G8" s="55"/>
      <c r="H8" s="54" t="str">
        <f t="shared" si="1"/>
        <v/>
      </c>
      <c r="I8" s="55"/>
      <c r="J8" s="54" t="str">
        <f t="shared" si="2"/>
        <v/>
      </c>
      <c r="K8" s="24"/>
    </row>
    <row r="9" spans="1:11" ht="45" customHeight="1" x14ac:dyDescent="0.25">
      <c r="A9" s="20"/>
      <c r="B9" s="64"/>
      <c r="C9" s="67"/>
      <c r="D9" s="59"/>
      <c r="E9" s="55"/>
      <c r="F9" s="54" t="str">
        <f t="shared" si="0"/>
        <v/>
      </c>
      <c r="G9" s="55"/>
      <c r="H9" s="54" t="str">
        <f t="shared" si="1"/>
        <v/>
      </c>
      <c r="I9" s="55"/>
      <c r="J9" s="54" t="str">
        <f t="shared" si="2"/>
        <v/>
      </c>
      <c r="K9" s="24"/>
    </row>
    <row r="10" spans="1:11" ht="45" customHeight="1" x14ac:dyDescent="0.25">
      <c r="A10" s="20"/>
      <c r="B10" s="64"/>
      <c r="C10" s="67"/>
      <c r="D10" s="59"/>
      <c r="E10" s="55"/>
      <c r="F10" s="54" t="str">
        <f t="shared" si="0"/>
        <v/>
      </c>
      <c r="G10" s="55"/>
      <c r="H10" s="54" t="str">
        <f t="shared" si="1"/>
        <v/>
      </c>
      <c r="I10" s="55"/>
      <c r="J10" s="54" t="str">
        <f t="shared" si="2"/>
        <v/>
      </c>
      <c r="K10" s="24"/>
    </row>
    <row r="11" spans="1:11" ht="45" customHeight="1" x14ac:dyDescent="0.25">
      <c r="A11" s="20"/>
      <c r="B11" s="64"/>
      <c r="C11" s="67"/>
      <c r="D11" s="59"/>
      <c r="E11" s="55"/>
      <c r="F11" s="54" t="str">
        <f t="shared" si="0"/>
        <v/>
      </c>
      <c r="G11" s="55"/>
      <c r="H11" s="54" t="str">
        <f t="shared" si="1"/>
        <v/>
      </c>
      <c r="I11" s="55"/>
      <c r="J11" s="54" t="str">
        <f t="shared" si="2"/>
        <v/>
      </c>
      <c r="K11" s="24"/>
    </row>
    <row r="12" spans="1:11" ht="45" customHeight="1" x14ac:dyDescent="0.25">
      <c r="A12" s="20"/>
      <c r="B12" s="64"/>
      <c r="C12" s="67"/>
      <c r="D12" s="59"/>
      <c r="E12" s="55"/>
      <c r="F12" s="54" t="str">
        <f t="shared" si="0"/>
        <v/>
      </c>
      <c r="G12" s="55"/>
      <c r="H12" s="54" t="str">
        <f t="shared" si="1"/>
        <v/>
      </c>
      <c r="I12" s="55"/>
      <c r="J12" s="54" t="str">
        <f t="shared" si="2"/>
        <v/>
      </c>
      <c r="K12" s="24"/>
    </row>
    <row r="13" spans="1:11" ht="45" customHeight="1" x14ac:dyDescent="0.25">
      <c r="A13" s="20"/>
      <c r="B13" s="64"/>
      <c r="C13" s="67"/>
      <c r="D13" s="59"/>
      <c r="E13" s="55"/>
      <c r="F13" s="54" t="str">
        <f t="shared" si="0"/>
        <v/>
      </c>
      <c r="G13" s="55"/>
      <c r="H13" s="54" t="str">
        <f t="shared" si="1"/>
        <v/>
      </c>
      <c r="I13" s="55"/>
      <c r="J13" s="54" t="str">
        <f t="shared" si="2"/>
        <v/>
      </c>
      <c r="K13" s="24"/>
    </row>
    <row r="14" spans="1:11" ht="45" customHeight="1" x14ac:dyDescent="0.25">
      <c r="A14" s="20"/>
      <c r="B14" s="64"/>
      <c r="C14" s="67"/>
      <c r="D14" s="59"/>
      <c r="E14" s="55"/>
      <c r="F14" s="54" t="str">
        <f t="shared" si="0"/>
        <v/>
      </c>
      <c r="G14" s="55"/>
      <c r="H14" s="54" t="str">
        <f t="shared" si="1"/>
        <v/>
      </c>
      <c r="I14" s="55"/>
      <c r="J14" s="54" t="str">
        <f t="shared" si="2"/>
        <v/>
      </c>
      <c r="K14" s="24"/>
    </row>
    <row r="15" spans="1:11" ht="45" customHeight="1" x14ac:dyDescent="0.25">
      <c r="A15" s="20"/>
      <c r="B15" s="64"/>
      <c r="C15" s="67"/>
      <c r="D15" s="59"/>
      <c r="E15" s="55"/>
      <c r="F15" s="54" t="str">
        <f t="shared" si="0"/>
        <v/>
      </c>
      <c r="G15" s="55"/>
      <c r="H15" s="54" t="str">
        <f t="shared" si="1"/>
        <v/>
      </c>
      <c r="I15" s="55"/>
      <c r="J15" s="54" t="str">
        <f t="shared" si="2"/>
        <v/>
      </c>
      <c r="K15" s="24"/>
    </row>
    <row r="16" spans="1:11" ht="45" customHeight="1" x14ac:dyDescent="0.25">
      <c r="A16" s="20"/>
      <c r="B16" s="64"/>
      <c r="C16" s="67"/>
      <c r="D16" s="59"/>
      <c r="E16" s="55"/>
      <c r="F16" s="54" t="str">
        <f t="shared" si="0"/>
        <v/>
      </c>
      <c r="G16" s="55"/>
      <c r="H16" s="54" t="str">
        <f t="shared" si="1"/>
        <v/>
      </c>
      <c r="I16" s="55"/>
      <c r="J16" s="54" t="str">
        <f t="shared" si="2"/>
        <v/>
      </c>
      <c r="K16" s="24"/>
    </row>
    <row r="17" spans="1:11" ht="45" customHeight="1" x14ac:dyDescent="0.25">
      <c r="A17" s="20"/>
      <c r="B17" s="64"/>
      <c r="C17" s="67"/>
      <c r="D17" s="59"/>
      <c r="E17" s="55"/>
      <c r="F17" s="54" t="str">
        <f t="shared" si="0"/>
        <v/>
      </c>
      <c r="G17" s="55"/>
      <c r="H17" s="54" t="str">
        <f t="shared" si="1"/>
        <v/>
      </c>
      <c r="I17" s="55"/>
      <c r="J17" s="54" t="str">
        <f t="shared" si="2"/>
        <v/>
      </c>
      <c r="K17" s="24"/>
    </row>
    <row r="18" spans="1:11" ht="45" customHeight="1" x14ac:dyDescent="0.25">
      <c r="A18" s="20"/>
      <c r="B18" s="64"/>
      <c r="C18" s="67"/>
      <c r="D18" s="59"/>
      <c r="E18" s="55"/>
      <c r="F18" s="54" t="str">
        <f t="shared" si="0"/>
        <v/>
      </c>
      <c r="G18" s="55"/>
      <c r="H18" s="54" t="str">
        <f t="shared" si="1"/>
        <v/>
      </c>
      <c r="I18" s="55"/>
      <c r="J18" s="54" t="str">
        <f t="shared" si="2"/>
        <v/>
      </c>
      <c r="K18" s="24"/>
    </row>
    <row r="19" spans="1:11" ht="45" customHeight="1" x14ac:dyDescent="0.25">
      <c r="A19" s="20"/>
      <c r="B19" s="64"/>
      <c r="C19" s="67"/>
      <c r="D19" s="59"/>
      <c r="E19" s="55"/>
      <c r="F19" s="54" t="str">
        <f t="shared" si="0"/>
        <v/>
      </c>
      <c r="G19" s="55"/>
      <c r="H19" s="54" t="str">
        <f t="shared" si="1"/>
        <v/>
      </c>
      <c r="I19" s="55"/>
      <c r="J19" s="54" t="str">
        <f t="shared" si="2"/>
        <v/>
      </c>
      <c r="K19" s="24"/>
    </row>
    <row r="20" spans="1:11" ht="45" customHeight="1" x14ac:dyDescent="0.25">
      <c r="A20" s="20"/>
      <c r="B20" s="64"/>
      <c r="C20" s="67"/>
      <c r="D20" s="59"/>
      <c r="E20" s="55"/>
      <c r="F20" s="54" t="str">
        <f t="shared" si="0"/>
        <v/>
      </c>
      <c r="G20" s="55"/>
      <c r="H20" s="54" t="str">
        <f t="shared" si="1"/>
        <v/>
      </c>
      <c r="I20" s="55"/>
      <c r="J20" s="54" t="str">
        <f t="shared" si="2"/>
        <v/>
      </c>
      <c r="K20" s="24"/>
    </row>
    <row r="21" spans="1:11" ht="45" customHeight="1" x14ac:dyDescent="0.25">
      <c r="A21" s="20"/>
      <c r="B21" s="64"/>
      <c r="C21" s="67"/>
      <c r="D21" s="59"/>
      <c r="E21" s="55"/>
      <c r="F21" s="54" t="str">
        <f t="shared" si="0"/>
        <v/>
      </c>
      <c r="G21" s="55"/>
      <c r="H21" s="54" t="str">
        <f t="shared" si="1"/>
        <v/>
      </c>
      <c r="I21" s="55"/>
      <c r="J21" s="54" t="str">
        <f t="shared" si="2"/>
        <v/>
      </c>
      <c r="K21" s="24"/>
    </row>
    <row r="22" spans="1:11" ht="45" customHeight="1" x14ac:dyDescent="0.25">
      <c r="A22" s="20"/>
      <c r="B22" s="64"/>
      <c r="C22" s="67"/>
      <c r="D22" s="59"/>
      <c r="E22" s="55"/>
      <c r="F22" s="54" t="str">
        <f t="shared" si="0"/>
        <v/>
      </c>
      <c r="G22" s="55"/>
      <c r="H22" s="54" t="str">
        <f t="shared" si="1"/>
        <v/>
      </c>
      <c r="I22" s="55"/>
      <c r="J22" s="54" t="str">
        <f t="shared" si="2"/>
        <v/>
      </c>
      <c r="K22" s="24"/>
    </row>
    <row r="23" spans="1:11" ht="45" customHeight="1" x14ac:dyDescent="0.25">
      <c r="A23" s="20"/>
      <c r="B23" s="64"/>
      <c r="C23" s="67"/>
      <c r="D23" s="59"/>
      <c r="E23" s="55"/>
      <c r="F23" s="54" t="str">
        <f t="shared" si="0"/>
        <v/>
      </c>
      <c r="G23" s="55"/>
      <c r="H23" s="54" t="str">
        <f t="shared" si="1"/>
        <v/>
      </c>
      <c r="I23" s="55"/>
      <c r="J23" s="54" t="str">
        <f t="shared" si="2"/>
        <v/>
      </c>
      <c r="K23" s="24"/>
    </row>
    <row r="24" spans="1:11" ht="45" customHeight="1" x14ac:dyDescent="0.25">
      <c r="A24" s="20"/>
      <c r="B24" s="64"/>
      <c r="C24" s="67"/>
      <c r="D24" s="59"/>
      <c r="E24" s="55"/>
      <c r="F24" s="54" t="str">
        <f t="shared" si="0"/>
        <v/>
      </c>
      <c r="G24" s="55"/>
      <c r="H24" s="54" t="str">
        <f t="shared" si="1"/>
        <v/>
      </c>
      <c r="I24" s="55"/>
      <c r="J24" s="54" t="str">
        <f t="shared" si="2"/>
        <v/>
      </c>
      <c r="K24" s="24"/>
    </row>
    <row r="25" spans="1:11" ht="45" customHeight="1" x14ac:dyDescent="0.25">
      <c r="A25" s="20"/>
      <c r="B25" s="64"/>
      <c r="C25" s="67"/>
      <c r="D25" s="59"/>
      <c r="E25" s="55"/>
      <c r="F25" s="54" t="str">
        <f t="shared" si="0"/>
        <v/>
      </c>
      <c r="G25" s="55"/>
      <c r="H25" s="54" t="str">
        <f t="shared" si="1"/>
        <v/>
      </c>
      <c r="I25" s="55"/>
      <c r="J25" s="54" t="str">
        <f t="shared" si="2"/>
        <v/>
      </c>
      <c r="K25" s="24"/>
    </row>
    <row r="26" spans="1:11" ht="45" customHeight="1" x14ac:dyDescent="0.25">
      <c r="A26" s="20"/>
      <c r="B26" s="64"/>
      <c r="C26" s="67"/>
      <c r="D26" s="59"/>
      <c r="E26" s="55"/>
      <c r="F26" s="54" t="str">
        <f t="shared" si="0"/>
        <v/>
      </c>
      <c r="G26" s="55"/>
      <c r="H26" s="54" t="str">
        <f t="shared" si="1"/>
        <v/>
      </c>
      <c r="I26" s="55"/>
      <c r="J26" s="54" t="str">
        <f t="shared" si="2"/>
        <v/>
      </c>
      <c r="K26" s="24"/>
    </row>
    <row r="27" spans="1:11" ht="45" customHeight="1" x14ac:dyDescent="0.25">
      <c r="A27" s="20"/>
      <c r="B27" s="64"/>
      <c r="C27" s="67"/>
      <c r="D27" s="59"/>
      <c r="E27" s="55"/>
      <c r="F27" s="54" t="str">
        <f t="shared" si="0"/>
        <v/>
      </c>
      <c r="G27" s="55"/>
      <c r="H27" s="54" t="str">
        <f t="shared" si="1"/>
        <v/>
      </c>
      <c r="I27" s="55"/>
      <c r="J27" s="54" t="str">
        <f t="shared" si="2"/>
        <v/>
      </c>
      <c r="K27" s="24"/>
    </row>
    <row r="28" spans="1:11" ht="45" customHeight="1" x14ac:dyDescent="0.25">
      <c r="A28" s="20"/>
      <c r="B28" s="64"/>
      <c r="C28" s="67"/>
      <c r="D28" s="59"/>
      <c r="E28" s="55"/>
      <c r="F28" s="54" t="str">
        <f t="shared" si="0"/>
        <v/>
      </c>
      <c r="G28" s="55"/>
      <c r="H28" s="54" t="str">
        <f t="shared" si="1"/>
        <v/>
      </c>
      <c r="I28" s="55"/>
      <c r="J28" s="54" t="str">
        <f t="shared" si="2"/>
        <v/>
      </c>
      <c r="K28" s="24"/>
    </row>
    <row r="29" spans="1:11" ht="45" customHeight="1" x14ac:dyDescent="0.25">
      <c r="A29" s="20"/>
      <c r="B29" s="64"/>
      <c r="C29" s="67"/>
      <c r="D29" s="59"/>
      <c r="E29" s="55"/>
      <c r="F29" s="54" t="str">
        <f t="shared" si="0"/>
        <v/>
      </c>
      <c r="G29" s="55"/>
      <c r="H29" s="54" t="str">
        <f t="shared" si="1"/>
        <v/>
      </c>
      <c r="I29" s="55"/>
      <c r="J29" s="54" t="str">
        <f t="shared" si="2"/>
        <v/>
      </c>
      <c r="K29" s="24"/>
    </row>
    <row r="30" spans="1:11" ht="45" customHeight="1" x14ac:dyDescent="0.25">
      <c r="A30" s="20"/>
      <c r="B30" s="64"/>
      <c r="C30" s="67"/>
      <c r="D30" s="59"/>
      <c r="E30" s="55"/>
      <c r="F30" s="54" t="str">
        <f t="shared" si="0"/>
        <v/>
      </c>
      <c r="G30" s="55"/>
      <c r="H30" s="54" t="str">
        <f t="shared" si="1"/>
        <v/>
      </c>
      <c r="I30" s="55"/>
      <c r="J30" s="54" t="str">
        <f t="shared" si="2"/>
        <v/>
      </c>
      <c r="K30" s="24"/>
    </row>
    <row r="31" spans="1:11" ht="45" customHeight="1" x14ac:dyDescent="0.25">
      <c r="A31" s="20"/>
      <c r="B31" s="64"/>
      <c r="C31" s="67"/>
      <c r="D31" s="59"/>
      <c r="E31" s="55"/>
      <c r="F31" s="54" t="str">
        <f t="shared" si="0"/>
        <v/>
      </c>
      <c r="G31" s="55"/>
      <c r="H31" s="54" t="str">
        <f t="shared" si="1"/>
        <v/>
      </c>
      <c r="I31" s="55"/>
      <c r="J31" s="54" t="str">
        <f t="shared" si="2"/>
        <v/>
      </c>
      <c r="K31" s="24"/>
    </row>
    <row r="32" spans="1:11" ht="45" customHeight="1" x14ac:dyDescent="0.25">
      <c r="A32" s="20"/>
      <c r="B32" s="64"/>
      <c r="C32" s="67"/>
      <c r="D32" s="59"/>
      <c r="E32" s="55"/>
      <c r="F32" s="54" t="str">
        <f t="shared" si="0"/>
        <v/>
      </c>
      <c r="G32" s="55"/>
      <c r="H32" s="54" t="str">
        <f t="shared" si="1"/>
        <v/>
      </c>
      <c r="I32" s="55"/>
      <c r="J32" s="54" t="str">
        <f t="shared" si="2"/>
        <v/>
      </c>
      <c r="K32" s="24"/>
    </row>
    <row r="33" spans="1:11" ht="45" customHeight="1" x14ac:dyDescent="0.25">
      <c r="A33" s="20"/>
      <c r="B33" s="64"/>
      <c r="C33" s="67"/>
      <c r="D33" s="59"/>
      <c r="E33" s="55"/>
      <c r="F33" s="54" t="str">
        <f t="shared" si="0"/>
        <v/>
      </c>
      <c r="G33" s="55"/>
      <c r="H33" s="54" t="str">
        <f t="shared" si="1"/>
        <v/>
      </c>
      <c r="I33" s="55"/>
      <c r="J33" s="54" t="str">
        <f t="shared" si="2"/>
        <v/>
      </c>
      <c r="K33" s="24"/>
    </row>
    <row r="34" spans="1:11" ht="45" customHeight="1" x14ac:dyDescent="0.25">
      <c r="A34" s="20"/>
      <c r="B34" s="64"/>
      <c r="C34" s="67"/>
      <c r="D34" s="59"/>
      <c r="E34" s="55"/>
      <c r="F34" s="54" t="str">
        <f t="shared" si="0"/>
        <v/>
      </c>
      <c r="G34" s="55"/>
      <c r="H34" s="54" t="str">
        <f t="shared" si="1"/>
        <v/>
      </c>
      <c r="I34" s="55"/>
      <c r="J34" s="54" t="str">
        <f t="shared" si="2"/>
        <v/>
      </c>
      <c r="K34" s="24"/>
    </row>
    <row r="35" spans="1:11" ht="45" customHeight="1" x14ac:dyDescent="0.25">
      <c r="A35" s="20"/>
      <c r="B35" s="64"/>
      <c r="C35" s="67"/>
      <c r="D35" s="59"/>
      <c r="E35" s="55"/>
      <c r="F35" s="54" t="str">
        <f t="shared" si="0"/>
        <v/>
      </c>
      <c r="G35" s="55"/>
      <c r="H35" s="54" t="str">
        <f t="shared" si="1"/>
        <v/>
      </c>
      <c r="I35" s="55"/>
      <c r="J35" s="54" t="str">
        <f t="shared" si="2"/>
        <v/>
      </c>
      <c r="K35" s="24"/>
    </row>
    <row r="36" spans="1:11" ht="45" customHeight="1" x14ac:dyDescent="0.25">
      <c r="A36" s="20"/>
      <c r="B36" s="64"/>
      <c r="C36" s="67"/>
      <c r="D36" s="59"/>
      <c r="E36" s="55"/>
      <c r="F36" s="54" t="str">
        <f t="shared" si="0"/>
        <v/>
      </c>
      <c r="G36" s="55"/>
      <c r="H36" s="54" t="str">
        <f t="shared" si="1"/>
        <v/>
      </c>
      <c r="I36" s="55"/>
      <c r="J36" s="54" t="str">
        <f t="shared" si="2"/>
        <v/>
      </c>
      <c r="K36" s="24"/>
    </row>
    <row r="37" spans="1:11" ht="45" customHeight="1" x14ac:dyDescent="0.25">
      <c r="A37" s="20"/>
      <c r="B37" s="64"/>
      <c r="C37" s="67"/>
      <c r="D37" s="59"/>
      <c r="E37" s="55"/>
      <c r="F37" s="54" t="str">
        <f t="shared" ref="F37:F68" si="3">IF(ISBLANK(E37),"",E37*((pneumatic_highbleed_EF*(IF(ISBLANK(C37),default_CH4_content,C37)*(IF(ISBLANK(D37),default_hours,D37))))-(pneumatic_lowbleed_EF*(IF(ISBLANK(C37),default_CH4_content,C37)*(IF(ISBLANK(D37),default_hours,D37)))))/1000)</f>
        <v/>
      </c>
      <c r="G37" s="55"/>
      <c r="H37" s="54" t="str">
        <f t="shared" ref="H37:H68" si="4">IF(ISBLANK(G37),"",G37*((pneumatic_highbleed_EF*(IF(ISBLANK(C37),default_CH4_content,C37)*(IF(ISBLANK(D37),default_hours,D37)))))/1000)</f>
        <v/>
      </c>
      <c r="I37" s="55"/>
      <c r="J37" s="54" t="str">
        <f t="shared" ref="J37:J68" si="5">IF(ISBLANK(I37),"",I37*((pneumatic_lowbleed_EF*(IF(ISBLANK(C37),default_CH4_content,C37)*(IF(ISBLANK(D37),default_hours,D37)))))/1000)</f>
        <v/>
      </c>
      <c r="K37" s="24"/>
    </row>
    <row r="38" spans="1:11" ht="45" customHeight="1" x14ac:dyDescent="0.25">
      <c r="A38" s="20"/>
      <c r="B38" s="64"/>
      <c r="C38" s="67"/>
      <c r="D38" s="59"/>
      <c r="E38" s="55"/>
      <c r="F38" s="54" t="str">
        <f t="shared" si="3"/>
        <v/>
      </c>
      <c r="G38" s="55"/>
      <c r="H38" s="54" t="str">
        <f t="shared" si="4"/>
        <v/>
      </c>
      <c r="I38" s="55"/>
      <c r="J38" s="54" t="str">
        <f t="shared" si="5"/>
        <v/>
      </c>
      <c r="K38" s="24"/>
    </row>
    <row r="39" spans="1:11" ht="45" customHeight="1" x14ac:dyDescent="0.25">
      <c r="A39" s="20"/>
      <c r="B39" s="64"/>
      <c r="C39" s="67"/>
      <c r="D39" s="59"/>
      <c r="E39" s="55"/>
      <c r="F39" s="54" t="str">
        <f t="shared" si="3"/>
        <v/>
      </c>
      <c r="G39" s="55"/>
      <c r="H39" s="54" t="str">
        <f t="shared" si="4"/>
        <v/>
      </c>
      <c r="I39" s="55"/>
      <c r="J39" s="54" t="str">
        <f t="shared" si="5"/>
        <v/>
      </c>
      <c r="K39" s="24"/>
    </row>
    <row r="40" spans="1:11" ht="45" customHeight="1" x14ac:dyDescent="0.25">
      <c r="A40" s="20"/>
      <c r="B40" s="64"/>
      <c r="C40" s="67"/>
      <c r="D40" s="59"/>
      <c r="E40" s="55"/>
      <c r="F40" s="54" t="str">
        <f t="shared" si="3"/>
        <v/>
      </c>
      <c r="G40" s="55"/>
      <c r="H40" s="54" t="str">
        <f t="shared" si="4"/>
        <v/>
      </c>
      <c r="I40" s="55"/>
      <c r="J40" s="54" t="str">
        <f t="shared" si="5"/>
        <v/>
      </c>
      <c r="K40" s="24"/>
    </row>
    <row r="41" spans="1:11" ht="45" customHeight="1" x14ac:dyDescent="0.25">
      <c r="A41" s="20"/>
      <c r="B41" s="64"/>
      <c r="C41" s="67"/>
      <c r="D41" s="59"/>
      <c r="E41" s="55"/>
      <c r="F41" s="54" t="str">
        <f t="shared" si="3"/>
        <v/>
      </c>
      <c r="G41" s="55"/>
      <c r="H41" s="54" t="str">
        <f t="shared" si="4"/>
        <v/>
      </c>
      <c r="I41" s="55"/>
      <c r="J41" s="54" t="str">
        <f t="shared" si="5"/>
        <v/>
      </c>
      <c r="K41" s="24"/>
    </row>
    <row r="42" spans="1:11" ht="45" customHeight="1" x14ac:dyDescent="0.25">
      <c r="A42" s="20"/>
      <c r="B42" s="64"/>
      <c r="C42" s="67"/>
      <c r="D42" s="59"/>
      <c r="E42" s="55"/>
      <c r="F42" s="54" t="str">
        <f t="shared" si="3"/>
        <v/>
      </c>
      <c r="G42" s="55"/>
      <c r="H42" s="54" t="str">
        <f t="shared" si="4"/>
        <v/>
      </c>
      <c r="I42" s="55"/>
      <c r="J42" s="54" t="str">
        <f t="shared" si="5"/>
        <v/>
      </c>
      <c r="K42" s="24"/>
    </row>
    <row r="43" spans="1:11" ht="45" customHeight="1" x14ac:dyDescent="0.25">
      <c r="A43" s="20"/>
      <c r="B43" s="64"/>
      <c r="C43" s="67"/>
      <c r="D43" s="59"/>
      <c r="E43" s="55"/>
      <c r="F43" s="54" t="str">
        <f t="shared" si="3"/>
        <v/>
      </c>
      <c r="G43" s="55"/>
      <c r="H43" s="54" t="str">
        <f t="shared" si="4"/>
        <v/>
      </c>
      <c r="I43" s="55"/>
      <c r="J43" s="54" t="str">
        <f t="shared" si="5"/>
        <v/>
      </c>
      <c r="K43" s="24"/>
    </row>
    <row r="44" spans="1:11" ht="45" customHeight="1" x14ac:dyDescent="0.25">
      <c r="A44" s="20"/>
      <c r="B44" s="64"/>
      <c r="C44" s="67"/>
      <c r="D44" s="59"/>
      <c r="E44" s="55"/>
      <c r="F44" s="54" t="str">
        <f t="shared" si="3"/>
        <v/>
      </c>
      <c r="G44" s="55"/>
      <c r="H44" s="54" t="str">
        <f t="shared" si="4"/>
        <v/>
      </c>
      <c r="I44" s="55"/>
      <c r="J44" s="54" t="str">
        <f t="shared" si="5"/>
        <v/>
      </c>
      <c r="K44" s="24"/>
    </row>
    <row r="45" spans="1:11" ht="45" customHeight="1" x14ac:dyDescent="0.25">
      <c r="A45" s="20"/>
      <c r="B45" s="64"/>
      <c r="C45" s="67"/>
      <c r="D45" s="59"/>
      <c r="E45" s="55"/>
      <c r="F45" s="54" t="str">
        <f t="shared" si="3"/>
        <v/>
      </c>
      <c r="G45" s="55"/>
      <c r="H45" s="54" t="str">
        <f t="shared" si="4"/>
        <v/>
      </c>
      <c r="I45" s="55"/>
      <c r="J45" s="54" t="str">
        <f t="shared" si="5"/>
        <v/>
      </c>
      <c r="K45" s="24"/>
    </row>
    <row r="46" spans="1:11" ht="45" customHeight="1" x14ac:dyDescent="0.25">
      <c r="A46" s="20"/>
      <c r="B46" s="64"/>
      <c r="C46" s="67"/>
      <c r="D46" s="59"/>
      <c r="E46" s="55"/>
      <c r="F46" s="54" t="str">
        <f t="shared" si="3"/>
        <v/>
      </c>
      <c r="G46" s="55"/>
      <c r="H46" s="54" t="str">
        <f t="shared" si="4"/>
        <v/>
      </c>
      <c r="I46" s="55"/>
      <c r="J46" s="54" t="str">
        <f t="shared" si="5"/>
        <v/>
      </c>
      <c r="K46" s="24"/>
    </row>
    <row r="47" spans="1:11" ht="45" customHeight="1" x14ac:dyDescent="0.25">
      <c r="A47" s="20"/>
      <c r="B47" s="64"/>
      <c r="C47" s="67"/>
      <c r="D47" s="59"/>
      <c r="E47" s="55"/>
      <c r="F47" s="54" t="str">
        <f t="shared" si="3"/>
        <v/>
      </c>
      <c r="G47" s="55"/>
      <c r="H47" s="54" t="str">
        <f t="shared" si="4"/>
        <v/>
      </c>
      <c r="I47" s="55"/>
      <c r="J47" s="54" t="str">
        <f t="shared" si="5"/>
        <v/>
      </c>
      <c r="K47" s="24"/>
    </row>
    <row r="48" spans="1:11" ht="45" customHeight="1" x14ac:dyDescent="0.25">
      <c r="A48" s="20"/>
      <c r="B48" s="64"/>
      <c r="C48" s="67"/>
      <c r="D48" s="59"/>
      <c r="E48" s="55"/>
      <c r="F48" s="54" t="str">
        <f t="shared" si="3"/>
        <v/>
      </c>
      <c r="G48" s="55"/>
      <c r="H48" s="54" t="str">
        <f t="shared" si="4"/>
        <v/>
      </c>
      <c r="I48" s="55"/>
      <c r="J48" s="54" t="str">
        <f t="shared" si="5"/>
        <v/>
      </c>
      <c r="K48" s="24"/>
    </row>
    <row r="49" spans="1:11" ht="45" customHeight="1" x14ac:dyDescent="0.25">
      <c r="A49" s="20"/>
      <c r="B49" s="64"/>
      <c r="C49" s="67"/>
      <c r="D49" s="59"/>
      <c r="E49" s="55"/>
      <c r="F49" s="54" t="str">
        <f t="shared" si="3"/>
        <v/>
      </c>
      <c r="G49" s="55"/>
      <c r="H49" s="54" t="str">
        <f t="shared" si="4"/>
        <v/>
      </c>
      <c r="I49" s="55"/>
      <c r="J49" s="54" t="str">
        <f t="shared" si="5"/>
        <v/>
      </c>
      <c r="K49" s="24"/>
    </row>
    <row r="50" spans="1:11" ht="45" customHeight="1" x14ac:dyDescent="0.25">
      <c r="A50" s="20"/>
      <c r="B50" s="64"/>
      <c r="C50" s="67"/>
      <c r="D50" s="59"/>
      <c r="E50" s="55"/>
      <c r="F50" s="54" t="str">
        <f t="shared" si="3"/>
        <v/>
      </c>
      <c r="G50" s="55"/>
      <c r="H50" s="54" t="str">
        <f t="shared" si="4"/>
        <v/>
      </c>
      <c r="I50" s="55"/>
      <c r="J50" s="54" t="str">
        <f t="shared" si="5"/>
        <v/>
      </c>
      <c r="K50" s="24"/>
    </row>
    <row r="51" spans="1:11" ht="45" customHeight="1" x14ac:dyDescent="0.25">
      <c r="A51" s="20"/>
      <c r="B51" s="64"/>
      <c r="C51" s="67"/>
      <c r="D51" s="59"/>
      <c r="E51" s="55"/>
      <c r="F51" s="54" t="str">
        <f t="shared" si="3"/>
        <v/>
      </c>
      <c r="G51" s="55"/>
      <c r="H51" s="54" t="str">
        <f t="shared" si="4"/>
        <v/>
      </c>
      <c r="I51" s="55"/>
      <c r="J51" s="54" t="str">
        <f t="shared" si="5"/>
        <v/>
      </c>
      <c r="K51" s="24"/>
    </row>
    <row r="52" spans="1:11" ht="45" customHeight="1" x14ac:dyDescent="0.25">
      <c r="A52" s="20"/>
      <c r="B52" s="64"/>
      <c r="C52" s="67"/>
      <c r="D52" s="59"/>
      <c r="E52" s="55"/>
      <c r="F52" s="54" t="str">
        <f t="shared" si="3"/>
        <v/>
      </c>
      <c r="G52" s="55"/>
      <c r="H52" s="54" t="str">
        <f t="shared" si="4"/>
        <v/>
      </c>
      <c r="I52" s="55"/>
      <c r="J52" s="54" t="str">
        <f t="shared" si="5"/>
        <v/>
      </c>
      <c r="K52" s="24"/>
    </row>
    <row r="53" spans="1:11" ht="45" customHeight="1" x14ac:dyDescent="0.25">
      <c r="A53" s="20"/>
      <c r="B53" s="64"/>
      <c r="C53" s="67"/>
      <c r="D53" s="59"/>
      <c r="E53" s="55"/>
      <c r="F53" s="54" t="str">
        <f t="shared" si="3"/>
        <v/>
      </c>
      <c r="G53" s="55"/>
      <c r="H53" s="54" t="str">
        <f t="shared" si="4"/>
        <v/>
      </c>
      <c r="I53" s="55"/>
      <c r="J53" s="54" t="str">
        <f t="shared" si="5"/>
        <v/>
      </c>
      <c r="K53" s="24"/>
    </row>
    <row r="54" spans="1:11" ht="45" customHeight="1" x14ac:dyDescent="0.25">
      <c r="A54" s="20"/>
      <c r="B54" s="64"/>
      <c r="C54" s="67"/>
      <c r="D54" s="59"/>
      <c r="E54" s="55"/>
      <c r="F54" s="54" t="str">
        <f t="shared" si="3"/>
        <v/>
      </c>
      <c r="G54" s="55"/>
      <c r="H54" s="54" t="str">
        <f t="shared" si="4"/>
        <v/>
      </c>
      <c r="I54" s="55"/>
      <c r="J54" s="54" t="str">
        <f t="shared" si="5"/>
        <v/>
      </c>
      <c r="K54" s="24"/>
    </row>
    <row r="55" spans="1:11" ht="45" customHeight="1" x14ac:dyDescent="0.25">
      <c r="A55" s="20"/>
      <c r="B55" s="64"/>
      <c r="C55" s="67"/>
      <c r="D55" s="59"/>
      <c r="E55" s="55"/>
      <c r="F55" s="54" t="str">
        <f t="shared" si="3"/>
        <v/>
      </c>
      <c r="G55" s="55"/>
      <c r="H55" s="54" t="str">
        <f t="shared" si="4"/>
        <v/>
      </c>
      <c r="I55" s="55"/>
      <c r="J55" s="54" t="str">
        <f t="shared" si="5"/>
        <v/>
      </c>
      <c r="K55" s="24"/>
    </row>
    <row r="56" spans="1:11" ht="45" customHeight="1" x14ac:dyDescent="0.25">
      <c r="A56" s="20"/>
      <c r="B56" s="64"/>
      <c r="C56" s="67"/>
      <c r="D56" s="59"/>
      <c r="E56" s="55"/>
      <c r="F56" s="54" t="str">
        <f t="shared" si="3"/>
        <v/>
      </c>
      <c r="G56" s="55"/>
      <c r="H56" s="54" t="str">
        <f t="shared" si="4"/>
        <v/>
      </c>
      <c r="I56" s="55"/>
      <c r="J56" s="54" t="str">
        <f t="shared" si="5"/>
        <v/>
      </c>
      <c r="K56" s="24"/>
    </row>
    <row r="57" spans="1:11" ht="45" customHeight="1" x14ac:dyDescent="0.25">
      <c r="A57" s="20"/>
      <c r="B57" s="64"/>
      <c r="C57" s="67"/>
      <c r="D57" s="59"/>
      <c r="E57" s="55"/>
      <c r="F57" s="54" t="str">
        <f t="shared" si="3"/>
        <v/>
      </c>
      <c r="G57" s="55"/>
      <c r="H57" s="54" t="str">
        <f t="shared" si="4"/>
        <v/>
      </c>
      <c r="I57" s="55"/>
      <c r="J57" s="54" t="str">
        <f t="shared" si="5"/>
        <v/>
      </c>
      <c r="K57" s="24"/>
    </row>
    <row r="58" spans="1:11" ht="45" customHeight="1" x14ac:dyDescent="0.25">
      <c r="A58" s="20"/>
      <c r="B58" s="64"/>
      <c r="C58" s="67"/>
      <c r="D58" s="59"/>
      <c r="E58" s="55"/>
      <c r="F58" s="54" t="str">
        <f t="shared" si="3"/>
        <v/>
      </c>
      <c r="G58" s="55"/>
      <c r="H58" s="54" t="str">
        <f t="shared" si="4"/>
        <v/>
      </c>
      <c r="I58" s="55"/>
      <c r="J58" s="54" t="str">
        <f t="shared" si="5"/>
        <v/>
      </c>
      <c r="K58" s="24"/>
    </row>
    <row r="59" spans="1:11" ht="45" customHeight="1" x14ac:dyDescent="0.25">
      <c r="A59" s="20"/>
      <c r="B59" s="64"/>
      <c r="C59" s="67"/>
      <c r="D59" s="59"/>
      <c r="E59" s="55"/>
      <c r="F59" s="54" t="str">
        <f t="shared" si="3"/>
        <v/>
      </c>
      <c r="G59" s="55"/>
      <c r="H59" s="54" t="str">
        <f t="shared" si="4"/>
        <v/>
      </c>
      <c r="I59" s="55"/>
      <c r="J59" s="54" t="str">
        <f t="shared" si="5"/>
        <v/>
      </c>
      <c r="K59" s="24"/>
    </row>
    <row r="60" spans="1:11" ht="45" customHeight="1" x14ac:dyDescent="0.25">
      <c r="A60" s="20"/>
      <c r="B60" s="64"/>
      <c r="C60" s="67"/>
      <c r="D60" s="59"/>
      <c r="E60" s="55"/>
      <c r="F60" s="54" t="str">
        <f t="shared" si="3"/>
        <v/>
      </c>
      <c r="G60" s="55"/>
      <c r="H60" s="54" t="str">
        <f t="shared" si="4"/>
        <v/>
      </c>
      <c r="I60" s="55"/>
      <c r="J60" s="54" t="str">
        <f t="shared" si="5"/>
        <v/>
      </c>
      <c r="K60" s="24"/>
    </row>
    <row r="61" spans="1:11" ht="45" customHeight="1" x14ac:dyDescent="0.25">
      <c r="A61" s="20"/>
      <c r="B61" s="64"/>
      <c r="C61" s="67"/>
      <c r="D61" s="59"/>
      <c r="E61" s="55"/>
      <c r="F61" s="54" t="str">
        <f t="shared" si="3"/>
        <v/>
      </c>
      <c r="G61" s="55"/>
      <c r="H61" s="54" t="str">
        <f t="shared" si="4"/>
        <v/>
      </c>
      <c r="I61" s="55"/>
      <c r="J61" s="54" t="str">
        <f t="shared" si="5"/>
        <v/>
      </c>
      <c r="K61" s="24"/>
    </row>
    <row r="62" spans="1:11" ht="45" customHeight="1" x14ac:dyDescent="0.25">
      <c r="A62" s="20"/>
      <c r="B62" s="64"/>
      <c r="C62" s="67"/>
      <c r="D62" s="59"/>
      <c r="E62" s="55"/>
      <c r="F62" s="54" t="str">
        <f t="shared" si="3"/>
        <v/>
      </c>
      <c r="G62" s="55"/>
      <c r="H62" s="54" t="str">
        <f t="shared" si="4"/>
        <v/>
      </c>
      <c r="I62" s="55"/>
      <c r="J62" s="54" t="str">
        <f t="shared" si="5"/>
        <v/>
      </c>
      <c r="K62" s="24"/>
    </row>
    <row r="63" spans="1:11" ht="45" customHeight="1" x14ac:dyDescent="0.25">
      <c r="A63" s="20"/>
      <c r="B63" s="64"/>
      <c r="C63" s="67"/>
      <c r="D63" s="59"/>
      <c r="E63" s="55"/>
      <c r="F63" s="54" t="str">
        <f t="shared" si="3"/>
        <v/>
      </c>
      <c r="G63" s="55"/>
      <c r="H63" s="54" t="str">
        <f t="shared" si="4"/>
        <v/>
      </c>
      <c r="I63" s="55"/>
      <c r="J63" s="54" t="str">
        <f t="shared" si="5"/>
        <v/>
      </c>
      <c r="K63" s="24"/>
    </row>
    <row r="64" spans="1:11" ht="45" customHeight="1" x14ac:dyDescent="0.25">
      <c r="A64" s="20"/>
      <c r="B64" s="64"/>
      <c r="C64" s="67"/>
      <c r="D64" s="59"/>
      <c r="E64" s="55"/>
      <c r="F64" s="54" t="str">
        <f t="shared" si="3"/>
        <v/>
      </c>
      <c r="G64" s="55"/>
      <c r="H64" s="54" t="str">
        <f t="shared" si="4"/>
        <v/>
      </c>
      <c r="I64" s="55"/>
      <c r="J64" s="54" t="str">
        <f t="shared" si="5"/>
        <v/>
      </c>
      <c r="K64" s="24"/>
    </row>
    <row r="65" spans="1:11" ht="45" customHeight="1" x14ac:dyDescent="0.25">
      <c r="A65" s="20"/>
      <c r="B65" s="64"/>
      <c r="C65" s="67"/>
      <c r="D65" s="59"/>
      <c r="E65" s="55"/>
      <c r="F65" s="54" t="str">
        <f t="shared" si="3"/>
        <v/>
      </c>
      <c r="G65" s="55"/>
      <c r="H65" s="54" t="str">
        <f t="shared" si="4"/>
        <v/>
      </c>
      <c r="I65" s="55"/>
      <c r="J65" s="54" t="str">
        <f t="shared" si="5"/>
        <v/>
      </c>
      <c r="K65" s="24"/>
    </row>
    <row r="66" spans="1:11" ht="45" customHeight="1" x14ac:dyDescent="0.25">
      <c r="A66" s="20"/>
      <c r="B66" s="64"/>
      <c r="C66" s="67"/>
      <c r="D66" s="59"/>
      <c r="E66" s="55"/>
      <c r="F66" s="54" t="str">
        <f t="shared" si="3"/>
        <v/>
      </c>
      <c r="G66" s="55"/>
      <c r="H66" s="54" t="str">
        <f t="shared" si="4"/>
        <v/>
      </c>
      <c r="I66" s="55"/>
      <c r="J66" s="54" t="str">
        <f t="shared" si="5"/>
        <v/>
      </c>
      <c r="K66" s="24"/>
    </row>
    <row r="67" spans="1:11" ht="45" customHeight="1" x14ac:dyDescent="0.25">
      <c r="A67" s="20"/>
      <c r="B67" s="64"/>
      <c r="C67" s="67"/>
      <c r="D67" s="59"/>
      <c r="E67" s="55"/>
      <c r="F67" s="54" t="str">
        <f t="shared" si="3"/>
        <v/>
      </c>
      <c r="G67" s="55"/>
      <c r="H67" s="54" t="str">
        <f t="shared" si="4"/>
        <v/>
      </c>
      <c r="I67" s="55"/>
      <c r="J67" s="54" t="str">
        <f t="shared" si="5"/>
        <v/>
      </c>
      <c r="K67" s="24"/>
    </row>
    <row r="68" spans="1:11" ht="45" customHeight="1" x14ac:dyDescent="0.25">
      <c r="A68" s="20"/>
      <c r="B68" s="64"/>
      <c r="C68" s="67"/>
      <c r="D68" s="59"/>
      <c r="E68" s="55"/>
      <c r="F68" s="54" t="str">
        <f t="shared" si="3"/>
        <v/>
      </c>
      <c r="G68" s="55"/>
      <c r="H68" s="54" t="str">
        <f t="shared" si="4"/>
        <v/>
      </c>
      <c r="I68" s="55"/>
      <c r="J68" s="54" t="str">
        <f t="shared" si="5"/>
        <v/>
      </c>
      <c r="K68" s="24"/>
    </row>
    <row r="69" spans="1:11" ht="45" customHeight="1" x14ac:dyDescent="0.25">
      <c r="A69" s="20"/>
      <c r="B69" s="64"/>
      <c r="C69" s="67"/>
      <c r="D69" s="59"/>
      <c r="E69" s="55"/>
      <c r="F69" s="54" t="str">
        <f t="shared" ref="F69:F100" si="6">IF(ISBLANK(E69),"",E69*((pneumatic_highbleed_EF*(IF(ISBLANK(C69),default_CH4_content,C69)*(IF(ISBLANK(D69),default_hours,D69))))-(pneumatic_lowbleed_EF*(IF(ISBLANK(C69),default_CH4_content,C69)*(IF(ISBLANK(D69),default_hours,D69)))))/1000)</f>
        <v/>
      </c>
      <c r="G69" s="55"/>
      <c r="H69" s="54" t="str">
        <f t="shared" ref="H69:H100" si="7">IF(ISBLANK(G69),"",G69*((pneumatic_highbleed_EF*(IF(ISBLANK(C69),default_CH4_content,C69)*(IF(ISBLANK(D69),default_hours,D69)))))/1000)</f>
        <v/>
      </c>
      <c r="I69" s="55"/>
      <c r="J69" s="54" t="str">
        <f t="shared" ref="J69:J100" si="8">IF(ISBLANK(I69),"",I69*((pneumatic_lowbleed_EF*(IF(ISBLANK(C69),default_CH4_content,C69)*(IF(ISBLANK(D69),default_hours,D69)))))/1000)</f>
        <v/>
      </c>
      <c r="K69" s="24"/>
    </row>
    <row r="70" spans="1:11" ht="45" customHeight="1" x14ac:dyDescent="0.25">
      <c r="A70" s="20"/>
      <c r="B70" s="64"/>
      <c r="C70" s="67"/>
      <c r="D70" s="59"/>
      <c r="E70" s="55"/>
      <c r="F70" s="54" t="str">
        <f t="shared" si="6"/>
        <v/>
      </c>
      <c r="G70" s="55"/>
      <c r="H70" s="54" t="str">
        <f t="shared" si="7"/>
        <v/>
      </c>
      <c r="I70" s="55"/>
      <c r="J70" s="54" t="str">
        <f t="shared" si="8"/>
        <v/>
      </c>
      <c r="K70" s="24"/>
    </row>
    <row r="71" spans="1:11" ht="45" customHeight="1" x14ac:dyDescent="0.25">
      <c r="A71" s="20"/>
      <c r="B71" s="64"/>
      <c r="C71" s="67"/>
      <c r="D71" s="59"/>
      <c r="E71" s="55"/>
      <c r="F71" s="54" t="str">
        <f t="shared" si="6"/>
        <v/>
      </c>
      <c r="G71" s="55"/>
      <c r="H71" s="54" t="str">
        <f t="shared" si="7"/>
        <v/>
      </c>
      <c r="I71" s="55"/>
      <c r="J71" s="54" t="str">
        <f t="shared" si="8"/>
        <v/>
      </c>
      <c r="K71" s="24"/>
    </row>
    <row r="72" spans="1:11" ht="45" customHeight="1" x14ac:dyDescent="0.25">
      <c r="A72" s="20"/>
      <c r="B72" s="64"/>
      <c r="C72" s="67"/>
      <c r="D72" s="59"/>
      <c r="E72" s="55"/>
      <c r="F72" s="54" t="str">
        <f t="shared" si="6"/>
        <v/>
      </c>
      <c r="G72" s="55"/>
      <c r="H72" s="54" t="str">
        <f t="shared" si="7"/>
        <v/>
      </c>
      <c r="I72" s="55"/>
      <c r="J72" s="54" t="str">
        <f t="shared" si="8"/>
        <v/>
      </c>
      <c r="K72" s="24"/>
    </row>
    <row r="73" spans="1:11" ht="45" customHeight="1" x14ac:dyDescent="0.25">
      <c r="A73" s="20"/>
      <c r="B73" s="64"/>
      <c r="C73" s="67"/>
      <c r="D73" s="59"/>
      <c r="E73" s="55"/>
      <c r="F73" s="54" t="str">
        <f t="shared" si="6"/>
        <v/>
      </c>
      <c r="G73" s="55"/>
      <c r="H73" s="54" t="str">
        <f t="shared" si="7"/>
        <v/>
      </c>
      <c r="I73" s="55"/>
      <c r="J73" s="54" t="str">
        <f t="shared" si="8"/>
        <v/>
      </c>
      <c r="K73" s="24"/>
    </row>
    <row r="74" spans="1:11" ht="45" customHeight="1" x14ac:dyDescent="0.25">
      <c r="A74" s="20"/>
      <c r="B74" s="64"/>
      <c r="C74" s="67"/>
      <c r="D74" s="59"/>
      <c r="E74" s="55"/>
      <c r="F74" s="54" t="str">
        <f t="shared" si="6"/>
        <v/>
      </c>
      <c r="G74" s="55"/>
      <c r="H74" s="54" t="str">
        <f t="shared" si="7"/>
        <v/>
      </c>
      <c r="I74" s="55"/>
      <c r="J74" s="54" t="str">
        <f t="shared" si="8"/>
        <v/>
      </c>
      <c r="K74" s="24"/>
    </row>
    <row r="75" spans="1:11" ht="45" customHeight="1" x14ac:dyDescent="0.25">
      <c r="A75" s="20"/>
      <c r="B75" s="64"/>
      <c r="C75" s="67"/>
      <c r="D75" s="59"/>
      <c r="E75" s="55"/>
      <c r="F75" s="54" t="str">
        <f t="shared" si="6"/>
        <v/>
      </c>
      <c r="G75" s="55"/>
      <c r="H75" s="54" t="str">
        <f t="shared" si="7"/>
        <v/>
      </c>
      <c r="I75" s="55"/>
      <c r="J75" s="54" t="str">
        <f t="shared" si="8"/>
        <v/>
      </c>
      <c r="K75" s="24"/>
    </row>
    <row r="76" spans="1:11" ht="45" customHeight="1" x14ac:dyDescent="0.25">
      <c r="A76" s="20"/>
      <c r="B76" s="64"/>
      <c r="C76" s="67"/>
      <c r="D76" s="59"/>
      <c r="E76" s="55"/>
      <c r="F76" s="54" t="str">
        <f t="shared" si="6"/>
        <v/>
      </c>
      <c r="G76" s="55"/>
      <c r="H76" s="54" t="str">
        <f t="shared" si="7"/>
        <v/>
      </c>
      <c r="I76" s="55"/>
      <c r="J76" s="54" t="str">
        <f t="shared" si="8"/>
        <v/>
      </c>
      <c r="K76" s="24"/>
    </row>
    <row r="77" spans="1:11" ht="45" customHeight="1" x14ac:dyDescent="0.25">
      <c r="A77" s="20"/>
      <c r="B77" s="64"/>
      <c r="C77" s="67"/>
      <c r="D77" s="59"/>
      <c r="E77" s="55"/>
      <c r="F77" s="54" t="str">
        <f t="shared" si="6"/>
        <v/>
      </c>
      <c r="G77" s="55"/>
      <c r="H77" s="54" t="str">
        <f t="shared" si="7"/>
        <v/>
      </c>
      <c r="I77" s="55"/>
      <c r="J77" s="54" t="str">
        <f t="shared" si="8"/>
        <v/>
      </c>
      <c r="K77" s="24"/>
    </row>
    <row r="78" spans="1:11" ht="45" customHeight="1" x14ac:dyDescent="0.25">
      <c r="A78" s="20"/>
      <c r="B78" s="64"/>
      <c r="C78" s="67"/>
      <c r="D78" s="59"/>
      <c r="E78" s="55"/>
      <c r="F78" s="54" t="str">
        <f t="shared" si="6"/>
        <v/>
      </c>
      <c r="G78" s="55"/>
      <c r="H78" s="54" t="str">
        <f t="shared" si="7"/>
        <v/>
      </c>
      <c r="I78" s="55"/>
      <c r="J78" s="54" t="str">
        <f t="shared" si="8"/>
        <v/>
      </c>
      <c r="K78" s="24"/>
    </row>
    <row r="79" spans="1:11" ht="45" customHeight="1" x14ac:dyDescent="0.25">
      <c r="A79" s="20"/>
      <c r="B79" s="64"/>
      <c r="C79" s="67"/>
      <c r="D79" s="59"/>
      <c r="E79" s="55"/>
      <c r="F79" s="54" t="str">
        <f t="shared" si="6"/>
        <v/>
      </c>
      <c r="G79" s="55"/>
      <c r="H79" s="54" t="str">
        <f t="shared" si="7"/>
        <v/>
      </c>
      <c r="I79" s="55"/>
      <c r="J79" s="54" t="str">
        <f t="shared" si="8"/>
        <v/>
      </c>
      <c r="K79" s="24"/>
    </row>
    <row r="80" spans="1:11" ht="45" customHeight="1" x14ac:dyDescent="0.25">
      <c r="A80" s="20"/>
      <c r="B80" s="64"/>
      <c r="C80" s="67"/>
      <c r="D80" s="59"/>
      <c r="E80" s="55"/>
      <c r="F80" s="54" t="str">
        <f t="shared" si="6"/>
        <v/>
      </c>
      <c r="G80" s="55"/>
      <c r="H80" s="54" t="str">
        <f t="shared" si="7"/>
        <v/>
      </c>
      <c r="I80" s="55"/>
      <c r="J80" s="54" t="str">
        <f t="shared" si="8"/>
        <v/>
      </c>
      <c r="K80" s="24"/>
    </row>
    <row r="81" spans="1:11" ht="45" customHeight="1" x14ac:dyDescent="0.25">
      <c r="A81" s="20"/>
      <c r="B81" s="64"/>
      <c r="C81" s="67"/>
      <c r="D81" s="59"/>
      <c r="E81" s="55"/>
      <c r="F81" s="54" t="str">
        <f t="shared" si="6"/>
        <v/>
      </c>
      <c r="G81" s="55"/>
      <c r="H81" s="54" t="str">
        <f t="shared" si="7"/>
        <v/>
      </c>
      <c r="I81" s="55"/>
      <c r="J81" s="54" t="str">
        <f t="shared" si="8"/>
        <v/>
      </c>
      <c r="K81" s="24"/>
    </row>
    <row r="82" spans="1:11" ht="45" customHeight="1" x14ac:dyDescent="0.25">
      <c r="A82" s="20"/>
      <c r="B82" s="64"/>
      <c r="C82" s="67"/>
      <c r="D82" s="59"/>
      <c r="E82" s="55"/>
      <c r="F82" s="54" t="str">
        <f t="shared" si="6"/>
        <v/>
      </c>
      <c r="G82" s="55"/>
      <c r="H82" s="54" t="str">
        <f t="shared" si="7"/>
        <v/>
      </c>
      <c r="I82" s="55"/>
      <c r="J82" s="54" t="str">
        <f t="shared" si="8"/>
        <v/>
      </c>
      <c r="K82" s="24"/>
    </row>
    <row r="83" spans="1:11" ht="45" customHeight="1" x14ac:dyDescent="0.25">
      <c r="A83" s="20"/>
      <c r="B83" s="64"/>
      <c r="C83" s="67"/>
      <c r="D83" s="59"/>
      <c r="E83" s="55"/>
      <c r="F83" s="54" t="str">
        <f t="shared" si="6"/>
        <v/>
      </c>
      <c r="G83" s="55"/>
      <c r="H83" s="54" t="str">
        <f t="shared" si="7"/>
        <v/>
      </c>
      <c r="I83" s="55"/>
      <c r="J83" s="54" t="str">
        <f t="shared" si="8"/>
        <v/>
      </c>
      <c r="K83" s="24"/>
    </row>
    <row r="84" spans="1:11" ht="45" customHeight="1" x14ac:dyDescent="0.25">
      <c r="A84" s="20"/>
      <c r="B84" s="64"/>
      <c r="C84" s="67"/>
      <c r="D84" s="59"/>
      <c r="E84" s="55"/>
      <c r="F84" s="54" t="str">
        <f t="shared" si="6"/>
        <v/>
      </c>
      <c r="G84" s="55"/>
      <c r="H84" s="54" t="str">
        <f t="shared" si="7"/>
        <v/>
      </c>
      <c r="I84" s="55"/>
      <c r="J84" s="54" t="str">
        <f t="shared" si="8"/>
        <v/>
      </c>
      <c r="K84" s="24"/>
    </row>
    <row r="85" spans="1:11" ht="45" customHeight="1" x14ac:dyDescent="0.25">
      <c r="A85" s="20"/>
      <c r="B85" s="64"/>
      <c r="C85" s="67"/>
      <c r="D85" s="59"/>
      <c r="E85" s="55"/>
      <c r="F85" s="54" t="str">
        <f t="shared" si="6"/>
        <v/>
      </c>
      <c r="G85" s="55"/>
      <c r="H85" s="54" t="str">
        <f t="shared" si="7"/>
        <v/>
      </c>
      <c r="I85" s="55"/>
      <c r="J85" s="54" t="str">
        <f t="shared" si="8"/>
        <v/>
      </c>
      <c r="K85" s="24"/>
    </row>
    <row r="86" spans="1:11" ht="45" customHeight="1" x14ac:dyDescent="0.25">
      <c r="A86" s="20"/>
      <c r="B86" s="64"/>
      <c r="C86" s="67"/>
      <c r="D86" s="59"/>
      <c r="E86" s="55"/>
      <c r="F86" s="54" t="str">
        <f t="shared" si="6"/>
        <v/>
      </c>
      <c r="G86" s="55"/>
      <c r="H86" s="54" t="str">
        <f t="shared" si="7"/>
        <v/>
      </c>
      <c r="I86" s="55"/>
      <c r="J86" s="54" t="str">
        <f t="shared" si="8"/>
        <v/>
      </c>
      <c r="K86" s="24"/>
    </row>
    <row r="87" spans="1:11" ht="45" customHeight="1" x14ac:dyDescent="0.25">
      <c r="A87" s="20"/>
      <c r="B87" s="64"/>
      <c r="C87" s="67"/>
      <c r="D87" s="59"/>
      <c r="E87" s="55"/>
      <c r="F87" s="54" t="str">
        <f t="shared" si="6"/>
        <v/>
      </c>
      <c r="G87" s="55"/>
      <c r="H87" s="54" t="str">
        <f t="shared" si="7"/>
        <v/>
      </c>
      <c r="I87" s="55"/>
      <c r="J87" s="54" t="str">
        <f t="shared" si="8"/>
        <v/>
      </c>
      <c r="K87" s="24"/>
    </row>
    <row r="88" spans="1:11" ht="45" customHeight="1" x14ac:dyDescent="0.25">
      <c r="A88" s="20"/>
      <c r="B88" s="64"/>
      <c r="C88" s="67"/>
      <c r="D88" s="59"/>
      <c r="E88" s="55"/>
      <c r="F88" s="54" t="str">
        <f t="shared" si="6"/>
        <v/>
      </c>
      <c r="G88" s="55"/>
      <c r="H88" s="54" t="str">
        <f t="shared" si="7"/>
        <v/>
      </c>
      <c r="I88" s="55"/>
      <c r="J88" s="54" t="str">
        <f t="shared" si="8"/>
        <v/>
      </c>
      <c r="K88" s="24"/>
    </row>
    <row r="89" spans="1:11" ht="45" customHeight="1" x14ac:dyDescent="0.25">
      <c r="A89" s="20"/>
      <c r="B89" s="64"/>
      <c r="C89" s="67"/>
      <c r="D89" s="59"/>
      <c r="E89" s="55"/>
      <c r="F89" s="54" t="str">
        <f t="shared" si="6"/>
        <v/>
      </c>
      <c r="G89" s="55"/>
      <c r="H89" s="54" t="str">
        <f t="shared" si="7"/>
        <v/>
      </c>
      <c r="I89" s="55"/>
      <c r="J89" s="54" t="str">
        <f t="shared" si="8"/>
        <v/>
      </c>
      <c r="K89" s="24"/>
    </row>
    <row r="90" spans="1:11" ht="45" customHeight="1" x14ac:dyDescent="0.25">
      <c r="A90" s="20"/>
      <c r="B90" s="64"/>
      <c r="C90" s="67"/>
      <c r="D90" s="59"/>
      <c r="E90" s="55"/>
      <c r="F90" s="54" t="str">
        <f t="shared" si="6"/>
        <v/>
      </c>
      <c r="G90" s="55"/>
      <c r="H90" s="54" t="str">
        <f t="shared" si="7"/>
        <v/>
      </c>
      <c r="I90" s="55"/>
      <c r="J90" s="54" t="str">
        <f t="shared" si="8"/>
        <v/>
      </c>
      <c r="K90" s="24"/>
    </row>
    <row r="91" spans="1:11" ht="45" customHeight="1" x14ac:dyDescent="0.25">
      <c r="A91" s="20"/>
      <c r="B91" s="64"/>
      <c r="C91" s="67"/>
      <c r="D91" s="59"/>
      <c r="E91" s="55"/>
      <c r="F91" s="54" t="str">
        <f t="shared" si="6"/>
        <v/>
      </c>
      <c r="G91" s="55"/>
      <c r="H91" s="54" t="str">
        <f t="shared" si="7"/>
        <v/>
      </c>
      <c r="I91" s="55"/>
      <c r="J91" s="54" t="str">
        <f t="shared" si="8"/>
        <v/>
      </c>
      <c r="K91" s="24"/>
    </row>
    <row r="92" spans="1:11" ht="45" customHeight="1" x14ac:dyDescent="0.25">
      <c r="A92" s="20"/>
      <c r="B92" s="64"/>
      <c r="C92" s="67"/>
      <c r="D92" s="59"/>
      <c r="E92" s="55"/>
      <c r="F92" s="54" t="str">
        <f t="shared" si="6"/>
        <v/>
      </c>
      <c r="G92" s="55"/>
      <c r="H92" s="54" t="str">
        <f t="shared" si="7"/>
        <v/>
      </c>
      <c r="I92" s="55"/>
      <c r="J92" s="54" t="str">
        <f t="shared" si="8"/>
        <v/>
      </c>
      <c r="K92" s="24"/>
    </row>
    <row r="93" spans="1:11" ht="45" customHeight="1" x14ac:dyDescent="0.25">
      <c r="A93" s="20"/>
      <c r="B93" s="64"/>
      <c r="C93" s="67"/>
      <c r="D93" s="59"/>
      <c r="E93" s="55"/>
      <c r="F93" s="54" t="str">
        <f t="shared" si="6"/>
        <v/>
      </c>
      <c r="G93" s="55"/>
      <c r="H93" s="54" t="str">
        <f t="shared" si="7"/>
        <v/>
      </c>
      <c r="I93" s="55"/>
      <c r="J93" s="54" t="str">
        <f t="shared" si="8"/>
        <v/>
      </c>
      <c r="K93" s="24"/>
    </row>
    <row r="94" spans="1:11" ht="45" customHeight="1" x14ac:dyDescent="0.25">
      <c r="A94" s="20"/>
      <c r="B94" s="64"/>
      <c r="C94" s="67"/>
      <c r="D94" s="59"/>
      <c r="E94" s="55"/>
      <c r="F94" s="54" t="str">
        <f t="shared" si="6"/>
        <v/>
      </c>
      <c r="G94" s="55"/>
      <c r="H94" s="54" t="str">
        <f t="shared" si="7"/>
        <v/>
      </c>
      <c r="I94" s="55"/>
      <c r="J94" s="54" t="str">
        <f t="shared" si="8"/>
        <v/>
      </c>
      <c r="K94" s="24"/>
    </row>
    <row r="95" spans="1:11" ht="45" customHeight="1" x14ac:dyDescent="0.25">
      <c r="A95" s="20"/>
      <c r="B95" s="64"/>
      <c r="C95" s="67"/>
      <c r="D95" s="59"/>
      <c r="E95" s="55"/>
      <c r="F95" s="54" t="str">
        <f t="shared" si="6"/>
        <v/>
      </c>
      <c r="G95" s="55"/>
      <c r="H95" s="54" t="str">
        <f t="shared" si="7"/>
        <v/>
      </c>
      <c r="I95" s="55"/>
      <c r="J95" s="54" t="str">
        <f t="shared" si="8"/>
        <v/>
      </c>
      <c r="K95" s="24"/>
    </row>
    <row r="96" spans="1:11" ht="45" customHeight="1" x14ac:dyDescent="0.25">
      <c r="A96" s="20"/>
      <c r="B96" s="64"/>
      <c r="C96" s="67"/>
      <c r="D96" s="59"/>
      <c r="E96" s="55"/>
      <c r="F96" s="54" t="str">
        <f t="shared" si="6"/>
        <v/>
      </c>
      <c r="G96" s="55"/>
      <c r="H96" s="54" t="str">
        <f t="shared" si="7"/>
        <v/>
      </c>
      <c r="I96" s="55"/>
      <c r="J96" s="54" t="str">
        <f t="shared" si="8"/>
        <v/>
      </c>
      <c r="K96" s="24"/>
    </row>
    <row r="97" spans="1:11" ht="45" customHeight="1" x14ac:dyDescent="0.25">
      <c r="A97" s="20"/>
      <c r="B97" s="64"/>
      <c r="C97" s="67"/>
      <c r="D97" s="59"/>
      <c r="E97" s="55"/>
      <c r="F97" s="54" t="str">
        <f t="shared" si="6"/>
        <v/>
      </c>
      <c r="G97" s="55"/>
      <c r="H97" s="54" t="str">
        <f t="shared" si="7"/>
        <v/>
      </c>
      <c r="I97" s="55"/>
      <c r="J97" s="54" t="str">
        <f t="shared" si="8"/>
        <v/>
      </c>
      <c r="K97" s="24"/>
    </row>
    <row r="98" spans="1:11" ht="45" customHeight="1" x14ac:dyDescent="0.25">
      <c r="A98" s="20"/>
      <c r="B98" s="64"/>
      <c r="C98" s="67"/>
      <c r="D98" s="59"/>
      <c r="E98" s="55"/>
      <c r="F98" s="54" t="str">
        <f t="shared" si="6"/>
        <v/>
      </c>
      <c r="G98" s="55"/>
      <c r="H98" s="54" t="str">
        <f t="shared" si="7"/>
        <v/>
      </c>
      <c r="I98" s="55"/>
      <c r="J98" s="54" t="str">
        <f t="shared" si="8"/>
        <v/>
      </c>
      <c r="K98" s="24"/>
    </row>
    <row r="99" spans="1:11" ht="45" customHeight="1" x14ac:dyDescent="0.25">
      <c r="A99" s="20"/>
      <c r="B99" s="64"/>
      <c r="C99" s="67"/>
      <c r="D99" s="59"/>
      <c r="E99" s="55"/>
      <c r="F99" s="54" t="str">
        <f t="shared" si="6"/>
        <v/>
      </c>
      <c r="G99" s="55"/>
      <c r="H99" s="54" t="str">
        <f t="shared" si="7"/>
        <v/>
      </c>
      <c r="I99" s="55"/>
      <c r="J99" s="54" t="str">
        <f t="shared" si="8"/>
        <v/>
      </c>
      <c r="K99" s="24"/>
    </row>
    <row r="100" spans="1:11" ht="45" customHeight="1" x14ac:dyDescent="0.25">
      <c r="A100" s="20"/>
      <c r="B100" s="64"/>
      <c r="C100" s="67"/>
      <c r="D100" s="59"/>
      <c r="E100" s="55"/>
      <c r="F100" s="54" t="str">
        <f t="shared" si="6"/>
        <v/>
      </c>
      <c r="G100" s="55"/>
      <c r="H100" s="54" t="str">
        <f t="shared" si="7"/>
        <v/>
      </c>
      <c r="I100" s="55"/>
      <c r="J100" s="54" t="str">
        <f t="shared" si="8"/>
        <v/>
      </c>
      <c r="K100" s="24"/>
    </row>
    <row r="101" spans="1:11" ht="45" customHeight="1" x14ac:dyDescent="0.25">
      <c r="A101" s="20"/>
      <c r="B101" s="64"/>
      <c r="C101" s="67"/>
      <c r="D101" s="59"/>
      <c r="E101" s="55"/>
      <c r="F101" s="54" t="str">
        <f t="shared" ref="F101:F104" si="9">IF(ISBLANK(E101),"",E101*((pneumatic_highbleed_EF*(IF(ISBLANK(C101),default_CH4_content,C101)*(IF(ISBLANK(D101),default_hours,D101))))-(pneumatic_lowbleed_EF*(IF(ISBLANK(C101),default_CH4_content,C101)*(IF(ISBLANK(D101),default_hours,D101)))))/1000)</f>
        <v/>
      </c>
      <c r="G101" s="55"/>
      <c r="H101" s="54" t="str">
        <f t="shared" ref="H101:H104" si="10">IF(ISBLANK(G101),"",G101*((pneumatic_highbleed_EF*(IF(ISBLANK(C101),default_CH4_content,C101)*(IF(ISBLANK(D101),default_hours,D101)))))/1000)</f>
        <v/>
      </c>
      <c r="I101" s="55"/>
      <c r="J101" s="54" t="str">
        <f t="shared" ref="J101:J104" si="11">IF(ISBLANK(I101),"",I101*((pneumatic_lowbleed_EF*(IF(ISBLANK(C101),default_CH4_content,C101)*(IF(ISBLANK(D101),default_hours,D101)))))/1000)</f>
        <v/>
      </c>
      <c r="K101" s="24"/>
    </row>
    <row r="102" spans="1:11" ht="45" customHeight="1" x14ac:dyDescent="0.25">
      <c r="A102" s="20"/>
      <c r="B102" s="64"/>
      <c r="C102" s="67"/>
      <c r="D102" s="59"/>
      <c r="E102" s="55"/>
      <c r="F102" s="54" t="str">
        <f t="shared" si="9"/>
        <v/>
      </c>
      <c r="G102" s="55"/>
      <c r="H102" s="54" t="str">
        <f t="shared" si="10"/>
        <v/>
      </c>
      <c r="I102" s="55"/>
      <c r="J102" s="54" t="str">
        <f t="shared" si="11"/>
        <v/>
      </c>
      <c r="K102" s="24"/>
    </row>
    <row r="103" spans="1:11" ht="45" customHeight="1" x14ac:dyDescent="0.25">
      <c r="A103" s="20"/>
      <c r="B103" s="64"/>
      <c r="C103" s="67"/>
      <c r="D103" s="59"/>
      <c r="E103" s="55"/>
      <c r="F103" s="54" t="str">
        <f t="shared" si="9"/>
        <v/>
      </c>
      <c r="G103" s="55"/>
      <c r="H103" s="54" t="str">
        <f t="shared" si="10"/>
        <v/>
      </c>
      <c r="I103" s="55"/>
      <c r="J103" s="54" t="str">
        <f t="shared" si="11"/>
        <v/>
      </c>
      <c r="K103" s="24"/>
    </row>
    <row r="104" spans="1:11" ht="45" customHeight="1" thickBot="1" x14ac:dyDescent="0.3">
      <c r="A104" s="23"/>
      <c r="B104" s="65"/>
      <c r="C104" s="68"/>
      <c r="D104" s="60"/>
      <c r="E104" s="56"/>
      <c r="F104" s="54" t="str">
        <f t="shared" si="9"/>
        <v/>
      </c>
      <c r="G104" s="56"/>
      <c r="H104" s="54" t="str">
        <f t="shared" si="10"/>
        <v/>
      </c>
      <c r="I104" s="56"/>
      <c r="J104" s="54" t="str">
        <f t="shared" si="11"/>
        <v/>
      </c>
      <c r="K104" s="25"/>
    </row>
  </sheetData>
  <sheetProtection algorithmName="SHA-512" hashValue="8H1rhRT6Pc60sdvIbY3Wh1kSgpYCpwts3PByj0OhvcG1AFb+fMjBAVoDN5W3F15JBfb3QUtS31YYey9dnO6MjA==" saltValue="QExJG0pzcWz8VF+12PcIig==" spinCount="100000" sheet="1" objects="1" scenarios="1"/>
  <mergeCells count="3">
    <mergeCell ref="G3:H3"/>
    <mergeCell ref="I3:J3"/>
    <mergeCell ref="E3:F3"/>
  </mergeCells>
  <dataValidations count="3">
    <dataValidation type="list" allowBlank="1" showInputMessage="1" showErrorMessage="1" sqref="D5:D104" xr:uid="{038A6D71-C594-41FB-9E8C-DC2A08E7726F}">
      <formula1>pneumatic_actions</formula1>
    </dataValidation>
    <dataValidation type="decimal" operator="lessThanOrEqual" allowBlank="1" showInputMessage="1" showErrorMessage="1" sqref="C5:C104" xr:uid="{E73BC054-0867-46E2-B729-603F4D7262A8}">
      <formula1>1</formula1>
    </dataValidation>
    <dataValidation type="list" allowBlank="1" showInputMessage="1" showErrorMessage="1" sqref="B5:B104" xr:uid="{43C800FC-D05A-4CF5-A874-3D953B408690}">
      <formula1>"New, Ongoing"</formula1>
    </dataValidation>
  </dataValidations>
  <hyperlinks>
    <hyperlink ref="F1" location="'Partner Info and ToC'!A11" display="Return to Table of Contents" xr:uid="{90407D1D-070F-4478-8EE1-8DF0747FD36F}"/>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7E149BD-0183-4084-989C-2B15E48F4C8D}">
          <x14:formula1>
            <xm:f>picklists!$A$2:$A$30</xm:f>
          </x14:formula1>
          <xm:sqref>A5:A104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3"/>
  <sheetViews>
    <sheetView showGridLines="0" showZeros="0" zoomScaleNormal="100" workbookViewId="0">
      <pane xSplit="2" ySplit="3" topLeftCell="C4" activePane="bottomRight" state="frozen"/>
      <selection sqref="A1:XFD2"/>
      <selection pane="topRight" sqref="A1:XFD2"/>
      <selection pane="bottomLeft" sqref="A1:XFD2"/>
      <selection pane="bottomRight" activeCell="C4" sqref="C4"/>
    </sheetView>
  </sheetViews>
  <sheetFormatPr defaultColWidth="9.140625" defaultRowHeight="15" x14ac:dyDescent="0.25"/>
  <cols>
    <col min="1" max="1" width="9.140625" style="1"/>
    <col min="2" max="2" width="52.85546875" style="2" bestFit="1" customWidth="1"/>
    <col min="3" max="3" width="10.42578125" style="3" customWidth="1"/>
    <col min="4" max="4" width="14.85546875" style="1" customWidth="1"/>
    <col min="5" max="5" width="9.5703125" style="3" customWidth="1"/>
    <col min="6" max="6" width="12.42578125" style="1" customWidth="1"/>
    <col min="7" max="7" width="21" style="2" customWidth="1"/>
    <col min="8" max="8" width="46" style="2" customWidth="1"/>
    <col min="9" max="9" width="62.85546875" style="2" customWidth="1"/>
    <col min="10" max="10" width="12.85546875" style="2" customWidth="1"/>
    <col min="11" max="16384" width="9.140625" style="2"/>
  </cols>
  <sheetData>
    <row r="1" spans="1:12" s="41" customFormat="1" ht="19.149999999999999" x14ac:dyDescent="0.25">
      <c r="A1" s="40" t="s">
        <v>147</v>
      </c>
      <c r="G1" s="42" t="s">
        <v>151</v>
      </c>
    </row>
    <row r="2" spans="1:12" s="41" customFormat="1" thickBot="1" x14ac:dyDescent="0.3">
      <c r="A2" s="17"/>
      <c r="B2" s="17"/>
      <c r="C2" s="17"/>
      <c r="D2" s="17"/>
      <c r="J2" s="17"/>
      <c r="K2" s="17"/>
      <c r="L2" s="17"/>
    </row>
    <row r="3" spans="1:12" s="44" customFormat="1" ht="79.5" customHeight="1" thickBot="1" x14ac:dyDescent="0.3">
      <c r="A3" s="52" t="s">
        <v>103</v>
      </c>
      <c r="B3" s="61" t="s">
        <v>153</v>
      </c>
      <c r="C3" s="53" t="s">
        <v>154</v>
      </c>
      <c r="D3" s="84" t="s">
        <v>186</v>
      </c>
      <c r="E3" s="85" t="s">
        <v>104</v>
      </c>
      <c r="F3" s="52" t="s">
        <v>102</v>
      </c>
      <c r="G3" s="86" t="s">
        <v>0</v>
      </c>
      <c r="H3" s="88" t="s">
        <v>181</v>
      </c>
      <c r="I3" s="52" t="s">
        <v>182</v>
      </c>
    </row>
    <row r="4" spans="1:12" ht="45" customHeight="1" x14ac:dyDescent="0.25">
      <c r="A4" s="48"/>
      <c r="B4" s="80"/>
      <c r="C4" s="81" t="str">
        <f>IF(ISBLANK(B4),"",VLOOKUP(B4,production_activities!$A$2:$B$93,2))</f>
        <v/>
      </c>
      <c r="D4" s="145"/>
      <c r="E4" s="82" t="str">
        <f t="shared" ref="E4:E68" si="0">IF(ISBLANK(A4),"",IF(D4="Yes",A4+C4-1,A4))</f>
        <v/>
      </c>
      <c r="F4" s="48"/>
      <c r="G4" s="83"/>
      <c r="H4" s="89"/>
      <c r="I4" s="92"/>
    </row>
    <row r="5" spans="1:12" ht="45" customHeight="1" x14ac:dyDescent="0.25">
      <c r="A5" s="20"/>
      <c r="B5" s="30"/>
      <c r="C5" s="74" t="str">
        <f>IF(ISBLANK(B5),"",VLOOKUP(B5,production_activities!$A$2:$B$93,2))</f>
        <v/>
      </c>
      <c r="D5" s="146"/>
      <c r="E5" s="75" t="str">
        <f t="shared" si="0"/>
        <v/>
      </c>
      <c r="F5" s="77"/>
      <c r="G5" s="21"/>
      <c r="H5" s="90"/>
      <c r="I5" s="93"/>
    </row>
    <row r="6" spans="1:12" ht="45" customHeight="1" x14ac:dyDescent="0.25">
      <c r="A6" s="20"/>
      <c r="B6" s="30"/>
      <c r="C6" s="74" t="str">
        <f>IF(ISBLANK(B6),"",VLOOKUP(B6,production_activities!$A$2:$B$93,2))</f>
        <v/>
      </c>
      <c r="D6" s="146"/>
      <c r="E6" s="75" t="str">
        <f t="shared" si="0"/>
        <v/>
      </c>
      <c r="F6" s="77"/>
      <c r="G6" s="21"/>
      <c r="H6" s="90"/>
      <c r="I6" s="93"/>
    </row>
    <row r="7" spans="1:12" ht="45" customHeight="1" x14ac:dyDescent="0.25">
      <c r="A7" s="20"/>
      <c r="B7" s="30"/>
      <c r="C7" s="74" t="str">
        <f>IF(ISBLANK(B7),"",VLOOKUP(B7,production_activities!$A$2:$B$93,2))</f>
        <v/>
      </c>
      <c r="D7" s="146"/>
      <c r="E7" s="75" t="str">
        <f t="shared" si="0"/>
        <v/>
      </c>
      <c r="F7" s="77"/>
      <c r="G7" s="21"/>
      <c r="H7" s="90"/>
      <c r="I7" s="93"/>
    </row>
    <row r="8" spans="1:12" ht="45" customHeight="1" x14ac:dyDescent="0.25">
      <c r="A8" s="20"/>
      <c r="B8" s="30"/>
      <c r="C8" s="74" t="str">
        <f>IF(ISBLANK(B8),"",VLOOKUP(B8,production_activities!$A$2:$B$93,2))</f>
        <v/>
      </c>
      <c r="D8" s="146"/>
      <c r="E8" s="75" t="str">
        <f t="shared" si="0"/>
        <v/>
      </c>
      <c r="F8" s="77"/>
      <c r="G8" s="21"/>
      <c r="H8" s="90"/>
      <c r="I8" s="93"/>
    </row>
    <row r="9" spans="1:12" ht="45" customHeight="1" x14ac:dyDescent="0.25">
      <c r="A9" s="20"/>
      <c r="B9" s="30"/>
      <c r="C9" s="74" t="str">
        <f>IF(ISBLANK(B9),"",VLOOKUP(B9,production_activities!$A$2:$B$93,2))</f>
        <v/>
      </c>
      <c r="D9" s="146"/>
      <c r="E9" s="75" t="str">
        <f t="shared" si="0"/>
        <v/>
      </c>
      <c r="F9" s="77"/>
      <c r="G9" s="21"/>
      <c r="H9" s="90"/>
      <c r="I9" s="93"/>
    </row>
    <row r="10" spans="1:12" ht="45" customHeight="1" x14ac:dyDescent="0.25">
      <c r="A10" s="20"/>
      <c r="B10" s="30"/>
      <c r="C10" s="74" t="str">
        <f>IF(ISBLANK(B10),"",VLOOKUP(B10,production_activities!$A$2:$B$93,2))</f>
        <v/>
      </c>
      <c r="D10" s="146"/>
      <c r="E10" s="75" t="str">
        <f t="shared" si="0"/>
        <v/>
      </c>
      <c r="F10" s="77"/>
      <c r="G10" s="21"/>
      <c r="H10" s="90"/>
      <c r="I10" s="93"/>
    </row>
    <row r="11" spans="1:12" ht="45" customHeight="1" x14ac:dyDescent="0.25">
      <c r="A11" s="20"/>
      <c r="B11" s="30"/>
      <c r="C11" s="74" t="str">
        <f>IF(ISBLANK(B11),"",VLOOKUP(B11,production_activities!$A$2:$B$93,2))</f>
        <v/>
      </c>
      <c r="D11" s="146"/>
      <c r="E11" s="75" t="str">
        <f t="shared" si="0"/>
        <v/>
      </c>
      <c r="F11" s="77"/>
      <c r="G11" s="21"/>
      <c r="H11" s="90"/>
      <c r="I11" s="93"/>
    </row>
    <row r="12" spans="1:12" ht="45" customHeight="1" x14ac:dyDescent="0.25">
      <c r="A12" s="20"/>
      <c r="B12" s="30"/>
      <c r="C12" s="74" t="str">
        <f>IF(ISBLANK(B12),"",VLOOKUP(B12,production_activities!$A$2:$B$93,2))</f>
        <v/>
      </c>
      <c r="D12" s="146"/>
      <c r="E12" s="75" t="str">
        <f t="shared" si="0"/>
        <v/>
      </c>
      <c r="F12" s="77"/>
      <c r="G12" s="21"/>
      <c r="H12" s="90"/>
      <c r="I12" s="93"/>
    </row>
    <row r="13" spans="1:12" ht="45" customHeight="1" x14ac:dyDescent="0.25">
      <c r="A13" s="20"/>
      <c r="B13" s="30"/>
      <c r="C13" s="74" t="str">
        <f>IF(ISBLANK(B13),"",VLOOKUP(B13,production_activities!$A$2:$B$93,2))</f>
        <v/>
      </c>
      <c r="D13" s="146"/>
      <c r="E13" s="75" t="str">
        <f t="shared" si="0"/>
        <v/>
      </c>
      <c r="F13" s="77"/>
      <c r="G13" s="21"/>
      <c r="H13" s="90"/>
      <c r="I13" s="93"/>
    </row>
    <row r="14" spans="1:12" ht="45" customHeight="1" x14ac:dyDescent="0.25">
      <c r="A14" s="20"/>
      <c r="B14" s="30"/>
      <c r="C14" s="74" t="str">
        <f>IF(ISBLANK(B14),"",VLOOKUP(B14,production_activities!$A$2:$B$93,2))</f>
        <v/>
      </c>
      <c r="D14" s="146"/>
      <c r="E14" s="75" t="str">
        <f t="shared" si="0"/>
        <v/>
      </c>
      <c r="F14" s="77"/>
      <c r="G14" s="21"/>
      <c r="H14" s="90"/>
      <c r="I14" s="93"/>
    </row>
    <row r="15" spans="1:12" ht="45" customHeight="1" x14ac:dyDescent="0.25">
      <c r="A15" s="20"/>
      <c r="B15" s="30"/>
      <c r="C15" s="74" t="str">
        <f>IF(ISBLANK(B15),"",VLOOKUP(B15,production_activities!$A$2:$B$93,2))</f>
        <v/>
      </c>
      <c r="D15" s="146"/>
      <c r="E15" s="75" t="str">
        <f t="shared" si="0"/>
        <v/>
      </c>
      <c r="F15" s="77"/>
      <c r="G15" s="21"/>
      <c r="H15" s="90"/>
      <c r="I15" s="93"/>
    </row>
    <row r="16" spans="1:12" ht="45" customHeight="1" x14ac:dyDescent="0.25">
      <c r="A16" s="20"/>
      <c r="B16" s="30"/>
      <c r="C16" s="74" t="str">
        <f>IF(ISBLANK(B16),"",VLOOKUP(B16,production_activities!$A$2:$B$93,2))</f>
        <v/>
      </c>
      <c r="D16" s="146"/>
      <c r="E16" s="75" t="str">
        <f t="shared" si="0"/>
        <v/>
      </c>
      <c r="F16" s="77"/>
      <c r="G16" s="21"/>
      <c r="H16" s="90"/>
      <c r="I16" s="93"/>
    </row>
    <row r="17" spans="1:9" ht="45" customHeight="1" x14ac:dyDescent="0.25">
      <c r="A17" s="20"/>
      <c r="B17" s="30"/>
      <c r="C17" s="74" t="str">
        <f>IF(ISBLANK(B17),"",VLOOKUP(B17,production_activities!$A$2:$B$93,2))</f>
        <v/>
      </c>
      <c r="D17" s="146"/>
      <c r="E17" s="75" t="str">
        <f t="shared" si="0"/>
        <v/>
      </c>
      <c r="F17" s="77"/>
      <c r="G17" s="21"/>
      <c r="H17" s="90"/>
      <c r="I17" s="93"/>
    </row>
    <row r="18" spans="1:9" ht="45" customHeight="1" x14ac:dyDescent="0.25">
      <c r="A18" s="20"/>
      <c r="B18" s="30"/>
      <c r="C18" s="74" t="str">
        <f>IF(ISBLANK(B18),"",VLOOKUP(B18,production_activities!$A$2:$B$93,2))</f>
        <v/>
      </c>
      <c r="D18" s="146"/>
      <c r="E18" s="75" t="str">
        <f t="shared" si="0"/>
        <v/>
      </c>
      <c r="F18" s="77"/>
      <c r="G18" s="21"/>
      <c r="H18" s="90"/>
      <c r="I18" s="93"/>
    </row>
    <row r="19" spans="1:9" ht="45" customHeight="1" x14ac:dyDescent="0.25">
      <c r="A19" s="20"/>
      <c r="B19" s="30"/>
      <c r="C19" s="74" t="str">
        <f>IF(ISBLANK(B19),"",VLOOKUP(B19,production_activities!$A$2:$B$93,2))</f>
        <v/>
      </c>
      <c r="D19" s="146"/>
      <c r="E19" s="75" t="str">
        <f t="shared" si="0"/>
        <v/>
      </c>
      <c r="F19" s="77"/>
      <c r="G19" s="21"/>
      <c r="H19" s="90"/>
      <c r="I19" s="93"/>
    </row>
    <row r="20" spans="1:9" ht="45" customHeight="1" x14ac:dyDescent="0.25">
      <c r="A20" s="20"/>
      <c r="B20" s="30"/>
      <c r="C20" s="74" t="str">
        <f>IF(ISBLANK(B20),"",VLOOKUP(B20,production_activities!$A$2:$B$93,2))</f>
        <v/>
      </c>
      <c r="D20" s="146"/>
      <c r="E20" s="75" t="str">
        <f t="shared" si="0"/>
        <v/>
      </c>
      <c r="F20" s="77"/>
      <c r="G20" s="21"/>
      <c r="H20" s="90"/>
      <c r="I20" s="93"/>
    </row>
    <row r="21" spans="1:9" ht="45" customHeight="1" x14ac:dyDescent="0.25">
      <c r="A21" s="20"/>
      <c r="B21" s="30"/>
      <c r="C21" s="74" t="str">
        <f>IF(ISBLANK(B21),"",VLOOKUP(B21,production_activities!$A$2:$B$93,2))</f>
        <v/>
      </c>
      <c r="D21" s="146"/>
      <c r="E21" s="75" t="str">
        <f t="shared" si="0"/>
        <v/>
      </c>
      <c r="F21" s="77"/>
      <c r="G21" s="21"/>
      <c r="H21" s="90"/>
      <c r="I21" s="93"/>
    </row>
    <row r="22" spans="1:9" ht="45" customHeight="1" x14ac:dyDescent="0.25">
      <c r="A22" s="20"/>
      <c r="B22" s="30"/>
      <c r="C22" s="74" t="str">
        <f>IF(ISBLANK(B22),"",VLOOKUP(B22,production_activities!$A$2:$B$93,2))</f>
        <v/>
      </c>
      <c r="D22" s="146"/>
      <c r="E22" s="75" t="str">
        <f t="shared" si="0"/>
        <v/>
      </c>
      <c r="F22" s="77"/>
      <c r="G22" s="21"/>
      <c r="H22" s="90"/>
      <c r="I22" s="93"/>
    </row>
    <row r="23" spans="1:9" ht="45" customHeight="1" x14ac:dyDescent="0.25">
      <c r="A23" s="20"/>
      <c r="B23" s="30"/>
      <c r="C23" s="74" t="str">
        <f>IF(ISBLANK(B23),"",VLOOKUP(B23,production_activities!$A$2:$B$93,2))</f>
        <v/>
      </c>
      <c r="D23" s="146"/>
      <c r="E23" s="75" t="str">
        <f t="shared" si="0"/>
        <v/>
      </c>
      <c r="F23" s="77"/>
      <c r="G23" s="21"/>
      <c r="H23" s="90"/>
      <c r="I23" s="93"/>
    </row>
    <row r="24" spans="1:9" ht="45" customHeight="1" x14ac:dyDescent="0.25">
      <c r="A24" s="20"/>
      <c r="B24" s="30"/>
      <c r="C24" s="74" t="str">
        <f>IF(ISBLANK(B24),"",VLOOKUP(B24,production_activities!$A$2:$B$93,2))</f>
        <v/>
      </c>
      <c r="D24" s="146"/>
      <c r="E24" s="75" t="str">
        <f t="shared" si="0"/>
        <v/>
      </c>
      <c r="F24" s="77"/>
      <c r="G24" s="21"/>
      <c r="H24" s="90"/>
      <c r="I24" s="93"/>
    </row>
    <row r="25" spans="1:9" ht="45" customHeight="1" x14ac:dyDescent="0.25">
      <c r="A25" s="20"/>
      <c r="B25" s="30"/>
      <c r="C25" s="74" t="str">
        <f>IF(ISBLANK(B25),"",VLOOKUP(B25,production_activities!$A$2:$B$93,2))</f>
        <v/>
      </c>
      <c r="D25" s="146"/>
      <c r="E25" s="75" t="str">
        <f t="shared" si="0"/>
        <v/>
      </c>
      <c r="F25" s="77"/>
      <c r="G25" s="21"/>
      <c r="H25" s="90"/>
      <c r="I25" s="93"/>
    </row>
    <row r="26" spans="1:9" ht="45" customHeight="1" x14ac:dyDescent="0.25">
      <c r="A26" s="20"/>
      <c r="B26" s="30"/>
      <c r="C26" s="74" t="str">
        <f>IF(ISBLANK(B26),"",VLOOKUP(B26,production_activities!$A$2:$B$93,2))</f>
        <v/>
      </c>
      <c r="D26" s="146"/>
      <c r="E26" s="75" t="str">
        <f t="shared" si="0"/>
        <v/>
      </c>
      <c r="F26" s="77"/>
      <c r="G26" s="21"/>
      <c r="H26" s="90"/>
      <c r="I26" s="93"/>
    </row>
    <row r="27" spans="1:9" ht="45" customHeight="1" x14ac:dyDescent="0.25">
      <c r="A27" s="20"/>
      <c r="B27" s="30"/>
      <c r="C27" s="74" t="str">
        <f>IF(ISBLANK(B27),"",VLOOKUP(B27,production_activities!$A$2:$B$93,2))</f>
        <v/>
      </c>
      <c r="D27" s="146"/>
      <c r="E27" s="75" t="str">
        <f t="shared" si="0"/>
        <v/>
      </c>
      <c r="F27" s="77"/>
      <c r="G27" s="21"/>
      <c r="H27" s="90"/>
      <c r="I27" s="93"/>
    </row>
    <row r="28" spans="1:9" ht="45" customHeight="1" x14ac:dyDescent="0.25">
      <c r="A28" s="20"/>
      <c r="B28" s="30"/>
      <c r="C28" s="74" t="str">
        <f>IF(ISBLANK(B28),"",VLOOKUP(B28,production_activities!$A$2:$B$93,2))</f>
        <v/>
      </c>
      <c r="D28" s="146"/>
      <c r="E28" s="75" t="str">
        <f t="shared" si="0"/>
        <v/>
      </c>
      <c r="F28" s="77"/>
      <c r="G28" s="21"/>
      <c r="H28" s="90"/>
      <c r="I28" s="93"/>
    </row>
    <row r="29" spans="1:9" ht="45" customHeight="1" x14ac:dyDescent="0.25">
      <c r="A29" s="20"/>
      <c r="B29" s="30"/>
      <c r="C29" s="74" t="str">
        <f>IF(ISBLANK(B29),"",VLOOKUP(B29,production_activities!$A$2:$B$93,2))</f>
        <v/>
      </c>
      <c r="D29" s="146"/>
      <c r="E29" s="75" t="str">
        <f t="shared" si="0"/>
        <v/>
      </c>
      <c r="F29" s="77"/>
      <c r="G29" s="21"/>
      <c r="H29" s="90"/>
      <c r="I29" s="93"/>
    </row>
    <row r="30" spans="1:9" ht="45" customHeight="1" x14ac:dyDescent="0.25">
      <c r="A30" s="20"/>
      <c r="B30" s="30"/>
      <c r="C30" s="74" t="str">
        <f>IF(ISBLANK(B30),"",VLOOKUP(B30,production_activities!$A$2:$B$93,2))</f>
        <v/>
      </c>
      <c r="D30" s="146"/>
      <c r="E30" s="75" t="str">
        <f t="shared" si="0"/>
        <v/>
      </c>
      <c r="F30" s="77"/>
      <c r="G30" s="21"/>
      <c r="H30" s="90"/>
      <c r="I30" s="93"/>
    </row>
    <row r="31" spans="1:9" ht="45" customHeight="1" x14ac:dyDescent="0.25">
      <c r="A31" s="20"/>
      <c r="B31" s="30"/>
      <c r="C31" s="74" t="str">
        <f>IF(ISBLANK(B31),"",VLOOKUP(B31,production_activities!$A$2:$B$93,2))</f>
        <v/>
      </c>
      <c r="D31" s="146"/>
      <c r="E31" s="75" t="str">
        <f t="shared" si="0"/>
        <v/>
      </c>
      <c r="F31" s="77"/>
      <c r="G31" s="21"/>
      <c r="H31" s="90"/>
      <c r="I31" s="93"/>
    </row>
    <row r="32" spans="1:9" ht="45" customHeight="1" x14ac:dyDescent="0.25">
      <c r="A32" s="20"/>
      <c r="B32" s="30"/>
      <c r="C32" s="74" t="str">
        <f>IF(ISBLANK(B32),"",VLOOKUP(B32,production_activities!$A$2:$B$93,2))</f>
        <v/>
      </c>
      <c r="D32" s="146"/>
      <c r="E32" s="75" t="str">
        <f t="shared" si="0"/>
        <v/>
      </c>
      <c r="F32" s="77"/>
      <c r="G32" s="21"/>
      <c r="H32" s="90"/>
      <c r="I32" s="93"/>
    </row>
    <row r="33" spans="1:9" ht="45" customHeight="1" x14ac:dyDescent="0.25">
      <c r="A33" s="20"/>
      <c r="B33" s="30"/>
      <c r="C33" s="74" t="str">
        <f>IF(ISBLANK(B33),"",VLOOKUP(B33,production_activities!$A$2:$B$93,2))</f>
        <v/>
      </c>
      <c r="D33" s="146"/>
      <c r="E33" s="75" t="str">
        <f t="shared" si="0"/>
        <v/>
      </c>
      <c r="F33" s="77"/>
      <c r="G33" s="21"/>
      <c r="H33" s="90"/>
      <c r="I33" s="93"/>
    </row>
    <row r="34" spans="1:9" ht="45" customHeight="1" x14ac:dyDescent="0.25">
      <c r="A34" s="20"/>
      <c r="B34" s="30"/>
      <c r="C34" s="74" t="str">
        <f>IF(ISBLANK(B34),"",VLOOKUP(B34,production_activities!$A$2:$B$93,2))</f>
        <v/>
      </c>
      <c r="D34" s="146"/>
      <c r="E34" s="75" t="str">
        <f t="shared" si="0"/>
        <v/>
      </c>
      <c r="F34" s="77"/>
      <c r="G34" s="21"/>
      <c r="H34" s="90"/>
      <c r="I34" s="93"/>
    </row>
    <row r="35" spans="1:9" ht="45" customHeight="1" x14ac:dyDescent="0.25">
      <c r="A35" s="20"/>
      <c r="B35" s="30"/>
      <c r="C35" s="74" t="str">
        <f>IF(ISBLANK(B35),"",VLOOKUP(B35,production_activities!$A$2:$B$93,2))</f>
        <v/>
      </c>
      <c r="D35" s="146"/>
      <c r="E35" s="75" t="str">
        <f t="shared" si="0"/>
        <v/>
      </c>
      <c r="F35" s="77"/>
      <c r="G35" s="21"/>
      <c r="H35" s="90"/>
      <c r="I35" s="93"/>
    </row>
    <row r="36" spans="1:9" ht="45" customHeight="1" x14ac:dyDescent="0.25">
      <c r="A36" s="20"/>
      <c r="B36" s="30"/>
      <c r="C36" s="74" t="str">
        <f>IF(ISBLANK(B36),"",VLOOKUP(B36,production_activities!$A$2:$B$93,2))</f>
        <v/>
      </c>
      <c r="D36" s="146"/>
      <c r="E36" s="75" t="str">
        <f t="shared" si="0"/>
        <v/>
      </c>
      <c r="F36" s="77"/>
      <c r="G36" s="21"/>
      <c r="H36" s="90"/>
      <c r="I36" s="93"/>
    </row>
    <row r="37" spans="1:9" ht="45" customHeight="1" x14ac:dyDescent="0.25">
      <c r="A37" s="20"/>
      <c r="B37" s="30"/>
      <c r="C37" s="74" t="str">
        <f>IF(ISBLANK(B37),"",VLOOKUP(B37,production_activities!$A$2:$B$93,2))</f>
        <v/>
      </c>
      <c r="D37" s="146"/>
      <c r="E37" s="75" t="str">
        <f t="shared" si="0"/>
        <v/>
      </c>
      <c r="F37" s="77"/>
      <c r="G37" s="21"/>
      <c r="H37" s="90"/>
      <c r="I37" s="93"/>
    </row>
    <row r="38" spans="1:9" ht="45" customHeight="1" x14ac:dyDescent="0.25">
      <c r="A38" s="20"/>
      <c r="B38" s="30"/>
      <c r="C38" s="74" t="str">
        <f>IF(ISBLANK(B38),"",VLOOKUP(B38,production_activities!$A$2:$B$93,2))</f>
        <v/>
      </c>
      <c r="D38" s="146"/>
      <c r="E38" s="75" t="str">
        <f t="shared" si="0"/>
        <v/>
      </c>
      <c r="F38" s="77"/>
      <c r="G38" s="21"/>
      <c r="H38" s="90"/>
      <c r="I38" s="93"/>
    </row>
    <row r="39" spans="1:9" ht="45" customHeight="1" x14ac:dyDescent="0.25">
      <c r="A39" s="20"/>
      <c r="B39" s="30"/>
      <c r="C39" s="74" t="str">
        <f>IF(ISBLANK(B39),"",VLOOKUP(B39,production_activities!$A$2:$B$93,2))</f>
        <v/>
      </c>
      <c r="D39" s="146"/>
      <c r="E39" s="75" t="str">
        <f t="shared" si="0"/>
        <v/>
      </c>
      <c r="F39" s="77"/>
      <c r="G39" s="21"/>
      <c r="H39" s="90"/>
      <c r="I39" s="93"/>
    </row>
    <row r="40" spans="1:9" ht="45" customHeight="1" x14ac:dyDescent="0.25">
      <c r="A40" s="20"/>
      <c r="B40" s="30"/>
      <c r="C40" s="74" t="str">
        <f>IF(ISBLANK(B40),"",VLOOKUP(B40,production_activities!$A$2:$B$93,2))</f>
        <v/>
      </c>
      <c r="D40" s="146"/>
      <c r="E40" s="75" t="str">
        <f t="shared" si="0"/>
        <v/>
      </c>
      <c r="F40" s="77"/>
      <c r="G40" s="21"/>
      <c r="H40" s="90"/>
      <c r="I40" s="93"/>
    </row>
    <row r="41" spans="1:9" ht="45" customHeight="1" x14ac:dyDescent="0.25">
      <c r="A41" s="20"/>
      <c r="B41" s="30"/>
      <c r="C41" s="74" t="str">
        <f>IF(ISBLANK(B41),"",VLOOKUP(B41,production_activities!$A$2:$B$93,2))</f>
        <v/>
      </c>
      <c r="D41" s="146"/>
      <c r="E41" s="75" t="str">
        <f t="shared" si="0"/>
        <v/>
      </c>
      <c r="F41" s="77"/>
      <c r="G41" s="21"/>
      <c r="H41" s="90"/>
      <c r="I41" s="93"/>
    </row>
    <row r="42" spans="1:9" ht="45" customHeight="1" x14ac:dyDescent="0.25">
      <c r="A42" s="20"/>
      <c r="B42" s="30"/>
      <c r="C42" s="74" t="str">
        <f>IF(ISBLANK(B42),"",VLOOKUP(B42,production_activities!$A$2:$B$93,2))</f>
        <v/>
      </c>
      <c r="D42" s="146"/>
      <c r="E42" s="75" t="str">
        <f t="shared" si="0"/>
        <v/>
      </c>
      <c r="F42" s="77"/>
      <c r="G42" s="21"/>
      <c r="H42" s="90"/>
      <c r="I42" s="93"/>
    </row>
    <row r="43" spans="1:9" ht="45" customHeight="1" x14ac:dyDescent="0.25">
      <c r="A43" s="20"/>
      <c r="B43" s="30"/>
      <c r="C43" s="74" t="str">
        <f>IF(ISBLANK(B43),"",VLOOKUP(B43,production_activities!$A$2:$B$93,2))</f>
        <v/>
      </c>
      <c r="D43" s="146"/>
      <c r="E43" s="75" t="str">
        <f t="shared" si="0"/>
        <v/>
      </c>
      <c r="F43" s="77"/>
      <c r="G43" s="21"/>
      <c r="H43" s="90"/>
      <c r="I43" s="93"/>
    </row>
    <row r="44" spans="1:9" ht="45" customHeight="1" x14ac:dyDescent="0.25">
      <c r="A44" s="20"/>
      <c r="B44" s="30"/>
      <c r="C44" s="74" t="str">
        <f>IF(ISBLANK(B44),"",VLOOKUP(B44,production_activities!$A$2:$B$93,2))</f>
        <v/>
      </c>
      <c r="D44" s="146"/>
      <c r="E44" s="75" t="str">
        <f t="shared" si="0"/>
        <v/>
      </c>
      <c r="F44" s="77"/>
      <c r="G44" s="21"/>
      <c r="H44" s="90"/>
      <c r="I44" s="93"/>
    </row>
    <row r="45" spans="1:9" ht="45" customHeight="1" x14ac:dyDescent="0.25">
      <c r="A45" s="20"/>
      <c r="B45" s="30"/>
      <c r="C45" s="74" t="str">
        <f>IF(ISBLANK(B45),"",VLOOKUP(B45,production_activities!$A$2:$B$93,2))</f>
        <v/>
      </c>
      <c r="D45" s="146"/>
      <c r="E45" s="75" t="str">
        <f t="shared" si="0"/>
        <v/>
      </c>
      <c r="F45" s="77"/>
      <c r="G45" s="21"/>
      <c r="H45" s="90"/>
      <c r="I45" s="93"/>
    </row>
    <row r="46" spans="1:9" ht="45" customHeight="1" x14ac:dyDescent="0.25">
      <c r="A46" s="20"/>
      <c r="B46" s="30"/>
      <c r="C46" s="74" t="str">
        <f>IF(ISBLANK(B46),"",VLOOKUP(B46,production_activities!$A$2:$B$93,2))</f>
        <v/>
      </c>
      <c r="D46" s="146"/>
      <c r="E46" s="75" t="str">
        <f t="shared" si="0"/>
        <v/>
      </c>
      <c r="F46" s="77"/>
      <c r="G46" s="21"/>
      <c r="H46" s="90"/>
      <c r="I46" s="93"/>
    </row>
    <row r="47" spans="1:9" ht="45" customHeight="1" x14ac:dyDescent="0.25">
      <c r="A47" s="20"/>
      <c r="B47" s="30"/>
      <c r="C47" s="74" t="str">
        <f>IF(ISBLANK(B47),"",VLOOKUP(B47,production_activities!$A$2:$B$93,2))</f>
        <v/>
      </c>
      <c r="D47" s="146"/>
      <c r="E47" s="75" t="str">
        <f t="shared" si="0"/>
        <v/>
      </c>
      <c r="F47" s="77"/>
      <c r="G47" s="21"/>
      <c r="H47" s="90"/>
      <c r="I47" s="93"/>
    </row>
    <row r="48" spans="1:9" ht="45" customHeight="1" x14ac:dyDescent="0.25">
      <c r="A48" s="20"/>
      <c r="B48" s="30"/>
      <c r="C48" s="74" t="str">
        <f>IF(ISBLANK(B48),"",VLOOKUP(B48,production_activities!$A$2:$B$93,2))</f>
        <v/>
      </c>
      <c r="D48" s="146"/>
      <c r="E48" s="75" t="str">
        <f t="shared" si="0"/>
        <v/>
      </c>
      <c r="F48" s="77"/>
      <c r="G48" s="21"/>
      <c r="H48" s="90"/>
      <c r="I48" s="93"/>
    </row>
    <row r="49" spans="1:9" ht="45" customHeight="1" x14ac:dyDescent="0.25">
      <c r="A49" s="20"/>
      <c r="B49" s="30"/>
      <c r="C49" s="74" t="str">
        <f>IF(ISBLANK(B49),"",VLOOKUP(B49,production_activities!$A$2:$B$93,2))</f>
        <v/>
      </c>
      <c r="D49" s="146"/>
      <c r="E49" s="75" t="str">
        <f t="shared" si="0"/>
        <v/>
      </c>
      <c r="F49" s="77"/>
      <c r="G49" s="21"/>
      <c r="H49" s="90"/>
      <c r="I49" s="93"/>
    </row>
    <row r="50" spans="1:9" ht="45" customHeight="1" x14ac:dyDescent="0.25">
      <c r="A50" s="20"/>
      <c r="B50" s="30"/>
      <c r="C50" s="74" t="str">
        <f>IF(ISBLANK(B50),"",VLOOKUP(B50,production_activities!$A$2:$B$93,2))</f>
        <v/>
      </c>
      <c r="D50" s="146"/>
      <c r="E50" s="75" t="str">
        <f t="shared" si="0"/>
        <v/>
      </c>
      <c r="F50" s="77"/>
      <c r="G50" s="21"/>
      <c r="H50" s="90"/>
      <c r="I50" s="93"/>
    </row>
    <row r="51" spans="1:9" ht="45" customHeight="1" x14ac:dyDescent="0.25">
      <c r="A51" s="20"/>
      <c r="B51" s="30"/>
      <c r="C51" s="74" t="str">
        <f>IF(ISBLANK(B51),"",VLOOKUP(B51,production_activities!$A$2:$B$93,2))</f>
        <v/>
      </c>
      <c r="D51" s="146"/>
      <c r="E51" s="75" t="str">
        <f t="shared" si="0"/>
        <v/>
      </c>
      <c r="F51" s="77"/>
      <c r="G51" s="21"/>
      <c r="H51" s="90"/>
      <c r="I51" s="93"/>
    </row>
    <row r="52" spans="1:9" ht="45" customHeight="1" x14ac:dyDescent="0.25">
      <c r="A52" s="20"/>
      <c r="B52" s="30"/>
      <c r="C52" s="74" t="str">
        <f>IF(ISBLANK(B52),"",VLOOKUP(B52,production_activities!$A$2:$B$93,2))</f>
        <v/>
      </c>
      <c r="D52" s="146"/>
      <c r="E52" s="75" t="str">
        <f t="shared" si="0"/>
        <v/>
      </c>
      <c r="F52" s="77"/>
      <c r="G52" s="21"/>
      <c r="H52" s="90"/>
      <c r="I52" s="93"/>
    </row>
    <row r="53" spans="1:9" ht="45" customHeight="1" x14ac:dyDescent="0.25">
      <c r="A53" s="20"/>
      <c r="B53" s="30"/>
      <c r="C53" s="74" t="str">
        <f>IF(ISBLANK(B53),"",VLOOKUP(B53,production_activities!$A$2:$B$93,2))</f>
        <v/>
      </c>
      <c r="D53" s="146"/>
      <c r="E53" s="75" t="str">
        <f t="shared" si="0"/>
        <v/>
      </c>
      <c r="F53" s="77"/>
      <c r="G53" s="21"/>
      <c r="H53" s="90"/>
      <c r="I53" s="93"/>
    </row>
    <row r="54" spans="1:9" ht="45" customHeight="1" x14ac:dyDescent="0.25">
      <c r="A54" s="20"/>
      <c r="B54" s="30"/>
      <c r="C54" s="74" t="str">
        <f>IF(ISBLANK(B54),"",VLOOKUP(B54,production_activities!$A$2:$B$93,2))</f>
        <v/>
      </c>
      <c r="D54" s="146"/>
      <c r="E54" s="75" t="str">
        <f t="shared" si="0"/>
        <v/>
      </c>
      <c r="F54" s="77"/>
      <c r="G54" s="21"/>
      <c r="H54" s="90"/>
      <c r="I54" s="93"/>
    </row>
    <row r="55" spans="1:9" ht="45" customHeight="1" x14ac:dyDescent="0.25">
      <c r="A55" s="20"/>
      <c r="B55" s="30"/>
      <c r="C55" s="74" t="str">
        <f>IF(ISBLANK(B55),"",VLOOKUP(B55,production_activities!$A$2:$B$93,2))</f>
        <v/>
      </c>
      <c r="D55" s="146"/>
      <c r="E55" s="75" t="str">
        <f t="shared" si="0"/>
        <v/>
      </c>
      <c r="F55" s="77"/>
      <c r="G55" s="21"/>
      <c r="H55" s="90"/>
      <c r="I55" s="93"/>
    </row>
    <row r="56" spans="1:9" ht="45" customHeight="1" x14ac:dyDescent="0.25">
      <c r="A56" s="20"/>
      <c r="B56" s="30"/>
      <c r="C56" s="74" t="str">
        <f>IF(ISBLANK(B56),"",VLOOKUP(B56,production_activities!$A$2:$B$93,2))</f>
        <v/>
      </c>
      <c r="D56" s="146"/>
      <c r="E56" s="75" t="str">
        <f t="shared" si="0"/>
        <v/>
      </c>
      <c r="F56" s="77"/>
      <c r="G56" s="21"/>
      <c r="H56" s="90"/>
      <c r="I56" s="93"/>
    </row>
    <row r="57" spans="1:9" ht="45" customHeight="1" x14ac:dyDescent="0.25">
      <c r="A57" s="20"/>
      <c r="B57" s="30"/>
      <c r="C57" s="74" t="str">
        <f>IF(ISBLANK(B57),"",VLOOKUP(B57,production_activities!$A$2:$B$93,2))</f>
        <v/>
      </c>
      <c r="D57" s="146"/>
      <c r="E57" s="75" t="str">
        <f t="shared" si="0"/>
        <v/>
      </c>
      <c r="F57" s="77"/>
      <c r="G57" s="21"/>
      <c r="H57" s="90"/>
      <c r="I57" s="93"/>
    </row>
    <row r="58" spans="1:9" ht="45" customHeight="1" x14ac:dyDescent="0.25">
      <c r="A58" s="20"/>
      <c r="B58" s="30"/>
      <c r="C58" s="74" t="str">
        <f>IF(ISBLANK(B58),"",VLOOKUP(B58,production_activities!$A$2:$B$93,2))</f>
        <v/>
      </c>
      <c r="D58" s="146"/>
      <c r="E58" s="75" t="str">
        <f t="shared" si="0"/>
        <v/>
      </c>
      <c r="F58" s="77"/>
      <c r="G58" s="21"/>
      <c r="H58" s="90"/>
      <c r="I58" s="93"/>
    </row>
    <row r="59" spans="1:9" ht="45" customHeight="1" x14ac:dyDescent="0.25">
      <c r="A59" s="20"/>
      <c r="B59" s="30"/>
      <c r="C59" s="74" t="str">
        <f>IF(ISBLANK(B59),"",VLOOKUP(B59,production_activities!$A$2:$B$93,2))</f>
        <v/>
      </c>
      <c r="D59" s="146"/>
      <c r="E59" s="75" t="str">
        <f t="shared" si="0"/>
        <v/>
      </c>
      <c r="F59" s="77"/>
      <c r="G59" s="21"/>
      <c r="H59" s="90"/>
      <c r="I59" s="93"/>
    </row>
    <row r="60" spans="1:9" ht="45" customHeight="1" x14ac:dyDescent="0.25">
      <c r="A60" s="20"/>
      <c r="B60" s="30"/>
      <c r="C60" s="74" t="str">
        <f>IF(ISBLANK(B60),"",VLOOKUP(B60,production_activities!$A$2:$B$93,2))</f>
        <v/>
      </c>
      <c r="D60" s="146"/>
      <c r="E60" s="75" t="str">
        <f t="shared" si="0"/>
        <v/>
      </c>
      <c r="F60" s="77"/>
      <c r="G60" s="21"/>
      <c r="H60" s="90"/>
      <c r="I60" s="93"/>
    </row>
    <row r="61" spans="1:9" ht="45" customHeight="1" x14ac:dyDescent="0.25">
      <c r="A61" s="20"/>
      <c r="B61" s="30"/>
      <c r="C61" s="74" t="str">
        <f>IF(ISBLANK(B61),"",VLOOKUP(B61,production_activities!$A$2:$B$93,2))</f>
        <v/>
      </c>
      <c r="D61" s="146"/>
      <c r="E61" s="75" t="str">
        <f t="shared" si="0"/>
        <v/>
      </c>
      <c r="F61" s="77"/>
      <c r="G61" s="21"/>
      <c r="H61" s="90"/>
      <c r="I61" s="93"/>
    </row>
    <row r="62" spans="1:9" ht="45" customHeight="1" x14ac:dyDescent="0.25">
      <c r="A62" s="20"/>
      <c r="B62" s="30"/>
      <c r="C62" s="74" t="str">
        <f>IF(ISBLANK(B62),"",VLOOKUP(B62,production_activities!$A$2:$B$93,2))</f>
        <v/>
      </c>
      <c r="D62" s="146"/>
      <c r="E62" s="75" t="str">
        <f t="shared" si="0"/>
        <v/>
      </c>
      <c r="F62" s="77"/>
      <c r="G62" s="21"/>
      <c r="H62" s="90"/>
      <c r="I62" s="93"/>
    </row>
    <row r="63" spans="1:9" ht="45" customHeight="1" x14ac:dyDescent="0.25">
      <c r="A63" s="20"/>
      <c r="B63" s="30"/>
      <c r="C63" s="74" t="str">
        <f>IF(ISBLANK(B63),"",VLOOKUP(B63,production_activities!$A$2:$B$93,2))</f>
        <v/>
      </c>
      <c r="D63" s="146"/>
      <c r="E63" s="75" t="str">
        <f t="shared" si="0"/>
        <v/>
      </c>
      <c r="F63" s="77"/>
      <c r="G63" s="21"/>
      <c r="H63" s="90"/>
      <c r="I63" s="93"/>
    </row>
    <row r="64" spans="1:9" ht="45" customHeight="1" x14ac:dyDescent="0.25">
      <c r="A64" s="20"/>
      <c r="B64" s="30"/>
      <c r="C64" s="74" t="str">
        <f>IF(ISBLANK(B64),"",VLOOKUP(B64,production_activities!$A$2:$B$93,2))</f>
        <v/>
      </c>
      <c r="D64" s="146"/>
      <c r="E64" s="75" t="str">
        <f t="shared" si="0"/>
        <v/>
      </c>
      <c r="F64" s="77"/>
      <c r="G64" s="21"/>
      <c r="H64" s="90"/>
      <c r="I64" s="93"/>
    </row>
    <row r="65" spans="1:9" ht="45" customHeight="1" x14ac:dyDescent="0.25">
      <c r="A65" s="20"/>
      <c r="B65" s="30"/>
      <c r="C65" s="74" t="str">
        <f>IF(ISBLANK(B65),"",VLOOKUP(B65,production_activities!$A$2:$B$93,2))</f>
        <v/>
      </c>
      <c r="D65" s="146"/>
      <c r="E65" s="75" t="str">
        <f t="shared" si="0"/>
        <v/>
      </c>
      <c r="F65" s="77"/>
      <c r="G65" s="21"/>
      <c r="H65" s="90"/>
      <c r="I65" s="93"/>
    </row>
    <row r="66" spans="1:9" ht="45" customHeight="1" x14ac:dyDescent="0.25">
      <c r="A66" s="20"/>
      <c r="B66" s="30"/>
      <c r="C66" s="74" t="str">
        <f>IF(ISBLANK(B66),"",VLOOKUP(B66,production_activities!$A$2:$B$93,2))</f>
        <v/>
      </c>
      <c r="D66" s="146"/>
      <c r="E66" s="75" t="str">
        <f t="shared" si="0"/>
        <v/>
      </c>
      <c r="F66" s="77"/>
      <c r="G66" s="21"/>
      <c r="H66" s="90"/>
      <c r="I66" s="93"/>
    </row>
    <row r="67" spans="1:9" ht="45" customHeight="1" x14ac:dyDescent="0.25">
      <c r="A67" s="20"/>
      <c r="B67" s="30"/>
      <c r="C67" s="74" t="str">
        <f>IF(ISBLANK(B67),"",VLOOKUP(B67,production_activities!$A$2:$B$93,2))</f>
        <v/>
      </c>
      <c r="D67" s="146"/>
      <c r="E67" s="75" t="str">
        <f t="shared" si="0"/>
        <v/>
      </c>
      <c r="F67" s="77"/>
      <c r="G67" s="21"/>
      <c r="H67" s="90"/>
      <c r="I67" s="93"/>
    </row>
    <row r="68" spans="1:9" ht="45" customHeight="1" x14ac:dyDescent="0.25">
      <c r="A68" s="20"/>
      <c r="B68" s="30"/>
      <c r="C68" s="74" t="str">
        <f>IF(ISBLANK(B68),"",VLOOKUP(B68,production_activities!$A$2:$B$93,2))</f>
        <v/>
      </c>
      <c r="D68" s="146"/>
      <c r="E68" s="75" t="str">
        <f t="shared" si="0"/>
        <v/>
      </c>
      <c r="F68" s="77"/>
      <c r="G68" s="21"/>
      <c r="H68" s="90"/>
      <c r="I68" s="93"/>
    </row>
    <row r="69" spans="1:9" ht="45" customHeight="1" x14ac:dyDescent="0.25">
      <c r="A69" s="20"/>
      <c r="B69" s="30"/>
      <c r="C69" s="74" t="str">
        <f>IF(ISBLANK(B69),"",VLOOKUP(B69,production_activities!$A$2:$B$93,2))</f>
        <v/>
      </c>
      <c r="D69" s="146"/>
      <c r="E69" s="75" t="str">
        <f t="shared" ref="E69:E103" si="1">IF(ISBLANK(A69),"",IF(D69="Yes",A69+C69-1,A69))</f>
        <v/>
      </c>
      <c r="F69" s="77"/>
      <c r="G69" s="21"/>
      <c r="H69" s="90"/>
      <c r="I69" s="93"/>
    </row>
    <row r="70" spans="1:9" ht="45" customHeight="1" x14ac:dyDescent="0.25">
      <c r="A70" s="20"/>
      <c r="B70" s="30"/>
      <c r="C70" s="74" t="str">
        <f>IF(ISBLANK(B70),"",VLOOKUP(B70,production_activities!$A$2:$B$93,2))</f>
        <v/>
      </c>
      <c r="D70" s="146"/>
      <c r="E70" s="75" t="str">
        <f t="shared" si="1"/>
        <v/>
      </c>
      <c r="F70" s="77"/>
      <c r="G70" s="21"/>
      <c r="H70" s="90"/>
      <c r="I70" s="93"/>
    </row>
    <row r="71" spans="1:9" ht="45" customHeight="1" x14ac:dyDescent="0.25">
      <c r="A71" s="20"/>
      <c r="B71" s="30"/>
      <c r="C71" s="74" t="str">
        <f>IF(ISBLANK(B71),"",VLOOKUP(B71,production_activities!$A$2:$B$93,2))</f>
        <v/>
      </c>
      <c r="D71" s="146"/>
      <c r="E71" s="75" t="str">
        <f t="shared" si="1"/>
        <v/>
      </c>
      <c r="F71" s="77"/>
      <c r="G71" s="21"/>
      <c r="H71" s="90"/>
      <c r="I71" s="93"/>
    </row>
    <row r="72" spans="1:9" ht="45" customHeight="1" x14ac:dyDescent="0.25">
      <c r="A72" s="20"/>
      <c r="B72" s="30"/>
      <c r="C72" s="74" t="str">
        <f>IF(ISBLANK(B72),"",VLOOKUP(B72,production_activities!$A$2:$B$93,2))</f>
        <v/>
      </c>
      <c r="D72" s="146"/>
      <c r="E72" s="75" t="str">
        <f t="shared" si="1"/>
        <v/>
      </c>
      <c r="F72" s="77"/>
      <c r="G72" s="21"/>
      <c r="H72" s="90"/>
      <c r="I72" s="93"/>
    </row>
    <row r="73" spans="1:9" ht="45" customHeight="1" x14ac:dyDescent="0.25">
      <c r="A73" s="20"/>
      <c r="B73" s="30"/>
      <c r="C73" s="74" t="str">
        <f>IF(ISBLANK(B73),"",VLOOKUP(B73,production_activities!$A$2:$B$93,2))</f>
        <v/>
      </c>
      <c r="D73" s="146"/>
      <c r="E73" s="75" t="str">
        <f t="shared" si="1"/>
        <v/>
      </c>
      <c r="F73" s="77"/>
      <c r="G73" s="21"/>
      <c r="H73" s="90"/>
      <c r="I73" s="93"/>
    </row>
    <row r="74" spans="1:9" ht="45" customHeight="1" x14ac:dyDescent="0.25">
      <c r="A74" s="20"/>
      <c r="B74" s="30"/>
      <c r="C74" s="74" t="str">
        <f>IF(ISBLANK(B74),"",VLOOKUP(B74,production_activities!$A$2:$B$93,2))</f>
        <v/>
      </c>
      <c r="D74" s="146"/>
      <c r="E74" s="75" t="str">
        <f t="shared" si="1"/>
        <v/>
      </c>
      <c r="F74" s="77"/>
      <c r="G74" s="21"/>
      <c r="H74" s="90"/>
      <c r="I74" s="93"/>
    </row>
    <row r="75" spans="1:9" ht="45" customHeight="1" x14ac:dyDescent="0.25">
      <c r="A75" s="20"/>
      <c r="B75" s="30"/>
      <c r="C75" s="74" t="str">
        <f>IF(ISBLANK(B75),"",VLOOKUP(B75,production_activities!$A$2:$B$93,2))</f>
        <v/>
      </c>
      <c r="D75" s="146"/>
      <c r="E75" s="75" t="str">
        <f t="shared" si="1"/>
        <v/>
      </c>
      <c r="F75" s="77"/>
      <c r="G75" s="21"/>
      <c r="H75" s="90"/>
      <c r="I75" s="93"/>
    </row>
    <row r="76" spans="1:9" ht="45" customHeight="1" x14ac:dyDescent="0.25">
      <c r="A76" s="20"/>
      <c r="B76" s="30"/>
      <c r="C76" s="74" t="str">
        <f>IF(ISBLANK(B76),"",VLOOKUP(B76,production_activities!$A$2:$B$93,2))</f>
        <v/>
      </c>
      <c r="D76" s="146"/>
      <c r="E76" s="75" t="str">
        <f t="shared" si="1"/>
        <v/>
      </c>
      <c r="F76" s="77"/>
      <c r="G76" s="21"/>
      <c r="H76" s="90"/>
      <c r="I76" s="93"/>
    </row>
    <row r="77" spans="1:9" ht="45" customHeight="1" x14ac:dyDescent="0.25">
      <c r="A77" s="20"/>
      <c r="B77" s="30"/>
      <c r="C77" s="74" t="str">
        <f>IF(ISBLANK(B77),"",VLOOKUP(B77,production_activities!$A$2:$B$93,2))</f>
        <v/>
      </c>
      <c r="D77" s="146"/>
      <c r="E77" s="75" t="str">
        <f t="shared" si="1"/>
        <v/>
      </c>
      <c r="F77" s="77"/>
      <c r="G77" s="21"/>
      <c r="H77" s="90"/>
      <c r="I77" s="93"/>
    </row>
    <row r="78" spans="1:9" ht="45" customHeight="1" x14ac:dyDescent="0.25">
      <c r="A78" s="20"/>
      <c r="B78" s="30"/>
      <c r="C78" s="74" t="str">
        <f>IF(ISBLANK(B78),"",VLOOKUP(B78,production_activities!$A$2:$B$93,2))</f>
        <v/>
      </c>
      <c r="D78" s="146"/>
      <c r="E78" s="75" t="str">
        <f t="shared" si="1"/>
        <v/>
      </c>
      <c r="F78" s="77"/>
      <c r="G78" s="21"/>
      <c r="H78" s="90"/>
      <c r="I78" s="93"/>
    </row>
    <row r="79" spans="1:9" ht="45" customHeight="1" x14ac:dyDescent="0.25">
      <c r="A79" s="20"/>
      <c r="B79" s="30"/>
      <c r="C79" s="74" t="str">
        <f>IF(ISBLANK(B79),"",VLOOKUP(B79,production_activities!$A$2:$B$93,2))</f>
        <v/>
      </c>
      <c r="D79" s="146"/>
      <c r="E79" s="75" t="str">
        <f t="shared" si="1"/>
        <v/>
      </c>
      <c r="F79" s="77"/>
      <c r="G79" s="21"/>
      <c r="H79" s="90"/>
      <c r="I79" s="93"/>
    </row>
    <row r="80" spans="1:9" ht="45" customHeight="1" x14ac:dyDescent="0.25">
      <c r="A80" s="20"/>
      <c r="B80" s="30"/>
      <c r="C80" s="74" t="str">
        <f>IF(ISBLANK(B80),"",VLOOKUP(B80,production_activities!$A$2:$B$93,2))</f>
        <v/>
      </c>
      <c r="D80" s="146"/>
      <c r="E80" s="75" t="str">
        <f t="shared" si="1"/>
        <v/>
      </c>
      <c r="F80" s="77"/>
      <c r="G80" s="21"/>
      <c r="H80" s="90"/>
      <c r="I80" s="93"/>
    </row>
    <row r="81" spans="1:9" ht="45" customHeight="1" x14ac:dyDescent="0.25">
      <c r="A81" s="20"/>
      <c r="B81" s="30"/>
      <c r="C81" s="74" t="str">
        <f>IF(ISBLANK(B81),"",VLOOKUP(B81,production_activities!$A$2:$B$93,2))</f>
        <v/>
      </c>
      <c r="D81" s="146"/>
      <c r="E81" s="75" t="str">
        <f t="shared" si="1"/>
        <v/>
      </c>
      <c r="F81" s="77"/>
      <c r="G81" s="21"/>
      <c r="H81" s="90"/>
      <c r="I81" s="93"/>
    </row>
    <row r="82" spans="1:9" ht="45" customHeight="1" x14ac:dyDescent="0.25">
      <c r="A82" s="20"/>
      <c r="B82" s="30"/>
      <c r="C82" s="74" t="str">
        <f>IF(ISBLANK(B82),"",VLOOKUP(B82,production_activities!$A$2:$B$93,2))</f>
        <v/>
      </c>
      <c r="D82" s="146"/>
      <c r="E82" s="75" t="str">
        <f t="shared" si="1"/>
        <v/>
      </c>
      <c r="F82" s="77"/>
      <c r="G82" s="21"/>
      <c r="H82" s="90"/>
      <c r="I82" s="93"/>
    </row>
    <row r="83" spans="1:9" ht="45" customHeight="1" x14ac:dyDescent="0.25">
      <c r="A83" s="20"/>
      <c r="B83" s="30"/>
      <c r="C83" s="74" t="str">
        <f>IF(ISBLANK(B83),"",VLOOKUP(B83,production_activities!$A$2:$B$93,2))</f>
        <v/>
      </c>
      <c r="D83" s="146"/>
      <c r="E83" s="75" t="str">
        <f t="shared" si="1"/>
        <v/>
      </c>
      <c r="F83" s="77"/>
      <c r="G83" s="21"/>
      <c r="H83" s="90"/>
      <c r="I83" s="93"/>
    </row>
    <row r="84" spans="1:9" ht="45" customHeight="1" x14ac:dyDescent="0.25">
      <c r="A84" s="20"/>
      <c r="B84" s="30"/>
      <c r="C84" s="74" t="str">
        <f>IF(ISBLANK(B84),"",VLOOKUP(B84,production_activities!$A$2:$B$93,2))</f>
        <v/>
      </c>
      <c r="D84" s="146"/>
      <c r="E84" s="75" t="str">
        <f t="shared" si="1"/>
        <v/>
      </c>
      <c r="F84" s="77"/>
      <c r="G84" s="21"/>
      <c r="H84" s="90"/>
      <c r="I84" s="93"/>
    </row>
    <row r="85" spans="1:9" ht="45" customHeight="1" x14ac:dyDescent="0.25">
      <c r="A85" s="20"/>
      <c r="B85" s="30"/>
      <c r="C85" s="74" t="str">
        <f>IF(ISBLANK(B85),"",VLOOKUP(B85,production_activities!$A$2:$B$93,2))</f>
        <v/>
      </c>
      <c r="D85" s="146"/>
      <c r="E85" s="75" t="str">
        <f t="shared" si="1"/>
        <v/>
      </c>
      <c r="F85" s="77"/>
      <c r="G85" s="21"/>
      <c r="H85" s="90"/>
      <c r="I85" s="93"/>
    </row>
    <row r="86" spans="1:9" ht="45" customHeight="1" x14ac:dyDescent="0.25">
      <c r="A86" s="20"/>
      <c r="B86" s="30"/>
      <c r="C86" s="74" t="str">
        <f>IF(ISBLANK(B86),"",VLOOKUP(B86,production_activities!$A$2:$B$93,2))</f>
        <v/>
      </c>
      <c r="D86" s="146"/>
      <c r="E86" s="75" t="str">
        <f t="shared" si="1"/>
        <v/>
      </c>
      <c r="F86" s="77"/>
      <c r="G86" s="21"/>
      <c r="H86" s="90"/>
      <c r="I86" s="93"/>
    </row>
    <row r="87" spans="1:9" ht="45" customHeight="1" x14ac:dyDescent="0.25">
      <c r="A87" s="20"/>
      <c r="B87" s="30"/>
      <c r="C87" s="74" t="str">
        <f>IF(ISBLANK(B87),"",VLOOKUP(B87,production_activities!$A$2:$B$93,2))</f>
        <v/>
      </c>
      <c r="D87" s="146"/>
      <c r="E87" s="75" t="str">
        <f t="shared" si="1"/>
        <v/>
      </c>
      <c r="F87" s="77"/>
      <c r="G87" s="21"/>
      <c r="H87" s="90"/>
      <c r="I87" s="93"/>
    </row>
    <row r="88" spans="1:9" ht="45" customHeight="1" x14ac:dyDescent="0.25">
      <c r="A88" s="20"/>
      <c r="B88" s="30"/>
      <c r="C88" s="74" t="str">
        <f>IF(ISBLANK(B88),"",VLOOKUP(B88,production_activities!$A$2:$B$93,2))</f>
        <v/>
      </c>
      <c r="D88" s="146"/>
      <c r="E88" s="75" t="str">
        <f t="shared" si="1"/>
        <v/>
      </c>
      <c r="F88" s="77"/>
      <c r="G88" s="21"/>
      <c r="H88" s="90"/>
      <c r="I88" s="93"/>
    </row>
    <row r="89" spans="1:9" ht="45" customHeight="1" x14ac:dyDescent="0.25">
      <c r="A89" s="20"/>
      <c r="B89" s="30"/>
      <c r="C89" s="74" t="str">
        <f>IF(ISBLANK(B89),"",VLOOKUP(B89,production_activities!$A$2:$B$93,2))</f>
        <v/>
      </c>
      <c r="D89" s="146"/>
      <c r="E89" s="75" t="str">
        <f t="shared" si="1"/>
        <v/>
      </c>
      <c r="F89" s="77"/>
      <c r="G89" s="21"/>
      <c r="H89" s="90"/>
      <c r="I89" s="93"/>
    </row>
    <row r="90" spans="1:9" ht="45" customHeight="1" x14ac:dyDescent="0.25">
      <c r="A90" s="20"/>
      <c r="B90" s="30"/>
      <c r="C90" s="74" t="str">
        <f>IF(ISBLANK(B90),"",VLOOKUP(B90,production_activities!$A$2:$B$93,2))</f>
        <v/>
      </c>
      <c r="D90" s="146"/>
      <c r="E90" s="75" t="str">
        <f t="shared" si="1"/>
        <v/>
      </c>
      <c r="F90" s="77"/>
      <c r="G90" s="21"/>
      <c r="H90" s="90"/>
      <c r="I90" s="93"/>
    </row>
    <row r="91" spans="1:9" ht="45" customHeight="1" x14ac:dyDescent="0.25">
      <c r="A91" s="20"/>
      <c r="B91" s="30"/>
      <c r="C91" s="74" t="str">
        <f>IF(ISBLANK(B91),"",VLOOKUP(B91,production_activities!$A$2:$B$93,2))</f>
        <v/>
      </c>
      <c r="D91" s="146"/>
      <c r="E91" s="75" t="str">
        <f t="shared" si="1"/>
        <v/>
      </c>
      <c r="F91" s="77"/>
      <c r="G91" s="21"/>
      <c r="H91" s="90"/>
      <c r="I91" s="93"/>
    </row>
    <row r="92" spans="1:9" ht="45" customHeight="1" x14ac:dyDescent="0.25">
      <c r="A92" s="20"/>
      <c r="B92" s="30"/>
      <c r="C92" s="74" t="str">
        <f>IF(ISBLANK(B92),"",VLOOKUP(B92,production_activities!$A$2:$B$93,2))</f>
        <v/>
      </c>
      <c r="D92" s="146"/>
      <c r="E92" s="75" t="str">
        <f t="shared" si="1"/>
        <v/>
      </c>
      <c r="F92" s="77"/>
      <c r="G92" s="21"/>
      <c r="H92" s="90"/>
      <c r="I92" s="93"/>
    </row>
    <row r="93" spans="1:9" ht="45" customHeight="1" x14ac:dyDescent="0.25">
      <c r="A93" s="20"/>
      <c r="B93" s="30"/>
      <c r="C93" s="74" t="str">
        <f>IF(ISBLANK(B93),"",VLOOKUP(B93,production_activities!$A$2:$B$93,2))</f>
        <v/>
      </c>
      <c r="D93" s="146"/>
      <c r="E93" s="75" t="str">
        <f t="shared" si="1"/>
        <v/>
      </c>
      <c r="F93" s="77"/>
      <c r="G93" s="21"/>
      <c r="H93" s="90"/>
      <c r="I93" s="93"/>
    </row>
    <row r="94" spans="1:9" ht="45" customHeight="1" x14ac:dyDescent="0.25">
      <c r="A94" s="20"/>
      <c r="B94" s="30"/>
      <c r="C94" s="74" t="str">
        <f>IF(ISBLANK(B94),"",VLOOKUP(B94,production_activities!$A$2:$B$93,2))</f>
        <v/>
      </c>
      <c r="D94" s="146"/>
      <c r="E94" s="75" t="str">
        <f t="shared" si="1"/>
        <v/>
      </c>
      <c r="F94" s="77"/>
      <c r="G94" s="21"/>
      <c r="H94" s="90"/>
      <c r="I94" s="93"/>
    </row>
    <row r="95" spans="1:9" ht="45" customHeight="1" x14ac:dyDescent="0.25">
      <c r="A95" s="20"/>
      <c r="B95" s="30"/>
      <c r="C95" s="74" t="str">
        <f>IF(ISBLANK(B95),"",VLOOKUP(B95,production_activities!$A$2:$B$93,2))</f>
        <v/>
      </c>
      <c r="D95" s="146"/>
      <c r="E95" s="75" t="str">
        <f t="shared" si="1"/>
        <v/>
      </c>
      <c r="F95" s="77"/>
      <c r="G95" s="21"/>
      <c r="H95" s="90"/>
      <c r="I95" s="93"/>
    </row>
    <row r="96" spans="1:9" ht="45" customHeight="1" x14ac:dyDescent="0.25">
      <c r="A96" s="20"/>
      <c r="B96" s="30"/>
      <c r="C96" s="74" t="str">
        <f>IF(ISBLANK(B96),"",VLOOKUP(B96,production_activities!$A$2:$B$93,2))</f>
        <v/>
      </c>
      <c r="D96" s="146"/>
      <c r="E96" s="75" t="str">
        <f t="shared" si="1"/>
        <v/>
      </c>
      <c r="F96" s="77"/>
      <c r="G96" s="21"/>
      <c r="H96" s="90"/>
      <c r="I96" s="93"/>
    </row>
    <row r="97" spans="1:9" ht="45" customHeight="1" x14ac:dyDescent="0.25">
      <c r="A97" s="20"/>
      <c r="B97" s="30"/>
      <c r="C97" s="74" t="str">
        <f>IF(ISBLANK(B97),"",VLOOKUP(B97,production_activities!$A$2:$B$93,2))</f>
        <v/>
      </c>
      <c r="D97" s="146"/>
      <c r="E97" s="75" t="str">
        <f t="shared" si="1"/>
        <v/>
      </c>
      <c r="F97" s="77"/>
      <c r="G97" s="21"/>
      <c r="H97" s="90"/>
      <c r="I97" s="93"/>
    </row>
    <row r="98" spans="1:9" ht="45" customHeight="1" x14ac:dyDescent="0.25">
      <c r="A98" s="20"/>
      <c r="B98" s="30"/>
      <c r="C98" s="74" t="str">
        <f>IF(ISBLANK(B98),"",VLOOKUP(B98,production_activities!$A$2:$B$93,2))</f>
        <v/>
      </c>
      <c r="D98" s="146"/>
      <c r="E98" s="75" t="str">
        <f t="shared" si="1"/>
        <v/>
      </c>
      <c r="F98" s="77"/>
      <c r="G98" s="21"/>
      <c r="H98" s="90"/>
      <c r="I98" s="93"/>
    </row>
    <row r="99" spans="1:9" ht="45" customHeight="1" x14ac:dyDescent="0.25">
      <c r="A99" s="20"/>
      <c r="B99" s="30"/>
      <c r="C99" s="74" t="str">
        <f>IF(ISBLANK(B99),"",VLOOKUP(B99,production_activities!$A$2:$B$93,2))</f>
        <v/>
      </c>
      <c r="D99" s="146"/>
      <c r="E99" s="75" t="str">
        <f t="shared" si="1"/>
        <v/>
      </c>
      <c r="F99" s="77"/>
      <c r="G99" s="21"/>
      <c r="H99" s="90"/>
      <c r="I99" s="93"/>
    </row>
    <row r="100" spans="1:9" ht="45" customHeight="1" x14ac:dyDescent="0.25">
      <c r="A100" s="20"/>
      <c r="B100" s="30"/>
      <c r="C100" s="74" t="str">
        <f>IF(ISBLANK(B100),"",VLOOKUP(B100,production_activities!$A$2:$B$93,2))</f>
        <v/>
      </c>
      <c r="D100" s="146"/>
      <c r="E100" s="75" t="str">
        <f t="shared" si="1"/>
        <v/>
      </c>
      <c r="F100" s="77"/>
      <c r="G100" s="21"/>
      <c r="H100" s="90"/>
      <c r="I100" s="93"/>
    </row>
    <row r="101" spans="1:9" ht="45" customHeight="1" x14ac:dyDescent="0.25">
      <c r="A101" s="20"/>
      <c r="B101" s="30"/>
      <c r="C101" s="74" t="str">
        <f>IF(ISBLANK(B101),"",VLOOKUP(B101,production_activities!$A$2:$B$93,2))</f>
        <v/>
      </c>
      <c r="D101" s="146"/>
      <c r="E101" s="75" t="str">
        <f t="shared" si="1"/>
        <v/>
      </c>
      <c r="F101" s="77"/>
      <c r="G101" s="21"/>
      <c r="H101" s="90"/>
      <c r="I101" s="93"/>
    </row>
    <row r="102" spans="1:9" ht="45" customHeight="1" x14ac:dyDescent="0.25">
      <c r="A102" s="20"/>
      <c r="B102" s="30"/>
      <c r="C102" s="74" t="str">
        <f>IF(ISBLANK(B102),"",VLOOKUP(B102,production_activities!$A$2:$B$93,2))</f>
        <v/>
      </c>
      <c r="D102" s="146"/>
      <c r="E102" s="75" t="str">
        <f t="shared" si="1"/>
        <v/>
      </c>
      <c r="F102" s="77"/>
      <c r="G102" s="21"/>
      <c r="H102" s="90"/>
      <c r="I102" s="93"/>
    </row>
    <row r="103" spans="1:9" ht="45" customHeight="1" thickBot="1" x14ac:dyDescent="0.3">
      <c r="A103" s="23"/>
      <c r="B103" s="31"/>
      <c r="C103" s="74" t="str">
        <f>IF(ISBLANK(B103),"",VLOOKUP(B103,production_activities!$A$2:$B$93,2))</f>
        <v/>
      </c>
      <c r="D103" s="147"/>
      <c r="E103" s="76" t="str">
        <f t="shared" si="1"/>
        <v/>
      </c>
      <c r="F103" s="78"/>
      <c r="G103" s="22"/>
      <c r="H103" s="91"/>
      <c r="I103" s="94"/>
    </row>
  </sheetData>
  <sheetProtection algorithmName="SHA-512" hashValue="ceT9FaV2Ae743WhFxIx7DYGaCY4aOeLLr4cTF6dkCuxaXsQ2OwrOFM/J1XPcstWdsDlcL55L6bPCqAQfzal4kQ==" saltValue="7FfSdBRvpamBW03+TLcEKQ==" spinCount="100000" sheet="1" objects="1" scenarios="1"/>
  <hyperlinks>
    <hyperlink ref="G1" location="'Partner Info and ToC'!A11" display="Return to Table of Contents" xr:uid="{718C131D-6679-43FF-9A32-5F4E4C876C5F}"/>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picklists!$D$2:$D$4</xm:f>
          </x14:formula1>
          <xm:sqref>D4:D103</xm:sqref>
        </x14:dataValidation>
        <x14:dataValidation type="list" allowBlank="1" showInputMessage="1" showErrorMessage="1" xr:uid="{00000000-0002-0000-0000-000004000000}">
          <x14:formula1>
            <xm:f>picklists!$B$2:$B$6</xm:f>
          </x14:formula1>
          <xm:sqref>G4:G103</xm:sqref>
        </x14:dataValidation>
        <x14:dataValidation type="list" allowBlank="1" showInputMessage="1" showErrorMessage="1" xr:uid="{00000000-0002-0000-0000-000005000000}">
          <x14:formula1>
            <xm:f>production_activities!$A$2:$A$93</xm:f>
          </x14:formula1>
          <xm:sqref>B4:B103</xm:sqref>
        </x14:dataValidation>
        <x14:dataValidation type="list" allowBlank="1" showInputMessage="1" showErrorMessage="1" xr:uid="{00000000-0002-0000-0000-000001000000}">
          <x14:formula1>
            <xm:f>picklists!$A$2:$A$30</xm:f>
          </x14:formula1>
          <xm:sqref>A4:A103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D6FA2-64F4-447F-BD44-BF0EFF5CD325}">
  <dimension ref="A1:H21"/>
  <sheetViews>
    <sheetView showGridLines="0" workbookViewId="0">
      <selection activeCell="B15" sqref="B15"/>
    </sheetView>
  </sheetViews>
  <sheetFormatPr defaultRowHeight="15" x14ac:dyDescent="0.25"/>
  <cols>
    <col min="1" max="1" width="50.85546875" bestFit="1" customWidth="1"/>
    <col min="2" max="2" width="19.42578125" customWidth="1"/>
    <col min="3" max="3" width="22.28515625" bestFit="1" customWidth="1"/>
  </cols>
  <sheetData>
    <row r="1" spans="1:8" ht="16.350000000000001" x14ac:dyDescent="0.3">
      <c r="A1" s="32" t="s">
        <v>183</v>
      </c>
    </row>
    <row r="3" spans="1:8" ht="16.350000000000001" x14ac:dyDescent="0.3">
      <c r="A3" s="32" t="s">
        <v>158</v>
      </c>
    </row>
    <row r="4" spans="1:8" ht="14.25" x14ac:dyDescent="0.25">
      <c r="A4" s="10" t="s">
        <v>177</v>
      </c>
    </row>
    <row r="5" spans="1:8" ht="17.25" x14ac:dyDescent="0.25">
      <c r="A5" s="33" t="s">
        <v>191</v>
      </c>
      <c r="B5" s="34">
        <v>170</v>
      </c>
      <c r="C5" t="s">
        <v>159</v>
      </c>
    </row>
    <row r="6" spans="1:8" ht="16.5" customHeight="1" x14ac:dyDescent="0.25">
      <c r="A6" s="33" t="s">
        <v>193</v>
      </c>
      <c r="B6" s="35">
        <v>0.9</v>
      </c>
      <c r="C6" t="s">
        <v>160</v>
      </c>
    </row>
    <row r="8" spans="1:8" ht="16.350000000000001" x14ac:dyDescent="0.3">
      <c r="A8" s="32" t="s">
        <v>146</v>
      </c>
    </row>
    <row r="9" spans="1:8" ht="14.25" x14ac:dyDescent="0.25">
      <c r="A9" s="10" t="s">
        <v>166</v>
      </c>
      <c r="B9" s="7" t="s">
        <v>185</v>
      </c>
    </row>
    <row r="10" spans="1:8" ht="14.25" x14ac:dyDescent="0.25">
      <c r="A10" s="45" t="s">
        <v>167</v>
      </c>
      <c r="B10" s="69">
        <f>1.39</f>
        <v>1.39</v>
      </c>
      <c r="C10" t="s">
        <v>184</v>
      </c>
    </row>
    <row r="11" spans="1:8" ht="14.25" x14ac:dyDescent="0.25">
      <c r="A11" s="45" t="s">
        <v>168</v>
      </c>
      <c r="B11" s="46">
        <f>37.3</f>
        <v>37.299999999999997</v>
      </c>
      <c r="C11" t="s">
        <v>184</v>
      </c>
    </row>
    <row r="13" spans="1:8" ht="14.25" x14ac:dyDescent="0.25">
      <c r="A13" s="10" t="s">
        <v>177</v>
      </c>
    </row>
    <row r="14" spans="1:8" ht="14.25" x14ac:dyDescent="0.25">
      <c r="A14" s="71" t="s">
        <v>178</v>
      </c>
      <c r="B14" s="70">
        <f>24*365</f>
        <v>8760</v>
      </c>
      <c r="C14" t="s">
        <v>179</v>
      </c>
    </row>
    <row r="15" spans="1:8" ht="14.25" customHeight="1" x14ac:dyDescent="0.25">
      <c r="A15" s="71" t="s">
        <v>180</v>
      </c>
      <c r="B15" s="104">
        <v>0.82099999999999995</v>
      </c>
      <c r="C15" s="127" t="s">
        <v>188</v>
      </c>
      <c r="D15" s="127"/>
      <c r="E15" s="127"/>
      <c r="F15" s="127"/>
      <c r="G15" s="127"/>
      <c r="H15" s="127"/>
    </row>
    <row r="16" spans="1:8" x14ac:dyDescent="0.25">
      <c r="C16" s="127"/>
      <c r="D16" s="127"/>
      <c r="E16" s="127"/>
      <c r="F16" s="127"/>
      <c r="G16" s="127"/>
      <c r="H16" s="127"/>
    </row>
    <row r="17" spans="1:8" x14ac:dyDescent="0.25">
      <c r="C17" s="127"/>
      <c r="D17" s="127"/>
      <c r="E17" s="127"/>
      <c r="F17" s="127"/>
      <c r="G17" s="127"/>
      <c r="H17" s="127"/>
    </row>
    <row r="19" spans="1:8" x14ac:dyDescent="0.25">
      <c r="A19" t="s">
        <v>190</v>
      </c>
    </row>
    <row r="20" spans="1:8" ht="17.25" x14ac:dyDescent="0.25">
      <c r="A20" t="s">
        <v>192</v>
      </c>
    </row>
    <row r="21" spans="1:8" ht="17.25" x14ac:dyDescent="0.25">
      <c r="A21" t="s">
        <v>194</v>
      </c>
    </row>
  </sheetData>
  <sheetProtection algorithmName="SHA-512" hashValue="ivOTdROyEG8sOXoC7clU4InB3QTqOgdrZ6SWzp/fP60p1gGtzQJc/QhgNL6ntpBpyylaa1huQqBZCVFW8NjpxA==" saltValue="UaI3f2AYq7uXQV1N4hjgZA==" spinCount="100000" sheet="1" objects="1" scenarios="1"/>
  <mergeCells count="1">
    <mergeCell ref="C15:H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3"/>
  <sheetViews>
    <sheetView workbookViewId="0"/>
  </sheetViews>
  <sheetFormatPr defaultColWidth="9.140625" defaultRowHeight="15" x14ac:dyDescent="0.25"/>
  <cols>
    <col min="1" max="1" width="70.42578125" style="37" bestFit="1" customWidth="1"/>
    <col min="2" max="16384" width="9.140625" style="37"/>
  </cols>
  <sheetData>
    <row r="1" spans="1:2" x14ac:dyDescent="0.25">
      <c r="A1" s="36" t="s">
        <v>1</v>
      </c>
      <c r="B1" s="36" t="s">
        <v>2</v>
      </c>
    </row>
    <row r="2" spans="1:2" x14ac:dyDescent="0.25">
      <c r="A2" s="38" t="s">
        <v>40</v>
      </c>
      <c r="B2" s="39">
        <v>10</v>
      </c>
    </row>
    <row r="3" spans="1:2" x14ac:dyDescent="0.25">
      <c r="A3" s="38" t="s">
        <v>41</v>
      </c>
      <c r="B3" s="39">
        <v>10</v>
      </c>
    </row>
    <row r="4" spans="1:2" x14ac:dyDescent="0.25">
      <c r="A4" s="38" t="s">
        <v>42</v>
      </c>
      <c r="B4" s="39">
        <v>10</v>
      </c>
    </row>
    <row r="5" spans="1:2" x14ac:dyDescent="0.25">
      <c r="A5" s="38" t="s">
        <v>43</v>
      </c>
      <c r="B5" s="39">
        <v>10</v>
      </c>
    </row>
    <row r="6" spans="1:2" x14ac:dyDescent="0.25">
      <c r="A6" s="38" t="s">
        <v>44</v>
      </c>
      <c r="B6" s="39">
        <v>10</v>
      </c>
    </row>
    <row r="7" spans="1:2" x14ac:dyDescent="0.25">
      <c r="A7" s="38" t="s">
        <v>45</v>
      </c>
      <c r="B7" s="39">
        <v>1</v>
      </c>
    </row>
    <row r="8" spans="1:2" x14ac:dyDescent="0.25">
      <c r="A8" s="38" t="s">
        <v>46</v>
      </c>
      <c r="B8" s="39">
        <v>10</v>
      </c>
    </row>
    <row r="9" spans="1:2" x14ac:dyDescent="0.25">
      <c r="A9" s="38" t="s">
        <v>47</v>
      </c>
      <c r="B9" s="39">
        <v>10</v>
      </c>
    </row>
    <row r="10" spans="1:2" x14ac:dyDescent="0.25">
      <c r="A10" s="38" t="s">
        <v>48</v>
      </c>
      <c r="B10" s="39">
        <v>10</v>
      </c>
    </row>
    <row r="11" spans="1:2" x14ac:dyDescent="0.25">
      <c r="A11" s="38" t="s">
        <v>49</v>
      </c>
      <c r="B11" s="39">
        <v>1</v>
      </c>
    </row>
    <row r="12" spans="1:2" x14ac:dyDescent="0.25">
      <c r="A12" s="38" t="s">
        <v>19</v>
      </c>
      <c r="B12" s="39">
        <v>1</v>
      </c>
    </row>
    <row r="13" spans="1:2" x14ac:dyDescent="0.25">
      <c r="A13" s="38" t="s">
        <v>50</v>
      </c>
      <c r="B13" s="39">
        <v>1</v>
      </c>
    </row>
    <row r="14" spans="1:2" x14ac:dyDescent="0.25">
      <c r="A14" s="38" t="s">
        <v>51</v>
      </c>
      <c r="B14" s="39">
        <v>10</v>
      </c>
    </row>
    <row r="15" spans="1:2" x14ac:dyDescent="0.25">
      <c r="A15" s="38" t="s">
        <v>5</v>
      </c>
      <c r="B15" s="39">
        <v>10</v>
      </c>
    </row>
    <row r="16" spans="1:2" x14ac:dyDescent="0.25">
      <c r="A16" s="38" t="s">
        <v>4</v>
      </c>
      <c r="B16" s="39">
        <v>10</v>
      </c>
    </row>
    <row r="17" spans="1:2" x14ac:dyDescent="0.25">
      <c r="A17" s="38" t="s">
        <v>20</v>
      </c>
      <c r="B17" s="39">
        <v>10</v>
      </c>
    </row>
    <row r="18" spans="1:2" x14ac:dyDescent="0.25">
      <c r="A18" s="38" t="s">
        <v>3</v>
      </c>
      <c r="B18" s="39">
        <v>10</v>
      </c>
    </row>
    <row r="19" spans="1:2" x14ac:dyDescent="0.25">
      <c r="A19" s="38" t="s">
        <v>52</v>
      </c>
      <c r="B19" s="39">
        <v>10</v>
      </c>
    </row>
    <row r="20" spans="1:2" x14ac:dyDescent="0.25">
      <c r="A20" s="38" t="s">
        <v>53</v>
      </c>
      <c r="B20" s="39">
        <v>10</v>
      </c>
    </row>
    <row r="21" spans="1:2" x14ac:dyDescent="0.25">
      <c r="A21" s="38" t="s">
        <v>21</v>
      </c>
      <c r="B21" s="39">
        <v>1</v>
      </c>
    </row>
    <row r="22" spans="1:2" x14ac:dyDescent="0.25">
      <c r="A22" s="38" t="s">
        <v>22</v>
      </c>
      <c r="B22" s="39">
        <v>1</v>
      </c>
    </row>
    <row r="23" spans="1:2" x14ac:dyDescent="0.25">
      <c r="A23" s="38" t="s">
        <v>54</v>
      </c>
      <c r="B23" s="39">
        <v>1</v>
      </c>
    </row>
    <row r="24" spans="1:2" x14ac:dyDescent="0.25">
      <c r="A24" s="38" t="s">
        <v>6</v>
      </c>
      <c r="B24" s="39">
        <v>1</v>
      </c>
    </row>
    <row r="25" spans="1:2" x14ac:dyDescent="0.25">
      <c r="A25" s="38" t="s">
        <v>7</v>
      </c>
      <c r="B25" s="39">
        <v>1</v>
      </c>
    </row>
    <row r="26" spans="1:2" x14ac:dyDescent="0.25">
      <c r="A26" s="38" t="s">
        <v>55</v>
      </c>
      <c r="B26" s="39">
        <v>1</v>
      </c>
    </row>
    <row r="27" spans="1:2" x14ac:dyDescent="0.25">
      <c r="A27" s="38" t="s">
        <v>23</v>
      </c>
      <c r="B27" s="39">
        <v>1</v>
      </c>
    </row>
    <row r="28" spans="1:2" x14ac:dyDescent="0.25">
      <c r="A28" s="38" t="s">
        <v>8</v>
      </c>
      <c r="B28" s="39">
        <v>1</v>
      </c>
    </row>
    <row r="29" spans="1:2" x14ac:dyDescent="0.25">
      <c r="A29" s="38" t="s">
        <v>56</v>
      </c>
      <c r="B29" s="39">
        <v>1</v>
      </c>
    </row>
    <row r="30" spans="1:2" x14ac:dyDescent="0.25">
      <c r="A30" s="38" t="s">
        <v>9</v>
      </c>
      <c r="B30" s="39">
        <v>1</v>
      </c>
    </row>
    <row r="31" spans="1:2" x14ac:dyDescent="0.25">
      <c r="A31" s="38" t="s">
        <v>24</v>
      </c>
      <c r="B31" s="39">
        <v>10</v>
      </c>
    </row>
    <row r="32" spans="1:2" x14ac:dyDescent="0.25">
      <c r="A32" s="38" t="s">
        <v>57</v>
      </c>
      <c r="B32" s="39">
        <v>10</v>
      </c>
    </row>
    <row r="33" spans="1:2" x14ac:dyDescent="0.25">
      <c r="A33" s="38" t="s">
        <v>58</v>
      </c>
      <c r="B33" s="39">
        <v>10</v>
      </c>
    </row>
    <row r="34" spans="1:2" x14ac:dyDescent="0.25">
      <c r="A34" s="38" t="s">
        <v>25</v>
      </c>
      <c r="B34" s="39">
        <v>10</v>
      </c>
    </row>
    <row r="35" spans="1:2" x14ac:dyDescent="0.25">
      <c r="A35" s="38" t="s">
        <v>59</v>
      </c>
      <c r="B35" s="39">
        <v>10</v>
      </c>
    </row>
    <row r="36" spans="1:2" x14ac:dyDescent="0.25">
      <c r="A36" s="38" t="s">
        <v>26</v>
      </c>
      <c r="B36" s="39">
        <v>10</v>
      </c>
    </row>
    <row r="37" spans="1:2" x14ac:dyDescent="0.25">
      <c r="A37" s="38" t="s">
        <v>10</v>
      </c>
      <c r="B37" s="39">
        <v>10</v>
      </c>
    </row>
    <row r="38" spans="1:2" x14ac:dyDescent="0.25">
      <c r="A38" s="38" t="s">
        <v>60</v>
      </c>
      <c r="B38" s="39">
        <v>10</v>
      </c>
    </row>
    <row r="39" spans="1:2" x14ac:dyDescent="0.25">
      <c r="A39" s="38" t="s">
        <v>61</v>
      </c>
      <c r="B39" s="39">
        <v>10</v>
      </c>
    </row>
    <row r="40" spans="1:2" x14ac:dyDescent="0.25">
      <c r="A40" s="38" t="s">
        <v>11</v>
      </c>
      <c r="B40" s="39">
        <v>10</v>
      </c>
    </row>
    <row r="41" spans="1:2" x14ac:dyDescent="0.25">
      <c r="A41" s="38" t="s">
        <v>62</v>
      </c>
      <c r="B41" s="39">
        <v>10</v>
      </c>
    </row>
    <row r="42" spans="1:2" x14ac:dyDescent="0.25">
      <c r="A42" s="38" t="s">
        <v>63</v>
      </c>
      <c r="B42" s="39">
        <v>10</v>
      </c>
    </row>
    <row r="43" spans="1:2" x14ac:dyDescent="0.25">
      <c r="A43" s="38" t="s">
        <v>27</v>
      </c>
      <c r="B43" s="39">
        <v>10</v>
      </c>
    </row>
    <row r="44" spans="1:2" x14ac:dyDescent="0.25">
      <c r="A44" s="38" t="s">
        <v>64</v>
      </c>
      <c r="B44" s="39">
        <v>10</v>
      </c>
    </row>
    <row r="45" spans="1:2" x14ac:dyDescent="0.25">
      <c r="A45" s="38" t="s">
        <v>28</v>
      </c>
      <c r="B45" s="39">
        <v>10</v>
      </c>
    </row>
    <row r="46" spans="1:2" x14ac:dyDescent="0.25">
      <c r="A46" s="38" t="s">
        <v>65</v>
      </c>
      <c r="B46" s="39">
        <v>10</v>
      </c>
    </row>
    <row r="47" spans="1:2" x14ac:dyDescent="0.25">
      <c r="A47" s="38" t="s">
        <v>66</v>
      </c>
      <c r="B47" s="39">
        <v>10</v>
      </c>
    </row>
    <row r="48" spans="1:2" x14ac:dyDescent="0.25">
      <c r="A48" s="38" t="s">
        <v>67</v>
      </c>
      <c r="B48" s="39">
        <v>10</v>
      </c>
    </row>
    <row r="49" spans="1:2" x14ac:dyDescent="0.25">
      <c r="A49" s="38" t="s">
        <v>29</v>
      </c>
      <c r="B49" s="39">
        <v>10</v>
      </c>
    </row>
    <row r="50" spans="1:2" x14ac:dyDescent="0.25">
      <c r="A50" s="38" t="s">
        <v>68</v>
      </c>
      <c r="B50" s="39">
        <v>10</v>
      </c>
    </row>
    <row r="51" spans="1:2" x14ac:dyDescent="0.25">
      <c r="A51" s="38" t="s">
        <v>69</v>
      </c>
      <c r="B51" s="39">
        <v>10</v>
      </c>
    </row>
    <row r="52" spans="1:2" x14ac:dyDescent="0.25">
      <c r="A52" s="38" t="s">
        <v>70</v>
      </c>
      <c r="B52" s="39">
        <v>1</v>
      </c>
    </row>
    <row r="53" spans="1:2" x14ac:dyDescent="0.25">
      <c r="A53" s="38" t="s">
        <v>71</v>
      </c>
      <c r="B53" s="39">
        <v>10</v>
      </c>
    </row>
    <row r="54" spans="1:2" x14ac:dyDescent="0.25">
      <c r="A54" s="38" t="s">
        <v>30</v>
      </c>
      <c r="B54" s="39">
        <v>10</v>
      </c>
    </row>
    <row r="55" spans="1:2" x14ac:dyDescent="0.25">
      <c r="A55" s="38" t="s">
        <v>72</v>
      </c>
      <c r="B55" s="39">
        <v>10</v>
      </c>
    </row>
    <row r="56" spans="1:2" x14ac:dyDescent="0.25">
      <c r="A56" s="38" t="s">
        <v>73</v>
      </c>
      <c r="B56" s="39">
        <v>10</v>
      </c>
    </row>
    <row r="57" spans="1:2" x14ac:dyDescent="0.25">
      <c r="A57" s="38" t="s">
        <v>74</v>
      </c>
      <c r="B57" s="39">
        <v>1</v>
      </c>
    </row>
    <row r="58" spans="1:2" x14ac:dyDescent="0.25">
      <c r="A58" s="38" t="s">
        <v>75</v>
      </c>
      <c r="B58" s="39">
        <v>1</v>
      </c>
    </row>
    <row r="59" spans="1:2" x14ac:dyDescent="0.25">
      <c r="A59" s="38" t="s">
        <v>31</v>
      </c>
      <c r="B59" s="39">
        <v>1</v>
      </c>
    </row>
    <row r="60" spans="1:2" x14ac:dyDescent="0.25">
      <c r="A60" s="38" t="s">
        <v>76</v>
      </c>
      <c r="B60" s="39">
        <v>1</v>
      </c>
    </row>
    <row r="61" spans="1:2" x14ac:dyDescent="0.25">
      <c r="A61" s="38" t="s">
        <v>38</v>
      </c>
      <c r="B61" s="39">
        <v>10</v>
      </c>
    </row>
    <row r="62" spans="1:2" x14ac:dyDescent="0.25">
      <c r="A62" s="38" t="s">
        <v>77</v>
      </c>
      <c r="B62" s="39">
        <v>1</v>
      </c>
    </row>
    <row r="63" spans="1:2" x14ac:dyDescent="0.25">
      <c r="A63" s="38" t="s">
        <v>32</v>
      </c>
      <c r="B63" s="39">
        <v>1</v>
      </c>
    </row>
    <row r="64" spans="1:2" x14ac:dyDescent="0.25">
      <c r="A64" s="38" t="s">
        <v>78</v>
      </c>
      <c r="B64" s="39">
        <v>1</v>
      </c>
    </row>
    <row r="65" spans="1:2" x14ac:dyDescent="0.25">
      <c r="A65" s="38" t="s">
        <v>79</v>
      </c>
      <c r="B65" s="39">
        <v>1</v>
      </c>
    </row>
    <row r="66" spans="1:2" x14ac:dyDescent="0.25">
      <c r="A66" s="38" t="s">
        <v>12</v>
      </c>
      <c r="B66" s="39">
        <v>1</v>
      </c>
    </row>
    <row r="67" spans="1:2" x14ac:dyDescent="0.25">
      <c r="A67" s="38" t="s">
        <v>33</v>
      </c>
      <c r="B67" s="39">
        <v>1</v>
      </c>
    </row>
    <row r="68" spans="1:2" x14ac:dyDescent="0.25">
      <c r="A68" s="38" t="s">
        <v>34</v>
      </c>
      <c r="B68" s="39">
        <v>1</v>
      </c>
    </row>
    <row r="69" spans="1:2" x14ac:dyDescent="0.25">
      <c r="A69" s="38" t="s">
        <v>80</v>
      </c>
      <c r="B69" s="39">
        <v>1</v>
      </c>
    </row>
    <row r="70" spans="1:2" x14ac:dyDescent="0.25">
      <c r="A70" s="38" t="s">
        <v>13</v>
      </c>
      <c r="B70" s="39">
        <v>1</v>
      </c>
    </row>
    <row r="71" spans="1:2" x14ac:dyDescent="0.25">
      <c r="A71" s="38" t="s">
        <v>35</v>
      </c>
      <c r="B71" s="39">
        <v>1</v>
      </c>
    </row>
    <row r="72" spans="1:2" x14ac:dyDescent="0.25">
      <c r="A72" s="38" t="s">
        <v>81</v>
      </c>
      <c r="B72" s="39">
        <v>1</v>
      </c>
    </row>
    <row r="73" spans="1:2" x14ac:dyDescent="0.25">
      <c r="A73" s="38" t="s">
        <v>82</v>
      </c>
      <c r="B73" s="39">
        <v>10</v>
      </c>
    </row>
    <row r="74" spans="1:2" x14ac:dyDescent="0.25">
      <c r="A74" s="38" t="s">
        <v>83</v>
      </c>
      <c r="B74" s="39">
        <v>1</v>
      </c>
    </row>
    <row r="75" spans="1:2" x14ac:dyDescent="0.25">
      <c r="A75" s="38" t="s">
        <v>84</v>
      </c>
      <c r="B75" s="39">
        <v>1</v>
      </c>
    </row>
    <row r="76" spans="1:2" x14ac:dyDescent="0.25">
      <c r="A76" s="38" t="s">
        <v>85</v>
      </c>
      <c r="B76" s="39">
        <v>10</v>
      </c>
    </row>
    <row r="77" spans="1:2" x14ac:dyDescent="0.25">
      <c r="A77" s="38" t="s">
        <v>86</v>
      </c>
      <c r="B77" s="39">
        <v>1</v>
      </c>
    </row>
    <row r="78" spans="1:2" x14ac:dyDescent="0.25">
      <c r="A78" s="38" t="s">
        <v>87</v>
      </c>
      <c r="B78" s="39">
        <v>10</v>
      </c>
    </row>
    <row r="79" spans="1:2" x14ac:dyDescent="0.25">
      <c r="A79" s="38" t="s">
        <v>36</v>
      </c>
      <c r="B79" s="39">
        <v>10</v>
      </c>
    </row>
    <row r="80" spans="1:2" x14ac:dyDescent="0.25">
      <c r="A80" s="38" t="s">
        <v>88</v>
      </c>
      <c r="B80" s="39">
        <v>10</v>
      </c>
    </row>
    <row r="81" spans="1:2" x14ac:dyDescent="0.25">
      <c r="A81" s="38" t="s">
        <v>89</v>
      </c>
      <c r="B81" s="39">
        <v>10</v>
      </c>
    </row>
    <row r="82" spans="1:2" x14ac:dyDescent="0.25">
      <c r="A82" s="38" t="s">
        <v>14</v>
      </c>
      <c r="B82" s="39">
        <v>10</v>
      </c>
    </row>
    <row r="83" spans="1:2" x14ac:dyDescent="0.25">
      <c r="A83" s="38" t="s">
        <v>37</v>
      </c>
      <c r="B83" s="39">
        <v>1</v>
      </c>
    </row>
    <row r="84" spans="1:2" x14ac:dyDescent="0.25">
      <c r="A84" s="38" t="s">
        <v>90</v>
      </c>
      <c r="B84" s="39">
        <v>10</v>
      </c>
    </row>
    <row r="85" spans="1:2" x14ac:dyDescent="0.25">
      <c r="A85" s="38" t="s">
        <v>39</v>
      </c>
      <c r="B85" s="39">
        <v>10</v>
      </c>
    </row>
    <row r="86" spans="1:2" x14ac:dyDescent="0.25">
      <c r="A86" s="38" t="s">
        <v>91</v>
      </c>
      <c r="B86" s="39">
        <v>1</v>
      </c>
    </row>
    <row r="87" spans="1:2" x14ac:dyDescent="0.25">
      <c r="A87" s="38" t="s">
        <v>15</v>
      </c>
      <c r="B87" s="39">
        <v>1</v>
      </c>
    </row>
    <row r="88" spans="1:2" x14ac:dyDescent="0.25">
      <c r="A88" s="38" t="s">
        <v>92</v>
      </c>
      <c r="B88" s="39">
        <v>1</v>
      </c>
    </row>
    <row r="89" spans="1:2" x14ac:dyDescent="0.25">
      <c r="A89" s="38" t="s">
        <v>16</v>
      </c>
      <c r="B89" s="39">
        <v>10</v>
      </c>
    </row>
    <row r="90" spans="1:2" x14ac:dyDescent="0.25">
      <c r="A90" s="38" t="s">
        <v>93</v>
      </c>
      <c r="B90" s="39">
        <v>1</v>
      </c>
    </row>
    <row r="91" spans="1:2" x14ac:dyDescent="0.25">
      <c r="A91" s="38" t="s">
        <v>17</v>
      </c>
      <c r="B91" s="39">
        <v>1</v>
      </c>
    </row>
    <row r="92" spans="1:2" x14ac:dyDescent="0.25">
      <c r="A92" s="38" t="s">
        <v>18</v>
      </c>
      <c r="B92" s="39">
        <v>1</v>
      </c>
    </row>
    <row r="93" spans="1:2" x14ac:dyDescent="0.25">
      <c r="A93" s="38" t="s">
        <v>94</v>
      </c>
      <c r="B93" s="39">
        <v>10</v>
      </c>
    </row>
  </sheetData>
  <sheetProtection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4"/>
  <sheetViews>
    <sheetView workbookViewId="0">
      <selection activeCell="A4" sqref="A4"/>
    </sheetView>
  </sheetViews>
  <sheetFormatPr defaultRowHeight="15" x14ac:dyDescent="0.25"/>
  <cols>
    <col min="2" max="2" width="42.140625" bestFit="1" customWidth="1"/>
    <col min="3" max="3" width="9.7109375" bestFit="1" customWidth="1"/>
    <col min="4" max="4" width="15" bestFit="1" customWidth="1"/>
  </cols>
  <sheetData>
    <row r="1" spans="1:5" x14ac:dyDescent="0.25">
      <c r="A1" t="s">
        <v>95</v>
      </c>
      <c r="B1" t="s">
        <v>0</v>
      </c>
      <c r="C1" t="s">
        <v>96</v>
      </c>
      <c r="D1" t="s">
        <v>100</v>
      </c>
      <c r="E1" s="4" t="s">
        <v>135</v>
      </c>
    </row>
    <row r="2" spans="1:5" x14ac:dyDescent="0.25">
      <c r="A2">
        <v>2018</v>
      </c>
      <c r="B2" t="s">
        <v>161</v>
      </c>
      <c r="C2">
        <v>3</v>
      </c>
      <c r="D2" t="s">
        <v>97</v>
      </c>
      <c r="E2" t="s">
        <v>114</v>
      </c>
    </row>
    <row r="3" spans="1:5" x14ac:dyDescent="0.25">
      <c r="A3">
        <v>2017</v>
      </c>
      <c r="B3" t="s">
        <v>162</v>
      </c>
      <c r="D3" t="s">
        <v>98</v>
      </c>
      <c r="E3" t="s">
        <v>155</v>
      </c>
    </row>
    <row r="4" spans="1:5" x14ac:dyDescent="0.25">
      <c r="A4">
        <v>2016</v>
      </c>
      <c r="B4" t="s">
        <v>163</v>
      </c>
      <c r="D4" t="s">
        <v>99</v>
      </c>
      <c r="E4" t="s">
        <v>115</v>
      </c>
    </row>
    <row r="5" spans="1:5" x14ac:dyDescent="0.25">
      <c r="A5">
        <v>2015</v>
      </c>
      <c r="B5" t="s">
        <v>164</v>
      </c>
      <c r="E5" t="s">
        <v>116</v>
      </c>
    </row>
    <row r="6" spans="1:5" x14ac:dyDescent="0.25">
      <c r="A6">
        <v>2014</v>
      </c>
      <c r="B6" t="s">
        <v>165</v>
      </c>
      <c r="E6" t="s">
        <v>117</v>
      </c>
    </row>
    <row r="7" spans="1:5" x14ac:dyDescent="0.25">
      <c r="A7">
        <v>2013</v>
      </c>
      <c r="E7" t="s">
        <v>118</v>
      </c>
    </row>
    <row r="8" spans="1:5" x14ac:dyDescent="0.25">
      <c r="A8">
        <v>2012</v>
      </c>
      <c r="E8" t="s">
        <v>119</v>
      </c>
    </row>
    <row r="9" spans="1:5" x14ac:dyDescent="0.25">
      <c r="A9">
        <v>2011</v>
      </c>
      <c r="E9" t="s">
        <v>156</v>
      </c>
    </row>
    <row r="10" spans="1:5" x14ac:dyDescent="0.25">
      <c r="A10">
        <v>2010</v>
      </c>
      <c r="E10" t="s">
        <v>120</v>
      </c>
    </row>
    <row r="11" spans="1:5" x14ac:dyDescent="0.25">
      <c r="A11">
        <v>2009</v>
      </c>
      <c r="E11" t="s">
        <v>121</v>
      </c>
    </row>
    <row r="12" spans="1:5" x14ac:dyDescent="0.25">
      <c r="A12">
        <v>2008</v>
      </c>
      <c r="E12" t="s">
        <v>122</v>
      </c>
    </row>
    <row r="13" spans="1:5" x14ac:dyDescent="0.25">
      <c r="A13">
        <v>2007</v>
      </c>
      <c r="E13" t="s">
        <v>123</v>
      </c>
    </row>
    <row r="14" spans="1:5" x14ac:dyDescent="0.25">
      <c r="A14">
        <v>2006</v>
      </c>
      <c r="E14" t="s">
        <v>124</v>
      </c>
    </row>
    <row r="15" spans="1:5" x14ac:dyDescent="0.25">
      <c r="A15">
        <v>2005</v>
      </c>
      <c r="E15" t="s">
        <v>125</v>
      </c>
    </row>
    <row r="16" spans="1:5" x14ac:dyDescent="0.25">
      <c r="A16">
        <v>2004</v>
      </c>
      <c r="E16" t="s">
        <v>126</v>
      </c>
    </row>
    <row r="17" spans="1:5" x14ac:dyDescent="0.25">
      <c r="A17">
        <v>2003</v>
      </c>
      <c r="E17" t="s">
        <v>127</v>
      </c>
    </row>
    <row r="18" spans="1:5" x14ac:dyDescent="0.25">
      <c r="A18">
        <v>2002</v>
      </c>
      <c r="E18" t="s">
        <v>157</v>
      </c>
    </row>
    <row r="19" spans="1:5" x14ac:dyDescent="0.25">
      <c r="A19">
        <v>2001</v>
      </c>
      <c r="E19" t="s">
        <v>128</v>
      </c>
    </row>
    <row r="20" spans="1:5" x14ac:dyDescent="0.25">
      <c r="A20">
        <v>2000</v>
      </c>
      <c r="E20" t="s">
        <v>129</v>
      </c>
    </row>
    <row r="21" spans="1:5" x14ac:dyDescent="0.25">
      <c r="A21">
        <v>1999</v>
      </c>
      <c r="E21" t="s">
        <v>130</v>
      </c>
    </row>
    <row r="22" spans="1:5" x14ac:dyDescent="0.25">
      <c r="A22">
        <v>1998</v>
      </c>
      <c r="E22" t="s">
        <v>131</v>
      </c>
    </row>
    <row r="23" spans="1:5" x14ac:dyDescent="0.25">
      <c r="A23">
        <v>1997</v>
      </c>
      <c r="E23" t="s">
        <v>132</v>
      </c>
    </row>
    <row r="24" spans="1:5" x14ac:dyDescent="0.25">
      <c r="A24">
        <v>1996</v>
      </c>
      <c r="E24" t="s">
        <v>133</v>
      </c>
    </row>
    <row r="25" spans="1:5" x14ac:dyDescent="0.25">
      <c r="A25">
        <v>1995</v>
      </c>
      <c r="E25" t="s">
        <v>134</v>
      </c>
    </row>
    <row r="26" spans="1:5" x14ac:dyDescent="0.25">
      <c r="A26">
        <v>1994</v>
      </c>
      <c r="E26" s="5"/>
    </row>
    <row r="27" spans="1:5" x14ac:dyDescent="0.25">
      <c r="A27">
        <v>1993</v>
      </c>
      <c r="E27" s="5"/>
    </row>
    <row r="28" spans="1:5" x14ac:dyDescent="0.25">
      <c r="A28">
        <v>1992</v>
      </c>
      <c r="E28" s="5"/>
    </row>
    <row r="29" spans="1:5" x14ac:dyDescent="0.25">
      <c r="A29">
        <v>1991</v>
      </c>
      <c r="E29" s="5"/>
    </row>
    <row r="30" spans="1:5" x14ac:dyDescent="0.25">
      <c r="A30">
        <v>1990</v>
      </c>
      <c r="E30" s="5"/>
    </row>
    <row r="31" spans="1:5" x14ac:dyDescent="0.25">
      <c r="E31" s="5"/>
    </row>
    <row r="32" spans="1:5" x14ac:dyDescent="0.25">
      <c r="E32" s="5"/>
    </row>
    <row r="33" spans="5:5" x14ac:dyDescent="0.25">
      <c r="E33" s="5"/>
    </row>
    <row r="34" spans="5:5" x14ac:dyDescent="0.25">
      <c r="E34" s="5"/>
    </row>
    <row r="35" spans="5:5" x14ac:dyDescent="0.25">
      <c r="E35" s="5"/>
    </row>
    <row r="36" spans="5:5" x14ac:dyDescent="0.25">
      <c r="E36" s="5"/>
    </row>
    <row r="37" spans="5:5" x14ac:dyDescent="0.25">
      <c r="E37" s="5"/>
    </row>
    <row r="38" spans="5:5" x14ac:dyDescent="0.25">
      <c r="E38" s="5"/>
    </row>
    <row r="39" spans="5:5" x14ac:dyDescent="0.25">
      <c r="E39" s="5"/>
    </row>
    <row r="40" spans="5:5" x14ac:dyDescent="0.25">
      <c r="E40" s="5"/>
    </row>
    <row r="41" spans="5:5" x14ac:dyDescent="0.25">
      <c r="E41" s="5"/>
    </row>
    <row r="42" spans="5:5" x14ac:dyDescent="0.25">
      <c r="E42" s="5"/>
    </row>
    <row r="43" spans="5:5" x14ac:dyDescent="0.25">
      <c r="E43" s="5"/>
    </row>
    <row r="44" spans="5:5" x14ac:dyDescent="0.25">
      <c r="E44" s="5"/>
    </row>
  </sheetData>
  <sheetProtection algorithmName="SHA-512" hashValue="vXY1wx2Ua3BI1ZHsyLsUrHCRrMWgLHBg/hSPKif28qztupNhll8es7saipDb0hcPL3wDHa0vQ7VDnB7viEKH7A==" saltValue="POCN86NDrg2QNumBZNSFyA==" spinCount="100000" sheet="1" objects="1" scenarios="1"/>
  <sortState ref="A2:A30">
    <sortCondition descending="1" ref="A2:A3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2018-10-26T17:53:46+00:00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445235E009964F93632A5B1F5FE824" ma:contentTypeVersion="8" ma:contentTypeDescription="Create a new document." ma:contentTypeScope="" ma:versionID="2561cfffd45ffc4009fd72d5f9ba74e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562d4bea-6953-4de6-9541-fbb924e4b9c5" xmlns:ns6="7d8dd676-26ca-4e08-b90f-b4e0026a58ac" targetNamespace="http://schemas.microsoft.com/office/2006/metadata/properties" ma:root="true" ma:fieldsID="0b766806bea8d9f305bec723c3f6385c" ns1:_="" ns2:_="" ns3:_="" ns4:_="" ns5:_="" ns6:_="">
    <xsd:import namespace="http://schemas.microsoft.com/sharepoint/v3"/>
    <xsd:import namespace="4ffa91fb-a0ff-4ac5-b2db-65c790d184a4"/>
    <xsd:import namespace="http://schemas.microsoft.com/sharepoint.v3"/>
    <xsd:import namespace="http://schemas.microsoft.com/sharepoint/v3/fields"/>
    <xsd:import namespace="562d4bea-6953-4de6-9541-fbb924e4b9c5"/>
    <xsd:import namespace="7d8dd676-26ca-4e08-b90f-b4e0026a58ac"/>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2d4bea-6953-4de6-9541-fbb924e4b9c5"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8dd676-26ca-4e08-b90f-b4e0026a58ac"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E14C38-3E8B-41DE-A508-2C410B0A4265}">
  <ds:schemaRefs>
    <ds:schemaRef ds:uri="http://purl.org/dc/elements/1.1/"/>
    <ds:schemaRef ds:uri="562d4bea-6953-4de6-9541-fbb924e4b9c5"/>
    <ds:schemaRef ds:uri="http://schemas.microsoft.com/sharepoint/v3/fields"/>
    <ds:schemaRef ds:uri="http://schemas.microsoft.com/sharepoint.v3"/>
    <ds:schemaRef ds:uri="http://schemas.microsoft.com/office/2006/documentManagement/types"/>
    <ds:schemaRef ds:uri="7d8dd676-26ca-4e08-b90f-b4e0026a58ac"/>
    <ds:schemaRef ds:uri="http://purl.org/dc/dcmitype/"/>
    <ds:schemaRef ds:uri="http://purl.org/dc/terms/"/>
    <ds:schemaRef ds:uri="http://schemas.microsoft.com/office/infopath/2007/PartnerControls"/>
    <ds:schemaRef ds:uri="http://schemas.microsoft.com/sharepoint/v3"/>
    <ds:schemaRef ds:uri="http://schemas.microsoft.com/office/2006/metadata/properties"/>
    <ds:schemaRef ds:uri="http://schemas.openxmlformats.org/package/2006/metadata/core-properties"/>
    <ds:schemaRef ds:uri="4ffa91fb-a0ff-4ac5-b2db-65c790d184a4"/>
    <ds:schemaRef ds:uri="http://www.w3.org/XML/1998/namespace"/>
  </ds:schemaRefs>
</ds:datastoreItem>
</file>

<file path=customXml/itemProps2.xml><?xml version="1.0" encoding="utf-8"?>
<ds:datastoreItem xmlns:ds="http://schemas.openxmlformats.org/officeDocument/2006/customXml" ds:itemID="{FA7B5D76-FFF4-4461-9BFC-C7C3B5FDA6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562d4bea-6953-4de6-9541-fbb924e4b9c5"/>
    <ds:schemaRef ds:uri="7d8dd676-26ca-4e08-b90f-b4e0026a5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F318EA-D3AE-42CD-A569-DA567FA9A8A0}">
  <ds:schemaRefs>
    <ds:schemaRef ds:uri="Microsoft.SharePoint.Taxonomy.ContentTypeSync"/>
  </ds:schemaRefs>
</ds:datastoreItem>
</file>

<file path=customXml/itemProps4.xml><?xml version="1.0" encoding="utf-8"?>
<ds:datastoreItem xmlns:ds="http://schemas.openxmlformats.org/officeDocument/2006/customXml" ds:itemID="{35AA9E6F-922C-4BBC-92BA-109B0A6181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Partner Info and ToC</vt:lpstr>
      <vt:lpstr>Dehydrator Vents</vt:lpstr>
      <vt:lpstr>Pneumatic Controllers</vt:lpstr>
      <vt:lpstr>Additional Activities</vt:lpstr>
      <vt:lpstr>references</vt:lpstr>
      <vt:lpstr>production_activities</vt:lpstr>
      <vt:lpstr>picklists</vt:lpstr>
      <vt:lpstr>default_CH4_content</vt:lpstr>
      <vt:lpstr>default_hours</vt:lpstr>
      <vt:lpstr>Efficiency</vt:lpstr>
      <vt:lpstr>Emission_Factor</vt:lpstr>
      <vt:lpstr>partners</vt:lpstr>
      <vt:lpstr>pneumatic_highbleed_EF</vt:lpstr>
      <vt:lpstr>pneumatic_lowbleed_EF</vt:lpstr>
      <vt:lpstr>'Partner Info and ToC'!Print_Area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Bachman, Chris</dc:creator>
  <cp:lastModifiedBy>Bachman, Chris</cp:lastModifiedBy>
  <cp:lastPrinted>2018-12-18T17:08:34Z</cp:lastPrinted>
  <dcterms:created xsi:type="dcterms:W3CDTF">2018-04-06T15:54:18Z</dcterms:created>
  <dcterms:modified xsi:type="dcterms:W3CDTF">2018-12-19T12:58:40Z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0x010100B1445235E009964F93632A5B1F5FE824</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