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B1\OneDrive - U.S. NRC\KEB1\RENEWALS\3150-0214 Part 37\2019\FINAL\from ADAMS\"/>
    </mc:Choice>
  </mc:AlternateContent>
  <xr:revisionPtr revIDLastSave="0" documentId="10_ncr:100000_{06B49EA5-FF7C-40AF-9DE4-06236356FD57}" xr6:coauthVersionLast="31" xr6:coauthVersionMax="31" xr10:uidLastSave="{00000000-0000-0000-0000-000000000000}"/>
  <bookViews>
    <workbookView xWindow="0" yWindow="0" windowWidth="17880" windowHeight="6252" tabRatio="857" xr2:uid="{00000000-000D-0000-FFFF-FFFF00000000}"/>
  </bookViews>
  <sheets>
    <sheet name="Annual Reporting" sheetId="2" r:id="rId1"/>
    <sheet name="Annual 3rd Party" sheetId="4" r:id="rId2"/>
    <sheet name="Annual recordkeeping" sheetId="6" r:id="rId3"/>
    <sheet name="TOTALS" sheetId="8" r:id="rId4"/>
    <sheet name="Burden change" sheetId="9" r:id="rId5"/>
  </sheets>
  <definedNames>
    <definedName name="_ftn1" localSheetId="1">'Annual 3rd Party'!#REF!</definedName>
    <definedName name="_ftnref1" localSheetId="1">'Annual 3rd Party'!$G$22</definedName>
  </definedNames>
  <calcPr calcId="179017"/>
</workbook>
</file>

<file path=xl/calcChain.xml><?xml version="1.0" encoding="utf-8"?>
<calcChain xmlns="http://schemas.openxmlformats.org/spreadsheetml/2006/main">
  <c r="G5" i="9" l="1"/>
  <c r="B16" i="8" l="1"/>
  <c r="E11" i="2"/>
  <c r="B12" i="8" l="1"/>
  <c r="E15" i="6" l="1"/>
  <c r="E16" i="6"/>
  <c r="E17" i="6"/>
  <c r="E18" i="6"/>
  <c r="E19" i="6"/>
  <c r="E20" i="6"/>
  <c r="E21" i="6"/>
  <c r="E14" i="6"/>
  <c r="E13" i="6"/>
  <c r="E8" i="6"/>
  <c r="E9" i="6"/>
  <c r="E10" i="6"/>
  <c r="E11" i="6"/>
  <c r="E12" i="6"/>
  <c r="E7" i="6"/>
  <c r="E5" i="6"/>
  <c r="E6" i="6"/>
  <c r="E4" i="6"/>
  <c r="E3" i="6"/>
  <c r="G9" i="4"/>
  <c r="E4" i="4"/>
  <c r="G4" i="4" s="1"/>
  <c r="E5" i="4"/>
  <c r="G5" i="4" s="1"/>
  <c r="E6" i="4"/>
  <c r="G6" i="4" s="1"/>
  <c r="E7" i="4"/>
  <c r="G7" i="4" s="1"/>
  <c r="E8" i="4"/>
  <c r="G8" i="4" s="1"/>
  <c r="E10" i="4"/>
  <c r="G10" i="4" s="1"/>
  <c r="E11" i="4"/>
  <c r="G11" i="4" s="1"/>
  <c r="E12" i="4"/>
  <c r="G12" i="4" s="1"/>
  <c r="E13" i="4"/>
  <c r="G13" i="4" s="1"/>
  <c r="E14" i="4"/>
  <c r="G14" i="4" s="1"/>
  <c r="E15" i="4"/>
  <c r="G15" i="4" s="1"/>
  <c r="E16" i="4"/>
  <c r="G16" i="4" s="1"/>
  <c r="E17" i="4"/>
  <c r="G17" i="4" s="1"/>
  <c r="E18" i="4"/>
  <c r="G18" i="4" s="1"/>
  <c r="E19" i="4"/>
  <c r="G19" i="4" s="1"/>
  <c r="E20" i="4"/>
  <c r="G20" i="4" s="1"/>
  <c r="E21" i="4"/>
  <c r="G21" i="4" s="1"/>
  <c r="E3" i="4"/>
  <c r="G3" i="4" s="1"/>
  <c r="E14" i="2"/>
  <c r="G14" i="2" s="1"/>
  <c r="E15" i="2"/>
  <c r="G15" i="2" s="1"/>
  <c r="E8" i="2"/>
  <c r="G8" i="2" s="1"/>
  <c r="E9" i="2"/>
  <c r="G9" i="2" s="1"/>
  <c r="E10" i="2"/>
  <c r="G10" i="2" s="1"/>
  <c r="G11" i="2"/>
  <c r="E12" i="2"/>
  <c r="G12" i="2" s="1"/>
  <c r="E13" i="2"/>
  <c r="G13" i="2" s="1"/>
  <c r="E7" i="2"/>
  <c r="G7" i="2" s="1"/>
  <c r="E5" i="2"/>
  <c r="G5" i="2" s="1"/>
  <c r="E4" i="2"/>
  <c r="G4" i="2" s="1"/>
  <c r="E3" i="2"/>
  <c r="G3" i="2" s="1"/>
  <c r="E22" i="6" l="1"/>
  <c r="D5" i="9" s="1"/>
  <c r="F5" i="9" s="1"/>
  <c r="E16" i="2"/>
  <c r="G16" i="2"/>
  <c r="G22" i="4"/>
  <c r="E22" i="4"/>
  <c r="B3" i="8"/>
  <c r="B4" i="8" l="1"/>
  <c r="D4" i="8" s="1"/>
  <c r="D6" i="9"/>
  <c r="F6" i="9" s="1"/>
  <c r="D3" i="8"/>
  <c r="B15" i="8"/>
  <c r="B17" i="8" s="1"/>
  <c r="C4" i="8"/>
  <c r="E6" i="9"/>
  <c r="G6" i="9" s="1"/>
  <c r="B2" i="8"/>
  <c r="D2" i="8" s="1"/>
  <c r="D4" i="9"/>
  <c r="F4" i="9" s="1"/>
  <c r="C2" i="8"/>
  <c r="C5" i="8" s="1"/>
  <c r="E4" i="9"/>
  <c r="G4" i="9" s="1"/>
  <c r="E7" i="9" l="1"/>
  <c r="G7" i="9" s="1"/>
  <c r="D7" i="9"/>
  <c r="F7" i="9" s="1"/>
  <c r="B5" i="8"/>
  <c r="D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MasterImage</author>
  </authors>
  <commentList>
    <comment ref="C1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MasterImage:</t>
        </r>
        <r>
          <rPr>
            <sz val="9"/>
            <color indexed="81"/>
            <rFont val="Tahoma"/>
            <family val="2"/>
          </rPr>
          <t xml:space="preserve">
Cat 2 licensees shipping.</t>
        </r>
      </text>
    </comment>
    <comment ref="C1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MasterImage:</t>
        </r>
        <r>
          <rPr>
            <sz val="9"/>
            <color indexed="81"/>
            <rFont val="Tahoma"/>
            <family val="2"/>
          </rPr>
          <t xml:space="preserve">
(Cat 2) 530 Radiographers + (Cat 1) 15 M&amp;D + 1 Irradiator/yr) =646</t>
        </r>
      </text>
    </comment>
  </commentList>
</comments>
</file>

<file path=xl/sharedStrings.xml><?xml version="1.0" encoding="utf-8"?>
<sst xmlns="http://schemas.openxmlformats.org/spreadsheetml/2006/main" count="178" uniqueCount="137">
  <si>
    <t>Section</t>
  </si>
  <si>
    <t>Number of Respondents</t>
  </si>
  <si>
    <t>Responses per Respondent</t>
  </si>
  <si>
    <t>Responses</t>
  </si>
  <si>
    <t>Burden per Response</t>
  </si>
  <si>
    <t>Total Burden Hours</t>
  </si>
  <si>
    <t>Respondents</t>
  </si>
  <si>
    <t>Rsps. Per Respndt</t>
  </si>
  <si>
    <t>Total Annual Burden Hours</t>
  </si>
  <si>
    <t>37.23(d)</t>
  </si>
  <si>
    <t>37.57(a)</t>
  </si>
  <si>
    <t>37.57(b)</t>
  </si>
  <si>
    <t>37.57(c)</t>
  </si>
  <si>
    <t>37.77(a)&amp;(b)</t>
  </si>
  <si>
    <t>37.77 (c),</t>
  </si>
  <si>
    <t>37.77 (d)</t>
  </si>
  <si>
    <t>37.81(a), (b), (c), (d), (e), &amp;(f)</t>
  </si>
  <si>
    <t>37.81(g)&amp;(h)</t>
  </si>
  <si>
    <t>TOTAL</t>
  </si>
  <si>
    <t>37.11(a)</t>
  </si>
  <si>
    <t>37.25(c)</t>
  </si>
  <si>
    <t>37.45(a)(2)&amp;(5) in PR, 37.45(b)(1)&amp;(2) in FR</t>
  </si>
  <si>
    <t>NOTES</t>
  </si>
  <si>
    <t>37.43(c)</t>
  </si>
  <si>
    <t>37.23(g)(1)</t>
  </si>
  <si>
    <t>37.45(b)(1) &amp; (2)</t>
  </si>
  <si>
    <t>37.49(d)</t>
  </si>
  <si>
    <t>37.75(a)(1)</t>
  </si>
  <si>
    <t>37.75(a)(2)</t>
  </si>
  <si>
    <t>37.75(b)</t>
  </si>
  <si>
    <t>37.75(c)</t>
  </si>
  <si>
    <t>37.75(d)</t>
  </si>
  <si>
    <t>Rspndnts</t>
  </si>
  <si>
    <t>37.81(a),(c)&amp;(e)</t>
  </si>
  <si>
    <t>37.79(b)(1)(iii) in PR, 37.79(b)(1)(ii) in FR</t>
  </si>
  <si>
    <t>37.31(a)</t>
  </si>
  <si>
    <t>37.31(e)</t>
  </si>
  <si>
    <t>37.33(b)&amp;(c)</t>
  </si>
  <si>
    <t>37.43(a)(4)</t>
  </si>
  <si>
    <t>37.43(c)(4)</t>
  </si>
  <si>
    <t>37.45(c)</t>
  </si>
  <si>
    <t>37.55(c)</t>
  </si>
  <si>
    <t>37.77(e)</t>
  </si>
  <si>
    <t>Number of Recordkeepers</t>
  </si>
  <si>
    <t>Burden per Recordkeeper</t>
  </si>
  <si>
    <t xml:space="preserve">37.51(b) </t>
  </si>
  <si>
    <t>37.79(b)(1)(i)</t>
  </si>
  <si>
    <t>37.71(c) in PR, 37.71(a)-(d) in FR</t>
  </si>
  <si>
    <t xml:space="preserve">37.75(a)(3), (b), &amp; (e) </t>
  </si>
  <si>
    <t>37.79(c) in PR, 37.79(a)(1)(iii) &amp;(v) in FR</t>
  </si>
  <si>
    <t>Reporting</t>
  </si>
  <si>
    <t>Recordkeeping</t>
  </si>
  <si>
    <t>37.45(a)(1)&amp;(2), (d)</t>
  </si>
  <si>
    <t>Third-Party Disclosure</t>
  </si>
  <si>
    <t>Total</t>
  </si>
  <si>
    <t>Hours</t>
  </si>
  <si>
    <t>Notes</t>
  </si>
  <si>
    <t>Retention Period</t>
  </si>
  <si>
    <t>Training</t>
  </si>
  <si>
    <t>No exemption applications anticipated</t>
  </si>
  <si>
    <t>Fingerprinting requirement, burden captures reviewing officials &amp; estimated 3 new employees per licensee annually.</t>
  </si>
  <si>
    <t>Notify regional office  on LLEA none response, none estimated</t>
  </si>
  <si>
    <t>Event notification</t>
  </si>
  <si>
    <t>Phone call of suspicious activity</t>
  </si>
  <si>
    <t>Written follow up report for notifications within 30 days</t>
  </si>
  <si>
    <t>Advance written notification of Category 1 shipments</t>
  </si>
  <si>
    <t>Revision notification</t>
  </si>
  <si>
    <t>Cancel notification</t>
  </si>
  <si>
    <t>Notification of lost/missing cat 1 &amp; 2 materials and recovery</t>
  </si>
  <si>
    <t>Employees providing personal history information</t>
  </si>
  <si>
    <t>Notification of employees that they have the right to correct and complete information. No responses anticipated</t>
  </si>
  <si>
    <t>Notify each individual how their fingerprints will be used.</t>
  </si>
  <si>
    <t xml:space="preserve">Annual LLEA coordination </t>
  </si>
  <si>
    <t>Request armed response from LLEA- burden in 37.45(a)(10). none anticipated</t>
  </si>
  <si>
    <t>Notify ops center with 4 hrs of suspicious activity</t>
  </si>
  <si>
    <t>Pre-planning and coordination of Category 1 shipping with receiving licensee</t>
  </si>
  <si>
    <t>Pre-planning and coordination with States thru which shipment passes of Category 1 Shipments</t>
  </si>
  <si>
    <t>Pre-planning and coordination of Category 2 shipping with receiving licensee</t>
  </si>
  <si>
    <t>Notification of shipping licensee upon receipt on Category 2 shipments</t>
  </si>
  <si>
    <t>Change in arrival time</t>
  </si>
  <si>
    <t>Advance written notification to the states of Category 1 shipments</t>
  </si>
  <si>
    <t>Revision notification to state</t>
  </si>
  <si>
    <t>Cancel notification to state</t>
  </si>
  <si>
    <t>Periodic reports to communication center</t>
  </si>
  <si>
    <t>Category 1, zero estimated</t>
  </si>
  <si>
    <t>List of persons approved access</t>
  </si>
  <si>
    <t>3 years from the date the individual no longer requires unescorted access</t>
  </si>
  <si>
    <t>Notification records</t>
  </si>
  <si>
    <t>1 year</t>
  </si>
  <si>
    <t>Record of procedure and  trustworthiness</t>
  </si>
  <si>
    <t xml:space="preserve">Current procedures for conducting background investigations </t>
  </si>
  <si>
    <t>3  yrs after procedure no longer need, or license termination</t>
  </si>
  <si>
    <t xml:space="preserve">Written procedures for protection of the record </t>
  </si>
  <si>
    <t>3 yrs from date no longer requires access</t>
  </si>
  <si>
    <t xml:space="preserve">Fingerprint and criminal history records </t>
  </si>
  <si>
    <t>Document results of program review – 3 years</t>
  </si>
  <si>
    <t>3 years</t>
  </si>
  <si>
    <t>Security plan</t>
  </si>
  <si>
    <t>3 yrs after plan is superseded or until license termination</t>
  </si>
  <si>
    <t>3 years after the record is superseded.</t>
  </si>
  <si>
    <t xml:space="preserve">Training records for security plan </t>
  </si>
  <si>
    <t>List of trust worthy person</t>
  </si>
  <si>
    <t>Records of coordination with LLEA</t>
  </si>
  <si>
    <t>Records of maintenance and testing</t>
  </si>
  <si>
    <t>Records of security plan review</t>
  </si>
  <si>
    <t>Copy of document verification before transfer</t>
  </si>
  <si>
    <t>Copy of preplanning info for shipments</t>
  </si>
  <si>
    <t>Copy of advance notification, revision, cancellation notices</t>
  </si>
  <si>
    <t>Written procedures for road shipment of category 1 material</t>
  </si>
  <si>
    <t>Procedures for rail shipments</t>
  </si>
  <si>
    <t>Agreement State Licensees</t>
  </si>
  <si>
    <t>NRC Licensees</t>
  </si>
  <si>
    <t>Individuals making personal history disclosures under 37.23(d)</t>
  </si>
  <si>
    <t xml:space="preserve">37.23(b)(2), 37.27 (a)(1), 37.27(c), 37.43(d)(3)(ii), </t>
  </si>
  <si>
    <t>Written report following lost/missing cat 1 &amp; 2 materials</t>
  </si>
  <si>
    <t>37.57(a) - includes 37.11(c)(4)</t>
  </si>
  <si>
    <t>37.27(a)(2), 37.23©</t>
  </si>
  <si>
    <t>37.23(h)(2) and 37.23(f)</t>
  </si>
  <si>
    <t>37.23(e)(5) and 37.23(h)(3)</t>
  </si>
  <si>
    <t>37.23(h)(1), 37.25(a)(2), 37.25(a)(7), 37.25(b)(2), 37.29(a)(12)&amp;(13), and 37.29(b)</t>
  </si>
  <si>
    <t>37.43(d)(8)(i) and (ii) and 37.43(d)(5) &amp; (6)</t>
  </si>
  <si>
    <t>37.43(b)(3) and 37.43(d)(8)(i) and (ii)</t>
  </si>
  <si>
    <t>Security plan implementing procedures and information protection procedures</t>
  </si>
  <si>
    <t>Third Party Disclosure</t>
  </si>
  <si>
    <t>notify the regional office if LLEA has not responded to the request for coordination or does not plan to participate in coordination activities. None anticipated.</t>
  </si>
  <si>
    <t xml:space="preserve">Requires any licensee that has not previously implemented the Security Orders or been subject to the provisions of subpart C shall provide written notification to the NRC regional office at least 90 days before aggregating radioactive material to a quantity that equals or exceeds the category 2 threshold. None estimated. </t>
  </si>
  <si>
    <t>37.41(a)(3)</t>
  </si>
  <si>
    <t>Current Request</t>
  </si>
  <si>
    <t>Previously Approved</t>
  </si>
  <si>
    <t>Change</t>
  </si>
  <si>
    <t>Burden Change</t>
  </si>
  <si>
    <t>Recordkeeping costs</t>
  </si>
  <si>
    <t>Other costs</t>
  </si>
  <si>
    <t>Cost @$263/hr</t>
  </si>
  <si>
    <t>Fingerprint processing fees</t>
  </si>
  <si>
    <t>37.77(a)&amp;(b), NRC Form 755, "Advance Notification to the NRC of the Shipment of Category 1 Quanities of Radioactive Material"</t>
  </si>
  <si>
    <t>Reinvestigations are conducted every 10 years.  Based on the date of issuance of orders, no reinvestigations are anticipated during this OMB clearance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</si>
</sst>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_(* #,##0.0_);_(* \(#,##0.0\);_(* &quot;-&quot;??_);_(@_)"/>
    <numFmt numFmtId="168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Border="1"/>
    <xf numFmtId="0" fontId="6" fillId="0" borderId="0" xfId="0" applyFont="1" applyFill="1"/>
    <xf numFmtId="0" fontId="10" fillId="0" borderId="0" xfId="0" applyFont="1" applyFill="1" applyAlignment="1">
      <alignment wrapText="1"/>
    </xf>
    <xf numFmtId="0" fontId="12" fillId="0" borderId="0" xfId="0" applyFont="1" applyFill="1"/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3" fillId="0" borderId="0" xfId="0" applyFont="1" applyFill="1" applyBorder="1"/>
    <xf numFmtId="0" fontId="12" fillId="0" borderId="0" xfId="0" applyFont="1" applyFill="1" applyBorder="1"/>
    <xf numFmtId="0" fontId="3" fillId="0" borderId="0" xfId="0" applyFont="1"/>
    <xf numFmtId="0" fontId="3" fillId="0" borderId="1" xfId="0" applyFont="1" applyBorder="1"/>
    <xf numFmtId="165" fontId="3" fillId="0" borderId="1" xfId="0" applyNumberFormat="1" applyFont="1" applyBorder="1"/>
    <xf numFmtId="0" fontId="14" fillId="0" borderId="1" xfId="0" applyFont="1" applyBorder="1"/>
    <xf numFmtId="165" fontId="14" fillId="0" borderId="1" xfId="0" applyNumberFormat="1" applyFont="1" applyBorder="1"/>
    <xf numFmtId="0" fontId="17" fillId="0" borderId="0" xfId="0" applyFont="1" applyFill="1" applyBorder="1"/>
    <xf numFmtId="0" fontId="10" fillId="0" borderId="0" xfId="0" applyFont="1" applyFill="1" applyBorder="1"/>
    <xf numFmtId="3" fontId="6" fillId="0" borderId="0" xfId="0" applyNumberFormat="1" applyFont="1"/>
    <xf numFmtId="0" fontId="2" fillId="0" borderId="1" xfId="0" applyFont="1" applyBorder="1" applyAlignment="1">
      <alignment wrapText="1"/>
    </xf>
    <xf numFmtId="164" fontId="3" fillId="0" borderId="1" xfId="1" applyNumberFormat="1" applyFont="1" applyBorder="1"/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3" fontId="10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165" fontId="5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wrapText="1"/>
    </xf>
    <xf numFmtId="0" fontId="9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0" fillId="0" borderId="3" xfId="0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/>
    <xf numFmtId="0" fontId="11" fillId="0" borderId="0" xfId="0" applyFont="1" applyFill="1" applyAlignment="1">
      <alignment wrapText="1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64" fontId="14" fillId="0" borderId="1" xfId="1" applyNumberFormat="1" applyFont="1" applyBorder="1"/>
    <xf numFmtId="0" fontId="14" fillId="0" borderId="1" xfId="0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right" wrapText="1"/>
    </xf>
    <xf numFmtId="164" fontId="3" fillId="0" borderId="0" xfId="0" applyNumberFormat="1" applyFont="1"/>
    <xf numFmtId="167" fontId="3" fillId="0" borderId="1" xfId="1" applyNumberFormat="1" applyFont="1" applyBorder="1" applyAlignment="1">
      <alignment horizontal="right" indent="3"/>
    </xf>
    <xf numFmtId="167" fontId="3" fillId="0" borderId="1" xfId="1" applyNumberFormat="1" applyFont="1" applyBorder="1"/>
    <xf numFmtId="167" fontId="14" fillId="0" borderId="1" xfId="1" applyNumberFormat="1" applyFont="1" applyBorder="1" applyAlignment="1">
      <alignment horizontal="right" indent="3"/>
    </xf>
    <xf numFmtId="167" fontId="14" fillId="0" borderId="1" xfId="1" applyNumberFormat="1" applyFont="1" applyBorder="1"/>
    <xf numFmtId="166" fontId="10" fillId="0" borderId="1" xfId="0" applyNumberFormat="1" applyFont="1" applyFill="1" applyBorder="1" applyAlignment="1">
      <alignment horizontal="right" wrapText="1"/>
    </xf>
    <xf numFmtId="0" fontId="14" fillId="0" borderId="0" xfId="0" applyFont="1"/>
    <xf numFmtId="168" fontId="3" fillId="0" borderId="1" xfId="2" applyNumberFormat="1" applyFont="1" applyBorder="1"/>
    <xf numFmtId="0" fontId="1" fillId="0" borderId="1" xfId="0" applyFont="1" applyBorder="1"/>
    <xf numFmtId="168" fontId="1" fillId="0" borderId="1" xfId="0" applyNumberFormat="1" applyFont="1" applyBorder="1"/>
    <xf numFmtId="165" fontId="1" fillId="0" borderId="1" xfId="1" applyNumberFormat="1" applyFont="1" applyBorder="1"/>
    <xf numFmtId="165" fontId="14" fillId="0" borderId="1" xfId="1" applyNumberFormat="1" applyFont="1" applyBorder="1"/>
    <xf numFmtId="0" fontId="5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CCFFFF"/>
      <color rgb="FFFFFF99"/>
      <color rgb="FFCCECFF"/>
      <color rgb="FFFFCCFF"/>
      <color rgb="FFB7DBFF"/>
      <color rgb="FF99CCFF"/>
      <color rgb="FF99FF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" sqref="K6"/>
    </sheetView>
  </sheetViews>
  <sheetFormatPr defaultColWidth="13.44140625" defaultRowHeight="14.4" x14ac:dyDescent="0.3"/>
  <cols>
    <col min="1" max="1" width="22.6640625" style="3" customWidth="1"/>
    <col min="2" max="2" width="47.33203125" style="10" bestFit="1" customWidth="1"/>
    <col min="3" max="7" width="13.44140625" style="9"/>
    <col min="8" max="8" width="24.6640625" style="54" customWidth="1"/>
    <col min="9" max="16384" width="13.44140625" style="9"/>
  </cols>
  <sheetData>
    <row r="1" spans="1:9" ht="12" x14ac:dyDescent="0.25">
      <c r="B1" s="28" t="s">
        <v>22</v>
      </c>
      <c r="C1" s="70" t="s">
        <v>50</v>
      </c>
      <c r="D1" s="70"/>
      <c r="E1" s="70"/>
      <c r="F1" s="70"/>
      <c r="G1" s="70"/>
      <c r="H1" s="3"/>
    </row>
    <row r="2" spans="1:9" ht="24" x14ac:dyDescent="0.25">
      <c r="A2" s="4" t="s">
        <v>0</v>
      </c>
      <c r="B2" s="29" t="s">
        <v>56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3"/>
    </row>
    <row r="3" spans="1:9" ht="11.4" x14ac:dyDescent="0.2">
      <c r="A3" s="7" t="s">
        <v>19</v>
      </c>
      <c r="B3" s="31" t="s">
        <v>59</v>
      </c>
      <c r="C3" s="34">
        <v>1400</v>
      </c>
      <c r="D3" s="33">
        <v>0</v>
      </c>
      <c r="E3" s="33">
        <f>C3*D3</f>
        <v>0</v>
      </c>
      <c r="F3" s="33">
        <v>1</v>
      </c>
      <c r="G3" s="33">
        <f>E3*F3</f>
        <v>0</v>
      </c>
      <c r="H3" s="3"/>
    </row>
    <row r="4" spans="1:9" ht="34.200000000000003" x14ac:dyDescent="0.2">
      <c r="A4" s="5" t="s">
        <v>20</v>
      </c>
      <c r="B4" s="37" t="s">
        <v>136</v>
      </c>
      <c r="C4" s="34">
        <v>1400</v>
      </c>
      <c r="D4" s="33">
        <v>0</v>
      </c>
      <c r="E4" s="33">
        <f>C4*D4</f>
        <v>0</v>
      </c>
      <c r="F4" s="33">
        <v>1</v>
      </c>
      <c r="G4" s="33">
        <f>E4*F4</f>
        <v>0</v>
      </c>
      <c r="H4" s="3"/>
    </row>
    <row r="5" spans="1:9" ht="22.8" x14ac:dyDescent="0.2">
      <c r="A5" s="5" t="s">
        <v>113</v>
      </c>
      <c r="B5" s="37" t="s">
        <v>60</v>
      </c>
      <c r="C5" s="34">
        <v>1400</v>
      </c>
      <c r="D5" s="33">
        <v>3</v>
      </c>
      <c r="E5" s="33">
        <f>C5*D5</f>
        <v>4200</v>
      </c>
      <c r="F5" s="33">
        <v>0.25</v>
      </c>
      <c r="G5" s="33">
        <f>E5*F5</f>
        <v>1050</v>
      </c>
      <c r="H5" s="3"/>
    </row>
    <row r="6" spans="1:9" ht="68.400000000000006" x14ac:dyDescent="0.2">
      <c r="A6" s="13" t="s">
        <v>126</v>
      </c>
      <c r="B6" s="36" t="s">
        <v>125</v>
      </c>
      <c r="C6" s="5">
        <v>0</v>
      </c>
      <c r="D6" s="5"/>
      <c r="E6" s="5">
        <v>0</v>
      </c>
      <c r="F6" s="5"/>
      <c r="G6" s="5">
        <v>0</v>
      </c>
      <c r="H6" s="3"/>
      <c r="I6" s="3"/>
    </row>
    <row r="7" spans="1:9" ht="22.8" x14ac:dyDescent="0.2">
      <c r="A7" s="5" t="s">
        <v>21</v>
      </c>
      <c r="B7" s="37" t="s">
        <v>61</v>
      </c>
      <c r="C7" s="33">
        <v>0</v>
      </c>
      <c r="D7" s="33">
        <v>0</v>
      </c>
      <c r="E7" s="33">
        <f>C7*D7</f>
        <v>0</v>
      </c>
      <c r="F7" s="33">
        <v>0.25</v>
      </c>
      <c r="G7" s="33">
        <f>E7*F7</f>
        <v>0</v>
      </c>
      <c r="H7" s="3"/>
    </row>
    <row r="8" spans="1:9" ht="11.4" x14ac:dyDescent="0.2">
      <c r="A8" s="5" t="s">
        <v>10</v>
      </c>
      <c r="B8" s="37" t="s">
        <v>62</v>
      </c>
      <c r="C8" s="35">
        <v>3</v>
      </c>
      <c r="D8" s="33">
        <v>1</v>
      </c>
      <c r="E8" s="33">
        <f t="shared" ref="E8:E15" si="0">C8*D8</f>
        <v>3</v>
      </c>
      <c r="F8" s="33">
        <v>0.25</v>
      </c>
      <c r="G8" s="33">
        <f t="shared" ref="G8:G15" si="1">E8*F8</f>
        <v>0.75</v>
      </c>
      <c r="H8" s="3"/>
    </row>
    <row r="9" spans="1:9" ht="11.4" x14ac:dyDescent="0.2">
      <c r="A9" s="5" t="s">
        <v>11</v>
      </c>
      <c r="B9" s="37" t="s">
        <v>63</v>
      </c>
      <c r="C9" s="35">
        <v>110</v>
      </c>
      <c r="D9" s="33">
        <v>1</v>
      </c>
      <c r="E9" s="33">
        <f t="shared" si="0"/>
        <v>110</v>
      </c>
      <c r="F9" s="33">
        <v>0.25</v>
      </c>
      <c r="G9" s="33">
        <f t="shared" si="1"/>
        <v>27.5</v>
      </c>
      <c r="H9" s="3"/>
    </row>
    <row r="10" spans="1:9" s="39" customFormat="1" ht="11.4" x14ac:dyDescent="0.2">
      <c r="A10" s="13" t="s">
        <v>12</v>
      </c>
      <c r="B10" s="38" t="s">
        <v>64</v>
      </c>
      <c r="C10" s="35">
        <v>3</v>
      </c>
      <c r="D10" s="35">
        <v>1</v>
      </c>
      <c r="E10" s="35">
        <f t="shared" si="0"/>
        <v>3</v>
      </c>
      <c r="F10" s="35">
        <v>20</v>
      </c>
      <c r="G10" s="35">
        <f t="shared" si="1"/>
        <v>60</v>
      </c>
      <c r="H10" s="10"/>
    </row>
    <row r="11" spans="1:9" ht="57" x14ac:dyDescent="0.2">
      <c r="A11" s="5" t="s">
        <v>135</v>
      </c>
      <c r="B11" s="37" t="s">
        <v>65</v>
      </c>
      <c r="C11" s="33">
        <v>16</v>
      </c>
      <c r="D11" s="57">
        <v>21.88</v>
      </c>
      <c r="E11" s="63">
        <f t="shared" si="0"/>
        <v>350.08</v>
      </c>
      <c r="F11" s="33">
        <v>1</v>
      </c>
      <c r="G11" s="57">
        <f t="shared" si="1"/>
        <v>350.08</v>
      </c>
      <c r="H11" s="3"/>
    </row>
    <row r="12" spans="1:9" ht="11.4" x14ac:dyDescent="0.2">
      <c r="A12" s="5" t="s">
        <v>14</v>
      </c>
      <c r="B12" s="37" t="s">
        <v>66</v>
      </c>
      <c r="C12" s="33">
        <v>16</v>
      </c>
      <c r="D12" s="33">
        <v>2</v>
      </c>
      <c r="E12" s="33">
        <f t="shared" si="0"/>
        <v>32</v>
      </c>
      <c r="F12" s="33">
        <v>0.25</v>
      </c>
      <c r="G12" s="33">
        <f t="shared" si="1"/>
        <v>8</v>
      </c>
      <c r="H12" s="3"/>
    </row>
    <row r="13" spans="1:9" ht="11.4" x14ac:dyDescent="0.2">
      <c r="A13" s="5" t="s">
        <v>15</v>
      </c>
      <c r="B13" s="37" t="s">
        <v>67</v>
      </c>
      <c r="C13" s="33">
        <v>16</v>
      </c>
      <c r="D13" s="33">
        <v>0</v>
      </c>
      <c r="E13" s="33">
        <f t="shared" si="0"/>
        <v>0</v>
      </c>
      <c r="F13" s="33">
        <v>0.25</v>
      </c>
      <c r="G13" s="33">
        <f t="shared" si="1"/>
        <v>0</v>
      </c>
      <c r="H13" s="3"/>
    </row>
    <row r="14" spans="1:9" ht="11.4" x14ac:dyDescent="0.2">
      <c r="A14" s="5" t="s">
        <v>16</v>
      </c>
      <c r="B14" s="37" t="s">
        <v>68</v>
      </c>
      <c r="C14" s="35">
        <v>3</v>
      </c>
      <c r="D14" s="33">
        <v>1</v>
      </c>
      <c r="E14" s="33">
        <f>C14*D14</f>
        <v>3</v>
      </c>
      <c r="F14" s="33">
        <v>0.25</v>
      </c>
      <c r="G14" s="33">
        <f t="shared" si="1"/>
        <v>0.75</v>
      </c>
      <c r="H14" s="3"/>
    </row>
    <row r="15" spans="1:9" ht="11.4" x14ac:dyDescent="0.2">
      <c r="A15" s="5" t="s">
        <v>17</v>
      </c>
      <c r="B15" s="37" t="s">
        <v>114</v>
      </c>
      <c r="C15" s="35">
        <v>3</v>
      </c>
      <c r="D15" s="33">
        <v>1</v>
      </c>
      <c r="E15" s="33">
        <f t="shared" si="0"/>
        <v>3</v>
      </c>
      <c r="F15" s="33">
        <v>20</v>
      </c>
      <c r="G15" s="33">
        <f t="shared" si="1"/>
        <v>60</v>
      </c>
      <c r="H15" s="3"/>
    </row>
    <row r="16" spans="1:9" ht="12" x14ac:dyDescent="0.25">
      <c r="A16" s="6" t="s">
        <v>18</v>
      </c>
      <c r="B16" s="36"/>
      <c r="C16" s="30"/>
      <c r="D16" s="30"/>
      <c r="E16" s="40">
        <f>SUM(E7:E15,E6,E4:E5,E3)</f>
        <v>4704.08</v>
      </c>
      <c r="F16" s="40"/>
      <c r="G16" s="40">
        <f>SUM(G7:G15,G6,G4:G5,G3)</f>
        <v>1557.08</v>
      </c>
      <c r="H16" s="3"/>
    </row>
    <row r="18" spans="1:8" ht="11.4" x14ac:dyDescent="0.2">
      <c r="H18" s="3"/>
    </row>
    <row r="19" spans="1:8" ht="12" x14ac:dyDescent="0.25">
      <c r="A19" s="52"/>
      <c r="H19" s="3"/>
    </row>
  </sheetData>
  <mergeCells count="1">
    <mergeCell ref="C1:G1"/>
  </mergeCells>
  <pageMargins left="0.7" right="0.7" top="0.7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2" sqref="G22"/>
    </sheetView>
  </sheetViews>
  <sheetFormatPr defaultColWidth="12.5546875" defaultRowHeight="14.4" x14ac:dyDescent="0.3"/>
  <cols>
    <col min="1" max="1" width="17.6640625" style="9" customWidth="1"/>
    <col min="2" max="2" width="37.44140625" style="3" customWidth="1"/>
    <col min="3" max="7" width="12.5546875" style="9"/>
    <col min="9" max="9" width="24.6640625" style="1" customWidth="1"/>
    <col min="10" max="16384" width="12.5546875" style="1"/>
  </cols>
  <sheetData>
    <row r="1" spans="1:9" x14ac:dyDescent="0.3">
      <c r="C1" s="70" t="s">
        <v>123</v>
      </c>
      <c r="D1" s="70"/>
      <c r="E1" s="70"/>
      <c r="F1" s="70"/>
      <c r="G1" s="70"/>
    </row>
    <row r="2" spans="1:9" ht="24.6" x14ac:dyDescent="0.3">
      <c r="A2" s="4" t="s">
        <v>0</v>
      </c>
      <c r="B2" s="4" t="s">
        <v>56</v>
      </c>
      <c r="C2" s="4" t="s">
        <v>32</v>
      </c>
      <c r="D2" s="4" t="s">
        <v>7</v>
      </c>
      <c r="E2" s="4" t="s">
        <v>3</v>
      </c>
      <c r="F2" s="4" t="s">
        <v>4</v>
      </c>
      <c r="G2" s="4" t="s">
        <v>5</v>
      </c>
    </row>
    <row r="3" spans="1:9" x14ac:dyDescent="0.3">
      <c r="A3" s="5" t="s">
        <v>9</v>
      </c>
      <c r="B3" s="7" t="s">
        <v>69</v>
      </c>
      <c r="C3" s="32">
        <v>4200</v>
      </c>
      <c r="D3" s="33">
        <v>1</v>
      </c>
      <c r="E3" s="34">
        <f>C3*D3</f>
        <v>4200</v>
      </c>
      <c r="F3" s="33">
        <v>4</v>
      </c>
      <c r="G3" s="34">
        <f>E3*F3</f>
        <v>16800</v>
      </c>
    </row>
    <row r="4" spans="1:9" ht="35.4" x14ac:dyDescent="0.3">
      <c r="A4" s="5" t="s">
        <v>24</v>
      </c>
      <c r="B4" s="7" t="s">
        <v>70</v>
      </c>
      <c r="C4" s="35">
        <v>0</v>
      </c>
      <c r="D4" s="33">
        <v>0</v>
      </c>
      <c r="E4" s="34">
        <f t="shared" ref="E4:E21" si="0">C4*D4</f>
        <v>0</v>
      </c>
      <c r="F4" s="33">
        <v>1</v>
      </c>
      <c r="G4" s="34">
        <f t="shared" ref="G4:G21" si="1">E4*F4</f>
        <v>0</v>
      </c>
    </row>
    <row r="5" spans="1:9" ht="22.8" x14ac:dyDescent="0.3">
      <c r="A5" s="5" t="s">
        <v>116</v>
      </c>
      <c r="B5" s="37" t="s">
        <v>71</v>
      </c>
      <c r="C5" s="32">
        <v>1400</v>
      </c>
      <c r="D5" s="33">
        <v>3</v>
      </c>
      <c r="E5" s="34">
        <f t="shared" si="0"/>
        <v>4200</v>
      </c>
      <c r="F5" s="33">
        <v>0.1</v>
      </c>
      <c r="G5" s="34">
        <f t="shared" si="1"/>
        <v>420</v>
      </c>
    </row>
    <row r="6" spans="1:9" x14ac:dyDescent="0.3">
      <c r="A6" s="5" t="s">
        <v>23</v>
      </c>
      <c r="B6" s="37" t="s">
        <v>58</v>
      </c>
      <c r="C6" s="32">
        <v>1400</v>
      </c>
      <c r="D6" s="33">
        <v>1</v>
      </c>
      <c r="E6" s="34">
        <f t="shared" si="0"/>
        <v>1400</v>
      </c>
      <c r="F6" s="33">
        <v>1</v>
      </c>
      <c r="G6" s="34">
        <f t="shared" si="1"/>
        <v>1400</v>
      </c>
    </row>
    <row r="7" spans="1:9" x14ac:dyDescent="0.3">
      <c r="A7" s="13" t="s">
        <v>52</v>
      </c>
      <c r="B7" s="31" t="s">
        <v>72</v>
      </c>
      <c r="C7" s="32">
        <v>1400</v>
      </c>
      <c r="D7" s="33">
        <v>1</v>
      </c>
      <c r="E7" s="34">
        <f t="shared" si="0"/>
        <v>1400</v>
      </c>
      <c r="F7" s="33">
        <v>3</v>
      </c>
      <c r="G7" s="34">
        <f t="shared" si="1"/>
        <v>4200</v>
      </c>
      <c r="I7" s="2"/>
    </row>
    <row r="8" spans="1:9" ht="46.8" x14ac:dyDescent="0.3">
      <c r="A8" s="5" t="s">
        <v>25</v>
      </c>
      <c r="B8" s="7" t="s">
        <v>124</v>
      </c>
      <c r="C8" s="32">
        <v>0</v>
      </c>
      <c r="D8" s="33"/>
      <c r="E8" s="34">
        <f t="shared" si="0"/>
        <v>0</v>
      </c>
      <c r="F8" s="33"/>
      <c r="G8" s="34">
        <f t="shared" si="1"/>
        <v>0</v>
      </c>
    </row>
    <row r="9" spans="1:9" ht="24" x14ac:dyDescent="0.3">
      <c r="A9" s="5" t="s">
        <v>26</v>
      </c>
      <c r="B9" s="7" t="s">
        <v>73</v>
      </c>
      <c r="C9" s="35">
        <v>0</v>
      </c>
      <c r="D9" s="33">
        <v>0</v>
      </c>
      <c r="E9" s="34">
        <v>0</v>
      </c>
      <c r="F9" s="33">
        <v>0.1</v>
      </c>
      <c r="G9" s="34">
        <f>E9*F9</f>
        <v>0</v>
      </c>
    </row>
    <row r="10" spans="1:9" ht="24" x14ac:dyDescent="0.3">
      <c r="A10" s="5" t="s">
        <v>115</v>
      </c>
      <c r="B10" s="31" t="s">
        <v>62</v>
      </c>
      <c r="C10" s="35">
        <v>3</v>
      </c>
      <c r="D10" s="33">
        <v>1</v>
      </c>
      <c r="E10" s="34">
        <f t="shared" si="0"/>
        <v>3</v>
      </c>
      <c r="F10" s="33">
        <v>0.25</v>
      </c>
      <c r="G10" s="34">
        <f t="shared" si="1"/>
        <v>0.75</v>
      </c>
    </row>
    <row r="11" spans="1:9" x14ac:dyDescent="0.3">
      <c r="A11" s="5" t="s">
        <v>11</v>
      </c>
      <c r="B11" s="36" t="s">
        <v>74</v>
      </c>
      <c r="C11" s="35">
        <v>110</v>
      </c>
      <c r="D11" s="33">
        <v>1</v>
      </c>
      <c r="E11" s="34">
        <f t="shared" si="0"/>
        <v>110</v>
      </c>
      <c r="F11" s="33">
        <v>1</v>
      </c>
      <c r="G11" s="34">
        <f t="shared" si="1"/>
        <v>110</v>
      </c>
    </row>
    <row r="12" spans="1:9" ht="24" x14ac:dyDescent="0.3">
      <c r="A12" s="5" t="s">
        <v>27</v>
      </c>
      <c r="B12" s="7" t="s">
        <v>75</v>
      </c>
      <c r="C12" s="35">
        <v>16</v>
      </c>
      <c r="D12" s="33">
        <v>21.88</v>
      </c>
      <c r="E12" s="34">
        <f t="shared" si="0"/>
        <v>350.08</v>
      </c>
      <c r="F12" s="33">
        <v>0.5</v>
      </c>
      <c r="G12" s="34">
        <f t="shared" si="1"/>
        <v>175.04</v>
      </c>
    </row>
    <row r="13" spans="1:9" ht="24" x14ac:dyDescent="0.3">
      <c r="A13" s="5" t="s">
        <v>28</v>
      </c>
      <c r="B13" s="7" t="s">
        <v>76</v>
      </c>
      <c r="C13" s="35">
        <v>16</v>
      </c>
      <c r="D13" s="33">
        <v>218.75</v>
      </c>
      <c r="E13" s="34">
        <f t="shared" si="0"/>
        <v>3500</v>
      </c>
      <c r="F13" s="33">
        <v>0.25</v>
      </c>
      <c r="G13" s="34">
        <f t="shared" si="1"/>
        <v>875</v>
      </c>
    </row>
    <row r="14" spans="1:9" ht="24" x14ac:dyDescent="0.3">
      <c r="A14" s="5" t="s">
        <v>29</v>
      </c>
      <c r="B14" s="7" t="s">
        <v>77</v>
      </c>
      <c r="C14" s="35">
        <v>530</v>
      </c>
      <c r="D14" s="33">
        <v>75</v>
      </c>
      <c r="E14" s="34">
        <f t="shared" si="0"/>
        <v>39750</v>
      </c>
      <c r="F14" s="33">
        <v>0.5</v>
      </c>
      <c r="G14" s="34">
        <f t="shared" si="1"/>
        <v>19875</v>
      </c>
      <c r="I14" s="25"/>
    </row>
    <row r="15" spans="1:9" ht="24" x14ac:dyDescent="0.3">
      <c r="A15" s="5" t="s">
        <v>30</v>
      </c>
      <c r="B15" s="36" t="s">
        <v>78</v>
      </c>
      <c r="C15" s="35">
        <v>530</v>
      </c>
      <c r="D15" s="33">
        <v>75</v>
      </c>
      <c r="E15" s="34">
        <f t="shared" si="0"/>
        <v>39750</v>
      </c>
      <c r="F15" s="33">
        <v>0.08</v>
      </c>
      <c r="G15" s="34">
        <f t="shared" si="1"/>
        <v>3180</v>
      </c>
    </row>
    <row r="16" spans="1:9" x14ac:dyDescent="0.3">
      <c r="A16" s="5" t="s">
        <v>31</v>
      </c>
      <c r="B16" s="31" t="s">
        <v>79</v>
      </c>
      <c r="C16" s="35">
        <v>110</v>
      </c>
      <c r="D16" s="33">
        <v>3</v>
      </c>
      <c r="E16" s="34">
        <f t="shared" si="0"/>
        <v>330</v>
      </c>
      <c r="F16" s="33">
        <v>0.16</v>
      </c>
      <c r="G16" s="34">
        <f t="shared" si="1"/>
        <v>52.800000000000004</v>
      </c>
    </row>
    <row r="17" spans="1:7" ht="24" x14ac:dyDescent="0.3">
      <c r="A17" s="5" t="s">
        <v>13</v>
      </c>
      <c r="B17" s="7" t="s">
        <v>80</v>
      </c>
      <c r="C17" s="35">
        <v>16</v>
      </c>
      <c r="D17" s="33">
        <v>21.88</v>
      </c>
      <c r="E17" s="34">
        <f t="shared" si="0"/>
        <v>350.08</v>
      </c>
      <c r="F17" s="33">
        <v>4</v>
      </c>
      <c r="G17" s="34">
        <f t="shared" si="1"/>
        <v>1400.32</v>
      </c>
    </row>
    <row r="18" spans="1:7" x14ac:dyDescent="0.3">
      <c r="A18" s="5" t="s">
        <v>14</v>
      </c>
      <c r="B18" s="7" t="s">
        <v>81</v>
      </c>
      <c r="C18" s="35">
        <v>16</v>
      </c>
      <c r="D18" s="33">
        <v>2</v>
      </c>
      <c r="E18" s="34">
        <f t="shared" si="0"/>
        <v>32</v>
      </c>
      <c r="F18" s="33">
        <v>0.25</v>
      </c>
      <c r="G18" s="34">
        <f t="shared" si="1"/>
        <v>8</v>
      </c>
    </row>
    <row r="19" spans="1:7" x14ac:dyDescent="0.3">
      <c r="A19" s="5" t="s">
        <v>15</v>
      </c>
      <c r="B19" s="7" t="s">
        <v>82</v>
      </c>
      <c r="C19" s="35">
        <v>16</v>
      </c>
      <c r="D19" s="33">
        <v>0</v>
      </c>
      <c r="E19" s="34">
        <f t="shared" si="0"/>
        <v>0</v>
      </c>
      <c r="F19" s="33">
        <v>0.25</v>
      </c>
      <c r="G19" s="34">
        <f t="shared" si="1"/>
        <v>0</v>
      </c>
    </row>
    <row r="20" spans="1:7" ht="24" x14ac:dyDescent="0.3">
      <c r="A20" s="3" t="s">
        <v>34</v>
      </c>
      <c r="B20" s="7" t="s">
        <v>83</v>
      </c>
      <c r="C20" s="35">
        <v>0</v>
      </c>
      <c r="D20" s="33">
        <v>0</v>
      </c>
      <c r="E20" s="34">
        <f t="shared" si="0"/>
        <v>0</v>
      </c>
      <c r="F20" s="33">
        <v>0.03</v>
      </c>
      <c r="G20" s="34">
        <f t="shared" si="1"/>
        <v>0</v>
      </c>
    </row>
    <row r="21" spans="1:7" x14ac:dyDescent="0.3">
      <c r="A21" s="5" t="s">
        <v>33</v>
      </c>
      <c r="B21" s="7" t="s">
        <v>84</v>
      </c>
      <c r="C21" s="35">
        <v>0</v>
      </c>
      <c r="D21" s="33">
        <v>0</v>
      </c>
      <c r="E21" s="34">
        <f t="shared" si="0"/>
        <v>0</v>
      </c>
      <c r="F21" s="33">
        <v>0.25</v>
      </c>
      <c r="G21" s="34">
        <f t="shared" si="1"/>
        <v>0</v>
      </c>
    </row>
    <row r="22" spans="1:7" x14ac:dyDescent="0.3">
      <c r="A22" s="6" t="s">
        <v>18</v>
      </c>
      <c r="B22" s="7"/>
      <c r="C22" s="42"/>
      <c r="D22" s="42"/>
      <c r="E22" s="43">
        <f>SUM(E3:E21)</f>
        <v>95375.16</v>
      </c>
      <c r="F22" s="43"/>
      <c r="G22" s="44">
        <f>SUM(G3:G21)</f>
        <v>48496.91</v>
      </c>
    </row>
    <row r="23" spans="1:7" x14ac:dyDescent="0.3">
      <c r="A23" s="8"/>
      <c r="C23" s="45"/>
      <c r="D23" s="45"/>
      <c r="E23" s="45"/>
      <c r="F23" s="45"/>
      <c r="G23" s="45"/>
    </row>
    <row r="24" spans="1:7" x14ac:dyDescent="0.3">
      <c r="A24" s="24"/>
      <c r="C24" s="45"/>
      <c r="D24" s="45"/>
      <c r="E24" s="45"/>
      <c r="F24" s="45"/>
      <c r="G24" s="45"/>
    </row>
    <row r="25" spans="1:7" x14ac:dyDescent="0.3">
      <c r="B25" s="9"/>
      <c r="C25" s="45"/>
      <c r="D25" s="45"/>
      <c r="E25" s="45"/>
      <c r="F25" s="45"/>
      <c r="G25" s="45"/>
    </row>
    <row r="26" spans="1:7" x14ac:dyDescent="0.3">
      <c r="C26" s="45"/>
      <c r="D26" s="45"/>
      <c r="E26" s="45"/>
      <c r="F26" s="45"/>
      <c r="G26" s="45"/>
    </row>
  </sheetData>
  <mergeCells count="1">
    <mergeCell ref="C1:G1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ColWidth="9.109375" defaultRowHeight="14.4" x14ac:dyDescent="0.3"/>
  <cols>
    <col min="1" max="1" width="19.109375" style="11" customWidth="1"/>
    <col min="2" max="2" width="28.6640625" style="10" customWidth="1"/>
    <col min="3" max="5" width="14" style="11" customWidth="1"/>
    <col min="6" max="6" width="14.5546875" style="11" customWidth="1"/>
    <col min="7" max="7" width="39.44140625" style="11" bestFit="1" customWidth="1"/>
    <col min="8" max="16384" width="9.109375" style="11"/>
  </cols>
  <sheetData>
    <row r="1" spans="1:6" x14ac:dyDescent="0.3">
      <c r="C1" s="71" t="s">
        <v>51</v>
      </c>
      <c r="D1" s="71"/>
      <c r="E1" s="71"/>
      <c r="F1" s="71"/>
    </row>
    <row r="2" spans="1:6" ht="24.6" x14ac:dyDescent="0.3">
      <c r="A2" s="12" t="s">
        <v>0</v>
      </c>
      <c r="B2" s="46" t="s">
        <v>56</v>
      </c>
      <c r="C2" s="12" t="s">
        <v>43</v>
      </c>
      <c r="D2" s="12" t="s">
        <v>44</v>
      </c>
      <c r="E2" s="12" t="s">
        <v>8</v>
      </c>
      <c r="F2" s="46" t="s">
        <v>57</v>
      </c>
    </row>
    <row r="3" spans="1:6" ht="57" x14ac:dyDescent="0.3">
      <c r="A3" s="13" t="s">
        <v>118</v>
      </c>
      <c r="B3" s="41" t="s">
        <v>85</v>
      </c>
      <c r="C3" s="32">
        <v>1400</v>
      </c>
      <c r="D3" s="35">
        <v>1</v>
      </c>
      <c r="E3" s="32">
        <f>C3*D3</f>
        <v>1400</v>
      </c>
      <c r="F3" s="41" t="s">
        <v>86</v>
      </c>
    </row>
    <row r="4" spans="1:6" ht="14.4" customHeight="1" x14ac:dyDescent="0.3">
      <c r="A4" s="13" t="s">
        <v>24</v>
      </c>
      <c r="B4" s="41" t="s">
        <v>87</v>
      </c>
      <c r="C4" s="32">
        <v>1400</v>
      </c>
      <c r="D4" s="35">
        <v>0.25</v>
      </c>
      <c r="E4" s="35">
        <f>C4*D4</f>
        <v>350</v>
      </c>
      <c r="F4" s="41" t="s">
        <v>88</v>
      </c>
    </row>
    <row r="5" spans="1:6" ht="57" x14ac:dyDescent="0.3">
      <c r="A5" s="13" t="s">
        <v>119</v>
      </c>
      <c r="B5" s="41" t="s">
        <v>89</v>
      </c>
      <c r="C5" s="32">
        <v>1400</v>
      </c>
      <c r="D5" s="35">
        <v>2.25</v>
      </c>
      <c r="E5" s="35">
        <f t="shared" ref="E5:E6" si="0">C5*D5</f>
        <v>3150</v>
      </c>
      <c r="F5" s="41" t="s">
        <v>86</v>
      </c>
    </row>
    <row r="6" spans="1:6" ht="45.6" x14ac:dyDescent="0.3">
      <c r="A6" s="13" t="s">
        <v>117</v>
      </c>
      <c r="B6" s="41" t="s">
        <v>90</v>
      </c>
      <c r="C6" s="32">
        <v>1400</v>
      </c>
      <c r="D6" s="35">
        <v>0.5</v>
      </c>
      <c r="E6" s="35">
        <f t="shared" si="0"/>
        <v>700</v>
      </c>
      <c r="F6" s="41" t="s">
        <v>91</v>
      </c>
    </row>
    <row r="7" spans="1:6" ht="34.200000000000003" x14ac:dyDescent="0.3">
      <c r="A7" s="13" t="s">
        <v>35</v>
      </c>
      <c r="B7" s="41" t="s">
        <v>92</v>
      </c>
      <c r="C7" s="32">
        <v>1400</v>
      </c>
      <c r="D7" s="35">
        <v>0.75</v>
      </c>
      <c r="E7" s="32">
        <f>C7*D7</f>
        <v>1050</v>
      </c>
      <c r="F7" s="41" t="s">
        <v>93</v>
      </c>
    </row>
    <row r="8" spans="1:6" ht="34.200000000000003" x14ac:dyDescent="0.3">
      <c r="A8" s="13" t="s">
        <v>36</v>
      </c>
      <c r="B8" s="41" t="s">
        <v>94</v>
      </c>
      <c r="C8" s="32">
        <v>1400</v>
      </c>
      <c r="D8" s="35">
        <v>0.75</v>
      </c>
      <c r="E8" s="32">
        <f t="shared" ref="E8:E12" si="1">C8*D8</f>
        <v>1050</v>
      </c>
      <c r="F8" s="41" t="s">
        <v>93</v>
      </c>
    </row>
    <row r="9" spans="1:6" ht="22.8" x14ac:dyDescent="0.3">
      <c r="A9" s="13" t="s">
        <v>37</v>
      </c>
      <c r="B9" s="41" t="s">
        <v>95</v>
      </c>
      <c r="C9" s="32">
        <v>1400</v>
      </c>
      <c r="D9" s="35">
        <v>1.5</v>
      </c>
      <c r="E9" s="32">
        <f t="shared" si="1"/>
        <v>2100</v>
      </c>
      <c r="F9" s="41" t="s">
        <v>96</v>
      </c>
    </row>
    <row r="10" spans="1:6" ht="45.6" x14ac:dyDescent="0.3">
      <c r="A10" s="13" t="s">
        <v>38</v>
      </c>
      <c r="B10" s="41" t="s">
        <v>97</v>
      </c>
      <c r="C10" s="32">
        <v>1400</v>
      </c>
      <c r="D10" s="35">
        <v>3.3</v>
      </c>
      <c r="E10" s="32">
        <f t="shared" si="1"/>
        <v>4620</v>
      </c>
      <c r="F10" s="41" t="s">
        <v>98</v>
      </c>
    </row>
    <row r="11" spans="1:6" ht="34.200000000000003" x14ac:dyDescent="0.3">
      <c r="A11" s="13" t="s">
        <v>121</v>
      </c>
      <c r="B11" s="41" t="s">
        <v>122</v>
      </c>
      <c r="C11" s="32">
        <v>1400</v>
      </c>
      <c r="D11" s="35">
        <v>0.25</v>
      </c>
      <c r="E11" s="32">
        <f t="shared" si="1"/>
        <v>350</v>
      </c>
      <c r="F11" s="41" t="s">
        <v>99</v>
      </c>
    </row>
    <row r="12" spans="1:6" x14ac:dyDescent="0.3">
      <c r="A12" s="13" t="s">
        <v>39</v>
      </c>
      <c r="B12" s="41" t="s">
        <v>100</v>
      </c>
      <c r="C12" s="32">
        <v>1400</v>
      </c>
      <c r="D12" s="35">
        <v>3</v>
      </c>
      <c r="E12" s="32">
        <f t="shared" si="1"/>
        <v>4200</v>
      </c>
      <c r="F12" s="41" t="s">
        <v>96</v>
      </c>
    </row>
    <row r="13" spans="1:6" ht="35.4" customHeight="1" x14ac:dyDescent="0.3">
      <c r="A13" s="13" t="s">
        <v>120</v>
      </c>
      <c r="B13" s="41" t="s">
        <v>101</v>
      </c>
      <c r="C13" s="32">
        <v>1400</v>
      </c>
      <c r="D13" s="35">
        <v>0.25</v>
      </c>
      <c r="E13" s="35">
        <f>C13*D13</f>
        <v>350</v>
      </c>
      <c r="F13" s="41" t="s">
        <v>96</v>
      </c>
    </row>
    <row r="14" spans="1:6" x14ac:dyDescent="0.3">
      <c r="A14" s="13" t="s">
        <v>40</v>
      </c>
      <c r="B14" s="41" t="s">
        <v>102</v>
      </c>
      <c r="C14" s="32">
        <v>1400</v>
      </c>
      <c r="D14" s="35">
        <v>1</v>
      </c>
      <c r="E14" s="35">
        <f>C14*D14</f>
        <v>1400</v>
      </c>
      <c r="F14" s="41" t="s">
        <v>96</v>
      </c>
    </row>
    <row r="15" spans="1:6" x14ac:dyDescent="0.3">
      <c r="A15" s="13" t="s">
        <v>45</v>
      </c>
      <c r="B15" s="41" t="s">
        <v>103</v>
      </c>
      <c r="C15" s="32">
        <v>1400</v>
      </c>
      <c r="D15" s="35">
        <v>0.25</v>
      </c>
      <c r="E15" s="35">
        <f t="shared" ref="E15:E21" si="2">C15*D15</f>
        <v>350</v>
      </c>
      <c r="F15" s="41" t="s">
        <v>96</v>
      </c>
    </row>
    <row r="16" spans="1:6" x14ac:dyDescent="0.3">
      <c r="A16" s="13" t="s">
        <v>41</v>
      </c>
      <c r="B16" s="41" t="s">
        <v>104</v>
      </c>
      <c r="C16" s="32">
        <v>1400</v>
      </c>
      <c r="D16" s="35">
        <v>1.5</v>
      </c>
      <c r="E16" s="35">
        <f t="shared" si="2"/>
        <v>2100</v>
      </c>
      <c r="F16" s="41" t="s">
        <v>96</v>
      </c>
    </row>
    <row r="17" spans="1:6" ht="24" x14ac:dyDescent="0.3">
      <c r="A17" s="13" t="s">
        <v>47</v>
      </c>
      <c r="B17" s="41" t="s">
        <v>105</v>
      </c>
      <c r="C17" s="35">
        <v>530</v>
      </c>
      <c r="D17" s="35">
        <v>0.75</v>
      </c>
      <c r="E17" s="35">
        <f t="shared" si="2"/>
        <v>397.5</v>
      </c>
      <c r="F17" s="41" t="s">
        <v>96</v>
      </c>
    </row>
    <row r="18" spans="1:6" ht="22.8" x14ac:dyDescent="0.3">
      <c r="A18" s="13" t="s">
        <v>48</v>
      </c>
      <c r="B18" s="41" t="s">
        <v>106</v>
      </c>
      <c r="C18" s="35">
        <v>546</v>
      </c>
      <c r="D18" s="35">
        <v>0.75</v>
      </c>
      <c r="E18" s="35">
        <f t="shared" si="2"/>
        <v>409.5</v>
      </c>
      <c r="F18" s="41" t="s">
        <v>96</v>
      </c>
    </row>
    <row r="19" spans="1:6" ht="22.8" x14ac:dyDescent="0.3">
      <c r="A19" s="13" t="s">
        <v>42</v>
      </c>
      <c r="B19" s="41" t="s">
        <v>107</v>
      </c>
      <c r="C19" s="35">
        <v>16</v>
      </c>
      <c r="D19" s="35">
        <v>0.01</v>
      </c>
      <c r="E19" s="35">
        <f t="shared" si="2"/>
        <v>0.16</v>
      </c>
      <c r="F19" s="41" t="s">
        <v>96</v>
      </c>
    </row>
    <row r="20" spans="1:6" ht="24" x14ac:dyDescent="0.3">
      <c r="A20" s="13" t="s">
        <v>49</v>
      </c>
      <c r="B20" s="41" t="s">
        <v>108</v>
      </c>
      <c r="C20" s="35">
        <v>16</v>
      </c>
      <c r="D20" s="35">
        <v>0.75</v>
      </c>
      <c r="E20" s="35">
        <f t="shared" si="2"/>
        <v>12</v>
      </c>
      <c r="F20" s="41" t="s">
        <v>96</v>
      </c>
    </row>
    <row r="21" spans="1:6" x14ac:dyDescent="0.3">
      <c r="A21" s="14" t="s">
        <v>46</v>
      </c>
      <c r="B21" s="41" t="s">
        <v>109</v>
      </c>
      <c r="C21" s="48">
        <v>0</v>
      </c>
      <c r="D21" s="48">
        <v>0.75</v>
      </c>
      <c r="E21" s="35">
        <f t="shared" si="2"/>
        <v>0</v>
      </c>
      <c r="F21" s="41" t="s">
        <v>96</v>
      </c>
    </row>
    <row r="22" spans="1:6" x14ac:dyDescent="0.3">
      <c r="A22" s="15" t="s">
        <v>18</v>
      </c>
      <c r="B22" s="13"/>
      <c r="C22" s="49">
        <v>1400</v>
      </c>
      <c r="D22" s="49"/>
      <c r="E22" s="50">
        <f>SUM(E3,E4:E6,E7:E12,E13:E21)</f>
        <v>23989.16</v>
      </c>
      <c r="F22" s="47"/>
    </row>
    <row r="23" spans="1:6" x14ac:dyDescent="0.3">
      <c r="A23" s="16"/>
    </row>
    <row r="24" spans="1:6" x14ac:dyDescent="0.3">
      <c r="A24" s="23"/>
    </row>
    <row r="25" spans="1:6" x14ac:dyDescent="0.3">
      <c r="A25" s="16"/>
    </row>
    <row r="26" spans="1:6" x14ac:dyDescent="0.3">
      <c r="A26" s="16"/>
    </row>
    <row r="27" spans="1:6" x14ac:dyDescent="0.3">
      <c r="A27" s="16"/>
    </row>
    <row r="28" spans="1:6" x14ac:dyDescent="0.3">
      <c r="A28" s="17"/>
    </row>
    <row r="29" spans="1:6" x14ac:dyDescent="0.3">
      <c r="A29" s="17"/>
    </row>
    <row r="30" spans="1:6" x14ac:dyDescent="0.3">
      <c r="A30" s="17"/>
    </row>
    <row r="31" spans="1:6" x14ac:dyDescent="0.3">
      <c r="A31" s="17"/>
    </row>
    <row r="32" spans="1:6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</sheetData>
  <mergeCells count="1">
    <mergeCell ref="C1:F1"/>
  </mergeCells>
  <pageMargins left="0.7" right="0.7" top="0.75" bottom="0.75" header="0.3" footer="0.3"/>
  <pageSetup scale="8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7"/>
  <sheetViews>
    <sheetView workbookViewId="0">
      <selection activeCell="E24" sqref="E24"/>
    </sheetView>
  </sheetViews>
  <sheetFormatPr defaultColWidth="8.88671875" defaultRowHeight="13.8" x14ac:dyDescent="0.25"/>
  <cols>
    <col min="1" max="1" width="30.33203125" style="18" customWidth="1"/>
    <col min="2" max="2" width="16.109375" style="18" customWidth="1"/>
    <col min="3" max="3" width="15.33203125" style="18" customWidth="1"/>
    <col min="4" max="4" width="16.88671875" style="18" bestFit="1" customWidth="1"/>
    <col min="5" max="16384" width="8.88671875" style="18"/>
  </cols>
  <sheetData>
    <row r="1" spans="1:4" x14ac:dyDescent="0.25">
      <c r="A1" s="19"/>
      <c r="B1" s="53" t="s">
        <v>55</v>
      </c>
      <c r="C1" s="53" t="s">
        <v>3</v>
      </c>
      <c r="D1" s="64" t="s">
        <v>133</v>
      </c>
    </row>
    <row r="2" spans="1:4" x14ac:dyDescent="0.25">
      <c r="A2" s="19" t="s">
        <v>50</v>
      </c>
      <c r="B2" s="20">
        <f>SUM('Annual Reporting'!G16)</f>
        <v>1557.08</v>
      </c>
      <c r="C2" s="20">
        <f>SUM('Annual Reporting'!E16)</f>
        <v>4704.08</v>
      </c>
      <c r="D2" s="65">
        <f>B2*263</f>
        <v>409512.04</v>
      </c>
    </row>
    <row r="3" spans="1:4" x14ac:dyDescent="0.25">
      <c r="A3" s="19" t="s">
        <v>51</v>
      </c>
      <c r="B3" s="20">
        <f>SUM('Annual recordkeeping'!E22)</f>
        <v>23989.16</v>
      </c>
      <c r="C3" s="20">
        <v>1400</v>
      </c>
      <c r="D3" s="65">
        <f t="shared" ref="D3:D5" si="0">B3*263</f>
        <v>6309149.0800000001</v>
      </c>
    </row>
    <row r="4" spans="1:4" x14ac:dyDescent="0.25">
      <c r="A4" s="19" t="s">
        <v>53</v>
      </c>
      <c r="B4" s="20">
        <f>SUM('Annual 3rd Party'!_ftnref1)</f>
        <v>48496.91</v>
      </c>
      <c r="C4" s="20">
        <f>SUM('Annual 3rd Party'!E22)</f>
        <v>95375.16</v>
      </c>
      <c r="D4" s="65">
        <f t="shared" si="0"/>
        <v>12754687.33</v>
      </c>
    </row>
    <row r="5" spans="1:4" x14ac:dyDescent="0.25">
      <c r="A5" s="21" t="s">
        <v>54</v>
      </c>
      <c r="B5" s="22">
        <f>SUM(B2:B4)</f>
        <v>74043.149999999994</v>
      </c>
      <c r="C5" s="22">
        <f>SUM(C2:C4)</f>
        <v>101479.24</v>
      </c>
      <c r="D5" s="65">
        <f t="shared" si="0"/>
        <v>19473348.449999999</v>
      </c>
    </row>
    <row r="8" spans="1:4" x14ac:dyDescent="0.25">
      <c r="A8" s="72" t="s">
        <v>6</v>
      </c>
      <c r="B8" s="72"/>
      <c r="C8" s="51"/>
    </row>
    <row r="9" spans="1:4" x14ac:dyDescent="0.25">
      <c r="A9" s="26" t="s">
        <v>110</v>
      </c>
      <c r="B9" s="27">
        <v>1140</v>
      </c>
    </row>
    <row r="10" spans="1:4" x14ac:dyDescent="0.25">
      <c r="A10" s="26" t="s">
        <v>111</v>
      </c>
      <c r="B10" s="27">
        <v>260</v>
      </c>
      <c r="C10" s="58"/>
    </row>
    <row r="11" spans="1:4" ht="41.4" x14ac:dyDescent="0.25">
      <c r="A11" s="26" t="s">
        <v>112</v>
      </c>
      <c r="B11" s="27">
        <v>4200</v>
      </c>
    </row>
    <row r="12" spans="1:4" x14ac:dyDescent="0.25">
      <c r="A12" s="21" t="s">
        <v>54</v>
      </c>
      <c r="B12" s="55">
        <f>SUM(B9:B11)</f>
        <v>5600</v>
      </c>
    </row>
    <row r="14" spans="1:4" x14ac:dyDescent="0.25">
      <c r="A14" s="73" t="s">
        <v>132</v>
      </c>
      <c r="B14" s="73"/>
    </row>
    <row r="15" spans="1:4" x14ac:dyDescent="0.25">
      <c r="A15" s="66" t="s">
        <v>131</v>
      </c>
      <c r="B15" s="65">
        <f>B3*0.0004*263</f>
        <v>2523.6596320000003</v>
      </c>
    </row>
    <row r="16" spans="1:4" x14ac:dyDescent="0.25">
      <c r="A16" s="66" t="s">
        <v>134</v>
      </c>
      <c r="B16" s="65">
        <f>4200*10</f>
        <v>42000</v>
      </c>
    </row>
    <row r="17" spans="1:2" x14ac:dyDescent="0.25">
      <c r="A17" s="67" t="s">
        <v>54</v>
      </c>
      <c r="B17" s="65">
        <f>SUM(B15:B16)</f>
        <v>44523.659632000003</v>
      </c>
    </row>
  </sheetData>
  <mergeCells count="2">
    <mergeCell ref="A8:B8"/>
    <mergeCell ref="A14:B1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workbookViewId="0">
      <selection activeCell="F21" sqref="F21"/>
    </sheetView>
  </sheetViews>
  <sheetFormatPr defaultRowHeight="14.4" x14ac:dyDescent="0.3"/>
  <cols>
    <col min="1" max="1" width="22.33203125" bestFit="1" customWidth="1"/>
    <col min="2" max="7" width="15.109375" customWidth="1"/>
  </cols>
  <sheetData>
    <row r="1" spans="1:7" x14ac:dyDescent="0.3">
      <c r="B1" s="72" t="s">
        <v>130</v>
      </c>
      <c r="C1" s="72"/>
      <c r="D1" s="72"/>
      <c r="E1" s="72"/>
      <c r="F1" s="72"/>
      <c r="G1" s="72"/>
    </row>
    <row r="2" spans="1:7" x14ac:dyDescent="0.3">
      <c r="B2" s="72" t="s">
        <v>128</v>
      </c>
      <c r="C2" s="72"/>
      <c r="D2" s="72" t="s">
        <v>127</v>
      </c>
      <c r="E2" s="72"/>
      <c r="F2" s="72" t="s">
        <v>129</v>
      </c>
      <c r="G2" s="72"/>
    </row>
    <row r="3" spans="1:7" x14ac:dyDescent="0.3">
      <c r="A3" s="19"/>
      <c r="B3" s="56" t="s">
        <v>55</v>
      </c>
      <c r="C3" s="56" t="s">
        <v>3</v>
      </c>
      <c r="D3" s="56" t="s">
        <v>55</v>
      </c>
      <c r="E3" s="56" t="s">
        <v>3</v>
      </c>
      <c r="F3" s="56" t="s">
        <v>55</v>
      </c>
      <c r="G3" s="56" t="s">
        <v>3</v>
      </c>
    </row>
    <row r="4" spans="1:7" x14ac:dyDescent="0.3">
      <c r="A4" s="19" t="s">
        <v>50</v>
      </c>
      <c r="B4" s="59">
        <v>1932.4133333333332</v>
      </c>
      <c r="C4" s="59">
        <v>6204.413333333333</v>
      </c>
      <c r="D4" s="60">
        <f>SUM('Annual Reporting'!G16)</f>
        <v>1557.08</v>
      </c>
      <c r="E4" s="60">
        <f>SUM('Annual Reporting'!E16)</f>
        <v>4704.08</v>
      </c>
      <c r="F4" s="68">
        <f>D4-B4</f>
        <v>-375.33333333333326</v>
      </c>
      <c r="G4" s="68">
        <f>E4-C4</f>
        <v>-1500.333333333333</v>
      </c>
    </row>
    <row r="5" spans="1:7" x14ac:dyDescent="0.3">
      <c r="A5" s="19" t="s">
        <v>51</v>
      </c>
      <c r="B5" s="59">
        <v>85644.160000000003</v>
      </c>
      <c r="C5" s="59">
        <v>1200</v>
      </c>
      <c r="D5" s="60">
        <f>SUM('Annual recordkeeping'!E22)</f>
        <v>23989.16</v>
      </c>
      <c r="E5" s="60">
        <v>1400</v>
      </c>
      <c r="F5" s="68">
        <f t="shared" ref="F5:F7" si="0">D5-B5</f>
        <v>-61655</v>
      </c>
      <c r="G5" s="68">
        <f t="shared" ref="G5:G7" si="1">E5-C5</f>
        <v>200</v>
      </c>
    </row>
    <row r="6" spans="1:7" x14ac:dyDescent="0.3">
      <c r="A6" s="19" t="s">
        <v>53</v>
      </c>
      <c r="B6" s="59">
        <v>50993.576666666668</v>
      </c>
      <c r="C6" s="59">
        <v>96578.493333333332</v>
      </c>
      <c r="D6" s="60">
        <f>SUM('Annual 3rd Party'!_ftnref1)</f>
        <v>48496.91</v>
      </c>
      <c r="E6" s="60">
        <f>SUM('Annual 3rd Party'!E22)</f>
        <v>95375.16</v>
      </c>
      <c r="F6" s="68">
        <f t="shared" si="0"/>
        <v>-2496.6666666666642</v>
      </c>
      <c r="G6" s="68">
        <f t="shared" si="1"/>
        <v>-1203.3333333333285</v>
      </c>
    </row>
    <row r="7" spans="1:7" x14ac:dyDescent="0.3">
      <c r="A7" s="21" t="s">
        <v>54</v>
      </c>
      <c r="B7" s="61">
        <v>138570.15</v>
      </c>
      <c r="C7" s="61">
        <v>103982.90666666666</v>
      </c>
      <c r="D7" s="62">
        <f>SUM(D4:D6)</f>
        <v>74043.149999999994</v>
      </c>
      <c r="E7" s="62">
        <f>SUM(E4:E6)</f>
        <v>101479.24</v>
      </c>
      <c r="F7" s="69">
        <f t="shared" si="0"/>
        <v>-64527</v>
      </c>
      <c r="G7" s="69">
        <f t="shared" si="1"/>
        <v>-2503.666666666657</v>
      </c>
    </row>
  </sheetData>
  <mergeCells count="4">
    <mergeCell ref="D2:E2"/>
    <mergeCell ref="B2:C2"/>
    <mergeCell ref="F2:G2"/>
    <mergeCell ref="B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Annual Reporting</vt:lpstr>
      <vt:lpstr>Annual 3rd Party</vt:lpstr>
      <vt:lpstr>Annual recordkeeping</vt:lpstr>
      <vt:lpstr>TOTALS</vt:lpstr>
      <vt:lpstr>Burden change</vt:lpstr>
      <vt:lpstr>'Annual 3rd Party'!_ftnref1</vt:lpstr>
    </vt:vector>
  </TitlesOfParts>
  <Company>USNRC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KEB1</dc:creator>
  <cp:lastModifiedBy>Benney, Kristen</cp:lastModifiedBy>
  <cp:lastPrinted>2018-06-15T13:21:44Z</cp:lastPrinted>
  <dcterms:created xsi:type="dcterms:W3CDTF">2010-02-26T16:25:42Z</dcterms:created>
  <dcterms:modified xsi:type="dcterms:W3CDTF">2019-02-04T16:51:33Z</dcterms:modified>
</cp:coreProperties>
</file>