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192" windowHeight="8448" activeTab="2"/>
  </bookViews>
  <sheets>
    <sheet name="D-1" sheetId="1" r:id="rId1"/>
    <sheet name="D-2" sheetId="2" r:id="rId2"/>
    <sheet name="D-3" sheetId="3" r:id="rId3"/>
  </sheets>
  <definedNames>
    <definedName name="compliance">#REF!</definedName>
    <definedName name="corrective">#REF!</definedName>
    <definedName name="CRITERION1">#REF!</definedName>
    <definedName name="CRITERION2">#REF!</definedName>
    <definedName name="detection">#REF!</definedName>
    <definedName name="inflator94">#REF!</definedName>
    <definedName name="inflator97">#REF!</definedName>
    <definedName name="interim">#REF!</definedName>
    <definedName name="new">#REF!</definedName>
    <definedName name="permitted">#REF!</definedName>
    <definedName name="_xlnm.Print_Area" localSheetId="0">'D-1'!$A$1:$L$42</definedName>
    <definedName name="PRINT_AREA_MI">#REF!</definedName>
    <definedName name="PRINT1">#REF!</definedName>
    <definedName name="PRINT2">#REF!</definedName>
    <definedName name="PRINT3">#REF!</definedName>
    <definedName name="PRINT4">#REF!</definedName>
    <definedName name="PRINT5">#REF!</definedName>
    <definedName name="RANGE1">#REF!</definedName>
    <definedName name="RANGE2">#REF!</definedName>
    <definedName name="TEST1">#REF!</definedName>
    <definedName name="TOPBORD1">#REF!</definedName>
    <definedName name="TOPBORD2">#REF!</definedName>
    <definedName name="TOPBORD3">#REF!</definedName>
    <definedName name="TOPBORD4">#REF!</definedName>
  </definedNames>
  <calcPr fullCalcOnLoad="1"/>
</workbook>
</file>

<file path=xl/sharedStrings.xml><?xml version="1.0" encoding="utf-8"?>
<sst xmlns="http://schemas.openxmlformats.org/spreadsheetml/2006/main" count="186" uniqueCount="54">
  <si>
    <r>
      <t xml:space="preserve">Review and enter contact or profile information updates received from partners via CHP Website </t>
    </r>
    <r>
      <rPr>
        <vertAlign val="superscript"/>
        <sz val="8"/>
        <rFont val="Helv"/>
        <family val="0"/>
      </rPr>
      <t>c</t>
    </r>
  </si>
  <si>
    <r>
      <t>Annual management review of CHP program</t>
    </r>
    <r>
      <rPr>
        <sz val="8"/>
        <rFont val="Helv"/>
        <family val="0"/>
      </rPr>
      <t xml:space="preserve"> </t>
    </r>
    <r>
      <rPr>
        <vertAlign val="superscript"/>
        <sz val="8"/>
        <rFont val="Helv"/>
        <family val="0"/>
      </rPr>
      <t>d</t>
    </r>
  </si>
  <si>
    <r>
      <t>d</t>
    </r>
    <r>
      <rPr>
        <sz val="8"/>
        <rFont val="Helv"/>
        <family val="0"/>
      </rPr>
      <t xml:space="preserve"> Assumed an annual EPA management review of CHP Partnership program information collection activities and success.</t>
    </r>
  </si>
  <si>
    <t>Management Review</t>
  </si>
  <si>
    <t>Hours and Costs Per Respondent Per Activity</t>
  </si>
  <si>
    <t>Total Hours and Costs</t>
  </si>
  <si>
    <t>Mgr.*</t>
  </si>
  <si>
    <t>Tech.*</t>
  </si>
  <si>
    <t>Cler.*</t>
  </si>
  <si>
    <t>Labor</t>
  </si>
  <si>
    <t>Capital/</t>
  </si>
  <si>
    <t>Hours/</t>
  </si>
  <si>
    <t>Cost/</t>
  </si>
  <si>
    <t>Startup</t>
  </si>
  <si>
    <t>O &amp; M</t>
  </si>
  <si>
    <t>Number of</t>
  </si>
  <si>
    <t>Total</t>
  </si>
  <si>
    <t>INFORMATION COLLECTION ACTIVITY</t>
  </si>
  <si>
    <t>Year</t>
  </si>
  <si>
    <t>Cost</t>
  </si>
  <si>
    <t>Respondents</t>
  </si>
  <si>
    <t>Hours/Year</t>
  </si>
  <si>
    <t>Letter of Intent</t>
  </si>
  <si>
    <t>SUBTOTAL</t>
  </si>
  <si>
    <t>Agency</t>
  </si>
  <si>
    <t xml:space="preserve">Number </t>
  </si>
  <si>
    <t>of</t>
  </si>
  <si>
    <t xml:space="preserve">       Review LOI</t>
  </si>
  <si>
    <t xml:space="preserve">       Enter LOI information into Upshot/database</t>
  </si>
  <si>
    <t>Receive Information updates</t>
  </si>
  <si>
    <t>Responses/</t>
  </si>
  <si>
    <t>Hour</t>
  </si>
  <si>
    <t>From State/Local/Tribal Partners</t>
  </si>
  <si>
    <t>From Company and Institutional Partners</t>
  </si>
  <si>
    <t>CHP Project Information Reporting Forms</t>
  </si>
  <si>
    <t>Review completed information spreadsheet</t>
  </si>
  <si>
    <t>Initiate Information updates</t>
  </si>
  <si>
    <t>Review and enter data after receipt of information</t>
  </si>
  <si>
    <r>
      <t xml:space="preserve">Prepare and send information spreadsheet to partners </t>
    </r>
    <r>
      <rPr>
        <vertAlign val="superscript"/>
        <sz val="8"/>
        <rFont val="Helv"/>
        <family val="0"/>
      </rPr>
      <t>a</t>
    </r>
  </si>
  <si>
    <t xml:space="preserve">Enter information form into database and file copy of the form </t>
  </si>
  <si>
    <t>Call partners to request reporting information</t>
  </si>
  <si>
    <r>
      <t xml:space="preserve">Call or email partner to request clarification of LOI or project reporting form </t>
    </r>
    <r>
      <rPr>
        <vertAlign val="superscript"/>
        <sz val="8"/>
        <rFont val="Helv"/>
        <family val="0"/>
      </rPr>
      <t>b</t>
    </r>
  </si>
  <si>
    <t>Call partners to request reporting information b</t>
  </si>
  <si>
    <t>TOTAL  e</t>
  </si>
  <si>
    <t xml:space="preserve">* Agency labor rates were taken from the source table: 2018 GS Salary Table of Annual Rates by Grade and Step from the Office of Personnel Management.  Manager rates assumed a GS level 15 step 5; technical rates assumed a GS level 13 step 1; clerical rates assumed a GS level 5 step 1.  A loaded hourly wage to account for benefits and overhead was calculated.  GS Hourly wage = [GS annual salary($)/2080 (hours/year)]*1.6 </t>
  </si>
  <si>
    <r>
      <t>a</t>
    </r>
    <r>
      <rPr>
        <sz val="8"/>
        <rFont val="Helv"/>
        <family val="0"/>
      </rPr>
      <t xml:space="preserve"> All exisiting project developers, ESCOs, consulting engineers, and equipment manufacturers, and 33% of utilities review their project information and provide updates once per year. New partners receive a project form during the same year they join the CHP partnership. Of the estimated 423 partners at the end of 2018, 413 existing company/institutional partners and 10 new company/institutional partners that join in 2019 will receive a reporting form.  State partners do not fill out a reporting form.</t>
    </r>
  </si>
  <si>
    <r>
      <t>b</t>
    </r>
    <r>
      <rPr>
        <sz val="8"/>
        <rFont val="Helv"/>
        <family val="0"/>
      </rPr>
      <t xml:space="preserve"> Assumed 25% of the 10 new company/institutional partners completing their LOI, and one of the two new state partners will require follow-up.  Additionally, 25% of the 418 partners completing CHP project forms or spreadsheets will require follow-up in order to correctly complete the form.</t>
    </r>
  </si>
  <si>
    <r>
      <t>c</t>
    </r>
    <r>
      <rPr>
        <sz val="8"/>
        <rFont val="Helv"/>
        <family val="0"/>
      </rPr>
      <t xml:space="preserve"> Assumed 15% of new and existing company/institutional partners in the year 2019 and 15% of new and existing state partners, will update their information over the CHP website sometime during the calendar year.</t>
    </r>
  </si>
  <si>
    <r>
      <t>e</t>
    </r>
    <r>
      <rPr>
        <sz val="8"/>
        <rFont val="Helv"/>
        <family val="0"/>
      </rPr>
      <t xml:space="preserve"> The total number of unique company/institutional respondents submitting information in 2019 is 423, including 413 existing partners who are expected to complete project reporting spreadsheets, 10 new partners who will fill out both a LOI and project reporting form. The total number of unique state respondents submitting information in 2019 is 2, both of which are state/local/tribal government partners who will complete an LOI.</t>
    </r>
  </si>
  <si>
    <r>
      <t>b</t>
    </r>
    <r>
      <rPr>
        <sz val="8"/>
        <rFont val="Helv"/>
        <family val="0"/>
      </rPr>
      <t xml:space="preserve"> Assumed 25% of the 10 new company/institutional partners completing their LOI, and one of the two new state partners will require follow-up.  Additionally, 25% of the 413 partners completing CHP project forms or spreadsheets will require follow-up in order to correctly complete the form.</t>
    </r>
  </si>
  <si>
    <t>TOTAL e</t>
  </si>
  <si>
    <r>
      <t>e</t>
    </r>
    <r>
      <rPr>
        <sz val="8"/>
        <rFont val="Helv"/>
        <family val="0"/>
      </rPr>
      <t xml:space="preserve"> The total number of unique company/institutional respondents submitting information in 2019 is 433, including 423 existing partners who are expected to complete project reporting spreadsheets, 10 new partners who will fill out both a LOI and project reporting form. The total number of unique state respondents submitting information in 2019 is 2, both of which are state/local/tribal government partners who will complete an LOI.</t>
    </r>
  </si>
  <si>
    <t xml:space="preserve">TOTAL e </t>
  </si>
  <si>
    <r>
      <t>e</t>
    </r>
    <r>
      <rPr>
        <sz val="8"/>
        <rFont val="Helv"/>
        <family val="0"/>
      </rPr>
      <t xml:space="preserve"> The total number of unique company/institutional respondents submitting information in 2019 is 443, including 433 existing partners who are expected to complete project reporting spreadsheets, 10 new partners who will fill out both a LOI and project reporting form. The total number of unique state respondents submitting information in 2019 is 2, both of which are state/local/tribal government partners who will complete an LOI.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</si>
</sst>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* #,##0.0_);_(* \(#,##0.0\);_(* &quot;-&quot;??_);_(@_)"/>
    <numFmt numFmtId="168" formatCode="_(* #,##0_);_(* \(#,##0\);_(* &quot;-&quot;??_);_(@_)"/>
    <numFmt numFmtId="169" formatCode="&quot;$&quot;#,##0.0_);\(&quot;$&quot;#,##0.0\)"/>
    <numFmt numFmtId="170" formatCode="0.0"/>
    <numFmt numFmtId="171" formatCode="#,##0.0_);\(#,##0.0\)"/>
    <numFmt numFmtId="172" formatCode="#,##0.0"/>
    <numFmt numFmtId="173" formatCode="#,##0.000"/>
    <numFmt numFmtId="174" formatCode="0.0_)"/>
    <numFmt numFmtId="175" formatCode="0.000_);[Red]\(0.000\)"/>
    <numFmt numFmtId="176" formatCode="0.0_);[Red]\(0.0\)"/>
    <numFmt numFmtId="177" formatCode="0_);[Red]\(0\)"/>
    <numFmt numFmtId="178" formatCode="&quot;$&quot;#,##0.00"/>
    <numFmt numFmtId="179" formatCode="&quot;$&quot;#,##0"/>
    <numFmt numFmtId="180" formatCode="0.00_);[Red]\(0.00\)"/>
    <numFmt numFmtId="181" formatCode="&quot;$&quot;#,##0.0"/>
  </numFmts>
  <fonts count="39">
    <font>
      <sz val="10"/>
      <name val="Arial"/>
      <family val="0"/>
    </font>
    <font>
      <sz val="8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172" fontId="1" fillId="0" borderId="10" xfId="42" applyNumberFormat="1" applyFont="1" applyBorder="1" applyAlignment="1" applyProtection="1">
      <alignment/>
      <protection/>
    </xf>
    <xf numFmtId="172" fontId="2" fillId="0" borderId="11" xfId="42" applyNumberFormat="1" applyFont="1" applyBorder="1" applyAlignment="1" applyProtection="1">
      <alignment/>
      <protection/>
    </xf>
    <xf numFmtId="172" fontId="1" fillId="0" borderId="12" xfId="42" applyNumberFormat="1" applyFont="1" applyBorder="1" applyAlignment="1" applyProtection="1">
      <alignment/>
      <protection/>
    </xf>
    <xf numFmtId="172" fontId="1" fillId="0" borderId="13" xfId="42" applyNumberFormat="1" applyFont="1" applyBorder="1" applyAlignment="1" applyProtection="1">
      <alignment/>
      <protection/>
    </xf>
    <xf numFmtId="5" fontId="1" fillId="0" borderId="14" xfId="42" applyNumberFormat="1" applyFont="1" applyBorder="1" applyAlignment="1" applyProtection="1">
      <alignment/>
      <protection/>
    </xf>
    <xf numFmtId="5" fontId="1" fillId="1" borderId="15" xfId="42" applyNumberFormat="1" applyFont="1" applyFill="1" applyBorder="1" applyAlignment="1" applyProtection="1">
      <alignment/>
      <protection/>
    </xf>
    <xf numFmtId="172" fontId="1" fillId="0" borderId="16" xfId="42" applyNumberFormat="1" applyFont="1" applyBorder="1" applyAlignment="1" applyProtection="1">
      <alignment/>
      <protection/>
    </xf>
    <xf numFmtId="5" fontId="1" fillId="0" borderId="17" xfId="42" applyNumberFormat="1" applyFont="1" applyBorder="1" applyAlignment="1" applyProtection="1">
      <alignment/>
      <protection/>
    </xf>
    <xf numFmtId="172" fontId="1" fillId="0" borderId="18" xfId="42" applyNumberFormat="1" applyFont="1" applyBorder="1" applyAlignment="1" applyProtection="1">
      <alignment/>
      <protection/>
    </xf>
    <xf numFmtId="5" fontId="1" fillId="0" borderId="19" xfId="42" applyNumberFormat="1" applyFont="1" applyBorder="1" applyAlignment="1" applyProtection="1">
      <alignment/>
      <protection/>
    </xf>
    <xf numFmtId="5" fontId="2" fillId="0" borderId="20" xfId="42" applyNumberFormat="1" applyFont="1" applyBorder="1" applyAlignment="1" applyProtection="1">
      <alignment/>
      <protection/>
    </xf>
    <xf numFmtId="172" fontId="1" fillId="1" borderId="10" xfId="42" applyNumberFormat="1" applyFont="1" applyFill="1" applyBorder="1" applyAlignment="1" applyProtection="1">
      <alignment/>
      <protection/>
    </xf>
    <xf numFmtId="5" fontId="1" fillId="0" borderId="21" xfId="42" applyNumberFormat="1" applyFont="1" applyBorder="1" applyAlignment="1" applyProtection="1">
      <alignment/>
      <protection/>
    </xf>
    <xf numFmtId="164" fontId="1" fillId="32" borderId="0" xfId="55" applyFill="1" applyBorder="1">
      <alignment/>
      <protection/>
    </xf>
    <xf numFmtId="164" fontId="1" fillId="0" borderId="0" xfId="55" applyBorder="1">
      <alignment/>
      <protection/>
    </xf>
    <xf numFmtId="164" fontId="1" fillId="0" borderId="0" xfId="55">
      <alignment/>
      <protection/>
    </xf>
    <xf numFmtId="5" fontId="1" fillId="0" borderId="0" xfId="55" applyNumberFormat="1" applyBorder="1">
      <alignment/>
      <protection/>
    </xf>
    <xf numFmtId="164" fontId="2" fillId="0" borderId="0" xfId="55" applyFont="1" applyBorder="1">
      <alignment/>
      <protection/>
    </xf>
    <xf numFmtId="4" fontId="1" fillId="0" borderId="0" xfId="55" applyNumberFormat="1" applyBorder="1">
      <alignment/>
      <protection/>
    </xf>
    <xf numFmtId="164" fontId="2" fillId="32" borderId="22" xfId="55" applyNumberFormat="1" applyFont="1" applyFill="1" applyBorder="1" applyAlignment="1" applyProtection="1">
      <alignment horizontal="left"/>
      <protection/>
    </xf>
    <xf numFmtId="5" fontId="2" fillId="0" borderId="23" xfId="55" applyNumberFormat="1" applyFont="1" applyBorder="1" applyAlignment="1" applyProtection="1">
      <alignment horizontal="center"/>
      <protection/>
    </xf>
    <xf numFmtId="164" fontId="1" fillId="0" borderId="23" xfId="55" applyBorder="1">
      <alignment/>
      <protection/>
    </xf>
    <xf numFmtId="164" fontId="2" fillId="0" borderId="24" xfId="55" applyFont="1" applyFill="1" applyBorder="1" applyAlignment="1" applyProtection="1">
      <alignment horizontal="left"/>
      <protection/>
    </xf>
    <xf numFmtId="164" fontId="1" fillId="33" borderId="25" xfId="55" applyFill="1" applyBorder="1">
      <alignment/>
      <protection/>
    </xf>
    <xf numFmtId="5" fontId="1" fillId="33" borderId="25" xfId="55" applyNumberFormat="1" applyFill="1" applyBorder="1" applyProtection="1">
      <alignment/>
      <protection/>
    </xf>
    <xf numFmtId="37" fontId="1" fillId="33" borderId="25" xfId="55" applyNumberFormat="1" applyFill="1" applyBorder="1" applyProtection="1">
      <alignment/>
      <protection/>
    </xf>
    <xf numFmtId="7" fontId="1" fillId="33" borderId="25" xfId="55" applyNumberFormat="1" applyFill="1" applyBorder="1" applyProtection="1">
      <alignment/>
      <protection/>
    </xf>
    <xf numFmtId="164" fontId="1" fillId="0" borderId="26" xfId="55" applyFont="1" applyFill="1" applyBorder="1" applyAlignment="1" applyProtection="1">
      <alignment horizontal="left"/>
      <protection/>
    </xf>
    <xf numFmtId="164" fontId="1" fillId="33" borderId="0" xfId="55" applyFill="1" applyBorder="1">
      <alignment/>
      <protection/>
    </xf>
    <xf numFmtId="5" fontId="1" fillId="33" borderId="0" xfId="55" applyNumberFormat="1" applyFill="1" applyBorder="1" applyProtection="1">
      <alignment/>
      <protection/>
    </xf>
    <xf numFmtId="37" fontId="1" fillId="33" borderId="0" xfId="55" applyNumberFormat="1" applyFill="1" applyBorder="1" applyProtection="1">
      <alignment/>
      <protection/>
    </xf>
    <xf numFmtId="7" fontId="1" fillId="33" borderId="0" xfId="55" applyNumberFormat="1" applyFill="1" applyBorder="1" applyProtection="1">
      <alignment/>
      <protection/>
    </xf>
    <xf numFmtId="164" fontId="1" fillId="0" borderId="26" xfId="55" applyBorder="1" applyAlignment="1" applyProtection="1">
      <alignment horizontal="left"/>
      <protection/>
    </xf>
    <xf numFmtId="2" fontId="1" fillId="0" borderId="27" xfId="55" applyNumberFormat="1" applyFill="1" applyBorder="1" applyProtection="1">
      <alignment/>
      <protection/>
    </xf>
    <xf numFmtId="2" fontId="1" fillId="0" borderId="12" xfId="55" applyNumberFormat="1" applyFill="1" applyBorder="1" applyProtection="1">
      <alignment/>
      <protection/>
    </xf>
    <xf numFmtId="178" fontId="1" fillId="0" borderId="12" xfId="55" applyNumberFormat="1" applyBorder="1" applyProtection="1">
      <alignment/>
      <protection/>
    </xf>
    <xf numFmtId="5" fontId="1" fillId="0" borderId="12" xfId="55" applyNumberFormat="1" applyBorder="1" applyProtection="1">
      <alignment/>
      <protection/>
    </xf>
    <xf numFmtId="5" fontId="1" fillId="0" borderId="28" xfId="55" applyNumberFormat="1" applyBorder="1" applyProtection="1">
      <alignment/>
      <protection/>
    </xf>
    <xf numFmtId="3" fontId="1" fillId="0" borderId="27" xfId="55" applyNumberFormat="1" applyBorder="1" applyProtection="1">
      <alignment/>
      <protection/>
    </xf>
    <xf numFmtId="164" fontId="1" fillId="0" borderId="29" xfId="55" applyBorder="1" applyAlignment="1" applyProtection="1">
      <alignment horizontal="left"/>
      <protection/>
    </xf>
    <xf numFmtId="2" fontId="1" fillId="0" borderId="27" xfId="55" applyNumberFormat="1" applyFont="1" applyFill="1" applyBorder="1" applyProtection="1">
      <alignment/>
      <protection/>
    </xf>
    <xf numFmtId="2" fontId="1" fillId="0" borderId="12" xfId="55" applyNumberFormat="1" applyFont="1" applyFill="1" applyBorder="1" applyProtection="1">
      <alignment/>
      <protection/>
    </xf>
    <xf numFmtId="5" fontId="1" fillId="0" borderId="28" xfId="55" applyNumberFormat="1" applyFont="1" applyBorder="1" applyProtection="1">
      <alignment/>
      <protection/>
    </xf>
    <xf numFmtId="164" fontId="1" fillId="0" borderId="0" xfId="55" applyFont="1" applyBorder="1">
      <alignment/>
      <protection/>
    </xf>
    <xf numFmtId="2" fontId="1" fillId="1" borderId="10" xfId="55" applyNumberFormat="1" applyFont="1" applyFill="1" applyBorder="1" applyProtection="1">
      <alignment/>
      <protection/>
    </xf>
    <xf numFmtId="178" fontId="1" fillId="1" borderId="10" xfId="55" applyNumberFormat="1" applyFill="1" applyBorder="1" applyProtection="1">
      <alignment/>
      <protection/>
    </xf>
    <xf numFmtId="5" fontId="1" fillId="1" borderId="10" xfId="55" applyNumberFormat="1" applyFill="1" applyBorder="1" applyProtection="1">
      <alignment/>
      <protection/>
    </xf>
    <xf numFmtId="5" fontId="1" fillId="1" borderId="0" xfId="55" applyNumberFormat="1" applyFont="1" applyFill="1" applyBorder="1" applyProtection="1">
      <alignment/>
      <protection/>
    </xf>
    <xf numFmtId="3" fontId="1" fillId="1" borderId="30" xfId="55" applyNumberFormat="1" applyFill="1" applyBorder="1" applyProtection="1">
      <alignment/>
      <protection/>
    </xf>
    <xf numFmtId="3" fontId="1" fillId="1" borderId="10" xfId="55" applyNumberFormat="1" applyFill="1" applyBorder="1" applyProtection="1">
      <alignment/>
      <protection/>
    </xf>
    <xf numFmtId="164" fontId="1" fillId="32" borderId="22" xfId="55" applyNumberFormat="1" applyFill="1" applyBorder="1" applyAlignment="1" applyProtection="1">
      <alignment horizontal="left"/>
      <protection/>
    </xf>
    <xf numFmtId="2" fontId="1" fillId="0" borderId="10" xfId="55" applyNumberFormat="1" applyFill="1" applyBorder="1" applyAlignment="1" applyProtection="1">
      <alignment horizontal="right"/>
      <protection/>
    </xf>
    <xf numFmtId="2" fontId="1" fillId="0" borderId="31" xfId="55" applyNumberFormat="1" applyFill="1" applyBorder="1" applyAlignment="1" applyProtection="1">
      <alignment horizontal="right"/>
      <protection/>
    </xf>
    <xf numFmtId="2" fontId="1" fillId="0" borderId="31" xfId="55" applyNumberFormat="1" applyBorder="1" applyAlignment="1" applyProtection="1">
      <alignment horizontal="right"/>
      <protection/>
    </xf>
    <xf numFmtId="178" fontId="1" fillId="0" borderId="31" xfId="55" applyNumberFormat="1" applyBorder="1" applyAlignment="1" applyProtection="1">
      <alignment horizontal="right"/>
      <protection/>
    </xf>
    <xf numFmtId="6" fontId="1" fillId="0" borderId="31" xfId="55" applyNumberFormat="1" applyBorder="1" applyAlignment="1" applyProtection="1">
      <alignment horizontal="right"/>
      <protection/>
    </xf>
    <xf numFmtId="3" fontId="1" fillId="0" borderId="32" xfId="55" applyNumberFormat="1" applyBorder="1" applyProtection="1">
      <alignment/>
      <protection/>
    </xf>
    <xf numFmtId="3" fontId="1" fillId="0" borderId="10" xfId="55" applyNumberFormat="1" applyBorder="1" applyProtection="1">
      <alignment/>
      <protection/>
    </xf>
    <xf numFmtId="164" fontId="1" fillId="0" borderId="23" xfId="55" applyFont="1" applyBorder="1">
      <alignment/>
      <protection/>
    </xf>
    <xf numFmtId="164" fontId="2" fillId="0" borderId="29" xfId="55" applyFont="1" applyFill="1" applyBorder="1" applyAlignment="1" applyProtection="1">
      <alignment horizontal="left"/>
      <protection/>
    </xf>
    <xf numFmtId="2" fontId="1" fillId="33" borderId="33" xfId="55" applyNumberFormat="1" applyFill="1" applyBorder="1">
      <alignment/>
      <protection/>
    </xf>
    <xf numFmtId="2" fontId="1" fillId="33" borderId="33" xfId="55" applyNumberFormat="1" applyFill="1" applyBorder="1" applyProtection="1">
      <alignment/>
      <protection/>
    </xf>
    <xf numFmtId="178" fontId="1" fillId="33" borderId="33" xfId="55" applyNumberFormat="1" applyFill="1" applyBorder="1">
      <alignment/>
      <protection/>
    </xf>
    <xf numFmtId="164" fontId="1" fillId="33" borderId="33" xfId="55" applyFill="1" applyBorder="1">
      <alignment/>
      <protection/>
    </xf>
    <xf numFmtId="37" fontId="1" fillId="33" borderId="33" xfId="55" applyNumberFormat="1" applyFill="1" applyBorder="1" applyProtection="1">
      <alignment/>
      <protection/>
    </xf>
    <xf numFmtId="172" fontId="1" fillId="33" borderId="33" xfId="55" applyNumberFormat="1" applyFill="1" applyBorder="1" applyProtection="1">
      <alignment/>
      <protection/>
    </xf>
    <xf numFmtId="2" fontId="1" fillId="0" borderId="34" xfId="55" applyNumberFormat="1" applyFill="1" applyBorder="1" applyProtection="1">
      <alignment/>
      <protection/>
    </xf>
    <xf numFmtId="2" fontId="1" fillId="0" borderId="35" xfId="55" applyNumberFormat="1" applyFill="1" applyBorder="1" applyProtection="1">
      <alignment/>
      <protection/>
    </xf>
    <xf numFmtId="5" fontId="1" fillId="0" borderId="34" xfId="55" applyNumberFormat="1" applyBorder="1" applyProtection="1">
      <alignment/>
      <protection/>
    </xf>
    <xf numFmtId="5" fontId="1" fillId="0" borderId="36" xfId="55" applyNumberFormat="1" applyBorder="1" applyProtection="1">
      <alignment/>
      <protection/>
    </xf>
    <xf numFmtId="3" fontId="1" fillId="0" borderId="34" xfId="55" applyNumberFormat="1" applyBorder="1" applyProtection="1">
      <alignment/>
      <protection/>
    </xf>
    <xf numFmtId="2" fontId="1" fillId="0" borderId="34" xfId="55" applyNumberFormat="1" applyFont="1" applyFill="1" applyBorder="1" applyProtection="1">
      <alignment/>
      <protection/>
    </xf>
    <xf numFmtId="5" fontId="1" fillId="0" borderId="36" xfId="55" applyNumberFormat="1" applyFont="1" applyBorder="1" applyProtection="1">
      <alignment/>
      <protection/>
    </xf>
    <xf numFmtId="164" fontId="1" fillId="0" borderId="37" xfId="55" applyBorder="1" applyAlignment="1" applyProtection="1">
      <alignment horizontal="left"/>
      <protection/>
    </xf>
    <xf numFmtId="3" fontId="1" fillId="0" borderId="38" xfId="55" applyNumberFormat="1" applyBorder="1" applyProtection="1">
      <alignment/>
      <protection/>
    </xf>
    <xf numFmtId="164" fontId="1" fillId="32" borderId="39" xfId="55" applyNumberFormat="1" applyFill="1" applyBorder="1" applyAlignment="1" applyProtection="1">
      <alignment horizontal="left"/>
      <protection/>
    </xf>
    <xf numFmtId="2" fontId="1" fillId="0" borderId="13" xfId="55" applyNumberFormat="1" applyFill="1" applyBorder="1" applyAlignment="1" applyProtection="1">
      <alignment horizontal="right"/>
      <protection/>
    </xf>
    <xf numFmtId="2" fontId="1" fillId="0" borderId="40" xfId="55" applyNumberFormat="1" applyFill="1" applyBorder="1" applyAlignment="1" applyProtection="1">
      <alignment horizontal="right"/>
      <protection/>
    </xf>
    <xf numFmtId="2" fontId="1" fillId="0" borderId="40" xfId="55" applyNumberFormat="1" applyBorder="1" applyAlignment="1" applyProtection="1">
      <alignment horizontal="right"/>
      <protection/>
    </xf>
    <xf numFmtId="178" fontId="1" fillId="0" borderId="40" xfId="55" applyNumberFormat="1" applyBorder="1" applyAlignment="1" applyProtection="1">
      <alignment horizontal="right"/>
      <protection/>
    </xf>
    <xf numFmtId="179" fontId="1" fillId="0" borderId="40" xfId="55" applyNumberFormat="1" applyBorder="1" applyAlignment="1" applyProtection="1">
      <alignment horizontal="right"/>
      <protection/>
    </xf>
    <xf numFmtId="3" fontId="1" fillId="0" borderId="30" xfId="55" applyNumberFormat="1" applyBorder="1" applyProtection="1">
      <alignment/>
      <protection/>
    </xf>
    <xf numFmtId="164" fontId="1" fillId="0" borderId="41" xfId="55" applyFont="1" applyBorder="1">
      <alignment/>
      <protection/>
    </xf>
    <xf numFmtId="2" fontId="1" fillId="1" borderId="42" xfId="55" applyNumberFormat="1" applyFill="1" applyBorder="1" applyAlignment="1" applyProtection="1">
      <alignment horizontal="right"/>
      <protection/>
    </xf>
    <xf numFmtId="2" fontId="1" fillId="1" borderId="38" xfId="55" applyNumberFormat="1" applyFill="1" applyBorder="1" applyAlignment="1" applyProtection="1">
      <alignment horizontal="right"/>
      <protection/>
    </xf>
    <xf numFmtId="178" fontId="1" fillId="1" borderId="38" xfId="55" applyNumberFormat="1" applyFill="1" applyBorder="1" applyAlignment="1" applyProtection="1">
      <alignment horizontal="right"/>
      <protection/>
    </xf>
    <xf numFmtId="179" fontId="1" fillId="1" borderId="38" xfId="55" applyNumberFormat="1" applyFill="1" applyBorder="1" applyAlignment="1" applyProtection="1">
      <alignment horizontal="right"/>
      <protection/>
    </xf>
    <xf numFmtId="179" fontId="1" fillId="1" borderId="33" xfId="55" applyNumberFormat="1" applyFill="1" applyBorder="1" applyAlignment="1" applyProtection="1">
      <alignment horizontal="right"/>
      <protection/>
    </xf>
    <xf numFmtId="3" fontId="1" fillId="1" borderId="42" xfId="55" applyNumberFormat="1" applyFill="1" applyBorder="1" applyProtection="1">
      <alignment/>
      <protection/>
    </xf>
    <xf numFmtId="172" fontId="1" fillId="1" borderId="42" xfId="42" applyNumberFormat="1" applyFont="1" applyFill="1" applyBorder="1" applyAlignment="1" applyProtection="1">
      <alignment/>
      <protection/>
    </xf>
    <xf numFmtId="2" fontId="1" fillId="0" borderId="43" xfId="55" applyNumberFormat="1" applyFill="1" applyBorder="1" applyAlignment="1" applyProtection="1">
      <alignment horizontal="right"/>
      <protection/>
    </xf>
    <xf numFmtId="2" fontId="1" fillId="0" borderId="44" xfId="55" applyNumberFormat="1" applyFill="1" applyBorder="1" applyAlignment="1" applyProtection="1">
      <alignment horizontal="right"/>
      <protection/>
    </xf>
    <xf numFmtId="179" fontId="1" fillId="0" borderId="44" xfId="55" applyNumberFormat="1" applyBorder="1" applyAlignment="1" applyProtection="1">
      <alignment horizontal="right"/>
      <protection/>
    </xf>
    <xf numFmtId="179" fontId="1" fillId="0" borderId="25" xfId="55" applyNumberFormat="1" applyBorder="1" applyAlignment="1" applyProtection="1">
      <alignment horizontal="right"/>
      <protection/>
    </xf>
    <xf numFmtId="3" fontId="1" fillId="0" borderId="43" xfId="55" applyNumberFormat="1" applyBorder="1" applyProtection="1">
      <alignment/>
      <protection/>
    </xf>
    <xf numFmtId="164" fontId="1" fillId="0" borderId="37" xfId="55" applyFont="1" applyBorder="1" applyAlignment="1" applyProtection="1">
      <alignment horizontal="left"/>
      <protection/>
    </xf>
    <xf numFmtId="2" fontId="1" fillId="0" borderId="27" xfId="55" applyNumberFormat="1" applyFill="1" applyBorder="1" applyAlignment="1" applyProtection="1">
      <alignment horizontal="right"/>
      <protection/>
    </xf>
    <xf numFmtId="2" fontId="1" fillId="0" borderId="12" xfId="55" applyNumberFormat="1" applyFill="1" applyBorder="1" applyAlignment="1" applyProtection="1">
      <alignment horizontal="right"/>
      <protection/>
    </xf>
    <xf numFmtId="179" fontId="1" fillId="0" borderId="12" xfId="55" applyNumberFormat="1" applyBorder="1" applyAlignment="1" applyProtection="1">
      <alignment horizontal="right"/>
      <protection/>
    </xf>
    <xf numFmtId="179" fontId="1" fillId="0" borderId="45" xfId="55" applyNumberFormat="1" applyBorder="1" applyAlignment="1" applyProtection="1">
      <alignment horizontal="right"/>
      <protection/>
    </xf>
    <xf numFmtId="2" fontId="1" fillId="0" borderId="16" xfId="55" applyNumberFormat="1" applyFill="1" applyBorder="1" applyAlignment="1" applyProtection="1">
      <alignment horizontal="right"/>
      <protection/>
    </xf>
    <xf numFmtId="2" fontId="1" fillId="0" borderId="46" xfId="55" applyNumberFormat="1" applyFill="1" applyBorder="1" applyAlignment="1" applyProtection="1">
      <alignment horizontal="right"/>
      <protection/>
    </xf>
    <xf numFmtId="2" fontId="1" fillId="0" borderId="46" xfId="55" applyNumberFormat="1" applyBorder="1" applyAlignment="1" applyProtection="1">
      <alignment horizontal="right"/>
      <protection/>
    </xf>
    <xf numFmtId="178" fontId="1" fillId="0" borderId="46" xfId="55" applyNumberFormat="1" applyBorder="1" applyAlignment="1" applyProtection="1">
      <alignment horizontal="right"/>
      <protection/>
    </xf>
    <xf numFmtId="179" fontId="1" fillId="0" borderId="46" xfId="55" applyNumberFormat="1" applyBorder="1" applyAlignment="1" applyProtection="1">
      <alignment horizontal="right"/>
      <protection/>
    </xf>
    <xf numFmtId="3" fontId="1" fillId="0" borderId="16" xfId="55" applyNumberFormat="1" applyBorder="1" applyProtection="1">
      <alignment/>
      <protection/>
    </xf>
    <xf numFmtId="164" fontId="2" fillId="32" borderId="47" xfId="55" applyNumberFormat="1" applyFont="1" applyFill="1" applyBorder="1" applyAlignment="1" applyProtection="1">
      <alignment horizontal="left"/>
      <protection/>
    </xf>
    <xf numFmtId="176" fontId="1" fillId="0" borderId="18" xfId="55" applyNumberFormat="1" applyFill="1" applyBorder="1" applyAlignment="1" applyProtection="1">
      <alignment horizontal="right"/>
      <protection/>
    </xf>
    <xf numFmtId="3" fontId="1" fillId="0" borderId="48" xfId="55" applyNumberFormat="1" applyBorder="1" applyProtection="1">
      <alignment/>
      <protection/>
    </xf>
    <xf numFmtId="176" fontId="1" fillId="0" borderId="49" xfId="55" applyNumberFormat="1" applyFill="1" applyBorder="1" applyAlignment="1" applyProtection="1">
      <alignment horizontal="right"/>
      <protection/>
    </xf>
    <xf numFmtId="176" fontId="1" fillId="0" borderId="49" xfId="55" applyNumberFormat="1" applyBorder="1" applyAlignment="1" applyProtection="1">
      <alignment horizontal="right"/>
      <protection/>
    </xf>
    <xf numFmtId="179" fontId="1" fillId="0" borderId="49" xfId="55" applyNumberFormat="1" applyBorder="1" applyAlignment="1" applyProtection="1">
      <alignment horizontal="right"/>
      <protection/>
    </xf>
    <xf numFmtId="172" fontId="1" fillId="0" borderId="49" xfId="42" applyNumberFormat="1" applyFont="1" applyBorder="1" applyAlignment="1" applyProtection="1">
      <alignment/>
      <protection/>
    </xf>
    <xf numFmtId="164" fontId="1" fillId="0" borderId="36" xfId="55" applyBorder="1">
      <alignment/>
      <protection/>
    </xf>
    <xf numFmtId="164" fontId="2" fillId="0" borderId="23" xfId="55" applyFont="1" applyBorder="1">
      <alignment/>
      <protection/>
    </xf>
    <xf numFmtId="5" fontId="2" fillId="0" borderId="50" xfId="55" applyNumberFormat="1" applyFont="1" applyBorder="1" applyAlignment="1" applyProtection="1">
      <alignment horizontal="center"/>
      <protection/>
    </xf>
    <xf numFmtId="5" fontId="2" fillId="0" borderId="51" xfId="55" applyNumberFormat="1" applyFont="1" applyBorder="1" applyAlignment="1" applyProtection="1">
      <alignment horizontal="center"/>
      <protection/>
    </xf>
    <xf numFmtId="165" fontId="2" fillId="0" borderId="11" xfId="55" applyNumberFormat="1" applyFont="1" applyBorder="1" applyAlignment="1" applyProtection="1">
      <alignment horizontal="center"/>
      <protection/>
    </xf>
    <xf numFmtId="165" fontId="2" fillId="0" borderId="52" xfId="55" applyNumberFormat="1" applyFont="1" applyBorder="1" applyAlignment="1" applyProtection="1">
      <alignment horizontal="center"/>
      <protection/>
    </xf>
    <xf numFmtId="179" fontId="2" fillId="0" borderId="52" xfId="55" applyNumberFormat="1" applyFont="1" applyBorder="1" applyAlignment="1" applyProtection="1">
      <alignment horizontal="center"/>
      <protection/>
    </xf>
    <xf numFmtId="164" fontId="2" fillId="32" borderId="53" xfId="55" applyFont="1" applyFill="1" applyBorder="1">
      <alignment/>
      <protection/>
    </xf>
    <xf numFmtId="164" fontId="2" fillId="32" borderId="54" xfId="55" applyNumberFormat="1" applyFont="1" applyFill="1" applyBorder="1" applyAlignment="1" applyProtection="1">
      <alignment horizontal="left"/>
      <protection/>
    </xf>
    <xf numFmtId="164" fontId="1" fillId="0" borderId="52" xfId="55" applyFont="1" applyBorder="1">
      <alignment/>
      <protection/>
    </xf>
    <xf numFmtId="164" fontId="1" fillId="0" borderId="0" xfId="55" applyFill="1" applyBorder="1">
      <alignment/>
      <protection/>
    </xf>
    <xf numFmtId="179" fontId="1" fillId="0" borderId="55" xfId="55" applyNumberFormat="1" applyBorder="1" applyAlignment="1" applyProtection="1">
      <alignment horizontal="right"/>
      <protection/>
    </xf>
    <xf numFmtId="3" fontId="1" fillId="0" borderId="18" xfId="55" applyNumberFormat="1" applyBorder="1" applyProtection="1">
      <alignment/>
      <protection/>
    </xf>
    <xf numFmtId="3" fontId="1" fillId="0" borderId="42" xfId="55" applyNumberFormat="1" applyBorder="1" applyProtection="1">
      <alignment/>
      <protection/>
    </xf>
    <xf numFmtId="3" fontId="1" fillId="0" borderId="56" xfId="55" applyNumberFormat="1" applyBorder="1" applyProtection="1">
      <alignment/>
      <protection/>
    </xf>
    <xf numFmtId="178" fontId="1" fillId="0" borderId="49" xfId="55" applyNumberFormat="1" applyBorder="1" applyAlignment="1" applyProtection="1">
      <alignment horizontal="right"/>
      <protection/>
    </xf>
    <xf numFmtId="176" fontId="1" fillId="0" borderId="57" xfId="55" applyNumberFormat="1" applyFill="1" applyBorder="1" applyAlignment="1" applyProtection="1">
      <alignment horizontal="right"/>
      <protection/>
    </xf>
    <xf numFmtId="5" fontId="1" fillId="0" borderId="55" xfId="42" applyNumberFormat="1" applyFont="1" applyBorder="1" applyAlignment="1" applyProtection="1">
      <alignment/>
      <protection/>
    </xf>
    <xf numFmtId="7" fontId="1" fillId="33" borderId="58" xfId="55" applyNumberFormat="1" applyFill="1" applyBorder="1" applyProtection="1">
      <alignment/>
      <protection/>
    </xf>
    <xf numFmtId="7" fontId="1" fillId="33" borderId="21" xfId="55" applyNumberFormat="1" applyFill="1" applyBorder="1" applyProtection="1">
      <alignment/>
      <protection/>
    </xf>
    <xf numFmtId="5" fontId="1" fillId="0" borderId="59" xfId="55" applyNumberFormat="1" applyFont="1" applyBorder="1" applyProtection="1">
      <alignment/>
      <protection/>
    </xf>
    <xf numFmtId="5" fontId="1" fillId="1" borderId="21" xfId="55" applyNumberFormat="1" applyFont="1" applyFill="1" applyBorder="1" applyProtection="1">
      <alignment/>
      <protection/>
    </xf>
    <xf numFmtId="7" fontId="1" fillId="33" borderId="15" xfId="55" applyNumberFormat="1" applyFill="1" applyBorder="1" applyProtection="1">
      <alignment/>
      <protection/>
    </xf>
    <xf numFmtId="5" fontId="2" fillId="0" borderId="60" xfId="55" applyNumberFormat="1" applyFont="1" applyBorder="1" applyAlignment="1" applyProtection="1">
      <alignment horizontal="center"/>
      <protection/>
    </xf>
    <xf numFmtId="5" fontId="2" fillId="0" borderId="61" xfId="55" applyNumberFormat="1" applyFont="1" applyBorder="1" applyAlignment="1" applyProtection="1">
      <alignment horizontal="center"/>
      <protection/>
    </xf>
    <xf numFmtId="164" fontId="2" fillId="32" borderId="62" xfId="55" applyFont="1" applyFill="1" applyBorder="1">
      <alignment/>
      <protection/>
    </xf>
    <xf numFmtId="4" fontId="2" fillId="0" borderId="50" xfId="55" applyNumberFormat="1" applyFont="1" applyBorder="1" applyAlignment="1" applyProtection="1">
      <alignment horizontal="center"/>
      <protection/>
    </xf>
    <xf numFmtId="5" fontId="2" fillId="0" borderId="60" xfId="55" applyNumberFormat="1" applyFont="1" applyBorder="1">
      <alignment/>
      <protection/>
    </xf>
    <xf numFmtId="164" fontId="1" fillId="33" borderId="63" xfId="55" applyFill="1" applyBorder="1">
      <alignment/>
      <protection/>
    </xf>
    <xf numFmtId="164" fontId="2" fillId="0" borderId="0" xfId="56" applyNumberFormat="1" applyFont="1" applyBorder="1" applyAlignment="1" applyProtection="1">
      <alignment/>
      <protection/>
    </xf>
    <xf numFmtId="164" fontId="2" fillId="0" borderId="64" xfId="55" applyNumberFormat="1" applyFont="1" applyBorder="1" applyAlignment="1" applyProtection="1">
      <alignment horizontal="center"/>
      <protection/>
    </xf>
    <xf numFmtId="164" fontId="2" fillId="0" borderId="50" xfId="55" applyNumberFormat="1" applyFont="1" applyBorder="1" applyAlignment="1" applyProtection="1">
      <alignment horizontal="center"/>
      <protection/>
    </xf>
    <xf numFmtId="165" fontId="2" fillId="0" borderId="65" xfId="55" applyNumberFormat="1" applyFont="1" applyBorder="1" applyAlignment="1" applyProtection="1">
      <alignment horizontal="center"/>
      <protection/>
    </xf>
    <xf numFmtId="165" fontId="2" fillId="0" borderId="51" xfId="55" applyNumberFormat="1" applyFont="1" applyBorder="1" applyAlignment="1" applyProtection="1">
      <alignment horizontal="center"/>
      <protection/>
    </xf>
    <xf numFmtId="4" fontId="2" fillId="0" borderId="51" xfId="55" applyNumberFormat="1" applyFont="1" applyBorder="1" applyAlignment="1" applyProtection="1">
      <alignment horizontal="center"/>
      <protection/>
    </xf>
    <xf numFmtId="164" fontId="2" fillId="0" borderId="51" xfId="55" applyNumberFormat="1" applyFont="1" applyBorder="1" applyAlignment="1" applyProtection="1">
      <alignment horizontal="center"/>
      <protection/>
    </xf>
    <xf numFmtId="164" fontId="1" fillId="32" borderId="66" xfId="55" applyNumberFormat="1" applyFont="1" applyFill="1" applyBorder="1" applyAlignment="1" applyProtection="1">
      <alignment horizontal="left" wrapText="1"/>
      <protection/>
    </xf>
    <xf numFmtId="164" fontId="1" fillId="34" borderId="0" xfId="55" applyFill="1" applyBorder="1">
      <alignment/>
      <protection/>
    </xf>
    <xf numFmtId="5" fontId="1" fillId="34" borderId="0" xfId="55" applyNumberFormat="1" applyFill="1" applyBorder="1">
      <alignment/>
      <protection/>
    </xf>
    <xf numFmtId="3" fontId="1" fillId="0" borderId="67" xfId="55" applyNumberFormat="1" applyFill="1" applyBorder="1" applyProtection="1">
      <alignment/>
      <protection/>
    </xf>
    <xf numFmtId="37" fontId="2" fillId="0" borderId="68" xfId="55" applyNumberFormat="1" applyFont="1" applyFill="1" applyBorder="1" applyAlignment="1" applyProtection="1">
      <alignment horizontal="right"/>
      <protection/>
    </xf>
    <xf numFmtId="4" fontId="1" fillId="34" borderId="0" xfId="55" applyNumberFormat="1" applyFill="1" applyBorder="1">
      <alignment/>
      <protection/>
    </xf>
    <xf numFmtId="164" fontId="3" fillId="34" borderId="0" xfId="55" applyFont="1" applyFill="1" applyBorder="1" applyAlignment="1">
      <alignment horizontal="left" wrapText="1"/>
      <protection/>
    </xf>
    <xf numFmtId="5" fontId="2" fillId="34" borderId="0" xfId="42" applyNumberFormat="1" applyFont="1" applyFill="1" applyBorder="1" applyAlignment="1" applyProtection="1">
      <alignment/>
      <protection/>
    </xf>
    <xf numFmtId="3" fontId="1" fillId="0" borderId="27" xfId="55" applyNumberFormat="1" applyFill="1" applyBorder="1" applyProtection="1">
      <alignment/>
      <protection/>
    </xf>
    <xf numFmtId="164" fontId="1" fillId="0" borderId="69" xfId="55" applyFont="1" applyBorder="1" applyAlignment="1" applyProtection="1">
      <alignment horizontal="left" wrapText="1"/>
      <protection/>
    </xf>
    <xf numFmtId="3" fontId="1" fillId="0" borderId="70" xfId="55" applyNumberFormat="1" applyFill="1" applyBorder="1" applyProtection="1">
      <alignment/>
      <protection/>
    </xf>
    <xf numFmtId="3" fontId="1" fillId="0" borderId="71" xfId="55" applyNumberFormat="1" applyFill="1" applyBorder="1" applyProtection="1">
      <alignment/>
      <protection/>
    </xf>
    <xf numFmtId="164" fontId="1" fillId="0" borderId="19" xfId="55" applyFont="1" applyBorder="1" applyAlignment="1" applyProtection="1">
      <alignment horizontal="left"/>
      <protection/>
    </xf>
    <xf numFmtId="2" fontId="1" fillId="0" borderId="72" xfId="55" applyNumberFormat="1" applyFill="1" applyBorder="1" applyAlignment="1" applyProtection="1">
      <alignment horizontal="right"/>
      <protection/>
    </xf>
    <xf numFmtId="2" fontId="1" fillId="0" borderId="38" xfId="55" applyNumberFormat="1" applyFill="1" applyBorder="1" applyAlignment="1" applyProtection="1">
      <alignment horizontal="right"/>
      <protection/>
    </xf>
    <xf numFmtId="2" fontId="1" fillId="0" borderId="38" xfId="55" applyNumberFormat="1" applyFill="1" applyBorder="1" applyProtection="1">
      <alignment/>
      <protection/>
    </xf>
    <xf numFmtId="178" fontId="1" fillId="0" borderId="38" xfId="55" applyNumberFormat="1" applyBorder="1" applyProtection="1">
      <alignment/>
      <protection/>
    </xf>
    <xf numFmtId="179" fontId="1" fillId="0" borderId="38" xfId="55" applyNumberFormat="1" applyBorder="1" applyAlignment="1" applyProtection="1">
      <alignment horizontal="right"/>
      <protection/>
    </xf>
    <xf numFmtId="179" fontId="1" fillId="0" borderId="33" xfId="55" applyNumberFormat="1" applyBorder="1" applyAlignment="1" applyProtection="1">
      <alignment horizontal="right"/>
      <protection/>
    </xf>
    <xf numFmtId="3" fontId="1" fillId="0" borderId="72" xfId="55" applyNumberFormat="1" applyFill="1" applyBorder="1" applyProtection="1">
      <alignment/>
      <protection/>
    </xf>
    <xf numFmtId="164" fontId="1" fillId="1" borderId="0" xfId="55" applyFont="1" applyFill="1" applyBorder="1">
      <alignment/>
      <protection/>
    </xf>
    <xf numFmtId="164" fontId="1" fillId="1" borderId="15" xfId="55" applyFont="1" applyFill="1" applyBorder="1">
      <alignment/>
      <protection/>
    </xf>
    <xf numFmtId="164" fontId="1" fillId="32" borderId="66" xfId="55" applyNumberFormat="1" applyFont="1" applyFill="1" applyBorder="1" applyAlignment="1" applyProtection="1">
      <alignment horizontal="left"/>
      <protection/>
    </xf>
    <xf numFmtId="180" fontId="1" fillId="0" borderId="73" xfId="55" applyNumberFormat="1" applyFill="1" applyBorder="1" applyAlignment="1" applyProtection="1">
      <alignment horizontal="right"/>
      <protection/>
    </xf>
    <xf numFmtId="176" fontId="1" fillId="0" borderId="74" xfId="55" applyNumberFormat="1" applyFill="1" applyBorder="1" applyAlignment="1" applyProtection="1">
      <alignment horizontal="right"/>
      <protection/>
    </xf>
    <xf numFmtId="2" fontId="1" fillId="0" borderId="75" xfId="55" applyNumberFormat="1" applyFill="1" applyBorder="1" applyProtection="1">
      <alignment/>
      <protection/>
    </xf>
    <xf numFmtId="178" fontId="1" fillId="0" borderId="76" xfId="55" applyNumberFormat="1" applyBorder="1" applyProtection="1">
      <alignment/>
      <protection/>
    </xf>
    <xf numFmtId="179" fontId="1" fillId="0" borderId="74" xfId="55" applyNumberFormat="1" applyBorder="1" applyAlignment="1" applyProtection="1">
      <alignment horizontal="right"/>
      <protection/>
    </xf>
    <xf numFmtId="179" fontId="1" fillId="0" borderId="77" xfId="55" applyNumberFormat="1" applyBorder="1" applyAlignment="1" applyProtection="1">
      <alignment horizontal="right"/>
      <protection/>
    </xf>
    <xf numFmtId="3" fontId="1" fillId="0" borderId="73" xfId="55" applyNumberFormat="1" applyBorder="1" applyProtection="1">
      <alignment/>
      <protection/>
    </xf>
    <xf numFmtId="3" fontId="1" fillId="0" borderId="74" xfId="55" applyNumberFormat="1" applyBorder="1" applyProtection="1">
      <alignment/>
      <protection/>
    </xf>
    <xf numFmtId="172" fontId="1" fillId="0" borderId="74" xfId="42" applyNumberFormat="1" applyFont="1" applyBorder="1" applyAlignment="1" applyProtection="1">
      <alignment/>
      <protection/>
    </xf>
    <xf numFmtId="2" fontId="1" fillId="0" borderId="18" xfId="55" applyNumberFormat="1" applyFill="1" applyBorder="1" applyProtection="1">
      <alignment/>
      <protection/>
    </xf>
    <xf numFmtId="178" fontId="1" fillId="0" borderId="18" xfId="55" applyNumberFormat="1" applyBorder="1" applyProtection="1">
      <alignment/>
      <protection/>
    </xf>
    <xf numFmtId="179" fontId="1" fillId="0" borderId="18" xfId="55" applyNumberFormat="1" applyBorder="1" applyAlignment="1" applyProtection="1">
      <alignment horizontal="right"/>
      <protection/>
    </xf>
    <xf numFmtId="179" fontId="1" fillId="0" borderId="19" xfId="55" applyNumberFormat="1" applyBorder="1" applyAlignment="1" applyProtection="1">
      <alignment horizontal="right"/>
      <protection/>
    </xf>
    <xf numFmtId="180" fontId="1" fillId="0" borderId="48" xfId="55" applyNumberFormat="1" applyFill="1" applyBorder="1" applyAlignment="1" applyProtection="1">
      <alignment horizontal="right"/>
      <protection/>
    </xf>
    <xf numFmtId="5" fontId="1" fillId="0" borderId="77" xfId="42" applyNumberFormat="1" applyFont="1" applyBorder="1" applyAlignment="1" applyProtection="1">
      <alignment/>
      <protection/>
    </xf>
    <xf numFmtId="164" fontId="2" fillId="0" borderId="22" xfId="55" applyNumberFormat="1" applyFont="1" applyFill="1" applyBorder="1" applyAlignment="1" applyProtection="1">
      <alignment horizontal="left"/>
      <protection/>
    </xf>
    <xf numFmtId="164" fontId="1" fillId="34" borderId="0" xfId="55" applyFill="1" applyBorder="1" applyAlignment="1">
      <alignment horizontal="right"/>
      <protection/>
    </xf>
    <xf numFmtId="4" fontId="2" fillId="34" borderId="0" xfId="55" applyNumberFormat="1" applyFont="1" applyFill="1" applyBorder="1" applyAlignment="1">
      <alignment horizontal="centerContinuous"/>
      <protection/>
    </xf>
    <xf numFmtId="5" fontId="2" fillId="34" borderId="0" xfId="55" applyNumberFormat="1" applyFont="1" applyFill="1" applyBorder="1">
      <alignment/>
      <protection/>
    </xf>
    <xf numFmtId="0" fontId="0" fillId="34" borderId="0" xfId="0" applyFill="1" applyAlignment="1">
      <alignment/>
    </xf>
    <xf numFmtId="4" fontId="2" fillId="34" borderId="0" xfId="55" applyNumberFormat="1" applyFont="1" applyFill="1" applyBorder="1" applyAlignment="1" applyProtection="1">
      <alignment horizontal="center"/>
      <protection/>
    </xf>
    <xf numFmtId="5" fontId="2" fillId="34" borderId="0" xfId="55" applyNumberFormat="1" applyFont="1" applyFill="1" applyBorder="1" applyAlignment="1" applyProtection="1">
      <alignment horizontal="center"/>
      <protection/>
    </xf>
    <xf numFmtId="164" fontId="3" fillId="34" borderId="0" xfId="55" applyFont="1" applyFill="1" applyBorder="1" applyAlignment="1" applyProtection="1">
      <alignment horizontal="left"/>
      <protection/>
    </xf>
    <xf numFmtId="164" fontId="1" fillId="34" borderId="0" xfId="55" applyFill="1" applyBorder="1" applyAlignment="1" applyProtection="1">
      <alignment horizontal="left"/>
      <protection/>
    </xf>
    <xf numFmtId="5" fontId="1" fillId="34" borderId="0" xfId="55" applyNumberFormat="1" applyFill="1" applyBorder="1" applyProtection="1">
      <alignment/>
      <protection/>
    </xf>
    <xf numFmtId="37" fontId="1" fillId="34" borderId="0" xfId="55" applyNumberFormat="1" applyFill="1" applyBorder="1" applyProtection="1">
      <alignment/>
      <protection/>
    </xf>
    <xf numFmtId="7" fontId="1" fillId="34" borderId="0" xfId="55" applyNumberFormat="1" applyFill="1" applyBorder="1" applyProtection="1">
      <alignment/>
      <protection/>
    </xf>
    <xf numFmtId="5" fontId="1" fillId="34" borderId="0" xfId="55" applyNumberFormat="1" applyFont="1" applyFill="1" applyBorder="1" applyProtection="1">
      <alignment/>
      <protection/>
    </xf>
    <xf numFmtId="170" fontId="1" fillId="34" borderId="0" xfId="55" applyNumberFormat="1" applyFill="1" applyBorder="1" applyProtection="1">
      <alignment/>
      <protection/>
    </xf>
    <xf numFmtId="3" fontId="1" fillId="34" borderId="0" xfId="55" applyNumberFormat="1" applyFill="1" applyBorder="1" applyProtection="1">
      <alignment/>
      <protection/>
    </xf>
    <xf numFmtId="37" fontId="1" fillId="34" borderId="0" xfId="42" applyNumberFormat="1" applyFont="1" applyFill="1" applyBorder="1" applyAlignment="1" applyProtection="1">
      <alignment/>
      <protection/>
    </xf>
    <xf numFmtId="170" fontId="1" fillId="34" borderId="0" xfId="55" applyNumberFormat="1" applyFont="1" applyFill="1" applyBorder="1" applyProtection="1">
      <alignment/>
      <protection/>
    </xf>
    <xf numFmtId="5" fontId="1" fillId="34" borderId="0" xfId="42" applyNumberFormat="1" applyFont="1" applyFill="1" applyBorder="1" applyAlignment="1" applyProtection="1">
      <alignment/>
      <protection/>
    </xf>
    <xf numFmtId="164" fontId="1" fillId="34" borderId="0" xfId="55" applyNumberFormat="1" applyFill="1" applyBorder="1" applyAlignment="1" applyProtection="1">
      <alignment horizontal="left"/>
      <protection/>
    </xf>
    <xf numFmtId="176" fontId="1" fillId="34" borderId="0" xfId="55" applyNumberFormat="1" applyFill="1" applyBorder="1" applyAlignment="1" applyProtection="1">
      <alignment horizontal="right"/>
      <protection/>
    </xf>
    <xf numFmtId="5" fontId="1" fillId="34" borderId="0" xfId="55" applyNumberFormat="1" applyFill="1" applyBorder="1" applyAlignment="1" applyProtection="1">
      <alignment horizontal="right"/>
      <protection/>
    </xf>
    <xf numFmtId="5" fontId="1" fillId="34" borderId="0" xfId="55" applyNumberFormat="1" applyFill="1" applyBorder="1" applyAlignment="1" applyProtection="1">
      <alignment/>
      <protection/>
    </xf>
    <xf numFmtId="164" fontId="2" fillId="34" borderId="0" xfId="55" applyFont="1" applyFill="1" applyBorder="1" applyAlignment="1" applyProtection="1">
      <alignment horizontal="left"/>
      <protection/>
    </xf>
    <xf numFmtId="164" fontId="2" fillId="34" borderId="0" xfId="55" applyNumberFormat="1" applyFont="1" applyFill="1" applyBorder="1" applyAlignment="1" applyProtection="1">
      <alignment horizontal="left"/>
      <protection/>
    </xf>
    <xf numFmtId="165" fontId="2" fillId="34" borderId="0" xfId="55" applyNumberFormat="1" applyFont="1" applyFill="1" applyBorder="1" applyAlignment="1" applyProtection="1">
      <alignment horizontal="center"/>
      <protection/>
    </xf>
    <xf numFmtId="179" fontId="2" fillId="34" borderId="0" xfId="55" applyNumberFormat="1" applyFont="1" applyFill="1" applyBorder="1" applyAlignment="1" applyProtection="1">
      <alignment horizontal="center"/>
      <protection/>
    </xf>
    <xf numFmtId="7" fontId="2" fillId="34" borderId="0" xfId="55" applyNumberFormat="1" applyFont="1" applyFill="1" applyBorder="1" applyAlignment="1" applyProtection="1">
      <alignment horizontal="center"/>
      <protection/>
    </xf>
    <xf numFmtId="37" fontId="2" fillId="34" borderId="0" xfId="42" applyNumberFormat="1" applyFont="1" applyFill="1" applyBorder="1" applyAlignment="1" applyProtection="1">
      <alignment/>
      <protection/>
    </xf>
    <xf numFmtId="178" fontId="2" fillId="0" borderId="50" xfId="55" applyNumberFormat="1" applyFont="1" applyFill="1" applyBorder="1" applyAlignment="1" applyProtection="1">
      <alignment horizontal="center"/>
      <protection/>
    </xf>
    <xf numFmtId="164" fontId="1" fillId="0" borderId="37" xfId="55" applyFont="1" applyBorder="1" applyAlignment="1" applyProtection="1">
      <alignment horizontal="left" wrapText="1"/>
      <protection/>
    </xf>
    <xf numFmtId="164" fontId="1" fillId="0" borderId="19" xfId="55" applyFont="1" applyBorder="1" applyAlignment="1" applyProtection="1">
      <alignment horizontal="left" wrapText="1"/>
      <protection/>
    </xf>
    <xf numFmtId="164" fontId="1" fillId="0" borderId="37" xfId="55" applyBorder="1" applyAlignment="1" applyProtection="1">
      <alignment horizontal="left" wrapText="1"/>
      <protection/>
    </xf>
    <xf numFmtId="164" fontId="3" fillId="34" borderId="0" xfId="55" applyFont="1" applyFill="1" applyBorder="1" applyAlignment="1">
      <alignment horizontal="left" wrapText="1"/>
      <protection/>
    </xf>
    <xf numFmtId="164" fontId="1" fillId="0" borderId="0" xfId="55" applyFill="1" applyBorder="1" applyAlignment="1">
      <alignment horizontal="left" wrapText="1"/>
      <protection/>
    </xf>
    <xf numFmtId="164" fontId="1" fillId="0" borderId="23" xfId="55" applyFill="1" applyBorder="1" applyAlignment="1">
      <alignment horizontal="left" wrapText="1"/>
      <protection/>
    </xf>
    <xf numFmtId="164" fontId="2" fillId="0" borderId="78" xfId="55" applyFont="1" applyBorder="1" applyAlignment="1">
      <alignment horizontal="center"/>
      <protection/>
    </xf>
    <xf numFmtId="164" fontId="2" fillId="0" borderId="79" xfId="55" applyFont="1" applyBorder="1" applyAlignment="1">
      <alignment horizontal="center"/>
      <protection/>
    </xf>
    <xf numFmtId="164" fontId="2" fillId="0" borderId="80" xfId="56" applyNumberFormat="1" applyFont="1" applyBorder="1" applyAlignment="1" applyProtection="1">
      <alignment horizontal="center"/>
      <protection/>
    </xf>
    <xf numFmtId="164" fontId="2" fillId="0" borderId="79" xfId="56" applyNumberFormat="1" applyFont="1" applyBorder="1" applyAlignment="1" applyProtection="1">
      <alignment horizontal="center"/>
      <protection/>
    </xf>
    <xf numFmtId="164" fontId="2" fillId="0" borderId="81" xfId="56" applyNumberFormat="1" applyFont="1" applyBorder="1" applyAlignment="1" applyProtection="1">
      <alignment horizontal="center"/>
      <protection/>
    </xf>
    <xf numFmtId="164" fontId="3" fillId="34" borderId="0" xfId="55" applyNumberFormat="1" applyFont="1" applyFill="1" applyBorder="1" applyAlignment="1" applyProtection="1">
      <alignment horizontal="left" wrapText="1"/>
      <protection/>
    </xf>
    <xf numFmtId="164" fontId="3" fillId="34" borderId="0" xfId="55" applyFont="1" applyFill="1" applyBorder="1" applyAlignment="1">
      <alignment wrapText="1"/>
      <protection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P ex of burden estimate_v5" xfId="55"/>
    <cellStyle name="Normal_GPP_burden estimate_v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7"/>
  <sheetViews>
    <sheetView zoomScalePageLayoutView="0" workbookViewId="0" topLeftCell="A1">
      <selection activeCell="L41" sqref="A1:L41"/>
    </sheetView>
  </sheetViews>
  <sheetFormatPr defaultColWidth="8.421875" defaultRowHeight="12.75"/>
  <cols>
    <col min="1" max="1" width="41.8515625" style="14" customWidth="1"/>
    <col min="2" max="2" width="8.7109375" style="15" customWidth="1"/>
    <col min="3" max="3" width="12.8515625" style="15" bestFit="1" customWidth="1"/>
    <col min="4" max="4" width="9.8515625" style="15" bestFit="1" customWidth="1"/>
    <col min="5" max="5" width="9.57421875" style="15" bestFit="1" customWidth="1"/>
    <col min="6" max="6" width="10.00390625" style="15" customWidth="1"/>
    <col min="7" max="7" width="9.140625" style="17" customWidth="1"/>
    <col min="8" max="8" width="7.421875" style="17" customWidth="1"/>
    <col min="9" max="9" width="12.00390625" style="17" bestFit="1" customWidth="1"/>
    <col min="10" max="10" width="10.7109375" style="15" customWidth="1"/>
    <col min="11" max="11" width="11.28125" style="19" customWidth="1"/>
    <col min="12" max="12" width="10.28125" style="17" customWidth="1"/>
    <col min="13" max="16384" width="8.421875" style="15" customWidth="1"/>
  </cols>
  <sheetData>
    <row r="1" spans="1:14" ht="13.5" customHeight="1" thickBot="1">
      <c r="A1" s="139"/>
      <c r="B1" s="223" t="s">
        <v>4</v>
      </c>
      <c r="C1" s="224"/>
      <c r="D1" s="224"/>
      <c r="E1" s="224"/>
      <c r="F1" s="224"/>
      <c r="G1" s="224"/>
      <c r="H1" s="224"/>
      <c r="I1" s="225" t="s">
        <v>5</v>
      </c>
      <c r="J1" s="226"/>
      <c r="K1" s="226"/>
      <c r="L1" s="227"/>
      <c r="M1" s="143"/>
      <c r="N1" s="143"/>
    </row>
    <row r="2" spans="1:12" ht="10.5" thickTop="1">
      <c r="A2" s="121"/>
      <c r="B2" s="145" t="s">
        <v>6</v>
      </c>
      <c r="C2" s="145" t="s">
        <v>7</v>
      </c>
      <c r="D2" s="145" t="s">
        <v>8</v>
      </c>
      <c r="E2" s="145" t="s">
        <v>24</v>
      </c>
      <c r="F2" s="116" t="s">
        <v>9</v>
      </c>
      <c r="G2" s="116" t="s">
        <v>10</v>
      </c>
      <c r="H2" s="141"/>
      <c r="I2" s="144" t="s">
        <v>25</v>
      </c>
      <c r="J2" s="145"/>
      <c r="K2" s="140" t="s">
        <v>15</v>
      </c>
      <c r="L2" s="137" t="s">
        <v>16</v>
      </c>
    </row>
    <row r="3" spans="1:12" ht="9.75">
      <c r="A3" s="121"/>
      <c r="B3" s="216">
        <v>91.65</v>
      </c>
      <c r="C3" s="216">
        <v>58.18</v>
      </c>
      <c r="D3" s="216">
        <v>22.27</v>
      </c>
      <c r="E3" s="145" t="s">
        <v>11</v>
      </c>
      <c r="F3" s="116" t="s">
        <v>12</v>
      </c>
      <c r="G3" s="116" t="s">
        <v>13</v>
      </c>
      <c r="H3" s="137" t="s">
        <v>14</v>
      </c>
      <c r="I3" s="144" t="s">
        <v>26</v>
      </c>
      <c r="J3" s="145" t="s">
        <v>30</v>
      </c>
      <c r="K3" s="140" t="s">
        <v>16</v>
      </c>
      <c r="L3" s="137" t="s">
        <v>12</v>
      </c>
    </row>
    <row r="4" spans="1:28" s="22" customFormat="1" ht="10.5" thickBot="1">
      <c r="A4" s="122" t="s">
        <v>17</v>
      </c>
      <c r="B4" s="149" t="s">
        <v>31</v>
      </c>
      <c r="C4" s="149" t="s">
        <v>31</v>
      </c>
      <c r="D4" s="149" t="s">
        <v>31</v>
      </c>
      <c r="E4" s="149" t="s">
        <v>18</v>
      </c>
      <c r="F4" s="117" t="s">
        <v>18</v>
      </c>
      <c r="G4" s="117" t="s">
        <v>19</v>
      </c>
      <c r="H4" s="138" t="s">
        <v>19</v>
      </c>
      <c r="I4" s="146" t="s">
        <v>20</v>
      </c>
      <c r="J4" s="147" t="s">
        <v>18</v>
      </c>
      <c r="K4" s="148" t="s">
        <v>21</v>
      </c>
      <c r="L4" s="138" t="s">
        <v>18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s="16" customFormat="1" ht="9.75">
      <c r="A5" s="23" t="s">
        <v>22</v>
      </c>
      <c r="B5" s="24"/>
      <c r="C5" s="24"/>
      <c r="D5" s="25"/>
      <c r="E5" s="24"/>
      <c r="F5" s="24"/>
      <c r="G5" s="24"/>
      <c r="H5" s="26"/>
      <c r="I5" s="142"/>
      <c r="J5" s="142"/>
      <c r="K5" s="27"/>
      <c r="L5" s="13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s="16" customFormat="1" ht="9.75">
      <c r="A6" s="28" t="s">
        <v>32</v>
      </c>
      <c r="B6" s="29"/>
      <c r="C6" s="29"/>
      <c r="D6" s="30"/>
      <c r="E6" s="29"/>
      <c r="F6" s="29"/>
      <c r="G6" s="29"/>
      <c r="H6" s="31"/>
      <c r="I6" s="29"/>
      <c r="J6" s="29"/>
      <c r="K6" s="32"/>
      <c r="L6" s="133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12" ht="9.75">
      <c r="A7" s="33" t="s">
        <v>27</v>
      </c>
      <c r="B7" s="34">
        <v>0</v>
      </c>
      <c r="C7" s="35">
        <v>0.25</v>
      </c>
      <c r="D7" s="35">
        <v>0</v>
      </c>
      <c r="E7" s="35">
        <f>SUM(B7:D7)</f>
        <v>0.25</v>
      </c>
      <c r="F7" s="36">
        <f>$B$3*B7+$C$3*C7+$D$3*D7</f>
        <v>14.545</v>
      </c>
      <c r="G7" s="37">
        <v>0</v>
      </c>
      <c r="H7" s="38">
        <v>0</v>
      </c>
      <c r="I7" s="158">
        <v>1</v>
      </c>
      <c r="J7" s="39">
        <v>1</v>
      </c>
      <c r="K7" s="3">
        <f>E7*I7*J7</f>
        <v>0.25</v>
      </c>
      <c r="L7" s="134">
        <f>F7*I7*J7+G7+H7</f>
        <v>14.545</v>
      </c>
    </row>
    <row r="8" spans="1:12" s="44" customFormat="1" ht="9.75">
      <c r="A8" s="40" t="s">
        <v>28</v>
      </c>
      <c r="B8" s="41">
        <v>0</v>
      </c>
      <c r="C8" s="42">
        <v>0.25</v>
      </c>
      <c r="D8" s="42">
        <v>0</v>
      </c>
      <c r="E8" s="35">
        <f>SUM(B8:D8)</f>
        <v>0.25</v>
      </c>
      <c r="F8" s="36">
        <f>$B$3*B8+$C$3*C8+$D$3*D8</f>
        <v>14.545</v>
      </c>
      <c r="G8" s="37">
        <v>0</v>
      </c>
      <c r="H8" s="43">
        <v>0</v>
      </c>
      <c r="I8" s="158">
        <v>1</v>
      </c>
      <c r="J8" s="39">
        <v>1</v>
      </c>
      <c r="K8" s="3">
        <f>E8*I8*J8</f>
        <v>0.25</v>
      </c>
      <c r="L8" s="134">
        <f>F8*I8*J8+G8+H8</f>
        <v>14.545</v>
      </c>
    </row>
    <row r="9" spans="1:12" s="44" customFormat="1" ht="9.75">
      <c r="A9" s="40" t="s">
        <v>33</v>
      </c>
      <c r="B9" s="45"/>
      <c r="C9" s="45"/>
      <c r="D9" s="45"/>
      <c r="E9" s="45"/>
      <c r="F9" s="46"/>
      <c r="G9" s="47"/>
      <c r="H9" s="48"/>
      <c r="I9" s="49"/>
      <c r="J9" s="50"/>
      <c r="K9" s="12"/>
      <c r="L9" s="135"/>
    </row>
    <row r="10" spans="1:12" s="44" customFormat="1" ht="9.75">
      <c r="A10" s="40" t="s">
        <v>27</v>
      </c>
      <c r="B10" s="41">
        <v>0</v>
      </c>
      <c r="C10" s="42">
        <v>0.25</v>
      </c>
      <c r="D10" s="42">
        <v>0</v>
      </c>
      <c r="E10" s="35">
        <f>SUM(B10:D10)</f>
        <v>0.25</v>
      </c>
      <c r="F10" s="36">
        <f>$B$3*B10+$C$3*C10+$D$3*D10</f>
        <v>14.545</v>
      </c>
      <c r="G10" s="37">
        <v>0</v>
      </c>
      <c r="H10" s="43">
        <v>0</v>
      </c>
      <c r="I10" s="158">
        <v>9</v>
      </c>
      <c r="J10" s="39">
        <v>1</v>
      </c>
      <c r="K10" s="3">
        <f>E10*I10*J10</f>
        <v>2.25</v>
      </c>
      <c r="L10" s="134">
        <f>F10*I10*J10+G10+H10</f>
        <v>130.905</v>
      </c>
    </row>
    <row r="11" spans="1:12" s="44" customFormat="1" ht="9.75">
      <c r="A11" s="40" t="s">
        <v>28</v>
      </c>
      <c r="B11" s="41">
        <v>0</v>
      </c>
      <c r="C11" s="42">
        <v>0.25</v>
      </c>
      <c r="D11" s="42">
        <v>0</v>
      </c>
      <c r="E11" s="35">
        <f>SUM(B11:D11)</f>
        <v>0.25</v>
      </c>
      <c r="F11" s="36">
        <f>$B$3*B11+$C$3*C11+$D$3*D11</f>
        <v>14.545</v>
      </c>
      <c r="G11" s="37">
        <v>0</v>
      </c>
      <c r="H11" s="43">
        <v>0</v>
      </c>
      <c r="I11" s="158">
        <v>9</v>
      </c>
      <c r="J11" s="39">
        <v>1</v>
      </c>
      <c r="K11" s="3">
        <f>E11*I11*J11</f>
        <v>2.25</v>
      </c>
      <c r="L11" s="134">
        <f>F11*I11*J11+G11+H11</f>
        <v>130.905</v>
      </c>
    </row>
    <row r="12" spans="1:28" s="59" customFormat="1" ht="10.5" thickBot="1">
      <c r="A12" s="51" t="s">
        <v>23</v>
      </c>
      <c r="B12" s="52"/>
      <c r="C12" s="53"/>
      <c r="D12" s="53"/>
      <c r="E12" s="54"/>
      <c r="F12" s="55"/>
      <c r="G12" s="56"/>
      <c r="H12" s="56"/>
      <c r="I12" s="57"/>
      <c r="J12" s="58"/>
      <c r="K12" s="1">
        <f>SUM(K7,K8,K10,K11)</f>
        <v>5</v>
      </c>
      <c r="L12" s="13">
        <f>SUM(L7,L8,L10,L11)</f>
        <v>290.9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s="22" customFormat="1" ht="10.5" thickBot="1">
      <c r="A13" s="60" t="s">
        <v>34</v>
      </c>
      <c r="B13" s="61"/>
      <c r="C13" s="61"/>
      <c r="D13" s="62"/>
      <c r="E13" s="61"/>
      <c r="F13" s="63"/>
      <c r="G13" s="64"/>
      <c r="H13" s="65"/>
      <c r="I13" s="64"/>
      <c r="J13" s="64"/>
      <c r="K13" s="66"/>
      <c r="L13" s="13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s="16" customFormat="1" ht="12">
      <c r="A14" s="96" t="s">
        <v>38</v>
      </c>
      <c r="B14" s="67">
        <v>0</v>
      </c>
      <c r="C14" s="68">
        <v>0.5</v>
      </c>
      <c r="D14" s="67">
        <v>0</v>
      </c>
      <c r="E14" s="35">
        <f>SUM(B14:D14)</f>
        <v>0.5</v>
      </c>
      <c r="F14" s="36">
        <f>$B$3*B14+$C$3*C14+$D$3*D14</f>
        <v>29.09</v>
      </c>
      <c r="G14" s="69">
        <v>0</v>
      </c>
      <c r="H14" s="70">
        <v>0</v>
      </c>
      <c r="I14" s="153">
        <v>413</v>
      </c>
      <c r="J14" s="71">
        <v>1</v>
      </c>
      <c r="K14" s="3">
        <f>E14*I14*J14</f>
        <v>206.5</v>
      </c>
      <c r="L14" s="134">
        <f>F14*I14*J14+G14+H14</f>
        <v>12014.17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s="16" customFormat="1" ht="9.75">
      <c r="A15" s="162" t="s">
        <v>42</v>
      </c>
      <c r="B15" s="67">
        <v>0</v>
      </c>
      <c r="C15" s="68">
        <v>0.5</v>
      </c>
      <c r="D15" s="67">
        <v>0</v>
      </c>
      <c r="E15" s="35">
        <f>SUM(B15:D15)</f>
        <v>0.5</v>
      </c>
      <c r="F15" s="36">
        <f>$B$3*B15+$C$3*C15+$D$3*D15</f>
        <v>29.09</v>
      </c>
      <c r="G15" s="69">
        <v>0</v>
      </c>
      <c r="H15" s="70">
        <v>0</v>
      </c>
      <c r="I15" s="153">
        <v>103</v>
      </c>
      <c r="J15" s="71">
        <v>1</v>
      </c>
      <c r="K15" s="3">
        <f>E15*I15*J15</f>
        <v>51.5</v>
      </c>
      <c r="L15" s="134">
        <f>F15*I15*J15+G15+H15</f>
        <v>2996.27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12" ht="9.75">
      <c r="A16" s="74" t="s">
        <v>35</v>
      </c>
      <c r="B16" s="67">
        <v>0</v>
      </c>
      <c r="C16" s="68">
        <v>1.25</v>
      </c>
      <c r="D16" s="72">
        <v>0</v>
      </c>
      <c r="E16" s="35">
        <f>SUM(B16:D16)</f>
        <v>1.25</v>
      </c>
      <c r="F16" s="36">
        <f>$B$3*B16+$C$3*C16+$D$3*D16</f>
        <v>72.725</v>
      </c>
      <c r="G16" s="69">
        <v>0</v>
      </c>
      <c r="H16" s="73">
        <v>0</v>
      </c>
      <c r="I16" s="153">
        <v>413</v>
      </c>
      <c r="J16" s="75">
        <v>1</v>
      </c>
      <c r="K16" s="3">
        <f>E16*I16*J16</f>
        <v>516.25</v>
      </c>
      <c r="L16" s="134">
        <f>F16*I16*J16+G16+H16</f>
        <v>30035.425</v>
      </c>
    </row>
    <row r="17" spans="1:12" s="44" customFormat="1" ht="9.75">
      <c r="A17" s="159" t="s">
        <v>39</v>
      </c>
      <c r="B17" s="67">
        <v>0</v>
      </c>
      <c r="C17" s="68">
        <v>1.25</v>
      </c>
      <c r="D17" s="72">
        <v>0</v>
      </c>
      <c r="E17" s="35">
        <f>SUM(B17:D17)</f>
        <v>1.25</v>
      </c>
      <c r="F17" s="36">
        <f>$B$3*B17+$C$3*C17+$D$3*D17</f>
        <v>72.725</v>
      </c>
      <c r="G17" s="69">
        <v>0</v>
      </c>
      <c r="H17" s="73">
        <v>0</v>
      </c>
      <c r="I17" s="153">
        <v>413</v>
      </c>
      <c r="J17" s="71">
        <v>1</v>
      </c>
      <c r="K17" s="3">
        <f>E17*I17*J17</f>
        <v>516.25</v>
      </c>
      <c r="L17" s="134">
        <f>F17*I17*J17+G17+H17</f>
        <v>30035.425</v>
      </c>
    </row>
    <row r="18" spans="1:28" s="83" customFormat="1" ht="10.5" thickBot="1">
      <c r="A18" s="76" t="s">
        <v>23</v>
      </c>
      <c r="B18" s="77"/>
      <c r="C18" s="78"/>
      <c r="D18" s="78"/>
      <c r="E18" s="79"/>
      <c r="F18" s="80"/>
      <c r="G18" s="81"/>
      <c r="H18" s="81"/>
      <c r="I18" s="82"/>
      <c r="J18" s="58"/>
      <c r="K18" s="4">
        <f>SUM(K14:K17)</f>
        <v>1290.5</v>
      </c>
      <c r="L18" s="5">
        <f>SUM(L14:L17)</f>
        <v>75081.29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12" s="44" customFormat="1" ht="10.5" thickBot="1">
      <c r="A19" s="188" t="s">
        <v>36</v>
      </c>
      <c r="B19" s="84"/>
      <c r="C19" s="85"/>
      <c r="D19" s="85"/>
      <c r="E19" s="85"/>
      <c r="F19" s="86"/>
      <c r="G19" s="87"/>
      <c r="H19" s="88"/>
      <c r="I19" s="89"/>
      <c r="J19" s="89"/>
      <c r="K19" s="90"/>
      <c r="L19" s="6"/>
    </row>
    <row r="20" spans="1:12" s="44" customFormat="1" ht="22.5">
      <c r="A20" s="150" t="s">
        <v>41</v>
      </c>
      <c r="B20" s="91">
        <v>0</v>
      </c>
      <c r="C20" s="92">
        <v>0.25</v>
      </c>
      <c r="D20" s="92">
        <v>0</v>
      </c>
      <c r="E20" s="35">
        <f>SUM(B20:D20)</f>
        <v>0.25</v>
      </c>
      <c r="F20" s="36">
        <f>$B$3*B20+$C$3*C20+$D$3*D20</f>
        <v>14.545</v>
      </c>
      <c r="G20" s="93">
        <v>0</v>
      </c>
      <c r="H20" s="94">
        <v>0</v>
      </c>
      <c r="I20" s="160">
        <v>103</v>
      </c>
      <c r="J20" s="95">
        <v>1</v>
      </c>
      <c r="K20" s="3">
        <f>E20*I20*J20</f>
        <v>25.75</v>
      </c>
      <c r="L20" s="134">
        <f>F20*I20*J20+G20+H20</f>
        <v>1498.135</v>
      </c>
    </row>
    <row r="21" spans="1:12" s="44" customFormat="1" ht="9.75">
      <c r="A21" s="96" t="s">
        <v>37</v>
      </c>
      <c r="B21" s="97">
        <v>0</v>
      </c>
      <c r="C21" s="98">
        <v>0.25</v>
      </c>
      <c r="D21" s="98">
        <v>0</v>
      </c>
      <c r="E21" s="35">
        <f>SUM(B21:D21)</f>
        <v>0.25</v>
      </c>
      <c r="F21" s="36">
        <f>$B$3*B21+$C$3*C21+$D$3*D21</f>
        <v>14.545</v>
      </c>
      <c r="G21" s="99">
        <v>0</v>
      </c>
      <c r="H21" s="100">
        <v>0</v>
      </c>
      <c r="I21" s="161">
        <v>103</v>
      </c>
      <c r="J21" s="39">
        <v>1</v>
      </c>
      <c r="K21" s="3">
        <f>E21*I21*J21</f>
        <v>25.75</v>
      </c>
      <c r="L21" s="134">
        <f>F21*I21*J21+G21+H21</f>
        <v>1498.135</v>
      </c>
    </row>
    <row r="22" spans="1:12" s="44" customFormat="1" ht="10.5" thickBot="1">
      <c r="A22" s="76" t="s">
        <v>23</v>
      </c>
      <c r="B22" s="101"/>
      <c r="C22" s="102"/>
      <c r="D22" s="102"/>
      <c r="E22" s="103"/>
      <c r="F22" s="104"/>
      <c r="G22" s="105"/>
      <c r="H22" s="105"/>
      <c r="I22" s="57"/>
      <c r="J22" s="106"/>
      <c r="K22" s="7">
        <f>SUM(K20:K21)</f>
        <v>51.5</v>
      </c>
      <c r="L22" s="8">
        <f>SUM(L20:L21)</f>
        <v>2996.27</v>
      </c>
    </row>
    <row r="23" spans="1:12" s="44" customFormat="1" ht="10.5" thickBot="1">
      <c r="A23" s="107" t="s">
        <v>29</v>
      </c>
      <c r="B23" s="84"/>
      <c r="C23" s="85"/>
      <c r="D23" s="85"/>
      <c r="E23" s="85"/>
      <c r="F23" s="86"/>
      <c r="G23" s="87"/>
      <c r="H23" s="88"/>
      <c r="I23" s="89"/>
      <c r="J23" s="89"/>
      <c r="K23" s="90"/>
      <c r="L23" s="6"/>
    </row>
    <row r="24" spans="1:12" s="44" customFormat="1" ht="25.5" customHeight="1">
      <c r="A24" s="150" t="s">
        <v>0</v>
      </c>
      <c r="B24" s="163">
        <v>0</v>
      </c>
      <c r="C24" s="164">
        <v>0.25</v>
      </c>
      <c r="D24" s="164">
        <v>0</v>
      </c>
      <c r="E24" s="165">
        <f>SUM(B24:D24)</f>
        <v>0.25</v>
      </c>
      <c r="F24" s="166">
        <f>$B$3*B24+$C$3*C24+$D$3*D24</f>
        <v>14.545</v>
      </c>
      <c r="G24" s="167">
        <v>0</v>
      </c>
      <c r="H24" s="168">
        <v>0</v>
      </c>
      <c r="I24" s="169">
        <f>(I14*0.15)</f>
        <v>61.949999999999996</v>
      </c>
      <c r="J24" s="127">
        <v>1</v>
      </c>
      <c r="K24" s="3">
        <f>E24*I24*J24</f>
        <v>15.487499999999999</v>
      </c>
      <c r="L24" s="134">
        <f>F24*I24*J24+G24+H24</f>
        <v>901.0627499999999</v>
      </c>
    </row>
    <row r="25" spans="1:12" s="44" customFormat="1" ht="10.5" thickBot="1">
      <c r="A25" s="51" t="s">
        <v>23</v>
      </c>
      <c r="B25" s="130"/>
      <c r="C25" s="110"/>
      <c r="D25" s="110"/>
      <c r="E25" s="111"/>
      <c r="F25" s="129"/>
      <c r="G25" s="112"/>
      <c r="H25" s="125"/>
      <c r="I25" s="128"/>
      <c r="J25" s="128"/>
      <c r="K25" s="113">
        <f>SUM(K24)</f>
        <v>15.487499999999999</v>
      </c>
      <c r="L25" s="131">
        <f>SUM(L24)</f>
        <v>901.0627499999999</v>
      </c>
    </row>
    <row r="26" spans="1:12" s="44" customFormat="1" ht="12.75" thickBot="1">
      <c r="A26" s="20" t="s">
        <v>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1"/>
    </row>
    <row r="27" spans="1:12" s="44" customFormat="1" ht="9.75">
      <c r="A27" s="172" t="s">
        <v>3</v>
      </c>
      <c r="B27" s="173">
        <v>8</v>
      </c>
      <c r="C27" s="174">
        <v>0</v>
      </c>
      <c r="D27" s="174">
        <v>0</v>
      </c>
      <c r="E27" s="175">
        <f>SUM(B27:D27)</f>
        <v>8</v>
      </c>
      <c r="F27" s="176">
        <f>$B$3*B27+$C$3*C27+$D$3*D27</f>
        <v>733.2</v>
      </c>
      <c r="G27" s="177">
        <v>0</v>
      </c>
      <c r="H27" s="178">
        <v>0</v>
      </c>
      <c r="I27" s="179">
        <v>1</v>
      </c>
      <c r="J27" s="180">
        <v>1</v>
      </c>
      <c r="K27" s="181">
        <f>E27</f>
        <v>8</v>
      </c>
      <c r="L27" s="187">
        <f>F27</f>
        <v>733.2</v>
      </c>
    </row>
    <row r="28" spans="1:12" s="44" customFormat="1" ht="10.5" thickBot="1">
      <c r="A28" s="76" t="s">
        <v>23</v>
      </c>
      <c r="B28" s="186"/>
      <c r="C28" s="108"/>
      <c r="D28" s="108"/>
      <c r="E28" s="182"/>
      <c r="F28" s="183"/>
      <c r="G28" s="184"/>
      <c r="H28" s="185"/>
      <c r="I28" s="109"/>
      <c r="J28" s="126"/>
      <c r="K28" s="9">
        <f>K27</f>
        <v>8</v>
      </c>
      <c r="L28" s="10">
        <f>L27</f>
        <v>733.2</v>
      </c>
    </row>
    <row r="29" spans="1:28" s="59" customFormat="1" ht="12.75" thickBot="1">
      <c r="A29" s="20" t="s">
        <v>43</v>
      </c>
      <c r="B29" s="118"/>
      <c r="C29" s="119"/>
      <c r="D29" s="119"/>
      <c r="E29" s="119"/>
      <c r="F29" s="120"/>
      <c r="G29" s="119"/>
      <c r="H29" s="21"/>
      <c r="I29" s="154">
        <f>(I14+I7+I10)</f>
        <v>423</v>
      </c>
      <c r="J29" s="123"/>
      <c r="K29" s="2">
        <f>SUM(K12,K18,K22,K25,K28)</f>
        <v>1370.4875</v>
      </c>
      <c r="L29" s="11">
        <f>SUM(L12,L18,L22,L25,L28)</f>
        <v>80002.72274999999</v>
      </c>
      <c r="M29" s="17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7" s="22" customFormat="1" ht="10.5" thickBot="1">
      <c r="A30" s="151"/>
      <c r="B30" s="151"/>
      <c r="C30" s="151"/>
      <c r="D30" s="151"/>
      <c r="E30" s="151"/>
      <c r="F30" s="151"/>
      <c r="G30" s="152"/>
      <c r="H30" s="152"/>
      <c r="I30" s="152"/>
      <c r="J30" s="151"/>
      <c r="K30" s="155"/>
      <c r="L30" s="189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12" ht="27" customHeight="1">
      <c r="A31" s="221" t="s">
        <v>44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189"/>
    </row>
    <row r="32" spans="1:12" ht="0.75" customHeight="1" thickBo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152"/>
    </row>
    <row r="33" spans="1:12" ht="15" customHeight="1" hidden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152"/>
    </row>
    <row r="34" spans="1:12" ht="15" customHeight="1">
      <c r="A34" s="228" t="s">
        <v>45</v>
      </c>
      <c r="B34" s="228"/>
      <c r="C34" s="228"/>
      <c r="D34" s="228"/>
      <c r="E34" s="228"/>
      <c r="F34" s="228"/>
      <c r="G34" s="228"/>
      <c r="H34" s="228"/>
      <c r="I34" s="228"/>
      <c r="J34" s="228"/>
      <c r="K34" s="155"/>
      <c r="L34" s="152"/>
    </row>
    <row r="35" spans="1:12" ht="30.75" customHeight="1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155"/>
      <c r="L35" s="152"/>
    </row>
    <row r="36" spans="1:12" ht="17.25" customHeight="1">
      <c r="A36" s="220" t="s">
        <v>49</v>
      </c>
      <c r="B36" s="220"/>
      <c r="C36" s="220"/>
      <c r="D36" s="220"/>
      <c r="E36" s="220"/>
      <c r="F36" s="220"/>
      <c r="G36" s="220"/>
      <c r="H36" s="220"/>
      <c r="I36" s="220"/>
      <c r="J36" s="220"/>
      <c r="K36" s="190"/>
      <c r="L36" s="191"/>
    </row>
    <row r="37" spans="1:12" ht="24.75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190"/>
      <c r="L37" s="191"/>
    </row>
    <row r="38" spans="1:12" ht="27.75" customHeight="1">
      <c r="A38" s="229" t="s">
        <v>47</v>
      </c>
      <c r="B38" s="230"/>
      <c r="C38" s="230"/>
      <c r="D38" s="230"/>
      <c r="E38" s="230"/>
      <c r="F38" s="230"/>
      <c r="G38" s="230"/>
      <c r="H38" s="230"/>
      <c r="I38" s="230"/>
      <c r="J38" s="230"/>
      <c r="K38" s="193"/>
      <c r="L38" s="194"/>
    </row>
    <row r="39" spans="1:12" ht="12.75">
      <c r="A39" s="195" t="s">
        <v>2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3"/>
      <c r="L39" s="194"/>
    </row>
    <row r="40" spans="1:12" ht="34.5" customHeight="1">
      <c r="A40" s="220" t="s">
        <v>48</v>
      </c>
      <c r="B40" s="220"/>
      <c r="C40" s="220"/>
      <c r="D40" s="220"/>
      <c r="E40" s="220"/>
      <c r="F40" s="220"/>
      <c r="G40" s="220"/>
      <c r="H40" s="220"/>
      <c r="I40" s="220"/>
      <c r="J40" s="220"/>
      <c r="K40" s="156"/>
      <c r="L40" s="194"/>
    </row>
    <row r="41" spans="1:12" ht="12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94"/>
    </row>
    <row r="42" spans="1:12" s="124" customFormat="1" ht="12.75" customHeight="1">
      <c r="A42" s="151"/>
      <c r="B42" s="196"/>
      <c r="C42" s="151"/>
      <c r="D42" s="151"/>
      <c r="E42" s="197"/>
      <c r="F42" s="151"/>
      <c r="G42" s="151"/>
      <c r="H42" s="151"/>
      <c r="I42" s="198"/>
      <c r="J42" s="151"/>
      <c r="K42" s="199"/>
      <c r="L42" s="151"/>
    </row>
    <row r="43" spans="1:12" ht="9.75">
      <c r="A43" s="196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200"/>
    </row>
    <row r="44" spans="1:12" ht="9.75">
      <c r="A44" s="196"/>
      <c r="B44" s="201"/>
      <c r="C44" s="201"/>
      <c r="D44" s="201"/>
      <c r="E44" s="201"/>
      <c r="F44" s="201"/>
      <c r="G44" s="197"/>
      <c r="H44" s="197"/>
      <c r="I44" s="197"/>
      <c r="J44" s="202"/>
      <c r="K44" s="203"/>
      <c r="L44" s="200"/>
    </row>
    <row r="45" spans="1:42" s="114" customFormat="1" ht="9.75">
      <c r="A45" s="196"/>
      <c r="B45" s="201"/>
      <c r="C45" s="201"/>
      <c r="D45" s="201"/>
      <c r="E45" s="201"/>
      <c r="F45" s="201"/>
      <c r="G45" s="197"/>
      <c r="H45" s="197"/>
      <c r="I45" s="197"/>
      <c r="J45" s="202"/>
      <c r="K45" s="203"/>
      <c r="L45" s="200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12" ht="9.75">
      <c r="A46" s="196"/>
      <c r="B46" s="204"/>
      <c r="C46" s="204"/>
      <c r="D46" s="204"/>
      <c r="E46" s="204"/>
      <c r="F46" s="204"/>
      <c r="G46" s="197"/>
      <c r="H46" s="197"/>
      <c r="I46" s="200"/>
      <c r="J46" s="202"/>
      <c r="K46" s="203"/>
      <c r="L46" s="205"/>
    </row>
    <row r="47" spans="1:12" ht="9.75">
      <c r="A47" s="206"/>
      <c r="B47" s="207"/>
      <c r="C47" s="207"/>
      <c r="D47" s="207"/>
      <c r="E47" s="207"/>
      <c r="F47" s="207"/>
      <c r="G47" s="208"/>
      <c r="H47" s="209"/>
      <c r="I47" s="208"/>
      <c r="J47" s="202"/>
      <c r="K47" s="203"/>
      <c r="L47" s="199"/>
    </row>
    <row r="48" spans="1:12" ht="9.75">
      <c r="A48" s="210"/>
      <c r="B48" s="196"/>
      <c r="C48" s="151"/>
      <c r="D48" s="151"/>
      <c r="E48" s="197"/>
      <c r="F48" s="151"/>
      <c r="G48" s="151"/>
      <c r="H48" s="151"/>
      <c r="I48" s="198"/>
      <c r="J48" s="151"/>
      <c r="K48" s="199"/>
      <c r="L48" s="200"/>
    </row>
    <row r="49" spans="1:12" ht="9.75">
      <c r="A49" s="196"/>
      <c r="B49" s="201"/>
      <c r="C49" s="201"/>
      <c r="D49" s="201"/>
      <c r="E49" s="201"/>
      <c r="F49" s="201"/>
      <c r="G49" s="197"/>
      <c r="H49" s="197"/>
      <c r="I49" s="197"/>
      <c r="J49" s="202"/>
      <c r="K49" s="203"/>
      <c r="L49" s="200"/>
    </row>
    <row r="50" spans="1:12" ht="9.75">
      <c r="A50" s="196"/>
      <c r="B50" s="201"/>
      <c r="C50" s="201"/>
      <c r="D50" s="201"/>
      <c r="E50" s="201"/>
      <c r="F50" s="201"/>
      <c r="G50" s="197"/>
      <c r="H50" s="197"/>
      <c r="I50" s="197"/>
      <c r="J50" s="202"/>
      <c r="K50" s="203"/>
      <c r="L50" s="200"/>
    </row>
    <row r="51" spans="1:12" ht="9.75">
      <c r="A51" s="196"/>
      <c r="B51" s="204"/>
      <c r="C51" s="201"/>
      <c r="D51" s="201"/>
      <c r="E51" s="204"/>
      <c r="F51" s="204"/>
      <c r="G51" s="197"/>
      <c r="H51" s="197"/>
      <c r="I51" s="200"/>
      <c r="J51" s="202"/>
      <c r="K51" s="203"/>
      <c r="L51" s="205"/>
    </row>
    <row r="52" spans="1:42" s="115" customFormat="1" ht="10.5" thickBot="1">
      <c r="A52" s="206"/>
      <c r="B52" s="207"/>
      <c r="C52" s="207"/>
      <c r="D52" s="207"/>
      <c r="E52" s="207"/>
      <c r="F52" s="207"/>
      <c r="G52" s="208"/>
      <c r="H52" s="208"/>
      <c r="I52" s="208"/>
      <c r="J52" s="202"/>
      <c r="K52" s="203"/>
      <c r="L52" s="157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12" ht="9.75">
      <c r="A53" s="211"/>
      <c r="B53" s="212"/>
      <c r="C53" s="212"/>
      <c r="D53" s="212"/>
      <c r="E53" s="212"/>
      <c r="F53" s="212"/>
      <c r="G53" s="213"/>
      <c r="H53" s="212"/>
      <c r="I53" s="194"/>
      <c r="J53" s="214"/>
      <c r="K53" s="215"/>
      <c r="L53" s="152"/>
    </row>
    <row r="54" spans="1:12" ht="9.75">
      <c r="A54" s="151"/>
      <c r="B54" s="151"/>
      <c r="C54" s="151"/>
      <c r="D54" s="151"/>
      <c r="E54" s="151"/>
      <c r="F54" s="151"/>
      <c r="G54" s="152"/>
      <c r="H54" s="152"/>
      <c r="I54" s="152"/>
      <c r="J54" s="151"/>
      <c r="K54" s="155"/>
      <c r="L54" s="152"/>
    </row>
    <row r="55" spans="1:42" s="22" customFormat="1" ht="10.5" thickBot="1">
      <c r="A55" s="151"/>
      <c r="B55" s="151"/>
      <c r="C55" s="151"/>
      <c r="D55" s="151"/>
      <c r="E55" s="151"/>
      <c r="F55" s="151"/>
      <c r="G55" s="152"/>
      <c r="H55" s="152"/>
      <c r="I55" s="152"/>
      <c r="J55" s="151"/>
      <c r="K55" s="155"/>
      <c r="L55" s="152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s="22" customFormat="1" ht="10.5" thickBot="1">
      <c r="A56" s="151"/>
      <c r="B56" s="151"/>
      <c r="C56" s="151"/>
      <c r="D56" s="151"/>
      <c r="E56" s="151"/>
      <c r="F56" s="151"/>
      <c r="G56" s="152"/>
      <c r="H56" s="152"/>
      <c r="I56" s="152"/>
      <c r="J56" s="151"/>
      <c r="K56" s="155"/>
      <c r="L56" s="152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s="22" customFormat="1" ht="10.5" thickBot="1">
      <c r="A57" s="14"/>
      <c r="B57" s="15"/>
      <c r="C57" s="15"/>
      <c r="D57" s="15"/>
      <c r="E57" s="15"/>
      <c r="F57" s="15"/>
      <c r="G57" s="17"/>
      <c r="H57" s="17"/>
      <c r="I57" s="17"/>
      <c r="J57" s="15"/>
      <c r="K57" s="19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</sheetData>
  <sheetProtection/>
  <mergeCells count="7">
    <mergeCell ref="A40:J40"/>
    <mergeCell ref="A31:K33"/>
    <mergeCell ref="B1:H1"/>
    <mergeCell ref="I1:L1"/>
    <mergeCell ref="A34:J35"/>
    <mergeCell ref="A36:J37"/>
    <mergeCell ref="A38:J38"/>
  </mergeCells>
  <printOptions/>
  <pageMargins left="0.75" right="0.75" top="1" bottom="1" header="0.5" footer="0.5"/>
  <pageSetup fitToHeight="1" fitToWidth="1" horizontalDpi="600" verticalDpi="600" orientation="landscape" scale="80" r:id="rId1"/>
  <headerFooter alignWithMargins="0">
    <oddHeader>&amp;C&amp;"Arial,Bold"&amp;12Table D-1.  CHP Parnership Agency (EPA) Burden for Year 1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B25">
      <selection activeCell="L41" sqref="A1:L41"/>
    </sheetView>
  </sheetViews>
  <sheetFormatPr defaultColWidth="9.140625" defaultRowHeight="12.75"/>
  <cols>
    <col min="1" max="1" width="38.00390625" style="0" customWidth="1"/>
    <col min="6" max="6" width="8.57421875" style="0" customWidth="1"/>
    <col min="7" max="7" width="8.421875" style="0" customWidth="1"/>
    <col min="8" max="8" width="7.57421875" style="0" customWidth="1"/>
    <col min="9" max="9" width="11.57421875" style="0" customWidth="1"/>
    <col min="10" max="10" width="10.28125" style="0" customWidth="1"/>
    <col min="11" max="11" width="9.8515625" style="0" customWidth="1"/>
  </cols>
  <sheetData>
    <row r="1" spans="1:12" ht="13.5" thickBot="1">
      <c r="A1" s="139"/>
      <c r="B1" s="223" t="s">
        <v>4</v>
      </c>
      <c r="C1" s="224"/>
      <c r="D1" s="224"/>
      <c r="E1" s="224"/>
      <c r="F1" s="224"/>
      <c r="G1" s="224"/>
      <c r="H1" s="224"/>
      <c r="I1" s="225" t="s">
        <v>5</v>
      </c>
      <c r="J1" s="226"/>
      <c r="K1" s="226"/>
      <c r="L1" s="227"/>
    </row>
    <row r="2" spans="1:12" ht="13.5" thickTop="1">
      <c r="A2" s="121"/>
      <c r="B2" s="145" t="s">
        <v>6</v>
      </c>
      <c r="C2" s="145" t="s">
        <v>7</v>
      </c>
      <c r="D2" s="145" t="s">
        <v>8</v>
      </c>
      <c r="E2" s="145" t="s">
        <v>24</v>
      </c>
      <c r="F2" s="116" t="s">
        <v>9</v>
      </c>
      <c r="G2" s="116" t="s">
        <v>10</v>
      </c>
      <c r="H2" s="141"/>
      <c r="I2" s="144" t="s">
        <v>25</v>
      </c>
      <c r="J2" s="145"/>
      <c r="K2" s="140" t="s">
        <v>15</v>
      </c>
      <c r="L2" s="137" t="s">
        <v>16</v>
      </c>
    </row>
    <row r="3" spans="1:12" ht="12.75">
      <c r="A3" s="121"/>
      <c r="B3" s="216">
        <v>91.65</v>
      </c>
      <c r="C3" s="216">
        <v>58.18</v>
      </c>
      <c r="D3" s="216">
        <v>22.27</v>
      </c>
      <c r="E3" s="145" t="s">
        <v>11</v>
      </c>
      <c r="F3" s="116" t="s">
        <v>12</v>
      </c>
      <c r="G3" s="116" t="s">
        <v>13</v>
      </c>
      <c r="H3" s="137" t="s">
        <v>14</v>
      </c>
      <c r="I3" s="144" t="s">
        <v>26</v>
      </c>
      <c r="J3" s="145" t="s">
        <v>30</v>
      </c>
      <c r="K3" s="140" t="s">
        <v>16</v>
      </c>
      <c r="L3" s="137" t="s">
        <v>12</v>
      </c>
    </row>
    <row r="4" spans="1:12" ht="13.5" thickBot="1">
      <c r="A4" s="122" t="s">
        <v>17</v>
      </c>
      <c r="B4" s="149" t="s">
        <v>31</v>
      </c>
      <c r="C4" s="149" t="s">
        <v>31</v>
      </c>
      <c r="D4" s="149" t="s">
        <v>31</v>
      </c>
      <c r="E4" s="149" t="s">
        <v>18</v>
      </c>
      <c r="F4" s="117" t="s">
        <v>18</v>
      </c>
      <c r="G4" s="117" t="s">
        <v>19</v>
      </c>
      <c r="H4" s="138" t="s">
        <v>19</v>
      </c>
      <c r="I4" s="146" t="s">
        <v>20</v>
      </c>
      <c r="J4" s="147" t="s">
        <v>18</v>
      </c>
      <c r="K4" s="148" t="s">
        <v>21</v>
      </c>
      <c r="L4" s="138" t="s">
        <v>18</v>
      </c>
    </row>
    <row r="5" spans="1:12" ht="12.75">
      <c r="A5" s="23" t="s">
        <v>22</v>
      </c>
      <c r="B5" s="24"/>
      <c r="C5" s="24"/>
      <c r="D5" s="25"/>
      <c r="E5" s="24"/>
      <c r="F5" s="24"/>
      <c r="G5" s="24"/>
      <c r="H5" s="26"/>
      <c r="I5" s="142"/>
      <c r="J5" s="142"/>
      <c r="K5" s="27"/>
      <c r="L5" s="132"/>
    </row>
    <row r="6" spans="1:12" ht="12.75">
      <c r="A6" s="28" t="s">
        <v>32</v>
      </c>
      <c r="B6" s="29"/>
      <c r="C6" s="29"/>
      <c r="D6" s="30"/>
      <c r="E6" s="29"/>
      <c r="F6" s="29"/>
      <c r="G6" s="29"/>
      <c r="H6" s="31"/>
      <c r="I6" s="29"/>
      <c r="J6" s="29"/>
      <c r="K6" s="32"/>
      <c r="L6" s="133"/>
    </row>
    <row r="7" spans="1:12" ht="12.75">
      <c r="A7" s="33" t="s">
        <v>27</v>
      </c>
      <c r="B7" s="34">
        <v>0</v>
      </c>
      <c r="C7" s="35">
        <v>0.25</v>
      </c>
      <c r="D7" s="35">
        <v>0</v>
      </c>
      <c r="E7" s="35">
        <f>SUM(B7:D7)</f>
        <v>0.25</v>
      </c>
      <c r="F7" s="36">
        <f>$B$3*B7+$C$3*C7+$D$3*D7</f>
        <v>14.545</v>
      </c>
      <c r="G7" s="37">
        <v>0</v>
      </c>
      <c r="H7" s="38">
        <v>0</v>
      </c>
      <c r="I7" s="158">
        <v>1</v>
      </c>
      <c r="J7" s="39">
        <v>1</v>
      </c>
      <c r="K7" s="3">
        <f>E7*I7*J7</f>
        <v>0.25</v>
      </c>
      <c r="L7" s="134">
        <f>F7*I7*J7+G7+H7</f>
        <v>14.545</v>
      </c>
    </row>
    <row r="8" spans="1:12" ht="12.75">
      <c r="A8" s="40" t="s">
        <v>28</v>
      </c>
      <c r="B8" s="41">
        <v>0</v>
      </c>
      <c r="C8" s="42">
        <v>0.25</v>
      </c>
      <c r="D8" s="42">
        <v>0</v>
      </c>
      <c r="E8" s="35">
        <f>SUM(B8:D8)</f>
        <v>0.25</v>
      </c>
      <c r="F8" s="36">
        <f>$B$3*B8+$C$3*C8+$D$3*D8</f>
        <v>14.545</v>
      </c>
      <c r="G8" s="37">
        <v>0</v>
      </c>
      <c r="H8" s="43">
        <v>0</v>
      </c>
      <c r="I8" s="158">
        <v>1</v>
      </c>
      <c r="J8" s="39">
        <v>1</v>
      </c>
      <c r="K8" s="3">
        <f>E8*I8*J8</f>
        <v>0.25</v>
      </c>
      <c r="L8" s="134">
        <f>F8*I8*J8+G8+H8</f>
        <v>14.545</v>
      </c>
    </row>
    <row r="9" spans="1:12" ht="12.75">
      <c r="A9" s="40" t="s">
        <v>33</v>
      </c>
      <c r="B9" s="45"/>
      <c r="C9" s="45"/>
      <c r="D9" s="45"/>
      <c r="E9" s="45"/>
      <c r="F9" s="46"/>
      <c r="G9" s="47"/>
      <c r="H9" s="48"/>
      <c r="I9" s="49"/>
      <c r="J9" s="50"/>
      <c r="K9" s="12"/>
      <c r="L9" s="135"/>
    </row>
    <row r="10" spans="1:12" ht="12.75">
      <c r="A10" s="40" t="s">
        <v>27</v>
      </c>
      <c r="B10" s="41">
        <v>0</v>
      </c>
      <c r="C10" s="42">
        <v>0.25</v>
      </c>
      <c r="D10" s="42">
        <v>0</v>
      </c>
      <c r="E10" s="35">
        <f>SUM(B10:D10)</f>
        <v>0.25</v>
      </c>
      <c r="F10" s="36">
        <f>$B$3*B10+$C$3*C10+$D$3*D10</f>
        <v>14.545</v>
      </c>
      <c r="G10" s="37">
        <v>0</v>
      </c>
      <c r="H10" s="43">
        <v>0</v>
      </c>
      <c r="I10" s="158">
        <v>9</v>
      </c>
      <c r="J10" s="39">
        <v>1</v>
      </c>
      <c r="K10" s="3">
        <f>E10*I10*J10</f>
        <v>2.25</v>
      </c>
      <c r="L10" s="134">
        <f>F10*I10*J10+G10+H10</f>
        <v>130.905</v>
      </c>
    </row>
    <row r="11" spans="1:12" ht="12.75">
      <c r="A11" s="40" t="s">
        <v>28</v>
      </c>
      <c r="B11" s="41">
        <v>0</v>
      </c>
      <c r="C11" s="42">
        <v>0.25</v>
      </c>
      <c r="D11" s="42">
        <v>0</v>
      </c>
      <c r="E11" s="35">
        <f>SUM(B11:D11)</f>
        <v>0.25</v>
      </c>
      <c r="F11" s="36">
        <f>$B$3*B11+$C$3*C11+$D$3*D11</f>
        <v>14.545</v>
      </c>
      <c r="G11" s="37">
        <v>0</v>
      </c>
      <c r="H11" s="43">
        <v>0</v>
      </c>
      <c r="I11" s="158">
        <v>9</v>
      </c>
      <c r="J11" s="39">
        <v>1</v>
      </c>
      <c r="K11" s="3">
        <f>E11*I11*J11</f>
        <v>2.25</v>
      </c>
      <c r="L11" s="134">
        <f>F11*I11*J11+G11+H11</f>
        <v>130.905</v>
      </c>
    </row>
    <row r="12" spans="1:12" ht="13.5" thickBot="1">
      <c r="A12" s="51" t="s">
        <v>23</v>
      </c>
      <c r="B12" s="52"/>
      <c r="C12" s="53"/>
      <c r="D12" s="53"/>
      <c r="E12" s="54"/>
      <c r="F12" s="55"/>
      <c r="G12" s="56"/>
      <c r="H12" s="56"/>
      <c r="I12" s="57"/>
      <c r="J12" s="58"/>
      <c r="K12" s="1">
        <f>SUM(K7,K8,K10,K11)</f>
        <v>5</v>
      </c>
      <c r="L12" s="13">
        <f>SUM(L7,L8,L10,L11)</f>
        <v>290.9</v>
      </c>
    </row>
    <row r="13" spans="1:12" ht="12.75">
      <c r="A13" s="60" t="s">
        <v>34</v>
      </c>
      <c r="B13" s="61"/>
      <c r="C13" s="61"/>
      <c r="D13" s="62"/>
      <c r="E13" s="61"/>
      <c r="F13" s="63"/>
      <c r="G13" s="64"/>
      <c r="H13" s="65"/>
      <c r="I13" s="64"/>
      <c r="J13" s="64"/>
      <c r="K13" s="66"/>
      <c r="L13" s="136"/>
    </row>
    <row r="14" spans="1:12" ht="23.25">
      <c r="A14" s="217" t="s">
        <v>38</v>
      </c>
      <c r="B14" s="67">
        <v>0</v>
      </c>
      <c r="C14" s="68">
        <v>0.5</v>
      </c>
      <c r="D14" s="67">
        <v>0</v>
      </c>
      <c r="E14" s="35">
        <f>SUM(B14:D14)</f>
        <v>0.5</v>
      </c>
      <c r="F14" s="36">
        <f>$B$3*B14+$C$3*C14+$D$3*D14</f>
        <v>29.09</v>
      </c>
      <c r="G14" s="69">
        <v>0</v>
      </c>
      <c r="H14" s="70">
        <v>0</v>
      </c>
      <c r="I14" s="153">
        <v>423</v>
      </c>
      <c r="J14" s="71">
        <v>1</v>
      </c>
      <c r="K14" s="3">
        <f>E14*I14*J14</f>
        <v>211.5</v>
      </c>
      <c r="L14" s="134">
        <f>F14*I14*J14+G14+H14</f>
        <v>12305.07</v>
      </c>
    </row>
    <row r="15" spans="1:12" ht="12.75">
      <c r="A15" s="162" t="s">
        <v>40</v>
      </c>
      <c r="B15" s="67">
        <v>0</v>
      </c>
      <c r="C15" s="68">
        <v>0.5</v>
      </c>
      <c r="D15" s="67">
        <v>0</v>
      </c>
      <c r="E15" s="35">
        <f>SUM(B15:D15)</f>
        <v>0.5</v>
      </c>
      <c r="F15" s="36">
        <f>$B$3*B15+$C$3*C15+$D$3*D15</f>
        <v>29.09</v>
      </c>
      <c r="G15" s="69">
        <v>0</v>
      </c>
      <c r="H15" s="70">
        <v>0</v>
      </c>
      <c r="I15" s="153">
        <v>100</v>
      </c>
      <c r="J15" s="71">
        <v>1</v>
      </c>
      <c r="K15" s="3">
        <f>E15*I15*J15</f>
        <v>50</v>
      </c>
      <c r="L15" s="134">
        <f>F15*I15*J15+G15+H15</f>
        <v>2909</v>
      </c>
    </row>
    <row r="16" spans="1:12" ht="12.75">
      <c r="A16" s="74" t="s">
        <v>35</v>
      </c>
      <c r="B16" s="67">
        <v>0</v>
      </c>
      <c r="C16" s="68">
        <v>1.25</v>
      </c>
      <c r="D16" s="72">
        <v>0</v>
      </c>
      <c r="E16" s="35">
        <f>SUM(B16:D16)</f>
        <v>1.25</v>
      </c>
      <c r="F16" s="36">
        <f>$B$3*B16+$C$3*C16+$D$3*D16</f>
        <v>72.725</v>
      </c>
      <c r="G16" s="69">
        <v>0</v>
      </c>
      <c r="H16" s="73">
        <v>0</v>
      </c>
      <c r="I16" s="153">
        <v>423</v>
      </c>
      <c r="J16" s="75">
        <v>1</v>
      </c>
      <c r="K16" s="3">
        <f>E16*I16*J16</f>
        <v>528.75</v>
      </c>
      <c r="L16" s="134">
        <f>F16*I16*J16+G16+H16</f>
        <v>30762.675</v>
      </c>
    </row>
    <row r="17" spans="1:12" ht="21">
      <c r="A17" s="159" t="s">
        <v>39</v>
      </c>
      <c r="B17" s="67">
        <v>0</v>
      </c>
      <c r="C17" s="68">
        <v>1.25</v>
      </c>
      <c r="D17" s="72">
        <v>0</v>
      </c>
      <c r="E17" s="35">
        <f>SUM(B17:D17)</f>
        <v>1.25</v>
      </c>
      <c r="F17" s="36">
        <f>$B$3*B17+$C$3*C17+$D$3*D17</f>
        <v>72.725</v>
      </c>
      <c r="G17" s="69">
        <v>0</v>
      </c>
      <c r="H17" s="73">
        <v>0</v>
      </c>
      <c r="I17" s="153">
        <v>423</v>
      </c>
      <c r="J17" s="71">
        <v>1</v>
      </c>
      <c r="K17" s="3">
        <f>E17*I17*J17</f>
        <v>528.75</v>
      </c>
      <c r="L17" s="134">
        <f>F17*I17*J17+G17+H17</f>
        <v>30762.675</v>
      </c>
    </row>
    <row r="18" spans="1:12" ht="13.5" thickBot="1">
      <c r="A18" s="76" t="s">
        <v>23</v>
      </c>
      <c r="B18" s="77"/>
      <c r="C18" s="78"/>
      <c r="D18" s="78"/>
      <c r="E18" s="79"/>
      <c r="F18" s="80"/>
      <c r="G18" s="81"/>
      <c r="H18" s="81"/>
      <c r="I18" s="82"/>
      <c r="J18" s="58"/>
      <c r="K18" s="4">
        <f>SUM(K14:K17)</f>
        <v>1319</v>
      </c>
      <c r="L18" s="5">
        <f>SUM(L14:L17)</f>
        <v>76739.42</v>
      </c>
    </row>
    <row r="19" spans="1:12" ht="13.5" thickBot="1">
      <c r="A19" s="188" t="s">
        <v>36</v>
      </c>
      <c r="B19" s="84"/>
      <c r="C19" s="85"/>
      <c r="D19" s="85"/>
      <c r="E19" s="85"/>
      <c r="F19" s="86"/>
      <c r="G19" s="87"/>
      <c r="H19" s="88"/>
      <c r="I19" s="89"/>
      <c r="J19" s="89"/>
      <c r="K19" s="90"/>
      <c r="L19" s="6"/>
    </row>
    <row r="20" spans="1:12" ht="23.25">
      <c r="A20" s="150" t="s">
        <v>41</v>
      </c>
      <c r="B20" s="91">
        <v>0</v>
      </c>
      <c r="C20" s="92">
        <v>0.25</v>
      </c>
      <c r="D20" s="92">
        <v>0</v>
      </c>
      <c r="E20" s="35">
        <f>SUM(B20:D20)</f>
        <v>0.25</v>
      </c>
      <c r="F20" s="36">
        <f>$B$3*B20+$C$3*C20+$D$3*D20</f>
        <v>14.545</v>
      </c>
      <c r="G20" s="93">
        <v>0</v>
      </c>
      <c r="H20" s="94">
        <v>0</v>
      </c>
      <c r="I20" s="160">
        <v>106</v>
      </c>
      <c r="J20" s="95">
        <v>1</v>
      </c>
      <c r="K20" s="3">
        <f>E20*I20*J20</f>
        <v>26.5</v>
      </c>
      <c r="L20" s="134">
        <f>F20*I20*J20+G20+H20</f>
        <v>1541.77</v>
      </c>
    </row>
    <row r="21" spans="1:12" ht="12.75">
      <c r="A21" s="96" t="s">
        <v>37</v>
      </c>
      <c r="B21" s="97">
        <v>0</v>
      </c>
      <c r="C21" s="98">
        <v>0.25</v>
      </c>
      <c r="D21" s="98">
        <v>0</v>
      </c>
      <c r="E21" s="35">
        <f>SUM(B21:D21)</f>
        <v>0.25</v>
      </c>
      <c r="F21" s="36">
        <f>$B$3*B21+$C$3*C21+$D$3*D21</f>
        <v>14.545</v>
      </c>
      <c r="G21" s="99">
        <v>0</v>
      </c>
      <c r="H21" s="100">
        <v>0</v>
      </c>
      <c r="I21" s="161">
        <v>106</v>
      </c>
      <c r="J21" s="39">
        <v>1</v>
      </c>
      <c r="K21" s="3">
        <f>E21*I21*J21</f>
        <v>26.5</v>
      </c>
      <c r="L21" s="134">
        <f>F21*I21*J21+G21+H21</f>
        <v>1541.77</v>
      </c>
    </row>
    <row r="22" spans="1:12" ht="13.5" thickBot="1">
      <c r="A22" s="76" t="s">
        <v>23</v>
      </c>
      <c r="B22" s="101"/>
      <c r="C22" s="102"/>
      <c r="D22" s="102"/>
      <c r="E22" s="103"/>
      <c r="F22" s="104"/>
      <c r="G22" s="105"/>
      <c r="H22" s="105"/>
      <c r="I22" s="57"/>
      <c r="J22" s="106"/>
      <c r="K22" s="7">
        <f>SUM(K20:K21)</f>
        <v>53</v>
      </c>
      <c r="L22" s="8">
        <f>SUM(L20:L21)</f>
        <v>3083.54</v>
      </c>
    </row>
    <row r="23" spans="1:12" ht="13.5" thickBot="1">
      <c r="A23" s="107" t="s">
        <v>29</v>
      </c>
      <c r="B23" s="84"/>
      <c r="C23" s="85"/>
      <c r="D23" s="85"/>
      <c r="E23" s="85"/>
      <c r="F23" s="86"/>
      <c r="G23" s="87"/>
      <c r="H23" s="88"/>
      <c r="I23" s="89"/>
      <c r="J23" s="89"/>
      <c r="K23" s="90"/>
      <c r="L23" s="6"/>
    </row>
    <row r="24" spans="1:12" ht="29.25" customHeight="1">
      <c r="A24" s="150" t="s">
        <v>0</v>
      </c>
      <c r="B24" s="163">
        <v>0</v>
      </c>
      <c r="C24" s="164">
        <v>0.25</v>
      </c>
      <c r="D24" s="164">
        <v>0</v>
      </c>
      <c r="E24" s="165">
        <f>SUM(B24:D24)</f>
        <v>0.25</v>
      </c>
      <c r="F24" s="166">
        <f>$B$3*B24+$C$3*C24+$D$3*D24</f>
        <v>14.545</v>
      </c>
      <c r="G24" s="167">
        <v>0</v>
      </c>
      <c r="H24" s="168">
        <v>0</v>
      </c>
      <c r="I24" s="169">
        <v>63</v>
      </c>
      <c r="J24" s="127">
        <v>1</v>
      </c>
      <c r="K24" s="3">
        <f>E24*I24*J24</f>
        <v>15.75</v>
      </c>
      <c r="L24" s="134">
        <f>F24*I24*J24+G24+H24</f>
        <v>916.335</v>
      </c>
    </row>
    <row r="25" spans="1:12" ht="13.5" thickBot="1">
      <c r="A25" s="51" t="s">
        <v>23</v>
      </c>
      <c r="B25" s="130"/>
      <c r="C25" s="110"/>
      <c r="D25" s="110"/>
      <c r="E25" s="111"/>
      <c r="F25" s="129"/>
      <c r="G25" s="112"/>
      <c r="H25" s="125"/>
      <c r="I25" s="128"/>
      <c r="J25" s="128"/>
      <c r="K25" s="113">
        <f>SUM(K24)</f>
        <v>15.75</v>
      </c>
      <c r="L25" s="131">
        <f>SUM(L24)</f>
        <v>916.335</v>
      </c>
    </row>
    <row r="26" spans="1:12" ht="13.5" thickBot="1">
      <c r="A26" s="20" t="s">
        <v>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1"/>
    </row>
    <row r="27" spans="1:12" ht="12.75">
      <c r="A27" s="172" t="s">
        <v>3</v>
      </c>
      <c r="B27" s="173">
        <v>8</v>
      </c>
      <c r="C27" s="174">
        <v>0</v>
      </c>
      <c r="D27" s="174">
        <v>0</v>
      </c>
      <c r="E27" s="175">
        <f>SUM(B27:D27)</f>
        <v>8</v>
      </c>
      <c r="F27" s="176">
        <f>$B$3*B27+$C$3*C27+$D$3*D27</f>
        <v>733.2</v>
      </c>
      <c r="G27" s="177">
        <v>0</v>
      </c>
      <c r="H27" s="178">
        <v>0</v>
      </c>
      <c r="I27" s="179">
        <v>1</v>
      </c>
      <c r="J27" s="180">
        <v>1</v>
      </c>
      <c r="K27" s="181">
        <f>E27</f>
        <v>8</v>
      </c>
      <c r="L27" s="187">
        <f>F27</f>
        <v>733.2</v>
      </c>
    </row>
    <row r="28" spans="1:12" ht="13.5" thickBot="1">
      <c r="A28" s="76" t="s">
        <v>23</v>
      </c>
      <c r="B28" s="186"/>
      <c r="C28" s="108"/>
      <c r="D28" s="108"/>
      <c r="E28" s="182"/>
      <c r="F28" s="183"/>
      <c r="G28" s="184"/>
      <c r="H28" s="185"/>
      <c r="I28" s="109"/>
      <c r="J28" s="126"/>
      <c r="K28" s="9">
        <f>K27</f>
        <v>8</v>
      </c>
      <c r="L28" s="10">
        <f>L27</f>
        <v>733.2</v>
      </c>
    </row>
    <row r="29" spans="1:12" ht="13.5" thickBot="1">
      <c r="A29" s="20" t="s">
        <v>50</v>
      </c>
      <c r="B29" s="118"/>
      <c r="C29" s="119"/>
      <c r="D29" s="119"/>
      <c r="E29" s="119"/>
      <c r="F29" s="120"/>
      <c r="G29" s="119"/>
      <c r="H29" s="21"/>
      <c r="I29" s="154">
        <f>(I14+I7+I10)</f>
        <v>433</v>
      </c>
      <c r="J29" s="123"/>
      <c r="K29" s="2">
        <f>SUM(K12,K18,K22,K25,K28)</f>
        <v>1400.75</v>
      </c>
      <c r="L29" s="11">
        <f>SUM(L12,L18,L22,L25,L28)</f>
        <v>81763.39499999999</v>
      </c>
    </row>
    <row r="30" spans="1:12" ht="12.75">
      <c r="A30" s="151"/>
      <c r="B30" s="151"/>
      <c r="C30" s="151"/>
      <c r="D30" s="151"/>
      <c r="E30" s="151"/>
      <c r="F30" s="151"/>
      <c r="G30" s="152"/>
      <c r="H30" s="152"/>
      <c r="I30" s="152"/>
      <c r="J30" s="151"/>
      <c r="K30" s="155"/>
      <c r="L30" s="189"/>
    </row>
    <row r="31" spans="1:12" s="15" customFormat="1" ht="27" customHeight="1">
      <c r="A31" s="221" t="s">
        <v>44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189"/>
    </row>
    <row r="32" spans="1:12" s="15" customFormat="1" ht="0.75" customHeight="1" thickBo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152"/>
    </row>
    <row r="33" spans="1:12" s="15" customFormat="1" ht="15" customHeight="1" hidden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152"/>
    </row>
    <row r="34" spans="1:12" s="15" customFormat="1" ht="15" customHeight="1">
      <c r="A34" s="228" t="s">
        <v>45</v>
      </c>
      <c r="B34" s="228"/>
      <c r="C34" s="228"/>
      <c r="D34" s="228"/>
      <c r="E34" s="228"/>
      <c r="F34" s="228"/>
      <c r="G34" s="228"/>
      <c r="H34" s="228"/>
      <c r="I34" s="228"/>
      <c r="J34" s="228"/>
      <c r="K34" s="155"/>
      <c r="L34" s="152"/>
    </row>
    <row r="35" spans="1:12" s="15" customFormat="1" ht="30.75" customHeight="1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155"/>
      <c r="L35" s="152"/>
    </row>
    <row r="36" spans="1:12" s="15" customFormat="1" ht="17.25" customHeight="1">
      <c r="A36" s="220" t="s">
        <v>46</v>
      </c>
      <c r="B36" s="220"/>
      <c r="C36" s="220"/>
      <c r="D36" s="220"/>
      <c r="E36" s="220"/>
      <c r="F36" s="220"/>
      <c r="G36" s="220"/>
      <c r="H36" s="220"/>
      <c r="I36" s="220"/>
      <c r="J36" s="220"/>
      <c r="K36" s="190"/>
      <c r="L36" s="191"/>
    </row>
    <row r="37" spans="1:12" s="15" customFormat="1" ht="24.75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190"/>
      <c r="L37" s="191"/>
    </row>
    <row r="38" spans="1:12" s="15" customFormat="1" ht="27.75" customHeight="1">
      <c r="A38" s="229" t="s">
        <v>47</v>
      </c>
      <c r="B38" s="230"/>
      <c r="C38" s="230"/>
      <c r="D38" s="230"/>
      <c r="E38" s="230"/>
      <c r="F38" s="230"/>
      <c r="G38" s="230"/>
      <c r="H38" s="230"/>
      <c r="I38" s="230"/>
      <c r="J38" s="230"/>
      <c r="K38" s="193"/>
      <c r="L38" s="194"/>
    </row>
    <row r="39" spans="1:12" s="15" customFormat="1" ht="12.75">
      <c r="A39" s="195" t="s">
        <v>2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3"/>
      <c r="L39" s="194"/>
    </row>
    <row r="40" spans="1:12" s="15" customFormat="1" ht="34.5" customHeight="1">
      <c r="A40" s="220" t="s">
        <v>51</v>
      </c>
      <c r="B40" s="220"/>
      <c r="C40" s="220"/>
      <c r="D40" s="220"/>
      <c r="E40" s="220"/>
      <c r="F40" s="220"/>
      <c r="G40" s="220"/>
      <c r="H40" s="220"/>
      <c r="I40" s="220"/>
      <c r="J40" s="220"/>
      <c r="K40" s="156"/>
      <c r="L40" s="194"/>
    </row>
    <row r="41" spans="1:12" ht="12.7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94"/>
    </row>
  </sheetData>
  <sheetProtection/>
  <mergeCells count="7">
    <mergeCell ref="A36:J37"/>
    <mergeCell ref="A38:J38"/>
    <mergeCell ref="A40:J40"/>
    <mergeCell ref="B1:H1"/>
    <mergeCell ref="I1:L1"/>
    <mergeCell ref="A31:K33"/>
    <mergeCell ref="A34:J35"/>
  </mergeCells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Header>&amp;C&amp;"Arial,Bold"&amp;12Table D-2.  CHP Parnership Agency (EPA) Burden for Year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K41" sqref="A1:L41"/>
    </sheetView>
  </sheetViews>
  <sheetFormatPr defaultColWidth="9.140625" defaultRowHeight="12.75"/>
  <cols>
    <col min="1" max="1" width="38.57421875" style="0" customWidth="1"/>
    <col min="6" max="6" width="8.57421875" style="0" customWidth="1"/>
    <col min="8" max="8" width="7.7109375" style="0" customWidth="1"/>
    <col min="9" max="9" width="11.421875" style="0" customWidth="1"/>
    <col min="10" max="10" width="10.421875" style="0" customWidth="1"/>
  </cols>
  <sheetData>
    <row r="1" spans="1:12" ht="13.5" thickBot="1">
      <c r="A1" s="139"/>
      <c r="B1" s="223" t="s">
        <v>4</v>
      </c>
      <c r="C1" s="224"/>
      <c r="D1" s="224"/>
      <c r="E1" s="224"/>
      <c r="F1" s="224"/>
      <c r="G1" s="224"/>
      <c r="H1" s="224"/>
      <c r="I1" s="225" t="s">
        <v>5</v>
      </c>
      <c r="J1" s="226"/>
      <c r="K1" s="226"/>
      <c r="L1" s="227"/>
    </row>
    <row r="2" spans="1:12" ht="13.5" thickTop="1">
      <c r="A2" s="121"/>
      <c r="B2" s="145" t="s">
        <v>6</v>
      </c>
      <c r="C2" s="145" t="s">
        <v>7</v>
      </c>
      <c r="D2" s="145" t="s">
        <v>8</v>
      </c>
      <c r="E2" s="145" t="s">
        <v>24</v>
      </c>
      <c r="F2" s="116" t="s">
        <v>9</v>
      </c>
      <c r="G2" s="116" t="s">
        <v>10</v>
      </c>
      <c r="H2" s="141"/>
      <c r="I2" s="144" t="s">
        <v>25</v>
      </c>
      <c r="J2" s="145"/>
      <c r="K2" s="140" t="s">
        <v>15</v>
      </c>
      <c r="L2" s="137" t="s">
        <v>16</v>
      </c>
    </row>
    <row r="3" spans="1:12" ht="12.75">
      <c r="A3" s="121"/>
      <c r="B3" s="216">
        <v>91.65</v>
      </c>
      <c r="C3" s="216">
        <v>58.18</v>
      </c>
      <c r="D3" s="216">
        <v>22.27</v>
      </c>
      <c r="E3" s="145" t="s">
        <v>11</v>
      </c>
      <c r="F3" s="116" t="s">
        <v>12</v>
      </c>
      <c r="G3" s="116" t="s">
        <v>13</v>
      </c>
      <c r="H3" s="137" t="s">
        <v>14</v>
      </c>
      <c r="I3" s="144" t="s">
        <v>26</v>
      </c>
      <c r="J3" s="145" t="s">
        <v>30</v>
      </c>
      <c r="K3" s="140" t="s">
        <v>16</v>
      </c>
      <c r="L3" s="137" t="s">
        <v>12</v>
      </c>
    </row>
    <row r="4" spans="1:12" ht="13.5" thickBot="1">
      <c r="A4" s="122" t="s">
        <v>17</v>
      </c>
      <c r="B4" s="149" t="s">
        <v>31</v>
      </c>
      <c r="C4" s="149" t="s">
        <v>31</v>
      </c>
      <c r="D4" s="149" t="s">
        <v>31</v>
      </c>
      <c r="E4" s="149" t="s">
        <v>18</v>
      </c>
      <c r="F4" s="117" t="s">
        <v>18</v>
      </c>
      <c r="G4" s="117" t="s">
        <v>19</v>
      </c>
      <c r="H4" s="138" t="s">
        <v>19</v>
      </c>
      <c r="I4" s="146" t="s">
        <v>20</v>
      </c>
      <c r="J4" s="147" t="s">
        <v>18</v>
      </c>
      <c r="K4" s="148" t="s">
        <v>21</v>
      </c>
      <c r="L4" s="138" t="s">
        <v>18</v>
      </c>
    </row>
    <row r="5" spans="1:12" ht="12.75">
      <c r="A5" s="23" t="s">
        <v>22</v>
      </c>
      <c r="B5" s="24"/>
      <c r="C5" s="24"/>
      <c r="D5" s="25"/>
      <c r="E5" s="24"/>
      <c r="F5" s="24"/>
      <c r="G5" s="24"/>
      <c r="H5" s="26"/>
      <c r="I5" s="142"/>
      <c r="J5" s="142"/>
      <c r="K5" s="27"/>
      <c r="L5" s="132"/>
    </row>
    <row r="6" spans="1:12" ht="12.75">
      <c r="A6" s="28" t="s">
        <v>32</v>
      </c>
      <c r="B6" s="29"/>
      <c r="C6" s="29"/>
      <c r="D6" s="30"/>
      <c r="E6" s="29"/>
      <c r="F6" s="29"/>
      <c r="G6" s="29"/>
      <c r="H6" s="31"/>
      <c r="I6" s="29"/>
      <c r="J6" s="29"/>
      <c r="K6" s="32"/>
      <c r="L6" s="133"/>
    </row>
    <row r="7" spans="1:12" ht="12.75">
      <c r="A7" s="33" t="s">
        <v>27</v>
      </c>
      <c r="B7" s="34">
        <v>0</v>
      </c>
      <c r="C7" s="35">
        <v>0.25</v>
      </c>
      <c r="D7" s="35">
        <v>0</v>
      </c>
      <c r="E7" s="35">
        <f>SUM(B7:D7)</f>
        <v>0.25</v>
      </c>
      <c r="F7" s="36">
        <f>$B$3*B7+$C$3*C7+$D$3*D7</f>
        <v>14.545</v>
      </c>
      <c r="G7" s="37">
        <v>0</v>
      </c>
      <c r="H7" s="38">
        <v>0</v>
      </c>
      <c r="I7" s="158">
        <v>1</v>
      </c>
      <c r="J7" s="39">
        <v>1</v>
      </c>
      <c r="K7" s="3">
        <f>E7*I7*J7</f>
        <v>0.25</v>
      </c>
      <c r="L7" s="134">
        <f>F7*I7*J7+G7+H7</f>
        <v>14.545</v>
      </c>
    </row>
    <row r="8" spans="1:12" ht="12.75">
      <c r="A8" s="40" t="s">
        <v>28</v>
      </c>
      <c r="B8" s="41">
        <v>0</v>
      </c>
      <c r="C8" s="42">
        <v>0.25</v>
      </c>
      <c r="D8" s="42">
        <v>0</v>
      </c>
      <c r="E8" s="35">
        <f>SUM(B8:D8)</f>
        <v>0.25</v>
      </c>
      <c r="F8" s="36">
        <f>$B$3*B8+$C$3*C8+$D$3*D8</f>
        <v>14.545</v>
      </c>
      <c r="G8" s="37">
        <v>0</v>
      </c>
      <c r="H8" s="43">
        <v>0</v>
      </c>
      <c r="I8" s="158">
        <v>1</v>
      </c>
      <c r="J8" s="39">
        <v>1</v>
      </c>
      <c r="K8" s="3">
        <f>E8*I8*J8</f>
        <v>0.25</v>
      </c>
      <c r="L8" s="134">
        <f>F8*I8*J8+G8+H8</f>
        <v>14.545</v>
      </c>
    </row>
    <row r="9" spans="1:12" ht="12.75">
      <c r="A9" s="40" t="s">
        <v>33</v>
      </c>
      <c r="B9" s="45"/>
      <c r="C9" s="45"/>
      <c r="D9" s="45"/>
      <c r="E9" s="45"/>
      <c r="F9" s="46"/>
      <c r="G9" s="47"/>
      <c r="H9" s="48"/>
      <c r="I9" s="49"/>
      <c r="J9" s="50"/>
      <c r="K9" s="12"/>
      <c r="L9" s="135"/>
    </row>
    <row r="10" spans="1:12" ht="12.75">
      <c r="A10" s="40" t="s">
        <v>27</v>
      </c>
      <c r="B10" s="41">
        <v>0</v>
      </c>
      <c r="C10" s="42">
        <v>0.25</v>
      </c>
      <c r="D10" s="42">
        <v>0</v>
      </c>
      <c r="E10" s="35">
        <f>SUM(B10:D10)</f>
        <v>0.25</v>
      </c>
      <c r="F10" s="36">
        <f>$B$3*B10+$C$3*C10+$D$3*D10</f>
        <v>14.545</v>
      </c>
      <c r="G10" s="37">
        <v>0</v>
      </c>
      <c r="H10" s="43">
        <v>0</v>
      </c>
      <c r="I10" s="158">
        <v>9</v>
      </c>
      <c r="J10" s="39">
        <v>1</v>
      </c>
      <c r="K10" s="3">
        <f>E10*I10*J10</f>
        <v>2.25</v>
      </c>
      <c r="L10" s="134">
        <f>F10*I10*J10+G10+H10</f>
        <v>130.905</v>
      </c>
    </row>
    <row r="11" spans="1:12" ht="12.75">
      <c r="A11" s="40" t="s">
        <v>28</v>
      </c>
      <c r="B11" s="41">
        <v>0</v>
      </c>
      <c r="C11" s="42">
        <v>0.25</v>
      </c>
      <c r="D11" s="42">
        <v>0</v>
      </c>
      <c r="E11" s="35">
        <f>SUM(B11:D11)</f>
        <v>0.25</v>
      </c>
      <c r="F11" s="36">
        <f>$B$3*B11+$C$3*C11+$D$3*D11</f>
        <v>14.545</v>
      </c>
      <c r="G11" s="37">
        <v>0</v>
      </c>
      <c r="H11" s="43">
        <v>0</v>
      </c>
      <c r="I11" s="158">
        <v>9</v>
      </c>
      <c r="J11" s="39">
        <v>1</v>
      </c>
      <c r="K11" s="3">
        <f>E11*I11*J11</f>
        <v>2.25</v>
      </c>
      <c r="L11" s="134">
        <f>F11*I11*J11+G11+H11</f>
        <v>130.905</v>
      </c>
    </row>
    <row r="12" spans="1:12" ht="13.5" thickBot="1">
      <c r="A12" s="51" t="s">
        <v>23</v>
      </c>
      <c r="B12" s="52"/>
      <c r="C12" s="53"/>
      <c r="D12" s="53"/>
      <c r="E12" s="54"/>
      <c r="F12" s="55"/>
      <c r="G12" s="56"/>
      <c r="H12" s="56"/>
      <c r="I12" s="57"/>
      <c r="J12" s="58"/>
      <c r="K12" s="1">
        <f>SUM(K7,K8,K10,K11)</f>
        <v>5</v>
      </c>
      <c r="L12" s="13">
        <f>SUM(L7,L8,L10,L11)</f>
        <v>290.9</v>
      </c>
    </row>
    <row r="13" spans="1:12" ht="12.75">
      <c r="A13" s="60" t="s">
        <v>34</v>
      </c>
      <c r="B13" s="61"/>
      <c r="C13" s="61"/>
      <c r="D13" s="62"/>
      <c r="E13" s="61"/>
      <c r="F13" s="63"/>
      <c r="G13" s="64"/>
      <c r="H13" s="65"/>
      <c r="I13" s="64"/>
      <c r="J13" s="64"/>
      <c r="K13" s="66"/>
      <c r="L13" s="136"/>
    </row>
    <row r="14" spans="1:12" ht="12.75">
      <c r="A14" s="217" t="s">
        <v>38</v>
      </c>
      <c r="B14" s="67">
        <v>0</v>
      </c>
      <c r="C14" s="68">
        <v>0.5</v>
      </c>
      <c r="D14" s="67">
        <v>0</v>
      </c>
      <c r="E14" s="35">
        <f>SUM(B14:D14)</f>
        <v>0.5</v>
      </c>
      <c r="F14" s="36">
        <f>$B$3*B14+$C$3*C14+$D$3*D14</f>
        <v>29.09</v>
      </c>
      <c r="G14" s="69">
        <v>0</v>
      </c>
      <c r="H14" s="70">
        <v>0</v>
      </c>
      <c r="I14" s="153">
        <v>433</v>
      </c>
      <c r="J14" s="71">
        <v>1</v>
      </c>
      <c r="K14" s="3">
        <f>E14*I14*J14</f>
        <v>216.5</v>
      </c>
      <c r="L14" s="134">
        <f>F14*I14*J14+G14+H14</f>
        <v>12595.97</v>
      </c>
    </row>
    <row r="15" spans="1:12" ht="12.75">
      <c r="A15" s="218" t="s">
        <v>40</v>
      </c>
      <c r="B15" s="67">
        <v>0</v>
      </c>
      <c r="C15" s="68">
        <v>0.5</v>
      </c>
      <c r="D15" s="67">
        <v>0</v>
      </c>
      <c r="E15" s="35">
        <f>SUM(B15:D15)</f>
        <v>0.5</v>
      </c>
      <c r="F15" s="36">
        <f>$B$3*B15+$C$3*C15+$D$3*D15</f>
        <v>29.09</v>
      </c>
      <c r="G15" s="69">
        <v>0</v>
      </c>
      <c r="H15" s="70">
        <v>0</v>
      </c>
      <c r="I15" s="153">
        <v>100</v>
      </c>
      <c r="J15" s="71">
        <v>1</v>
      </c>
      <c r="K15" s="3">
        <f>E15*I15*J15</f>
        <v>50</v>
      </c>
      <c r="L15" s="134">
        <f>F15*I15*J15+G15+H15</f>
        <v>2909</v>
      </c>
    </row>
    <row r="16" spans="1:12" ht="12.75">
      <c r="A16" s="219" t="s">
        <v>35</v>
      </c>
      <c r="B16" s="67">
        <v>0</v>
      </c>
      <c r="C16" s="68">
        <v>1.25</v>
      </c>
      <c r="D16" s="72">
        <v>0</v>
      </c>
      <c r="E16" s="35">
        <f>SUM(B16:D16)</f>
        <v>1.25</v>
      </c>
      <c r="F16" s="36">
        <f>$B$3*B16+$C$3*C16+$D$3*D16</f>
        <v>72.725</v>
      </c>
      <c r="G16" s="69">
        <v>0</v>
      </c>
      <c r="H16" s="73">
        <v>0</v>
      </c>
      <c r="I16" s="153">
        <v>433</v>
      </c>
      <c r="J16" s="75">
        <v>1</v>
      </c>
      <c r="K16" s="3">
        <f>E16*I16*J16</f>
        <v>541.25</v>
      </c>
      <c r="L16" s="134">
        <f>F16*I16*J16+G16+H16</f>
        <v>31489.925</v>
      </c>
    </row>
    <row r="17" spans="1:12" ht="21">
      <c r="A17" s="159" t="s">
        <v>39</v>
      </c>
      <c r="B17" s="67">
        <v>0</v>
      </c>
      <c r="C17" s="68">
        <v>1.25</v>
      </c>
      <c r="D17" s="72">
        <v>0</v>
      </c>
      <c r="E17" s="35">
        <f>SUM(B17:D17)</f>
        <v>1.25</v>
      </c>
      <c r="F17" s="36">
        <f>$B$3*B17+$C$3*C17+$D$3*D17</f>
        <v>72.725</v>
      </c>
      <c r="G17" s="69">
        <v>0</v>
      </c>
      <c r="H17" s="73">
        <v>0</v>
      </c>
      <c r="I17" s="153">
        <v>433</v>
      </c>
      <c r="J17" s="71">
        <v>1</v>
      </c>
      <c r="K17" s="3">
        <f>E17*I17*J17</f>
        <v>541.25</v>
      </c>
      <c r="L17" s="134">
        <f>F17*I17*J17+G17+H17</f>
        <v>31489.925</v>
      </c>
    </row>
    <row r="18" spans="1:12" ht="13.5" thickBot="1">
      <c r="A18" s="76" t="s">
        <v>23</v>
      </c>
      <c r="B18" s="77"/>
      <c r="C18" s="78"/>
      <c r="D18" s="78"/>
      <c r="E18" s="79"/>
      <c r="F18" s="80"/>
      <c r="G18" s="81"/>
      <c r="H18" s="81"/>
      <c r="I18" s="82"/>
      <c r="J18" s="58"/>
      <c r="K18" s="4">
        <f>SUM(K14:K17)</f>
        <v>1349</v>
      </c>
      <c r="L18" s="5">
        <f>SUM(L14:L17)</f>
        <v>78484.81999999999</v>
      </c>
    </row>
    <row r="19" spans="1:12" ht="13.5" thickBot="1">
      <c r="A19" s="188" t="s">
        <v>36</v>
      </c>
      <c r="B19" s="84"/>
      <c r="C19" s="85"/>
      <c r="D19" s="85"/>
      <c r="E19" s="85"/>
      <c r="F19" s="86"/>
      <c r="G19" s="87"/>
      <c r="H19" s="88"/>
      <c r="I19" s="89"/>
      <c r="J19" s="89"/>
      <c r="K19" s="90"/>
      <c r="L19" s="6"/>
    </row>
    <row r="20" spans="1:12" ht="23.25">
      <c r="A20" s="150" t="s">
        <v>41</v>
      </c>
      <c r="B20" s="91">
        <v>0</v>
      </c>
      <c r="C20" s="92">
        <v>0.25</v>
      </c>
      <c r="D20" s="92">
        <v>0</v>
      </c>
      <c r="E20" s="35">
        <f>SUM(B20:D20)</f>
        <v>0.25</v>
      </c>
      <c r="F20" s="36">
        <f>$B$3*B20+$C$3*C20+$D$3*D20</f>
        <v>14.545</v>
      </c>
      <c r="G20" s="93">
        <v>0</v>
      </c>
      <c r="H20" s="94">
        <v>0</v>
      </c>
      <c r="I20" s="160">
        <v>108</v>
      </c>
      <c r="J20" s="95">
        <v>1</v>
      </c>
      <c r="K20" s="3">
        <f>E20*I20*J20</f>
        <v>27</v>
      </c>
      <c r="L20" s="134">
        <f>F20*I20*J20+G20+H20</f>
        <v>1570.86</v>
      </c>
    </row>
    <row r="21" spans="1:12" ht="12.75">
      <c r="A21" s="217" t="s">
        <v>37</v>
      </c>
      <c r="B21" s="97">
        <v>0</v>
      </c>
      <c r="C21" s="98">
        <v>0.25</v>
      </c>
      <c r="D21" s="98">
        <v>0</v>
      </c>
      <c r="E21" s="35">
        <f>SUM(B21:D21)</f>
        <v>0.25</v>
      </c>
      <c r="F21" s="36">
        <f>$B$3*B21+$C$3*C21+$D$3*D21</f>
        <v>14.545</v>
      </c>
      <c r="G21" s="99">
        <v>0</v>
      </c>
      <c r="H21" s="100">
        <v>0</v>
      </c>
      <c r="I21" s="161">
        <v>108</v>
      </c>
      <c r="J21" s="39">
        <v>1</v>
      </c>
      <c r="K21" s="3">
        <f>E21*I21*J21</f>
        <v>27</v>
      </c>
      <c r="L21" s="134">
        <f>F21*I21*J21+G21+H21</f>
        <v>1570.86</v>
      </c>
    </row>
    <row r="22" spans="1:12" ht="13.5" thickBot="1">
      <c r="A22" s="76" t="s">
        <v>23</v>
      </c>
      <c r="B22" s="101"/>
      <c r="C22" s="102"/>
      <c r="D22" s="102"/>
      <c r="E22" s="103"/>
      <c r="F22" s="104"/>
      <c r="G22" s="105"/>
      <c r="H22" s="105"/>
      <c r="I22" s="57"/>
      <c r="J22" s="106"/>
      <c r="K22" s="7">
        <f>SUM(K20:K21)</f>
        <v>54</v>
      </c>
      <c r="L22" s="8">
        <f>SUM(L20:L21)</f>
        <v>3141.72</v>
      </c>
    </row>
    <row r="23" spans="1:12" ht="13.5" thickBot="1">
      <c r="A23" s="107" t="s">
        <v>29</v>
      </c>
      <c r="B23" s="84"/>
      <c r="C23" s="85"/>
      <c r="D23" s="85"/>
      <c r="E23" s="85"/>
      <c r="F23" s="86"/>
      <c r="G23" s="87"/>
      <c r="H23" s="88"/>
      <c r="I23" s="89"/>
      <c r="J23" s="89"/>
      <c r="K23" s="90"/>
      <c r="L23" s="6"/>
    </row>
    <row r="24" spans="1:12" ht="23.25">
      <c r="A24" s="150" t="s">
        <v>0</v>
      </c>
      <c r="B24" s="163">
        <v>0</v>
      </c>
      <c r="C24" s="164">
        <v>0.25</v>
      </c>
      <c r="D24" s="164">
        <v>0</v>
      </c>
      <c r="E24" s="165">
        <f>SUM(B24:D24)</f>
        <v>0.25</v>
      </c>
      <c r="F24" s="166">
        <f>$B$3*B24+$C$3*C24+$D$3*D24</f>
        <v>14.545</v>
      </c>
      <c r="G24" s="167">
        <v>0</v>
      </c>
      <c r="H24" s="168">
        <v>0</v>
      </c>
      <c r="I24" s="169">
        <v>64</v>
      </c>
      <c r="J24" s="127">
        <v>1</v>
      </c>
      <c r="K24" s="3">
        <f>E24*I24*J24</f>
        <v>16</v>
      </c>
      <c r="L24" s="134">
        <f>F24*I24*J24+G24+H24</f>
        <v>930.88</v>
      </c>
    </row>
    <row r="25" spans="1:12" ht="13.5" thickBot="1">
      <c r="A25" s="51" t="s">
        <v>23</v>
      </c>
      <c r="B25" s="130"/>
      <c r="C25" s="110"/>
      <c r="D25" s="110"/>
      <c r="E25" s="111"/>
      <c r="F25" s="129"/>
      <c r="G25" s="112"/>
      <c r="H25" s="125"/>
      <c r="I25" s="128"/>
      <c r="J25" s="128"/>
      <c r="K25" s="113">
        <f>SUM(K24)</f>
        <v>16</v>
      </c>
      <c r="L25" s="131">
        <f>SUM(L24)</f>
        <v>930.88</v>
      </c>
    </row>
    <row r="26" spans="1:12" ht="13.5" thickBot="1">
      <c r="A26" s="20" t="s">
        <v>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1"/>
    </row>
    <row r="27" spans="1:12" ht="12.75">
      <c r="A27" s="172" t="s">
        <v>3</v>
      </c>
      <c r="B27" s="173">
        <v>8</v>
      </c>
      <c r="C27" s="174">
        <v>0</v>
      </c>
      <c r="D27" s="174">
        <v>0</v>
      </c>
      <c r="E27" s="175">
        <f>SUM(B27:D27)</f>
        <v>8</v>
      </c>
      <c r="F27" s="176">
        <f>$B$3*B27+$C$3*C27+$D$3*D27</f>
        <v>733.2</v>
      </c>
      <c r="G27" s="177">
        <v>0</v>
      </c>
      <c r="H27" s="178">
        <v>0</v>
      </c>
      <c r="I27" s="179">
        <v>1</v>
      </c>
      <c r="J27" s="180">
        <v>1</v>
      </c>
      <c r="K27" s="181">
        <f>E27</f>
        <v>8</v>
      </c>
      <c r="L27" s="187">
        <f>F27</f>
        <v>733.2</v>
      </c>
    </row>
    <row r="28" spans="1:12" ht="13.5" thickBot="1">
      <c r="A28" s="76" t="s">
        <v>23</v>
      </c>
      <c r="B28" s="186"/>
      <c r="C28" s="108"/>
      <c r="D28" s="108"/>
      <c r="E28" s="182"/>
      <c r="F28" s="183"/>
      <c r="G28" s="184"/>
      <c r="H28" s="185"/>
      <c r="I28" s="109"/>
      <c r="J28" s="126"/>
      <c r="K28" s="9">
        <f>K27</f>
        <v>8</v>
      </c>
      <c r="L28" s="10">
        <f>L27</f>
        <v>733.2</v>
      </c>
    </row>
    <row r="29" spans="1:12" ht="13.5" thickBot="1">
      <c r="A29" s="20" t="s">
        <v>52</v>
      </c>
      <c r="B29" s="118"/>
      <c r="C29" s="119"/>
      <c r="D29" s="119"/>
      <c r="E29" s="119"/>
      <c r="F29" s="120"/>
      <c r="G29" s="119"/>
      <c r="H29" s="21"/>
      <c r="I29" s="154">
        <f>(I14+I7+I10)</f>
        <v>443</v>
      </c>
      <c r="J29" s="123"/>
      <c r="K29" s="2">
        <f>SUM(K12,K18,K22,K25,K28)</f>
        <v>1432</v>
      </c>
      <c r="L29" s="11">
        <f>SUM(L12,L18,L22,L25,L28)</f>
        <v>83581.51999999999</v>
      </c>
    </row>
    <row r="30" spans="1:12" ht="12.75">
      <c r="A30" s="151"/>
      <c r="B30" s="151"/>
      <c r="C30" s="151"/>
      <c r="D30" s="151"/>
      <c r="E30" s="151"/>
      <c r="F30" s="151"/>
      <c r="G30" s="152"/>
      <c r="H30" s="152"/>
      <c r="I30" s="152"/>
      <c r="J30" s="151"/>
      <c r="K30" s="155"/>
      <c r="L30" s="189"/>
    </row>
    <row r="31" spans="1:12" s="15" customFormat="1" ht="27" customHeight="1">
      <c r="A31" s="221" t="s">
        <v>44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189"/>
    </row>
    <row r="32" spans="1:12" s="15" customFormat="1" ht="0.75" customHeight="1" thickBo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152"/>
    </row>
    <row r="33" spans="1:12" s="15" customFormat="1" ht="15" customHeight="1" hidden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152"/>
    </row>
    <row r="34" spans="1:12" s="15" customFormat="1" ht="15" customHeight="1">
      <c r="A34" s="228" t="s">
        <v>45</v>
      </c>
      <c r="B34" s="228"/>
      <c r="C34" s="228"/>
      <c r="D34" s="228"/>
      <c r="E34" s="228"/>
      <c r="F34" s="228"/>
      <c r="G34" s="228"/>
      <c r="H34" s="228"/>
      <c r="I34" s="228"/>
      <c r="J34" s="228"/>
      <c r="K34" s="155"/>
      <c r="L34" s="152"/>
    </row>
    <row r="35" spans="1:12" s="15" customFormat="1" ht="30.75" customHeight="1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155"/>
      <c r="L35" s="152"/>
    </row>
    <row r="36" spans="1:12" s="15" customFormat="1" ht="17.25" customHeight="1">
      <c r="A36" s="220" t="s">
        <v>46</v>
      </c>
      <c r="B36" s="220"/>
      <c r="C36" s="220"/>
      <c r="D36" s="220"/>
      <c r="E36" s="220"/>
      <c r="F36" s="220"/>
      <c r="G36" s="220"/>
      <c r="H36" s="220"/>
      <c r="I36" s="220"/>
      <c r="J36" s="220"/>
      <c r="K36" s="190"/>
      <c r="L36" s="191"/>
    </row>
    <row r="37" spans="1:12" s="15" customFormat="1" ht="24.75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190"/>
      <c r="L37" s="191"/>
    </row>
    <row r="38" spans="1:12" s="15" customFormat="1" ht="27.75" customHeight="1">
      <c r="A38" s="229" t="s">
        <v>47</v>
      </c>
      <c r="B38" s="230"/>
      <c r="C38" s="230"/>
      <c r="D38" s="230"/>
      <c r="E38" s="230"/>
      <c r="F38" s="230"/>
      <c r="G38" s="230"/>
      <c r="H38" s="230"/>
      <c r="I38" s="230"/>
      <c r="J38" s="230"/>
      <c r="K38" s="193"/>
      <c r="L38" s="194"/>
    </row>
    <row r="39" spans="1:12" s="15" customFormat="1" ht="12.75">
      <c r="A39" s="195" t="s">
        <v>2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3"/>
      <c r="L39" s="194"/>
    </row>
    <row r="40" spans="1:12" s="15" customFormat="1" ht="34.5" customHeight="1">
      <c r="A40" s="220" t="s">
        <v>53</v>
      </c>
      <c r="B40" s="220"/>
      <c r="C40" s="220"/>
      <c r="D40" s="220"/>
      <c r="E40" s="220"/>
      <c r="F40" s="220"/>
      <c r="G40" s="220"/>
      <c r="H40" s="220"/>
      <c r="I40" s="220"/>
      <c r="J40" s="220"/>
      <c r="K40" s="156"/>
      <c r="L40" s="194"/>
    </row>
  </sheetData>
  <sheetProtection/>
  <mergeCells count="7">
    <mergeCell ref="A36:J37"/>
    <mergeCell ref="A38:J38"/>
    <mergeCell ref="A40:J40"/>
    <mergeCell ref="B1:H1"/>
    <mergeCell ref="I1:L1"/>
    <mergeCell ref="A31:K33"/>
    <mergeCell ref="A34:J35"/>
  </mergeCells>
  <printOptions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&amp;C&amp;"Arial,Bold"&amp;12Table D-3.  CHP Parnership Agency (EPA) Burden for Year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 - Morrisville</dc:creator>
  <cp:keywords/>
  <dc:description/>
  <cp:lastModifiedBy>Christopher Kent</cp:lastModifiedBy>
  <cp:lastPrinted>2018-08-27T17:07:50Z</cp:lastPrinted>
  <dcterms:created xsi:type="dcterms:W3CDTF">2004-12-17T18:57:12Z</dcterms:created>
  <dcterms:modified xsi:type="dcterms:W3CDTF">2018-08-27T17:09:11Z</dcterms:modified>
  <cp:category/>
  <cp:version/>
  <cp:contentType/>
  <cp:contentStatus/>
</cp:coreProperties>
</file>