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584-0074 April 2019 Tiffany W and Evelyn\Reinstatement 9-27-2019\PRG Rev 12-19-19\"/>
    </mc:Choice>
  </mc:AlternateContent>
  <bookViews>
    <workbookView xWindow="0" yWindow="0" windowWidth="25130" windowHeight="13380"/>
  </bookViews>
  <sheets>
    <sheet name="Reporting Recordkeeping Burden" sheetId="1" r:id="rId1"/>
    <sheet name="Annualized Costs to Respondents" sheetId="2" r:id="rId2"/>
    <sheet name="Annualized Costs to Gov'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F6" i="3"/>
  <c r="F7" i="3"/>
  <c r="F8" i="3"/>
  <c r="F9" i="3"/>
  <c r="F10" i="3"/>
  <c r="F11" i="3"/>
  <c r="F5" i="3"/>
  <c r="D10" i="3"/>
  <c r="D9" i="3"/>
  <c r="D8" i="3"/>
  <c r="E22" i="1" l="1"/>
  <c r="G22" i="1"/>
  <c r="D22" i="1"/>
  <c r="D15" i="1"/>
  <c r="F15" i="1"/>
  <c r="H15" i="1"/>
  <c r="E8" i="2" l="1"/>
  <c r="F10" i="1"/>
  <c r="H10" i="1" s="1"/>
  <c r="F9" i="1"/>
  <c r="H9" i="1" s="1"/>
  <c r="F8" i="1"/>
  <c r="H8" i="1" s="1"/>
  <c r="F7" i="1"/>
  <c r="H7" i="1" s="1"/>
  <c r="F6" i="1"/>
  <c r="H6" i="1" s="1"/>
  <c r="H11" i="1" l="1"/>
  <c r="F11" i="1"/>
  <c r="E12" i="2"/>
  <c r="E15" i="2" s="1"/>
  <c r="E11" i="1" l="1"/>
  <c r="G11" i="1"/>
  <c r="G15" i="1" l="1"/>
  <c r="H22" i="1"/>
  <c r="F22" i="1"/>
  <c r="E15" i="1"/>
</calcChain>
</file>

<file path=xl/comments1.xml><?xml version="1.0" encoding="utf-8"?>
<comments xmlns="http://schemas.openxmlformats.org/spreadsheetml/2006/main">
  <authors>
    <author>Ragland-Greene, Rachelle - FNS</author>
  </authors>
  <commentList>
    <comment ref="D22" authorId="0" shapeId="0">
      <text>
        <r>
          <rPr>
            <b/>
            <sz val="9"/>
            <color indexed="81"/>
            <rFont val="Tahoma"/>
            <family val="2"/>
          </rPr>
          <t>Ragland-Greene, Rachelle - FNS:</t>
        </r>
        <r>
          <rPr>
            <sz val="9"/>
            <color indexed="81"/>
            <rFont val="Tahoma"/>
            <family val="2"/>
          </rPr>
          <t xml:space="preserve">
this total already included the 53 State agency for reporting.  We don't count them again unless we are drilling down on respondent type using titles of SA employees</t>
        </r>
      </text>
    </comment>
  </commentList>
</comments>
</file>

<file path=xl/sharedStrings.xml><?xml version="1.0" encoding="utf-8"?>
<sst xmlns="http://schemas.openxmlformats.org/spreadsheetml/2006/main" count="82" uniqueCount="61">
  <si>
    <t>Description of Activity</t>
  </si>
  <si>
    <t>Reporting Burden for State Agencies FNS 380, OMB 0584-0074</t>
  </si>
  <si>
    <t>Reg. Section</t>
  </si>
  <si>
    <t>Affected Public</t>
  </si>
  <si>
    <t xml:space="preserve">Estimated Number of Respondents </t>
  </si>
  <si>
    <t xml:space="preserve">Estimated responses per respondent </t>
  </si>
  <si>
    <t>Total Annual responses</t>
  </si>
  <si>
    <t>Number of Burden Hours Per Response</t>
  </si>
  <si>
    <t xml:space="preserve">Estimated Total Burden Hours </t>
  </si>
  <si>
    <t>275.12 (b)</t>
  </si>
  <si>
    <t>State Agencies</t>
  </si>
  <si>
    <t>Household Case Record Review</t>
  </si>
  <si>
    <t>275.12 (c)</t>
  </si>
  <si>
    <t>Field investigation</t>
  </si>
  <si>
    <t>275.12 (c)(1)</t>
  </si>
  <si>
    <t>Personal interviews</t>
  </si>
  <si>
    <t>Variance identification</t>
  </si>
  <si>
    <t>Error analysis</t>
  </si>
  <si>
    <t>Reporting Burden for Individuals/Households FNS 380, OMB 0584-0074</t>
  </si>
  <si>
    <t>Individual/Households</t>
  </si>
  <si>
    <t xml:space="preserve">Personal interviews </t>
  </si>
  <si>
    <t>Recordkeeping Burden for State Agencies FNS 380, OMB 0584-0074</t>
  </si>
  <si>
    <t>Estimated Number of Respondents</t>
  </si>
  <si>
    <t>Estimated responses per respondent</t>
  </si>
  <si>
    <t>Estimated Total Burden Hours</t>
  </si>
  <si>
    <t>Record Retention</t>
  </si>
  <si>
    <t>Type of Respondents</t>
  </si>
  <si>
    <t>Average Time Per Response</t>
  </si>
  <si>
    <t>Reporting Burden</t>
  </si>
  <si>
    <t>Households</t>
  </si>
  <si>
    <t>Total Reporting Burden</t>
  </si>
  <si>
    <t>Recordkeeping Burden</t>
  </si>
  <si>
    <t>Number of Active Sample Cases Per Annum</t>
  </si>
  <si>
    <t>Hourly Wage Rate (50% for State Agency Staff – not Households)</t>
  </si>
  <si>
    <t>Total Respondent Cost</t>
  </si>
  <si>
    <t xml:space="preserve"> Reporting Burden </t>
  </si>
  <si>
    <t>Record Keeping Burden</t>
  </si>
  <si>
    <r>
      <t>Estimates of Annualized Cost to Respondents</t>
    </r>
    <r>
      <rPr>
        <i/>
        <sz val="11"/>
        <color theme="1"/>
        <rFont val="Times New Roman"/>
        <family val="1"/>
      </rPr>
      <t xml:space="preserve"> </t>
    </r>
  </si>
  <si>
    <t>Estimates of Annualized Cost to Federal Government</t>
  </si>
  <si>
    <t>Grand Totals Reporting Burden</t>
  </si>
  <si>
    <t>Overall Grand Total Reporting SA &amp; I/H and Recordkeeping for SA</t>
  </si>
  <si>
    <t>Individuals/Households (I/H) Reporting Burden - Subtotals</t>
  </si>
  <si>
    <t>State Agencies (SA) Reporting Burden - Subtotals</t>
  </si>
  <si>
    <t>With FullyLoaded wages for State agencies Reporting and Recordkeeping</t>
  </si>
  <si>
    <t>Base Total Reporting and Recordkeeping Costs</t>
  </si>
  <si>
    <t>Reporting and Recordkeeping Cost for FNS 380, OMB 0584-0074</t>
  </si>
  <si>
    <t>Activities</t>
  </si>
  <si>
    <t>Hours Spent on Collection</t>
  </si>
  <si>
    <t>Costs or Hourly Wage Rage</t>
  </si>
  <si>
    <t>Total Cost</t>
  </si>
  <si>
    <t>Fringe Benefits Cost for Staff (0.33)</t>
  </si>
  <si>
    <t>Overall Base Cost w/ Fringe Benefits for Staff</t>
  </si>
  <si>
    <t>N/A</t>
  </si>
  <si>
    <t>Grand Total Cost to Government</t>
  </si>
  <si>
    <t>1.  Printing Cost</t>
  </si>
  <si>
    <t>2.  50% Reimbursement Cost to States for reporting &amp; recordkeeping administrative cost</t>
  </si>
  <si>
    <t>3.  2 Regional Federal Staff (GS 12 Step 6)</t>
  </si>
  <si>
    <t>4a .Program Analyst GS 12 Step 6 Estimates of Annualized Cost to Federal Government for drafting, reviewing &amp; approving ICR</t>
  </si>
  <si>
    <t>4b. Program Branch Chief Estimates of Annualized Cost to Federal Government for drafting, reviewing &amp; approving ICR</t>
  </si>
  <si>
    <t>4c. Program Division Director Estimates of Annualized Cost to Federal Government for drafting, reviewing &amp; approving ICR</t>
  </si>
  <si>
    <t>5. Automated System Cost (includes fringe benefits in fixed rate Contractor Monitoring)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</si>
</sst>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5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2" fillId="0" borderId="0" xfId="0" applyFont="1"/>
    <xf numFmtId="0" fontId="7" fillId="0" borderId="5" xfId="0" applyFont="1" applyBorder="1" applyAlignment="1">
      <alignment vertical="center" wrapText="1"/>
    </xf>
    <xf numFmtId="164" fontId="7" fillId="0" borderId="14" xfId="1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5" fillId="0" borderId="6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17" fillId="0" borderId="4" xfId="0" applyNumberFormat="1" applyFont="1" applyBorder="1" applyAlignment="1">
      <alignment vertical="center" wrapText="1"/>
    </xf>
    <xf numFmtId="164" fontId="16" fillId="0" borderId="4" xfId="0" applyNumberFormat="1" applyFont="1" applyBorder="1" applyAlignment="1">
      <alignment vertical="center" wrapText="1"/>
    </xf>
    <xf numFmtId="0" fontId="5" fillId="0" borderId="4" xfId="0" applyNumberFormat="1" applyFont="1" applyBorder="1" applyAlignment="1">
      <alignment vertical="center" wrapText="1"/>
    </xf>
    <xf numFmtId="0" fontId="17" fillId="0" borderId="4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4" fontId="20" fillId="0" borderId="4" xfId="0" applyNumberFormat="1" applyFont="1" applyBorder="1" applyAlignment="1">
      <alignment horizontal="right" vertical="center" wrapText="1"/>
    </xf>
    <xf numFmtId="3" fontId="19" fillId="0" borderId="4" xfId="0" applyNumberFormat="1" applyFont="1" applyBorder="1" applyAlignment="1">
      <alignment horizontal="right" vertical="center" wrapText="1"/>
    </xf>
    <xf numFmtId="3" fontId="20" fillId="0" borderId="4" xfId="0" applyNumberFormat="1" applyFont="1" applyBorder="1" applyAlignment="1">
      <alignment horizontal="right" vertical="center" wrapText="1"/>
    </xf>
    <xf numFmtId="0" fontId="22" fillId="0" borderId="0" xfId="0" applyFont="1"/>
    <xf numFmtId="0" fontId="23" fillId="0" borderId="0" xfId="0" applyFont="1"/>
    <xf numFmtId="0" fontId="18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3" fontId="19" fillId="0" borderId="7" xfId="0" applyNumberFormat="1" applyFont="1" applyBorder="1" applyAlignment="1">
      <alignment vertical="center" wrapText="1"/>
    </xf>
    <xf numFmtId="4" fontId="19" fillId="0" borderId="7" xfId="0" applyNumberFormat="1" applyFont="1" applyBorder="1" applyAlignment="1">
      <alignment vertical="center" wrapText="1"/>
    </xf>
    <xf numFmtId="4" fontId="20" fillId="2" borderId="8" xfId="0" applyNumberFormat="1" applyFont="1" applyFill="1" applyBorder="1" applyAlignment="1">
      <alignment horizontal="right" vertical="center" wrapText="1"/>
    </xf>
    <xf numFmtId="4" fontId="20" fillId="2" borderId="9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8" fontId="9" fillId="0" borderId="5" xfId="0" applyNumberFormat="1" applyFont="1" applyBorder="1" applyAlignment="1">
      <alignment horizontal="center" vertical="center" wrapText="1"/>
    </xf>
    <xf numFmtId="8" fontId="9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"/>
  <sheetViews>
    <sheetView tabSelected="1" topLeftCell="A4" zoomScale="90" zoomScaleNormal="90" workbookViewId="0">
      <selection activeCell="L7" sqref="L7"/>
    </sheetView>
  </sheetViews>
  <sheetFormatPr defaultRowHeight="14.5" x14ac:dyDescent="0.35"/>
  <cols>
    <col min="1" max="1" width="20.6328125" customWidth="1"/>
    <col min="2" max="2" width="22.08984375" customWidth="1"/>
    <col min="3" max="8" width="14.6328125" customWidth="1"/>
  </cols>
  <sheetData>
    <row r="1" spans="1:8" ht="15" thickBot="1" x14ac:dyDescent="0.4"/>
    <row r="2" spans="1:8" ht="25.5" thickBot="1" x14ac:dyDescent="0.4">
      <c r="A2" s="53" t="s">
        <v>35</v>
      </c>
      <c r="B2" s="54"/>
      <c r="C2" s="54"/>
      <c r="D2" s="54"/>
      <c r="E2" s="54"/>
      <c r="F2" s="54"/>
      <c r="G2" s="54"/>
      <c r="H2" s="55"/>
    </row>
    <row r="3" spans="1:8" ht="20.5" thickBot="1" x14ac:dyDescent="0.4">
      <c r="A3" s="59" t="s">
        <v>1</v>
      </c>
      <c r="B3" s="60"/>
      <c r="C3" s="60"/>
      <c r="D3" s="60"/>
      <c r="E3" s="60"/>
      <c r="F3" s="60"/>
      <c r="G3" s="60"/>
      <c r="H3" s="61"/>
    </row>
    <row r="4" spans="1:8" ht="35.15" customHeight="1" x14ac:dyDescent="0.35">
      <c r="A4" s="45" t="s">
        <v>2</v>
      </c>
      <c r="B4" s="45" t="s">
        <v>3</v>
      </c>
      <c r="C4" s="45" t="s">
        <v>0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</row>
    <row r="5" spans="1:8" ht="35.15" customHeight="1" thickBot="1" x14ac:dyDescent="0.4">
      <c r="A5" s="46"/>
      <c r="B5" s="46"/>
      <c r="C5" s="46"/>
      <c r="D5" s="46"/>
      <c r="E5" s="46"/>
      <c r="F5" s="46"/>
      <c r="G5" s="46"/>
      <c r="H5" s="46"/>
    </row>
    <row r="6" spans="1:8" ht="47" thickBot="1" x14ac:dyDescent="0.4">
      <c r="A6" s="26" t="s">
        <v>9</v>
      </c>
      <c r="B6" s="27" t="s">
        <v>10</v>
      </c>
      <c r="C6" s="27" t="s">
        <v>11</v>
      </c>
      <c r="D6" s="28">
        <v>53</v>
      </c>
      <c r="E6" s="28">
        <v>858.43</v>
      </c>
      <c r="F6" s="29">
        <f>D6*E6</f>
        <v>45496.79</v>
      </c>
      <c r="G6" s="28">
        <v>3</v>
      </c>
      <c r="H6" s="29">
        <f>F6*G6</f>
        <v>136490.37</v>
      </c>
    </row>
    <row r="7" spans="1:8" ht="31.5" thickBot="1" x14ac:dyDescent="0.4">
      <c r="A7" s="26" t="s">
        <v>12</v>
      </c>
      <c r="B7" s="27" t="s">
        <v>10</v>
      </c>
      <c r="C7" s="27" t="s">
        <v>13</v>
      </c>
      <c r="D7" s="28">
        <v>53</v>
      </c>
      <c r="E7" s="28">
        <v>858.43</v>
      </c>
      <c r="F7" s="29">
        <f t="shared" ref="F7:F10" si="0">D7*E7</f>
        <v>45496.79</v>
      </c>
      <c r="G7" s="28">
        <v>3.5</v>
      </c>
      <c r="H7" s="29">
        <f t="shared" ref="H7:H10" si="1">F7*G7</f>
        <v>159238.76500000001</v>
      </c>
    </row>
    <row r="8" spans="1:8" ht="31.5" thickBot="1" x14ac:dyDescent="0.4">
      <c r="A8" s="26" t="s">
        <v>14</v>
      </c>
      <c r="B8" s="27" t="s">
        <v>10</v>
      </c>
      <c r="C8" s="27" t="s">
        <v>15</v>
      </c>
      <c r="D8" s="28">
        <v>53</v>
      </c>
      <c r="E8" s="28">
        <v>858.43</v>
      </c>
      <c r="F8" s="29">
        <f t="shared" si="0"/>
        <v>45496.79</v>
      </c>
      <c r="G8" s="28">
        <v>0.5</v>
      </c>
      <c r="H8" s="29">
        <f t="shared" si="1"/>
        <v>22748.395</v>
      </c>
    </row>
    <row r="9" spans="1:8" ht="31.5" thickBot="1" x14ac:dyDescent="0.4">
      <c r="A9" s="26" t="s">
        <v>9</v>
      </c>
      <c r="B9" s="27" t="s">
        <v>10</v>
      </c>
      <c r="C9" s="27" t="s">
        <v>16</v>
      </c>
      <c r="D9" s="28">
        <v>53</v>
      </c>
      <c r="E9" s="28">
        <v>858.43</v>
      </c>
      <c r="F9" s="29">
        <f t="shared" si="0"/>
        <v>45496.79</v>
      </c>
      <c r="G9" s="28">
        <v>0.9</v>
      </c>
      <c r="H9" s="29">
        <f t="shared" si="1"/>
        <v>40947.111000000004</v>
      </c>
    </row>
    <row r="10" spans="1:8" ht="16" thickBot="1" x14ac:dyDescent="0.4">
      <c r="A10" s="26" t="s">
        <v>9</v>
      </c>
      <c r="B10" s="27" t="s">
        <v>10</v>
      </c>
      <c r="C10" s="27" t="s">
        <v>17</v>
      </c>
      <c r="D10" s="28">
        <v>53</v>
      </c>
      <c r="E10" s="28">
        <v>858.43</v>
      </c>
      <c r="F10" s="29">
        <f t="shared" si="0"/>
        <v>45496.79</v>
      </c>
      <c r="G10" s="28">
        <v>0.5</v>
      </c>
      <c r="H10" s="29">
        <f t="shared" si="1"/>
        <v>22748.395</v>
      </c>
    </row>
    <row r="11" spans="1:8" ht="45" customHeight="1" thickBot="1" x14ac:dyDescent="0.4">
      <c r="A11" s="42" t="s">
        <v>42</v>
      </c>
      <c r="B11" s="43"/>
      <c r="C11" s="44"/>
      <c r="D11" s="30">
        <v>53</v>
      </c>
      <c r="E11" s="31">
        <f>SUM(F11/D11)</f>
        <v>4292.1500000000005</v>
      </c>
      <c r="F11" s="31">
        <f>SUM(F6:F10)</f>
        <v>227483.95</v>
      </c>
      <c r="G11" s="31">
        <f>SUM(H11/F11)</f>
        <v>1.6800000000000002</v>
      </c>
      <c r="H11" s="31">
        <f>SUM(H6:H10)</f>
        <v>382173.03600000008</v>
      </c>
    </row>
    <row r="12" spans="1:8" ht="24.9" customHeight="1" thickBot="1" x14ac:dyDescent="0.4">
      <c r="A12" s="56" t="s">
        <v>18</v>
      </c>
      <c r="B12" s="57"/>
      <c r="C12" s="57"/>
      <c r="D12" s="57"/>
      <c r="E12" s="57"/>
      <c r="F12" s="57"/>
      <c r="G12" s="57"/>
      <c r="H12" s="58"/>
    </row>
    <row r="13" spans="1:8" ht="31.5" thickBot="1" x14ac:dyDescent="0.4">
      <c r="A13" s="26" t="s">
        <v>14</v>
      </c>
      <c r="B13" s="27" t="s">
        <v>19</v>
      </c>
      <c r="C13" s="27" t="s">
        <v>20</v>
      </c>
      <c r="D13" s="32">
        <v>45497</v>
      </c>
      <c r="E13" s="28">
        <v>1</v>
      </c>
      <c r="F13" s="32">
        <v>45497</v>
      </c>
      <c r="G13" s="28">
        <v>0.5</v>
      </c>
      <c r="H13" s="29">
        <v>22748.5</v>
      </c>
    </row>
    <row r="14" spans="1:8" s="10" customFormat="1" ht="48" customHeight="1" thickBot="1" x14ac:dyDescent="0.5">
      <c r="A14" s="47" t="s">
        <v>41</v>
      </c>
      <c r="B14" s="48"/>
      <c r="C14" s="49"/>
      <c r="D14" s="33">
        <v>45497</v>
      </c>
      <c r="E14" s="30">
        <v>1</v>
      </c>
      <c r="F14" s="33">
        <v>45497</v>
      </c>
      <c r="G14" s="30">
        <v>0.5</v>
      </c>
      <c r="H14" s="31">
        <v>22748.5</v>
      </c>
    </row>
    <row r="15" spans="1:8" ht="18" thickBot="1" x14ac:dyDescent="0.4">
      <c r="A15" s="42" t="s">
        <v>39</v>
      </c>
      <c r="B15" s="43"/>
      <c r="C15" s="44"/>
      <c r="D15" s="31">
        <f>D14+D11</f>
        <v>45550</v>
      </c>
      <c r="E15" s="31">
        <f>SUM(F15/D15)</f>
        <v>5.9929956092206371</v>
      </c>
      <c r="F15" s="31">
        <f>F14+F11</f>
        <v>272980.95</v>
      </c>
      <c r="G15" s="31">
        <f>SUM(H15/F11)</f>
        <v>1.7800004615710254</v>
      </c>
      <c r="H15" s="31">
        <f>H14+H11</f>
        <v>404921.53600000008</v>
      </c>
    </row>
    <row r="16" spans="1:8" x14ac:dyDescent="0.35">
      <c r="A16" s="34"/>
      <c r="B16" s="34"/>
      <c r="C16" s="34"/>
      <c r="D16" s="34"/>
      <c r="E16" s="34"/>
      <c r="F16" s="34"/>
      <c r="G16" s="34"/>
      <c r="H16" s="34"/>
    </row>
    <row r="17" spans="1:8" ht="15" thickBot="1" x14ac:dyDescent="0.4">
      <c r="A17" s="35"/>
      <c r="B17" s="34"/>
      <c r="C17" s="34"/>
      <c r="D17" s="34"/>
      <c r="E17" s="34"/>
      <c r="F17" s="34"/>
      <c r="G17" s="34"/>
      <c r="H17" s="34"/>
    </row>
    <row r="18" spans="1:8" ht="25.5" thickBot="1" x14ac:dyDescent="0.4">
      <c r="A18" s="62" t="s">
        <v>36</v>
      </c>
      <c r="B18" s="63"/>
      <c r="C18" s="63"/>
      <c r="D18" s="63"/>
      <c r="E18" s="63"/>
      <c r="F18" s="63"/>
      <c r="G18" s="63"/>
      <c r="H18" s="64"/>
    </row>
    <row r="19" spans="1:8" ht="24.9" customHeight="1" thickBot="1" x14ac:dyDescent="0.4">
      <c r="A19" s="56" t="s">
        <v>21</v>
      </c>
      <c r="B19" s="57"/>
      <c r="C19" s="57"/>
      <c r="D19" s="57"/>
      <c r="E19" s="57"/>
      <c r="F19" s="57"/>
      <c r="G19" s="57"/>
      <c r="H19" s="58"/>
    </row>
    <row r="20" spans="1:8" ht="69.900000000000006" customHeight="1" thickBot="1" x14ac:dyDescent="0.4">
      <c r="A20" s="36" t="s">
        <v>2</v>
      </c>
      <c r="B20" s="36" t="s">
        <v>3</v>
      </c>
      <c r="C20" s="36" t="s">
        <v>0</v>
      </c>
      <c r="D20" s="36" t="s">
        <v>22</v>
      </c>
      <c r="E20" s="36" t="s">
        <v>23</v>
      </c>
      <c r="F20" s="36" t="s">
        <v>6</v>
      </c>
      <c r="G20" s="36" t="s">
        <v>7</v>
      </c>
      <c r="H20" s="36" t="s">
        <v>24</v>
      </c>
    </row>
    <row r="21" spans="1:8" ht="31.5" thickBot="1" x14ac:dyDescent="0.4">
      <c r="A21" s="37">
        <v>275.39999999999998</v>
      </c>
      <c r="B21" s="37" t="s">
        <v>10</v>
      </c>
      <c r="C21" s="37" t="s">
        <v>25</v>
      </c>
      <c r="D21" s="37">
        <v>53</v>
      </c>
      <c r="E21" s="37">
        <v>858.43</v>
      </c>
      <c r="F21" s="38">
        <v>45497</v>
      </c>
      <c r="G21" s="37">
        <v>2.3599999999999999E-2</v>
      </c>
      <c r="H21" s="39">
        <v>1073.73</v>
      </c>
    </row>
    <row r="22" spans="1:8" ht="57" customHeight="1" thickBot="1" x14ac:dyDescent="0.4">
      <c r="A22" s="50" t="s">
        <v>40</v>
      </c>
      <c r="B22" s="51"/>
      <c r="C22" s="52"/>
      <c r="D22" s="40">
        <f>D15</f>
        <v>45550</v>
      </c>
      <c r="E22" s="40">
        <f>SUM(F22/D22)</f>
        <v>6.9918320526893529</v>
      </c>
      <c r="F22" s="40">
        <f>F15+F21</f>
        <v>318477.95</v>
      </c>
      <c r="G22" s="40">
        <f>SUM(H22/F22)</f>
        <v>1.2747986665952857</v>
      </c>
      <c r="H22" s="41">
        <f>H15+H21</f>
        <v>405995.26600000006</v>
      </c>
    </row>
  </sheetData>
  <mergeCells count="17">
    <mergeCell ref="A12:H12"/>
    <mergeCell ref="A15:C15"/>
    <mergeCell ref="B4:B5"/>
    <mergeCell ref="A14:C14"/>
    <mergeCell ref="A22:C22"/>
    <mergeCell ref="A2:H2"/>
    <mergeCell ref="A19:H19"/>
    <mergeCell ref="A3:H3"/>
    <mergeCell ref="A4:A5"/>
    <mergeCell ref="C4:C5"/>
    <mergeCell ref="D4:D5"/>
    <mergeCell ref="E4:E5"/>
    <mergeCell ref="F4:F5"/>
    <mergeCell ref="G4:G5"/>
    <mergeCell ref="H4:H5"/>
    <mergeCell ref="A11:C11"/>
    <mergeCell ref="A18:H18"/>
  </mergeCells>
  <pageMargins left="0.25" right="0.25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22" sqref="E22"/>
    </sheetView>
  </sheetViews>
  <sheetFormatPr defaultRowHeight="14.5" x14ac:dyDescent="0.35"/>
  <cols>
    <col min="1" max="5" width="25.6328125" customWidth="1"/>
  </cols>
  <sheetData>
    <row r="1" spans="1:5" ht="15" thickBot="1" x14ac:dyDescent="0.4"/>
    <row r="2" spans="1:5" ht="25.5" thickBot="1" x14ac:dyDescent="0.4">
      <c r="A2" s="53" t="s">
        <v>37</v>
      </c>
      <c r="B2" s="54"/>
      <c r="C2" s="54"/>
      <c r="D2" s="54"/>
      <c r="E2" s="55"/>
    </row>
    <row r="3" spans="1:5" ht="21" customHeight="1" thickBot="1" x14ac:dyDescent="0.4">
      <c r="A3" s="59" t="s">
        <v>21</v>
      </c>
      <c r="B3" s="60"/>
      <c r="C3" s="60"/>
      <c r="D3" s="60"/>
      <c r="E3" s="61"/>
    </row>
    <row r="4" spans="1:5" ht="39.9" customHeight="1" x14ac:dyDescent="0.35">
      <c r="A4" s="66" t="s">
        <v>26</v>
      </c>
      <c r="B4" s="66" t="s">
        <v>32</v>
      </c>
      <c r="C4" s="66" t="s">
        <v>27</v>
      </c>
      <c r="D4" s="66" t="s">
        <v>33</v>
      </c>
      <c r="E4" s="66" t="s">
        <v>34</v>
      </c>
    </row>
    <row r="5" spans="1:5" ht="39.9" customHeight="1" thickBot="1" x14ac:dyDescent="0.4">
      <c r="A5" s="67"/>
      <c r="B5" s="67"/>
      <c r="C5" s="67"/>
      <c r="D5" s="67"/>
      <c r="E5" s="67"/>
    </row>
    <row r="6" spans="1:5" ht="15.5" thickBot="1" x14ac:dyDescent="0.4">
      <c r="A6" s="2"/>
      <c r="B6" s="2"/>
      <c r="C6" s="2"/>
      <c r="D6" s="2"/>
      <c r="E6" s="2"/>
    </row>
    <row r="7" spans="1:5" ht="18" thickBot="1" x14ac:dyDescent="0.4">
      <c r="A7" s="82" t="s">
        <v>28</v>
      </c>
      <c r="B7" s="83"/>
      <c r="C7" s="83"/>
      <c r="D7" s="83"/>
      <c r="E7" s="84"/>
    </row>
    <row r="8" spans="1:5" ht="15" customHeight="1" x14ac:dyDescent="0.35">
      <c r="A8" s="68" t="s">
        <v>10</v>
      </c>
      <c r="B8" s="76">
        <v>45497</v>
      </c>
      <c r="C8" s="78">
        <v>8.4</v>
      </c>
      <c r="D8" s="80">
        <v>11.895</v>
      </c>
      <c r="E8" s="80">
        <f>B8*C8*D8</f>
        <v>4545969.2459999993</v>
      </c>
    </row>
    <row r="9" spans="1:5" ht="15.75" customHeight="1" thickBot="1" x14ac:dyDescent="0.4">
      <c r="A9" s="69"/>
      <c r="B9" s="77"/>
      <c r="C9" s="79"/>
      <c r="D9" s="81"/>
      <c r="E9" s="81"/>
    </row>
    <row r="10" spans="1:5" ht="15" customHeight="1" x14ac:dyDescent="0.35">
      <c r="A10" s="68" t="s">
        <v>29</v>
      </c>
      <c r="B10" s="76">
        <v>45497</v>
      </c>
      <c r="C10" s="78">
        <v>0.5</v>
      </c>
      <c r="D10" s="80">
        <v>7.25</v>
      </c>
      <c r="E10" s="80">
        <v>164926.625</v>
      </c>
    </row>
    <row r="11" spans="1:5" ht="15.75" customHeight="1" thickBot="1" x14ac:dyDescent="0.4">
      <c r="A11" s="69"/>
      <c r="B11" s="77"/>
      <c r="C11" s="79"/>
      <c r="D11" s="81"/>
      <c r="E11" s="81"/>
    </row>
    <row r="12" spans="1:5" ht="18" thickBot="1" x14ac:dyDescent="0.4">
      <c r="A12" s="73" t="s">
        <v>30</v>
      </c>
      <c r="B12" s="74"/>
      <c r="C12" s="75"/>
      <c r="D12" s="8"/>
      <c r="E12" s="7">
        <f>E8+E10</f>
        <v>4710895.8709999993</v>
      </c>
    </row>
    <row r="13" spans="1:5" ht="18" thickBot="1" x14ac:dyDescent="0.4">
      <c r="A13" s="82" t="s">
        <v>31</v>
      </c>
      <c r="B13" s="83"/>
      <c r="C13" s="83"/>
      <c r="D13" s="83"/>
      <c r="E13" s="84"/>
    </row>
    <row r="14" spans="1:5" ht="16" thickBot="1" x14ac:dyDescent="0.4">
      <c r="A14" s="9" t="s">
        <v>10</v>
      </c>
      <c r="B14" s="4">
        <v>45497</v>
      </c>
      <c r="C14" s="5">
        <v>2.3599999999999999E-2</v>
      </c>
      <c r="D14" s="6">
        <v>11.895</v>
      </c>
      <c r="E14" s="6">
        <v>12772.008</v>
      </c>
    </row>
    <row r="15" spans="1:5" ht="17.5" x14ac:dyDescent="0.35">
      <c r="A15" s="70" t="s">
        <v>44</v>
      </c>
      <c r="B15" s="71"/>
      <c r="C15" s="72"/>
      <c r="D15" s="11"/>
      <c r="E15" s="12">
        <f>E12+E14</f>
        <v>4723667.8789999997</v>
      </c>
    </row>
    <row r="16" spans="1:5" ht="40.25" customHeight="1" x14ac:dyDescent="0.35">
      <c r="A16" s="65" t="s">
        <v>43</v>
      </c>
      <c r="B16" s="65"/>
      <c r="C16" s="65"/>
      <c r="D16" s="14">
        <v>1504384.61</v>
      </c>
      <c r="E16" s="13">
        <v>6228052.4900000002</v>
      </c>
    </row>
  </sheetData>
  <mergeCells count="22">
    <mergeCell ref="A13:E13"/>
    <mergeCell ref="A7:E7"/>
    <mergeCell ref="B8:B9"/>
    <mergeCell ref="A10:A11"/>
    <mergeCell ref="D8:D9"/>
    <mergeCell ref="E8:E9"/>
    <mergeCell ref="A16:C16"/>
    <mergeCell ref="E4:E5"/>
    <mergeCell ref="A2:E2"/>
    <mergeCell ref="A8:A9"/>
    <mergeCell ref="D4:D5"/>
    <mergeCell ref="A3:E3"/>
    <mergeCell ref="A15:C15"/>
    <mergeCell ref="A12:C12"/>
    <mergeCell ref="A4:A5"/>
    <mergeCell ref="B4:B5"/>
    <mergeCell ref="C4:C5"/>
    <mergeCell ref="B10:B11"/>
    <mergeCell ref="C10:C11"/>
    <mergeCell ref="C8:C9"/>
    <mergeCell ref="D10:D11"/>
    <mergeCell ref="E10:E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8" sqref="C8"/>
    </sheetView>
  </sheetViews>
  <sheetFormatPr defaultColWidth="8.90625" defaultRowHeight="15.5" x14ac:dyDescent="0.35"/>
  <cols>
    <col min="1" max="1" width="39.81640625" style="15" customWidth="1"/>
    <col min="2" max="6" width="15.81640625" style="15" customWidth="1"/>
    <col min="7" max="16384" width="8.90625" style="15"/>
  </cols>
  <sheetData>
    <row r="1" spans="1:6" ht="16" thickBot="1" x14ac:dyDescent="0.4"/>
    <row r="2" spans="1:6" ht="16" thickBot="1" x14ac:dyDescent="0.4">
      <c r="A2" s="85" t="s">
        <v>38</v>
      </c>
      <c r="B2" s="86"/>
      <c r="C2" s="86"/>
      <c r="D2" s="86"/>
      <c r="E2" s="86"/>
      <c r="F2" s="87"/>
    </row>
    <row r="3" spans="1:6" ht="16" thickBot="1" x14ac:dyDescent="0.4">
      <c r="A3" s="88" t="s">
        <v>45</v>
      </c>
      <c r="B3" s="89"/>
      <c r="C3" s="89"/>
      <c r="D3" s="89"/>
      <c r="E3" s="89"/>
      <c r="F3" s="90"/>
    </row>
    <row r="4" spans="1:6" ht="60.5" thickBot="1" x14ac:dyDescent="0.4">
      <c r="A4" s="16" t="s">
        <v>46</v>
      </c>
      <c r="B4" s="17" t="s">
        <v>47</v>
      </c>
      <c r="C4" s="17" t="s">
        <v>48</v>
      </c>
      <c r="D4" s="17" t="s">
        <v>49</v>
      </c>
      <c r="E4" s="17" t="s">
        <v>50</v>
      </c>
      <c r="F4" s="17" t="s">
        <v>51</v>
      </c>
    </row>
    <row r="5" spans="1:6" ht="16" thickBot="1" x14ac:dyDescent="0.4">
      <c r="A5" s="3" t="s">
        <v>54</v>
      </c>
      <c r="B5" s="19" t="s">
        <v>52</v>
      </c>
      <c r="C5" s="20">
        <v>2000</v>
      </c>
      <c r="D5" s="20">
        <v>2000</v>
      </c>
      <c r="E5" s="20" t="s">
        <v>52</v>
      </c>
      <c r="F5" s="20">
        <f>SUM(D5,E5)</f>
        <v>2000</v>
      </c>
    </row>
    <row r="6" spans="1:6" ht="47" thickBot="1" x14ac:dyDescent="0.4">
      <c r="A6" s="1" t="s">
        <v>55</v>
      </c>
      <c r="B6" s="24" t="s">
        <v>52</v>
      </c>
      <c r="C6" s="21">
        <v>4558741.25</v>
      </c>
      <c r="D6" s="20">
        <v>4558741.25</v>
      </c>
      <c r="E6" s="21">
        <v>1504384.61</v>
      </c>
      <c r="F6" s="20">
        <f t="shared" ref="F6:F11" si="0">SUM(D6,E6)</f>
        <v>6063125.8600000003</v>
      </c>
    </row>
    <row r="7" spans="1:6" ht="16" thickBot="1" x14ac:dyDescent="0.4">
      <c r="A7" s="1" t="s">
        <v>56</v>
      </c>
      <c r="B7" s="24" t="s">
        <v>52</v>
      </c>
      <c r="C7" s="21">
        <v>194600</v>
      </c>
      <c r="D7" s="20">
        <v>194600</v>
      </c>
      <c r="E7" s="21">
        <v>64218</v>
      </c>
      <c r="F7" s="20">
        <f t="shared" si="0"/>
        <v>258818</v>
      </c>
    </row>
    <row r="8" spans="1:6" ht="62.5" thickBot="1" x14ac:dyDescent="0.4">
      <c r="A8" s="1" t="s">
        <v>57</v>
      </c>
      <c r="B8" s="24">
        <v>80</v>
      </c>
      <c r="C8" s="21">
        <v>46.62</v>
      </c>
      <c r="D8" s="20">
        <f t="shared" ref="D8:D10" si="1">SUM(B8*C8)</f>
        <v>3729.6</v>
      </c>
      <c r="E8" s="21">
        <v>1230.77</v>
      </c>
      <c r="F8" s="20">
        <f t="shared" si="0"/>
        <v>4960.37</v>
      </c>
    </row>
    <row r="9" spans="1:6" ht="47" thickBot="1" x14ac:dyDescent="0.4">
      <c r="A9" s="1" t="s">
        <v>58</v>
      </c>
      <c r="B9" s="24">
        <v>10</v>
      </c>
      <c r="C9" s="21">
        <v>56.15</v>
      </c>
      <c r="D9" s="20">
        <f t="shared" si="1"/>
        <v>561.5</v>
      </c>
      <c r="E9" s="21">
        <v>185.3</v>
      </c>
      <c r="F9" s="20">
        <f t="shared" si="0"/>
        <v>746.8</v>
      </c>
    </row>
    <row r="10" spans="1:6" ht="47" thickBot="1" x14ac:dyDescent="0.4">
      <c r="A10" s="1" t="s">
        <v>59</v>
      </c>
      <c r="B10" s="24">
        <v>5</v>
      </c>
      <c r="C10" s="21">
        <v>66.05</v>
      </c>
      <c r="D10" s="20">
        <f t="shared" si="1"/>
        <v>330.25</v>
      </c>
      <c r="E10" s="21">
        <v>108.98</v>
      </c>
      <c r="F10" s="20">
        <f t="shared" si="0"/>
        <v>439.23</v>
      </c>
    </row>
    <row r="11" spans="1:6" ht="47" thickBot="1" x14ac:dyDescent="0.4">
      <c r="A11" s="1" t="s">
        <v>60</v>
      </c>
      <c r="B11" s="24" t="s">
        <v>52</v>
      </c>
      <c r="C11" s="21">
        <v>180000</v>
      </c>
      <c r="D11" s="20">
        <v>180000</v>
      </c>
      <c r="E11" s="21" t="s">
        <v>52</v>
      </c>
      <c r="F11" s="20">
        <f t="shared" si="0"/>
        <v>180000</v>
      </c>
    </row>
    <row r="12" spans="1:6" ht="16" thickBot="1" x14ac:dyDescent="0.4">
      <c r="A12" s="18" t="s">
        <v>53</v>
      </c>
      <c r="B12" s="25"/>
      <c r="C12" s="22">
        <f>SUM(C5:C11)</f>
        <v>4935510.07</v>
      </c>
      <c r="D12" s="22">
        <f>SUM(D5:D11)</f>
        <v>4939962.5999999996</v>
      </c>
      <c r="E12" s="22">
        <f>SUM(E5:E11)</f>
        <v>1570127.6600000001</v>
      </c>
      <c r="F12" s="23">
        <f>SUM(F5:F11)</f>
        <v>6510090.2600000007</v>
      </c>
    </row>
  </sheetData>
  <mergeCells count="2">
    <mergeCell ref="A2:F2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Reporting Recordkeeping Burden</vt:lpstr>
      <vt:lpstr>Annualized Costs to Respondents</vt:lpstr>
      <vt:lpstr>Annualized Costs to Gov't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Denwiddie, Evelyn - FNS</dc:creator>
  <cp:lastModifiedBy>Ragland-Greene, Rachelle - FNS</cp:lastModifiedBy>
  <cp:lastPrinted>2019-09-25T14:43:17Z</cp:lastPrinted>
  <dcterms:created xsi:type="dcterms:W3CDTF">2019-09-25T14:13:27Z</dcterms:created>
  <dcterms:modified xsi:type="dcterms:W3CDTF">2020-01-15T14:16:17Z</dcterms:modified>
</cp:coreProperties>
</file>