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ENEWALS\3150-0211 50.54(f) letters\2018\DRAFT\"/>
    </mc:Choice>
  </mc:AlternateContent>
  <xr:revisionPtr revIDLastSave="0" documentId="10_ncr:100000_{045E8132-CC39-41B8-9F5E-FD71AE71DAC3}" xr6:coauthVersionLast="31" xr6:coauthVersionMax="31" xr10:uidLastSave="{00000000-0000-0000-0000-000000000000}"/>
  <bookViews>
    <workbookView xWindow="0" yWindow="0" windowWidth="20160" windowHeight="9045" xr2:uid="{00000000-000D-0000-FFFF-FFFF00000000}"/>
  </bookViews>
  <sheets>
    <sheet name="Burden change" sheetId="1" r:id="rId1"/>
  </sheets>
  <definedNames>
    <definedName name="_ftn1" localSheetId="0">'Burden change'!$A$14</definedName>
    <definedName name="_ftn2" localSheetId="0">'Burden change'!$A$15</definedName>
    <definedName name="_ftn3" localSheetId="0">'Burden change'!$A$16</definedName>
    <definedName name="_ftn4" localSheetId="0">'Burden change'!$A$17</definedName>
    <definedName name="_ftn5" localSheetId="0">'Burden change'!$A$18</definedName>
    <definedName name="_ftn6" localSheetId="0">'Burden change'!#REF!</definedName>
    <definedName name="_ftnref1" localSheetId="0">'Burden change'!#REF!</definedName>
    <definedName name="_ftnref2" localSheetId="0">'Burden change'!#REF!</definedName>
    <definedName name="_ftnref3" localSheetId="0">'Burden change'!#REF!</definedName>
    <definedName name="_ftnref4" localSheetId="0">'Burden change'!#REF!</definedName>
    <definedName name="_ftnref5" localSheetId="0">'Burden change'!#REF!</definedName>
    <definedName name="_ftnref6" localSheetId="0">'Burden change'!#REF!</definedName>
    <definedName name="_xlnm.Print_Area" localSheetId="0">'Burden change'!$A$1:$Q$12</definedName>
    <definedName name="_xlnm.Print_Titles" localSheetId="0">'Burden change'!$A:$B,'Burden change'!$1:$2</definedName>
  </definedNames>
  <calcPr calcId="179017"/>
</workbook>
</file>

<file path=xl/calcChain.xml><?xml version="1.0" encoding="utf-8"?>
<calcChain xmlns="http://schemas.openxmlformats.org/spreadsheetml/2006/main">
  <c r="N12" i="1" l="1"/>
  <c r="N11" i="1"/>
  <c r="P4" i="1"/>
  <c r="P5" i="1"/>
  <c r="P6" i="1"/>
  <c r="P7" i="1"/>
  <c r="P8" i="1"/>
  <c r="P9" i="1"/>
  <c r="P10" i="1"/>
  <c r="P3" i="1"/>
  <c r="N4" i="1"/>
  <c r="N5" i="1"/>
  <c r="N6" i="1"/>
  <c r="N7" i="1"/>
  <c r="N8" i="1"/>
  <c r="N9" i="1"/>
  <c r="N10" i="1"/>
  <c r="N3" i="1"/>
  <c r="J4" i="1"/>
  <c r="J5" i="1"/>
  <c r="L5" i="1" s="1"/>
  <c r="M5" i="1" s="1"/>
  <c r="J6" i="1"/>
  <c r="L6" i="1" s="1"/>
  <c r="M6" i="1" s="1"/>
  <c r="J7" i="1"/>
  <c r="J8" i="1"/>
  <c r="L8" i="1" s="1"/>
  <c r="M8" i="1" s="1"/>
  <c r="J9" i="1"/>
  <c r="L9" i="1" s="1"/>
  <c r="M9" i="1" s="1"/>
  <c r="J10" i="1"/>
  <c r="L10" i="1" s="1"/>
  <c r="M10" i="1" s="1"/>
  <c r="J3" i="1"/>
  <c r="L3" i="1" l="1"/>
  <c r="L7" i="1"/>
  <c r="J11" i="1"/>
  <c r="L4" i="1"/>
  <c r="E8" i="1"/>
  <c r="O8" i="1" s="1"/>
  <c r="E9" i="1"/>
  <c r="O9" i="1" s="1"/>
  <c r="J12" i="1" l="1"/>
  <c r="M7" i="1"/>
  <c r="M4" i="1"/>
  <c r="M3" i="1"/>
  <c r="L11" i="1"/>
  <c r="E5" i="1"/>
  <c r="O5" i="1" s="1"/>
  <c r="M11" i="1" l="1"/>
  <c r="L12" i="1"/>
  <c r="G5" i="1"/>
  <c r="Q5" i="1" s="1"/>
  <c r="M12" i="1" l="1"/>
  <c r="G9" i="1"/>
  <c r="Q9" i="1" s="1"/>
  <c r="E6" i="1" l="1"/>
  <c r="O6" i="1" s="1"/>
  <c r="E4" i="1"/>
  <c r="G4" i="1" l="1"/>
  <c r="Q4" i="1" s="1"/>
  <c r="O4" i="1"/>
  <c r="G6" i="1"/>
  <c r="Q6" i="1" s="1"/>
  <c r="E3" i="1" l="1"/>
  <c r="E7" i="1"/>
  <c r="G8" i="1"/>
  <c r="Q8" i="1" s="1"/>
  <c r="E10" i="1"/>
  <c r="G7" i="1" l="1"/>
  <c r="Q7" i="1" s="1"/>
  <c r="O7" i="1"/>
  <c r="G3" i="1"/>
  <c r="Q3" i="1" s="1"/>
  <c r="O3" i="1"/>
  <c r="G10" i="1"/>
  <c r="Q10" i="1" s="1"/>
  <c r="O10" i="1"/>
  <c r="E11" i="1"/>
  <c r="E12" i="1" l="1"/>
  <c r="O12" i="1" s="1"/>
  <c r="O11" i="1"/>
  <c r="G11" i="1"/>
  <c r="G12" i="1" l="1"/>
  <c r="Q12" i="1" s="1"/>
  <c r="Q11" i="1"/>
</calcChain>
</file>

<file path=xl/sharedStrings.xml><?xml version="1.0" encoding="utf-8"?>
<sst xmlns="http://schemas.openxmlformats.org/spreadsheetml/2006/main" count="47" uniqueCount="27">
  <si>
    <t>Enclosure</t>
  </si>
  <si>
    <t>Requirement</t>
  </si>
  <si>
    <t>Respondents</t>
  </si>
  <si>
    <t>Responses per Respondent</t>
  </si>
  <si>
    <t>Total Responses</t>
  </si>
  <si>
    <t>Burden Per Response</t>
  </si>
  <si>
    <t>Burden</t>
  </si>
  <si>
    <t>Enclosure 1: Recommendation 2.1: Seismic Reevaluation</t>
  </si>
  <si>
    <t>Enclosure 2: Recommendation 2.1 Flooding Reevaluation</t>
  </si>
  <si>
    <t>Submit hazard reevaluation (flooding)</t>
  </si>
  <si>
    <t>Submit integrated assessment for flooding hazards</t>
  </si>
  <si>
    <t>Enclosure 5: Recommendation 9.3: Emergency Preparedness</t>
  </si>
  <si>
    <t>Submit final staffing analysis</t>
  </si>
  <si>
    <t>TOTAL</t>
  </si>
  <si>
    <t>Comments</t>
  </si>
  <si>
    <t>ANNUALIZED TOTAL</t>
  </si>
  <si>
    <t>Submit seismic risk assessment, high priority plants conducting SPRA</t>
  </si>
  <si>
    <t>Submit seismic high and low frequency confirmations.</t>
  </si>
  <si>
    <t>Submit seismic spent fuel pool evaluation</t>
  </si>
  <si>
    <t>Submit focused evaluation of Local Intense Precipitation Hazard and Available Physical Margin</t>
  </si>
  <si>
    <t>Submit seismic low frequency confirmations.</t>
  </si>
  <si>
    <t>PREVIOUS REQUEST (2016-2019)</t>
  </si>
  <si>
    <t>Burden cost at $275/hr</t>
  </si>
  <si>
    <t>CURRENT REQUEST (JULY 2019-JUNE 2022)</t>
  </si>
  <si>
    <t>CHANGE IN BURDEN</t>
  </si>
  <si>
    <t>complete</t>
  </si>
  <si>
    <t>SPRA submission by 12 licensees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</si>
</sst>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#,##0.0"/>
    <numFmt numFmtId="166" formatCode="&quot;$&quot;#,##0"/>
    <numFmt numFmtId="167" formatCode="0.0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8FEA4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E5F5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ont="1"/>
    <xf numFmtId="0" fontId="2" fillId="0" borderId="0" xfId="1" applyFont="1" applyAlignment="1" applyProtection="1"/>
    <xf numFmtId="0" fontId="0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7" xfId="0" applyFont="1" applyFill="1" applyBorder="1" applyAlignment="1">
      <alignment vertical="top" wrapText="1"/>
    </xf>
    <xf numFmtId="3" fontId="0" fillId="0" borderId="0" xfId="0" applyNumberFormat="1" applyAlignment="1">
      <alignment wrapText="1"/>
    </xf>
    <xf numFmtId="165" fontId="0" fillId="0" borderId="0" xfId="2" applyNumberFormat="1" applyFont="1"/>
    <xf numFmtId="0" fontId="1" fillId="2" borderId="1" xfId="0" applyFont="1" applyFill="1" applyBorder="1" applyAlignment="1">
      <alignment horizontal="center" vertical="top" wrapText="1"/>
    </xf>
    <xf numFmtId="3" fontId="0" fillId="0" borderId="6" xfId="0" applyNumberFormat="1" applyBorder="1" applyAlignment="1">
      <alignment wrapText="1"/>
    </xf>
    <xf numFmtId="164" fontId="3" fillId="2" borderId="1" xfId="2" applyNumberFormat="1" applyFont="1" applyFill="1" applyBorder="1" applyAlignment="1">
      <alignment horizontal="right" vertical="top" wrapText="1"/>
    </xf>
    <xf numFmtId="164" fontId="4" fillId="2" borderId="1" xfId="2" applyNumberFormat="1" applyFont="1" applyFill="1" applyBorder="1" applyAlignment="1">
      <alignment horizontal="right" vertical="top" wrapText="1"/>
    </xf>
    <xf numFmtId="164" fontId="4" fillId="2" borderId="1" xfId="2" applyNumberFormat="1" applyFont="1" applyFill="1" applyBorder="1" applyAlignment="1">
      <alignment horizontal="right" wrapText="1"/>
    </xf>
    <xf numFmtId="164" fontId="0" fillId="0" borderId="0" xfId="2" applyNumberFormat="1" applyFont="1"/>
    <xf numFmtId="164" fontId="6" fillId="2" borderId="1" xfId="2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164" fontId="3" fillId="3" borderId="1" xfId="2" applyNumberFormat="1" applyFont="1" applyFill="1" applyBorder="1" applyAlignment="1">
      <alignment horizontal="right" vertical="top" wrapText="1"/>
    </xf>
    <xf numFmtId="164" fontId="4" fillId="3" borderId="1" xfId="2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center" vertical="top" wrapText="1"/>
    </xf>
    <xf numFmtId="164" fontId="3" fillId="4" borderId="1" xfId="2" applyNumberFormat="1" applyFont="1" applyFill="1" applyBorder="1" applyAlignment="1">
      <alignment horizontal="right" vertical="top" wrapText="1"/>
    </xf>
    <xf numFmtId="166" fontId="3" fillId="4" borderId="1" xfId="2" applyNumberFormat="1" applyFont="1" applyFill="1" applyBorder="1" applyAlignment="1">
      <alignment horizontal="right" vertical="top" wrapText="1"/>
    </xf>
    <xf numFmtId="164" fontId="4" fillId="4" borderId="1" xfId="2" applyNumberFormat="1" applyFont="1" applyFill="1" applyBorder="1" applyAlignment="1">
      <alignment horizontal="right" wrapText="1"/>
    </xf>
    <xf numFmtId="165" fontId="1" fillId="3" borderId="1" xfId="2" applyNumberFormat="1" applyFont="1" applyFill="1" applyBorder="1" applyAlignment="1">
      <alignment horizontal="center" vertical="top" wrapText="1"/>
    </xf>
    <xf numFmtId="164" fontId="1" fillId="3" borderId="1" xfId="2" applyNumberFormat="1" applyFont="1" applyFill="1" applyBorder="1"/>
    <xf numFmtId="164" fontId="6" fillId="4" borderId="1" xfId="2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/>
    <xf numFmtId="0" fontId="0" fillId="5" borderId="0" xfId="0" applyFont="1" applyFill="1"/>
    <xf numFmtId="0" fontId="1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vertical="top" wrapText="1"/>
    </xf>
    <xf numFmtId="164" fontId="3" fillId="5" borderId="1" xfId="2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wrapText="1"/>
    </xf>
    <xf numFmtId="167" fontId="1" fillId="4" borderId="1" xfId="0" applyNumberFormat="1" applyFont="1" applyFill="1" applyBorder="1" applyAlignment="1">
      <alignment horizontal="center" vertical="top" wrapText="1"/>
    </xf>
    <xf numFmtId="167" fontId="3" fillId="4" borderId="1" xfId="2" applyNumberFormat="1" applyFont="1" applyFill="1" applyBorder="1" applyAlignment="1">
      <alignment horizontal="right" vertical="top" wrapText="1"/>
    </xf>
    <xf numFmtId="167" fontId="0" fillId="0" borderId="0" xfId="2" applyNumberFormat="1" applyFont="1"/>
    <xf numFmtId="167" fontId="0" fillId="0" borderId="0" xfId="0" applyNumberFormat="1" applyFont="1"/>
    <xf numFmtId="167" fontId="4" fillId="4" borderId="1" xfId="2" applyNumberFormat="1" applyFont="1" applyFill="1" applyBorder="1" applyAlignment="1">
      <alignment horizontal="right" vertical="top" wrapText="1"/>
    </xf>
    <xf numFmtId="167" fontId="4" fillId="4" borderId="1" xfId="2" applyNumberFormat="1" applyFont="1" applyFill="1" applyBorder="1" applyAlignment="1">
      <alignment horizontal="right" wrapText="1"/>
    </xf>
    <xf numFmtId="166" fontId="4" fillId="4" borderId="1" xfId="2" applyNumberFormat="1" applyFont="1" applyFill="1" applyBorder="1" applyAlignment="1">
      <alignment horizontal="right" vertical="top" wrapText="1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E5F5FF"/>
      <color rgb="FFCCFF99"/>
      <color rgb="FF99CCFF"/>
      <color rgb="FF99FF99"/>
      <color rgb="FFF8FEA4"/>
      <color rgb="FFB9C1FD"/>
      <color rgb="FFA3FFFF"/>
      <color rgb="FFCCFFFF"/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view="pageBreakPreview" zoomScale="50" zoomScaleNormal="70" zoomScaleSheetLayoutView="5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5" sqref="A5"/>
    </sheetView>
  </sheetViews>
  <sheetFormatPr defaultColWidth="13.42578125" defaultRowHeight="12.75" x14ac:dyDescent="0.2"/>
  <cols>
    <col min="1" max="1" width="19.7109375" style="1" customWidth="1"/>
    <col min="2" max="2" width="26.7109375" style="32" bestFit="1" customWidth="1"/>
    <col min="3" max="3" width="15.7109375" style="1" bestFit="1" customWidth="1"/>
    <col min="4" max="4" width="17.42578125" style="1" bestFit="1" customWidth="1"/>
    <col min="5" max="6" width="13.42578125" style="1"/>
    <col min="7" max="7" width="12.42578125" style="1" bestFit="1" customWidth="1"/>
    <col min="8" max="8" width="14.28515625" style="42" bestFit="1" customWidth="1"/>
    <col min="9" max="9" width="16" style="42" bestFit="1" customWidth="1"/>
    <col min="10" max="10" width="17.85546875" style="42" bestFit="1" customWidth="1"/>
    <col min="11" max="11" width="12.42578125" style="1" bestFit="1" customWidth="1"/>
    <col min="12" max="12" width="8.5703125" style="42" bestFit="1" customWidth="1"/>
    <col min="13" max="13" width="15.28515625" style="1" customWidth="1"/>
    <col min="14" max="14" width="14.28515625" style="1" bestFit="1" customWidth="1"/>
    <col min="15" max="15" width="12.7109375" style="1" customWidth="1"/>
    <col min="16" max="16" width="13.42578125" style="1" customWidth="1"/>
    <col min="17" max="17" width="17.5703125" style="11" customWidth="1"/>
    <col min="18" max="18" width="30.5703125" style="7" bestFit="1" customWidth="1"/>
    <col min="19" max="16384" width="13.42578125" style="1"/>
  </cols>
  <sheetData>
    <row r="1" spans="1:19" x14ac:dyDescent="0.2">
      <c r="A1" s="3"/>
      <c r="C1" s="31" t="s">
        <v>21</v>
      </c>
      <c r="D1" s="31"/>
      <c r="E1" s="31"/>
      <c r="F1" s="31"/>
      <c r="G1" s="31"/>
      <c r="H1" s="46" t="s">
        <v>23</v>
      </c>
      <c r="I1" s="46"/>
      <c r="J1" s="46"/>
      <c r="K1" s="46"/>
      <c r="L1" s="46"/>
      <c r="M1" s="47"/>
      <c r="N1" s="48" t="s">
        <v>24</v>
      </c>
      <c r="O1" s="49"/>
      <c r="P1" s="49"/>
      <c r="Q1" s="50"/>
    </row>
    <row r="2" spans="1:19" ht="25.5" x14ac:dyDescent="0.2">
      <c r="A2" s="4" t="s">
        <v>0</v>
      </c>
      <c r="B2" s="33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39" t="s">
        <v>2</v>
      </c>
      <c r="I2" s="39" t="s">
        <v>3</v>
      </c>
      <c r="J2" s="39" t="s">
        <v>4</v>
      </c>
      <c r="K2" s="24" t="s">
        <v>5</v>
      </c>
      <c r="L2" s="39" t="s">
        <v>6</v>
      </c>
      <c r="M2" s="24" t="s">
        <v>22</v>
      </c>
      <c r="N2" s="21" t="s">
        <v>2</v>
      </c>
      <c r="O2" s="21" t="s">
        <v>4</v>
      </c>
      <c r="P2" s="21" t="s">
        <v>5</v>
      </c>
      <c r="Q2" s="28" t="s">
        <v>6</v>
      </c>
      <c r="R2" s="6" t="s">
        <v>14</v>
      </c>
    </row>
    <row r="3" spans="1:19" ht="38.25" customHeight="1" x14ac:dyDescent="0.2">
      <c r="A3" s="20" t="s">
        <v>7</v>
      </c>
      <c r="B3" s="34" t="s">
        <v>16</v>
      </c>
      <c r="C3" s="14">
        <v>36</v>
      </c>
      <c r="D3" s="14">
        <v>1</v>
      </c>
      <c r="E3" s="14">
        <f t="shared" ref="E3:E10" si="0">C3*D3</f>
        <v>36</v>
      </c>
      <c r="F3" s="14">
        <v>5500</v>
      </c>
      <c r="G3" s="14">
        <f t="shared" ref="G3:G10" si="1">E3*F3</f>
        <v>198000</v>
      </c>
      <c r="H3" s="40">
        <v>12</v>
      </c>
      <c r="I3" s="40">
        <v>1</v>
      </c>
      <c r="J3" s="40">
        <f>H3*I3</f>
        <v>12</v>
      </c>
      <c r="K3" s="25">
        <v>2750</v>
      </c>
      <c r="L3" s="40">
        <f>J3*K3</f>
        <v>33000</v>
      </c>
      <c r="M3" s="26">
        <f t="shared" ref="M3:M12" si="2">L3*275</f>
        <v>9075000</v>
      </c>
      <c r="N3" s="22">
        <f>H3-C3</f>
        <v>-24</v>
      </c>
      <c r="O3" s="22">
        <f>J3-E3</f>
        <v>-24</v>
      </c>
      <c r="P3" s="22">
        <f>K3-F3</f>
        <v>-2750</v>
      </c>
      <c r="Q3" s="22">
        <f>L3-G3</f>
        <v>-165000</v>
      </c>
      <c r="R3" s="13" t="s">
        <v>26</v>
      </c>
    </row>
    <row r="4" spans="1:19" ht="51" x14ac:dyDescent="0.2">
      <c r="A4" s="5" t="s">
        <v>7</v>
      </c>
      <c r="B4" s="35" t="s">
        <v>17</v>
      </c>
      <c r="C4" s="14">
        <v>43</v>
      </c>
      <c r="D4" s="14">
        <v>1</v>
      </c>
      <c r="E4" s="14">
        <f t="shared" si="0"/>
        <v>43</v>
      </c>
      <c r="F4" s="18">
        <v>200</v>
      </c>
      <c r="G4" s="14">
        <f t="shared" si="1"/>
        <v>8600</v>
      </c>
      <c r="H4" s="40">
        <v>0</v>
      </c>
      <c r="I4" s="40">
        <v>1</v>
      </c>
      <c r="J4" s="40">
        <f t="shared" ref="J4:J10" si="3">H4*I4</f>
        <v>0</v>
      </c>
      <c r="K4" s="30">
        <v>200</v>
      </c>
      <c r="L4" s="40">
        <f t="shared" ref="L4:L10" si="4">J4*K4</f>
        <v>0</v>
      </c>
      <c r="M4" s="26">
        <f t="shared" si="2"/>
        <v>0</v>
      </c>
      <c r="N4" s="22">
        <f t="shared" ref="N4:N10" si="5">H4-C4</f>
        <v>-43</v>
      </c>
      <c r="O4" s="22">
        <f t="shared" ref="O4:O12" si="6">J4-E4</f>
        <v>-43</v>
      </c>
      <c r="P4" s="22">
        <f t="shared" ref="P4:P10" si="7">K4-F4</f>
        <v>0</v>
      </c>
      <c r="Q4" s="22">
        <f t="shared" ref="Q4:Q10" si="8">L4-G4</f>
        <v>-8600</v>
      </c>
      <c r="R4" s="10" t="s">
        <v>25</v>
      </c>
      <c r="S4" s="19"/>
    </row>
    <row r="5" spans="1:19" ht="51" x14ac:dyDescent="0.2">
      <c r="A5" s="5" t="s">
        <v>7</v>
      </c>
      <c r="B5" s="35" t="s">
        <v>20</v>
      </c>
      <c r="C5" s="14">
        <v>2</v>
      </c>
      <c r="D5" s="14">
        <v>1</v>
      </c>
      <c r="E5" s="14">
        <f t="shared" ref="E5" si="9">C5*D5</f>
        <v>2</v>
      </c>
      <c r="F5" s="18">
        <v>200</v>
      </c>
      <c r="G5" s="14">
        <f t="shared" ref="G5" si="10">E5*F5</f>
        <v>400</v>
      </c>
      <c r="H5" s="40">
        <v>0</v>
      </c>
      <c r="I5" s="40">
        <v>1</v>
      </c>
      <c r="J5" s="40">
        <f t="shared" si="3"/>
        <v>0</v>
      </c>
      <c r="K5" s="30">
        <v>200</v>
      </c>
      <c r="L5" s="40">
        <f t="shared" si="4"/>
        <v>0</v>
      </c>
      <c r="M5" s="26">
        <f t="shared" si="2"/>
        <v>0</v>
      </c>
      <c r="N5" s="22">
        <f t="shared" si="5"/>
        <v>-2</v>
      </c>
      <c r="O5" s="22">
        <f t="shared" si="6"/>
        <v>-2</v>
      </c>
      <c r="P5" s="22">
        <f t="shared" si="7"/>
        <v>0</v>
      </c>
      <c r="Q5" s="22">
        <f t="shared" si="8"/>
        <v>-400</v>
      </c>
      <c r="R5" s="10" t="s">
        <v>25</v>
      </c>
      <c r="S5" s="19"/>
    </row>
    <row r="6" spans="1:19" ht="51" x14ac:dyDescent="0.2">
      <c r="A6" s="5" t="s">
        <v>7</v>
      </c>
      <c r="B6" s="35" t="s">
        <v>18</v>
      </c>
      <c r="C6" s="14">
        <v>66</v>
      </c>
      <c r="D6" s="14">
        <v>1</v>
      </c>
      <c r="E6" s="14">
        <f t="shared" si="0"/>
        <v>66</v>
      </c>
      <c r="F6" s="18">
        <v>200</v>
      </c>
      <c r="G6" s="14">
        <f t="shared" si="1"/>
        <v>13200</v>
      </c>
      <c r="H6" s="40">
        <v>0</v>
      </c>
      <c r="I6" s="40">
        <v>1</v>
      </c>
      <c r="J6" s="40">
        <f t="shared" si="3"/>
        <v>0</v>
      </c>
      <c r="K6" s="30">
        <v>200</v>
      </c>
      <c r="L6" s="40">
        <f t="shared" si="4"/>
        <v>0</v>
      </c>
      <c r="M6" s="26">
        <f t="shared" si="2"/>
        <v>0</v>
      </c>
      <c r="N6" s="22">
        <f t="shared" si="5"/>
        <v>-66</v>
      </c>
      <c r="O6" s="22">
        <f t="shared" si="6"/>
        <v>-66</v>
      </c>
      <c r="P6" s="22">
        <f t="shared" si="7"/>
        <v>0</v>
      </c>
      <c r="Q6" s="22">
        <f t="shared" si="8"/>
        <v>-13200</v>
      </c>
      <c r="R6" s="10" t="s">
        <v>25</v>
      </c>
      <c r="S6" s="19"/>
    </row>
    <row r="7" spans="1:19" ht="51" x14ac:dyDescent="0.2">
      <c r="A7" s="5" t="s">
        <v>8</v>
      </c>
      <c r="B7" s="36" t="s">
        <v>9</v>
      </c>
      <c r="C7" s="14">
        <v>8</v>
      </c>
      <c r="D7" s="14">
        <v>1</v>
      </c>
      <c r="E7" s="14">
        <f t="shared" si="0"/>
        <v>8</v>
      </c>
      <c r="F7" s="14">
        <v>1520</v>
      </c>
      <c r="G7" s="14">
        <f t="shared" si="1"/>
        <v>12160</v>
      </c>
      <c r="H7" s="40">
        <v>0</v>
      </c>
      <c r="I7" s="40">
        <v>1</v>
      </c>
      <c r="J7" s="40">
        <f t="shared" si="3"/>
        <v>0</v>
      </c>
      <c r="K7" s="25">
        <v>1520</v>
      </c>
      <c r="L7" s="40">
        <f t="shared" si="4"/>
        <v>0</v>
      </c>
      <c r="M7" s="26">
        <f t="shared" si="2"/>
        <v>0</v>
      </c>
      <c r="N7" s="22">
        <f t="shared" si="5"/>
        <v>-8</v>
      </c>
      <c r="O7" s="22">
        <f t="shared" si="6"/>
        <v>-8</v>
      </c>
      <c r="P7" s="22">
        <f t="shared" si="7"/>
        <v>0</v>
      </c>
      <c r="Q7" s="22">
        <f t="shared" si="8"/>
        <v>-12160</v>
      </c>
      <c r="R7" s="10" t="s">
        <v>25</v>
      </c>
    </row>
    <row r="8" spans="1:19" ht="51" x14ac:dyDescent="0.2">
      <c r="A8" s="5" t="s">
        <v>8</v>
      </c>
      <c r="B8" s="37" t="s">
        <v>10</v>
      </c>
      <c r="C8" s="14">
        <v>20</v>
      </c>
      <c r="D8" s="14">
        <v>1</v>
      </c>
      <c r="E8" s="14">
        <f>C8*D8</f>
        <v>20</v>
      </c>
      <c r="F8" s="14">
        <v>2645</v>
      </c>
      <c r="G8" s="14">
        <f t="shared" si="1"/>
        <v>52900</v>
      </c>
      <c r="H8" s="40">
        <v>0</v>
      </c>
      <c r="I8" s="40">
        <v>1</v>
      </c>
      <c r="J8" s="40">
        <f t="shared" si="3"/>
        <v>0</v>
      </c>
      <c r="K8" s="25">
        <v>2645</v>
      </c>
      <c r="L8" s="40">
        <f t="shared" si="4"/>
        <v>0</v>
      </c>
      <c r="M8" s="26">
        <f t="shared" si="2"/>
        <v>0</v>
      </c>
      <c r="N8" s="22">
        <f t="shared" si="5"/>
        <v>-20</v>
      </c>
      <c r="O8" s="22">
        <f t="shared" si="6"/>
        <v>-20</v>
      </c>
      <c r="P8" s="22">
        <f t="shared" si="7"/>
        <v>0</v>
      </c>
      <c r="Q8" s="22">
        <f t="shared" si="8"/>
        <v>-52900</v>
      </c>
      <c r="R8" s="10" t="s">
        <v>25</v>
      </c>
    </row>
    <row r="9" spans="1:19" ht="51" x14ac:dyDescent="0.2">
      <c r="A9" s="5" t="s">
        <v>8</v>
      </c>
      <c r="B9" s="37" t="s">
        <v>19</v>
      </c>
      <c r="C9" s="14">
        <v>58</v>
      </c>
      <c r="D9" s="14">
        <v>1</v>
      </c>
      <c r="E9" s="14">
        <f>C9*D9</f>
        <v>58</v>
      </c>
      <c r="F9" s="14">
        <v>500</v>
      </c>
      <c r="G9" s="14">
        <f t="shared" si="1"/>
        <v>29000</v>
      </c>
      <c r="H9" s="40">
        <v>0</v>
      </c>
      <c r="I9" s="40">
        <v>1</v>
      </c>
      <c r="J9" s="40">
        <f t="shared" si="3"/>
        <v>0</v>
      </c>
      <c r="K9" s="25">
        <v>500</v>
      </c>
      <c r="L9" s="40">
        <f t="shared" si="4"/>
        <v>0</v>
      </c>
      <c r="M9" s="26">
        <f t="shared" si="2"/>
        <v>0</v>
      </c>
      <c r="N9" s="22">
        <f t="shared" si="5"/>
        <v>-58</v>
      </c>
      <c r="O9" s="22">
        <f t="shared" si="6"/>
        <v>-58</v>
      </c>
      <c r="P9" s="22">
        <f t="shared" si="7"/>
        <v>0</v>
      </c>
      <c r="Q9" s="22">
        <f t="shared" si="8"/>
        <v>-29000</v>
      </c>
      <c r="R9" s="10" t="s">
        <v>25</v>
      </c>
    </row>
    <row r="10" spans="1:19" ht="51" x14ac:dyDescent="0.2">
      <c r="A10" s="5" t="s">
        <v>11</v>
      </c>
      <c r="B10" s="36" t="s">
        <v>12</v>
      </c>
      <c r="C10" s="14">
        <v>5</v>
      </c>
      <c r="D10" s="14">
        <v>1</v>
      </c>
      <c r="E10" s="14">
        <f t="shared" si="0"/>
        <v>5</v>
      </c>
      <c r="F10" s="14">
        <v>125</v>
      </c>
      <c r="G10" s="14">
        <f t="shared" si="1"/>
        <v>625</v>
      </c>
      <c r="H10" s="40">
        <v>0</v>
      </c>
      <c r="I10" s="40">
        <v>1</v>
      </c>
      <c r="J10" s="40">
        <f t="shared" si="3"/>
        <v>0</v>
      </c>
      <c r="K10" s="25">
        <v>125</v>
      </c>
      <c r="L10" s="40">
        <f t="shared" si="4"/>
        <v>0</v>
      </c>
      <c r="M10" s="26">
        <f t="shared" si="2"/>
        <v>0</v>
      </c>
      <c r="N10" s="22">
        <f t="shared" si="5"/>
        <v>-5</v>
      </c>
      <c r="O10" s="22">
        <f t="shared" si="6"/>
        <v>-5</v>
      </c>
      <c r="P10" s="22">
        <f t="shared" si="7"/>
        <v>0</v>
      </c>
      <c r="Q10" s="22">
        <f t="shared" si="8"/>
        <v>-625</v>
      </c>
      <c r="R10" s="10" t="s">
        <v>25</v>
      </c>
    </row>
    <row r="11" spans="1:19" x14ac:dyDescent="0.2">
      <c r="A11" s="5" t="s">
        <v>13</v>
      </c>
      <c r="B11" s="38"/>
      <c r="C11" s="15">
        <v>104</v>
      </c>
      <c r="D11" s="16"/>
      <c r="E11" s="16">
        <f>SUM(E3:E10)</f>
        <v>238</v>
      </c>
      <c r="F11" s="16"/>
      <c r="G11" s="15">
        <f>SUM(G3:G10)</f>
        <v>314885</v>
      </c>
      <c r="H11" s="43"/>
      <c r="I11" s="43"/>
      <c r="J11" s="43">
        <f>SUM(J3:J10)</f>
        <v>12</v>
      </c>
      <c r="K11" s="27"/>
      <c r="L11" s="43">
        <f>SUM(L3:L10)</f>
        <v>33000</v>
      </c>
      <c r="M11" s="45">
        <f t="shared" si="2"/>
        <v>9075000</v>
      </c>
      <c r="N11" s="23">
        <f>H11-C11</f>
        <v>-104</v>
      </c>
      <c r="O11" s="23">
        <f t="shared" si="6"/>
        <v>-226</v>
      </c>
      <c r="P11" s="23"/>
      <c r="Q11" s="23">
        <f>L11-G11</f>
        <v>-281885</v>
      </c>
    </row>
    <row r="12" spans="1:19" x14ac:dyDescent="0.2">
      <c r="A12" s="9" t="s">
        <v>15</v>
      </c>
      <c r="B12" s="38"/>
      <c r="C12" s="16">
        <v>104</v>
      </c>
      <c r="D12" s="16"/>
      <c r="E12" s="16">
        <f>E11/3</f>
        <v>79.333333333333329</v>
      </c>
      <c r="F12" s="16"/>
      <c r="G12" s="16">
        <f>G11/3</f>
        <v>104961.66666666667</v>
      </c>
      <c r="H12" s="44"/>
      <c r="I12" s="43"/>
      <c r="J12" s="43">
        <f>J11/3</f>
        <v>4</v>
      </c>
      <c r="K12" s="27"/>
      <c r="L12" s="43">
        <f>L11/3</f>
        <v>11000</v>
      </c>
      <c r="M12" s="45">
        <f t="shared" si="2"/>
        <v>3025000</v>
      </c>
      <c r="N12" s="23">
        <f>H12-C12</f>
        <v>-104</v>
      </c>
      <c r="O12" s="23">
        <f t="shared" si="6"/>
        <v>-75.333333333333329</v>
      </c>
      <c r="P12" s="29"/>
      <c r="Q12" s="23">
        <f>L12-G12</f>
        <v>-93961.666666666672</v>
      </c>
      <c r="R12" s="8"/>
    </row>
    <row r="13" spans="1:19" x14ac:dyDescent="0.2">
      <c r="C13" s="17"/>
      <c r="D13" s="17"/>
      <c r="E13" s="17"/>
      <c r="F13" s="17"/>
      <c r="G13" s="17"/>
      <c r="H13" s="41"/>
      <c r="I13" s="41"/>
      <c r="J13" s="41"/>
      <c r="K13" s="17"/>
      <c r="L13" s="41"/>
      <c r="M13" s="17"/>
      <c r="N13" s="17"/>
      <c r="O13" s="17"/>
      <c r="P13" s="17"/>
      <c r="Q13" s="17"/>
    </row>
    <row r="14" spans="1:19" x14ac:dyDescent="0.2">
      <c r="A14" s="2"/>
      <c r="C14" s="17"/>
      <c r="D14" s="17"/>
      <c r="E14" s="17"/>
      <c r="F14" s="17"/>
      <c r="G14" s="17"/>
      <c r="H14" s="41"/>
      <c r="I14" s="41"/>
      <c r="J14" s="41"/>
      <c r="K14" s="17"/>
      <c r="L14" s="41"/>
      <c r="M14" s="17"/>
      <c r="N14" s="17"/>
      <c r="O14" s="17"/>
      <c r="P14" s="17"/>
      <c r="Q14" s="17"/>
    </row>
    <row r="15" spans="1:19" x14ac:dyDescent="0.2">
      <c r="A15" s="2"/>
    </row>
    <row r="16" spans="1:19" x14ac:dyDescent="0.2">
      <c r="A16" s="2"/>
    </row>
    <row r="17" spans="1:1" x14ac:dyDescent="0.2">
      <c r="A17" s="2"/>
    </row>
    <row r="18" spans="1:1" x14ac:dyDescent="0.2">
      <c r="A18" s="2"/>
    </row>
  </sheetData>
  <mergeCells count="2">
    <mergeCell ref="H1:M1"/>
    <mergeCell ref="N1:Q1"/>
  </mergeCells>
  <pageMargins left="0.25" right="0.25" top="0.75" bottom="0.75" header="0.3" footer="0.3"/>
  <pageSetup fitToWidth="3" fitToHeight="0" orientation="landscape" r:id="rId1"/>
  <colBreaks count="2" manualBreakCount="2">
    <brk id="7" max="11" man="1"/>
    <brk id="13" max="1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5FCE68-2A90-43DF-B689-CA9E94EB70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8A33EC1-B8EB-4C48-B98D-2AEA1CEC4A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CF71E4-14D4-4FDA-B5FE-DB9FD73FB2EE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Burden change</vt:lpstr>
      <vt:lpstr>'Burden change'!_ftn1</vt:lpstr>
      <vt:lpstr>'Burden change'!_ftn2</vt:lpstr>
      <vt:lpstr>'Burden change'!_ftn3</vt:lpstr>
      <vt:lpstr>'Burden change'!_ftn4</vt:lpstr>
      <vt:lpstr>'Burden change'!_ftn5</vt:lpstr>
      <vt:lpstr>'Burden change'!Print_Area</vt:lpstr>
      <vt:lpstr>'Burden change'!Print_Titles</vt:lpstr>
    </vt:vector>
  </TitlesOfParts>
  <Company>USNRC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keb1</dc:creator>
  <cp:lastModifiedBy>Benney, Kristen</cp:lastModifiedBy>
  <cp:lastPrinted>2018-08-23T20:47:07Z</cp:lastPrinted>
  <dcterms:created xsi:type="dcterms:W3CDTF">2013-01-22T21:40:36Z</dcterms:created>
  <dcterms:modified xsi:type="dcterms:W3CDTF">2018-11-29T15:31:57Z</dcterms:modified>
</cp:coreProperties>
</file>