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New ICRs\"/>
    </mc:Choice>
  </mc:AlternateContent>
  <xr:revisionPtr revIDLastSave="0" documentId="8_{14349B6B-1982-4E44-903B-EF9A50B6CFE5}" xr6:coauthVersionLast="36" xr6:coauthVersionMax="36" xr10:uidLastSave="{00000000-0000-0000-0000-000000000000}"/>
  <bookViews>
    <workbookView xWindow="25080" yWindow="-120" windowWidth="25440" windowHeight="15990" xr2:uid="{00000000-000D-0000-FFFF-FFFF00000000}"/>
  </bookViews>
  <sheets>
    <sheet name="Table 1" sheetId="1" r:id="rId1"/>
    <sheet name="Table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2" l="1"/>
  <c r="I36" i="1"/>
  <c r="I35" i="1"/>
  <c r="I34" i="1"/>
  <c r="F34" i="1"/>
  <c r="F33" i="1"/>
  <c r="I33" i="1"/>
  <c r="I21" i="1"/>
  <c r="F21" i="1"/>
  <c r="D19" i="2" l="1"/>
  <c r="F19" i="2" s="1"/>
  <c r="H19" i="2" s="1"/>
  <c r="D18" i="2"/>
  <c r="F18" i="2" s="1"/>
  <c r="D17" i="2"/>
  <c r="F17" i="2" s="1"/>
  <c r="D16" i="2"/>
  <c r="F16" i="2" s="1"/>
  <c r="D15" i="2"/>
  <c r="F15" i="2" s="1"/>
  <c r="D14" i="2"/>
  <c r="F14" i="2" s="1"/>
  <c r="D13" i="2"/>
  <c r="F13" i="2" s="1"/>
  <c r="D11" i="2"/>
  <c r="F11" i="2" s="1"/>
  <c r="D8" i="2"/>
  <c r="F8" i="2" s="1"/>
  <c r="D7" i="2"/>
  <c r="F7" i="2" s="1"/>
  <c r="D6" i="2"/>
  <c r="F6" i="2" s="1"/>
  <c r="D4" i="2"/>
  <c r="F4" i="2" s="1"/>
  <c r="H17" i="2" l="1"/>
  <c r="G17" i="2"/>
  <c r="I17" i="2" s="1"/>
  <c r="G18" i="2"/>
  <c r="H13" i="2"/>
  <c r="G13" i="2"/>
  <c r="H4" i="2"/>
  <c r="G4" i="2"/>
  <c r="I4" i="2" s="1"/>
  <c r="H15" i="2"/>
  <c r="G15" i="2"/>
  <c r="I15" i="2" s="1"/>
  <c r="G19" i="2"/>
  <c r="I19" i="2" s="1"/>
  <c r="G14" i="2"/>
  <c r="G16" i="2"/>
  <c r="H14" i="2"/>
  <c r="H16" i="2"/>
  <c r="H18" i="2"/>
  <c r="G11" i="2"/>
  <c r="H11" i="2"/>
  <c r="G6" i="2"/>
  <c r="G8" i="2"/>
  <c r="H6" i="2"/>
  <c r="H8" i="2"/>
  <c r="I8" i="2" s="1"/>
  <c r="G7" i="2"/>
  <c r="I7" i="2" s="1"/>
  <c r="H7" i="2"/>
  <c r="I25" i="1"/>
  <c r="F8" i="1"/>
  <c r="G8" i="1" s="1"/>
  <c r="F7" i="1"/>
  <c r="H7" i="1" s="1"/>
  <c r="D32" i="1"/>
  <c r="F32" i="1" s="1"/>
  <c r="D31" i="1"/>
  <c r="F31" i="1" s="1"/>
  <c r="D30" i="1"/>
  <c r="F30" i="1" s="1"/>
  <c r="D29" i="1"/>
  <c r="F29" i="1" s="1"/>
  <c r="D28" i="1"/>
  <c r="F28" i="1" s="1"/>
  <c r="D27" i="1"/>
  <c r="F27" i="1" s="1"/>
  <c r="D26" i="1"/>
  <c r="F26" i="1" s="1"/>
  <c r="D24" i="1"/>
  <c r="F24" i="1" s="1"/>
  <c r="D23" i="1"/>
  <c r="F23" i="1" s="1"/>
  <c r="D20" i="1"/>
  <c r="F20" i="1" s="1"/>
  <c r="D19" i="1"/>
  <c r="F19" i="1" s="1"/>
  <c r="D18" i="1"/>
  <c r="F18" i="1" s="1"/>
  <c r="D17" i="1"/>
  <c r="F17" i="1" s="1"/>
  <c r="H17" i="1" s="1"/>
  <c r="D16" i="1"/>
  <c r="F16" i="1" s="1"/>
  <c r="D15" i="1"/>
  <c r="F15" i="1" s="1"/>
  <c r="D14" i="1"/>
  <c r="F14" i="1" s="1"/>
  <c r="H14" i="1" s="1"/>
  <c r="D13" i="1"/>
  <c r="F13" i="1" s="1"/>
  <c r="D11" i="1"/>
  <c r="F11" i="1" s="1"/>
  <c r="D9" i="1"/>
  <c r="F9" i="1" s="1"/>
  <c r="D8" i="1"/>
  <c r="D7" i="1"/>
  <c r="D5" i="1"/>
  <c r="F5" i="1" s="1"/>
  <c r="I13" i="2" l="1"/>
  <c r="I18" i="2"/>
  <c r="I14" i="2"/>
  <c r="I16" i="2"/>
  <c r="I6" i="2"/>
  <c r="I11" i="2"/>
  <c r="H29" i="1"/>
  <c r="G29" i="1"/>
  <c r="G24" i="1"/>
  <c r="H24" i="1"/>
  <c r="I19" i="1"/>
  <c r="G16" i="1"/>
  <c r="I16" i="1" s="1"/>
  <c r="H16" i="1"/>
  <c r="H18" i="1"/>
  <c r="G18" i="1"/>
  <c r="I18" i="1" s="1"/>
  <c r="H30" i="1"/>
  <c r="I30" i="1"/>
  <c r="H31" i="1"/>
  <c r="H27" i="1"/>
  <c r="G27" i="1"/>
  <c r="G9" i="1"/>
  <c r="H9" i="1"/>
  <c r="I9" i="1"/>
  <c r="H20" i="1"/>
  <c r="G32" i="1"/>
  <c r="H32" i="1"/>
  <c r="I32" i="1" s="1"/>
  <c r="H28" i="1"/>
  <c r="H19" i="1"/>
  <c r="H23" i="1"/>
  <c r="H11" i="1"/>
  <c r="G13" i="1"/>
  <c r="H13" i="1"/>
  <c r="I13" i="1" s="1"/>
  <c r="G15" i="1"/>
  <c r="I15" i="1" s="1"/>
  <c r="H15" i="1"/>
  <c r="G26" i="1"/>
  <c r="H26" i="1"/>
  <c r="I26" i="1"/>
  <c r="I29" i="1"/>
  <c r="F20" i="2"/>
  <c r="I20" i="2"/>
  <c r="H8" i="1"/>
  <c r="I24" i="1"/>
  <c r="I8" i="1"/>
  <c r="G5" i="1"/>
  <c r="H5" i="1"/>
  <c r="G28" i="1"/>
  <c r="I28" i="1" s="1"/>
  <c r="G31" i="1"/>
  <c r="G30" i="1"/>
  <c r="G23" i="1"/>
  <c r="G17" i="1"/>
  <c r="I17" i="1" s="1"/>
  <c r="G19" i="1"/>
  <c r="G14" i="1"/>
  <c r="I14" i="1" s="1"/>
  <c r="G20" i="1"/>
  <c r="I20" i="1" s="1"/>
  <c r="G11" i="1"/>
  <c r="I11" i="1" s="1"/>
  <c r="G7" i="1"/>
  <c r="I7" i="1" s="1"/>
  <c r="I5" i="1" l="1"/>
  <c r="I31" i="1"/>
  <c r="I27" i="1"/>
  <c r="I23" i="1"/>
  <c r="K35" i="1"/>
</calcChain>
</file>

<file path=xl/sharedStrings.xml><?xml version="1.0" encoding="utf-8"?>
<sst xmlns="http://schemas.openxmlformats.org/spreadsheetml/2006/main" count="108" uniqueCount="100">
  <si>
    <t>Burden Items</t>
  </si>
  <si>
    <t>(A)            Respondent Hours per Occurrence</t>
  </si>
  <si>
    <t>(B)        Number of Occurrences per Respondent per Year</t>
  </si>
  <si>
    <t>(C)           Hours per Respondent per Year        (A x B)</t>
  </si>
  <si>
    <t>(E)            Technical Hours per Year                (C x D)</t>
  </si>
  <si>
    <r>
      <t>(G)            Clerical Hours per Year                 (Ex0.1)</t>
    </r>
    <r>
      <rPr>
        <b/>
        <vertAlign val="superscript"/>
        <sz val="10"/>
        <color theme="1"/>
        <rFont val="Times New Roman"/>
        <family val="1"/>
      </rPr>
      <t>a</t>
    </r>
  </si>
  <si>
    <t>2. Required activities</t>
  </si>
  <si>
    <r>
      <t xml:space="preserve">b.  Engineering calculations or performance guarantees </t>
    </r>
    <r>
      <rPr>
        <vertAlign val="superscript"/>
        <sz val="10"/>
        <color rgb="FF000000"/>
        <rFont val="Times New Roman"/>
        <family val="1"/>
      </rPr>
      <t>d, e</t>
    </r>
  </si>
  <si>
    <r>
      <t xml:space="preserve">c.  Continuous parameter monitoring  </t>
    </r>
    <r>
      <rPr>
        <vertAlign val="superscript"/>
        <sz val="10"/>
        <color rgb="FF000000"/>
        <rFont val="Times New Roman"/>
        <family val="1"/>
      </rPr>
      <t>e, f</t>
    </r>
  </si>
  <si>
    <r>
      <t xml:space="preserve">3.  </t>
    </r>
    <r>
      <rPr>
        <b/>
        <sz val="10"/>
        <color rgb="FF000000"/>
        <rFont val="Times New Roman"/>
        <family val="1"/>
      </rPr>
      <t>Reporting requirements</t>
    </r>
  </si>
  <si>
    <r>
      <t xml:space="preserve">c.  Request for compliance extension </t>
    </r>
    <r>
      <rPr>
        <vertAlign val="superscript"/>
        <sz val="10"/>
        <color rgb="FF000000"/>
        <rFont val="Times New Roman"/>
        <family val="1"/>
      </rPr>
      <t>h</t>
    </r>
  </si>
  <si>
    <r>
      <t xml:space="preserve">e.  Notification of compliance status </t>
    </r>
    <r>
      <rPr>
        <vertAlign val="superscript"/>
        <sz val="10"/>
        <color rgb="FF000000"/>
        <rFont val="Times New Roman"/>
        <family val="1"/>
      </rPr>
      <t>c</t>
    </r>
  </si>
  <si>
    <r>
      <t xml:space="preserve">g.  Semiannual compliance reports </t>
    </r>
    <r>
      <rPr>
        <vertAlign val="superscript"/>
        <sz val="10"/>
        <color rgb="FF000000"/>
        <rFont val="Times New Roman"/>
        <family val="1"/>
      </rPr>
      <t>i</t>
    </r>
  </si>
  <si>
    <t>Subtotal for Reporting Requirements</t>
  </si>
  <si>
    <r>
      <t xml:space="preserve">4. </t>
    </r>
    <r>
      <rPr>
        <b/>
        <sz val="10"/>
        <color rgb="FF000000"/>
        <rFont val="Times New Roman"/>
        <family val="1"/>
      </rPr>
      <t>Recordkeeping  Requirements</t>
    </r>
  </si>
  <si>
    <r>
      <t xml:space="preserve"> 5.  Time to train personnel</t>
    </r>
    <r>
      <rPr>
        <u/>
        <sz val="10"/>
        <color rgb="FF000000"/>
        <rFont val="Times New Roman"/>
        <family val="1"/>
      </rPr>
      <t xml:space="preserve"> </t>
    </r>
  </si>
  <si>
    <t xml:space="preserve"> 6.  Prepare for and participate in audits</t>
  </si>
  <si>
    <t>Subtotal for Recordkeeping Requirements</t>
  </si>
  <si>
    <t>Assumptions:</t>
  </si>
  <si>
    <r>
      <t>a.</t>
    </r>
    <r>
      <rPr>
        <sz val="10"/>
        <color rgb="FF000000"/>
        <rFont val="Times New Roman"/>
        <family val="1"/>
      </rPr>
      <t xml:space="preserve">  We have assumed that there are approximately 26 respondents subject to the rule, with no new sources expected over the next three-years of this ICR.</t>
    </r>
  </si>
  <si>
    <r>
      <t>c.</t>
    </r>
    <r>
      <rPr>
        <sz val="10"/>
        <color rgb="FF000000"/>
        <rFont val="Times New Roman"/>
        <family val="1"/>
      </rPr>
      <t xml:space="preserve">  We assume that this is a one-time only activity for new facilities.</t>
    </r>
  </si>
  <si>
    <r>
      <t>e.</t>
    </r>
    <r>
      <rPr>
        <sz val="10"/>
        <color rgb="FF000000"/>
        <rFont val="Times New Roman"/>
        <family val="1"/>
      </rPr>
      <t xml:space="preserve">  We assume that all existing facilities will use their existing continuous parameter monitoring equipment or alarms to demonstrate continuous compliance. </t>
    </r>
  </si>
  <si>
    <r>
      <t>f.</t>
    </r>
    <r>
      <rPr>
        <sz val="10"/>
        <color rgb="FF000000"/>
        <rFont val="Times New Roman"/>
        <family val="1"/>
      </rPr>
      <t xml:space="preserve">  There is no additional burden for new monitoring equipment because additional add-on control devices are not expected to be needed to demonstrate compliance with the emission limits and facilities are already equipped with equipment to monitor existing control device parameters.</t>
    </r>
  </si>
  <si>
    <r>
      <t>h</t>
    </r>
    <r>
      <rPr>
        <sz val="10"/>
        <color rgb="FF000000"/>
        <rFont val="Times New Roman"/>
        <family val="1"/>
      </rPr>
      <t xml:space="preserve">  We assume that compliance extensions will not be necessary.</t>
    </r>
  </si>
  <si>
    <r>
      <t xml:space="preserve">j </t>
    </r>
    <r>
      <rPr>
        <sz val="10"/>
        <color rgb="FF000000"/>
        <rFont val="Times New Roman"/>
        <family val="1"/>
      </rPr>
      <t xml:space="preserve"> We have assumed that each respondent will take 1 hour 12 times per year to implement the continuous parameter monitoring system inspections, calibration and maintenance activity.</t>
    </r>
  </si>
  <si>
    <t>2.  Required activities</t>
  </si>
  <si>
    <t>c.  Enter and update information into agency recordkeeping system</t>
  </si>
  <si>
    <r>
      <t xml:space="preserve">3.  Excess emissions – enforcement activities </t>
    </r>
    <r>
      <rPr>
        <vertAlign val="superscript"/>
        <sz val="10"/>
        <color rgb="FF000000"/>
        <rFont val="Times New Roman"/>
        <family val="1"/>
      </rPr>
      <t>f</t>
    </r>
  </si>
  <si>
    <t>N/A</t>
  </si>
  <si>
    <t>4.  Notification requirements</t>
  </si>
  <si>
    <r>
      <t xml:space="preserve">b.  Notifications for new area sources </t>
    </r>
    <r>
      <rPr>
        <vertAlign val="superscript"/>
        <sz val="10"/>
        <color rgb="FF000000"/>
        <rFont val="Times New Roman"/>
        <family val="1"/>
      </rPr>
      <t>h</t>
    </r>
  </si>
  <si>
    <t>(3)   Review notification of startup</t>
  </si>
  <si>
    <r>
      <t xml:space="preserve">c.  Review request for compliance extension </t>
    </r>
    <r>
      <rPr>
        <vertAlign val="superscript"/>
        <sz val="10"/>
        <color rgb="FF000000"/>
        <rFont val="Times New Roman"/>
        <family val="1"/>
      </rPr>
      <t>i</t>
    </r>
  </si>
  <si>
    <r>
      <t xml:space="preserve">5.  Reporting requirements – review semiannual compliance reports </t>
    </r>
    <r>
      <rPr>
        <vertAlign val="superscript"/>
        <sz val="10"/>
        <color rgb="FF000000"/>
        <rFont val="Times New Roman"/>
        <family val="1"/>
      </rPr>
      <t>k</t>
    </r>
  </si>
  <si>
    <r>
      <t>(F)            Management Hours per Year    (E x 0.05)</t>
    </r>
    <r>
      <rPr>
        <b/>
        <vertAlign val="superscript"/>
        <sz val="10"/>
        <color theme="1"/>
        <rFont val="Times New Roman"/>
        <family val="1"/>
      </rPr>
      <t>a</t>
    </r>
  </si>
  <si>
    <t>hr/resp</t>
  </si>
  <si>
    <t>(B) Occurrences per Plant per Year</t>
  </si>
  <si>
    <t>(E) Technical EPA Hours per Year (CxD)</t>
  </si>
  <si>
    <t>(F) Managerial Hours per Year  (Ex0.05)</t>
  </si>
  <si>
    <t>(G) Clerical Hours per Year (Ex0.1)</t>
  </si>
  <si>
    <r>
      <t>(1)</t>
    </r>
    <r>
      <rPr>
        <sz val="7"/>
        <color rgb="FF000000"/>
        <rFont val="Times New Roman"/>
        <family val="1"/>
      </rPr>
      <t xml:space="preserve">     </t>
    </r>
    <r>
      <rPr>
        <sz val="10"/>
        <color rgb="FF000000"/>
        <rFont val="Times New Roman"/>
        <family val="1"/>
      </rPr>
      <t xml:space="preserve">Review notification of intent to construct/reconstruct </t>
    </r>
  </si>
  <si>
    <r>
      <t>(2)</t>
    </r>
    <r>
      <rPr>
        <sz val="7"/>
        <color rgb="FF000000"/>
        <rFont val="Times New Roman"/>
        <family val="1"/>
      </rPr>
      <t xml:space="preserve">     </t>
    </r>
    <r>
      <rPr>
        <sz val="10"/>
        <color rgb="FF000000"/>
        <rFont val="Times New Roman"/>
        <family val="1"/>
      </rPr>
      <t>Review notification of commencement of construction/reconstruction</t>
    </r>
  </si>
  <si>
    <r>
      <t xml:space="preserve">d.  Review notification of initial performance tests  </t>
    </r>
    <r>
      <rPr>
        <vertAlign val="superscript"/>
        <sz val="10"/>
        <color rgb="FF000000"/>
        <rFont val="Times New Roman"/>
        <family val="1"/>
      </rPr>
      <t>c, d, e</t>
    </r>
  </si>
  <si>
    <t xml:space="preserve">1. Familiarization with the regulatory requirements </t>
  </si>
  <si>
    <r>
      <t xml:space="preserve">k </t>
    </r>
    <r>
      <rPr>
        <sz val="10"/>
        <rFont val="Times New Roman"/>
        <family val="1"/>
      </rPr>
      <t>Totals have been rounded to 3 significant figures. Figures may not add exactly due to rounding.</t>
    </r>
  </si>
  <si>
    <r>
      <t xml:space="preserve">l </t>
    </r>
    <r>
      <rPr>
        <sz val="10"/>
        <rFont val="Times New Roman"/>
        <family val="1"/>
      </rPr>
      <t>Totals have been rounded to 3 significant figures. Figures may not add exactly due to rounding.</t>
    </r>
  </si>
  <si>
    <t>(1)      Notification of intent to construct/reconstruct</t>
  </si>
  <si>
    <t>(2)      Notification to commence construct/reconstruct</t>
  </si>
  <si>
    <t>(3)      Notification of startup</t>
  </si>
  <si>
    <t>(2)      Record periods of target HAP service and deviations</t>
  </si>
  <si>
    <t>(4)     Vent collection systems and control inspections</t>
  </si>
  <si>
    <r>
      <t xml:space="preserve">(3)     Continuous parameter monitoring system inspections, calibration and maintenance </t>
    </r>
    <r>
      <rPr>
        <vertAlign val="superscript"/>
        <sz val="10"/>
        <color rgb="FF000000"/>
        <rFont val="Times New Roman"/>
        <family val="1"/>
      </rPr>
      <t>j</t>
    </r>
  </si>
  <si>
    <t>Labor Rates</t>
  </si>
  <si>
    <t>Notes:</t>
  </si>
  <si>
    <t>Technical</t>
  </si>
  <si>
    <t>Management</t>
  </si>
  <si>
    <t>Clerical</t>
  </si>
  <si>
    <t>Updated 2/28/19 to match the rates from the Office of Personnel Management (OPM), 2018 General Schedule.</t>
  </si>
  <si>
    <r>
      <t xml:space="preserve">TOTAL (rounded) </t>
    </r>
    <r>
      <rPr>
        <b/>
        <vertAlign val="superscript"/>
        <sz val="10"/>
        <color rgb="FF000000"/>
        <rFont val="Times New Roman"/>
        <family val="1"/>
      </rPr>
      <t>l</t>
    </r>
  </si>
  <si>
    <t>Updated 2/28/19 to match the United States Department of Labor, Bureau of Labor Statistics, June 2018, “Table 2. Civilian Workers, by occupational and industry group</t>
  </si>
  <si>
    <r>
      <t xml:space="preserve">TOTAL Labor Burden and Costs (rounded) </t>
    </r>
    <r>
      <rPr>
        <b/>
        <vertAlign val="superscript"/>
        <sz val="10"/>
        <color rgb="FF000000"/>
        <rFont val="Times New Roman"/>
        <family val="1"/>
      </rPr>
      <t>k</t>
    </r>
  </si>
  <si>
    <r>
      <t xml:space="preserve">TOTAL Capital and O&amp;M Costs (rounded) </t>
    </r>
    <r>
      <rPr>
        <b/>
        <vertAlign val="superscript"/>
        <sz val="10"/>
        <rFont val="Times New Roman"/>
        <family val="1"/>
      </rPr>
      <t>k</t>
    </r>
  </si>
  <si>
    <r>
      <t xml:space="preserve">GRAND TOTAL (rounded) </t>
    </r>
    <r>
      <rPr>
        <b/>
        <vertAlign val="superscript"/>
        <sz val="10"/>
        <rFont val="Times New Roman"/>
        <family val="1"/>
      </rPr>
      <t>k</t>
    </r>
  </si>
  <si>
    <r>
      <t>b.</t>
    </r>
    <r>
      <rPr>
        <sz val="10"/>
        <color rgb="FF000000"/>
        <rFont val="Times New Roman"/>
        <family val="1"/>
      </rPr>
      <t xml:space="preserve">  </t>
    </r>
    <r>
      <rPr>
        <sz val="10"/>
        <color theme="1"/>
        <rFont val="Times New Roman"/>
        <family val="1"/>
      </rPr>
      <t>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r>
  </si>
  <si>
    <r>
      <t xml:space="preserve">a.  Initial performance tests </t>
    </r>
    <r>
      <rPr>
        <vertAlign val="superscript"/>
        <sz val="10"/>
        <color rgb="FF000000"/>
        <rFont val="Times New Roman"/>
        <family val="1"/>
      </rPr>
      <t>c, d</t>
    </r>
  </si>
  <si>
    <r>
      <t xml:space="preserve">a.  Initial notification that existing facilities are subject to the standard </t>
    </r>
    <r>
      <rPr>
        <vertAlign val="superscript"/>
        <sz val="10"/>
        <color rgb="FF000000"/>
        <rFont val="Times New Roman"/>
        <family val="1"/>
      </rPr>
      <t>c, g</t>
    </r>
  </si>
  <si>
    <r>
      <t xml:space="preserve">d.  Notification of initial performance test </t>
    </r>
    <r>
      <rPr>
        <vertAlign val="superscript"/>
        <sz val="10"/>
        <color rgb="FF000000"/>
        <rFont val="Times New Roman"/>
        <family val="1"/>
      </rPr>
      <t>c, d</t>
    </r>
  </si>
  <si>
    <r>
      <t xml:space="preserve">a.  Develop a record system </t>
    </r>
    <r>
      <rPr>
        <vertAlign val="superscript"/>
        <sz val="10"/>
        <color rgb="FF000000"/>
        <rFont val="Times New Roman"/>
        <family val="1"/>
      </rPr>
      <t>c</t>
    </r>
  </si>
  <si>
    <r>
      <t xml:space="preserve">b.  Develop a monitoring plan </t>
    </r>
    <r>
      <rPr>
        <vertAlign val="superscript"/>
        <sz val="10"/>
        <color rgb="FF000000"/>
        <rFont val="Times New Roman"/>
        <family val="1"/>
      </rPr>
      <t>c</t>
    </r>
  </si>
  <si>
    <t>c.  Implement activities</t>
  </si>
  <si>
    <t>d.  Store, file and maintain records</t>
  </si>
  <si>
    <t xml:space="preserve">Table 1: Annual Respondent Burden and Cost – NESHAP for Chemical Preparations Industry (40 CFR Part 63, Subpart BBBBBBB) (Renewal) </t>
  </si>
  <si>
    <r>
      <t xml:space="preserve">Table 2: Average Annual EPA Burden and Cost – NESHAP for </t>
    </r>
    <r>
      <rPr>
        <b/>
        <sz val="12"/>
        <color theme="1"/>
        <rFont val="Times New Roman"/>
        <family val="1"/>
      </rPr>
      <t xml:space="preserve">Chemical Preparations Industry (40 CFR Part 63, Subpart BBBBBBB) (Renewal) </t>
    </r>
  </si>
  <si>
    <t>b.  Review initial performance test reports, performance guarantees, engineering</t>
  </si>
  <si>
    <r>
      <t xml:space="preserve">a.  Initial performance tests </t>
    </r>
    <r>
      <rPr>
        <vertAlign val="superscript"/>
        <sz val="10"/>
        <color rgb="FF000000"/>
        <rFont val="Times New Roman"/>
        <family val="1"/>
      </rPr>
      <t>c, d, e</t>
    </r>
  </si>
  <si>
    <r>
      <t xml:space="preserve">a.  Review initial notification that existing facilities are subject to the standard </t>
    </r>
    <r>
      <rPr>
        <vertAlign val="superscript"/>
        <sz val="10"/>
        <color rgb="FF000000"/>
        <rFont val="Times New Roman"/>
        <family val="1"/>
      </rPr>
      <t>c, g</t>
    </r>
  </si>
  <si>
    <r>
      <t xml:space="preserve">e.  Review notification of compliance status </t>
    </r>
    <r>
      <rPr>
        <vertAlign val="superscript"/>
        <sz val="10"/>
        <color rgb="FF000000"/>
        <rFont val="Times New Roman"/>
        <family val="1"/>
      </rPr>
      <t>c, j</t>
    </r>
  </si>
  <si>
    <r>
      <t xml:space="preserve">b.  Notification of new area sources </t>
    </r>
    <r>
      <rPr>
        <vertAlign val="superscript"/>
        <sz val="10"/>
        <color rgb="FF000000"/>
        <rFont val="Times New Roman"/>
        <family val="1"/>
      </rPr>
      <t>c</t>
    </r>
  </si>
  <si>
    <r>
      <t>d.</t>
    </r>
    <r>
      <rPr>
        <sz val="10"/>
        <rFont val="Times New Roman"/>
        <family val="1"/>
      </rPr>
      <t xml:space="preserve">  One-time activity for new and existing facilities after promulgation of final rule.  We assume that performance tests are not required for any of the existing facilities to demonstrate compliance with the emission limits.  Instead we assume that 50 percent of the industry will have existing performance tests that demonstrate compliance with the emission limits, and the other 50 percent will use performance guarantees or engineering calculations to demonstrate compliance.</t>
    </r>
  </si>
  <si>
    <r>
      <t>g.</t>
    </r>
    <r>
      <rPr>
        <sz val="10"/>
        <rFont val="Times New Roman"/>
        <family val="1"/>
      </rPr>
      <t xml:space="preserve">  Existing facilities must submit notification that they are subject to the standard within 120 days of the effective date of final rule (December 30, 2009).</t>
    </r>
  </si>
  <si>
    <r>
      <t xml:space="preserve">(1)      Record performance tests </t>
    </r>
    <r>
      <rPr>
        <vertAlign val="superscript"/>
        <sz val="10"/>
        <color rgb="FF000000"/>
        <rFont val="Times New Roman"/>
        <family val="1"/>
      </rPr>
      <t>c</t>
    </r>
  </si>
  <si>
    <r>
      <t xml:space="preserve">f.  Gather information for semiannual reports </t>
    </r>
    <r>
      <rPr>
        <vertAlign val="superscript"/>
        <sz val="10"/>
        <color rgb="FF000000"/>
        <rFont val="Times New Roman"/>
        <family val="1"/>
      </rPr>
      <t>i</t>
    </r>
  </si>
  <si>
    <r>
      <t>g.</t>
    </r>
    <r>
      <rPr>
        <sz val="10"/>
        <rFont val="Times New Roman"/>
        <family val="1"/>
      </rPr>
      <t xml:space="preserve">  We assume that existing area source facilities must submit notification that they are subject to and the standard within 120 days of the effective date of the final rule (December 30, 2009).</t>
    </r>
  </si>
  <si>
    <r>
      <t>h</t>
    </r>
    <r>
      <rPr>
        <sz val="10"/>
        <rFont val="Times New Roman"/>
        <family val="1"/>
      </rPr>
      <t xml:space="preserve">  There are no new sources expected over the next three years of this ICR.</t>
    </r>
  </si>
  <si>
    <r>
      <t>a.</t>
    </r>
    <r>
      <rPr>
        <sz val="10"/>
        <rFont val="Times New Roman"/>
        <family val="1"/>
      </rPr>
      <t xml:space="preserve">  We have assumed that there are approximately 26 respondents subject to the rule, with no new sources expected over the next three-years of this ICR.  Facilities subject to the NESHAP rules are located in 13 States.</t>
    </r>
  </si>
  <si>
    <r>
      <t>b.</t>
    </r>
    <r>
      <rPr>
        <sz val="10"/>
        <rFont val="Times New Roman"/>
        <family val="1"/>
      </rPr>
      <t xml:space="preserve">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 </t>
    </r>
  </si>
  <si>
    <r>
      <rPr>
        <vertAlign val="superscript"/>
        <sz val="10"/>
        <rFont val="Times New Roman"/>
        <family val="1"/>
      </rPr>
      <t>c.</t>
    </r>
    <r>
      <rPr>
        <sz val="10"/>
        <rFont val="Times New Roman"/>
        <family val="1"/>
      </rPr>
      <t xml:space="preserve">  We assume that this is a one-time only cost.</t>
    </r>
  </si>
  <si>
    <r>
      <t>d.</t>
    </r>
    <r>
      <rPr>
        <sz val="10"/>
        <rFont val="Times New Roman"/>
        <family val="1"/>
      </rPr>
      <t xml:space="preserve">  We assume that EPA technical personnel will observe all performance tests conducted by new sources.</t>
    </r>
  </si>
  <si>
    <r>
      <t>e.</t>
    </r>
    <r>
      <rPr>
        <sz val="10"/>
        <rFont val="Times New Roman"/>
        <family val="1"/>
      </rPr>
      <t xml:space="preserve">  We have assumed that no</t>
    </r>
    <r>
      <rPr>
        <strike/>
        <sz val="10"/>
        <rFont val="Times New Roman"/>
        <family val="1"/>
      </rPr>
      <t>t</t>
    </r>
    <r>
      <rPr>
        <sz val="10"/>
        <rFont val="Times New Roman"/>
        <family val="1"/>
      </rPr>
      <t xml:space="preserve"> emission tests will need to be performed.  Facilities will utilize existing performance tests, performance guarantees, or engineering calculations to demonstrate initial compliance</t>
    </r>
  </si>
  <si>
    <r>
      <t>f.</t>
    </r>
    <r>
      <rPr>
        <sz val="10"/>
        <rFont val="Times New Roman"/>
        <family val="1"/>
      </rPr>
      <t xml:space="preserve">  We have assumed that there would be no enforcement activities for the 3-year period covered by this ICR.</t>
    </r>
  </si>
  <si>
    <r>
      <t xml:space="preserve">i </t>
    </r>
    <r>
      <rPr>
        <sz val="10"/>
        <rFont val="Times New Roman"/>
        <family val="1"/>
      </rPr>
      <t>We have assumed that</t>
    </r>
    <r>
      <rPr>
        <strike/>
        <sz val="10"/>
        <rFont val="Times New Roman"/>
        <family val="1"/>
      </rPr>
      <t xml:space="preserve"> </t>
    </r>
    <r>
      <rPr>
        <sz val="10"/>
        <rFont val="Times New Roman"/>
        <family val="1"/>
      </rPr>
      <t>compliance extensions will not be necessary.</t>
    </r>
  </si>
  <si>
    <r>
      <t xml:space="preserve">j </t>
    </r>
    <r>
      <rPr>
        <sz val="10"/>
        <rFont val="Times New Roman"/>
        <family val="1"/>
      </rPr>
      <t xml:space="preserve"> Assume that EPA technical personnel will review all of the initial compliance status notifications for new sources.</t>
    </r>
  </si>
  <si>
    <r>
      <t>k</t>
    </r>
    <r>
      <rPr>
        <sz val="10"/>
        <rFont val="Times New Roman"/>
        <family val="1"/>
      </rPr>
      <t xml:space="preserve">  We assume that EPA technical personnel will review 25 percent of the semiannual compliance reports.</t>
    </r>
  </si>
  <si>
    <t>(A) 
EPA Hours per Occurrence</t>
  </si>
  <si>
    <t>(C) 
EPA Hours per Plant per Year (AxB)</t>
  </si>
  <si>
    <r>
      <t xml:space="preserve">(D) 
Plants per Year </t>
    </r>
    <r>
      <rPr>
        <b/>
        <vertAlign val="superscript"/>
        <sz val="10"/>
        <color theme="1"/>
        <rFont val="Times New Roman"/>
        <family val="1"/>
      </rPr>
      <t>a</t>
    </r>
  </si>
  <si>
    <r>
      <t>(H) 
Cost per year, $</t>
    </r>
    <r>
      <rPr>
        <b/>
        <vertAlign val="superscript"/>
        <sz val="10"/>
        <color rgb="FF000000"/>
        <rFont val="Times New Roman"/>
        <family val="1"/>
      </rPr>
      <t>b</t>
    </r>
  </si>
  <si>
    <r>
      <t>(H) 
Total Labor Costs per Year, $</t>
    </r>
    <r>
      <rPr>
        <b/>
        <vertAlign val="superscript"/>
        <sz val="10"/>
        <color theme="1"/>
        <rFont val="Times New Roman"/>
        <family val="1"/>
      </rPr>
      <t>b</t>
    </r>
  </si>
  <si>
    <r>
      <t xml:space="preserve">(D) 
Number of Respondents per Year </t>
    </r>
    <r>
      <rPr>
        <b/>
        <vertAlign val="superscript"/>
        <sz val="10"/>
        <color theme="1"/>
        <rFont val="Times New Roman"/>
        <family val="1"/>
      </rPr>
      <t>a</t>
    </r>
  </si>
  <si>
    <r>
      <t xml:space="preserve">i </t>
    </r>
    <r>
      <rPr>
        <sz val="10"/>
        <rFont val="Times New Roman"/>
        <family val="1"/>
      </rPr>
      <t xml:space="preserve"> We assume that all respondents will have deviations requiring submittal of compliance reports semi-annually. We assume that semiannual compliance reports will take each respondent 4 hours twice per year to prepare.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</si>
</sst>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
    <numFmt numFmtId="165" formatCode="&quot;$&quot;#,##0.00"/>
    <numFmt numFmtId="166" formatCode="0.0"/>
  </numFmts>
  <fonts count="21"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vertAlign val="superscript"/>
      <sz val="10"/>
      <color theme="1"/>
      <name val="Times New Roman"/>
      <family val="1"/>
    </font>
    <font>
      <sz val="10"/>
      <color rgb="FF000000"/>
      <name val="Times New Roman"/>
      <family val="1"/>
    </font>
    <font>
      <vertAlign val="superscript"/>
      <sz val="10"/>
      <color rgb="FF000000"/>
      <name val="Times New Roman"/>
      <family val="1"/>
    </font>
    <font>
      <sz val="7"/>
      <color rgb="FF000000"/>
      <name val="Times New Roman"/>
      <family val="1"/>
    </font>
    <font>
      <b/>
      <i/>
      <sz val="10"/>
      <color rgb="FF000000"/>
      <name val="Times New Roman"/>
      <family val="1"/>
    </font>
    <font>
      <u/>
      <sz val="10"/>
      <color rgb="FF000000"/>
      <name val="Times New Roman"/>
      <family val="1"/>
    </font>
    <font>
      <b/>
      <vertAlign val="superscript"/>
      <sz val="10"/>
      <color rgb="FF000000"/>
      <name val="Times New Roman"/>
      <family val="1"/>
    </font>
    <font>
      <sz val="10"/>
      <color rgb="FFFF0000"/>
      <name val="Arial"/>
      <family val="2"/>
    </font>
    <font>
      <sz val="10"/>
      <color rgb="FFFF0000"/>
      <name val="Times New Roman"/>
      <family val="1"/>
    </font>
    <font>
      <vertAlign val="superscript"/>
      <sz val="10"/>
      <name val="Times New Roman"/>
      <family val="1"/>
    </font>
    <font>
      <sz val="10"/>
      <name val="Times New Roman"/>
      <family val="1"/>
    </font>
    <font>
      <b/>
      <sz val="10"/>
      <name val="Times New Roman"/>
      <family val="1"/>
    </font>
    <font>
      <b/>
      <vertAlign val="superscript"/>
      <sz val="10"/>
      <name val="Times New Roman"/>
      <family val="1"/>
    </font>
    <font>
      <b/>
      <sz val="12"/>
      <color theme="1"/>
      <name val="Times New Roman"/>
      <family val="1"/>
    </font>
    <font>
      <b/>
      <sz val="12"/>
      <color rgb="FF000000"/>
      <name val="Times New Roman"/>
      <family val="1"/>
    </font>
    <font>
      <sz val="11"/>
      <color theme="1"/>
      <name val="Times New Roman"/>
      <family val="1"/>
    </font>
    <font>
      <strike/>
      <sz val="10"/>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63">
    <xf numFmtId="0" fontId="0" fillId="0" borderId="0" xfId="0"/>
    <xf numFmtId="0" fontId="5" fillId="0" borderId="0" xfId="0" applyFont="1" applyAlignment="1">
      <alignment vertical="center"/>
    </xf>
    <xf numFmtId="0" fontId="1" fillId="0" borderId="0" xfId="0" applyFont="1" applyAlignment="1">
      <alignment wrapText="1"/>
    </xf>
    <xf numFmtId="0" fontId="1" fillId="0" borderId="1" xfId="0" applyFont="1" applyBorder="1"/>
    <xf numFmtId="0" fontId="8"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indent="1"/>
    </xf>
    <xf numFmtId="0" fontId="5"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1"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indent="2"/>
    </xf>
    <xf numFmtId="8" fontId="5" fillId="0" borderId="1" xfId="0" applyNumberFormat="1" applyFont="1" applyBorder="1" applyAlignment="1">
      <alignment horizontal="right" vertical="center"/>
    </xf>
    <xf numFmtId="6" fontId="2" fillId="0" borderId="1" xfId="0" applyNumberFormat="1" applyFont="1" applyBorder="1" applyAlignment="1">
      <alignment horizontal="right" vertical="center"/>
    </xf>
    <xf numFmtId="6" fontId="5" fillId="0" borderId="1" xfId="0" applyNumberFormat="1" applyFont="1" applyBorder="1" applyAlignment="1">
      <alignment horizontal="right" vertical="center"/>
    </xf>
    <xf numFmtId="0" fontId="2"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inden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6" fontId="5" fillId="0" borderId="1" xfId="0" applyNumberFormat="1" applyFont="1" applyBorder="1" applyAlignment="1">
      <alignment vertical="center"/>
    </xf>
    <xf numFmtId="8" fontId="5" fillId="0" borderId="1" xfId="0" applyNumberFormat="1" applyFont="1" applyBorder="1" applyAlignment="1">
      <alignment vertical="center"/>
    </xf>
    <xf numFmtId="6" fontId="2" fillId="0" borderId="1" xfId="0" applyNumberFormat="1" applyFont="1" applyBorder="1" applyAlignment="1">
      <alignment vertical="center"/>
    </xf>
    <xf numFmtId="8" fontId="8" fillId="0" borderId="1" xfId="0" applyNumberFormat="1" applyFont="1" applyBorder="1" applyAlignment="1">
      <alignment vertical="center"/>
    </xf>
    <xf numFmtId="0" fontId="5" fillId="0" borderId="1" xfId="0" applyFont="1" applyBorder="1" applyAlignment="1">
      <alignment vertical="center" wrapText="1"/>
    </xf>
    <xf numFmtId="164" fontId="2" fillId="0" borderId="1" xfId="0" applyNumberFormat="1" applyFont="1" applyBorder="1" applyAlignment="1">
      <alignment vertical="center" wrapText="1"/>
    </xf>
    <xf numFmtId="0" fontId="11" fillId="0" borderId="0" xfId="0" applyFont="1"/>
    <xf numFmtId="0" fontId="12" fillId="0" borderId="0" xfId="0" applyFont="1"/>
    <xf numFmtId="0" fontId="2" fillId="0" borderId="1" xfId="0" applyFont="1" applyBorder="1" applyAlignment="1">
      <alignment horizontal="center" vertical="center" wrapText="1"/>
    </xf>
    <xf numFmtId="0" fontId="15" fillId="0" borderId="1" xfId="0" applyFont="1" applyBorder="1" applyAlignment="1">
      <alignment vertical="center"/>
    </xf>
    <xf numFmtId="0" fontId="8" fillId="0" borderId="1" xfId="0" applyFont="1" applyBorder="1" applyAlignment="1">
      <alignment horizontal="center" vertical="center"/>
    </xf>
    <xf numFmtId="0" fontId="1" fillId="0" borderId="0" xfId="0" applyFont="1"/>
    <xf numFmtId="0" fontId="5" fillId="0" borderId="1" xfId="0" applyFont="1" applyBorder="1" applyAlignment="1">
      <alignment horizontal="left" vertical="center" wrapText="1" indent="2"/>
    </xf>
    <xf numFmtId="165" fontId="1" fillId="0" borderId="1" xfId="0" applyNumberFormat="1" applyFont="1" applyBorder="1"/>
    <xf numFmtId="166" fontId="5" fillId="0" borderId="1" xfId="0" applyNumberFormat="1" applyFont="1" applyBorder="1" applyAlignment="1">
      <alignment vertical="center"/>
    </xf>
    <xf numFmtId="8" fontId="5" fillId="0" borderId="1" xfId="0" applyNumberFormat="1" applyFont="1" applyFill="1" applyBorder="1" applyAlignment="1">
      <alignment vertical="center"/>
    </xf>
    <xf numFmtId="0" fontId="5" fillId="0" borderId="1" xfId="0" applyFont="1" applyFill="1" applyBorder="1" applyAlignment="1">
      <alignment vertical="center"/>
    </xf>
    <xf numFmtId="0" fontId="5" fillId="0" borderId="1" xfId="0" applyFont="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indent="2"/>
    </xf>
    <xf numFmtId="0" fontId="5" fillId="0" borderId="1" xfId="0" applyFont="1" applyFill="1" applyBorder="1" applyAlignment="1">
      <alignment horizontal="left" vertical="center" indent="1"/>
    </xf>
    <xf numFmtId="0" fontId="19" fillId="0" borderId="0" xfId="0" applyFont="1"/>
    <xf numFmtId="0" fontId="14" fillId="0" borderId="0" xfId="0" applyFont="1"/>
    <xf numFmtId="1" fontId="14" fillId="0" borderId="0" xfId="0" applyNumberFormat="1" applyFont="1"/>
    <xf numFmtId="0" fontId="13"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13" fillId="0" borderId="0" xfId="0" applyFont="1" applyAlignment="1">
      <alignment horizontal="left" vertical="top"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17" fillId="0" borderId="0" xfId="0" applyFont="1" applyAlignment="1">
      <alignment horizontal="left" wrapText="1"/>
    </xf>
    <xf numFmtId="0" fontId="1" fillId="0" borderId="1" xfId="0" applyFont="1" applyBorder="1" applyAlignment="1">
      <alignment horizontal="center"/>
    </xf>
    <xf numFmtId="0" fontId="14" fillId="0" borderId="0" xfId="0" applyFont="1" applyAlignment="1">
      <alignment horizontal="left" vertical="top"/>
    </xf>
    <xf numFmtId="0" fontId="13" fillId="0" borderId="0" xfId="0" applyFont="1" applyFill="1" applyAlignment="1">
      <alignment horizontal="left" vertical="top" wrapText="1"/>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1" fontId="2" fillId="0" borderId="4" xfId="0" applyNumberFormat="1" applyFont="1" applyBorder="1" applyAlignment="1">
      <alignment horizontal="center" vertical="center"/>
    </xf>
    <xf numFmtId="0" fontId="18" fillId="0" borderId="0" xfId="0" applyFont="1" applyAlignment="1">
      <alignment horizontal="left" vertical="top" wrapText="1"/>
    </xf>
    <xf numFmtId="0" fontId="1" fillId="0" borderId="5" xfId="0" applyFont="1" applyBorder="1" applyAlignment="1">
      <alignment horizontal="center"/>
    </xf>
    <xf numFmtId="0" fontId="1"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racy Curtis" id="{889C6612-0FC8-46AF-BE98-2D25998BBA25}" userId="b17ba48e92a2a2f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
  <sheetViews>
    <sheetView tabSelected="1" topLeftCell="A19" workbookViewId="0">
      <selection activeCell="L31" sqref="L31"/>
    </sheetView>
  </sheetViews>
  <sheetFormatPr defaultColWidth="9.140625" defaultRowHeight="12.75" x14ac:dyDescent="0.2"/>
  <cols>
    <col min="1" max="1" width="60.85546875" style="33" customWidth="1"/>
    <col min="2" max="2" width="10.7109375" style="33" customWidth="1"/>
    <col min="3" max="3" width="11.28515625" style="33" customWidth="1"/>
    <col min="4" max="4" width="10.42578125" style="33" customWidth="1"/>
    <col min="5" max="5" width="11.7109375" style="33" customWidth="1"/>
    <col min="6" max="6" width="9.28515625" style="33" bestFit="1" customWidth="1"/>
    <col min="7" max="7" width="11.42578125" style="33" customWidth="1"/>
    <col min="8" max="8" width="9.28515625" style="33" bestFit="1" customWidth="1"/>
    <col min="9" max="9" width="12" style="33" bestFit="1" customWidth="1"/>
    <col min="10" max="10" width="9.140625" style="33"/>
    <col min="11" max="11" width="13.28515625" style="33" customWidth="1"/>
    <col min="12" max="12" width="9.28515625" style="33" bestFit="1" customWidth="1"/>
    <col min="13" max="16384" width="9.140625" style="33"/>
  </cols>
  <sheetData>
    <row r="1" spans="1:13" ht="19.5" customHeight="1" x14ac:dyDescent="0.25">
      <c r="A1" s="53" t="s">
        <v>71</v>
      </c>
      <c r="B1" s="53"/>
      <c r="C1" s="53"/>
      <c r="D1" s="53"/>
      <c r="E1" s="53"/>
      <c r="F1" s="53"/>
      <c r="G1" s="53"/>
      <c r="H1" s="53"/>
      <c r="I1" s="53"/>
    </row>
    <row r="2" spans="1:13" ht="5.25" customHeight="1" x14ac:dyDescent="0.2">
      <c r="K2" s="29"/>
    </row>
    <row r="3" spans="1:13" ht="74.25" customHeight="1" x14ac:dyDescent="0.2">
      <c r="A3" s="30" t="s">
        <v>0</v>
      </c>
      <c r="B3" s="21" t="s">
        <v>1</v>
      </c>
      <c r="C3" s="21" t="s">
        <v>2</v>
      </c>
      <c r="D3" s="21" t="s">
        <v>3</v>
      </c>
      <c r="E3" s="21" t="s">
        <v>98</v>
      </c>
      <c r="F3" s="21" t="s">
        <v>4</v>
      </c>
      <c r="G3" s="21" t="s">
        <v>34</v>
      </c>
      <c r="H3" s="21" t="s">
        <v>5</v>
      </c>
      <c r="I3" s="21" t="s">
        <v>97</v>
      </c>
      <c r="K3" s="29"/>
    </row>
    <row r="4" spans="1:13" x14ac:dyDescent="0.2">
      <c r="A4" s="19"/>
      <c r="B4" s="20"/>
      <c r="C4" s="20"/>
      <c r="D4" s="20"/>
      <c r="E4" s="3"/>
      <c r="F4" s="20"/>
      <c r="G4" s="3"/>
      <c r="H4" s="20"/>
      <c r="I4" s="3"/>
    </row>
    <row r="5" spans="1:13" x14ac:dyDescent="0.2">
      <c r="A5" s="17" t="s">
        <v>43</v>
      </c>
      <c r="B5" s="11">
        <v>4</v>
      </c>
      <c r="C5" s="11">
        <v>1</v>
      </c>
      <c r="D5" s="11">
        <f>B5*C5</f>
        <v>4</v>
      </c>
      <c r="E5" s="11">
        <v>26</v>
      </c>
      <c r="F5" s="11">
        <f>D5*E5</f>
        <v>104</v>
      </c>
      <c r="G5" s="11">
        <f>F5*0.05</f>
        <v>5.2</v>
      </c>
      <c r="H5" s="11">
        <f>F5*0.1</f>
        <v>10.4</v>
      </c>
      <c r="I5" s="37">
        <f>F5*L$10+G5*L$9+H5*L$11</f>
        <v>13623.168</v>
      </c>
      <c r="K5" s="29"/>
    </row>
    <row r="6" spans="1:13" x14ac:dyDescent="0.2">
      <c r="A6" s="17" t="s">
        <v>6</v>
      </c>
      <c r="B6" s="3"/>
      <c r="C6" s="3"/>
      <c r="D6" s="3"/>
      <c r="E6" s="3"/>
      <c r="F6" s="3"/>
      <c r="G6" s="3"/>
      <c r="H6" s="3"/>
      <c r="I6" s="3"/>
    </row>
    <row r="7" spans="1:13" ht="15.75" x14ac:dyDescent="0.2">
      <c r="A7" s="18" t="s">
        <v>64</v>
      </c>
      <c r="B7" s="11">
        <v>8</v>
      </c>
      <c r="C7" s="11">
        <v>1</v>
      </c>
      <c r="D7" s="11">
        <f>B7*C7</f>
        <v>8</v>
      </c>
      <c r="E7" s="11">
        <v>0</v>
      </c>
      <c r="F7" s="11">
        <f>D7*E7</f>
        <v>0</v>
      </c>
      <c r="G7" s="11">
        <f>F7*0.05</f>
        <v>0</v>
      </c>
      <c r="H7" s="11">
        <f>F7*0.1</f>
        <v>0</v>
      </c>
      <c r="I7" s="22">
        <f>F7*L$10+G7*L$9+H7*L$11</f>
        <v>0</v>
      </c>
    </row>
    <row r="8" spans="1:13" ht="15.75" x14ac:dyDescent="0.25">
      <c r="A8" s="18" t="s">
        <v>7</v>
      </c>
      <c r="B8" s="11">
        <v>8</v>
      </c>
      <c r="C8" s="11">
        <v>1</v>
      </c>
      <c r="D8" s="11">
        <f>B8*C8</f>
        <v>8</v>
      </c>
      <c r="E8" s="11">
        <v>0</v>
      </c>
      <c r="F8" s="11">
        <f>D8*E8</f>
        <v>0</v>
      </c>
      <c r="G8" s="11">
        <f>F8*0.05</f>
        <v>0</v>
      </c>
      <c r="H8" s="11">
        <f>F8*0.1</f>
        <v>0</v>
      </c>
      <c r="I8" s="22">
        <f>F8*L$10+G8*L$9+H8*L$11</f>
        <v>0</v>
      </c>
      <c r="K8" s="54" t="s">
        <v>52</v>
      </c>
      <c r="L8" s="54"/>
      <c r="M8" s="43" t="s">
        <v>53</v>
      </c>
    </row>
    <row r="9" spans="1:13" ht="15.75" x14ac:dyDescent="0.2">
      <c r="A9" s="18" t="s">
        <v>8</v>
      </c>
      <c r="B9" s="11">
        <v>8</v>
      </c>
      <c r="C9" s="11">
        <v>1</v>
      </c>
      <c r="D9" s="11">
        <f>B9*C9</f>
        <v>8</v>
      </c>
      <c r="E9" s="11">
        <v>0</v>
      </c>
      <c r="F9" s="11">
        <f>D9*E9</f>
        <v>0</v>
      </c>
      <c r="G9" s="11">
        <f>F9*0.05</f>
        <v>0</v>
      </c>
      <c r="H9" s="11">
        <f>F9*0.1</f>
        <v>0</v>
      </c>
      <c r="I9" s="22">
        <f>F9*L$10+G9*L$9+H9*L$11</f>
        <v>0</v>
      </c>
      <c r="K9" s="3" t="s">
        <v>55</v>
      </c>
      <c r="L9" s="35">
        <v>147.4</v>
      </c>
      <c r="M9" s="44" t="s">
        <v>59</v>
      </c>
    </row>
    <row r="10" spans="1:13" x14ac:dyDescent="0.2">
      <c r="A10" s="17" t="s">
        <v>9</v>
      </c>
      <c r="B10" s="3"/>
      <c r="C10" s="3"/>
      <c r="D10" s="11"/>
      <c r="E10" s="3"/>
      <c r="F10" s="3"/>
      <c r="G10" s="3"/>
      <c r="H10" s="3"/>
      <c r="I10" s="17"/>
      <c r="K10" s="3" t="s">
        <v>54</v>
      </c>
      <c r="L10" s="35">
        <v>117.92</v>
      </c>
      <c r="M10" s="29"/>
    </row>
    <row r="11" spans="1:13" ht="15.75" x14ac:dyDescent="0.2">
      <c r="A11" s="18" t="s">
        <v>65</v>
      </c>
      <c r="B11" s="11">
        <v>4</v>
      </c>
      <c r="C11" s="11">
        <v>1</v>
      </c>
      <c r="D11" s="11">
        <f>B11*C11</f>
        <v>4</v>
      </c>
      <c r="E11" s="11">
        <v>0</v>
      </c>
      <c r="F11" s="11">
        <f>D11*E11</f>
        <v>0</v>
      </c>
      <c r="G11" s="11">
        <f>F11*0.05</f>
        <v>0</v>
      </c>
      <c r="H11" s="11">
        <f>F11*0.1</f>
        <v>0</v>
      </c>
      <c r="I11" s="22">
        <f>F11*L$10+G11*L$9+H11*L$11</f>
        <v>0</v>
      </c>
      <c r="K11" s="3" t="s">
        <v>56</v>
      </c>
      <c r="L11" s="35">
        <v>57.02</v>
      </c>
      <c r="M11" s="29"/>
    </row>
    <row r="12" spans="1:13" ht="15.75" x14ac:dyDescent="0.2">
      <c r="A12" s="42" t="s">
        <v>77</v>
      </c>
      <c r="B12" s="3"/>
      <c r="C12" s="3"/>
      <c r="D12" s="3"/>
      <c r="E12" s="3"/>
      <c r="F12" s="3"/>
      <c r="G12" s="3"/>
      <c r="H12" s="3"/>
      <c r="I12" s="3"/>
    </row>
    <row r="13" spans="1:13" x14ac:dyDescent="0.2">
      <c r="A13" s="12" t="s">
        <v>46</v>
      </c>
      <c r="B13" s="11">
        <v>4</v>
      </c>
      <c r="C13" s="11">
        <v>1</v>
      </c>
      <c r="D13" s="11">
        <f t="shared" ref="D13:D20" si="0">B13*C13</f>
        <v>4</v>
      </c>
      <c r="E13" s="11">
        <v>0</v>
      </c>
      <c r="F13" s="11">
        <f t="shared" ref="F13:F20" si="1">D13*E13</f>
        <v>0</v>
      </c>
      <c r="G13" s="11">
        <f t="shared" ref="G13:G20" si="2">F13*0.05</f>
        <v>0</v>
      </c>
      <c r="H13" s="11">
        <f t="shared" ref="H13:H20" si="3">F13*0.1</f>
        <v>0</v>
      </c>
      <c r="I13" s="22">
        <f t="shared" ref="I13:I20" si="4">F13*L$10+G13*L$9+H13*L$11</f>
        <v>0</v>
      </c>
    </row>
    <row r="14" spans="1:13" x14ac:dyDescent="0.2">
      <c r="A14" s="12" t="s">
        <v>47</v>
      </c>
      <c r="B14" s="11">
        <v>4</v>
      </c>
      <c r="C14" s="11">
        <v>1</v>
      </c>
      <c r="D14" s="11">
        <f t="shared" si="0"/>
        <v>4</v>
      </c>
      <c r="E14" s="11">
        <v>0</v>
      </c>
      <c r="F14" s="11">
        <f t="shared" si="1"/>
        <v>0</v>
      </c>
      <c r="G14" s="11">
        <f t="shared" si="2"/>
        <v>0</v>
      </c>
      <c r="H14" s="11">
        <f t="shared" si="3"/>
        <v>0</v>
      </c>
      <c r="I14" s="22">
        <f t="shared" si="4"/>
        <v>0</v>
      </c>
    </row>
    <row r="15" spans="1:13" x14ac:dyDescent="0.2">
      <c r="A15" s="12" t="s">
        <v>48</v>
      </c>
      <c r="B15" s="11">
        <v>4</v>
      </c>
      <c r="C15" s="11">
        <v>1</v>
      </c>
      <c r="D15" s="11">
        <f t="shared" si="0"/>
        <v>4</v>
      </c>
      <c r="E15" s="11">
        <v>0</v>
      </c>
      <c r="F15" s="11">
        <f t="shared" si="1"/>
        <v>0</v>
      </c>
      <c r="G15" s="11">
        <f t="shared" si="2"/>
        <v>0</v>
      </c>
      <c r="H15" s="11">
        <f t="shared" si="3"/>
        <v>0</v>
      </c>
      <c r="I15" s="22">
        <f t="shared" si="4"/>
        <v>0</v>
      </c>
    </row>
    <row r="16" spans="1:13" ht="15.75" x14ac:dyDescent="0.2">
      <c r="A16" s="18" t="s">
        <v>10</v>
      </c>
      <c r="B16" s="11">
        <v>4</v>
      </c>
      <c r="C16" s="11">
        <v>1</v>
      </c>
      <c r="D16" s="11">
        <f t="shared" si="0"/>
        <v>4</v>
      </c>
      <c r="E16" s="11">
        <v>0</v>
      </c>
      <c r="F16" s="11">
        <f t="shared" si="1"/>
        <v>0</v>
      </c>
      <c r="G16" s="11">
        <f t="shared" si="2"/>
        <v>0</v>
      </c>
      <c r="H16" s="11">
        <f t="shared" si="3"/>
        <v>0</v>
      </c>
      <c r="I16" s="22">
        <f t="shared" si="4"/>
        <v>0</v>
      </c>
    </row>
    <row r="17" spans="1:9" ht="15.75" x14ac:dyDescent="0.2">
      <c r="A17" s="18" t="s">
        <v>66</v>
      </c>
      <c r="B17" s="11">
        <v>2</v>
      </c>
      <c r="C17" s="11">
        <v>1</v>
      </c>
      <c r="D17" s="11">
        <f t="shared" si="0"/>
        <v>2</v>
      </c>
      <c r="E17" s="11">
        <v>0</v>
      </c>
      <c r="F17" s="11">
        <f t="shared" si="1"/>
        <v>0</v>
      </c>
      <c r="G17" s="11">
        <f t="shared" si="2"/>
        <v>0</v>
      </c>
      <c r="H17" s="11">
        <f t="shared" si="3"/>
        <v>0</v>
      </c>
      <c r="I17" s="22">
        <f t="shared" si="4"/>
        <v>0</v>
      </c>
    </row>
    <row r="18" spans="1:9" ht="15.75" x14ac:dyDescent="0.2">
      <c r="A18" s="18" t="s">
        <v>11</v>
      </c>
      <c r="B18" s="11">
        <v>4</v>
      </c>
      <c r="C18" s="11">
        <v>1</v>
      </c>
      <c r="D18" s="11">
        <f t="shared" si="0"/>
        <v>4</v>
      </c>
      <c r="E18" s="11">
        <v>0</v>
      </c>
      <c r="F18" s="11">
        <f t="shared" si="1"/>
        <v>0</v>
      </c>
      <c r="G18" s="11">
        <f t="shared" si="2"/>
        <v>0</v>
      </c>
      <c r="H18" s="11">
        <f t="shared" si="3"/>
        <v>0</v>
      </c>
      <c r="I18" s="22">
        <f t="shared" si="4"/>
        <v>0</v>
      </c>
    </row>
    <row r="19" spans="1:9" ht="15" customHeight="1" x14ac:dyDescent="0.2">
      <c r="A19" s="42" t="s">
        <v>81</v>
      </c>
      <c r="B19" s="11">
        <v>4</v>
      </c>
      <c r="C19" s="11">
        <v>2</v>
      </c>
      <c r="D19" s="11">
        <f t="shared" si="0"/>
        <v>8</v>
      </c>
      <c r="E19" s="11">
        <v>26</v>
      </c>
      <c r="F19" s="11">
        <f t="shared" si="1"/>
        <v>208</v>
      </c>
      <c r="G19" s="11">
        <f t="shared" si="2"/>
        <v>10.4</v>
      </c>
      <c r="H19" s="11">
        <f t="shared" si="3"/>
        <v>20.8</v>
      </c>
      <c r="I19" s="23">
        <f t="shared" si="4"/>
        <v>27246.335999999999</v>
      </c>
    </row>
    <row r="20" spans="1:9" ht="15.75" x14ac:dyDescent="0.2">
      <c r="A20" s="42" t="s">
        <v>12</v>
      </c>
      <c r="B20" s="11">
        <v>4</v>
      </c>
      <c r="C20" s="11">
        <v>2</v>
      </c>
      <c r="D20" s="11">
        <f t="shared" si="0"/>
        <v>8</v>
      </c>
      <c r="E20" s="11">
        <v>26</v>
      </c>
      <c r="F20" s="11">
        <f t="shared" si="1"/>
        <v>208</v>
      </c>
      <c r="G20" s="11">
        <f t="shared" si="2"/>
        <v>10.4</v>
      </c>
      <c r="H20" s="11">
        <f t="shared" si="3"/>
        <v>20.8</v>
      </c>
      <c r="I20" s="23">
        <f t="shared" si="4"/>
        <v>27246.335999999999</v>
      </c>
    </row>
    <row r="21" spans="1:9" ht="13.5" x14ac:dyDescent="0.2">
      <c r="A21" s="4" t="s">
        <v>13</v>
      </c>
      <c r="B21" s="5"/>
      <c r="C21" s="4"/>
      <c r="D21" s="32"/>
      <c r="E21" s="16"/>
      <c r="F21" s="50">
        <f>SUM(F4:H20)</f>
        <v>597.99999999999989</v>
      </c>
      <c r="G21" s="50"/>
      <c r="H21" s="50"/>
      <c r="I21" s="25">
        <f>SUM(I4:I20)</f>
        <v>68115.839999999997</v>
      </c>
    </row>
    <row r="22" spans="1:9" x14ac:dyDescent="0.2">
      <c r="A22" s="17" t="s">
        <v>14</v>
      </c>
      <c r="B22" s="17"/>
      <c r="C22" s="17"/>
      <c r="D22" s="17"/>
      <c r="E22" s="17"/>
      <c r="F22" s="17"/>
      <c r="G22" s="17"/>
      <c r="H22" s="17"/>
      <c r="I22" s="17"/>
    </row>
    <row r="23" spans="1:9" ht="15.75" x14ac:dyDescent="0.2">
      <c r="A23" s="18" t="s">
        <v>67</v>
      </c>
      <c r="B23" s="11">
        <v>4</v>
      </c>
      <c r="C23" s="11">
        <v>1</v>
      </c>
      <c r="D23" s="11">
        <f>B23*C23</f>
        <v>4</v>
      </c>
      <c r="E23" s="11">
        <v>0</v>
      </c>
      <c r="F23" s="11">
        <f>D23*E23</f>
        <v>0</v>
      </c>
      <c r="G23" s="11">
        <f>F23*0.05</f>
        <v>0</v>
      </c>
      <c r="H23" s="11">
        <f>F23*0.1</f>
        <v>0</v>
      </c>
      <c r="I23" s="22">
        <f t="shared" ref="I23:I32" si="5">F23*L$10+G23*L$9+H23*L$11</f>
        <v>0</v>
      </c>
    </row>
    <row r="24" spans="1:9" ht="15.75" x14ac:dyDescent="0.2">
      <c r="A24" s="18" t="s">
        <v>68</v>
      </c>
      <c r="B24" s="11">
        <v>4</v>
      </c>
      <c r="C24" s="11">
        <v>1</v>
      </c>
      <c r="D24" s="11">
        <f>B24*C24</f>
        <v>4</v>
      </c>
      <c r="E24" s="11">
        <v>0</v>
      </c>
      <c r="F24" s="11">
        <f>D24*E24</f>
        <v>0</v>
      </c>
      <c r="G24" s="11">
        <f>F24*0.05</f>
        <v>0</v>
      </c>
      <c r="H24" s="11">
        <f>F24*0.1</f>
        <v>0</v>
      </c>
      <c r="I24" s="22">
        <f t="shared" si="5"/>
        <v>0</v>
      </c>
    </row>
    <row r="25" spans="1:9" x14ac:dyDescent="0.2">
      <c r="A25" s="18" t="s">
        <v>69</v>
      </c>
      <c r="B25" s="3"/>
      <c r="C25" s="3"/>
      <c r="D25" s="3"/>
      <c r="E25" s="3"/>
      <c r="F25" s="3"/>
      <c r="G25" s="3"/>
      <c r="H25" s="3"/>
      <c r="I25" s="22">
        <f t="shared" si="5"/>
        <v>0</v>
      </c>
    </row>
    <row r="26" spans="1:9" ht="15.75" x14ac:dyDescent="0.2">
      <c r="A26" s="41" t="s">
        <v>80</v>
      </c>
      <c r="B26" s="11">
        <v>1</v>
      </c>
      <c r="C26" s="11">
        <v>1</v>
      </c>
      <c r="D26" s="11">
        <f t="shared" ref="D26:D32" si="6">B26*C26</f>
        <v>1</v>
      </c>
      <c r="E26" s="11">
        <v>0</v>
      </c>
      <c r="F26" s="11">
        <f t="shared" ref="F26:F32" si="7">D26*E26</f>
        <v>0</v>
      </c>
      <c r="G26" s="11">
        <f t="shared" ref="G26:G32" si="8">F26*0.05</f>
        <v>0</v>
      </c>
      <c r="H26" s="11">
        <f t="shared" ref="H26:H32" si="9">F26*0.1</f>
        <v>0</v>
      </c>
      <c r="I26" s="22">
        <f t="shared" si="5"/>
        <v>0</v>
      </c>
    </row>
    <row r="27" spans="1:9" x14ac:dyDescent="0.2">
      <c r="A27" s="12" t="s">
        <v>49</v>
      </c>
      <c r="B27" s="11">
        <v>0.5</v>
      </c>
      <c r="C27" s="11">
        <v>52</v>
      </c>
      <c r="D27" s="11">
        <f t="shared" si="6"/>
        <v>26</v>
      </c>
      <c r="E27" s="11">
        <v>26</v>
      </c>
      <c r="F27" s="11">
        <f t="shared" si="7"/>
        <v>676</v>
      </c>
      <c r="G27" s="11">
        <f t="shared" si="8"/>
        <v>33.800000000000004</v>
      </c>
      <c r="H27" s="11">
        <f t="shared" si="9"/>
        <v>67.600000000000009</v>
      </c>
      <c r="I27" s="23">
        <f t="shared" si="5"/>
        <v>88550.59199999999</v>
      </c>
    </row>
    <row r="28" spans="1:9" ht="28.5" x14ac:dyDescent="0.2">
      <c r="A28" s="34" t="s">
        <v>51</v>
      </c>
      <c r="B28" s="11">
        <v>1</v>
      </c>
      <c r="C28" s="11">
        <v>12</v>
      </c>
      <c r="D28" s="11">
        <f t="shared" si="6"/>
        <v>12</v>
      </c>
      <c r="E28" s="11">
        <v>26</v>
      </c>
      <c r="F28" s="11">
        <f t="shared" si="7"/>
        <v>312</v>
      </c>
      <c r="G28" s="11">
        <f t="shared" si="8"/>
        <v>15.600000000000001</v>
      </c>
      <c r="H28" s="11">
        <f t="shared" si="9"/>
        <v>31.200000000000003</v>
      </c>
      <c r="I28" s="23">
        <f t="shared" si="5"/>
        <v>40869.504000000001</v>
      </c>
    </row>
    <row r="29" spans="1:9" x14ac:dyDescent="0.2">
      <c r="A29" s="12" t="s">
        <v>50</v>
      </c>
      <c r="B29" s="11">
        <v>1</v>
      </c>
      <c r="C29" s="11">
        <v>12</v>
      </c>
      <c r="D29" s="11">
        <f t="shared" si="6"/>
        <v>12</v>
      </c>
      <c r="E29" s="11">
        <v>26</v>
      </c>
      <c r="F29" s="11">
        <f t="shared" si="7"/>
        <v>312</v>
      </c>
      <c r="G29" s="11">
        <f t="shared" si="8"/>
        <v>15.600000000000001</v>
      </c>
      <c r="H29" s="11">
        <f t="shared" si="9"/>
        <v>31.200000000000003</v>
      </c>
      <c r="I29" s="23">
        <f t="shared" si="5"/>
        <v>40869.504000000001</v>
      </c>
    </row>
    <row r="30" spans="1:9" x14ac:dyDescent="0.2">
      <c r="A30" s="18" t="s">
        <v>70</v>
      </c>
      <c r="B30" s="11">
        <v>4</v>
      </c>
      <c r="C30" s="11">
        <v>1</v>
      </c>
      <c r="D30" s="11">
        <f t="shared" si="6"/>
        <v>4</v>
      </c>
      <c r="E30" s="11">
        <v>26</v>
      </c>
      <c r="F30" s="11">
        <f t="shared" si="7"/>
        <v>104</v>
      </c>
      <c r="G30" s="11">
        <f t="shared" si="8"/>
        <v>5.2</v>
      </c>
      <c r="H30" s="11">
        <f t="shared" si="9"/>
        <v>10.4</v>
      </c>
      <c r="I30" s="23">
        <f t="shared" si="5"/>
        <v>13623.168</v>
      </c>
    </row>
    <row r="31" spans="1:9" x14ac:dyDescent="0.2">
      <c r="A31" s="17" t="s">
        <v>15</v>
      </c>
      <c r="B31" s="11">
        <v>4</v>
      </c>
      <c r="C31" s="11">
        <v>1</v>
      </c>
      <c r="D31" s="11">
        <f t="shared" si="6"/>
        <v>4</v>
      </c>
      <c r="E31" s="11">
        <v>0</v>
      </c>
      <c r="F31" s="11">
        <f t="shared" si="7"/>
        <v>0</v>
      </c>
      <c r="G31" s="11">
        <f t="shared" si="8"/>
        <v>0</v>
      </c>
      <c r="H31" s="11">
        <f t="shared" si="9"/>
        <v>0</v>
      </c>
      <c r="I31" s="22">
        <f t="shared" si="5"/>
        <v>0</v>
      </c>
    </row>
    <row r="32" spans="1:9" x14ac:dyDescent="0.2">
      <c r="A32" s="17" t="s">
        <v>16</v>
      </c>
      <c r="B32" s="11">
        <v>0</v>
      </c>
      <c r="C32" s="11">
        <v>0</v>
      </c>
      <c r="D32" s="11">
        <f t="shared" si="6"/>
        <v>0</v>
      </c>
      <c r="E32" s="11">
        <v>0</v>
      </c>
      <c r="F32" s="11">
        <f t="shared" si="7"/>
        <v>0</v>
      </c>
      <c r="G32" s="11">
        <f t="shared" si="8"/>
        <v>0</v>
      </c>
      <c r="H32" s="11">
        <f t="shared" si="9"/>
        <v>0</v>
      </c>
      <c r="I32" s="22">
        <f t="shared" si="5"/>
        <v>0</v>
      </c>
    </row>
    <row r="33" spans="1:12" ht="13.5" x14ac:dyDescent="0.2">
      <c r="A33" s="4" t="s">
        <v>17</v>
      </c>
      <c r="B33" s="6"/>
      <c r="C33" s="4"/>
      <c r="D33" s="32"/>
      <c r="E33" s="3"/>
      <c r="F33" s="51">
        <f>SUM(F22:H32)</f>
        <v>1614.6000000000001</v>
      </c>
      <c r="G33" s="51"/>
      <c r="H33" s="51"/>
      <c r="I33" s="25">
        <f>SUM(I22:I32)</f>
        <v>183912.76799999998</v>
      </c>
    </row>
    <row r="34" spans="1:12" ht="15.75" x14ac:dyDescent="0.2">
      <c r="A34" s="5" t="s">
        <v>60</v>
      </c>
      <c r="B34" s="5"/>
      <c r="C34" s="5"/>
      <c r="D34" s="16"/>
      <c r="E34" s="3"/>
      <c r="F34" s="52">
        <f>ROUND(F33+F21,-1)</f>
        <v>2210</v>
      </c>
      <c r="G34" s="52"/>
      <c r="H34" s="52"/>
      <c r="I34" s="24">
        <f>ROUND(I33+I21,-3)</f>
        <v>252000</v>
      </c>
    </row>
    <row r="35" spans="1:12" ht="15" customHeight="1" x14ac:dyDescent="0.2">
      <c r="A35" s="31" t="s">
        <v>61</v>
      </c>
      <c r="B35" s="26"/>
      <c r="C35" s="26"/>
      <c r="D35" s="26"/>
      <c r="E35" s="26"/>
      <c r="F35" s="26"/>
      <c r="G35" s="26"/>
      <c r="H35" s="26"/>
      <c r="I35" s="27">
        <f>15*26</f>
        <v>390</v>
      </c>
      <c r="K35" s="45">
        <f>F34/52</f>
        <v>42.5</v>
      </c>
      <c r="L35" s="44" t="s">
        <v>35</v>
      </c>
    </row>
    <row r="36" spans="1:12" ht="15" customHeight="1" x14ac:dyDescent="0.2">
      <c r="A36" s="31" t="s">
        <v>62</v>
      </c>
      <c r="B36" s="26"/>
      <c r="C36" s="26"/>
      <c r="D36" s="26"/>
      <c r="E36" s="26"/>
      <c r="F36" s="26"/>
      <c r="G36" s="26"/>
      <c r="H36" s="26"/>
      <c r="I36" s="27">
        <f>ROUND(I35+I34,-3)</f>
        <v>252000</v>
      </c>
    </row>
    <row r="37" spans="1:12" ht="6.75" customHeight="1" x14ac:dyDescent="0.2">
      <c r="A37" s="7"/>
      <c r="B37" s="7"/>
      <c r="C37" s="7"/>
      <c r="D37" s="7"/>
      <c r="E37" s="7"/>
      <c r="F37" s="7"/>
      <c r="G37" s="7"/>
      <c r="H37" s="7"/>
      <c r="I37" s="7"/>
    </row>
    <row r="38" spans="1:12" ht="15" customHeight="1" x14ac:dyDescent="0.2">
      <c r="A38" s="8" t="s">
        <v>18</v>
      </c>
      <c r="B38" s="1"/>
      <c r="C38" s="1"/>
      <c r="D38" s="1"/>
      <c r="E38" s="1"/>
      <c r="F38" s="1"/>
      <c r="G38" s="1"/>
      <c r="H38" s="1"/>
      <c r="I38" s="1"/>
    </row>
    <row r="39" spans="1:12" ht="15.75" x14ac:dyDescent="0.2">
      <c r="A39" s="48" t="s">
        <v>19</v>
      </c>
      <c r="B39" s="48"/>
      <c r="C39" s="48"/>
      <c r="D39" s="48"/>
      <c r="E39" s="48"/>
      <c r="F39" s="48"/>
      <c r="G39" s="48"/>
      <c r="H39" s="48"/>
      <c r="I39" s="48"/>
    </row>
    <row r="40" spans="1:12" ht="48" customHeight="1" x14ac:dyDescent="0.2">
      <c r="A40" s="47" t="s">
        <v>63</v>
      </c>
      <c r="B40" s="47"/>
      <c r="C40" s="47"/>
      <c r="D40" s="47"/>
      <c r="E40" s="47"/>
      <c r="F40" s="47"/>
      <c r="G40" s="47"/>
      <c r="H40" s="47"/>
      <c r="I40" s="47"/>
    </row>
    <row r="41" spans="1:12" ht="15.75" x14ac:dyDescent="0.2">
      <c r="A41" s="48" t="s">
        <v>20</v>
      </c>
      <c r="B41" s="48"/>
      <c r="C41" s="48"/>
      <c r="D41" s="48"/>
      <c r="E41" s="48"/>
      <c r="F41" s="48"/>
      <c r="G41" s="48"/>
      <c r="H41" s="48"/>
      <c r="I41" s="48"/>
    </row>
    <row r="42" spans="1:12" ht="47.25" customHeight="1" x14ac:dyDescent="0.2">
      <c r="A42" s="49" t="s">
        <v>78</v>
      </c>
      <c r="B42" s="49"/>
      <c r="C42" s="49"/>
      <c r="D42" s="49"/>
      <c r="E42" s="49"/>
      <c r="F42" s="49"/>
      <c r="G42" s="49"/>
      <c r="H42" s="49"/>
      <c r="I42" s="49"/>
    </row>
    <row r="43" spans="1:12" ht="15.75" x14ac:dyDescent="0.2">
      <c r="A43" s="48" t="s">
        <v>21</v>
      </c>
      <c r="B43" s="48"/>
      <c r="C43" s="48"/>
      <c r="D43" s="48"/>
      <c r="E43" s="48"/>
      <c r="F43" s="48"/>
      <c r="G43" s="48"/>
      <c r="H43" s="48"/>
      <c r="I43" s="48"/>
    </row>
    <row r="44" spans="1:12" ht="31.5" customHeight="1" x14ac:dyDescent="0.2">
      <c r="A44" s="47" t="s">
        <v>22</v>
      </c>
      <c r="B44" s="47"/>
      <c r="C44" s="47"/>
      <c r="D44" s="47"/>
      <c r="E44" s="47"/>
      <c r="F44" s="47"/>
      <c r="G44" s="47"/>
      <c r="H44" s="47"/>
      <c r="I44" s="47"/>
    </row>
    <row r="45" spans="1:12" ht="15.75" x14ac:dyDescent="0.2">
      <c r="A45" s="46" t="s">
        <v>79</v>
      </c>
      <c r="B45" s="46"/>
      <c r="C45" s="46"/>
      <c r="D45" s="46"/>
      <c r="E45" s="46"/>
      <c r="F45" s="46"/>
      <c r="G45" s="46"/>
      <c r="H45" s="46"/>
      <c r="I45" s="46"/>
    </row>
    <row r="46" spans="1:12" ht="15.75" x14ac:dyDescent="0.2">
      <c r="A46" s="48" t="s">
        <v>23</v>
      </c>
      <c r="B46" s="48"/>
      <c r="C46" s="48"/>
      <c r="D46" s="48"/>
      <c r="E46" s="48"/>
      <c r="F46" s="48"/>
      <c r="G46" s="48"/>
      <c r="H46" s="48"/>
      <c r="I46" s="48"/>
    </row>
    <row r="47" spans="1:12" ht="31.5" customHeight="1" x14ac:dyDescent="0.2">
      <c r="A47" s="49" t="s">
        <v>99</v>
      </c>
      <c r="B47" s="49"/>
      <c r="C47" s="49"/>
      <c r="D47" s="49"/>
      <c r="E47" s="49"/>
      <c r="F47" s="49"/>
      <c r="G47" s="49"/>
      <c r="H47" s="49"/>
      <c r="I47" s="49"/>
    </row>
    <row r="48" spans="1:12" ht="15.75" x14ac:dyDescent="0.2">
      <c r="A48" s="48" t="s">
        <v>24</v>
      </c>
      <c r="B48" s="48"/>
      <c r="C48" s="48"/>
      <c r="D48" s="48"/>
      <c r="E48" s="48"/>
      <c r="F48" s="48"/>
      <c r="G48" s="48"/>
      <c r="H48" s="48"/>
      <c r="I48" s="48"/>
    </row>
    <row r="49" spans="1:9" ht="15.75" x14ac:dyDescent="0.2">
      <c r="A49" s="46" t="s">
        <v>44</v>
      </c>
      <c r="B49" s="46"/>
      <c r="C49" s="46"/>
      <c r="D49" s="46"/>
      <c r="E49" s="46"/>
      <c r="F49" s="46"/>
      <c r="G49" s="46"/>
      <c r="H49" s="46"/>
      <c r="I49" s="46"/>
    </row>
    <row r="50" spans="1:9" x14ac:dyDescent="0.2">
      <c r="A50" s="2"/>
      <c r="B50" s="2"/>
      <c r="C50" s="2"/>
      <c r="D50" s="2"/>
      <c r="E50" s="2"/>
      <c r="F50" s="2"/>
      <c r="G50" s="2"/>
      <c r="H50" s="2"/>
      <c r="I50" s="2"/>
    </row>
  </sheetData>
  <mergeCells count="16">
    <mergeCell ref="F21:H21"/>
    <mergeCell ref="F33:H33"/>
    <mergeCell ref="F34:H34"/>
    <mergeCell ref="A1:I1"/>
    <mergeCell ref="K8:L8"/>
    <mergeCell ref="A40:I40"/>
    <mergeCell ref="A39:I39"/>
    <mergeCell ref="A41:I41"/>
    <mergeCell ref="A42:I42"/>
    <mergeCell ref="A43:I43"/>
    <mergeCell ref="A49:I49"/>
    <mergeCell ref="A44:I44"/>
    <mergeCell ref="A45:I45"/>
    <mergeCell ref="A46:I46"/>
    <mergeCell ref="A47:I47"/>
    <mergeCell ref="A48:I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workbookViewId="0">
      <selection activeCell="A23" sqref="A23:I23"/>
    </sheetView>
  </sheetViews>
  <sheetFormatPr defaultRowHeight="15" x14ac:dyDescent="0.25"/>
  <cols>
    <col min="1" max="1" width="54.28515625" customWidth="1"/>
    <col min="2" max="2" width="10.140625" customWidth="1"/>
    <col min="7" max="7" width="9.85546875" customWidth="1"/>
    <col min="11" max="11" width="13.7109375" customWidth="1"/>
  </cols>
  <sheetData>
    <row r="1" spans="1:13" ht="34.5" customHeight="1" x14ac:dyDescent="0.25">
      <c r="A1" s="60" t="s">
        <v>72</v>
      </c>
      <c r="B1" s="60"/>
      <c r="C1" s="60"/>
      <c r="D1" s="60"/>
      <c r="E1" s="60"/>
      <c r="F1" s="60"/>
      <c r="G1" s="60"/>
      <c r="H1" s="60"/>
      <c r="I1" s="60"/>
    </row>
    <row r="2" spans="1:13" ht="8.25" customHeight="1" x14ac:dyDescent="0.25">
      <c r="K2" s="28"/>
    </row>
    <row r="3" spans="1:13" ht="76.5" x14ac:dyDescent="0.25">
      <c r="A3" s="30" t="s">
        <v>0</v>
      </c>
      <c r="B3" s="21" t="s">
        <v>93</v>
      </c>
      <c r="C3" s="21" t="s">
        <v>36</v>
      </c>
      <c r="D3" s="21" t="s">
        <v>94</v>
      </c>
      <c r="E3" s="21" t="s">
        <v>95</v>
      </c>
      <c r="F3" s="21" t="s">
        <v>37</v>
      </c>
      <c r="G3" s="21" t="s">
        <v>38</v>
      </c>
      <c r="H3" s="21" t="s">
        <v>39</v>
      </c>
      <c r="I3" s="21" t="s">
        <v>96</v>
      </c>
      <c r="K3" s="29"/>
    </row>
    <row r="4" spans="1:13" x14ac:dyDescent="0.25">
      <c r="A4" s="17" t="s">
        <v>43</v>
      </c>
      <c r="B4" s="17">
        <v>2</v>
      </c>
      <c r="C4" s="17">
        <v>1</v>
      </c>
      <c r="D4" s="17">
        <f>B4*C4</f>
        <v>2</v>
      </c>
      <c r="E4" s="38">
        <v>0</v>
      </c>
      <c r="F4" s="17">
        <f>D4*E4</f>
        <v>0</v>
      </c>
      <c r="G4" s="17">
        <f>F4*0.05</f>
        <v>0</v>
      </c>
      <c r="H4" s="17">
        <f>F4*0.1</f>
        <v>0</v>
      </c>
      <c r="I4" s="13">
        <f>F4*L$10+G4*L$9+H4*L$11</f>
        <v>0</v>
      </c>
      <c r="K4" s="29"/>
    </row>
    <row r="5" spans="1:13" x14ac:dyDescent="0.25">
      <c r="A5" s="17" t="s">
        <v>25</v>
      </c>
      <c r="B5" s="3"/>
      <c r="C5" s="3"/>
      <c r="D5" s="3"/>
      <c r="E5" s="3"/>
      <c r="F5" s="3"/>
      <c r="G5" s="3"/>
      <c r="H5" s="3"/>
      <c r="I5" s="10"/>
    </row>
    <row r="6" spans="1:13" ht="15.75" x14ac:dyDescent="0.25">
      <c r="A6" s="18" t="s">
        <v>74</v>
      </c>
      <c r="B6" s="17">
        <v>8</v>
      </c>
      <c r="C6" s="17">
        <v>1</v>
      </c>
      <c r="D6" s="17">
        <f>B6*C6</f>
        <v>8</v>
      </c>
      <c r="E6" s="17">
        <v>0</v>
      </c>
      <c r="F6" s="17">
        <f t="shared" ref="F6:F8" si="0">D6*E6</f>
        <v>0</v>
      </c>
      <c r="G6" s="17">
        <f t="shared" ref="G6:G8" si="1">F6*0.05</f>
        <v>0</v>
      </c>
      <c r="H6" s="17">
        <f t="shared" ref="H6:H8" si="2">F6*0.1</f>
        <v>0</v>
      </c>
      <c r="I6" s="15">
        <f>F6*L$10+G6*L$9+H6*L$11</f>
        <v>0</v>
      </c>
    </row>
    <row r="7" spans="1:13" ht="29.25" customHeight="1" x14ac:dyDescent="0.25">
      <c r="A7" s="40" t="s">
        <v>73</v>
      </c>
      <c r="B7" s="17">
        <v>4</v>
      </c>
      <c r="C7" s="17">
        <v>1</v>
      </c>
      <c r="D7" s="17">
        <f>B7*C7</f>
        <v>4</v>
      </c>
      <c r="E7" s="17">
        <v>0</v>
      </c>
      <c r="F7" s="17">
        <f t="shared" si="0"/>
        <v>0</v>
      </c>
      <c r="G7" s="17">
        <f t="shared" si="1"/>
        <v>0</v>
      </c>
      <c r="H7" s="17">
        <f t="shared" si="2"/>
        <v>0</v>
      </c>
      <c r="I7" s="15">
        <f>F7*L$10+G7*L$9+H7*L$11</f>
        <v>0</v>
      </c>
    </row>
    <row r="8" spans="1:13" x14ac:dyDescent="0.25">
      <c r="A8" s="18" t="s">
        <v>26</v>
      </c>
      <c r="B8" s="17">
        <v>1</v>
      </c>
      <c r="C8" s="17">
        <v>1</v>
      </c>
      <c r="D8" s="17">
        <f>B8*C8</f>
        <v>1</v>
      </c>
      <c r="E8" s="17">
        <v>0</v>
      </c>
      <c r="F8" s="17">
        <f t="shared" si="0"/>
        <v>0</v>
      </c>
      <c r="G8" s="17">
        <f t="shared" si="1"/>
        <v>0</v>
      </c>
      <c r="H8" s="17">
        <f t="shared" si="2"/>
        <v>0</v>
      </c>
      <c r="I8" s="15">
        <f>F8*L$10+G8*L$9+H8*L$11</f>
        <v>0</v>
      </c>
      <c r="K8" s="61" t="s">
        <v>52</v>
      </c>
      <c r="L8" s="62"/>
      <c r="M8" s="33" t="s">
        <v>53</v>
      </c>
    </row>
    <row r="9" spans="1:13" ht="15.75" x14ac:dyDescent="0.25">
      <c r="A9" s="17" t="s">
        <v>27</v>
      </c>
      <c r="B9" s="17" t="s">
        <v>28</v>
      </c>
      <c r="C9" s="3"/>
      <c r="D9" s="3"/>
      <c r="E9" s="3"/>
      <c r="F9" s="3"/>
      <c r="G9" s="3"/>
      <c r="H9" s="3"/>
      <c r="I9" s="10"/>
      <c r="K9" s="3" t="s">
        <v>54</v>
      </c>
      <c r="L9" s="35">
        <v>65.709999999999994</v>
      </c>
      <c r="M9" s="44" t="s">
        <v>57</v>
      </c>
    </row>
    <row r="10" spans="1:13" x14ac:dyDescent="0.25">
      <c r="A10" s="17" t="s">
        <v>29</v>
      </c>
      <c r="B10" s="3"/>
      <c r="C10" s="3"/>
      <c r="D10" s="3"/>
      <c r="E10" s="3"/>
      <c r="F10" s="3"/>
      <c r="G10" s="3"/>
      <c r="H10" s="3"/>
      <c r="I10" s="10"/>
      <c r="K10" s="3" t="s">
        <v>55</v>
      </c>
      <c r="L10" s="35">
        <v>48.75</v>
      </c>
      <c r="M10" s="29"/>
    </row>
    <row r="11" spans="1:13" ht="32.1" customHeight="1" x14ac:dyDescent="0.25">
      <c r="A11" s="39" t="s">
        <v>75</v>
      </c>
      <c r="B11" s="17">
        <v>1</v>
      </c>
      <c r="C11" s="17">
        <v>1</v>
      </c>
      <c r="D11" s="17">
        <f>B11*C11</f>
        <v>1</v>
      </c>
      <c r="E11" s="17">
        <v>0</v>
      </c>
      <c r="F11" s="17">
        <f>D11*E11</f>
        <v>0</v>
      </c>
      <c r="G11" s="17">
        <f>F11*0.05</f>
        <v>0</v>
      </c>
      <c r="H11" s="17">
        <f>F11*0.1</f>
        <v>0</v>
      </c>
      <c r="I11" s="15">
        <f>F11*L$10+G11*L$9+H11*L$11</f>
        <v>0</v>
      </c>
      <c r="K11" s="3" t="s">
        <v>56</v>
      </c>
      <c r="L11" s="35">
        <v>26.38</v>
      </c>
      <c r="M11" s="29"/>
    </row>
    <row r="12" spans="1:13" ht="15.75" x14ac:dyDescent="0.25">
      <c r="A12" s="18" t="s">
        <v>30</v>
      </c>
      <c r="B12" s="3"/>
      <c r="C12" s="3"/>
      <c r="D12" s="3"/>
      <c r="E12" s="3"/>
      <c r="F12" s="3"/>
      <c r="G12" s="3"/>
      <c r="H12" s="3"/>
      <c r="I12" s="10"/>
    </row>
    <row r="13" spans="1:13" x14ac:dyDescent="0.25">
      <c r="A13" s="12" t="s">
        <v>40</v>
      </c>
      <c r="B13" s="17">
        <v>4</v>
      </c>
      <c r="C13" s="17">
        <v>1</v>
      </c>
      <c r="D13" s="17">
        <f t="shared" ref="D13:D19" si="3">B13*C13</f>
        <v>4</v>
      </c>
      <c r="E13" s="17">
        <v>0</v>
      </c>
      <c r="F13" s="17">
        <f t="shared" ref="F13:F19" si="4">D13*E13</f>
        <v>0</v>
      </c>
      <c r="G13" s="17">
        <f t="shared" ref="G13:G19" si="5">F13*0.05</f>
        <v>0</v>
      </c>
      <c r="H13" s="17">
        <f t="shared" ref="H13:H19" si="6">F13*0.1</f>
        <v>0</v>
      </c>
      <c r="I13" s="15">
        <f t="shared" ref="I13:I19" si="7">F13*L$10+G13*L$9+H13*L$11</f>
        <v>0</v>
      </c>
    </row>
    <row r="14" spans="1:13" ht="25.5" x14ac:dyDescent="0.25">
      <c r="A14" s="34" t="s">
        <v>41</v>
      </c>
      <c r="B14" s="17">
        <v>2</v>
      </c>
      <c r="C14" s="17">
        <v>1</v>
      </c>
      <c r="D14" s="17">
        <f t="shared" si="3"/>
        <v>2</v>
      </c>
      <c r="E14" s="17">
        <v>0</v>
      </c>
      <c r="F14" s="17">
        <f t="shared" si="4"/>
        <v>0</v>
      </c>
      <c r="G14" s="17">
        <f t="shared" si="5"/>
        <v>0</v>
      </c>
      <c r="H14" s="17">
        <f t="shared" si="6"/>
        <v>0</v>
      </c>
      <c r="I14" s="15">
        <f t="shared" si="7"/>
        <v>0</v>
      </c>
    </row>
    <row r="15" spans="1:13" x14ac:dyDescent="0.25">
      <c r="A15" s="41" t="s">
        <v>31</v>
      </c>
      <c r="B15" s="17">
        <v>2</v>
      </c>
      <c r="C15" s="17">
        <v>1</v>
      </c>
      <c r="D15" s="17">
        <f t="shared" si="3"/>
        <v>2</v>
      </c>
      <c r="E15" s="17">
        <v>0</v>
      </c>
      <c r="F15" s="17">
        <f t="shared" si="4"/>
        <v>0</v>
      </c>
      <c r="G15" s="17">
        <f t="shared" si="5"/>
        <v>0</v>
      </c>
      <c r="H15" s="17">
        <f t="shared" si="6"/>
        <v>0</v>
      </c>
      <c r="I15" s="15">
        <f t="shared" si="7"/>
        <v>0</v>
      </c>
    </row>
    <row r="16" spans="1:13" ht="15.75" x14ac:dyDescent="0.25">
      <c r="A16" s="18" t="s">
        <v>32</v>
      </c>
      <c r="B16" s="17">
        <v>2</v>
      </c>
      <c r="C16" s="17">
        <v>1</v>
      </c>
      <c r="D16" s="17">
        <f t="shared" si="3"/>
        <v>2</v>
      </c>
      <c r="E16" s="17">
        <v>0</v>
      </c>
      <c r="F16" s="17">
        <f t="shared" si="4"/>
        <v>0</v>
      </c>
      <c r="G16" s="17">
        <f t="shared" si="5"/>
        <v>0</v>
      </c>
      <c r="H16" s="17">
        <f t="shared" si="6"/>
        <v>0</v>
      </c>
      <c r="I16" s="15">
        <f t="shared" si="7"/>
        <v>0</v>
      </c>
    </row>
    <row r="17" spans="1:9" ht="15.75" x14ac:dyDescent="0.25">
      <c r="A17" s="18" t="s">
        <v>42</v>
      </c>
      <c r="B17" s="17">
        <v>1</v>
      </c>
      <c r="C17" s="17">
        <v>1</v>
      </c>
      <c r="D17" s="17">
        <f t="shared" si="3"/>
        <v>1</v>
      </c>
      <c r="E17" s="17">
        <v>0</v>
      </c>
      <c r="F17" s="17">
        <f t="shared" si="4"/>
        <v>0</v>
      </c>
      <c r="G17" s="17">
        <f t="shared" si="5"/>
        <v>0</v>
      </c>
      <c r="H17" s="17">
        <f t="shared" si="6"/>
        <v>0</v>
      </c>
      <c r="I17" s="15">
        <f t="shared" si="7"/>
        <v>0</v>
      </c>
    </row>
    <row r="18" spans="1:9" ht="15.75" x14ac:dyDescent="0.25">
      <c r="A18" s="42" t="s">
        <v>76</v>
      </c>
      <c r="B18" s="17">
        <v>4</v>
      </c>
      <c r="C18" s="17">
        <v>1</v>
      </c>
      <c r="D18" s="17">
        <f t="shared" si="3"/>
        <v>4</v>
      </c>
      <c r="E18" s="17">
        <v>0</v>
      </c>
      <c r="F18" s="17">
        <f t="shared" si="4"/>
        <v>0</v>
      </c>
      <c r="G18" s="17">
        <f t="shared" si="5"/>
        <v>0</v>
      </c>
      <c r="H18" s="17">
        <f t="shared" si="6"/>
        <v>0</v>
      </c>
      <c r="I18" s="15">
        <f t="shared" si="7"/>
        <v>0</v>
      </c>
    </row>
    <row r="19" spans="1:9" ht="15" customHeight="1" x14ac:dyDescent="0.25">
      <c r="A19" s="17" t="s">
        <v>33</v>
      </c>
      <c r="B19" s="17">
        <v>4</v>
      </c>
      <c r="C19" s="17">
        <v>2</v>
      </c>
      <c r="D19" s="17">
        <f t="shared" si="3"/>
        <v>8</v>
      </c>
      <c r="E19" s="36">
        <f>'Table 1'!E20*0.25</f>
        <v>6.5</v>
      </c>
      <c r="F19" s="17">
        <f t="shared" si="4"/>
        <v>52</v>
      </c>
      <c r="G19" s="17">
        <f t="shared" si="5"/>
        <v>2.6</v>
      </c>
      <c r="H19" s="17">
        <f t="shared" si="6"/>
        <v>5.2</v>
      </c>
      <c r="I19" s="13">
        <f t="shared" si="7"/>
        <v>2843.0219999999999</v>
      </c>
    </row>
    <row r="20" spans="1:9" ht="15.75" x14ac:dyDescent="0.25">
      <c r="A20" s="5" t="s">
        <v>58</v>
      </c>
      <c r="B20" s="3"/>
      <c r="C20" s="3"/>
      <c r="D20" s="3"/>
      <c r="E20" s="16"/>
      <c r="F20" s="57">
        <f>SUM(F4:H19)</f>
        <v>59.800000000000004</v>
      </c>
      <c r="G20" s="58"/>
      <c r="H20" s="59"/>
      <c r="I20" s="14">
        <f>ROUND(SUM(I4:I19),-1)</f>
        <v>2840</v>
      </c>
    </row>
    <row r="21" spans="1:9" ht="9" customHeight="1" x14ac:dyDescent="0.25"/>
    <row r="22" spans="1:9" x14ac:dyDescent="0.25">
      <c r="A22" s="9" t="s">
        <v>18</v>
      </c>
    </row>
    <row r="23" spans="1:9" ht="30" customHeight="1" x14ac:dyDescent="0.25">
      <c r="A23" s="49" t="s">
        <v>84</v>
      </c>
      <c r="B23" s="49"/>
      <c r="C23" s="49"/>
      <c r="D23" s="49"/>
      <c r="E23" s="49"/>
      <c r="F23" s="49"/>
      <c r="G23" s="49"/>
      <c r="H23" s="49"/>
      <c r="I23" s="49"/>
    </row>
    <row r="24" spans="1:9" ht="42" customHeight="1" x14ac:dyDescent="0.25">
      <c r="A24" s="49" t="s">
        <v>85</v>
      </c>
      <c r="B24" s="49"/>
      <c r="C24" s="49"/>
      <c r="D24" s="49"/>
      <c r="E24" s="49"/>
      <c r="F24" s="49"/>
      <c r="G24" s="49"/>
      <c r="H24" s="49"/>
      <c r="I24" s="49"/>
    </row>
    <row r="25" spans="1:9" ht="15.75" x14ac:dyDescent="0.25">
      <c r="A25" s="55" t="s">
        <v>86</v>
      </c>
      <c r="B25" s="55"/>
      <c r="C25" s="55"/>
      <c r="D25" s="55"/>
      <c r="E25" s="55"/>
      <c r="F25" s="55"/>
      <c r="G25" s="55"/>
      <c r="H25" s="55"/>
      <c r="I25" s="55"/>
    </row>
    <row r="26" spans="1:9" ht="15.75" x14ac:dyDescent="0.25">
      <c r="A26" s="46" t="s">
        <v>87</v>
      </c>
      <c r="B26" s="46"/>
      <c r="C26" s="46"/>
      <c r="D26" s="46"/>
      <c r="E26" s="46"/>
      <c r="F26" s="46"/>
      <c r="G26" s="46"/>
      <c r="H26" s="46"/>
      <c r="I26" s="46"/>
    </row>
    <row r="27" spans="1:9" ht="32.25" customHeight="1" x14ac:dyDescent="0.25">
      <c r="A27" s="49" t="s">
        <v>88</v>
      </c>
      <c r="B27" s="49"/>
      <c r="C27" s="49"/>
      <c r="D27" s="49"/>
      <c r="E27" s="49"/>
      <c r="F27" s="49"/>
      <c r="G27" s="49"/>
      <c r="H27" s="49"/>
      <c r="I27" s="49"/>
    </row>
    <row r="28" spans="1:9" ht="15.75" x14ac:dyDescent="0.25">
      <c r="A28" s="46" t="s">
        <v>89</v>
      </c>
      <c r="B28" s="46"/>
      <c r="C28" s="46"/>
      <c r="D28" s="46"/>
      <c r="E28" s="46"/>
      <c r="F28" s="46"/>
      <c r="G28" s="46"/>
      <c r="H28" s="46"/>
      <c r="I28" s="46"/>
    </row>
    <row r="29" spans="1:9" ht="35.1" customHeight="1" x14ac:dyDescent="0.25">
      <c r="A29" s="56" t="s">
        <v>82</v>
      </c>
      <c r="B29" s="56"/>
      <c r="C29" s="56"/>
      <c r="D29" s="56"/>
      <c r="E29" s="56"/>
      <c r="F29" s="56"/>
      <c r="G29" s="56"/>
      <c r="H29" s="56"/>
      <c r="I29" s="56"/>
    </row>
    <row r="30" spans="1:9" ht="15.75" x14ac:dyDescent="0.25">
      <c r="A30" s="46" t="s">
        <v>83</v>
      </c>
      <c r="B30" s="46"/>
      <c r="C30" s="46"/>
      <c r="D30" s="46"/>
      <c r="E30" s="46"/>
      <c r="F30" s="46"/>
      <c r="G30" s="46"/>
      <c r="H30" s="46"/>
      <c r="I30" s="46"/>
    </row>
    <row r="31" spans="1:9" ht="15.75" x14ac:dyDescent="0.25">
      <c r="A31" s="46" t="s">
        <v>90</v>
      </c>
      <c r="B31" s="46"/>
      <c r="C31" s="46"/>
      <c r="D31" s="46"/>
      <c r="E31" s="46"/>
      <c r="F31" s="46"/>
      <c r="G31" s="46"/>
      <c r="H31" s="46"/>
      <c r="I31" s="46"/>
    </row>
    <row r="32" spans="1:9" ht="15.75" x14ac:dyDescent="0.25">
      <c r="A32" s="46" t="s">
        <v>91</v>
      </c>
      <c r="B32" s="46"/>
      <c r="C32" s="46"/>
      <c r="D32" s="46"/>
      <c r="E32" s="46"/>
      <c r="F32" s="46"/>
      <c r="G32" s="46"/>
      <c r="H32" s="46"/>
      <c r="I32" s="46"/>
    </row>
    <row r="33" spans="1:9" ht="17.25" customHeight="1" x14ac:dyDescent="0.25">
      <c r="A33" s="49" t="s">
        <v>92</v>
      </c>
      <c r="B33" s="49"/>
      <c r="C33" s="49"/>
      <c r="D33" s="49"/>
      <c r="E33" s="49"/>
      <c r="F33" s="49"/>
      <c r="G33" s="49"/>
      <c r="H33" s="49"/>
      <c r="I33" s="49"/>
    </row>
    <row r="34" spans="1:9" ht="15.75" x14ac:dyDescent="0.25">
      <c r="A34" s="46" t="s">
        <v>45</v>
      </c>
      <c r="B34" s="46"/>
      <c r="C34" s="46"/>
      <c r="D34" s="46"/>
      <c r="E34" s="46"/>
      <c r="F34" s="46"/>
      <c r="G34" s="46"/>
      <c r="H34" s="46"/>
      <c r="I34" s="46"/>
    </row>
  </sheetData>
  <mergeCells count="15">
    <mergeCell ref="F20:H20"/>
    <mergeCell ref="A1:I1"/>
    <mergeCell ref="K8:L8"/>
    <mergeCell ref="A24:I24"/>
    <mergeCell ref="A23:I23"/>
    <mergeCell ref="A25:I25"/>
    <mergeCell ref="A26:I26"/>
    <mergeCell ref="A27:I27"/>
    <mergeCell ref="A28:I28"/>
    <mergeCell ref="A29:I29"/>
    <mergeCell ref="A30:I30"/>
    <mergeCell ref="A31:I31"/>
    <mergeCell ref="A32:I32"/>
    <mergeCell ref="A33:I33"/>
    <mergeCell ref="A34:I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wwrigley</cp:lastModifiedBy>
  <dcterms:created xsi:type="dcterms:W3CDTF">2016-01-11T16:15:49Z</dcterms:created>
  <dcterms:modified xsi:type="dcterms:W3CDTF">2019-05-17T18:21:10Z</dcterms:modified>
</cp:coreProperties>
</file>