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bookViews>
    <workbookView xWindow="0" yWindow="0" windowWidth="22260" windowHeight="12645"/>
  </bookViews>
  <sheets>
    <sheet name="ICR Cost" sheetId="1" r:id="rId1"/>
    <sheet name="Federal Government Cost"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H2" i="1" s="1"/>
  <c r="I2" i="1" s="1"/>
  <c r="G2" i="2" l="1"/>
  <c r="F2" i="2"/>
  <c r="D5" i="2"/>
  <c r="E2" i="2"/>
  <c r="G2" i="1" l="1"/>
  <c r="E2" i="1" l="1"/>
</calcChain>
</file>

<file path=xl/sharedStrings.xml><?xml version="1.0" encoding="utf-8"?>
<sst xmlns="http://schemas.openxmlformats.org/spreadsheetml/2006/main" count="21" uniqueCount="20">
  <si>
    <t>Regulation</t>
  </si>
  <si>
    <t>Information Collection</t>
  </si>
  <si>
    <t>Respondents</t>
  </si>
  <si>
    <t>Burden Hours</t>
  </si>
  <si>
    <t>Responses per Respondent</t>
  </si>
  <si>
    <t>Hours per Response</t>
  </si>
  <si>
    <t>Part 110</t>
  </si>
  <si>
    <t>Salary Cost per Hour</t>
  </si>
  <si>
    <t>Total Salary Cost</t>
  </si>
  <si>
    <t>Number of Responses</t>
  </si>
  <si>
    <t>Salary + Fringe and Overhead Per Hour</t>
  </si>
  <si>
    <t>Number of FTEs</t>
  </si>
  <si>
    <t>Total Hours</t>
  </si>
  <si>
    <t>Hours/FTE</t>
  </si>
  <si>
    <t>For cost to review grant applications, PHMSA used hourly wage data from the Office of Personnel Management (OPM) to estimate wages for its staff at the 2019 General Schedule (GS) level 13, step 1, wage class for the Washington-Baltimore-Northern Virginia metropolitan area. In accordance with the OMB Circular No. A-76 (M-07-02; 2006), PHMSA included a load factor of 36.45 percent for the Federal wage to account for fringe benefits.</t>
  </si>
  <si>
    <t>HMEP Grant Applications - Reporting</t>
  </si>
  <si>
    <t>OES Mean Hourly Wage</t>
  </si>
  <si>
    <t>Compensation Percentage</t>
  </si>
  <si>
    <t>Adjusted Mean Hourly Wage</t>
  </si>
  <si>
    <t xml:space="preserve">Occupation labor rates based on 2017 Occupational and Employment Statistics Survey (OES) for “Transportation, Storage, and Distribution Managers (11-3071).” https://www.bls.gov/oes/current/oes113071.htm The hourly mean wage for this occupation ($49.45) is adjusted to reflect the total costs of employee compensation based on the BLS Employer Costs for Employee Compensation Summary, which indicates that wages for civilian workers are 68.3 percent of total compensation (total wage = wage rate/wage % of total compensation).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</si>
</sst>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s>
  <fonts count="6" x14ac:knownFonts="1">
    <font>
      <sz val="11"/>
      <color theme="1"/>
      <name val="Calibri"/>
      <family val="2"/>
      <scheme val="minor"/>
    </font>
    <font>
      <sz val="11"/>
      <color theme="1"/>
      <name val="Calibri"/>
      <family val="2"/>
      <scheme val="minor"/>
    </font>
    <font>
      <b/>
      <u/>
      <sz val="12"/>
      <color theme="1"/>
      <name val="Times New Roman"/>
      <family val="1"/>
    </font>
    <font>
      <sz val="12"/>
      <color theme="1"/>
      <name val="Times New Roman"/>
      <family val="1"/>
    </font>
    <font>
      <sz val="11"/>
      <name val="Times New Roman"/>
      <family val="1"/>
    </font>
    <font>
      <b/>
      <sz val="1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
    <xf numFmtId="0" fontId="0" fillId="0" borderId="0" xfId="0"/>
    <xf numFmtId="0" fontId="2" fillId="0" borderId="1" xfId="0" applyFont="1" applyBorder="1"/>
    <xf numFmtId="0" fontId="2" fillId="0" borderId="1" xfId="0" applyFont="1" applyBorder="1" applyAlignment="1">
      <alignment horizontal="center" wrapText="1"/>
    </xf>
    <xf numFmtId="0" fontId="3" fillId="0" borderId="0" xfId="0" applyFont="1"/>
    <xf numFmtId="0" fontId="3" fillId="0" borderId="1" xfId="0" applyFont="1" applyBorder="1" applyAlignment="1">
      <alignment horizontal="left" wrapText="1"/>
    </xf>
    <xf numFmtId="2" fontId="3" fillId="0" borderId="1" xfId="0" applyNumberFormat="1" applyFont="1" applyBorder="1" applyAlignment="1">
      <alignment horizontal="left" wrapText="1"/>
    </xf>
    <xf numFmtId="0" fontId="3" fillId="0" borderId="1" xfId="0" applyFont="1" applyBorder="1" applyAlignment="1">
      <alignment horizontal="right" wrapText="1"/>
    </xf>
    <xf numFmtId="164" fontId="3" fillId="0" borderId="1" xfId="1" applyNumberFormat="1" applyFont="1" applyBorder="1" applyAlignment="1">
      <alignment horizontal="right" wrapText="1"/>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wrapText="1"/>
    </xf>
    <xf numFmtId="0" fontId="3" fillId="0" borderId="1" xfId="0" applyFont="1" applyBorder="1" applyAlignment="1">
      <alignment horizontal="center" wrapText="1"/>
    </xf>
    <xf numFmtId="8" fontId="3" fillId="0" borderId="1" xfId="0" applyNumberFormat="1" applyFont="1" applyBorder="1" applyAlignment="1">
      <alignment horizontal="center" wrapText="1"/>
    </xf>
    <xf numFmtId="37" fontId="3" fillId="0" borderId="1" xfId="1" applyNumberFormat="1" applyFont="1" applyBorder="1" applyAlignment="1">
      <alignment horizontal="center" wrapText="1"/>
    </xf>
    <xf numFmtId="8" fontId="3" fillId="0" borderId="0" xfId="0" applyNumberFormat="1" applyFont="1" applyAlignment="1">
      <alignment wrapText="1"/>
    </xf>
    <xf numFmtId="10" fontId="3" fillId="0" borderId="0" xfId="0" applyNumberFormat="1" applyFont="1" applyAlignment="1">
      <alignment wrapText="1"/>
    </xf>
    <xf numFmtId="165" fontId="3" fillId="0" borderId="0" xfId="0" applyNumberFormat="1" applyFont="1" applyAlignment="1">
      <alignment wrapText="1"/>
    </xf>
    <xf numFmtId="0" fontId="4" fillId="0" borderId="1" xfId="0" applyFont="1" applyFill="1" applyBorder="1" applyAlignment="1">
      <alignment horizontal="left" wrapText="1"/>
    </xf>
    <xf numFmtId="0" fontId="5" fillId="0" borderId="1" xfId="0" applyFont="1" applyFill="1" applyBorder="1" applyAlignment="1">
      <alignment wrapText="1"/>
    </xf>
    <xf numFmtId="165" fontId="4" fillId="0" borderId="1" xfId="0" applyNumberFormat="1" applyFont="1" applyFill="1" applyBorder="1" applyAlignment="1">
      <alignment wrapText="1"/>
    </xf>
    <xf numFmtId="10" fontId="4" fillId="0" borderId="1" xfId="0" applyNumberFormat="1" applyFont="1" applyFill="1" applyBorder="1" applyAlignment="1">
      <alignment wrapText="1"/>
    </xf>
    <xf numFmtId="165" fontId="3" fillId="0" borderId="1" xfId="2" applyNumberFormat="1" applyFont="1" applyBorder="1" applyAlignment="1">
      <alignment horizontal="right" wrapText="1"/>
    </xf>
    <xf numFmtId="166" fontId="3" fillId="0" borderId="1" xfId="0" applyNumberFormat="1" applyFont="1" applyBorder="1" applyAlignment="1">
      <alignment horizontal="righ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election activeCell="A9" sqref="A9"/>
    </sheetView>
  </sheetViews>
  <sheetFormatPr defaultColWidth="9.140625" defaultRowHeight="15.75" x14ac:dyDescent="0.25"/>
  <cols>
    <col min="1" max="1" width="49.28515625" style="3" bestFit="1" customWidth="1"/>
    <col min="2" max="2" width="11.42578125" style="10" bestFit="1" customWidth="1"/>
    <col min="3" max="3" width="15.28515625" style="10" customWidth="1"/>
    <col min="4" max="4" width="15.28515625" style="10" bestFit="1" customWidth="1"/>
    <col min="5" max="5" width="11.85546875" style="10" customWidth="1"/>
    <col min="6" max="6" width="10.5703125" style="10" bestFit="1" customWidth="1"/>
    <col min="7" max="8" width="17.140625" style="10" customWidth="1"/>
    <col min="9" max="9" width="19.7109375" style="3" customWidth="1"/>
    <col min="10" max="16384" width="9.140625" style="3"/>
  </cols>
  <sheetData>
    <row r="1" spans="1:10" ht="31.5" x14ac:dyDescent="0.25">
      <c r="A1" s="1" t="s">
        <v>1</v>
      </c>
      <c r="B1" s="2" t="s">
        <v>0</v>
      </c>
      <c r="C1" s="2" t="s">
        <v>2</v>
      </c>
      <c r="D1" s="2" t="s">
        <v>4</v>
      </c>
      <c r="E1" s="2" t="s">
        <v>9</v>
      </c>
      <c r="F1" s="2" t="s">
        <v>5</v>
      </c>
      <c r="G1" s="2" t="s">
        <v>3</v>
      </c>
      <c r="H1" s="2" t="s">
        <v>7</v>
      </c>
      <c r="I1" s="2" t="s">
        <v>8</v>
      </c>
    </row>
    <row r="2" spans="1:10" x14ac:dyDescent="0.25">
      <c r="A2" s="4" t="s">
        <v>15</v>
      </c>
      <c r="B2" s="5" t="s">
        <v>6</v>
      </c>
      <c r="C2" s="6">
        <v>62</v>
      </c>
      <c r="D2" s="6">
        <v>1</v>
      </c>
      <c r="E2" s="6">
        <f>D2*C2</f>
        <v>62</v>
      </c>
      <c r="F2" s="6">
        <v>83.23</v>
      </c>
      <c r="G2" s="7">
        <f>ROUND(E2*F2,0)</f>
        <v>5160</v>
      </c>
      <c r="H2" s="21">
        <f>D9</f>
        <v>72.400000000000006</v>
      </c>
      <c r="I2" s="22">
        <f>G2*H2</f>
        <v>373584.00000000006</v>
      </c>
      <c r="J2" s="8"/>
    </row>
    <row r="3" spans="1:10" x14ac:dyDescent="0.25">
      <c r="A3" s="8"/>
      <c r="B3" s="9"/>
      <c r="C3" s="9"/>
      <c r="D3" s="9"/>
      <c r="E3" s="9"/>
      <c r="F3" s="9"/>
      <c r="G3" s="9"/>
      <c r="H3" s="9"/>
      <c r="I3" s="8"/>
      <c r="J3" s="8"/>
    </row>
    <row r="4" spans="1:10" x14ac:dyDescent="0.25">
      <c r="A4" s="8"/>
      <c r="B4" s="9"/>
      <c r="C4" s="9"/>
      <c r="D4" s="9"/>
      <c r="E4" s="9"/>
      <c r="F4" s="9"/>
      <c r="G4" s="9"/>
      <c r="H4" s="9"/>
      <c r="I4" s="8"/>
      <c r="J4" s="8"/>
    </row>
    <row r="5" spans="1:10" x14ac:dyDescent="0.25">
      <c r="A5" s="8"/>
      <c r="B5" s="9"/>
      <c r="C5" s="9"/>
      <c r="D5" s="9"/>
      <c r="E5" s="9"/>
      <c r="F5" s="9"/>
      <c r="G5" s="9"/>
      <c r="H5" s="9"/>
      <c r="I5" s="8"/>
      <c r="J5" s="8"/>
    </row>
    <row r="6" spans="1:10" x14ac:dyDescent="0.25">
      <c r="A6" s="8"/>
      <c r="B6" s="9"/>
      <c r="C6" s="9"/>
      <c r="D6" s="9"/>
      <c r="E6" s="9"/>
      <c r="F6" s="9"/>
      <c r="G6" s="9"/>
      <c r="H6" s="9"/>
      <c r="I6" s="8"/>
      <c r="J6" s="8"/>
    </row>
    <row r="8" spans="1:10" ht="43.5" x14ac:dyDescent="0.25">
      <c r="A8" s="17"/>
      <c r="B8" s="18" t="s">
        <v>16</v>
      </c>
      <c r="C8" s="18" t="s">
        <v>17</v>
      </c>
      <c r="D8" s="18" t="s">
        <v>18</v>
      </c>
    </row>
    <row r="9" spans="1:10" ht="165" x14ac:dyDescent="0.25">
      <c r="A9" s="17" t="s">
        <v>19</v>
      </c>
      <c r="B9" s="19">
        <v>49.45</v>
      </c>
      <c r="C9" s="20">
        <v>0.68300000000000005</v>
      </c>
      <c r="D9" s="19">
        <f>ROUND(B9/C9, 2)</f>
        <v>72.400000000000006</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A5" sqref="A5"/>
    </sheetView>
  </sheetViews>
  <sheetFormatPr defaultRowHeight="15" x14ac:dyDescent="0.25"/>
  <cols>
    <col min="1" max="1" width="56.85546875" customWidth="1"/>
    <col min="3" max="5" width="17.42578125" customWidth="1"/>
    <col min="6" max="6" width="19.85546875" customWidth="1"/>
    <col min="7" max="7" width="15.85546875" customWidth="1"/>
  </cols>
  <sheetData>
    <row r="1" spans="1:7" ht="47.25" x14ac:dyDescent="0.25">
      <c r="C1" s="2" t="s">
        <v>13</v>
      </c>
      <c r="D1" s="2" t="s">
        <v>11</v>
      </c>
      <c r="E1" s="2" t="s">
        <v>12</v>
      </c>
      <c r="F1" s="2" t="s">
        <v>10</v>
      </c>
      <c r="G1" s="2" t="s">
        <v>8</v>
      </c>
    </row>
    <row r="2" spans="1:7" ht="15.75" x14ac:dyDescent="0.25">
      <c r="C2" s="13">
        <v>1920</v>
      </c>
      <c r="D2" s="11">
        <v>2</v>
      </c>
      <c r="E2" s="13">
        <f>C2*D2</f>
        <v>3840</v>
      </c>
      <c r="F2" s="12">
        <f>D5</f>
        <v>64.841040000000007</v>
      </c>
      <c r="G2" s="12">
        <f>E2*F2</f>
        <v>248989.59360000002</v>
      </c>
    </row>
    <row r="5" spans="1:7" ht="126" x14ac:dyDescent="0.25">
      <c r="A5" s="10" t="s">
        <v>14</v>
      </c>
      <c r="B5" s="14">
        <v>47.52</v>
      </c>
      <c r="C5" s="15">
        <v>0.36449999999999999</v>
      </c>
      <c r="D5" s="16">
        <f>B5*(100%+C5)</f>
        <v>64.841040000000007</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ICR Cost</vt:lpstr>
      <vt:lpstr>Federal Government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2019-05-29T15:25:43Z</dcterms:modified>
</cp:coreProperties>
</file>