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43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USER\SHARE\__SPPD\CPP\CPP Replacement ANPRM\NPRM ICR\"/>
    </mc:Choice>
  </mc:AlternateContent>
  <bookViews>
    <workbookView xWindow="0" yWindow="0" windowWidth="19200" windowHeight="11370" activeTab="5"/>
  </bookViews>
  <sheets>
    <sheet name="Exhibit 1a" sheetId="1" r:id="rId1"/>
    <sheet name="Exhibit 1b" sheetId="8" r:id="rId2"/>
    <sheet name="Exhibit 1c" sheetId="12" r:id="rId3"/>
    <sheet name="Exhibit 1d" sheetId="13" r:id="rId4"/>
    <sheet name="Exhibit 1e" sheetId="2" r:id="rId5"/>
    <sheet name="Exhibit 2a" sheetId="3" r:id="rId6"/>
    <sheet name="Exhibit 2b" sheetId="9" r:id="rId7"/>
    <sheet name="Exhibit 2c" sheetId="11" r:id="rId8"/>
    <sheet name="Exhibit 2d" sheetId="14" r:id="rId9"/>
    <sheet name="Exhibit 2e" sheetId="4" r:id="rId10"/>
  </sheets>
  <definedNames>
    <definedName name="_xlnm.Print_Area" localSheetId="0">'Exhibit 1a'!$A$1:$L$53</definedName>
    <definedName name="_xlnm.Print_Area" localSheetId="1">'Exhibit 1b'!$A$1:$L$53</definedName>
    <definedName name="_xlnm.Print_Area" localSheetId="2">'Exhibit 1c'!$A$1:$L$53</definedName>
    <definedName name="_xlnm.Print_Area" localSheetId="4">'Exhibit 1e'!$A$1:$E$34</definedName>
    <definedName name="_xlnm.Print_Area" localSheetId="5">'Exhibit 2a'!$A$1:$J$18</definedName>
    <definedName name="_xlnm.Print_Area" localSheetId="6">'Exhibit 2b'!$A$1:$J$17</definedName>
    <definedName name="_xlnm.Print_Area" localSheetId="7">'Exhibit 2c'!$A$1:$J$17</definedName>
  </definedNames>
  <calcPr calcId="171027"/>
</workbook>
</file>

<file path=xl/calcChain.xml><?xml version="1.0" encoding="utf-8"?>
<calcChain xmlns="http://schemas.openxmlformats.org/spreadsheetml/2006/main">
  <c r="C8" i="4" l="1"/>
  <c r="B8" i="4"/>
  <c r="D14" i="14" l="1"/>
  <c r="D13" i="14"/>
  <c r="D12" i="14"/>
  <c r="J6" i="14"/>
  <c r="I6" i="14"/>
  <c r="H6" i="14"/>
  <c r="G6" i="14"/>
  <c r="F6" i="14"/>
  <c r="B10" i="2"/>
  <c r="C10" i="2"/>
  <c r="E10" i="2"/>
  <c r="F10" i="2"/>
  <c r="F15" i="2"/>
  <c r="G15" i="2" s="1"/>
  <c r="F37" i="13"/>
  <c r="G37" i="13" s="1"/>
  <c r="F28" i="13"/>
  <c r="F27" i="13"/>
  <c r="F26" i="13"/>
  <c r="F29" i="13" s="1"/>
  <c r="L11" i="13"/>
  <c r="K11" i="13"/>
  <c r="J11" i="13"/>
  <c r="I11" i="13"/>
  <c r="H11" i="13"/>
  <c r="F37" i="12"/>
  <c r="G37" i="12" s="1"/>
  <c r="F29" i="12"/>
  <c r="F28" i="12"/>
  <c r="F27" i="12"/>
  <c r="F26" i="12"/>
  <c r="F37" i="8"/>
  <c r="G37" i="8" s="1"/>
  <c r="F28" i="8"/>
  <c r="F27" i="8"/>
  <c r="F29" i="8" s="1"/>
  <c r="F26" i="8"/>
  <c r="G10" i="2" l="1"/>
  <c r="F42" i="1"/>
  <c r="F14" i="2" l="1"/>
  <c r="G14" i="2" s="1"/>
  <c r="F13" i="2"/>
  <c r="G13" i="2" s="1"/>
  <c r="C27" i="2" l="1"/>
  <c r="E9" i="2"/>
  <c r="F9" i="2" s="1"/>
  <c r="L11" i="12"/>
  <c r="C9" i="2" s="1"/>
  <c r="K11" i="12"/>
  <c r="J11" i="12"/>
  <c r="I11" i="12"/>
  <c r="H11" i="12"/>
  <c r="B9" i="2" s="1"/>
  <c r="L11" i="8"/>
  <c r="K11" i="8"/>
  <c r="J11" i="8"/>
  <c r="I11" i="8"/>
  <c r="H11" i="8"/>
  <c r="G9" i="2" l="1"/>
  <c r="D14" i="11"/>
  <c r="D13" i="11"/>
  <c r="D12" i="11"/>
  <c r="F6" i="11" l="1"/>
  <c r="B7" i="4" s="1"/>
  <c r="I6" i="11"/>
  <c r="H6" i="11"/>
  <c r="G6" i="11" l="1"/>
  <c r="J6" i="11"/>
  <c r="C7" i="4" s="1"/>
  <c r="D7" i="1"/>
  <c r="F7" i="1" s="1"/>
  <c r="D14" i="9" l="1"/>
  <c r="D13" i="9"/>
  <c r="D12" i="9"/>
  <c r="B4" i="3"/>
  <c r="D4" i="3" s="1"/>
  <c r="F4" i="3" s="1"/>
  <c r="G5" i="1"/>
  <c r="F5" i="1"/>
  <c r="J5" i="1" l="1"/>
  <c r="I5" i="1"/>
  <c r="H5" i="1"/>
  <c r="I4" i="3"/>
  <c r="H4" i="3"/>
  <c r="G4" i="3"/>
  <c r="B8" i="2" l="1"/>
  <c r="E8" i="2"/>
  <c r="F8" i="2" s="1"/>
  <c r="F31" i="1"/>
  <c r="F32" i="1"/>
  <c r="F33" i="1"/>
  <c r="L5" i="1" l="1"/>
  <c r="F34" i="1"/>
  <c r="C8" i="2" l="1"/>
  <c r="G8" i="2" s="1"/>
  <c r="G7" i="1"/>
  <c r="I7" i="1" l="1"/>
  <c r="H7" i="1"/>
  <c r="G42" i="1"/>
  <c r="E12" i="2" s="1"/>
  <c r="F12" i="2" s="1"/>
  <c r="L7" i="1" l="1"/>
  <c r="C12" i="2" s="1"/>
  <c r="G12" i="2" s="1"/>
  <c r="B12" i="2"/>
  <c r="D15" i="3"/>
  <c r="D14" i="3"/>
  <c r="D13" i="3"/>
  <c r="J4" i="3" l="1"/>
  <c r="F6" i="9" l="1"/>
  <c r="B6" i="4" s="1"/>
  <c r="H11" i="1"/>
  <c r="B7" i="2" s="1"/>
  <c r="D27" i="2"/>
  <c r="D28" i="2" s="1"/>
  <c r="E29" i="2" s="1"/>
  <c r="E30" i="2" s="1"/>
  <c r="F6" i="3" l="1"/>
  <c r="B5" i="4" s="1"/>
  <c r="G6" i="9"/>
  <c r="I6" i="9"/>
  <c r="H6" i="9"/>
  <c r="L13" i="1"/>
  <c r="E7" i="2" s="1"/>
  <c r="F7" i="2" s="1"/>
  <c r="I11" i="1"/>
  <c r="J11" i="1"/>
  <c r="G6" i="3" l="1"/>
  <c r="J6" i="9"/>
  <c r="C6" i="4" s="1"/>
  <c r="H6" i="3"/>
  <c r="I6" i="3"/>
  <c r="K11" i="1"/>
  <c r="L11" i="1"/>
  <c r="C7" i="2" s="1"/>
  <c r="G7" i="2" s="1"/>
  <c r="J6" i="3" l="1"/>
  <c r="C5" i="4" s="1"/>
</calcChain>
</file>

<file path=xl/sharedStrings.xml><?xml version="1.0" encoding="utf-8"?>
<sst xmlns="http://schemas.openxmlformats.org/spreadsheetml/2006/main" count="405" uniqueCount="140">
  <si>
    <t>Burden Item</t>
  </si>
  <si>
    <t>(A)
Hours/ Occurrence</t>
  </si>
  <si>
    <t>(B)
Occurrences/ Respondent/Year</t>
  </si>
  <si>
    <t>(C)
Hours/ Respondent/Year
(A x B)</t>
  </si>
  <si>
    <t>(D)  Respondents/ Year</t>
  </si>
  <si>
    <t>TOTAL ANNUAL LABOR BURDEN AND COST</t>
  </si>
  <si>
    <t>No.</t>
  </si>
  <si>
    <t>Notes</t>
  </si>
  <si>
    <t>Respondent Labor Rates</t>
  </si>
  <si>
    <t>Labor Category</t>
  </si>
  <si>
    <r>
      <t>Unloaded</t>
    </r>
    <r>
      <rPr>
        <b/>
        <vertAlign val="superscript"/>
        <sz val="11"/>
        <color indexed="8"/>
        <rFont val="Calibri"/>
        <family val="2"/>
        <scheme val="minor"/>
      </rPr>
      <t>a</t>
    </r>
  </si>
  <si>
    <t>Overhead Multiplier
 (110%)</t>
  </si>
  <si>
    <t>Loaded</t>
  </si>
  <si>
    <t>Supply Item</t>
  </si>
  <si>
    <t>Price per Item</t>
  </si>
  <si>
    <t>Number of Respondents</t>
  </si>
  <si>
    <t>Total</t>
  </si>
  <si>
    <t>1. REPORTING REQUIREMENTS</t>
  </si>
  <si>
    <t>A. Read and Understand Rule Requirements</t>
  </si>
  <si>
    <t>B. Required Activities</t>
  </si>
  <si>
    <t>C. Create Information</t>
  </si>
  <si>
    <t>D. Gather Information</t>
  </si>
  <si>
    <t>Incl. in 1B</t>
  </si>
  <si>
    <t>E. Report Preparation</t>
  </si>
  <si>
    <t>N/A</t>
  </si>
  <si>
    <t>Summary of Annual Respondent Burden and Cost</t>
  </si>
  <si>
    <t>Totals</t>
  </si>
  <si>
    <t>Total Annual Labor Burden (Hours)</t>
  </si>
  <si>
    <t>Total
Annual
Labor Costs</t>
  </si>
  <si>
    <t>Total Annualized
Capital Costs</t>
  </si>
  <si>
    <t>Total
Annual
O&amp;M Costs</t>
  </si>
  <si>
    <t>Average per Respondent</t>
  </si>
  <si>
    <t>Summary of Total Annual Responses</t>
  </si>
  <si>
    <t>Occurrence per Respondent
per Year</t>
  </si>
  <si>
    <t>Respondents
per Year</t>
  </si>
  <si>
    <t>Total
Responses</t>
  </si>
  <si>
    <t xml:space="preserve"> REPORT REQUIREMENTS</t>
  </si>
  <si>
    <t>Total Annual Responses</t>
  </si>
  <si>
    <t>Activity</t>
  </si>
  <si>
    <t>(A)
Hours/
Occurrence</t>
  </si>
  <si>
    <t>(B) 
Occurrences/
Facility/Year</t>
  </si>
  <si>
    <t>(C)
Hours/ Facility/Year 
(A x B)</t>
  </si>
  <si>
    <t>(D)
Facilities/ Year</t>
  </si>
  <si>
    <t>EPA Staff Labor Rates</t>
  </si>
  <si>
    <t>Overhead Multiplier
 (60%)</t>
  </si>
  <si>
    <t>EPA Headquarters</t>
  </si>
  <si>
    <t>Technical (Grade 13, Step 5)</t>
  </si>
  <si>
    <t>Managerial (Grade 15, Step 5)</t>
  </si>
  <si>
    <t>Clerical (Grade 9, Step 5)</t>
  </si>
  <si>
    <t>Total Annual Costs</t>
  </si>
  <si>
    <t>Nationwide Total</t>
  </si>
  <si>
    <t xml:space="preserve">Total Number of Responses = </t>
  </si>
  <si>
    <t xml:space="preserve">Average Responses per Respondent = </t>
  </si>
  <si>
    <t>Average</t>
  </si>
  <si>
    <t xml:space="preserve">Average Hours per Response = </t>
  </si>
  <si>
    <t>Number per Respondent</t>
  </si>
  <si>
    <t>Year 2020</t>
  </si>
  <si>
    <t>Year 2025</t>
  </si>
  <si>
    <t>Year 2030</t>
  </si>
  <si>
    <t xml:space="preserve">    Year 2025</t>
  </si>
  <si>
    <t xml:space="preserve">    Year 2030</t>
  </si>
  <si>
    <t>Nationwide Respondent Assumptions</t>
  </si>
  <si>
    <t>No. EGUs covered under emission guidelines</t>
  </si>
  <si>
    <t>No. facilities covered under emission guidelines</t>
  </si>
  <si>
    <t>Respondents</t>
  </si>
  <si>
    <t>Average per Response</t>
  </si>
  <si>
    <t xml:space="preserve">    Technical</t>
  </si>
  <si>
    <t xml:space="preserve">    Managerial</t>
  </si>
  <si>
    <t xml:space="preserve">    Clerical</t>
  </si>
  <si>
    <t>Unloaded</t>
  </si>
  <si>
    <t xml:space="preserve">    Composite</t>
  </si>
  <si>
    <t>AVERAGE ANNUALIZED COSTS (O&amp;M)</t>
  </si>
  <si>
    <t>Recordkeeping/reporting supplies</t>
  </si>
  <si>
    <r>
      <rPr>
        <vertAlign val="superscript"/>
        <sz val="11"/>
        <color theme="1"/>
        <rFont val="Calibri"/>
        <family val="2"/>
        <scheme val="minor"/>
      </rPr>
      <t>a</t>
    </r>
    <r>
      <rPr>
        <sz val="11"/>
        <color theme="1"/>
        <rFont val="Calibri"/>
        <family val="2"/>
        <scheme val="minor"/>
      </rPr>
      <t xml:space="preserve"> One-time cost, incurred in 2020.</t>
    </r>
  </si>
  <si>
    <r>
      <t xml:space="preserve">Data acquisition system (upgrade) </t>
    </r>
    <r>
      <rPr>
        <vertAlign val="superscript"/>
        <sz val="11"/>
        <color indexed="8"/>
        <rFont val="Calibri"/>
        <family val="2"/>
        <scheme val="minor"/>
      </rPr>
      <t>a,b</t>
    </r>
  </si>
  <si>
    <t>Information Collection Activity</t>
  </si>
  <si>
    <r>
      <rPr>
        <sz val="11"/>
        <color indexed="8"/>
        <rFont val="Calibri"/>
        <family val="2"/>
        <scheme val="minor"/>
      </rPr>
      <t xml:space="preserve">    Program ECPMS system </t>
    </r>
    <r>
      <rPr>
        <vertAlign val="superscript"/>
        <sz val="11"/>
        <color indexed="8"/>
        <rFont val="Calibri"/>
        <family val="2"/>
        <scheme val="minor"/>
      </rPr>
      <t>a</t>
    </r>
  </si>
  <si>
    <t>1. REPORTING SYSTEMS</t>
  </si>
  <si>
    <t xml:space="preserve">    Program ECPMS system</t>
  </si>
  <si>
    <r>
      <rPr>
        <vertAlign val="superscript"/>
        <sz val="11"/>
        <color indexed="8"/>
        <rFont val="Calibri"/>
        <family val="2"/>
        <scheme val="minor"/>
      </rPr>
      <t xml:space="preserve">a </t>
    </r>
    <r>
      <rPr>
        <sz val="11"/>
        <color indexed="8"/>
        <rFont val="Calibri"/>
        <family val="2"/>
        <scheme val="minor"/>
      </rPr>
      <t xml:space="preserve">Unloaded labor rates from U.S. Department of Labor, Bureau of Labor Statistics, Occupational Employment Statistics, </t>
    </r>
  </si>
  <si>
    <r>
      <rPr>
        <vertAlign val="superscript"/>
        <sz val="11"/>
        <color indexed="8"/>
        <rFont val="Calibri"/>
        <family val="2"/>
        <scheme val="minor"/>
      </rPr>
      <t>a</t>
    </r>
    <r>
      <rPr>
        <sz val="11"/>
        <color indexed="8"/>
        <rFont val="Calibri"/>
        <family val="2"/>
        <scheme val="minor"/>
      </rPr>
      <t xml:space="preserve"> Includes 200 hours of EPA Headquarters one-time burden for programming ECPMS system to receive quarterly data from affected facilities.</t>
    </r>
  </si>
  <si>
    <t xml:space="preserve">    Annual report preparation</t>
  </si>
  <si>
    <t>No managerial or clerical labor is involved in this task (assume 100 percent technical labor).</t>
  </si>
  <si>
    <t>(F)
Technical Hours/Year
(E x 0.79)</t>
  </si>
  <si>
    <t>(G)
Managerial Hours/Year
(E x 0.09)</t>
  </si>
  <si>
    <t>(H)
Clerical Hours/Year
(E x 0.12)</t>
  </si>
  <si>
    <t>(I)
Cost/Year</t>
  </si>
  <si>
    <t>(E)
Total Hours/Year
(C x D)</t>
  </si>
  <si>
    <t>Recordkeeping/Reporting Supplies (Annual O&amp;M Costs)</t>
  </si>
  <si>
    <t>(E)
EPA Total 
Hours/Year
 (C x D)</t>
  </si>
  <si>
    <t>(I)
Cost, $</t>
  </si>
  <si>
    <t>(H)
EPA
Clerical
Hours/Year
 (E x 0.12)</t>
  </si>
  <si>
    <t>(G)
EPA
Managerial
Hours/Year
 (E x 0.09)</t>
  </si>
  <si>
    <t>(F)
EPA Technical 
Hours/Year
 (E x 0.79)</t>
  </si>
  <si>
    <r>
      <t xml:space="preserve">    Year 2025 </t>
    </r>
    <r>
      <rPr>
        <vertAlign val="superscript"/>
        <sz val="11"/>
        <color theme="1"/>
        <rFont val="Calibri"/>
        <family val="2"/>
        <scheme val="minor"/>
      </rPr>
      <t>b</t>
    </r>
  </si>
  <si>
    <t>2. REPORT REVIEW, MODELING, ENERGY EFFIC., ADMIN.</t>
  </si>
  <si>
    <r>
      <t xml:space="preserve">A. Read and Understand Rule Requirements </t>
    </r>
    <r>
      <rPr>
        <b/>
        <vertAlign val="superscript"/>
        <sz val="11"/>
        <color rgb="FF000000"/>
        <rFont val="Calibri"/>
        <family val="2"/>
        <scheme val="minor"/>
      </rPr>
      <t>a</t>
    </r>
  </si>
  <si>
    <r>
      <t xml:space="preserve">    Year 2030 </t>
    </r>
    <r>
      <rPr>
        <vertAlign val="superscript"/>
        <sz val="11"/>
        <color theme="1"/>
        <rFont val="Calibri"/>
        <family val="2"/>
        <scheme val="minor"/>
      </rPr>
      <t>c</t>
    </r>
  </si>
  <si>
    <t>Exhibit 2b. Year 2025: Total Annual Burden and Cost to the Agency, Emission Guidelines for GHG Emissions for
 EGUs (40 CFR part 60, subpart UUUU)</t>
  </si>
  <si>
    <t>2. MODELING, ENERGY EFFIC., ADMIN.</t>
  </si>
  <si>
    <r>
      <rPr>
        <vertAlign val="superscript"/>
        <sz val="11"/>
        <color indexed="8"/>
        <rFont val="Calibri"/>
        <family val="2"/>
        <scheme val="minor"/>
      </rPr>
      <t>a</t>
    </r>
    <r>
      <rPr>
        <sz val="11"/>
        <color indexed="8"/>
        <rFont val="Calibri"/>
        <family val="2"/>
        <scheme val="minor"/>
      </rPr>
      <t xml:space="preserve"> Assumes one-time burden of 50 hours (based on an average reading rate of 100 words/minute) to read and understand rule requirements, divided equally among technical and managerial staff; respondents</t>
    </r>
  </si>
  <si>
    <r>
      <t xml:space="preserve">Industry (EGUs) </t>
    </r>
    <r>
      <rPr>
        <vertAlign val="superscript"/>
        <sz val="11"/>
        <color indexed="8"/>
        <rFont val="Calibri"/>
        <family val="2"/>
        <scheme val="minor"/>
      </rPr>
      <t>a</t>
    </r>
  </si>
  <si>
    <r>
      <rPr>
        <vertAlign val="superscript"/>
        <sz val="11"/>
        <color theme="1"/>
        <rFont val="Calibri"/>
        <family val="2"/>
        <scheme val="minor"/>
      </rPr>
      <t>a</t>
    </r>
    <r>
      <rPr>
        <sz val="11"/>
        <color theme="1"/>
        <rFont val="Calibri"/>
        <family val="2"/>
        <scheme val="minor"/>
      </rPr>
      <t xml:space="preserve"> There are no reporting costs because the industry is required to report an entire suite of data, of which this data point is a very small percentage, due to the requirements of other rules to which they are subject.</t>
    </r>
  </si>
  <si>
    <r>
      <t xml:space="preserve">Report hourly net energy output into ECPMS </t>
    </r>
    <r>
      <rPr>
        <vertAlign val="superscript"/>
        <sz val="11"/>
        <color rgb="FF000000"/>
        <rFont val="Calibri"/>
        <family val="2"/>
        <scheme val="minor"/>
      </rPr>
      <t>a</t>
    </r>
  </si>
  <si>
    <t>Exhibit 1b. Year 2025: Total Annual Respondent Burden and Cost of Reporting and Recordkeeping Requirements for Industry, Emission Guidelines for GHG Emissions for EGUs</t>
  </si>
  <si>
    <r>
      <rPr>
        <vertAlign val="superscript"/>
        <sz val="11"/>
        <color theme="1"/>
        <rFont val="Calibri"/>
        <family val="2"/>
        <scheme val="minor"/>
      </rPr>
      <t>a</t>
    </r>
    <r>
      <rPr>
        <sz val="11"/>
        <color theme="1"/>
        <rFont val="Calibri"/>
        <family val="2"/>
        <scheme val="minor"/>
      </rPr>
      <t xml:space="preserve"> Equal to estimate for each burden item in Exhibit 1a divided by the number of respondents in Exhibit 1a for that</t>
    </r>
  </si>
  <si>
    <t>burden item, summed for all burden items.</t>
  </si>
  <si>
    <r>
      <rPr>
        <vertAlign val="superscript"/>
        <sz val="11"/>
        <color theme="1"/>
        <rFont val="Calibri"/>
        <family val="2"/>
        <scheme val="minor"/>
      </rPr>
      <t>b</t>
    </r>
    <r>
      <rPr>
        <sz val="11"/>
        <color theme="1"/>
        <rFont val="Calibri"/>
        <family val="2"/>
        <scheme val="minor"/>
      </rPr>
      <t xml:space="preserve"> Equal to estimate for each burden item in Exhibit 1b divided by the number of respondents in Exhibit 1b for that</t>
    </r>
  </si>
  <si>
    <r>
      <rPr>
        <vertAlign val="superscript"/>
        <sz val="11"/>
        <color theme="1"/>
        <rFont val="Calibri"/>
        <family val="2"/>
        <scheme val="minor"/>
      </rPr>
      <t>c</t>
    </r>
    <r>
      <rPr>
        <sz val="11"/>
        <color theme="1"/>
        <rFont val="Calibri"/>
        <family val="2"/>
        <scheme val="minor"/>
      </rPr>
      <t xml:space="preserve"> Equal to estimate for each burden item in Exhibit 1c divided by the number of respondents in Exhibit 1c for that</t>
    </r>
  </si>
  <si>
    <t>Exhibit 1c. Year 2030: Total Annual Respondent Burden and Cost of Reporting and Recordkeeping Requirements for Industry, Emission Guidelines for GHG Emissions for EGUs</t>
  </si>
  <si>
    <r>
      <rPr>
        <vertAlign val="superscript"/>
        <sz val="11"/>
        <color theme="1"/>
        <rFont val="Calibri"/>
        <family val="2"/>
        <scheme val="minor"/>
      </rPr>
      <t>b</t>
    </r>
    <r>
      <rPr>
        <sz val="11"/>
        <color theme="1"/>
        <rFont val="Calibri"/>
        <family val="2"/>
        <scheme val="minor"/>
      </rPr>
      <t xml:space="preserve"> Includes the one-time modification of an existing monitoring system (including metering hardware and software engineering) to monitor, calculate, and report hourly net energy output into the ECPMS.</t>
    </r>
  </si>
  <si>
    <r>
      <t xml:space="preserve">Modify existing monitoring system for net energy output </t>
    </r>
    <r>
      <rPr>
        <vertAlign val="superscript"/>
        <sz val="11"/>
        <color rgb="FF000000"/>
        <rFont val="Calibri"/>
        <family val="2"/>
        <scheme val="minor"/>
      </rPr>
      <t>b,c</t>
    </r>
  </si>
  <si>
    <t>Total Annualized Costs</t>
  </si>
  <si>
    <t>Total Annual Respondent Costs</t>
  </si>
  <si>
    <t>Boilers</t>
  </si>
  <si>
    <t>Exhibit 1a. Year 2023: Total Annual Respondent Burden and Cost of Reporting and Recordkeeping Requirements for Industry, Emission Guidelines for GHG Emissions for EGUs</t>
  </si>
  <si>
    <t>(40 CFR part 60, subpart UUUUa)</t>
  </si>
  <si>
    <t>include all 277 facilities covered under the emission guidelines.</t>
  </si>
  <si>
    <t>Respondents include all 277 facilities covered under the emission guidelines.</t>
  </si>
  <si>
    <t>Respondent Labor Rates (May 2017)</t>
  </si>
  <si>
    <t>May 2017 National Industry-Specific Occupational Employment and Wage Estimates, NAICS 221100 - Electric Power</t>
  </si>
  <si>
    <t>Generation, Transmission and Distribution &lt;https://www.bls.gov/oes/current/naics4_221100.htm&gt;</t>
  </si>
  <si>
    <r>
      <rPr>
        <vertAlign val="superscript"/>
        <sz val="11"/>
        <color indexed="8"/>
        <rFont val="Calibri"/>
        <family val="2"/>
        <scheme val="minor"/>
      </rPr>
      <t>b</t>
    </r>
    <r>
      <rPr>
        <sz val="11"/>
        <color indexed="8"/>
        <rFont val="Calibri"/>
        <family val="2"/>
        <scheme val="minor"/>
      </rPr>
      <t xml:space="preserve"> Respondents include all 565 EGUs covered under emission guidelines.</t>
    </r>
  </si>
  <si>
    <t>Exhibit 1d. Years 2023, 2025, and 2030: Summary of Respondent Burden and Cost of Reporting and Recordkeeping</t>
  </si>
  <si>
    <t>Requirements for Industry, Emission Guidelines for GHG Emissions for EGUs (40 CFR part 60, subpart UUUUa)</t>
  </si>
  <si>
    <t>Exhibit 1d. Year 2035: Total Annual Respondent Burden and Cost of Reporting and Recordkeeping Requirements for Industry, Emission Guidelines for GHG Emissions for EGUs</t>
  </si>
  <si>
    <t xml:space="preserve">    Year 2035</t>
  </si>
  <si>
    <r>
      <t xml:space="preserve">    Year 2035 </t>
    </r>
    <r>
      <rPr>
        <vertAlign val="superscript"/>
        <sz val="11"/>
        <color theme="1"/>
        <rFont val="Calibri"/>
        <family val="2"/>
        <scheme val="minor"/>
      </rPr>
      <t>c</t>
    </r>
  </si>
  <si>
    <r>
      <rPr>
        <vertAlign val="superscript"/>
        <sz val="11"/>
        <color theme="1"/>
        <rFont val="Calibri"/>
        <family val="2"/>
        <scheme val="minor"/>
      </rPr>
      <t>d</t>
    </r>
    <r>
      <rPr>
        <sz val="11"/>
        <color theme="1"/>
        <rFont val="Calibri"/>
        <family val="2"/>
        <scheme val="minor"/>
      </rPr>
      <t xml:space="preserve"> Equal to estimate for each burden item in Exhibit 1c divided by the number of respondents in Exhibit 1d for that</t>
    </r>
  </si>
  <si>
    <r>
      <rPr>
        <vertAlign val="superscript"/>
        <sz val="11"/>
        <color indexed="8"/>
        <rFont val="Calibri"/>
        <family val="2"/>
        <scheme val="minor"/>
      </rPr>
      <t xml:space="preserve">a </t>
    </r>
    <r>
      <rPr>
        <sz val="11"/>
        <color indexed="8"/>
        <rFont val="Calibri"/>
        <family val="2"/>
        <scheme val="minor"/>
      </rPr>
      <t>Unloaded labor rates from U.S. Office of Personnel Management &lt; https://www.opm.gov/policy-data-oversight/pay-leave/salaries-wages/salary-tables/pdf/2018/GS_h.pdf&gt;</t>
    </r>
  </si>
  <si>
    <t>Exhibit 2d. Year 2035: Total Annual Burden and Cost to the Agency, Emission Guidelines for GHG Emissions for
 EGUs (40 CFR part 60, subpart UUUUa)</t>
  </si>
  <si>
    <t>Exhibit 2c. Year 2030: Total Annual Burden and Cost to the Agency, Emission Guidelines for GHG Emissions for
 EGUs (40 CFR part 60, subpart UUUUa)</t>
  </si>
  <si>
    <t>Exhibit 2a. Year 2020: Total Annual Burden and Cost to the Agency, Emission Guidelines for GHG Emissions for
 EGUs (40 CFR part 60, subpart UUUUa)</t>
  </si>
  <si>
    <t xml:space="preserve">    Year 2023</t>
  </si>
  <si>
    <r>
      <t xml:space="preserve">    Year 2023 </t>
    </r>
    <r>
      <rPr>
        <vertAlign val="superscript"/>
        <sz val="11"/>
        <color theme="1"/>
        <rFont val="Calibri"/>
        <family val="2"/>
        <scheme val="minor"/>
      </rPr>
      <t>a</t>
    </r>
  </si>
  <si>
    <r>
      <rPr>
        <vertAlign val="superscript"/>
        <sz val="11"/>
        <color theme="1"/>
        <rFont val="Calibri"/>
        <family val="2"/>
        <scheme val="minor"/>
      </rPr>
      <t>c</t>
    </r>
    <r>
      <rPr>
        <sz val="11"/>
        <color theme="1"/>
        <rFont val="Calibri"/>
        <family val="2"/>
        <scheme val="minor"/>
      </rPr>
      <t xml:space="preserve"> Burden hours based on 1 FTE per facility per month for 3 months to modify the monitoring system; with a wage rate of $90.13 per hour, the cost is estimated to be about $46,500 per affected facility.</t>
    </r>
  </si>
  <si>
    <t>Labor Rates (2018)</t>
  </si>
  <si>
    <t>Exhibit 2e.  Years 2023, 2025, 2030, and 2035: Summary of Agency Burden and Cost,</t>
  </si>
  <si>
    <t>Emission Guidelines for GHG Emissions for EGUs (40 CFR part 60, subpart UUUUa)</t>
  </si>
  <si>
    <t xml:space="preserve">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</si>
</sst>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5" formatCode="&quot;$&quot;#,##0_);\(&quot;$&quot;#,##0\)"/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&quot;$&quot;#,##0"/>
    <numFmt numFmtId="166" formatCode="[$$-409]#,##0_);\([$$-409]#,##0\)"/>
    <numFmt numFmtId="167" formatCode="&quot;$&quot;#,##0.00"/>
    <numFmt numFmtId="168" formatCode="_(&quot;$&quot;* #,##0_);_(&quot;$&quot;* \(#,##0\);_(&quot;$&quot;* &quot;-&quot;??_);_(@_)"/>
    <numFmt numFmtId="169" formatCode="_(* #,##0_);_(* \(#,##0\);_(* &quot;-&quot;??_);_(@_)"/>
    <numFmt numFmtId="170" formatCode="_(* #,##0.0_);_(* \(#,##0.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vertAlign val="superscript"/>
      <sz val="11"/>
      <color rgb="FF000000"/>
      <name val="Calibri"/>
      <family val="2"/>
      <scheme val="minor"/>
    </font>
    <font>
      <b/>
      <sz val="11"/>
      <color indexed="8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vertAlign val="superscript"/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11"/>
      <color indexed="8"/>
      <name val="Calibri"/>
      <family val="2"/>
      <scheme val="minor"/>
    </font>
    <font>
      <sz val="11"/>
      <color indexed="8"/>
      <name val="Calibri"/>
      <family val="2"/>
    </font>
    <font>
      <b/>
      <vertAlign val="superscript"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166" fontId="1" fillId="0" borderId="0"/>
    <xf numFmtId="43" fontId="12" fillId="0" borderId="0" applyFont="0" applyFill="0" applyBorder="0" applyAlignment="0" applyProtection="0"/>
    <xf numFmtId="44" fontId="12" fillId="0" borderId="0" applyFont="0" applyFill="0" applyBorder="0" applyAlignment="0" applyProtection="0"/>
  </cellStyleXfs>
  <cellXfs count="271">
    <xf numFmtId="0" fontId="0" fillId="0" borderId="0" xfId="0"/>
    <xf numFmtId="0" fontId="2" fillId="0" borderId="0" xfId="0" applyFont="1" applyAlignment="1"/>
    <xf numFmtId="0" fontId="0" fillId="0" borderId="0" xfId="0" applyFont="1" applyAlignment="1"/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166" fontId="6" fillId="2" borderId="4" xfId="1" applyFont="1" applyFill="1" applyBorder="1" applyAlignment="1" applyProtection="1">
      <alignment horizontal="center" vertical="center" wrapText="1"/>
      <protection locked="0"/>
    </xf>
    <xf numFmtId="166" fontId="6" fillId="0" borderId="1" xfId="1" applyFont="1" applyBorder="1" applyAlignment="1" applyProtection="1">
      <alignment vertical="center"/>
      <protection locked="0"/>
    </xf>
    <xf numFmtId="49" fontId="6" fillId="0" borderId="0" xfId="0" applyNumberFormat="1" applyFont="1" applyBorder="1" applyAlignment="1" applyProtection="1">
      <alignment horizontal="left" vertical="center"/>
      <protection locked="0"/>
    </xf>
    <xf numFmtId="49" fontId="6" fillId="0" borderId="0" xfId="0" applyNumberFormat="1" applyFont="1" applyBorder="1" applyAlignment="1" applyProtection="1">
      <alignment horizontal="left" vertical="top" wrapText="1"/>
      <protection locked="0"/>
    </xf>
    <xf numFmtId="49" fontId="6" fillId="0" borderId="0" xfId="0" applyNumberFormat="1" applyFont="1" applyBorder="1" applyAlignment="1" applyProtection="1">
      <alignment vertical="center" wrapText="1"/>
      <protection locked="0"/>
    </xf>
    <xf numFmtId="0" fontId="8" fillId="0" borderId="0" xfId="0" applyFont="1" applyBorder="1" applyAlignment="1" applyProtection="1">
      <alignment wrapText="1"/>
      <protection locked="0"/>
    </xf>
    <xf numFmtId="49" fontId="6" fillId="2" borderId="4" xfId="0" applyNumberFormat="1" applyFont="1" applyFill="1" applyBorder="1" applyAlignment="1" applyProtection="1">
      <alignment horizontal="center" vertical="center"/>
      <protection locked="0"/>
    </xf>
    <xf numFmtId="49" fontId="6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4" xfId="0" applyFont="1" applyFill="1" applyBorder="1" applyAlignment="1" applyProtection="1">
      <alignment horizontal="center" vertical="center" wrapText="1"/>
      <protection locked="0"/>
    </xf>
    <xf numFmtId="49" fontId="8" fillId="0" borderId="4" xfId="0" applyNumberFormat="1" applyFont="1" applyBorder="1" applyAlignment="1" applyProtection="1">
      <alignment vertical="center" wrapText="1"/>
      <protection locked="0"/>
    </xf>
    <xf numFmtId="165" fontId="8" fillId="0" borderId="4" xfId="0" applyNumberFormat="1" applyFont="1" applyBorder="1" applyAlignment="1" applyProtection="1">
      <alignment horizontal="center" vertical="center" wrapText="1"/>
      <protection locked="0"/>
    </xf>
    <xf numFmtId="1" fontId="8" fillId="0" borderId="4" xfId="0" applyNumberFormat="1" applyFont="1" applyBorder="1" applyAlignment="1" applyProtection="1">
      <alignment horizontal="center" vertical="center" wrapText="1"/>
      <protection locked="0"/>
    </xf>
    <xf numFmtId="0" fontId="6" fillId="0" borderId="0" xfId="1" applyNumberFormat="1" applyFont="1" applyFill="1" applyBorder="1" applyAlignment="1">
      <alignment vertical="center"/>
    </xf>
    <xf numFmtId="166" fontId="6" fillId="0" borderId="0" xfId="1" applyFont="1" applyFill="1" applyBorder="1" applyAlignment="1">
      <alignment vertical="center"/>
    </xf>
    <xf numFmtId="166" fontId="8" fillId="0" borderId="0" xfId="1" applyFont="1" applyAlignment="1">
      <alignment wrapText="1"/>
    </xf>
    <xf numFmtId="0" fontId="6" fillId="0" borderId="0" xfId="2" applyNumberFormat="1" applyFont="1" applyFill="1" applyBorder="1" applyAlignment="1">
      <alignment horizontal="left" vertical="center"/>
    </xf>
    <xf numFmtId="0" fontId="6" fillId="0" borderId="0" xfId="2" applyNumberFormat="1" applyFont="1" applyBorder="1" applyAlignment="1">
      <alignment vertical="center"/>
    </xf>
    <xf numFmtId="168" fontId="8" fillId="0" borderId="0" xfId="3" applyNumberFormat="1" applyFont="1" applyFill="1" applyBorder="1" applyAlignment="1">
      <alignment wrapText="1"/>
    </xf>
    <xf numFmtId="1" fontId="8" fillId="0" borderId="0" xfId="3" applyNumberFormat="1" applyFont="1" applyFill="1" applyBorder="1" applyAlignment="1">
      <alignment wrapText="1"/>
    </xf>
    <xf numFmtId="168" fontId="8" fillId="0" borderId="0" xfId="3" applyNumberFormat="1" applyFont="1" applyFill="1" applyBorder="1" applyAlignment="1">
      <alignment horizontal="center" wrapText="1"/>
    </xf>
    <xf numFmtId="166" fontId="8" fillId="0" borderId="0" xfId="1" applyFont="1" applyFill="1" applyBorder="1" applyAlignment="1">
      <alignment horizontal="center" wrapText="1"/>
    </xf>
    <xf numFmtId="166" fontId="2" fillId="2" borderId="4" xfId="1" applyFont="1" applyFill="1" applyBorder="1" applyAlignment="1">
      <alignment horizontal="center" vertical="center" wrapText="1"/>
    </xf>
    <xf numFmtId="3" fontId="1" fillId="0" borderId="4" xfId="1" applyNumberFormat="1" applyFont="1" applyBorder="1" applyAlignment="1">
      <alignment horizontal="center" vertical="center"/>
    </xf>
    <xf numFmtId="165" fontId="1" fillId="0" borderId="4" xfId="1" applyNumberFormat="1" applyFont="1" applyBorder="1" applyAlignment="1">
      <alignment horizontal="center" vertical="center"/>
    </xf>
    <xf numFmtId="168" fontId="8" fillId="0" borderId="0" xfId="1" applyNumberFormat="1" applyFont="1" applyFill="1" applyBorder="1" applyAlignment="1">
      <alignment wrapText="1"/>
    </xf>
    <xf numFmtId="166" fontId="8" fillId="0" borderId="0" xfId="1" applyFont="1" applyFill="1" applyBorder="1" applyAlignment="1">
      <alignment wrapText="1"/>
    </xf>
    <xf numFmtId="169" fontId="6" fillId="0" borderId="0" xfId="2" applyNumberFormat="1" applyFont="1" applyBorder="1" applyAlignment="1">
      <alignment vertical="center"/>
    </xf>
    <xf numFmtId="49" fontId="6" fillId="2" borderId="4" xfId="1" applyNumberFormat="1" applyFont="1" applyFill="1" applyBorder="1" applyAlignment="1" applyProtection="1">
      <alignment horizontal="center" vertical="center" wrapText="1"/>
      <protection locked="0"/>
    </xf>
    <xf numFmtId="166" fontId="6" fillId="2" borderId="4" xfId="1" applyNumberFormat="1" applyFont="1" applyFill="1" applyBorder="1" applyAlignment="1">
      <alignment horizontal="center" vertical="center" wrapText="1"/>
    </xf>
    <xf numFmtId="166" fontId="6" fillId="2" borderId="4" xfId="1" applyFont="1" applyFill="1" applyBorder="1" applyAlignment="1">
      <alignment horizontal="center" vertical="center" wrapText="1"/>
    </xf>
    <xf numFmtId="166" fontId="6" fillId="2" borderId="4" xfId="1" applyFont="1" applyFill="1" applyBorder="1" applyAlignment="1" applyProtection="1">
      <alignment vertical="center" wrapText="1"/>
      <protection locked="0"/>
    </xf>
    <xf numFmtId="166" fontId="8" fillId="2" borderId="4" xfId="1" applyFont="1" applyFill="1" applyBorder="1" applyAlignment="1">
      <alignment horizontal="center" vertical="center" wrapText="1"/>
    </xf>
    <xf numFmtId="166" fontId="8" fillId="2" borderId="4" xfId="1" applyNumberFormat="1" applyFont="1" applyFill="1" applyBorder="1" applyAlignment="1">
      <alignment horizontal="center" vertical="center" wrapText="1"/>
    </xf>
    <xf numFmtId="166" fontId="8" fillId="3" borderId="5" xfId="1" applyFont="1" applyFill="1" applyBorder="1" applyAlignment="1">
      <alignment wrapText="1"/>
    </xf>
    <xf numFmtId="1" fontId="8" fillId="0" borderId="4" xfId="1" applyNumberFormat="1" applyFont="1" applyFill="1" applyBorder="1" applyAlignment="1" applyProtection="1">
      <alignment horizontal="center" vertical="center" wrapText="1"/>
      <protection locked="0"/>
    </xf>
    <xf numFmtId="3" fontId="8" fillId="0" borderId="4" xfId="1" applyNumberFormat="1" applyFont="1" applyBorder="1" applyAlignment="1">
      <alignment horizontal="center" vertical="center" wrapText="1"/>
    </xf>
    <xf numFmtId="166" fontId="8" fillId="3" borderId="7" xfId="1" applyFont="1" applyFill="1" applyBorder="1" applyAlignment="1">
      <alignment wrapText="1"/>
    </xf>
    <xf numFmtId="166" fontId="6" fillId="0" borderId="1" xfId="1" applyFont="1" applyBorder="1" applyAlignment="1">
      <alignment vertical="center"/>
    </xf>
    <xf numFmtId="3" fontId="6" fillId="0" borderId="4" xfId="1" applyNumberFormat="1" applyFont="1" applyBorder="1" applyAlignment="1">
      <alignment horizontal="center" vertical="center" wrapText="1"/>
    </xf>
    <xf numFmtId="166" fontId="8" fillId="3" borderId="6" xfId="1" applyFont="1" applyFill="1" applyBorder="1" applyAlignment="1">
      <alignment wrapText="1"/>
    </xf>
    <xf numFmtId="3" fontId="2" fillId="0" borderId="4" xfId="1" applyNumberFormat="1" applyFont="1" applyBorder="1" applyAlignment="1">
      <alignment horizontal="center" vertical="center"/>
    </xf>
    <xf numFmtId="166" fontId="8" fillId="0" borderId="0" xfId="1" applyFont="1" applyBorder="1" applyAlignment="1">
      <alignment horizontal="center" wrapText="1"/>
    </xf>
    <xf numFmtId="166" fontId="8" fillId="0" borderId="0" xfId="1" applyFont="1" applyBorder="1" applyAlignment="1">
      <alignment wrapText="1"/>
    </xf>
    <xf numFmtId="1" fontId="8" fillId="0" borderId="0" xfId="1" applyNumberFormat="1" applyFont="1" applyBorder="1" applyAlignment="1">
      <alignment horizontal="center" wrapText="1"/>
    </xf>
    <xf numFmtId="169" fontId="8" fillId="0" borderId="0" xfId="2" applyNumberFormat="1" applyFont="1" applyBorder="1" applyAlignment="1">
      <alignment wrapText="1"/>
    </xf>
    <xf numFmtId="43" fontId="8" fillId="0" borderId="0" xfId="2" applyFont="1" applyBorder="1" applyAlignment="1">
      <alignment wrapText="1"/>
    </xf>
    <xf numFmtId="44" fontId="8" fillId="0" borderId="0" xfId="3" applyFont="1" applyBorder="1" applyAlignment="1">
      <alignment wrapText="1"/>
    </xf>
    <xf numFmtId="2" fontId="8" fillId="0" borderId="0" xfId="1" applyNumberFormat="1" applyFont="1" applyBorder="1" applyAlignment="1">
      <alignment wrapText="1"/>
    </xf>
    <xf numFmtId="168" fontId="8" fillId="0" borderId="0" xfId="3" applyNumberFormat="1" applyFont="1" applyBorder="1" applyAlignment="1">
      <alignment wrapText="1"/>
    </xf>
    <xf numFmtId="166" fontId="8" fillId="0" borderId="0" xfId="2" applyNumberFormat="1" applyFont="1" applyBorder="1" applyAlignment="1">
      <alignment wrapText="1"/>
    </xf>
    <xf numFmtId="168" fontId="8" fillId="0" borderId="0" xfId="1" applyNumberFormat="1" applyFont="1" applyBorder="1" applyAlignment="1">
      <alignment wrapText="1"/>
    </xf>
    <xf numFmtId="166" fontId="8" fillId="0" borderId="0" xfId="1" applyNumberFormat="1" applyFont="1" applyBorder="1" applyAlignment="1">
      <alignment wrapText="1"/>
    </xf>
    <xf numFmtId="0" fontId="2" fillId="0" borderId="8" xfId="1" applyNumberFormat="1" applyFont="1" applyBorder="1" applyAlignment="1">
      <alignment vertical="center"/>
    </xf>
    <xf numFmtId="166" fontId="2" fillId="0" borderId="8" xfId="1" applyFont="1" applyBorder="1" applyAlignment="1">
      <alignment vertical="center"/>
    </xf>
    <xf numFmtId="166" fontId="1" fillId="0" borderId="0" xfId="1" applyFont="1"/>
    <xf numFmtId="166" fontId="6" fillId="2" borderId="4" xfId="1" applyFont="1" applyFill="1" applyBorder="1" applyAlignment="1">
      <alignment horizontal="center" vertical="center"/>
    </xf>
    <xf numFmtId="166" fontId="6" fillId="0" borderId="4" xfId="1" applyFont="1" applyFill="1" applyBorder="1" applyAlignment="1">
      <alignment vertical="center"/>
    </xf>
    <xf numFmtId="3" fontId="8" fillId="0" borderId="4" xfId="1" applyNumberFormat="1" applyFont="1" applyFill="1" applyBorder="1" applyAlignment="1" applyProtection="1">
      <alignment horizontal="center" vertical="center" wrapText="1"/>
      <protection locked="0"/>
    </xf>
    <xf numFmtId="5" fontId="8" fillId="0" borderId="4" xfId="3" applyNumberFormat="1" applyFont="1" applyBorder="1" applyAlignment="1">
      <alignment horizontal="center" vertical="center"/>
    </xf>
    <xf numFmtId="166" fontId="1" fillId="0" borderId="0" xfId="1" applyFont="1" applyFill="1"/>
    <xf numFmtId="166" fontId="2" fillId="0" borderId="4" xfId="1" applyFont="1" applyBorder="1" applyAlignment="1">
      <alignment vertical="center"/>
    </xf>
    <xf numFmtId="3" fontId="6" fillId="0" borderId="4" xfId="2" applyNumberFormat="1" applyFont="1" applyBorder="1" applyAlignment="1">
      <alignment horizontal="center" vertical="center"/>
    </xf>
    <xf numFmtId="165" fontId="6" fillId="0" borderId="4" xfId="2" applyNumberFormat="1" applyFont="1" applyBorder="1" applyAlignment="1">
      <alignment horizontal="center" vertical="center"/>
    </xf>
    <xf numFmtId="166" fontId="8" fillId="0" borderId="0" xfId="1" applyFont="1" applyBorder="1" applyAlignment="1" applyProtection="1">
      <alignment vertical="center"/>
      <protection locked="0"/>
    </xf>
    <xf numFmtId="166" fontId="6" fillId="0" borderId="0" xfId="1" applyFont="1" applyBorder="1" applyAlignment="1" applyProtection="1">
      <alignment horizontal="right" vertical="center" wrapText="1"/>
      <protection locked="0"/>
    </xf>
    <xf numFmtId="5" fontId="8" fillId="0" borderId="0" xfId="3" applyNumberFormat="1" applyFont="1" applyBorder="1" applyAlignment="1">
      <alignment horizontal="center" vertical="center"/>
    </xf>
    <xf numFmtId="49" fontId="6" fillId="0" borderId="8" xfId="1" applyNumberFormat="1" applyFont="1" applyBorder="1" applyAlignment="1" applyProtection="1">
      <alignment horizontal="left" vertical="center" wrapText="1"/>
      <protection locked="0"/>
    </xf>
    <xf numFmtId="49" fontId="6" fillId="0" borderId="8" xfId="1" applyNumberFormat="1" applyFont="1" applyBorder="1" applyAlignment="1" applyProtection="1">
      <alignment vertical="center" wrapText="1"/>
      <protection locked="0"/>
    </xf>
    <xf numFmtId="167" fontId="1" fillId="0" borderId="0" xfId="1" applyNumberFormat="1" applyFont="1" applyAlignment="1">
      <alignment wrapText="1"/>
    </xf>
    <xf numFmtId="166" fontId="1" fillId="0" borderId="0" xfId="1" applyFont="1" applyAlignment="1">
      <alignment wrapText="1"/>
    </xf>
    <xf numFmtId="9" fontId="1" fillId="0" borderId="0" xfId="1" applyNumberFormat="1" applyFont="1" applyAlignment="1">
      <alignment wrapText="1"/>
    </xf>
    <xf numFmtId="166" fontId="6" fillId="2" borderId="4" xfId="1" applyFont="1" applyFill="1" applyBorder="1" applyAlignment="1" applyProtection="1">
      <alignment horizontal="center" wrapText="1"/>
      <protection locked="0"/>
    </xf>
    <xf numFmtId="166" fontId="6" fillId="0" borderId="4" xfId="1" applyFont="1" applyFill="1" applyBorder="1" applyAlignment="1" applyProtection="1">
      <alignment vertical="center" wrapText="1"/>
      <protection locked="0"/>
    </xf>
    <xf numFmtId="166" fontId="10" fillId="0" borderId="4" xfId="1" applyFont="1" applyBorder="1" applyAlignment="1" applyProtection="1">
      <alignment wrapText="1"/>
      <protection locked="0"/>
    </xf>
    <xf numFmtId="167" fontId="8" fillId="0" borderId="4" xfId="1" applyNumberFormat="1" applyFont="1" applyFill="1" applyBorder="1" applyAlignment="1" applyProtection="1">
      <alignment horizontal="center" wrapText="1"/>
      <protection locked="0"/>
    </xf>
    <xf numFmtId="0" fontId="8" fillId="0" borderId="4" xfId="1" applyNumberFormat="1" applyFont="1" applyBorder="1" applyAlignment="1" applyProtection="1">
      <alignment horizontal="center" wrapText="1"/>
      <protection locked="0"/>
    </xf>
    <xf numFmtId="167" fontId="10" fillId="0" borderId="4" xfId="1" applyNumberFormat="1" applyFont="1" applyBorder="1" applyAlignment="1" applyProtection="1">
      <alignment horizontal="center" wrapText="1"/>
      <protection locked="0"/>
    </xf>
    <xf numFmtId="9" fontId="1" fillId="0" borderId="0" xfId="1" applyNumberFormat="1" applyFont="1" applyFill="1" applyAlignment="1">
      <alignment wrapText="1"/>
    </xf>
    <xf numFmtId="166" fontId="1" fillId="0" borderId="0" xfId="1" applyFont="1" applyFill="1" applyAlignment="1">
      <alignment wrapText="1"/>
    </xf>
    <xf numFmtId="166" fontId="8" fillId="0" borderId="9" xfId="1" applyFont="1" applyBorder="1" applyAlignment="1" applyProtection="1">
      <alignment horizontal="left" vertical="top"/>
      <protection locked="0"/>
    </xf>
    <xf numFmtId="166" fontId="8" fillId="0" borderId="0" xfId="1" applyFont="1" applyBorder="1" applyAlignment="1" applyProtection="1">
      <alignment wrapText="1"/>
      <protection locked="0"/>
    </xf>
    <xf numFmtId="166" fontId="6" fillId="0" borderId="0" xfId="1" applyFont="1" applyBorder="1" applyAlignment="1" applyProtection="1">
      <alignment vertical="center"/>
      <protection locked="0"/>
    </xf>
    <xf numFmtId="166" fontId="2" fillId="2" borderId="4" xfId="1" applyFont="1" applyFill="1" applyBorder="1" applyAlignment="1">
      <alignment horizontal="center" vertical="center"/>
    </xf>
    <xf numFmtId="166" fontId="0" fillId="0" borderId="0" xfId="1" applyFont="1" applyBorder="1"/>
    <xf numFmtId="169" fontId="6" fillId="0" borderId="0" xfId="2" applyNumberFormat="1" applyFont="1" applyFill="1" applyBorder="1" applyAlignment="1">
      <alignment vertical="center"/>
    </xf>
    <xf numFmtId="166" fontId="1" fillId="0" borderId="0" xfId="1" applyFont="1" applyBorder="1"/>
    <xf numFmtId="166" fontId="1" fillId="0" borderId="0" xfId="1" applyFont="1" applyBorder="1" applyAlignment="1">
      <alignment horizontal="center" wrapText="1"/>
    </xf>
    <xf numFmtId="170" fontId="8" fillId="0" borderId="0" xfId="2" applyNumberFormat="1" applyFont="1" applyBorder="1"/>
    <xf numFmtId="44" fontId="8" fillId="0" borderId="0" xfId="3" applyFont="1" applyBorder="1"/>
    <xf numFmtId="170" fontId="1" fillId="0" borderId="0" xfId="1" applyNumberFormat="1" applyFont="1" applyBorder="1"/>
    <xf numFmtId="166" fontId="1" fillId="0" borderId="0" xfId="1" applyFont="1" applyBorder="1" applyAlignment="1">
      <alignment wrapText="1"/>
    </xf>
    <xf numFmtId="0" fontId="4" fillId="0" borderId="1" xfId="0" applyFont="1" applyBorder="1" applyAlignment="1">
      <alignment horizontal="left" vertical="center" wrapText="1"/>
    </xf>
    <xf numFmtId="164" fontId="8" fillId="0" borderId="4" xfId="1" applyNumberFormat="1" applyFont="1" applyFill="1" applyBorder="1" applyAlignment="1" applyProtection="1">
      <alignment horizontal="center" vertical="center" wrapText="1"/>
      <protection locked="0"/>
    </xf>
    <xf numFmtId="3" fontId="8" fillId="0" borderId="0" xfId="0" applyNumberFormat="1" applyFont="1" applyBorder="1" applyAlignment="1" applyProtection="1">
      <alignment wrapText="1"/>
      <protection locked="0"/>
    </xf>
    <xf numFmtId="166" fontId="6" fillId="2" borderId="4" xfId="1" applyFont="1" applyFill="1" applyBorder="1" applyAlignment="1" applyProtection="1">
      <alignment horizontal="center" vertical="center" wrapText="1"/>
      <protection locked="0"/>
    </xf>
    <xf numFmtId="0" fontId="0" fillId="0" borderId="4" xfId="0" applyFont="1" applyBorder="1" applyAlignment="1"/>
    <xf numFmtId="0" fontId="0" fillId="0" borderId="4" xfId="0" applyFont="1" applyBorder="1" applyAlignment="1">
      <alignment horizontal="center"/>
    </xf>
    <xf numFmtId="166" fontId="1" fillId="0" borderId="4" xfId="1" applyFont="1" applyFill="1" applyBorder="1" applyAlignment="1">
      <alignment horizontal="center" vertical="center" wrapText="1"/>
    </xf>
    <xf numFmtId="166" fontId="0" fillId="0" borderId="4" xfId="1" applyFont="1" applyFill="1" applyBorder="1" applyAlignment="1">
      <alignment vertical="center" wrapText="1"/>
    </xf>
    <xf numFmtId="3" fontId="1" fillId="0" borderId="4" xfId="1" applyNumberFormat="1" applyFont="1" applyFill="1" applyBorder="1" applyAlignment="1">
      <alignment horizontal="center" vertical="center" wrapText="1"/>
    </xf>
    <xf numFmtId="166" fontId="8" fillId="0" borderId="4" xfId="1" applyFont="1" applyFill="1" applyBorder="1" applyAlignment="1" applyProtection="1">
      <alignment horizontal="center" vertical="center" wrapText="1"/>
      <protection locked="0"/>
    </xf>
    <xf numFmtId="49" fontId="6" fillId="0" borderId="0" xfId="0" applyNumberFormat="1" applyFont="1" applyFill="1" applyBorder="1" applyAlignment="1" applyProtection="1">
      <alignment vertical="center" wrapText="1"/>
      <protection locked="0"/>
    </xf>
    <xf numFmtId="165" fontId="0" fillId="0" borderId="4" xfId="0" applyNumberFormat="1" applyFont="1" applyBorder="1" applyAlignment="1">
      <alignment horizontal="center"/>
    </xf>
    <xf numFmtId="3" fontId="0" fillId="0" borderId="4" xfId="1" quotePrefix="1" applyNumberFormat="1" applyFont="1" applyBorder="1" applyAlignment="1">
      <alignment horizontal="center" vertical="center"/>
    </xf>
    <xf numFmtId="166" fontId="6" fillId="2" borderId="1" xfId="1" applyFont="1" applyFill="1" applyBorder="1" applyAlignment="1">
      <alignment horizontal="center" vertical="center" wrapText="1"/>
    </xf>
    <xf numFmtId="165" fontId="0" fillId="0" borderId="4" xfId="1" quotePrefix="1" applyNumberFormat="1" applyFont="1" applyFill="1" applyBorder="1" applyAlignment="1">
      <alignment horizontal="center" vertical="center"/>
    </xf>
    <xf numFmtId="3" fontId="0" fillId="0" borderId="4" xfId="0" applyNumberFormat="1" applyFont="1" applyFill="1" applyBorder="1" applyAlignment="1">
      <alignment horizontal="center"/>
    </xf>
    <xf numFmtId="165" fontId="0" fillId="0" borderId="0" xfId="0" applyNumberFormat="1" applyFont="1" applyAlignment="1"/>
    <xf numFmtId="0" fontId="8" fillId="0" borderId="6" xfId="0" applyFont="1" applyFill="1" applyBorder="1" applyAlignment="1" applyProtection="1">
      <alignment horizontal="left" vertical="center" wrapText="1"/>
      <protection locked="0"/>
    </xf>
    <xf numFmtId="167" fontId="0" fillId="0" borderId="4" xfId="0" applyNumberFormat="1" applyFont="1" applyBorder="1" applyAlignment="1">
      <alignment horizontal="center"/>
    </xf>
    <xf numFmtId="0" fontId="0" fillId="0" borderId="0" xfId="0" applyFont="1" applyFill="1" applyBorder="1" applyAlignment="1"/>
    <xf numFmtId="0" fontId="8" fillId="0" borderId="0" xfId="0" applyFont="1" applyFill="1" applyBorder="1" applyAlignment="1" applyProtection="1">
      <alignment vertical="center"/>
      <protection locked="0"/>
    </xf>
    <xf numFmtId="165" fontId="0" fillId="0" borderId="4" xfId="1" quotePrefix="1" applyNumberFormat="1" applyFont="1" applyBorder="1" applyAlignment="1">
      <alignment horizontal="center" vertical="center"/>
    </xf>
    <xf numFmtId="0" fontId="0" fillId="0" borderId="0" xfId="0" applyFont="1" applyAlignment="1"/>
    <xf numFmtId="0" fontId="2" fillId="0" borderId="0" xfId="0" applyFont="1" applyAlignment="1"/>
    <xf numFmtId="0" fontId="3" fillId="2" borderId="5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49" fontId="6" fillId="0" borderId="0" xfId="0" applyNumberFormat="1" applyFont="1" applyBorder="1" applyAlignment="1" applyProtection="1">
      <alignment vertical="center" wrapText="1"/>
      <protection locked="0"/>
    </xf>
    <xf numFmtId="0" fontId="8" fillId="0" borderId="0" xfId="0" applyFont="1" applyBorder="1" applyAlignment="1" applyProtection="1">
      <alignment wrapText="1"/>
      <protection locked="0"/>
    </xf>
    <xf numFmtId="49" fontId="8" fillId="0" borderId="4" xfId="0" applyNumberFormat="1" applyFont="1" applyBorder="1" applyAlignment="1" applyProtection="1">
      <alignment vertical="center" wrapText="1"/>
      <protection locked="0"/>
    </xf>
    <xf numFmtId="49" fontId="6" fillId="0" borderId="8" xfId="0" applyNumberFormat="1" applyFont="1" applyBorder="1" applyAlignment="1" applyProtection="1">
      <alignment horizontal="left" vertical="center" wrapText="1"/>
      <protection locked="0"/>
    </xf>
    <xf numFmtId="49" fontId="6" fillId="0" borderId="8" xfId="0" applyNumberFormat="1" applyFont="1" applyBorder="1" applyAlignment="1" applyProtection="1">
      <alignment vertical="center" wrapText="1"/>
      <protection locked="0"/>
    </xf>
    <xf numFmtId="166" fontId="6" fillId="2" borderId="4" xfId="1" applyFont="1" applyFill="1" applyBorder="1" applyAlignment="1" applyProtection="1">
      <alignment horizontal="center" vertical="center" wrapText="1"/>
      <protection locked="0"/>
    </xf>
    <xf numFmtId="166" fontId="8" fillId="0" borderId="0" xfId="1" applyFont="1" applyAlignment="1">
      <alignment wrapText="1"/>
    </xf>
    <xf numFmtId="166" fontId="6" fillId="0" borderId="0" xfId="1" applyFont="1" applyFill="1" applyBorder="1" applyAlignment="1">
      <alignment vertical="center"/>
    </xf>
    <xf numFmtId="49" fontId="6" fillId="2" borderId="4" xfId="0" applyNumberFormat="1" applyFont="1" applyFill="1" applyBorder="1" applyAlignment="1" applyProtection="1">
      <alignment horizontal="center" vertical="center" wrapText="1"/>
      <protection locked="0"/>
    </xf>
    <xf numFmtId="3" fontId="2" fillId="0" borderId="4" xfId="1" applyNumberFormat="1" applyFont="1" applyBorder="1" applyAlignment="1">
      <alignment horizontal="center" vertical="center"/>
    </xf>
    <xf numFmtId="0" fontId="6" fillId="0" borderId="0" xfId="1" applyNumberFormat="1" applyFont="1" applyFill="1" applyBorder="1" applyAlignment="1">
      <alignment vertical="center"/>
    </xf>
    <xf numFmtId="49" fontId="6" fillId="0" borderId="0" xfId="0" applyNumberFormat="1" applyFont="1" applyBorder="1" applyAlignment="1" applyProtection="1">
      <alignment horizontal="left" vertical="center"/>
      <protection locked="0"/>
    </xf>
    <xf numFmtId="49" fontId="6" fillId="0" borderId="0" xfId="0" applyNumberFormat="1" applyFont="1" applyBorder="1" applyAlignment="1" applyProtection="1">
      <alignment horizontal="left" vertical="top" wrapText="1"/>
      <protection locked="0"/>
    </xf>
    <xf numFmtId="49" fontId="6" fillId="2" borderId="4" xfId="0" applyNumberFormat="1" applyFont="1" applyFill="1" applyBorder="1" applyAlignment="1" applyProtection="1">
      <alignment horizontal="center" vertical="center"/>
      <protection locked="0"/>
    </xf>
    <xf numFmtId="0" fontId="6" fillId="2" borderId="4" xfId="0" applyFont="1" applyFill="1" applyBorder="1" applyAlignment="1" applyProtection="1">
      <alignment horizontal="center" vertical="center" wrapText="1"/>
      <protection locked="0"/>
    </xf>
    <xf numFmtId="0" fontId="10" fillId="0" borderId="4" xfId="0" applyFont="1" applyBorder="1" applyAlignment="1" applyProtection="1">
      <alignment vertical="center" wrapText="1"/>
      <protection locked="0"/>
    </xf>
    <xf numFmtId="0" fontId="8" fillId="0" borderId="4" xfId="0" applyFont="1" applyBorder="1" applyAlignment="1" applyProtection="1">
      <alignment horizontal="center" vertical="center" wrapText="1"/>
      <protection locked="0"/>
    </xf>
    <xf numFmtId="167" fontId="10" fillId="0" borderId="4" xfId="0" applyNumberFormat="1" applyFont="1" applyBorder="1" applyAlignment="1" applyProtection="1">
      <alignment horizontal="center" vertical="center" wrapText="1"/>
      <protection locked="0"/>
    </xf>
    <xf numFmtId="0" fontId="8" fillId="0" borderId="4" xfId="0" applyFont="1" applyBorder="1" applyAlignment="1" applyProtection="1">
      <alignment vertical="center" wrapText="1"/>
      <protection locked="0"/>
    </xf>
    <xf numFmtId="166" fontId="8" fillId="2" borderId="4" xfId="1" applyFont="1" applyFill="1" applyBorder="1" applyAlignment="1">
      <alignment wrapText="1"/>
    </xf>
    <xf numFmtId="0" fontId="0" fillId="0" borderId="0" xfId="0" applyFont="1" applyAlignment="1">
      <alignment horizontal="center"/>
    </xf>
    <xf numFmtId="166" fontId="6" fillId="2" borderId="4" xfId="1" applyFont="1" applyFill="1" applyBorder="1" applyAlignment="1" applyProtection="1">
      <alignment horizontal="center" vertical="center" wrapText="1"/>
      <protection locked="0"/>
    </xf>
    <xf numFmtId="165" fontId="8" fillId="0" borderId="4" xfId="1" applyNumberFormat="1" applyFont="1" applyFill="1" applyBorder="1" applyAlignment="1">
      <alignment horizontal="center" vertical="center" wrapText="1"/>
    </xf>
    <xf numFmtId="3" fontId="1" fillId="0" borderId="4" xfId="1" applyNumberFormat="1" applyFont="1" applyFill="1" applyBorder="1" applyAlignment="1">
      <alignment horizontal="center"/>
    </xf>
    <xf numFmtId="3" fontId="1" fillId="0" borderId="4" xfId="1" applyNumberFormat="1" applyFont="1" applyFill="1" applyBorder="1" applyAlignment="1">
      <alignment horizontal="center" vertical="center"/>
    </xf>
    <xf numFmtId="165" fontId="1" fillId="0" borderId="4" xfId="3" applyNumberFormat="1" applyFont="1" applyFill="1" applyBorder="1" applyAlignment="1">
      <alignment horizontal="center" vertical="center"/>
    </xf>
    <xf numFmtId="166" fontId="2" fillId="0" borderId="4" xfId="1" applyFont="1" applyFill="1" applyBorder="1" applyAlignment="1">
      <alignment vertical="center" wrapText="1"/>
    </xf>
    <xf numFmtId="166" fontId="2" fillId="0" borderId="4" xfId="1" applyFont="1" applyBorder="1" applyAlignment="1">
      <alignment vertical="center" wrapText="1"/>
    </xf>
    <xf numFmtId="5" fontId="6" fillId="0" borderId="0" xfId="3" applyNumberFormat="1" applyFont="1" applyBorder="1" applyAlignment="1">
      <alignment horizontal="center" vertical="center"/>
    </xf>
    <xf numFmtId="166" fontId="8" fillId="0" borderId="4" xfId="1" applyFont="1" applyFill="1" applyBorder="1" applyAlignment="1">
      <alignment vertical="center"/>
    </xf>
    <xf numFmtId="0" fontId="0" fillId="0" borderId="0" xfId="0" applyFont="1" applyAlignment="1"/>
    <xf numFmtId="0" fontId="8" fillId="0" borderId="0" xfId="0" applyFont="1" applyBorder="1" applyAlignment="1" applyProtection="1">
      <alignment wrapText="1"/>
      <protection locked="0"/>
    </xf>
    <xf numFmtId="167" fontId="8" fillId="0" borderId="4" xfId="0" applyNumberFormat="1" applyFont="1" applyBorder="1" applyAlignment="1" applyProtection="1">
      <alignment horizontal="center" vertical="center" wrapText="1"/>
      <protection locked="0"/>
    </xf>
    <xf numFmtId="0" fontId="8" fillId="0" borderId="0" xfId="0" applyFont="1" applyBorder="1" applyAlignment="1" applyProtection="1">
      <alignment horizontal="left" vertical="top"/>
      <protection locked="0"/>
    </xf>
    <xf numFmtId="0" fontId="3" fillId="0" borderId="1" xfId="0" applyFont="1" applyBorder="1" applyAlignment="1"/>
    <xf numFmtId="0" fontId="3" fillId="0" borderId="3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0" fillId="0" borderId="0" xfId="0" applyFont="1" applyAlignment="1"/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4" fillId="2" borderId="5" xfId="0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165" fontId="3" fillId="0" borderId="4" xfId="0" applyNumberFormat="1" applyFont="1" applyBorder="1" applyAlignment="1">
      <alignment horizontal="center" vertical="center"/>
    </xf>
    <xf numFmtId="3" fontId="3" fillId="0" borderId="4" xfId="0" applyNumberFormat="1" applyFont="1" applyBorder="1" applyAlignment="1">
      <alignment horizontal="center" vertical="center"/>
    </xf>
    <xf numFmtId="3" fontId="4" fillId="0" borderId="4" xfId="0" applyNumberFormat="1" applyFont="1" applyBorder="1" applyAlignment="1">
      <alignment horizontal="center" vertical="center"/>
    </xf>
    <xf numFmtId="3" fontId="4" fillId="2" borderId="4" xfId="0" applyNumberFormat="1" applyFont="1" applyFill="1" applyBorder="1" applyAlignment="1">
      <alignment horizontal="center" vertical="center"/>
    </xf>
    <xf numFmtId="3" fontId="4" fillId="0" borderId="5" xfId="0" applyNumberFormat="1" applyFont="1" applyBorder="1" applyAlignment="1">
      <alignment horizontal="center" vertical="center"/>
    </xf>
    <xf numFmtId="3" fontId="4" fillId="2" borderId="5" xfId="0" applyNumberFormat="1" applyFont="1" applyFill="1" applyBorder="1" applyAlignment="1">
      <alignment horizontal="center" vertical="center"/>
    </xf>
    <xf numFmtId="165" fontId="0" fillId="0" borderId="4" xfId="0" applyNumberFormat="1" applyFont="1" applyBorder="1" applyAlignment="1">
      <alignment horizontal="center" vertical="center"/>
    </xf>
    <xf numFmtId="166" fontId="6" fillId="0" borderId="4" xfId="1" applyFont="1" applyBorder="1" applyAlignment="1" applyProtection="1">
      <alignment vertical="center"/>
      <protection locked="0"/>
    </xf>
    <xf numFmtId="166" fontId="6" fillId="0" borderId="1" xfId="1" applyFont="1" applyBorder="1" applyAlignment="1" applyProtection="1">
      <alignment vertical="center"/>
      <protection locked="0"/>
    </xf>
    <xf numFmtId="166" fontId="6" fillId="0" borderId="2" xfId="1" applyFont="1" applyBorder="1" applyAlignment="1" applyProtection="1">
      <alignment vertical="center"/>
      <protection locked="0"/>
    </xf>
    <xf numFmtId="166" fontId="6" fillId="2" borderId="4" xfId="1" applyFont="1" applyFill="1" applyBorder="1" applyAlignment="1" applyProtection="1">
      <alignment horizontal="center" vertical="center" wrapText="1"/>
      <protection locked="0"/>
    </xf>
    <xf numFmtId="3" fontId="8" fillId="0" borderId="4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4" xfId="1" applyNumberFormat="1" applyFont="1" applyBorder="1" applyAlignment="1" applyProtection="1">
      <alignment horizontal="center" vertical="center" wrapText="1"/>
      <protection locked="0"/>
    </xf>
    <xf numFmtId="6" fontId="6" fillId="0" borderId="4" xfId="1" applyNumberFormat="1" applyFont="1" applyFill="1" applyBorder="1" applyAlignment="1" applyProtection="1">
      <alignment horizontal="center" vertical="center" wrapText="1"/>
      <protection locked="0"/>
    </xf>
    <xf numFmtId="166" fontId="6" fillId="0" borderId="4" xfId="1" applyFont="1" applyFill="1" applyBorder="1" applyAlignment="1" applyProtection="1">
      <alignment horizontal="center" vertical="center" wrapText="1"/>
      <protection locked="0"/>
    </xf>
    <xf numFmtId="166" fontId="6" fillId="2" borderId="4" xfId="1" applyFont="1" applyFill="1" applyBorder="1" applyAlignment="1" applyProtection="1">
      <alignment horizontal="center" wrapText="1"/>
      <protection locked="0"/>
    </xf>
    <xf numFmtId="3" fontId="1" fillId="0" borderId="4" xfId="1" applyNumberFormat="1" applyFont="1" applyBorder="1" applyAlignment="1">
      <alignment horizontal="center" vertical="center"/>
    </xf>
    <xf numFmtId="1" fontId="4" fillId="0" borderId="5" xfId="0" applyNumberFormat="1" applyFont="1" applyFill="1" applyBorder="1" applyAlignment="1">
      <alignment horizontal="center" vertical="center"/>
    </xf>
    <xf numFmtId="3" fontId="4" fillId="0" borderId="4" xfId="0" applyNumberFormat="1" applyFont="1" applyFill="1" applyBorder="1" applyAlignment="1">
      <alignment horizontal="center" vertical="center"/>
    </xf>
    <xf numFmtId="0" fontId="6" fillId="2" borderId="4" xfId="1" applyNumberFormat="1" applyFont="1" applyFill="1" applyBorder="1" applyAlignment="1" applyProtection="1">
      <alignment horizontal="center" vertical="center" wrapText="1"/>
      <protection locked="0"/>
    </xf>
    <xf numFmtId="166" fontId="6" fillId="0" borderId="3" xfId="1" applyFont="1" applyBorder="1" applyAlignment="1" applyProtection="1">
      <alignment vertical="center" wrapText="1"/>
      <protection locked="0"/>
    </xf>
    <xf numFmtId="3" fontId="4" fillId="0" borderId="5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/>
    <xf numFmtId="3" fontId="4" fillId="2" borderId="4" xfId="0" applyNumberFormat="1" applyFont="1" applyFill="1" applyBorder="1" applyAlignment="1">
      <alignment horizontal="center"/>
    </xf>
    <xf numFmtId="3" fontId="4" fillId="2" borderId="5" xfId="0" applyNumberFormat="1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0" fillId="2" borderId="4" xfId="0" applyFont="1" applyFill="1" applyBorder="1" applyAlignment="1">
      <alignment horizontal="center"/>
    </xf>
    <xf numFmtId="0" fontId="4" fillId="0" borderId="1" xfId="0" applyFont="1" applyBorder="1" applyAlignment="1"/>
    <xf numFmtId="0" fontId="3" fillId="0" borderId="2" xfId="0" applyFont="1" applyBorder="1" applyAlignment="1"/>
    <xf numFmtId="0" fontId="4" fillId="0" borderId="3" xfId="0" applyFont="1" applyBorder="1" applyAlignment="1"/>
    <xf numFmtId="3" fontId="4" fillId="0" borderId="4" xfId="0" applyNumberFormat="1" applyFont="1" applyBorder="1" applyAlignment="1">
      <alignment horizontal="center"/>
    </xf>
    <xf numFmtId="3" fontId="4" fillId="0" borderId="5" xfId="0" applyNumberFormat="1" applyFont="1" applyBorder="1" applyAlignment="1">
      <alignment horizontal="center"/>
    </xf>
    <xf numFmtId="1" fontId="4" fillId="0" borderId="5" xfId="0" applyNumberFormat="1" applyFont="1" applyBorder="1" applyAlignment="1">
      <alignment horizontal="center"/>
    </xf>
    <xf numFmtId="0" fontId="4" fillId="0" borderId="2" xfId="0" applyFont="1" applyBorder="1" applyAlignment="1"/>
    <xf numFmtId="1" fontId="4" fillId="0" borderId="5" xfId="0" applyNumberFormat="1" applyFont="1" applyFill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3" fillId="0" borderId="3" xfId="0" applyFont="1" applyBorder="1" applyAlignment="1"/>
    <xf numFmtId="3" fontId="3" fillId="0" borderId="4" xfId="0" applyNumberFormat="1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165" fontId="3" fillId="0" borderId="4" xfId="0" applyNumberFormat="1" applyFont="1" applyBorder="1" applyAlignment="1">
      <alignment horizontal="center"/>
    </xf>
    <xf numFmtId="166" fontId="6" fillId="0" borderId="4" xfId="1" applyFont="1" applyBorder="1" applyAlignment="1" applyProtection="1">
      <protection locked="0"/>
    </xf>
    <xf numFmtId="0" fontId="6" fillId="2" borderId="4" xfId="1" applyNumberFormat="1" applyFont="1" applyFill="1" applyBorder="1" applyAlignment="1" applyProtection="1">
      <alignment horizontal="center" wrapText="1"/>
      <protection locked="0"/>
    </xf>
    <xf numFmtId="166" fontId="6" fillId="0" borderId="1" xfId="1" applyFont="1" applyBorder="1" applyAlignment="1" applyProtection="1">
      <protection locked="0"/>
    </xf>
    <xf numFmtId="166" fontId="6" fillId="0" borderId="2" xfId="1" applyFont="1" applyBorder="1" applyAlignment="1" applyProtection="1">
      <protection locked="0"/>
    </xf>
    <xf numFmtId="166" fontId="6" fillId="0" borderId="3" xfId="1" applyFont="1" applyBorder="1" applyAlignment="1" applyProtection="1">
      <alignment wrapText="1"/>
      <protection locked="0"/>
    </xf>
    <xf numFmtId="0" fontId="6" fillId="0" borderId="4" xfId="1" applyNumberFormat="1" applyFont="1" applyBorder="1" applyAlignment="1" applyProtection="1">
      <alignment horizontal="center" wrapText="1"/>
      <protection locked="0"/>
    </xf>
    <xf numFmtId="166" fontId="6" fillId="0" borderId="4" xfId="1" applyFont="1" applyFill="1" applyBorder="1" applyAlignment="1" applyProtection="1">
      <alignment horizontal="center" wrapText="1"/>
      <protection locked="0"/>
    </xf>
    <xf numFmtId="6" fontId="6" fillId="0" borderId="4" xfId="1" applyNumberFormat="1" applyFont="1" applyFill="1" applyBorder="1" applyAlignment="1" applyProtection="1">
      <alignment horizontal="center" wrapText="1"/>
      <protection locked="0"/>
    </xf>
    <xf numFmtId="166" fontId="6" fillId="2" borderId="4" xfId="1" applyFont="1" applyFill="1" applyBorder="1" applyAlignment="1" applyProtection="1">
      <alignment horizontal="center" vertical="center" wrapText="1"/>
      <protection locked="0"/>
    </xf>
    <xf numFmtId="165" fontId="8" fillId="0" borderId="0" xfId="0" applyNumberFormat="1" applyFont="1" applyBorder="1" applyAlignment="1" applyProtection="1">
      <alignment horizontal="center" vertical="center" wrapText="1"/>
      <protection locked="0"/>
    </xf>
    <xf numFmtId="165" fontId="8" fillId="0" borderId="0" xfId="0" applyNumberFormat="1" applyFont="1" applyFill="1" applyBorder="1" applyAlignment="1" applyProtection="1">
      <alignment horizontal="center" vertical="center" wrapText="1"/>
      <protection locked="0"/>
    </xf>
    <xf numFmtId="3" fontId="0" fillId="0" borderId="0" xfId="1" quotePrefix="1" applyNumberFormat="1" applyFont="1" applyBorder="1" applyAlignment="1">
      <alignment horizontal="center" vertical="center"/>
    </xf>
    <xf numFmtId="165" fontId="0" fillId="0" borderId="0" xfId="1" quotePrefix="1" applyNumberFormat="1" applyFont="1" applyBorder="1" applyAlignment="1">
      <alignment horizontal="center" vertical="center"/>
    </xf>
    <xf numFmtId="165" fontId="1" fillId="0" borderId="0" xfId="1" applyNumberFormat="1" applyFont="1" applyBorder="1" applyAlignment="1">
      <alignment horizontal="center" vertical="center"/>
    </xf>
    <xf numFmtId="165" fontId="0" fillId="0" borderId="0" xfId="1" quotePrefix="1" applyNumberFormat="1" applyFont="1" applyFill="1" applyBorder="1" applyAlignment="1">
      <alignment horizontal="center" vertical="center"/>
    </xf>
    <xf numFmtId="166" fontId="0" fillId="0" borderId="0" xfId="1" applyFont="1" applyBorder="1" applyAlignment="1"/>
    <xf numFmtId="166" fontId="6" fillId="0" borderId="0" xfId="1" applyFont="1" applyBorder="1" applyAlignment="1" applyProtection="1">
      <alignment vertical="center" wrapText="1"/>
      <protection locked="0"/>
    </xf>
    <xf numFmtId="0" fontId="6" fillId="0" borderId="0" xfId="1" applyNumberFormat="1" applyFont="1" applyBorder="1" applyAlignment="1" applyProtection="1">
      <alignment horizontal="center" vertical="center" wrapText="1"/>
      <protection locked="0"/>
    </xf>
    <xf numFmtId="166" fontId="6" fillId="0" borderId="0" xfId="1" applyFont="1" applyFill="1" applyBorder="1" applyAlignment="1" applyProtection="1">
      <alignment horizontal="center" vertical="center" wrapText="1"/>
      <protection locked="0"/>
    </xf>
    <xf numFmtId="6" fontId="6" fillId="0" borderId="0" xfId="1" applyNumberFormat="1" applyFont="1" applyFill="1" applyBorder="1" applyAlignment="1" applyProtection="1">
      <alignment horizontal="center" vertical="center" wrapText="1"/>
      <protection locked="0"/>
    </xf>
    <xf numFmtId="0" fontId="6" fillId="2" borderId="6" xfId="0" applyFont="1" applyFill="1" applyBorder="1" applyAlignment="1" applyProtection="1">
      <alignment horizontal="center" vertical="center" wrapText="1"/>
      <protection locked="0"/>
    </xf>
    <xf numFmtId="166" fontId="6" fillId="2" borderId="4" xfId="1" applyFont="1" applyFill="1" applyBorder="1" applyAlignment="1" applyProtection="1">
      <alignment horizontal="center" vertical="center" wrapText="1"/>
      <protection locked="0"/>
    </xf>
    <xf numFmtId="166" fontId="6" fillId="2" borderId="4" xfId="1" applyFont="1" applyFill="1" applyBorder="1" applyAlignment="1" applyProtection="1">
      <alignment horizontal="center" vertical="center" wrapText="1"/>
      <protection locked="0"/>
    </xf>
    <xf numFmtId="166" fontId="6" fillId="0" borderId="4" xfId="1" applyFont="1" applyFill="1" applyBorder="1" applyAlignment="1">
      <alignment horizontal="center" vertical="center" wrapText="1"/>
    </xf>
    <xf numFmtId="49" fontId="6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Fill="1" applyBorder="1" applyAlignment="1" applyProtection="1">
      <alignment vertical="center" wrapText="1"/>
      <protection locked="0"/>
    </xf>
    <xf numFmtId="1" fontId="8" fillId="0" borderId="0" xfId="0" applyNumberFormat="1" applyFont="1" applyFill="1" applyBorder="1" applyAlignment="1" applyProtection="1">
      <alignment horizontal="center" vertical="center" wrapText="1"/>
      <protection locked="0"/>
    </xf>
    <xf numFmtId="3" fontId="8" fillId="0" borderId="0" xfId="0" quotePrefix="1" applyNumberFormat="1" applyFont="1" applyFill="1" applyBorder="1" applyAlignment="1" applyProtection="1">
      <alignment horizontal="center" vertical="center" wrapText="1"/>
      <protection locked="0"/>
    </xf>
    <xf numFmtId="3" fontId="8" fillId="0" borderId="4" xfId="1" applyNumberFormat="1" applyFont="1" applyFill="1" applyBorder="1" applyAlignment="1">
      <alignment horizontal="center" vertical="center" wrapText="1"/>
    </xf>
    <xf numFmtId="166" fontId="6" fillId="2" borderId="4" xfId="1" applyFont="1" applyFill="1" applyBorder="1" applyAlignment="1" applyProtection="1">
      <alignment horizontal="left" vertical="center" wrapText="1"/>
      <protection locked="0"/>
    </xf>
    <xf numFmtId="3" fontId="8" fillId="0" borderId="4" xfId="0" applyNumberFormat="1" applyFont="1" applyFill="1" applyBorder="1" applyAlignment="1" applyProtection="1">
      <alignment horizontal="center" vertical="center" wrapText="1"/>
      <protection locked="0"/>
    </xf>
    <xf numFmtId="166" fontId="6" fillId="2" borderId="4" xfId="1" applyFont="1" applyFill="1" applyBorder="1" applyAlignment="1" applyProtection="1">
      <alignment horizontal="center" vertical="center" wrapText="1"/>
      <protection locked="0"/>
    </xf>
    <xf numFmtId="0" fontId="6" fillId="2" borderId="6" xfId="0" applyFont="1" applyFill="1" applyBorder="1" applyAlignment="1" applyProtection="1">
      <alignment horizontal="center" vertical="center" wrapText="1"/>
      <protection locked="0"/>
    </xf>
    <xf numFmtId="166" fontId="6" fillId="2" borderId="4" xfId="1" applyFont="1" applyFill="1" applyBorder="1" applyAlignment="1" applyProtection="1">
      <alignment horizontal="center" vertical="center" wrapText="1"/>
      <protection locked="0"/>
    </xf>
    <xf numFmtId="167" fontId="0" fillId="0" borderId="0" xfId="0" applyNumberFormat="1" applyFont="1" applyAlignment="1"/>
    <xf numFmtId="166" fontId="2" fillId="2" borderId="4" xfId="1" applyFont="1" applyFill="1" applyBorder="1" applyAlignment="1">
      <alignment vertical="center" wrapText="1"/>
    </xf>
    <xf numFmtId="166" fontId="1" fillId="2" borderId="4" xfId="1" applyFont="1" applyFill="1" applyBorder="1"/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6" fillId="2" borderId="2" xfId="0" applyFont="1" applyFill="1" applyBorder="1" applyAlignment="1" applyProtection="1">
      <alignment horizontal="center" vertical="center"/>
      <protection locked="0"/>
    </xf>
    <xf numFmtId="0" fontId="6" fillId="2" borderId="3" xfId="0" applyFont="1" applyFill="1" applyBorder="1" applyAlignment="1" applyProtection="1">
      <alignment horizontal="center" vertical="center"/>
      <protection locked="0"/>
    </xf>
    <xf numFmtId="0" fontId="6" fillId="2" borderId="5" xfId="0" applyFont="1" applyFill="1" applyBorder="1" applyAlignment="1" applyProtection="1">
      <alignment horizontal="center" vertical="center" wrapText="1"/>
      <protection locked="0"/>
    </xf>
    <xf numFmtId="0" fontId="6" fillId="2" borderId="6" xfId="0" applyFont="1" applyFill="1" applyBorder="1" applyAlignment="1" applyProtection="1">
      <alignment horizontal="center" vertical="center" wrapText="1"/>
      <protection locked="0"/>
    </xf>
    <xf numFmtId="166" fontId="8" fillId="0" borderId="0" xfId="1" applyFont="1" applyBorder="1" applyAlignment="1">
      <alignment horizontal="center" wrapText="1"/>
    </xf>
    <xf numFmtId="166" fontId="8" fillId="0" borderId="0" xfId="1" applyFont="1" applyBorder="1" applyAlignment="1">
      <alignment wrapText="1"/>
    </xf>
    <xf numFmtId="166" fontId="2" fillId="0" borderId="1" xfId="1" applyFont="1" applyBorder="1" applyAlignment="1">
      <alignment horizontal="right" vertical="center"/>
    </xf>
    <xf numFmtId="166" fontId="2" fillId="0" borderId="2" xfId="1" applyFont="1" applyBorder="1" applyAlignment="1">
      <alignment horizontal="right" vertical="center"/>
    </xf>
    <xf numFmtId="166" fontId="2" fillId="0" borderId="3" xfId="1" applyFont="1" applyBorder="1" applyAlignment="1">
      <alignment horizontal="right" vertical="center"/>
    </xf>
    <xf numFmtId="166" fontId="6" fillId="0" borderId="1" xfId="1" applyFont="1" applyBorder="1" applyAlignment="1">
      <alignment horizontal="right" wrapText="1"/>
    </xf>
    <xf numFmtId="166" fontId="6" fillId="0" borderId="2" xfId="1" applyFont="1" applyBorder="1" applyAlignment="1">
      <alignment horizontal="right" wrapText="1"/>
    </xf>
    <xf numFmtId="166" fontId="6" fillId="0" borderId="3" xfId="1" applyFont="1" applyBorder="1" applyAlignment="1">
      <alignment horizontal="right" wrapText="1"/>
    </xf>
    <xf numFmtId="166" fontId="6" fillId="2" borderId="4" xfId="1" applyFont="1" applyFill="1" applyBorder="1" applyAlignment="1" applyProtection="1">
      <alignment horizontal="center" vertical="center" wrapText="1"/>
      <protection locked="0"/>
    </xf>
    <xf numFmtId="166" fontId="6" fillId="2" borderId="4" xfId="1" applyFont="1" applyFill="1" applyBorder="1" applyAlignment="1" applyProtection="1">
      <alignment horizontal="center"/>
      <protection locked="0"/>
    </xf>
  </cellXfs>
  <cellStyles count="4">
    <cellStyle name="Comma 2" xfId="2"/>
    <cellStyle name="Currency 2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3"/>
  <sheetViews>
    <sheetView zoomScale="85" zoomScaleNormal="85" workbookViewId="0">
      <selection activeCell="D5" sqref="D5:L5"/>
    </sheetView>
  </sheetViews>
  <sheetFormatPr defaultRowHeight="15" x14ac:dyDescent="0.25"/>
  <cols>
    <col min="1" max="1" width="2.5703125" style="2" customWidth="1"/>
    <col min="2" max="2" width="2.7109375" style="2" customWidth="1"/>
    <col min="3" max="3" width="53.5703125" style="2" customWidth="1"/>
    <col min="4" max="4" width="12.28515625" style="2" customWidth="1"/>
    <col min="5" max="5" width="20.85546875" style="2" customWidth="1"/>
    <col min="6" max="6" width="17.7109375" style="2" customWidth="1"/>
    <col min="7" max="7" width="14.42578125" style="2" customWidth="1"/>
    <col min="8" max="8" width="12" style="164" customWidth="1"/>
    <col min="9" max="10" width="12.5703125" style="2" customWidth="1"/>
    <col min="11" max="11" width="13.28515625" style="2" customWidth="1"/>
    <col min="12" max="12" width="14.42578125" style="2" customWidth="1"/>
    <col min="13" max="13" width="13.85546875" style="2" bestFit="1" customWidth="1"/>
    <col min="14" max="14" width="10.5703125" style="2" bestFit="1" customWidth="1"/>
    <col min="15" max="15" width="12.7109375" style="2" bestFit="1" customWidth="1"/>
    <col min="16" max="16384" width="9.140625" style="2"/>
  </cols>
  <sheetData>
    <row r="1" spans="1:14" x14ac:dyDescent="0.25">
      <c r="A1" s="1" t="s">
        <v>115</v>
      </c>
    </row>
    <row r="2" spans="1:14" x14ac:dyDescent="0.25">
      <c r="A2" s="1" t="s">
        <v>116</v>
      </c>
    </row>
    <row r="3" spans="1:14" ht="60" x14ac:dyDescent="0.25">
      <c r="A3" s="253" t="s">
        <v>0</v>
      </c>
      <c r="B3" s="254"/>
      <c r="C3" s="255"/>
      <c r="D3" s="3" t="s">
        <v>1</v>
      </c>
      <c r="E3" s="4" t="s">
        <v>2</v>
      </c>
      <c r="F3" s="3" t="s">
        <v>3</v>
      </c>
      <c r="G3" s="4" t="s">
        <v>4</v>
      </c>
      <c r="H3" s="163" t="s">
        <v>87</v>
      </c>
      <c r="I3" s="162" t="s">
        <v>83</v>
      </c>
      <c r="J3" s="162" t="s">
        <v>84</v>
      </c>
      <c r="K3" s="162" t="s">
        <v>85</v>
      </c>
      <c r="L3" s="5" t="s">
        <v>86</v>
      </c>
    </row>
    <row r="4" spans="1:14" x14ac:dyDescent="0.25">
      <c r="A4" s="170" t="s">
        <v>17</v>
      </c>
      <c r="B4" s="165"/>
      <c r="C4" s="166"/>
      <c r="D4" s="179"/>
      <c r="E4" s="181"/>
      <c r="F4" s="179"/>
      <c r="G4" s="173"/>
      <c r="H4" s="173"/>
      <c r="I4" s="179"/>
      <c r="J4" s="179"/>
      <c r="K4" s="179"/>
      <c r="L4" s="174"/>
    </row>
    <row r="5" spans="1:14" ht="17.25" x14ac:dyDescent="0.25">
      <c r="A5" s="168"/>
      <c r="B5" s="171" t="s">
        <v>96</v>
      </c>
      <c r="C5" s="167"/>
      <c r="D5" s="178">
        <v>40</v>
      </c>
      <c r="E5" s="180">
        <v>1</v>
      </c>
      <c r="F5" s="178">
        <f>D5*E5</f>
        <v>40</v>
      </c>
      <c r="G5" s="180">
        <f>D24</f>
        <v>277</v>
      </c>
      <c r="H5" s="180">
        <f>F5*G5</f>
        <v>11080</v>
      </c>
      <c r="I5" s="178">
        <f>F5*G5*0.5</f>
        <v>5540</v>
      </c>
      <c r="J5" s="178">
        <f>F5*G5*0.5</f>
        <v>5540</v>
      </c>
      <c r="K5" s="178"/>
      <c r="L5" s="182">
        <f>I5*$F$31+J5*$F$32+K5*$F$33</f>
        <v>1211913.78</v>
      </c>
    </row>
    <row r="6" spans="1:14" x14ac:dyDescent="0.25">
      <c r="A6" s="168"/>
      <c r="B6" s="171" t="s">
        <v>19</v>
      </c>
      <c r="C6" s="167"/>
      <c r="D6" s="179"/>
      <c r="E6" s="181"/>
      <c r="F6" s="179"/>
      <c r="G6" s="173"/>
      <c r="H6" s="173"/>
      <c r="I6" s="179"/>
      <c r="J6" s="179"/>
      <c r="K6" s="179"/>
      <c r="L6" s="174"/>
    </row>
    <row r="7" spans="1:14" ht="17.25" x14ac:dyDescent="0.25">
      <c r="A7" s="168"/>
      <c r="B7" s="169"/>
      <c r="C7" s="169" t="s">
        <v>111</v>
      </c>
      <c r="D7" s="194">
        <f>1*8*5*4.3*3</f>
        <v>516</v>
      </c>
      <c r="E7" s="180">
        <v>1</v>
      </c>
      <c r="F7" s="178">
        <f>D7*E7</f>
        <v>516</v>
      </c>
      <c r="G7" s="197">
        <f>D24</f>
        <v>277</v>
      </c>
      <c r="H7" s="180">
        <f t="shared" ref="H7" si="0">F7*G7</f>
        <v>142932</v>
      </c>
      <c r="I7" s="178">
        <f>F7*G7</f>
        <v>142932</v>
      </c>
      <c r="J7" s="178"/>
      <c r="K7" s="178"/>
      <c r="L7" s="182">
        <f>I7*$F$31</f>
        <v>12882747.024</v>
      </c>
      <c r="M7" s="115"/>
      <c r="N7" s="145"/>
    </row>
    <row r="8" spans="1:14" x14ac:dyDescent="0.25">
      <c r="A8" s="168"/>
      <c r="B8" s="171" t="s">
        <v>20</v>
      </c>
      <c r="C8" s="167"/>
      <c r="D8" s="178" t="s">
        <v>22</v>
      </c>
      <c r="E8" s="180"/>
      <c r="F8" s="178"/>
      <c r="G8" s="6"/>
      <c r="H8" s="6"/>
      <c r="I8" s="178"/>
      <c r="J8" s="178"/>
      <c r="K8" s="178"/>
      <c r="L8" s="7"/>
    </row>
    <row r="9" spans="1:14" x14ac:dyDescent="0.25">
      <c r="A9" s="168"/>
      <c r="B9" s="171" t="s">
        <v>21</v>
      </c>
      <c r="C9" s="167"/>
      <c r="D9" s="178" t="s">
        <v>22</v>
      </c>
      <c r="E9" s="180"/>
      <c r="F9" s="178"/>
      <c r="G9" s="6"/>
      <c r="H9" s="6"/>
      <c r="I9" s="178"/>
      <c r="J9" s="178"/>
      <c r="K9" s="178"/>
      <c r="L9" s="7"/>
    </row>
    <row r="10" spans="1:14" x14ac:dyDescent="0.25">
      <c r="A10" s="168"/>
      <c r="B10" s="171" t="s">
        <v>23</v>
      </c>
      <c r="C10" s="167"/>
      <c r="D10" s="178" t="s">
        <v>24</v>
      </c>
      <c r="E10" s="180"/>
      <c r="F10" s="178"/>
      <c r="G10" s="193"/>
      <c r="H10" s="193"/>
      <c r="I10" s="178"/>
      <c r="J10" s="178"/>
      <c r="K10" s="178"/>
      <c r="L10" s="182"/>
    </row>
    <row r="11" spans="1:14" x14ac:dyDescent="0.25">
      <c r="A11" s="170" t="s">
        <v>5</v>
      </c>
      <c r="B11" s="171"/>
      <c r="C11" s="172"/>
      <c r="D11" s="177"/>
      <c r="E11" s="177"/>
      <c r="F11" s="177"/>
      <c r="G11" s="175"/>
      <c r="H11" s="177">
        <f>SUM(H4:H10)</f>
        <v>154012</v>
      </c>
      <c r="I11" s="177">
        <f>SUM(I4:I10)</f>
        <v>148472</v>
      </c>
      <c r="J11" s="177">
        <f>SUM(J4:J10)</f>
        <v>5540</v>
      </c>
      <c r="K11" s="177">
        <f>SUM(K4:K10)</f>
        <v>0</v>
      </c>
      <c r="L11" s="176">
        <f>SUM(L4:L10)</f>
        <v>14094660.804</v>
      </c>
    </row>
    <row r="12" spans="1:14" x14ac:dyDescent="0.25">
      <c r="A12" s="183" t="s">
        <v>71</v>
      </c>
      <c r="B12" s="183"/>
      <c r="C12" s="183"/>
      <c r="D12" s="195"/>
      <c r="E12" s="195"/>
      <c r="F12" s="195"/>
      <c r="G12" s="195"/>
      <c r="H12" s="195"/>
      <c r="I12" s="186"/>
      <c r="J12" s="186"/>
      <c r="K12" s="186"/>
      <c r="L12" s="186"/>
    </row>
    <row r="13" spans="1:14" x14ac:dyDescent="0.25">
      <c r="A13" s="184"/>
      <c r="B13" s="185"/>
      <c r="C13" s="196" t="s">
        <v>72</v>
      </c>
      <c r="D13" s="188"/>
      <c r="E13" s="188"/>
      <c r="F13" s="188"/>
      <c r="G13" s="188"/>
      <c r="H13" s="188"/>
      <c r="I13" s="190"/>
      <c r="J13" s="190"/>
      <c r="K13" s="190"/>
      <c r="L13" s="189">
        <f>SUM(G42:G42)</f>
        <v>282500</v>
      </c>
    </row>
    <row r="14" spans="1:14" s="164" customFormat="1" ht="17.25" x14ac:dyDescent="0.25">
      <c r="A14" s="71" t="s">
        <v>100</v>
      </c>
      <c r="B14" s="89"/>
      <c r="C14" s="232"/>
      <c r="D14" s="233"/>
      <c r="E14" s="233"/>
      <c r="F14" s="233"/>
      <c r="G14" s="233"/>
      <c r="H14" s="233"/>
      <c r="I14" s="234"/>
      <c r="J14" s="234"/>
      <c r="K14" s="234"/>
      <c r="L14" s="235"/>
    </row>
    <row r="15" spans="1:14" s="164" customFormat="1" x14ac:dyDescent="0.25">
      <c r="A15" s="71" t="s">
        <v>117</v>
      </c>
      <c r="B15" s="89"/>
      <c r="C15" s="232"/>
      <c r="D15" s="233"/>
      <c r="E15" s="233"/>
      <c r="F15" s="233"/>
      <c r="G15" s="233"/>
      <c r="H15" s="233"/>
      <c r="I15" s="234"/>
      <c r="J15" s="234"/>
      <c r="K15" s="234"/>
      <c r="L15" s="235"/>
    </row>
    <row r="16" spans="1:14" ht="17.25" x14ac:dyDescent="0.25">
      <c r="A16" s="2" t="s">
        <v>110</v>
      </c>
    </row>
    <row r="17" spans="1:16" x14ac:dyDescent="0.25">
      <c r="A17" s="2" t="s">
        <v>118</v>
      </c>
    </row>
    <row r="18" spans="1:16" ht="17.25" x14ac:dyDescent="0.25">
      <c r="A18" s="118" t="s">
        <v>135</v>
      </c>
    </row>
    <row r="19" spans="1:16" s="164" customFormat="1" x14ac:dyDescent="0.25">
      <c r="A19" s="198" t="s">
        <v>82</v>
      </c>
    </row>
    <row r="21" spans="1:16" x14ac:dyDescent="0.25">
      <c r="C21" s="10" t="s">
        <v>61</v>
      </c>
      <c r="D21" s="11"/>
      <c r="E21" s="12"/>
      <c r="F21" s="12"/>
      <c r="G21" s="12"/>
      <c r="H21" s="125"/>
      <c r="I21" s="13"/>
      <c r="J21" s="13"/>
      <c r="M21" s="156"/>
      <c r="N21" s="156"/>
      <c r="O21" s="164"/>
      <c r="P21" s="164"/>
    </row>
    <row r="22" spans="1:16" x14ac:dyDescent="0.25">
      <c r="C22" s="14" t="s">
        <v>64</v>
      </c>
      <c r="D22" s="15" t="s">
        <v>6</v>
      </c>
      <c r="E22" s="16" t="s">
        <v>7</v>
      </c>
      <c r="F22" s="13"/>
      <c r="M22" s="164"/>
      <c r="N22" s="164"/>
      <c r="O22" s="164"/>
      <c r="P22" s="164"/>
    </row>
    <row r="23" spans="1:16" x14ac:dyDescent="0.25">
      <c r="C23" s="17" t="s">
        <v>62</v>
      </c>
      <c r="D23" s="114">
        <v>565</v>
      </c>
      <c r="E23" s="17" t="s">
        <v>114</v>
      </c>
      <c r="F23" s="13"/>
      <c r="M23" s="164"/>
      <c r="N23" s="164"/>
      <c r="O23" s="164"/>
      <c r="P23" s="164"/>
    </row>
    <row r="24" spans="1:16" x14ac:dyDescent="0.25">
      <c r="C24" s="17" t="s">
        <v>63</v>
      </c>
      <c r="D24" s="114">
        <v>277</v>
      </c>
      <c r="E24" s="103"/>
      <c r="G24" s="250"/>
      <c r="M24" s="164"/>
      <c r="N24" s="164"/>
      <c r="O24" s="164"/>
      <c r="P24" s="164"/>
    </row>
    <row r="25" spans="1:16" x14ac:dyDescent="0.25">
      <c r="M25" s="164"/>
      <c r="N25" s="164"/>
      <c r="O25" s="164"/>
      <c r="P25" s="164"/>
    </row>
    <row r="26" spans="1:16" x14ac:dyDescent="0.25">
      <c r="M26" s="164"/>
      <c r="N26" s="164"/>
      <c r="O26" s="164"/>
      <c r="P26" s="164"/>
    </row>
    <row r="27" spans="1:16" x14ac:dyDescent="0.25">
      <c r="C27" s="128" t="s">
        <v>8</v>
      </c>
      <c r="D27" s="129"/>
      <c r="E27" s="129"/>
      <c r="F27" s="129"/>
      <c r="M27" s="164"/>
      <c r="N27" s="164"/>
      <c r="O27" s="164"/>
      <c r="P27" s="164"/>
    </row>
    <row r="28" spans="1:16" x14ac:dyDescent="0.25">
      <c r="C28" s="259" t="s">
        <v>9</v>
      </c>
      <c r="D28" s="256" t="s">
        <v>119</v>
      </c>
      <c r="E28" s="257"/>
      <c r="F28" s="258"/>
      <c r="M28" s="164"/>
      <c r="N28" s="164"/>
      <c r="O28" s="164"/>
      <c r="P28" s="164"/>
    </row>
    <row r="29" spans="1:16" ht="30" x14ac:dyDescent="0.25">
      <c r="C29" s="260"/>
      <c r="D29" s="139" t="s">
        <v>69</v>
      </c>
      <c r="E29" s="139" t="s">
        <v>11</v>
      </c>
      <c r="F29" s="139" t="s">
        <v>12</v>
      </c>
      <c r="M29" s="164"/>
      <c r="N29" s="164"/>
      <c r="O29" s="164"/>
      <c r="P29" s="164"/>
    </row>
    <row r="30" spans="1:16" ht="17.25" x14ac:dyDescent="0.25">
      <c r="C30" s="116" t="s">
        <v>101</v>
      </c>
      <c r="D30" s="236"/>
      <c r="E30" s="236"/>
      <c r="F30" s="236"/>
      <c r="M30" s="164"/>
      <c r="N30" s="164"/>
      <c r="O30" s="164"/>
      <c r="P30" s="164"/>
    </row>
    <row r="31" spans="1:16" x14ac:dyDescent="0.25">
      <c r="C31" s="140" t="s">
        <v>66</v>
      </c>
      <c r="D31" s="157">
        <v>42.92</v>
      </c>
      <c r="E31" s="141">
        <v>2.1</v>
      </c>
      <c r="F31" s="142">
        <f>D31*E31</f>
        <v>90.132000000000005</v>
      </c>
      <c r="G31" s="13"/>
      <c r="H31" s="156"/>
      <c r="M31" s="164"/>
      <c r="N31" s="164"/>
      <c r="O31" s="164"/>
      <c r="P31" s="164"/>
    </row>
    <row r="32" spans="1:16" x14ac:dyDescent="0.25">
      <c r="C32" s="140" t="s">
        <v>67</v>
      </c>
      <c r="D32" s="157">
        <v>61.25</v>
      </c>
      <c r="E32" s="141">
        <v>2.1</v>
      </c>
      <c r="F32" s="142">
        <f>D32*E32</f>
        <v>128.625</v>
      </c>
      <c r="G32" s="13"/>
      <c r="H32" s="156"/>
      <c r="M32" s="164"/>
      <c r="N32" s="164"/>
      <c r="O32" s="164"/>
      <c r="P32" s="164"/>
    </row>
    <row r="33" spans="3:16" x14ac:dyDescent="0.25">
      <c r="C33" s="140" t="s">
        <v>68</v>
      </c>
      <c r="D33" s="157">
        <v>24.03</v>
      </c>
      <c r="E33" s="141">
        <v>2.1</v>
      </c>
      <c r="F33" s="142">
        <f>D33*E33</f>
        <v>50.463000000000008</v>
      </c>
      <c r="M33" s="164"/>
      <c r="N33" s="164"/>
      <c r="O33" s="164"/>
      <c r="P33" s="164"/>
    </row>
    <row r="34" spans="3:16" x14ac:dyDescent="0.25">
      <c r="C34" s="103" t="s">
        <v>70</v>
      </c>
      <c r="D34" s="103"/>
      <c r="E34" s="103"/>
      <c r="F34" s="117">
        <f>F31+F32*0.2+F33*0.1</f>
        <v>120.9033</v>
      </c>
      <c r="M34" s="164"/>
      <c r="N34" s="164"/>
      <c r="O34" s="164"/>
      <c r="P34" s="164"/>
    </row>
    <row r="35" spans="3:16" ht="17.25" x14ac:dyDescent="0.25">
      <c r="C35" s="158" t="s">
        <v>79</v>
      </c>
      <c r="M35" s="164"/>
      <c r="N35" s="164"/>
      <c r="O35" s="164"/>
      <c r="P35" s="164"/>
    </row>
    <row r="36" spans="3:16" x14ac:dyDescent="0.25">
      <c r="C36" s="158" t="s">
        <v>120</v>
      </c>
      <c r="D36" s="121"/>
      <c r="E36" s="121"/>
      <c r="F36" s="121"/>
      <c r="I36" s="13"/>
      <c r="M36" s="156"/>
      <c r="N36" s="164"/>
      <c r="O36" s="164"/>
      <c r="P36" s="164"/>
    </row>
    <row r="37" spans="3:16" x14ac:dyDescent="0.25">
      <c r="C37" s="158" t="s">
        <v>121</v>
      </c>
      <c r="D37" s="121"/>
      <c r="E37" s="121"/>
      <c r="F37" s="121"/>
      <c r="I37" s="13"/>
      <c r="M37" s="156"/>
      <c r="N37" s="164"/>
      <c r="O37" s="164"/>
      <c r="P37" s="164"/>
    </row>
    <row r="38" spans="3:16" x14ac:dyDescent="0.25">
      <c r="G38" s="13"/>
      <c r="H38" s="156"/>
      <c r="I38" s="13"/>
      <c r="M38" s="156"/>
      <c r="N38" s="164"/>
      <c r="O38" s="164"/>
      <c r="P38" s="164"/>
    </row>
    <row r="39" spans="3:16" x14ac:dyDescent="0.25">
      <c r="I39" s="13"/>
      <c r="J39" s="13"/>
      <c r="K39" s="13"/>
      <c r="L39" s="13"/>
      <c r="M39" s="156"/>
      <c r="N39" s="156"/>
      <c r="O39" s="156"/>
      <c r="P39" s="156"/>
    </row>
    <row r="40" spans="3:16" x14ac:dyDescent="0.25">
      <c r="C40" s="109" t="s">
        <v>88</v>
      </c>
      <c r="I40" s="13"/>
      <c r="J40" s="13"/>
      <c r="K40" s="13"/>
      <c r="L40" s="13"/>
      <c r="M40" s="156"/>
      <c r="N40" s="156"/>
      <c r="O40" s="156"/>
      <c r="P40" s="156"/>
    </row>
    <row r="41" spans="3:16" ht="30" x14ac:dyDescent="0.25">
      <c r="C41" s="15" t="s">
        <v>13</v>
      </c>
      <c r="D41" s="15" t="s">
        <v>14</v>
      </c>
      <c r="E41" s="15" t="s">
        <v>55</v>
      </c>
      <c r="F41" s="15" t="s">
        <v>15</v>
      </c>
      <c r="G41" s="15" t="s">
        <v>16</v>
      </c>
      <c r="I41" s="13"/>
      <c r="J41" s="13"/>
      <c r="K41" s="13"/>
      <c r="L41" s="13"/>
      <c r="M41" s="156"/>
      <c r="N41" s="156"/>
      <c r="O41" s="156"/>
      <c r="P41" s="156"/>
    </row>
    <row r="42" spans="3:16" s="121" customFormat="1" ht="17.25" x14ac:dyDescent="0.25">
      <c r="C42" s="143" t="s">
        <v>74</v>
      </c>
      <c r="D42" s="18">
        <v>500</v>
      </c>
      <c r="E42" s="19">
        <v>1</v>
      </c>
      <c r="F42" s="246">
        <f>'Exhibit 1a'!D23</f>
        <v>565</v>
      </c>
      <c r="G42" s="18">
        <f>+D42*E42*F42</f>
        <v>282500</v>
      </c>
      <c r="H42" s="164"/>
      <c r="I42" s="126"/>
      <c r="J42" s="126"/>
      <c r="K42" s="126"/>
      <c r="L42" s="126"/>
      <c r="M42" s="156"/>
      <c r="N42" s="156"/>
      <c r="O42" s="156"/>
      <c r="P42" s="156"/>
    </row>
    <row r="43" spans="3:16" s="121" customFormat="1" ht="17.25" x14ac:dyDescent="0.25">
      <c r="C43" s="121" t="s">
        <v>73</v>
      </c>
      <c r="D43" s="2"/>
      <c r="E43" s="2"/>
      <c r="F43" s="2"/>
      <c r="G43" s="2"/>
      <c r="H43" s="164"/>
      <c r="I43" s="126"/>
      <c r="J43" s="126"/>
      <c r="K43" s="126"/>
      <c r="L43" s="126"/>
      <c r="M43" s="2"/>
      <c r="N43" s="2"/>
      <c r="O43" s="2"/>
    </row>
    <row r="44" spans="3:16" ht="17.25" x14ac:dyDescent="0.25">
      <c r="C44" s="119" t="s">
        <v>122</v>
      </c>
      <c r="I44" s="13"/>
      <c r="J44" s="13"/>
      <c r="K44" s="13"/>
      <c r="L44" s="13"/>
    </row>
    <row r="45" spans="3:16" s="121" customFormat="1" x14ac:dyDescent="0.25">
      <c r="H45" s="164"/>
      <c r="I45" s="126"/>
      <c r="J45" s="126"/>
      <c r="K45" s="126"/>
      <c r="L45" s="126"/>
      <c r="M45" s="2"/>
      <c r="N45" s="2"/>
      <c r="O45" s="2"/>
    </row>
    <row r="46" spans="3:16" s="121" customFormat="1" x14ac:dyDescent="0.25">
      <c r="H46" s="164"/>
      <c r="I46" s="126"/>
      <c r="J46" s="126"/>
      <c r="K46" s="126"/>
      <c r="L46" s="126"/>
      <c r="M46" s="2"/>
      <c r="N46" s="2"/>
      <c r="O46" s="2"/>
    </row>
    <row r="47" spans="3:16" x14ac:dyDescent="0.25">
      <c r="J47" s="13"/>
      <c r="K47" s="101"/>
      <c r="L47" s="13"/>
    </row>
    <row r="48" spans="3:16" x14ac:dyDescent="0.25">
      <c r="J48" s="13"/>
      <c r="K48" s="13"/>
      <c r="L48" s="13"/>
    </row>
    <row r="50" spans="3:8" x14ac:dyDescent="0.25">
      <c r="H50" s="225"/>
    </row>
    <row r="53" spans="3:8" x14ac:dyDescent="0.25">
      <c r="C53" s="119"/>
    </row>
  </sheetData>
  <mergeCells count="3">
    <mergeCell ref="A3:C3"/>
    <mergeCell ref="D28:F28"/>
    <mergeCell ref="C28:C29"/>
  </mergeCells>
  <pageMargins left="0.5" right="0.5" top="0.5" bottom="0.75" header="0.3" footer="0.3"/>
  <pageSetup scale="45" orientation="landscape" r:id="rId1"/>
  <headerFooter>
    <oddFooter>&amp;C&amp;A&amp;R&amp;D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zoomScaleNormal="100" workbookViewId="0">
      <selection activeCell="B10" sqref="B10"/>
    </sheetView>
  </sheetViews>
  <sheetFormatPr defaultRowHeight="15" x14ac:dyDescent="0.25"/>
  <cols>
    <col min="1" max="1" width="25.42578125" style="62" customWidth="1"/>
    <col min="2" max="2" width="22.7109375" style="62" customWidth="1"/>
    <col min="3" max="3" width="17.5703125" style="62" customWidth="1"/>
    <col min="4" max="4" width="11" style="62" customWidth="1"/>
    <col min="5" max="5" width="12.140625" style="62" customWidth="1"/>
    <col min="6" max="6" width="12.7109375" style="62" customWidth="1"/>
    <col min="7" max="7" width="12" style="62" customWidth="1"/>
    <col min="8" max="8" width="15.140625" style="62" customWidth="1"/>
    <col min="9" max="16384" width="9.140625" style="62"/>
  </cols>
  <sheetData>
    <row r="1" spans="1:8" x14ac:dyDescent="0.25">
      <c r="A1" s="23" t="s">
        <v>137</v>
      </c>
      <c r="B1" s="92"/>
      <c r="C1" s="92"/>
    </row>
    <row r="2" spans="1:8" s="93" customFormat="1" x14ac:dyDescent="0.25">
      <c r="A2" s="23" t="s">
        <v>138</v>
      </c>
      <c r="B2" s="92"/>
      <c r="C2" s="92"/>
    </row>
    <row r="3" spans="1:8" ht="30" x14ac:dyDescent="0.25">
      <c r="A3" s="90" t="s">
        <v>26</v>
      </c>
      <c r="B3" s="29" t="s">
        <v>27</v>
      </c>
      <c r="C3" s="29" t="s">
        <v>49</v>
      </c>
      <c r="D3" s="94"/>
      <c r="E3" s="94"/>
      <c r="F3" s="94"/>
      <c r="G3" s="94"/>
      <c r="H3" s="94"/>
    </row>
    <row r="4" spans="1:8" x14ac:dyDescent="0.25">
      <c r="A4" s="251" t="s">
        <v>139</v>
      </c>
      <c r="B4" s="29"/>
      <c r="C4" s="29"/>
      <c r="D4" s="94"/>
      <c r="E4" s="94"/>
      <c r="F4" s="94"/>
      <c r="G4" s="94"/>
      <c r="H4" s="94"/>
    </row>
    <row r="5" spans="1:8" x14ac:dyDescent="0.25">
      <c r="A5" s="106" t="s">
        <v>133</v>
      </c>
      <c r="B5" s="148">
        <f>'Exhibit 2a'!F6</f>
        <v>200</v>
      </c>
      <c r="C5" s="105">
        <f>'Exhibit 2a'!J6</f>
        <v>12941.376000000002</v>
      </c>
      <c r="D5" s="94"/>
      <c r="E5" s="94"/>
      <c r="F5" s="94"/>
      <c r="G5" s="94"/>
      <c r="H5" s="94"/>
    </row>
    <row r="6" spans="1:8" x14ac:dyDescent="0.25">
      <c r="A6" s="106" t="s">
        <v>59</v>
      </c>
      <c r="B6" s="107">
        <f>'Exhibit 2b'!F6</f>
        <v>0</v>
      </c>
      <c r="C6" s="105">
        <f>'Exhibit 2b'!J6</f>
        <v>0</v>
      </c>
      <c r="D6" s="94"/>
      <c r="E6" s="94"/>
      <c r="F6" s="94"/>
      <c r="G6" s="94"/>
      <c r="H6" s="94"/>
    </row>
    <row r="7" spans="1:8" x14ac:dyDescent="0.25">
      <c r="A7" s="106" t="s">
        <v>60</v>
      </c>
      <c r="B7" s="107">
        <f>'Exhibit 2c'!F6</f>
        <v>0</v>
      </c>
      <c r="C7" s="105">
        <f>'Exhibit 2c'!J6</f>
        <v>0</v>
      </c>
      <c r="D7" s="94"/>
      <c r="E7" s="94"/>
      <c r="F7" s="94"/>
      <c r="G7" s="94"/>
      <c r="H7" s="94"/>
    </row>
    <row r="8" spans="1:8" x14ac:dyDescent="0.25">
      <c r="A8" s="106" t="s">
        <v>126</v>
      </c>
      <c r="B8" s="107">
        <f>'Exhibit 2d'!F6</f>
        <v>0</v>
      </c>
      <c r="C8" s="105">
        <f>'Exhibit 2d'!J6</f>
        <v>0</v>
      </c>
      <c r="D8" s="94"/>
      <c r="E8" s="94"/>
      <c r="F8" s="94"/>
      <c r="G8" s="94"/>
      <c r="H8" s="94"/>
    </row>
    <row r="9" spans="1:8" x14ac:dyDescent="0.25">
      <c r="A9" s="251" t="s">
        <v>65</v>
      </c>
      <c r="B9" s="252"/>
      <c r="C9" s="252"/>
      <c r="D9" s="94"/>
      <c r="E9" s="94"/>
      <c r="F9" s="94"/>
      <c r="G9" s="94"/>
      <c r="H9" s="94"/>
    </row>
    <row r="10" spans="1:8" x14ac:dyDescent="0.25">
      <c r="A10" s="106" t="s">
        <v>133</v>
      </c>
      <c r="B10" s="149">
        <v>0</v>
      </c>
      <c r="C10" s="150">
        <v>0</v>
      </c>
      <c r="D10" s="95"/>
      <c r="E10" s="95"/>
      <c r="F10" s="95"/>
      <c r="G10" s="95"/>
      <c r="H10" s="96"/>
    </row>
    <row r="11" spans="1:8" x14ac:dyDescent="0.25">
      <c r="A11" s="106" t="s">
        <v>59</v>
      </c>
      <c r="B11" s="149">
        <v>0</v>
      </c>
      <c r="C11" s="150">
        <v>0</v>
      </c>
      <c r="D11" s="95"/>
      <c r="E11" s="95"/>
      <c r="F11" s="95"/>
      <c r="G11" s="95"/>
      <c r="H11" s="96"/>
    </row>
    <row r="12" spans="1:8" x14ac:dyDescent="0.25">
      <c r="A12" s="106" t="s">
        <v>60</v>
      </c>
      <c r="B12" s="149">
        <v>0</v>
      </c>
      <c r="C12" s="150">
        <v>0</v>
      </c>
      <c r="D12" s="95"/>
      <c r="E12" s="95"/>
      <c r="F12" s="95"/>
      <c r="G12" s="95"/>
      <c r="H12" s="96"/>
    </row>
    <row r="13" spans="1:8" x14ac:dyDescent="0.25">
      <c r="A13" s="106" t="s">
        <v>126</v>
      </c>
      <c r="B13" s="149">
        <v>0</v>
      </c>
      <c r="C13" s="150">
        <v>0</v>
      </c>
      <c r="D13" s="95"/>
      <c r="E13" s="95"/>
      <c r="F13" s="95"/>
      <c r="G13" s="95"/>
      <c r="H13" s="96"/>
    </row>
    <row r="14" spans="1:8" x14ac:dyDescent="0.25">
      <c r="A14" s="93"/>
      <c r="B14" s="93"/>
      <c r="C14" s="93"/>
      <c r="D14" s="95"/>
      <c r="E14" s="95"/>
      <c r="F14" s="95"/>
      <c r="G14" s="95"/>
      <c r="H14" s="96"/>
    </row>
    <row r="15" spans="1:8" x14ac:dyDescent="0.25">
      <c r="A15" s="93"/>
      <c r="B15" s="93"/>
      <c r="C15" s="93"/>
      <c r="D15" s="95"/>
      <c r="E15" s="95"/>
      <c r="F15" s="95"/>
      <c r="G15" s="95"/>
      <c r="H15" s="96"/>
    </row>
    <row r="16" spans="1:8" x14ac:dyDescent="0.25">
      <c r="A16" s="93"/>
      <c r="B16" s="93"/>
      <c r="C16" s="93"/>
      <c r="D16" s="95"/>
      <c r="E16" s="95"/>
      <c r="F16" s="95"/>
      <c r="G16" s="95"/>
      <c r="H16" s="96"/>
    </row>
    <row r="17" spans="1:8" x14ac:dyDescent="0.25">
      <c r="A17" s="93"/>
      <c r="B17" s="93"/>
      <c r="C17" s="93"/>
      <c r="D17" s="95"/>
      <c r="E17" s="95"/>
      <c r="F17" s="95"/>
      <c r="G17" s="95"/>
      <c r="H17" s="96"/>
    </row>
    <row r="18" spans="1:8" x14ac:dyDescent="0.25">
      <c r="A18" s="93"/>
      <c r="B18" s="93"/>
      <c r="C18" s="93"/>
      <c r="D18" s="95"/>
      <c r="E18" s="95"/>
      <c r="F18" s="95"/>
      <c r="G18" s="95"/>
      <c r="H18" s="96"/>
    </row>
    <row r="19" spans="1:8" x14ac:dyDescent="0.25">
      <c r="A19" s="93"/>
      <c r="B19" s="93"/>
      <c r="C19" s="93"/>
      <c r="D19" s="93"/>
      <c r="E19" s="93"/>
      <c r="F19" s="97"/>
      <c r="G19" s="93"/>
      <c r="H19" s="96"/>
    </row>
    <row r="20" spans="1:8" x14ac:dyDescent="0.25">
      <c r="A20" s="93"/>
      <c r="B20" s="93"/>
      <c r="C20" s="93"/>
      <c r="D20" s="93"/>
      <c r="E20" s="93"/>
      <c r="F20" s="93"/>
      <c r="G20" s="93"/>
      <c r="H20" s="96"/>
    </row>
    <row r="21" spans="1:8" x14ac:dyDescent="0.25">
      <c r="A21" s="93"/>
      <c r="B21" s="93"/>
      <c r="C21" s="93"/>
      <c r="D21" s="93"/>
      <c r="E21" s="93"/>
      <c r="F21" s="93"/>
      <c r="G21" s="93"/>
      <c r="H21" s="96"/>
    </row>
    <row r="22" spans="1:8" x14ac:dyDescent="0.25">
      <c r="A22" s="93"/>
      <c r="B22" s="93"/>
      <c r="C22" s="93"/>
      <c r="D22" s="93"/>
      <c r="E22" s="93"/>
      <c r="F22" s="93"/>
      <c r="G22" s="93"/>
      <c r="H22" s="93"/>
    </row>
    <row r="23" spans="1:8" x14ac:dyDescent="0.25">
      <c r="A23" s="93"/>
      <c r="B23" s="93"/>
      <c r="C23" s="93"/>
      <c r="D23" s="93"/>
      <c r="E23" s="93"/>
      <c r="F23" s="93"/>
      <c r="G23" s="93"/>
      <c r="H23" s="93"/>
    </row>
    <row r="24" spans="1:8" x14ac:dyDescent="0.25">
      <c r="A24" s="50"/>
      <c r="B24" s="50"/>
      <c r="C24" s="50"/>
      <c r="D24" s="93"/>
      <c r="E24" s="93"/>
      <c r="F24" s="93"/>
      <c r="G24" s="93"/>
      <c r="H24" s="93"/>
    </row>
    <row r="25" spans="1:8" x14ac:dyDescent="0.25">
      <c r="A25" s="50"/>
      <c r="B25" s="52"/>
      <c r="C25" s="56"/>
      <c r="D25" s="93"/>
      <c r="E25" s="93"/>
      <c r="F25" s="93"/>
      <c r="G25" s="93"/>
      <c r="H25" s="93"/>
    </row>
    <row r="26" spans="1:8" x14ac:dyDescent="0.25">
      <c r="A26" s="50"/>
      <c r="B26" s="52"/>
      <c r="C26" s="56"/>
      <c r="D26" s="98"/>
      <c r="E26" s="98"/>
      <c r="F26" s="98"/>
      <c r="G26" s="93"/>
      <c r="H26" s="93"/>
    </row>
    <row r="27" spans="1:8" x14ac:dyDescent="0.25">
      <c r="A27" s="50"/>
      <c r="B27" s="52"/>
      <c r="C27" s="56"/>
      <c r="D27" s="98"/>
      <c r="E27" s="98"/>
      <c r="F27" s="98"/>
      <c r="G27" s="93"/>
      <c r="H27" s="93"/>
    </row>
    <row r="28" spans="1:8" x14ac:dyDescent="0.25">
      <c r="A28" s="50"/>
      <c r="B28" s="52"/>
      <c r="C28" s="56"/>
      <c r="D28" s="98"/>
      <c r="E28" s="98"/>
      <c r="F28" s="98"/>
      <c r="G28" s="93"/>
      <c r="H28" s="93"/>
    </row>
    <row r="29" spans="1:8" x14ac:dyDescent="0.25">
      <c r="A29" s="93"/>
      <c r="B29" s="98"/>
      <c r="C29" s="98"/>
      <c r="D29" s="98"/>
      <c r="E29" s="98"/>
      <c r="F29" s="98"/>
      <c r="G29" s="93"/>
      <c r="H29" s="93"/>
    </row>
    <row r="30" spans="1:8" x14ac:dyDescent="0.25">
      <c r="A30" s="93"/>
      <c r="B30" s="98"/>
      <c r="C30" s="98"/>
      <c r="D30" s="98"/>
      <c r="E30" s="98"/>
      <c r="F30" s="98"/>
      <c r="G30" s="93"/>
      <c r="H30" s="93"/>
    </row>
    <row r="31" spans="1:8" x14ac:dyDescent="0.25">
      <c r="A31" s="93"/>
      <c r="B31" s="98"/>
      <c r="C31" s="98"/>
      <c r="D31" s="98"/>
      <c r="E31" s="98"/>
      <c r="F31" s="98"/>
      <c r="G31" s="93"/>
      <c r="H31" s="93"/>
    </row>
    <row r="32" spans="1:8" x14ac:dyDescent="0.25">
      <c r="A32" s="93"/>
      <c r="B32" s="98"/>
      <c r="C32" s="98"/>
      <c r="D32" s="98"/>
      <c r="E32" s="98"/>
      <c r="F32" s="98"/>
      <c r="G32" s="93"/>
      <c r="H32" s="93"/>
    </row>
    <row r="33" spans="1:8" x14ac:dyDescent="0.25">
      <c r="A33" s="93"/>
      <c r="B33" s="93"/>
      <c r="C33" s="93"/>
      <c r="D33" s="93"/>
      <c r="E33" s="93"/>
      <c r="F33" s="93"/>
      <c r="G33" s="93"/>
      <c r="H33" s="93"/>
    </row>
  </sheetData>
  <pageMargins left="0.5" right="0.5" top="0.5" bottom="0.75" header="0.3" footer="0.5"/>
  <pageSetup orientation="landscape" r:id="rId1"/>
  <headerFooter>
    <oddFooter>&amp;C&amp;A&amp;R&amp;D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0"/>
  <sheetViews>
    <sheetView workbookViewId="0">
      <selection activeCell="A3" sqref="A3:C3"/>
    </sheetView>
  </sheetViews>
  <sheetFormatPr defaultRowHeight="15" x14ac:dyDescent="0.25"/>
  <cols>
    <col min="1" max="1" width="2.5703125" style="121" customWidth="1"/>
    <col min="2" max="2" width="2.7109375" style="121" customWidth="1"/>
    <col min="3" max="3" width="52.140625" style="121" customWidth="1"/>
    <col min="4" max="4" width="12.28515625" style="121" customWidth="1"/>
    <col min="5" max="5" width="20.85546875" style="121" customWidth="1"/>
    <col min="6" max="6" width="17.7109375" style="121" customWidth="1"/>
    <col min="7" max="7" width="14.42578125" style="121" customWidth="1"/>
    <col min="8" max="8" width="13" style="164" customWidth="1"/>
    <col min="9" max="9" width="12.85546875" style="121" customWidth="1"/>
    <col min="10" max="10" width="12.5703125" style="121" customWidth="1"/>
    <col min="11" max="11" width="13.28515625" style="121" customWidth="1"/>
    <col min="12" max="12" width="14.42578125" style="121" customWidth="1"/>
    <col min="13" max="13" width="13.85546875" style="121" bestFit="1" customWidth="1"/>
    <col min="14" max="14" width="10.5703125" style="121" bestFit="1" customWidth="1"/>
    <col min="15" max="15" width="12.7109375" style="121" bestFit="1" customWidth="1"/>
    <col min="16" max="16384" width="9.140625" style="121"/>
  </cols>
  <sheetData>
    <row r="1" spans="1:16" x14ac:dyDescent="0.25">
      <c r="A1" s="122" t="s">
        <v>104</v>
      </c>
    </row>
    <row r="2" spans="1:16" x14ac:dyDescent="0.25">
      <c r="A2" s="122" t="s">
        <v>116</v>
      </c>
    </row>
    <row r="3" spans="1:16" ht="60" x14ac:dyDescent="0.25">
      <c r="A3" s="253" t="s">
        <v>0</v>
      </c>
      <c r="B3" s="254"/>
      <c r="C3" s="255"/>
      <c r="D3" s="163" t="s">
        <v>1</v>
      </c>
      <c r="E3" s="123" t="s">
        <v>2</v>
      </c>
      <c r="F3" s="163" t="s">
        <v>3</v>
      </c>
      <c r="G3" s="123" t="s">
        <v>4</v>
      </c>
      <c r="H3" s="163" t="s">
        <v>87</v>
      </c>
      <c r="I3" s="163" t="s">
        <v>83</v>
      </c>
      <c r="J3" s="163" t="s">
        <v>84</v>
      </c>
      <c r="K3" s="163" t="s">
        <v>85</v>
      </c>
      <c r="L3" s="124" t="s">
        <v>86</v>
      </c>
    </row>
    <row r="4" spans="1:16" x14ac:dyDescent="0.25">
      <c r="A4" s="159" t="s">
        <v>17</v>
      </c>
      <c r="B4" s="161"/>
      <c r="C4" s="160"/>
      <c r="D4" s="199"/>
      <c r="E4" s="200"/>
      <c r="F4" s="199"/>
      <c r="G4" s="201"/>
      <c r="H4" s="201"/>
      <c r="I4" s="199"/>
      <c r="J4" s="199"/>
      <c r="K4" s="199"/>
      <c r="L4" s="202"/>
    </row>
    <row r="5" spans="1:16" x14ac:dyDescent="0.25">
      <c r="A5" s="203"/>
      <c r="B5" s="204" t="s">
        <v>18</v>
      </c>
      <c r="C5" s="205"/>
      <c r="D5" s="206" t="s">
        <v>24</v>
      </c>
      <c r="E5" s="207"/>
      <c r="F5" s="206"/>
      <c r="G5" s="208"/>
      <c r="H5" s="208"/>
      <c r="I5" s="206"/>
      <c r="J5" s="206"/>
      <c r="K5" s="206"/>
      <c r="L5" s="110"/>
    </row>
    <row r="6" spans="1:16" x14ac:dyDescent="0.25">
      <c r="A6" s="203"/>
      <c r="B6" s="204" t="s">
        <v>19</v>
      </c>
      <c r="C6" s="205"/>
      <c r="D6" s="206" t="s">
        <v>24</v>
      </c>
      <c r="E6" s="200"/>
      <c r="F6" s="199"/>
      <c r="G6" s="201"/>
      <c r="H6" s="201"/>
      <c r="I6" s="199"/>
      <c r="J6" s="199"/>
      <c r="K6" s="199"/>
      <c r="L6" s="202"/>
    </row>
    <row r="7" spans="1:16" x14ac:dyDescent="0.25">
      <c r="A7" s="203"/>
      <c r="B7" s="204" t="s">
        <v>20</v>
      </c>
      <c r="C7" s="205"/>
      <c r="D7" s="206" t="s">
        <v>22</v>
      </c>
      <c r="E7" s="207"/>
      <c r="F7" s="206"/>
      <c r="G7" s="211"/>
      <c r="H7" s="211"/>
      <c r="I7" s="206"/>
      <c r="J7" s="206"/>
      <c r="K7" s="206"/>
      <c r="L7" s="104"/>
    </row>
    <row r="8" spans="1:16" x14ac:dyDescent="0.25">
      <c r="A8" s="203"/>
      <c r="B8" s="204" t="s">
        <v>21</v>
      </c>
      <c r="C8" s="205"/>
      <c r="D8" s="206" t="s">
        <v>22</v>
      </c>
      <c r="E8" s="207"/>
      <c r="F8" s="206"/>
      <c r="G8" s="211"/>
      <c r="H8" s="211"/>
      <c r="I8" s="206"/>
      <c r="J8" s="206"/>
      <c r="K8" s="206"/>
      <c r="L8" s="104"/>
    </row>
    <row r="9" spans="1:16" x14ac:dyDescent="0.25">
      <c r="A9" s="203"/>
      <c r="B9" s="204" t="s">
        <v>23</v>
      </c>
      <c r="C9" s="205"/>
      <c r="D9" s="199"/>
      <c r="E9" s="200"/>
      <c r="F9" s="199"/>
      <c r="G9" s="201"/>
      <c r="H9" s="201"/>
      <c r="I9" s="199"/>
      <c r="J9" s="199"/>
      <c r="K9" s="199"/>
      <c r="L9" s="202"/>
    </row>
    <row r="10" spans="1:16" ht="17.25" x14ac:dyDescent="0.25">
      <c r="A10" s="203"/>
      <c r="B10" s="209"/>
      <c r="C10" s="209" t="s">
        <v>103</v>
      </c>
      <c r="D10" s="206" t="s">
        <v>24</v>
      </c>
      <c r="E10" s="207"/>
      <c r="F10" s="206"/>
      <c r="G10" s="210"/>
      <c r="H10" s="210"/>
      <c r="I10" s="206"/>
      <c r="J10" s="206"/>
      <c r="K10" s="206"/>
      <c r="L10" s="110"/>
    </row>
    <row r="11" spans="1:16" x14ac:dyDescent="0.25">
      <c r="A11" s="159" t="s">
        <v>5</v>
      </c>
      <c r="B11" s="204"/>
      <c r="C11" s="212"/>
      <c r="D11" s="213"/>
      <c r="E11" s="213"/>
      <c r="F11" s="213"/>
      <c r="G11" s="214"/>
      <c r="H11" s="213">
        <f>SUM(H4:H10)</f>
        <v>0</v>
      </c>
      <c r="I11" s="213">
        <f t="shared" ref="I11:K11" si="0">SUM(I4:I10)</f>
        <v>0</v>
      </c>
      <c r="J11" s="213">
        <f t="shared" si="0"/>
        <v>0</v>
      </c>
      <c r="K11" s="213">
        <f t="shared" si="0"/>
        <v>0</v>
      </c>
      <c r="L11" s="215">
        <f>SUM(L4:L10)</f>
        <v>0</v>
      </c>
    </row>
    <row r="12" spans="1:16" x14ac:dyDescent="0.25">
      <c r="A12" s="216" t="s">
        <v>71</v>
      </c>
      <c r="B12" s="216"/>
      <c r="C12" s="216"/>
      <c r="D12" s="217"/>
      <c r="E12" s="217"/>
      <c r="F12" s="217"/>
      <c r="G12" s="217"/>
      <c r="H12" s="217"/>
      <c r="I12" s="191"/>
      <c r="J12" s="191"/>
      <c r="K12" s="191"/>
      <c r="L12" s="191"/>
    </row>
    <row r="13" spans="1:16" x14ac:dyDescent="0.25">
      <c r="A13" s="218"/>
      <c r="B13" s="219"/>
      <c r="C13" s="220" t="s">
        <v>72</v>
      </c>
      <c r="D13" s="221"/>
      <c r="E13" s="221"/>
      <c r="F13" s="221"/>
      <c r="G13" s="221"/>
      <c r="H13" s="221"/>
      <c r="I13" s="222"/>
      <c r="J13" s="222"/>
      <c r="K13" s="222"/>
      <c r="L13" s="223">
        <v>0</v>
      </c>
    </row>
    <row r="14" spans="1:16" s="164" customFormat="1" ht="17.25" x14ac:dyDescent="0.25">
      <c r="A14" s="164" t="s">
        <v>102</v>
      </c>
    </row>
    <row r="16" spans="1:16" x14ac:dyDescent="0.25">
      <c r="C16" s="136" t="s">
        <v>61</v>
      </c>
      <c r="D16" s="137"/>
      <c r="E16" s="125"/>
      <c r="F16" s="125"/>
      <c r="G16" s="125"/>
      <c r="H16" s="125"/>
      <c r="I16" s="126"/>
      <c r="J16" s="126"/>
      <c r="M16" s="156"/>
      <c r="N16" s="156"/>
      <c r="O16" s="164"/>
      <c r="P16" s="164"/>
    </row>
    <row r="17" spans="3:16" x14ac:dyDescent="0.25">
      <c r="C17" s="138" t="s">
        <v>64</v>
      </c>
      <c r="D17" s="133" t="s">
        <v>6</v>
      </c>
      <c r="E17" s="139" t="s">
        <v>7</v>
      </c>
      <c r="F17" s="156"/>
      <c r="G17" s="164"/>
      <c r="M17" s="164"/>
      <c r="N17" s="164"/>
      <c r="O17" s="164"/>
      <c r="P17" s="164"/>
    </row>
    <row r="18" spans="3:16" x14ac:dyDescent="0.25">
      <c r="C18" s="127" t="s">
        <v>62</v>
      </c>
      <c r="D18" s="114">
        <v>565</v>
      </c>
      <c r="E18" s="127" t="s">
        <v>114</v>
      </c>
      <c r="F18" s="156"/>
      <c r="G18" s="164"/>
      <c r="M18" s="164"/>
      <c r="N18" s="164"/>
      <c r="O18" s="164"/>
      <c r="P18" s="164"/>
    </row>
    <row r="19" spans="3:16" x14ac:dyDescent="0.25">
      <c r="C19" s="127" t="s">
        <v>63</v>
      </c>
      <c r="D19" s="114">
        <v>277</v>
      </c>
      <c r="E19" s="103"/>
      <c r="F19" s="164"/>
      <c r="G19" s="164"/>
      <c r="M19" s="164"/>
      <c r="N19" s="164"/>
      <c r="O19" s="164"/>
      <c r="P19" s="164"/>
    </row>
    <row r="20" spans="3:16" x14ac:dyDescent="0.25">
      <c r="C20" s="164"/>
      <c r="D20" s="164"/>
      <c r="E20" s="164"/>
      <c r="F20" s="164"/>
      <c r="G20" s="164"/>
      <c r="M20" s="164"/>
      <c r="N20" s="164"/>
      <c r="O20" s="164"/>
      <c r="P20" s="164"/>
    </row>
    <row r="21" spans="3:16" x14ac:dyDescent="0.25">
      <c r="C21" s="164"/>
      <c r="D21" s="164"/>
      <c r="E21" s="164"/>
      <c r="F21" s="164"/>
      <c r="G21" s="164"/>
      <c r="M21" s="164"/>
      <c r="N21" s="164"/>
      <c r="O21" s="164"/>
      <c r="P21" s="164"/>
    </row>
    <row r="22" spans="3:16" x14ac:dyDescent="0.25">
      <c r="C22" s="128" t="s">
        <v>8</v>
      </c>
      <c r="D22" s="129"/>
      <c r="E22" s="129"/>
      <c r="F22" s="129"/>
      <c r="G22" s="164"/>
      <c r="M22" s="164"/>
      <c r="N22" s="164"/>
      <c r="O22" s="164"/>
      <c r="P22" s="164"/>
    </row>
    <row r="23" spans="3:16" x14ac:dyDescent="0.25">
      <c r="C23" s="259" t="s">
        <v>9</v>
      </c>
      <c r="D23" s="256" t="s">
        <v>119</v>
      </c>
      <c r="E23" s="257"/>
      <c r="F23" s="258"/>
      <c r="G23" s="164"/>
      <c r="M23" s="164"/>
      <c r="N23" s="164"/>
      <c r="O23" s="164"/>
      <c r="P23" s="164"/>
    </row>
    <row r="24" spans="3:16" ht="30" x14ac:dyDescent="0.25">
      <c r="C24" s="260"/>
      <c r="D24" s="139" t="s">
        <v>69</v>
      </c>
      <c r="E24" s="139" t="s">
        <v>11</v>
      </c>
      <c r="F24" s="139" t="s">
        <v>12</v>
      </c>
      <c r="G24" s="164"/>
      <c r="M24" s="164"/>
      <c r="N24" s="164"/>
      <c r="O24" s="164"/>
      <c r="P24" s="164"/>
    </row>
    <row r="25" spans="3:16" ht="17.25" x14ac:dyDescent="0.25">
      <c r="C25" s="116" t="s">
        <v>101</v>
      </c>
      <c r="D25" s="248"/>
      <c r="E25" s="248"/>
      <c r="F25" s="248"/>
      <c r="G25" s="164"/>
      <c r="M25" s="164"/>
      <c r="N25" s="164"/>
      <c r="O25" s="164"/>
      <c r="P25" s="164"/>
    </row>
    <row r="26" spans="3:16" x14ac:dyDescent="0.25">
      <c r="C26" s="140" t="s">
        <v>66</v>
      </c>
      <c r="D26" s="157">
        <v>42.92</v>
      </c>
      <c r="E26" s="141">
        <v>2.1</v>
      </c>
      <c r="F26" s="142">
        <f>D26*E26</f>
        <v>90.132000000000005</v>
      </c>
      <c r="G26" s="156"/>
      <c r="H26" s="156"/>
      <c r="M26" s="164"/>
      <c r="N26" s="164"/>
      <c r="O26" s="164"/>
      <c r="P26" s="164"/>
    </row>
    <row r="27" spans="3:16" x14ac:dyDescent="0.25">
      <c r="C27" s="140" t="s">
        <v>67</v>
      </c>
      <c r="D27" s="157">
        <v>61.25</v>
      </c>
      <c r="E27" s="141">
        <v>2.1</v>
      </c>
      <c r="F27" s="142">
        <f>D27*E27</f>
        <v>128.625</v>
      </c>
      <c r="G27" s="156"/>
      <c r="H27" s="156"/>
      <c r="M27" s="164"/>
      <c r="N27" s="164"/>
      <c r="O27" s="164"/>
      <c r="P27" s="164"/>
    </row>
    <row r="28" spans="3:16" x14ac:dyDescent="0.25">
      <c r="C28" s="140" t="s">
        <v>68</v>
      </c>
      <c r="D28" s="157">
        <v>24.03</v>
      </c>
      <c r="E28" s="141">
        <v>2.1</v>
      </c>
      <c r="F28" s="142">
        <f>D28*E28</f>
        <v>50.463000000000008</v>
      </c>
      <c r="G28" s="164"/>
      <c r="M28" s="164"/>
      <c r="N28" s="164"/>
      <c r="O28" s="164"/>
      <c r="P28" s="164"/>
    </row>
    <row r="29" spans="3:16" x14ac:dyDescent="0.25">
      <c r="C29" s="103" t="s">
        <v>70</v>
      </c>
      <c r="D29" s="103"/>
      <c r="E29" s="103"/>
      <c r="F29" s="117">
        <f>F26+F27*0.2+F28*0.1</f>
        <v>120.9033</v>
      </c>
      <c r="G29" s="164"/>
      <c r="M29" s="164"/>
      <c r="N29" s="164"/>
      <c r="O29" s="164"/>
      <c r="P29" s="164"/>
    </row>
    <row r="30" spans="3:16" ht="17.25" x14ac:dyDescent="0.25">
      <c r="C30" s="158" t="s">
        <v>79</v>
      </c>
      <c r="D30" s="164"/>
      <c r="E30" s="164"/>
      <c r="F30" s="164"/>
      <c r="G30" s="164"/>
      <c r="M30" s="164"/>
      <c r="N30" s="164"/>
      <c r="O30" s="164"/>
      <c r="P30" s="164"/>
    </row>
    <row r="31" spans="3:16" x14ac:dyDescent="0.25">
      <c r="C31" s="158" t="s">
        <v>120</v>
      </c>
      <c r="D31" s="164"/>
      <c r="E31" s="164"/>
      <c r="F31" s="164"/>
      <c r="G31" s="164"/>
      <c r="I31" s="126"/>
      <c r="M31" s="156"/>
      <c r="N31" s="164"/>
      <c r="O31" s="164"/>
      <c r="P31" s="164"/>
    </row>
    <row r="32" spans="3:16" x14ac:dyDescent="0.25">
      <c r="C32" s="158" t="s">
        <v>121</v>
      </c>
      <c r="D32" s="164"/>
      <c r="E32" s="164"/>
      <c r="F32" s="164"/>
      <c r="G32" s="164"/>
      <c r="I32" s="126"/>
      <c r="M32" s="156"/>
      <c r="N32" s="164"/>
      <c r="O32" s="164"/>
      <c r="P32" s="164"/>
    </row>
    <row r="33" spans="3:16" x14ac:dyDescent="0.25">
      <c r="C33" s="164"/>
      <c r="D33" s="164"/>
      <c r="E33" s="164"/>
      <c r="F33" s="164"/>
      <c r="G33" s="156"/>
      <c r="H33" s="156"/>
      <c r="I33" s="126"/>
      <c r="M33" s="156"/>
      <c r="N33" s="164"/>
      <c r="O33" s="164"/>
      <c r="P33" s="164"/>
    </row>
    <row r="34" spans="3:16" x14ac:dyDescent="0.25">
      <c r="C34" s="164"/>
      <c r="D34" s="164"/>
      <c r="E34" s="164"/>
      <c r="F34" s="164"/>
      <c r="G34" s="164"/>
      <c r="H34" s="156"/>
      <c r="I34" s="126"/>
      <c r="M34" s="156"/>
      <c r="N34" s="164"/>
      <c r="O34" s="164"/>
      <c r="P34" s="164"/>
    </row>
    <row r="35" spans="3:16" x14ac:dyDescent="0.25">
      <c r="C35" s="109" t="s">
        <v>88</v>
      </c>
      <c r="D35" s="164"/>
      <c r="E35" s="164"/>
      <c r="F35" s="164"/>
      <c r="G35" s="164"/>
      <c r="I35" s="126"/>
      <c r="M35" s="156"/>
      <c r="N35" s="164"/>
      <c r="O35" s="164"/>
      <c r="P35" s="164"/>
    </row>
    <row r="36" spans="3:16" ht="30" x14ac:dyDescent="0.25">
      <c r="C36" s="133" t="s">
        <v>13</v>
      </c>
      <c r="D36" s="133" t="s">
        <v>14</v>
      </c>
      <c r="E36" s="133" t="s">
        <v>55</v>
      </c>
      <c r="F36" s="133" t="s">
        <v>15</v>
      </c>
      <c r="G36" s="133" t="s">
        <v>16</v>
      </c>
      <c r="I36" s="126"/>
      <c r="M36" s="156"/>
      <c r="N36" s="164"/>
      <c r="O36" s="164"/>
      <c r="P36" s="164"/>
    </row>
    <row r="37" spans="3:16" ht="17.25" x14ac:dyDescent="0.25">
      <c r="C37" s="143" t="s">
        <v>74</v>
      </c>
      <c r="D37" s="18">
        <v>500</v>
      </c>
      <c r="E37" s="19">
        <v>1</v>
      </c>
      <c r="F37" s="246">
        <f>'Exhibit 1a'!D18</f>
        <v>0</v>
      </c>
      <c r="G37" s="18">
        <f>+D37*E37*F37</f>
        <v>0</v>
      </c>
      <c r="I37" s="126"/>
      <c r="J37" s="126"/>
      <c r="K37" s="126"/>
      <c r="L37" s="126"/>
      <c r="M37" s="156"/>
      <c r="N37" s="156"/>
      <c r="O37" s="156"/>
      <c r="P37" s="156"/>
    </row>
    <row r="38" spans="3:16" ht="17.25" x14ac:dyDescent="0.25">
      <c r="C38" s="164" t="s">
        <v>73</v>
      </c>
      <c r="D38" s="164"/>
      <c r="E38" s="164"/>
      <c r="F38" s="164"/>
      <c r="G38" s="164"/>
      <c r="I38" s="126"/>
      <c r="J38" s="126"/>
      <c r="K38" s="126"/>
      <c r="L38" s="126"/>
    </row>
    <row r="39" spans="3:16" ht="17.25" x14ac:dyDescent="0.25">
      <c r="C39" s="119" t="s">
        <v>122</v>
      </c>
      <c r="D39" s="164"/>
      <c r="E39" s="164"/>
      <c r="F39" s="164"/>
      <c r="G39" s="164"/>
      <c r="I39" s="126"/>
      <c r="J39" s="126"/>
      <c r="K39" s="126"/>
      <c r="L39" s="126"/>
    </row>
    <row r="40" spans="3:16" s="155" customFormat="1" x14ac:dyDescent="0.25">
      <c r="H40" s="164"/>
      <c r="I40" s="156"/>
      <c r="J40" s="156"/>
      <c r="K40" s="156"/>
      <c r="L40" s="156"/>
      <c r="M40" s="121"/>
      <c r="N40" s="121"/>
      <c r="O40" s="121"/>
    </row>
    <row r="41" spans="3:16" s="155" customFormat="1" x14ac:dyDescent="0.25">
      <c r="H41" s="164"/>
      <c r="I41" s="156"/>
      <c r="J41" s="156"/>
      <c r="K41" s="156"/>
      <c r="L41" s="156"/>
      <c r="M41" s="121"/>
      <c r="N41" s="121"/>
      <c r="O41" s="121"/>
    </row>
    <row r="42" spans="3:16" x14ac:dyDescent="0.25">
      <c r="I42" s="126"/>
      <c r="J42" s="126"/>
      <c r="K42" s="126"/>
      <c r="L42" s="126"/>
    </row>
    <row r="43" spans="3:16" s="155" customFormat="1" x14ac:dyDescent="0.25">
      <c r="H43" s="164"/>
      <c r="I43" s="156"/>
      <c r="J43" s="156"/>
      <c r="K43" s="156"/>
      <c r="L43" s="156"/>
      <c r="M43" s="121"/>
      <c r="N43" s="121"/>
      <c r="O43" s="121"/>
    </row>
    <row r="44" spans="3:16" s="155" customFormat="1" x14ac:dyDescent="0.25">
      <c r="H44" s="164"/>
      <c r="I44" s="156"/>
      <c r="J44" s="156"/>
      <c r="K44" s="156"/>
      <c r="L44" s="156"/>
      <c r="M44" s="121"/>
      <c r="N44" s="121"/>
      <c r="O44" s="121"/>
    </row>
    <row r="45" spans="3:16" x14ac:dyDescent="0.25">
      <c r="J45" s="126"/>
      <c r="K45" s="101"/>
      <c r="L45" s="126"/>
    </row>
    <row r="46" spans="3:16" x14ac:dyDescent="0.25">
      <c r="C46" s="109"/>
      <c r="D46" s="198"/>
      <c r="E46" s="198"/>
      <c r="F46" s="198"/>
      <c r="G46" s="198"/>
      <c r="J46" s="126"/>
      <c r="K46" s="126"/>
      <c r="L46" s="126"/>
    </row>
    <row r="47" spans="3:16" x14ac:dyDescent="0.25">
      <c r="C47" s="240"/>
      <c r="D47" s="240"/>
      <c r="E47" s="240"/>
      <c r="F47" s="240"/>
      <c r="G47" s="240"/>
    </row>
    <row r="48" spans="3:16" x14ac:dyDescent="0.25">
      <c r="C48" s="241"/>
      <c r="D48" s="226"/>
      <c r="E48" s="242"/>
      <c r="F48" s="243"/>
      <c r="G48" s="226"/>
      <c r="H48" s="226"/>
    </row>
    <row r="49" spans="3:7" x14ac:dyDescent="0.25">
      <c r="C49" s="119"/>
      <c r="D49" s="198"/>
      <c r="E49" s="198"/>
      <c r="F49" s="198"/>
      <c r="G49" s="198"/>
    </row>
    <row r="50" spans="3:7" x14ac:dyDescent="0.25">
      <c r="C50" s="119"/>
    </row>
  </sheetData>
  <mergeCells count="3">
    <mergeCell ref="A3:C3"/>
    <mergeCell ref="D23:F23"/>
    <mergeCell ref="C23:C24"/>
  </mergeCells>
  <pageMargins left="0.5" right="0.5" top="0.5" bottom="0.75" header="0.3" footer="0.3"/>
  <pageSetup scale="50" orientation="landscape" r:id="rId1"/>
  <headerFooter>
    <oddFooter>&amp;C&amp;A&amp;R&amp;D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0"/>
  <sheetViews>
    <sheetView workbookViewId="0">
      <selection activeCell="G23" sqref="G23"/>
    </sheetView>
  </sheetViews>
  <sheetFormatPr defaultRowHeight="15" x14ac:dyDescent="0.25"/>
  <cols>
    <col min="1" max="1" width="2.5703125" style="164" customWidth="1"/>
    <col min="2" max="2" width="2.7109375" style="164" customWidth="1"/>
    <col min="3" max="3" width="52.140625" style="164" customWidth="1"/>
    <col min="4" max="4" width="12.28515625" style="164" customWidth="1"/>
    <col min="5" max="5" width="20.85546875" style="164" customWidth="1"/>
    <col min="6" max="6" width="17.7109375" style="164" customWidth="1"/>
    <col min="7" max="7" width="14.42578125" style="164" customWidth="1"/>
    <col min="8" max="8" width="13" style="164" customWidth="1"/>
    <col min="9" max="9" width="12.85546875" style="164" customWidth="1"/>
    <col min="10" max="10" width="12.5703125" style="164" customWidth="1"/>
    <col min="11" max="11" width="13.28515625" style="164" customWidth="1"/>
    <col min="12" max="12" width="14.42578125" style="164" customWidth="1"/>
    <col min="13" max="13" width="13.85546875" style="164" bestFit="1" customWidth="1"/>
    <col min="14" max="14" width="10.5703125" style="164" bestFit="1" customWidth="1"/>
    <col min="15" max="15" width="12.7109375" style="164" bestFit="1" customWidth="1"/>
    <col min="16" max="16384" width="9.140625" style="164"/>
  </cols>
  <sheetData>
    <row r="1" spans="1:14" x14ac:dyDescent="0.25">
      <c r="A1" s="122" t="s">
        <v>109</v>
      </c>
    </row>
    <row r="2" spans="1:14" x14ac:dyDescent="0.25">
      <c r="A2" s="122" t="s">
        <v>116</v>
      </c>
    </row>
    <row r="3" spans="1:14" ht="60" x14ac:dyDescent="0.25">
      <c r="A3" s="253" t="s">
        <v>0</v>
      </c>
      <c r="B3" s="254"/>
      <c r="C3" s="255"/>
      <c r="D3" s="163" t="s">
        <v>1</v>
      </c>
      <c r="E3" s="123" t="s">
        <v>2</v>
      </c>
      <c r="F3" s="163" t="s">
        <v>3</v>
      </c>
      <c r="G3" s="123" t="s">
        <v>4</v>
      </c>
      <c r="H3" s="163" t="s">
        <v>87</v>
      </c>
      <c r="I3" s="163" t="s">
        <v>83</v>
      </c>
      <c r="J3" s="163" t="s">
        <v>84</v>
      </c>
      <c r="K3" s="163" t="s">
        <v>85</v>
      </c>
      <c r="L3" s="124" t="s">
        <v>86</v>
      </c>
    </row>
    <row r="4" spans="1:14" x14ac:dyDescent="0.25">
      <c r="A4" s="159" t="s">
        <v>17</v>
      </c>
      <c r="B4" s="161"/>
      <c r="C4" s="160"/>
      <c r="D4" s="199"/>
      <c r="E4" s="200"/>
      <c r="F4" s="199"/>
      <c r="G4" s="201"/>
      <c r="H4" s="201"/>
      <c r="I4" s="199"/>
      <c r="J4" s="199"/>
      <c r="K4" s="199"/>
      <c r="L4" s="202"/>
    </row>
    <row r="5" spans="1:14" x14ac:dyDescent="0.25">
      <c r="A5" s="203"/>
      <c r="B5" s="204" t="s">
        <v>18</v>
      </c>
      <c r="C5" s="205"/>
      <c r="D5" s="206" t="s">
        <v>24</v>
      </c>
      <c r="E5" s="207"/>
      <c r="F5" s="206"/>
      <c r="G5" s="208"/>
      <c r="H5" s="208"/>
      <c r="I5" s="206"/>
      <c r="J5" s="206"/>
      <c r="K5" s="206"/>
      <c r="L5" s="110"/>
    </row>
    <row r="6" spans="1:14" x14ac:dyDescent="0.25">
      <c r="A6" s="203"/>
      <c r="B6" s="204" t="s">
        <v>19</v>
      </c>
      <c r="C6" s="205"/>
      <c r="D6" s="206" t="s">
        <v>24</v>
      </c>
      <c r="E6" s="200"/>
      <c r="F6" s="199"/>
      <c r="G6" s="201"/>
      <c r="H6" s="201"/>
      <c r="I6" s="199"/>
      <c r="J6" s="199"/>
      <c r="K6" s="199"/>
      <c r="L6" s="202"/>
    </row>
    <row r="7" spans="1:14" x14ac:dyDescent="0.25">
      <c r="A7" s="203"/>
      <c r="B7" s="204" t="s">
        <v>20</v>
      </c>
      <c r="C7" s="205"/>
      <c r="D7" s="206" t="s">
        <v>22</v>
      </c>
      <c r="E7" s="207"/>
      <c r="F7" s="206"/>
      <c r="G7" s="211"/>
      <c r="H7" s="211"/>
      <c r="I7" s="206"/>
      <c r="J7" s="206"/>
      <c r="K7" s="206"/>
      <c r="L7" s="104"/>
    </row>
    <row r="8" spans="1:14" x14ac:dyDescent="0.25">
      <c r="A8" s="203"/>
      <c r="B8" s="204" t="s">
        <v>21</v>
      </c>
      <c r="C8" s="205"/>
      <c r="D8" s="206" t="s">
        <v>22</v>
      </c>
      <c r="E8" s="207"/>
      <c r="F8" s="206"/>
      <c r="G8" s="211"/>
      <c r="H8" s="211"/>
      <c r="I8" s="206"/>
      <c r="J8" s="206"/>
      <c r="K8" s="206"/>
      <c r="L8" s="104"/>
    </row>
    <row r="9" spans="1:14" x14ac:dyDescent="0.25">
      <c r="A9" s="203"/>
      <c r="B9" s="204" t="s">
        <v>23</v>
      </c>
      <c r="C9" s="205"/>
      <c r="D9" s="199"/>
      <c r="E9" s="200"/>
      <c r="F9" s="199"/>
      <c r="G9" s="201"/>
      <c r="H9" s="201"/>
      <c r="I9" s="199"/>
      <c r="J9" s="199"/>
      <c r="K9" s="199"/>
      <c r="L9" s="202"/>
    </row>
    <row r="10" spans="1:14" ht="17.25" x14ac:dyDescent="0.25">
      <c r="A10" s="203"/>
      <c r="B10" s="209"/>
      <c r="C10" s="209" t="s">
        <v>103</v>
      </c>
      <c r="D10" s="206" t="s">
        <v>24</v>
      </c>
      <c r="E10" s="207"/>
      <c r="F10" s="206"/>
      <c r="G10" s="210"/>
      <c r="H10" s="210"/>
      <c r="I10" s="206"/>
      <c r="J10" s="206"/>
      <c r="K10" s="206"/>
      <c r="L10" s="110"/>
    </row>
    <row r="11" spans="1:14" x14ac:dyDescent="0.25">
      <c r="A11" s="159" t="s">
        <v>5</v>
      </c>
      <c r="B11" s="204"/>
      <c r="C11" s="212"/>
      <c r="D11" s="213"/>
      <c r="E11" s="213"/>
      <c r="F11" s="213"/>
      <c r="G11" s="214"/>
      <c r="H11" s="213">
        <f>SUM(H4:H10)</f>
        <v>0</v>
      </c>
      <c r="I11" s="213">
        <f t="shared" ref="I11:K11" si="0">SUM(I4:I10)</f>
        <v>0</v>
      </c>
      <c r="J11" s="213">
        <f t="shared" si="0"/>
        <v>0</v>
      </c>
      <c r="K11" s="213">
        <f t="shared" si="0"/>
        <v>0</v>
      </c>
      <c r="L11" s="215">
        <f>SUM(L4:L10)</f>
        <v>0</v>
      </c>
    </row>
    <row r="12" spans="1:14" x14ac:dyDescent="0.25">
      <c r="A12" s="216" t="s">
        <v>71</v>
      </c>
      <c r="B12" s="216"/>
      <c r="C12" s="216"/>
      <c r="D12" s="217"/>
      <c r="E12" s="217"/>
      <c r="F12" s="217"/>
      <c r="G12" s="217"/>
      <c r="H12" s="217"/>
      <c r="I12" s="191"/>
      <c r="J12" s="191"/>
      <c r="K12" s="191"/>
      <c r="L12" s="191"/>
    </row>
    <row r="13" spans="1:14" x14ac:dyDescent="0.25">
      <c r="A13" s="218"/>
      <c r="B13" s="219"/>
      <c r="C13" s="220" t="s">
        <v>72</v>
      </c>
      <c r="D13" s="221"/>
      <c r="E13" s="221"/>
      <c r="F13" s="221"/>
      <c r="G13" s="221"/>
      <c r="H13" s="221"/>
      <c r="I13" s="222"/>
      <c r="J13" s="222"/>
      <c r="K13" s="222"/>
      <c r="L13" s="223">
        <v>0</v>
      </c>
    </row>
    <row r="14" spans="1:14" ht="17.25" x14ac:dyDescent="0.25">
      <c r="A14" s="164" t="s">
        <v>102</v>
      </c>
    </row>
    <row r="16" spans="1:14" ht="15" customHeight="1" x14ac:dyDescent="0.25">
      <c r="C16" s="136" t="s">
        <v>61</v>
      </c>
      <c r="D16" s="137"/>
      <c r="E16" s="125"/>
      <c r="F16" s="125"/>
      <c r="G16" s="125"/>
      <c r="H16" s="125"/>
      <c r="I16" s="156"/>
      <c r="J16" s="156"/>
      <c r="M16" s="156"/>
      <c r="N16" s="156"/>
    </row>
    <row r="17" spans="3:13" x14ac:dyDescent="0.25">
      <c r="C17" s="138" t="s">
        <v>64</v>
      </c>
      <c r="D17" s="133" t="s">
        <v>6</v>
      </c>
      <c r="E17" s="139" t="s">
        <v>7</v>
      </c>
      <c r="F17" s="156"/>
    </row>
    <row r="18" spans="3:13" x14ac:dyDescent="0.25">
      <c r="C18" s="127" t="s">
        <v>62</v>
      </c>
      <c r="D18" s="114">
        <v>565</v>
      </c>
      <c r="E18" s="127" t="s">
        <v>114</v>
      </c>
      <c r="F18" s="156"/>
    </row>
    <row r="19" spans="3:13" x14ac:dyDescent="0.25">
      <c r="C19" s="127" t="s">
        <v>63</v>
      </c>
      <c r="D19" s="114">
        <v>277</v>
      </c>
      <c r="E19" s="103"/>
    </row>
    <row r="22" spans="3:13" x14ac:dyDescent="0.25">
      <c r="C22" s="128" t="s">
        <v>8</v>
      </c>
      <c r="D22" s="129"/>
      <c r="E22" s="129"/>
      <c r="F22" s="129"/>
    </row>
    <row r="23" spans="3:13" x14ac:dyDescent="0.25">
      <c r="C23" s="259" t="s">
        <v>9</v>
      </c>
      <c r="D23" s="256" t="s">
        <v>119</v>
      </c>
      <c r="E23" s="257"/>
      <c r="F23" s="258"/>
    </row>
    <row r="24" spans="3:13" ht="30" x14ac:dyDescent="0.25">
      <c r="C24" s="260"/>
      <c r="D24" s="139" t="s">
        <v>69</v>
      </c>
      <c r="E24" s="139" t="s">
        <v>11</v>
      </c>
      <c r="F24" s="139" t="s">
        <v>12</v>
      </c>
    </row>
    <row r="25" spans="3:13" ht="17.25" x14ac:dyDescent="0.25">
      <c r="C25" s="116" t="s">
        <v>101</v>
      </c>
      <c r="D25" s="248"/>
      <c r="E25" s="248"/>
      <c r="F25" s="248"/>
    </row>
    <row r="26" spans="3:13" x14ac:dyDescent="0.25">
      <c r="C26" s="140" t="s">
        <v>66</v>
      </c>
      <c r="D26" s="157">
        <v>42.92</v>
      </c>
      <c r="E26" s="141">
        <v>2.1</v>
      </c>
      <c r="F26" s="142">
        <f>D26*E26</f>
        <v>90.132000000000005</v>
      </c>
      <c r="G26" s="156"/>
      <c r="H26" s="156"/>
    </row>
    <row r="27" spans="3:13" x14ac:dyDescent="0.25">
      <c r="C27" s="140" t="s">
        <v>67</v>
      </c>
      <c r="D27" s="157">
        <v>61.25</v>
      </c>
      <c r="E27" s="141">
        <v>2.1</v>
      </c>
      <c r="F27" s="142">
        <f>D27*E27</f>
        <v>128.625</v>
      </c>
      <c r="G27" s="156"/>
      <c r="H27" s="156"/>
    </row>
    <row r="28" spans="3:13" x14ac:dyDescent="0.25">
      <c r="C28" s="140" t="s">
        <v>68</v>
      </c>
      <c r="D28" s="157">
        <v>24.03</v>
      </c>
      <c r="E28" s="141">
        <v>2.1</v>
      </c>
      <c r="F28" s="142">
        <f>D28*E28</f>
        <v>50.463000000000008</v>
      </c>
    </row>
    <row r="29" spans="3:13" x14ac:dyDescent="0.25">
      <c r="C29" s="103" t="s">
        <v>70</v>
      </c>
      <c r="D29" s="103"/>
      <c r="E29" s="103"/>
      <c r="F29" s="117">
        <f>F26+F27*0.2+F28*0.1</f>
        <v>120.9033</v>
      </c>
    </row>
    <row r="30" spans="3:13" ht="17.25" x14ac:dyDescent="0.25">
      <c r="C30" s="158" t="s">
        <v>79</v>
      </c>
    </row>
    <row r="31" spans="3:13" x14ac:dyDescent="0.25">
      <c r="C31" s="158" t="s">
        <v>120</v>
      </c>
      <c r="I31" s="156"/>
      <c r="M31" s="156"/>
    </row>
    <row r="32" spans="3:13" x14ac:dyDescent="0.25">
      <c r="C32" s="158" t="s">
        <v>121</v>
      </c>
      <c r="I32" s="156"/>
      <c r="M32" s="156"/>
    </row>
    <row r="33" spans="3:16" x14ac:dyDescent="0.25">
      <c r="G33" s="156"/>
      <c r="H33" s="156"/>
      <c r="I33" s="156"/>
      <c r="M33" s="156"/>
    </row>
    <row r="34" spans="3:16" x14ac:dyDescent="0.25">
      <c r="H34" s="156"/>
      <c r="I34" s="156"/>
      <c r="M34" s="156"/>
    </row>
    <row r="35" spans="3:16" x14ac:dyDescent="0.25">
      <c r="C35" s="109" t="s">
        <v>88</v>
      </c>
      <c r="I35" s="156"/>
      <c r="M35" s="156"/>
    </row>
    <row r="36" spans="3:16" ht="30" x14ac:dyDescent="0.25">
      <c r="C36" s="133" t="s">
        <v>13</v>
      </c>
      <c r="D36" s="133" t="s">
        <v>14</v>
      </c>
      <c r="E36" s="133" t="s">
        <v>55</v>
      </c>
      <c r="F36" s="133" t="s">
        <v>15</v>
      </c>
      <c r="G36" s="133" t="s">
        <v>16</v>
      </c>
      <c r="I36" s="156"/>
      <c r="M36" s="156"/>
    </row>
    <row r="37" spans="3:16" ht="17.25" x14ac:dyDescent="0.25">
      <c r="C37" s="143" t="s">
        <v>74</v>
      </c>
      <c r="D37" s="18">
        <v>500</v>
      </c>
      <c r="E37" s="19">
        <v>1</v>
      </c>
      <c r="F37" s="246">
        <f>'Exhibit 1a'!D18</f>
        <v>0</v>
      </c>
      <c r="G37" s="18">
        <f>+D37*E37*F37</f>
        <v>0</v>
      </c>
      <c r="I37" s="156"/>
      <c r="J37" s="156"/>
      <c r="K37" s="156"/>
      <c r="L37" s="156"/>
      <c r="M37" s="156"/>
      <c r="N37" s="156"/>
      <c r="O37" s="156"/>
      <c r="P37" s="156"/>
    </row>
    <row r="38" spans="3:16" ht="17.25" x14ac:dyDescent="0.25">
      <c r="C38" s="164" t="s">
        <v>73</v>
      </c>
      <c r="I38" s="156"/>
      <c r="J38" s="156"/>
      <c r="K38" s="156"/>
      <c r="L38" s="156"/>
    </row>
    <row r="39" spans="3:16" ht="17.25" x14ac:dyDescent="0.25">
      <c r="C39" s="119" t="s">
        <v>122</v>
      </c>
      <c r="I39" s="156"/>
      <c r="J39" s="156"/>
      <c r="K39" s="156"/>
      <c r="L39" s="156"/>
    </row>
    <row r="40" spans="3:16" x14ac:dyDescent="0.25">
      <c r="I40" s="156"/>
      <c r="J40" s="156"/>
      <c r="K40" s="156"/>
      <c r="L40" s="156"/>
    </row>
    <row r="41" spans="3:16" x14ac:dyDescent="0.25">
      <c r="I41" s="156"/>
      <c r="J41" s="156"/>
      <c r="K41" s="156"/>
      <c r="L41" s="156"/>
    </row>
    <row r="42" spans="3:16" x14ac:dyDescent="0.25">
      <c r="I42" s="156"/>
      <c r="J42" s="156"/>
      <c r="K42" s="156"/>
      <c r="L42" s="156"/>
    </row>
    <row r="43" spans="3:16" x14ac:dyDescent="0.25">
      <c r="I43" s="156"/>
      <c r="J43" s="156"/>
      <c r="K43" s="156"/>
      <c r="L43" s="156"/>
    </row>
    <row r="44" spans="3:16" x14ac:dyDescent="0.25">
      <c r="I44" s="156"/>
      <c r="J44" s="156"/>
      <c r="K44" s="156"/>
      <c r="L44" s="156"/>
    </row>
    <row r="45" spans="3:16" x14ac:dyDescent="0.25">
      <c r="J45" s="156"/>
      <c r="K45" s="101"/>
      <c r="L45" s="156"/>
    </row>
    <row r="46" spans="3:16" x14ac:dyDescent="0.25">
      <c r="C46" s="109"/>
      <c r="D46" s="198"/>
      <c r="E46" s="198"/>
      <c r="F46" s="198"/>
      <c r="G46" s="198"/>
      <c r="J46" s="156"/>
      <c r="K46" s="156"/>
      <c r="L46" s="156"/>
    </row>
    <row r="47" spans="3:16" x14ac:dyDescent="0.25">
      <c r="C47" s="240"/>
      <c r="D47" s="240"/>
      <c r="E47" s="240"/>
      <c r="F47" s="240"/>
      <c r="G47" s="240"/>
    </row>
    <row r="48" spans="3:16" x14ac:dyDescent="0.25">
      <c r="C48" s="241"/>
      <c r="D48" s="226"/>
      <c r="E48" s="242"/>
      <c r="F48" s="243"/>
      <c r="G48" s="226"/>
      <c r="H48" s="226"/>
    </row>
    <row r="49" spans="3:7" x14ac:dyDescent="0.25">
      <c r="C49" s="119"/>
      <c r="D49" s="198"/>
      <c r="E49" s="198"/>
      <c r="F49" s="198"/>
      <c r="G49" s="198"/>
    </row>
    <row r="50" spans="3:7" x14ac:dyDescent="0.25">
      <c r="C50" s="119"/>
    </row>
  </sheetData>
  <mergeCells count="3">
    <mergeCell ref="A3:C3"/>
    <mergeCell ref="C23:C24"/>
    <mergeCell ref="D23:F23"/>
  </mergeCells>
  <pageMargins left="0.5" right="0.5" top="0.5" bottom="0.75" header="0.3" footer="0.3"/>
  <pageSetup scale="50" orientation="landscape" r:id="rId1"/>
  <headerFooter>
    <oddFooter>&amp;C&amp;A&amp;R&amp;D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0"/>
  <sheetViews>
    <sheetView workbookViewId="0">
      <selection activeCell="E37" sqref="E37"/>
    </sheetView>
  </sheetViews>
  <sheetFormatPr defaultRowHeight="15" x14ac:dyDescent="0.25"/>
  <cols>
    <col min="1" max="1" width="2.5703125" style="164" customWidth="1"/>
    <col min="2" max="2" width="2.7109375" style="164" customWidth="1"/>
    <col min="3" max="3" width="52.140625" style="164" customWidth="1"/>
    <col min="4" max="4" width="12.28515625" style="164" customWidth="1"/>
    <col min="5" max="5" width="20.85546875" style="164" customWidth="1"/>
    <col min="6" max="6" width="17.7109375" style="164" customWidth="1"/>
    <col min="7" max="7" width="14.42578125" style="164" customWidth="1"/>
    <col min="8" max="8" width="13" style="164" customWidth="1"/>
    <col min="9" max="9" width="12.85546875" style="164" customWidth="1"/>
    <col min="10" max="10" width="12.5703125" style="164" customWidth="1"/>
    <col min="11" max="11" width="13.28515625" style="164" customWidth="1"/>
    <col min="12" max="12" width="14.42578125" style="164" customWidth="1"/>
    <col min="13" max="13" width="13.85546875" style="164" bestFit="1" customWidth="1"/>
    <col min="14" max="14" width="10.5703125" style="164" bestFit="1" customWidth="1"/>
    <col min="15" max="15" width="12.7109375" style="164" bestFit="1" customWidth="1"/>
    <col min="16" max="16384" width="9.140625" style="164"/>
  </cols>
  <sheetData>
    <row r="1" spans="1:14" x14ac:dyDescent="0.25">
      <c r="A1" s="122" t="s">
        <v>125</v>
      </c>
    </row>
    <row r="2" spans="1:14" x14ac:dyDescent="0.25">
      <c r="A2" s="122" t="s">
        <v>116</v>
      </c>
    </row>
    <row r="3" spans="1:14" ht="60" x14ac:dyDescent="0.25">
      <c r="A3" s="253" t="s">
        <v>0</v>
      </c>
      <c r="B3" s="254"/>
      <c r="C3" s="255"/>
      <c r="D3" s="163" t="s">
        <v>1</v>
      </c>
      <c r="E3" s="123" t="s">
        <v>2</v>
      </c>
      <c r="F3" s="163" t="s">
        <v>3</v>
      </c>
      <c r="G3" s="123" t="s">
        <v>4</v>
      </c>
      <c r="H3" s="163" t="s">
        <v>87</v>
      </c>
      <c r="I3" s="163" t="s">
        <v>83</v>
      </c>
      <c r="J3" s="163" t="s">
        <v>84</v>
      </c>
      <c r="K3" s="163" t="s">
        <v>85</v>
      </c>
      <c r="L3" s="124" t="s">
        <v>86</v>
      </c>
    </row>
    <row r="4" spans="1:14" x14ac:dyDescent="0.25">
      <c r="A4" s="159" t="s">
        <v>17</v>
      </c>
      <c r="B4" s="161"/>
      <c r="C4" s="160"/>
      <c r="D4" s="199"/>
      <c r="E4" s="200"/>
      <c r="F4" s="199"/>
      <c r="G4" s="201"/>
      <c r="H4" s="201"/>
      <c r="I4" s="199"/>
      <c r="J4" s="199"/>
      <c r="K4" s="199"/>
      <c r="L4" s="202"/>
    </row>
    <row r="5" spans="1:14" x14ac:dyDescent="0.25">
      <c r="A5" s="203"/>
      <c r="B5" s="204" t="s">
        <v>18</v>
      </c>
      <c r="C5" s="205"/>
      <c r="D5" s="206" t="s">
        <v>24</v>
      </c>
      <c r="E5" s="207"/>
      <c r="F5" s="206"/>
      <c r="G5" s="208"/>
      <c r="H5" s="208"/>
      <c r="I5" s="206"/>
      <c r="J5" s="206"/>
      <c r="K5" s="206"/>
      <c r="L5" s="110"/>
    </row>
    <row r="6" spans="1:14" x14ac:dyDescent="0.25">
      <c r="A6" s="203"/>
      <c r="B6" s="204" t="s">
        <v>19</v>
      </c>
      <c r="C6" s="205"/>
      <c r="D6" s="206" t="s">
        <v>24</v>
      </c>
      <c r="E6" s="200"/>
      <c r="F6" s="199"/>
      <c r="G6" s="201"/>
      <c r="H6" s="201"/>
      <c r="I6" s="199"/>
      <c r="J6" s="199"/>
      <c r="K6" s="199"/>
      <c r="L6" s="202"/>
    </row>
    <row r="7" spans="1:14" x14ac:dyDescent="0.25">
      <c r="A7" s="203"/>
      <c r="B7" s="204" t="s">
        <v>20</v>
      </c>
      <c r="C7" s="205"/>
      <c r="D7" s="206" t="s">
        <v>22</v>
      </c>
      <c r="E7" s="207"/>
      <c r="F7" s="206"/>
      <c r="G7" s="211"/>
      <c r="H7" s="211"/>
      <c r="I7" s="206"/>
      <c r="J7" s="206"/>
      <c r="K7" s="206"/>
      <c r="L7" s="104"/>
    </row>
    <row r="8" spans="1:14" x14ac:dyDescent="0.25">
      <c r="A8" s="203"/>
      <c r="B8" s="204" t="s">
        <v>21</v>
      </c>
      <c r="C8" s="205"/>
      <c r="D8" s="206" t="s">
        <v>22</v>
      </c>
      <c r="E8" s="207"/>
      <c r="F8" s="206"/>
      <c r="G8" s="211"/>
      <c r="H8" s="211"/>
      <c r="I8" s="206"/>
      <c r="J8" s="206"/>
      <c r="K8" s="206"/>
      <c r="L8" s="104"/>
    </row>
    <row r="9" spans="1:14" x14ac:dyDescent="0.25">
      <c r="A9" s="203"/>
      <c r="B9" s="204" t="s">
        <v>23</v>
      </c>
      <c r="C9" s="205"/>
      <c r="D9" s="199"/>
      <c r="E9" s="200"/>
      <c r="F9" s="199"/>
      <c r="G9" s="201"/>
      <c r="H9" s="201"/>
      <c r="I9" s="199"/>
      <c r="J9" s="199"/>
      <c r="K9" s="199"/>
      <c r="L9" s="202"/>
    </row>
    <row r="10" spans="1:14" ht="17.25" x14ac:dyDescent="0.25">
      <c r="A10" s="203"/>
      <c r="B10" s="209"/>
      <c r="C10" s="209" t="s">
        <v>103</v>
      </c>
      <c r="D10" s="206" t="s">
        <v>24</v>
      </c>
      <c r="E10" s="207"/>
      <c r="F10" s="206"/>
      <c r="G10" s="210"/>
      <c r="H10" s="210"/>
      <c r="I10" s="206"/>
      <c r="J10" s="206"/>
      <c r="K10" s="206"/>
      <c r="L10" s="110"/>
    </row>
    <row r="11" spans="1:14" x14ac:dyDescent="0.25">
      <c r="A11" s="159" t="s">
        <v>5</v>
      </c>
      <c r="B11" s="204"/>
      <c r="C11" s="212"/>
      <c r="D11" s="213"/>
      <c r="E11" s="213"/>
      <c r="F11" s="213"/>
      <c r="G11" s="214"/>
      <c r="H11" s="213">
        <f>SUM(H4:H10)</f>
        <v>0</v>
      </c>
      <c r="I11" s="213">
        <f t="shared" ref="I11:K11" si="0">SUM(I4:I10)</f>
        <v>0</v>
      </c>
      <c r="J11" s="213">
        <f t="shared" si="0"/>
        <v>0</v>
      </c>
      <c r="K11" s="213">
        <f t="shared" si="0"/>
        <v>0</v>
      </c>
      <c r="L11" s="215">
        <f>SUM(L4:L10)</f>
        <v>0</v>
      </c>
    </row>
    <row r="12" spans="1:14" x14ac:dyDescent="0.25">
      <c r="A12" s="216" t="s">
        <v>71</v>
      </c>
      <c r="B12" s="216"/>
      <c r="C12" s="216"/>
      <c r="D12" s="217"/>
      <c r="E12" s="217"/>
      <c r="F12" s="217"/>
      <c r="G12" s="217"/>
      <c r="H12" s="217"/>
      <c r="I12" s="191"/>
      <c r="J12" s="191"/>
      <c r="K12" s="191"/>
      <c r="L12" s="191"/>
    </row>
    <row r="13" spans="1:14" x14ac:dyDescent="0.25">
      <c r="A13" s="218"/>
      <c r="B13" s="219"/>
      <c r="C13" s="220" t="s">
        <v>72</v>
      </c>
      <c r="D13" s="221"/>
      <c r="E13" s="221"/>
      <c r="F13" s="221"/>
      <c r="G13" s="221"/>
      <c r="H13" s="221"/>
      <c r="I13" s="222"/>
      <c r="J13" s="222"/>
      <c r="K13" s="222"/>
      <c r="L13" s="223">
        <v>0</v>
      </c>
    </row>
    <row r="14" spans="1:14" ht="17.25" x14ac:dyDescent="0.25">
      <c r="A14" s="164" t="s">
        <v>102</v>
      </c>
    </row>
    <row r="16" spans="1:14" ht="15" customHeight="1" x14ac:dyDescent="0.25">
      <c r="C16" s="136" t="s">
        <v>61</v>
      </c>
      <c r="D16" s="137"/>
      <c r="E16" s="125"/>
      <c r="F16" s="125"/>
      <c r="G16" s="125"/>
      <c r="H16" s="125"/>
      <c r="I16" s="156"/>
      <c r="J16" s="156"/>
      <c r="M16" s="156"/>
      <c r="N16" s="156"/>
    </row>
    <row r="17" spans="3:13" x14ac:dyDescent="0.25">
      <c r="C17" s="138" t="s">
        <v>64</v>
      </c>
      <c r="D17" s="133" t="s">
        <v>6</v>
      </c>
      <c r="E17" s="139" t="s">
        <v>7</v>
      </c>
      <c r="F17" s="156"/>
    </row>
    <row r="18" spans="3:13" x14ac:dyDescent="0.25">
      <c r="C18" s="127" t="s">
        <v>62</v>
      </c>
      <c r="D18" s="114">
        <v>565</v>
      </c>
      <c r="E18" s="127" t="s">
        <v>114</v>
      </c>
      <c r="F18" s="156"/>
    </row>
    <row r="19" spans="3:13" x14ac:dyDescent="0.25">
      <c r="C19" s="127" t="s">
        <v>63</v>
      </c>
      <c r="D19" s="114">
        <v>277</v>
      </c>
      <c r="E19" s="103"/>
    </row>
    <row r="22" spans="3:13" x14ac:dyDescent="0.25">
      <c r="C22" s="128" t="s">
        <v>8</v>
      </c>
      <c r="D22" s="129"/>
      <c r="E22" s="129"/>
      <c r="F22" s="129"/>
    </row>
    <row r="23" spans="3:13" x14ac:dyDescent="0.25">
      <c r="C23" s="259" t="s">
        <v>9</v>
      </c>
      <c r="D23" s="256" t="s">
        <v>119</v>
      </c>
      <c r="E23" s="257"/>
      <c r="F23" s="258"/>
    </row>
    <row r="24" spans="3:13" ht="30" x14ac:dyDescent="0.25">
      <c r="C24" s="260"/>
      <c r="D24" s="139" t="s">
        <v>69</v>
      </c>
      <c r="E24" s="139" t="s">
        <v>11</v>
      </c>
      <c r="F24" s="139" t="s">
        <v>12</v>
      </c>
    </row>
    <row r="25" spans="3:13" ht="17.25" x14ac:dyDescent="0.25">
      <c r="C25" s="116" t="s">
        <v>101</v>
      </c>
      <c r="D25" s="248"/>
      <c r="E25" s="248"/>
      <c r="F25" s="248"/>
    </row>
    <row r="26" spans="3:13" x14ac:dyDescent="0.25">
      <c r="C26" s="140" t="s">
        <v>66</v>
      </c>
      <c r="D26" s="157">
        <v>42.92</v>
      </c>
      <c r="E26" s="141">
        <v>2.1</v>
      </c>
      <c r="F26" s="142">
        <f>D26*E26</f>
        <v>90.132000000000005</v>
      </c>
      <c r="G26" s="156"/>
      <c r="H26" s="156"/>
    </row>
    <row r="27" spans="3:13" x14ac:dyDescent="0.25">
      <c r="C27" s="140" t="s">
        <v>67</v>
      </c>
      <c r="D27" s="157">
        <v>61.25</v>
      </c>
      <c r="E27" s="141">
        <v>2.1</v>
      </c>
      <c r="F27" s="142">
        <f>D27*E27</f>
        <v>128.625</v>
      </c>
      <c r="G27" s="156"/>
      <c r="H27" s="156"/>
    </row>
    <row r="28" spans="3:13" x14ac:dyDescent="0.25">
      <c r="C28" s="140" t="s">
        <v>68</v>
      </c>
      <c r="D28" s="157">
        <v>24.03</v>
      </c>
      <c r="E28" s="141">
        <v>2.1</v>
      </c>
      <c r="F28" s="142">
        <f>D28*E28</f>
        <v>50.463000000000008</v>
      </c>
    </row>
    <row r="29" spans="3:13" x14ac:dyDescent="0.25">
      <c r="C29" s="103" t="s">
        <v>70</v>
      </c>
      <c r="D29" s="103"/>
      <c r="E29" s="103"/>
      <c r="F29" s="117">
        <f>F26+F27*0.2+F28*0.1</f>
        <v>120.9033</v>
      </c>
    </row>
    <row r="30" spans="3:13" ht="17.25" x14ac:dyDescent="0.25">
      <c r="C30" s="158" t="s">
        <v>79</v>
      </c>
    </row>
    <row r="31" spans="3:13" x14ac:dyDescent="0.25">
      <c r="C31" s="158" t="s">
        <v>120</v>
      </c>
      <c r="I31" s="156"/>
      <c r="M31" s="156"/>
    </row>
    <row r="32" spans="3:13" x14ac:dyDescent="0.25">
      <c r="C32" s="158" t="s">
        <v>121</v>
      </c>
      <c r="I32" s="156"/>
      <c r="M32" s="156"/>
    </row>
    <row r="33" spans="3:16" x14ac:dyDescent="0.25">
      <c r="G33" s="156"/>
      <c r="H33" s="156"/>
      <c r="I33" s="156"/>
      <c r="M33" s="156"/>
    </row>
    <row r="34" spans="3:16" x14ac:dyDescent="0.25">
      <c r="H34" s="156"/>
      <c r="I34" s="156"/>
      <c r="M34" s="156"/>
    </row>
    <row r="35" spans="3:16" x14ac:dyDescent="0.25">
      <c r="C35" s="109" t="s">
        <v>88</v>
      </c>
      <c r="I35" s="156"/>
      <c r="M35" s="156"/>
    </row>
    <row r="36" spans="3:16" ht="30" x14ac:dyDescent="0.25">
      <c r="C36" s="133" t="s">
        <v>13</v>
      </c>
      <c r="D36" s="133" t="s">
        <v>14</v>
      </c>
      <c r="E36" s="133" t="s">
        <v>55</v>
      </c>
      <c r="F36" s="133" t="s">
        <v>15</v>
      </c>
      <c r="G36" s="133" t="s">
        <v>16</v>
      </c>
      <c r="I36" s="156"/>
      <c r="M36" s="156"/>
    </row>
    <row r="37" spans="3:16" ht="17.25" x14ac:dyDescent="0.25">
      <c r="C37" s="143" t="s">
        <v>74</v>
      </c>
      <c r="D37" s="18">
        <v>500</v>
      </c>
      <c r="E37" s="19">
        <v>1</v>
      </c>
      <c r="F37" s="246">
        <f>'Exhibit 1a'!D18</f>
        <v>0</v>
      </c>
      <c r="G37" s="18">
        <f>+D37*E37*F37</f>
        <v>0</v>
      </c>
      <c r="I37" s="156"/>
      <c r="J37" s="156"/>
      <c r="K37" s="156"/>
      <c r="L37" s="156"/>
      <c r="M37" s="156"/>
      <c r="N37" s="156"/>
      <c r="O37" s="156"/>
      <c r="P37" s="156"/>
    </row>
    <row r="38" spans="3:16" ht="17.25" x14ac:dyDescent="0.25">
      <c r="C38" s="164" t="s">
        <v>73</v>
      </c>
      <c r="I38" s="156"/>
      <c r="J38" s="156"/>
      <c r="K38" s="156"/>
      <c r="L38" s="156"/>
    </row>
    <row r="39" spans="3:16" ht="17.25" x14ac:dyDescent="0.25">
      <c r="C39" s="119" t="s">
        <v>122</v>
      </c>
      <c r="I39" s="156"/>
      <c r="J39" s="156"/>
      <c r="K39" s="156"/>
      <c r="L39" s="156"/>
    </row>
    <row r="40" spans="3:16" x14ac:dyDescent="0.25">
      <c r="I40" s="156"/>
      <c r="J40" s="156"/>
      <c r="K40" s="156"/>
      <c r="L40" s="156"/>
    </row>
    <row r="41" spans="3:16" x14ac:dyDescent="0.25">
      <c r="I41" s="156"/>
      <c r="J41" s="156"/>
      <c r="K41" s="156"/>
      <c r="L41" s="156"/>
    </row>
    <row r="42" spans="3:16" x14ac:dyDescent="0.25">
      <c r="I42" s="156"/>
      <c r="J42" s="156"/>
      <c r="K42" s="156"/>
      <c r="L42" s="156"/>
    </row>
    <row r="43" spans="3:16" x14ac:dyDescent="0.25">
      <c r="I43" s="156"/>
      <c r="J43" s="156"/>
      <c r="K43" s="156"/>
      <c r="L43" s="156"/>
    </row>
    <row r="44" spans="3:16" x14ac:dyDescent="0.25">
      <c r="I44" s="156"/>
      <c r="J44" s="156"/>
      <c r="K44" s="156"/>
      <c r="L44" s="156"/>
    </row>
    <row r="45" spans="3:16" x14ac:dyDescent="0.25">
      <c r="J45" s="156"/>
      <c r="K45" s="101"/>
      <c r="L45" s="156"/>
    </row>
    <row r="46" spans="3:16" x14ac:dyDescent="0.25">
      <c r="C46" s="109"/>
      <c r="D46" s="198"/>
      <c r="E46" s="198"/>
      <c r="F46" s="198"/>
      <c r="G46" s="198"/>
      <c r="J46" s="156"/>
      <c r="K46" s="156"/>
      <c r="L46" s="156"/>
    </row>
    <row r="47" spans="3:16" x14ac:dyDescent="0.25">
      <c r="C47" s="240"/>
      <c r="D47" s="240"/>
      <c r="E47" s="240"/>
      <c r="F47" s="240"/>
      <c r="G47" s="240"/>
    </row>
    <row r="48" spans="3:16" x14ac:dyDescent="0.25">
      <c r="C48" s="241"/>
      <c r="D48" s="226"/>
      <c r="E48" s="242"/>
      <c r="F48" s="243"/>
      <c r="G48" s="226"/>
      <c r="H48" s="226"/>
    </row>
    <row r="49" spans="3:7" x14ac:dyDescent="0.25">
      <c r="C49" s="119"/>
      <c r="D49" s="198"/>
      <c r="E49" s="198"/>
      <c r="F49" s="198"/>
      <c r="G49" s="198"/>
    </row>
    <row r="50" spans="3:7" x14ac:dyDescent="0.25">
      <c r="C50" s="119"/>
    </row>
  </sheetData>
  <mergeCells count="3">
    <mergeCell ref="A3:C3"/>
    <mergeCell ref="C23:C24"/>
    <mergeCell ref="D23:F2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22"/>
  <sheetViews>
    <sheetView zoomScaleNormal="100" workbookViewId="0">
      <selection activeCell="A6" sqref="A6:A15"/>
    </sheetView>
  </sheetViews>
  <sheetFormatPr defaultRowHeight="15" x14ac:dyDescent="0.25"/>
  <cols>
    <col min="1" max="1" width="32.28515625" style="22" customWidth="1"/>
    <col min="2" max="5" width="14.85546875" style="22" customWidth="1"/>
    <col min="6" max="6" width="14.28515625" style="22" customWidth="1"/>
    <col min="7" max="7" width="14.85546875" style="22" customWidth="1"/>
    <col min="8" max="16384" width="9.140625" style="22"/>
  </cols>
  <sheetData>
    <row r="1" spans="1:7" ht="15" customHeight="1" x14ac:dyDescent="0.25">
      <c r="A1" s="20" t="s">
        <v>123</v>
      </c>
      <c r="B1" s="21"/>
      <c r="C1" s="21"/>
      <c r="D1" s="21"/>
      <c r="E1" s="21"/>
    </row>
    <row r="2" spans="1:7" s="131" customFormat="1" ht="15" customHeight="1" x14ac:dyDescent="0.25">
      <c r="A2" s="135" t="s">
        <v>124</v>
      </c>
      <c r="B2" s="132"/>
      <c r="C2" s="132"/>
      <c r="D2" s="132"/>
      <c r="E2" s="132"/>
    </row>
    <row r="3" spans="1:7" ht="15" customHeight="1" x14ac:dyDescent="0.25">
      <c r="A3" s="23"/>
      <c r="B3" s="21"/>
      <c r="C3" s="21"/>
      <c r="D3" s="21"/>
      <c r="E3" s="21"/>
    </row>
    <row r="4" spans="1:7" x14ac:dyDescent="0.25">
      <c r="A4" s="24" t="s">
        <v>25</v>
      </c>
      <c r="B4" s="26"/>
      <c r="C4" s="27"/>
      <c r="D4" s="25"/>
      <c r="E4" s="28"/>
    </row>
    <row r="5" spans="1:7" ht="45" x14ac:dyDescent="0.25">
      <c r="A5" s="29" t="s">
        <v>26</v>
      </c>
      <c r="B5" s="29" t="s">
        <v>27</v>
      </c>
      <c r="C5" s="29" t="s">
        <v>28</v>
      </c>
      <c r="D5" s="29" t="s">
        <v>29</v>
      </c>
      <c r="E5" s="8" t="s">
        <v>30</v>
      </c>
      <c r="F5" s="238" t="s">
        <v>112</v>
      </c>
      <c r="G5" s="247" t="s">
        <v>113</v>
      </c>
    </row>
    <row r="6" spans="1:7" x14ac:dyDescent="0.25">
      <c r="A6" s="151" t="s">
        <v>50</v>
      </c>
      <c r="B6" s="29"/>
      <c r="C6" s="29"/>
      <c r="D6" s="29"/>
      <c r="E6" s="102"/>
      <c r="F6" s="245"/>
      <c r="G6" s="245"/>
    </row>
    <row r="7" spans="1:7" x14ac:dyDescent="0.25">
      <c r="A7" s="106" t="s">
        <v>133</v>
      </c>
      <c r="B7" s="107">
        <f>'Exhibit 1a'!H11</f>
        <v>154012</v>
      </c>
      <c r="C7" s="105">
        <f>'Exhibit 1a'!L11</f>
        <v>14094660.804</v>
      </c>
      <c r="D7" s="105">
        <v>0</v>
      </c>
      <c r="E7" s="108">
        <f>'Exhibit 1a'!L13</f>
        <v>282500</v>
      </c>
      <c r="F7" s="108">
        <f>D7+E7</f>
        <v>282500</v>
      </c>
      <c r="G7" s="108">
        <f>C7+F7</f>
        <v>14377160.804</v>
      </c>
    </row>
    <row r="8" spans="1:7" x14ac:dyDescent="0.25">
      <c r="A8" s="106" t="s">
        <v>59</v>
      </c>
      <c r="B8" s="107">
        <f>'Exhibit 1b'!H11</f>
        <v>0</v>
      </c>
      <c r="C8" s="105">
        <f>'Exhibit 1b'!L11</f>
        <v>0</v>
      </c>
      <c r="D8" s="105">
        <v>0</v>
      </c>
      <c r="E8" s="108">
        <f>'Exhibit 1b'!L13</f>
        <v>0</v>
      </c>
      <c r="F8" s="108">
        <f t="shared" ref="F8:F14" si="0">D8+E8</f>
        <v>0</v>
      </c>
      <c r="G8" s="108">
        <f t="shared" ref="G8:G14" si="1">C8+F8</f>
        <v>0</v>
      </c>
    </row>
    <row r="9" spans="1:7" x14ac:dyDescent="0.25">
      <c r="A9" s="106" t="s">
        <v>60</v>
      </c>
      <c r="B9" s="107">
        <f>'Exhibit 1c'!H11</f>
        <v>0</v>
      </c>
      <c r="C9" s="105">
        <f>'Exhibit 1c'!L11</f>
        <v>0</v>
      </c>
      <c r="D9" s="105">
        <v>0</v>
      </c>
      <c r="E9" s="108">
        <f>'Exhibit 1c'!L13</f>
        <v>0</v>
      </c>
      <c r="F9" s="108">
        <f t="shared" si="0"/>
        <v>0</v>
      </c>
      <c r="G9" s="108">
        <f t="shared" si="1"/>
        <v>0</v>
      </c>
    </row>
    <row r="10" spans="1:7" s="131" customFormat="1" x14ac:dyDescent="0.25">
      <c r="A10" s="106" t="s">
        <v>126</v>
      </c>
      <c r="B10" s="107">
        <f>'Exhibit 1c'!H12</f>
        <v>0</v>
      </c>
      <c r="C10" s="105">
        <f>'Exhibit 1c'!L12</f>
        <v>0</v>
      </c>
      <c r="D10" s="105">
        <v>0</v>
      </c>
      <c r="E10" s="108">
        <f>'Exhibit 1c'!L14</f>
        <v>0</v>
      </c>
      <c r="F10" s="108">
        <f t="shared" ref="F10" si="2">D10+E10</f>
        <v>0</v>
      </c>
      <c r="G10" s="108">
        <f t="shared" ref="G10" si="3">C10+F10</f>
        <v>0</v>
      </c>
    </row>
    <row r="11" spans="1:7" x14ac:dyDescent="0.25">
      <c r="A11" s="152" t="s">
        <v>31</v>
      </c>
      <c r="B11" s="29"/>
      <c r="C11" s="29"/>
      <c r="D11" s="29"/>
      <c r="E11" s="102"/>
      <c r="F11" s="238"/>
      <c r="G11" s="247"/>
    </row>
    <row r="12" spans="1:7" ht="17.25" x14ac:dyDescent="0.25">
      <c r="A12" s="106" t="s">
        <v>134</v>
      </c>
      <c r="B12" s="111">
        <f>SUM('Exhibit 1a'!I5:K5)/'Exhibit 1a'!G5+SUM('Exhibit 1a'!I7:K7)/'Exhibit 1a'!G7</f>
        <v>556</v>
      </c>
      <c r="C12" s="120">
        <f>'Exhibit 1a'!L5/'Exhibit 1a'!G5+'Exhibit 1a'!L7/'Exhibit 1a'!G7</f>
        <v>50883.252</v>
      </c>
      <c r="D12" s="31">
        <v>0</v>
      </c>
      <c r="E12" s="113">
        <f>'Exhibit 1a'!G42/'Exhibit 1a'!F42</f>
        <v>500</v>
      </c>
      <c r="F12" s="108">
        <f t="shared" si="0"/>
        <v>500</v>
      </c>
      <c r="G12" s="108">
        <f t="shared" si="1"/>
        <v>51383.252</v>
      </c>
    </row>
    <row r="13" spans="1:7" ht="17.25" x14ac:dyDescent="0.25">
      <c r="A13" s="106" t="s">
        <v>94</v>
      </c>
      <c r="B13" s="111">
        <v>0</v>
      </c>
      <c r="C13" s="120">
        <v>0</v>
      </c>
      <c r="D13" s="31">
        <v>0</v>
      </c>
      <c r="E13" s="113">
        <v>0</v>
      </c>
      <c r="F13" s="108">
        <f t="shared" si="0"/>
        <v>0</v>
      </c>
      <c r="G13" s="108">
        <f t="shared" si="1"/>
        <v>0</v>
      </c>
    </row>
    <row r="14" spans="1:7" ht="17.25" x14ac:dyDescent="0.25">
      <c r="A14" s="106" t="s">
        <v>97</v>
      </c>
      <c r="B14" s="111">
        <v>0</v>
      </c>
      <c r="C14" s="120">
        <v>0</v>
      </c>
      <c r="D14" s="31">
        <v>0</v>
      </c>
      <c r="E14" s="113">
        <v>0</v>
      </c>
      <c r="F14" s="108">
        <f t="shared" si="0"/>
        <v>0</v>
      </c>
      <c r="G14" s="108">
        <f t="shared" si="1"/>
        <v>0</v>
      </c>
    </row>
    <row r="15" spans="1:7" s="131" customFormat="1" ht="17.25" x14ac:dyDescent="0.25">
      <c r="A15" s="106" t="s">
        <v>127</v>
      </c>
      <c r="B15" s="111">
        <v>0</v>
      </c>
      <c r="C15" s="120">
        <v>0</v>
      </c>
      <c r="D15" s="31">
        <v>0</v>
      </c>
      <c r="E15" s="113">
        <v>0</v>
      </c>
      <c r="F15" s="108">
        <f t="shared" ref="F15" si="4">D15+E15</f>
        <v>0</v>
      </c>
      <c r="G15" s="108">
        <f t="shared" ref="G15" si="5">C15+F15</f>
        <v>0</v>
      </c>
    </row>
    <row r="16" spans="1:7" s="131" customFormat="1" ht="17.25" x14ac:dyDescent="0.25">
      <c r="A16" s="231" t="s">
        <v>105</v>
      </c>
      <c r="B16" s="227"/>
      <c r="C16" s="228"/>
      <c r="D16" s="229"/>
      <c r="E16" s="230"/>
    </row>
    <row r="17" spans="1:5" s="131" customFormat="1" x14ac:dyDescent="0.25">
      <c r="A17" s="231" t="s">
        <v>106</v>
      </c>
      <c r="B17" s="227"/>
      <c r="C17" s="228"/>
      <c r="D17" s="229"/>
      <c r="E17" s="230"/>
    </row>
    <row r="18" spans="1:5" s="131" customFormat="1" ht="17.25" x14ac:dyDescent="0.25">
      <c r="A18" s="231" t="s">
        <v>107</v>
      </c>
      <c r="B18" s="227"/>
      <c r="C18" s="228"/>
      <c r="D18" s="229"/>
      <c r="E18" s="230"/>
    </row>
    <row r="19" spans="1:5" s="131" customFormat="1" x14ac:dyDescent="0.25">
      <c r="A19" s="231" t="s">
        <v>106</v>
      </c>
      <c r="B19" s="227"/>
      <c r="C19" s="228"/>
      <c r="D19" s="229"/>
      <c r="E19" s="230"/>
    </row>
    <row r="20" spans="1:5" s="131" customFormat="1" ht="17.25" x14ac:dyDescent="0.25">
      <c r="A20" s="231" t="s">
        <v>108</v>
      </c>
      <c r="B20" s="227"/>
      <c r="C20" s="228"/>
      <c r="D20" s="229"/>
      <c r="E20" s="230"/>
    </row>
    <row r="21" spans="1:5" s="131" customFormat="1" x14ac:dyDescent="0.25">
      <c r="A21" s="231" t="s">
        <v>106</v>
      </c>
      <c r="B21" s="227"/>
      <c r="C21" s="228"/>
      <c r="D21" s="229"/>
      <c r="E21" s="230"/>
    </row>
    <row r="22" spans="1:5" s="131" customFormat="1" ht="17.25" x14ac:dyDescent="0.25">
      <c r="A22" s="231" t="s">
        <v>128</v>
      </c>
      <c r="B22" s="227"/>
      <c r="C22" s="228"/>
      <c r="D22" s="229"/>
      <c r="E22" s="230"/>
    </row>
    <row r="23" spans="1:5" x14ac:dyDescent="0.25">
      <c r="A23" s="231" t="s">
        <v>106</v>
      </c>
      <c r="B23" s="25"/>
      <c r="C23" s="32"/>
      <c r="D23" s="33"/>
      <c r="E23" s="33"/>
    </row>
    <row r="24" spans="1:5" x14ac:dyDescent="0.25">
      <c r="A24" s="24" t="s">
        <v>32</v>
      </c>
      <c r="C24" s="34"/>
      <c r="D24" s="34"/>
      <c r="E24" s="34"/>
    </row>
    <row r="25" spans="1:5" ht="45" x14ac:dyDescent="0.25">
      <c r="A25" s="112" t="s">
        <v>75</v>
      </c>
      <c r="B25" s="35" t="s">
        <v>33</v>
      </c>
      <c r="C25" s="35" t="s">
        <v>34</v>
      </c>
      <c r="D25" s="36" t="s">
        <v>35</v>
      </c>
      <c r="E25" s="37" t="s">
        <v>53</v>
      </c>
    </row>
    <row r="26" spans="1:5" x14ac:dyDescent="0.25">
      <c r="A26" s="9" t="s">
        <v>36</v>
      </c>
      <c r="B26" s="38"/>
      <c r="C26" s="39"/>
      <c r="D26" s="40"/>
      <c r="E26" s="41"/>
    </row>
    <row r="27" spans="1:5" ht="15" customHeight="1" x14ac:dyDescent="0.25">
      <c r="A27" s="99" t="s">
        <v>81</v>
      </c>
      <c r="B27" s="42">
        <v>0</v>
      </c>
      <c r="C27" s="244">
        <f>'Exhibit 1a'!D24</f>
        <v>277</v>
      </c>
      <c r="D27" s="43">
        <f t="shared" ref="D27" si="6">B27*C27</f>
        <v>0</v>
      </c>
      <c r="E27" s="44"/>
    </row>
    <row r="28" spans="1:5" x14ac:dyDescent="0.25">
      <c r="A28" s="45" t="s">
        <v>37</v>
      </c>
      <c r="B28" s="46"/>
      <c r="C28" s="46"/>
      <c r="D28" s="46">
        <f>SUM(D27:D27)</f>
        <v>0</v>
      </c>
      <c r="E28" s="47"/>
    </row>
    <row r="29" spans="1:5" x14ac:dyDescent="0.25">
      <c r="A29" s="263" t="s">
        <v>51</v>
      </c>
      <c r="B29" s="264"/>
      <c r="C29" s="264"/>
      <c r="D29" s="265"/>
      <c r="E29" s="48">
        <f>D28</f>
        <v>0</v>
      </c>
    </row>
    <row r="30" spans="1:5" x14ac:dyDescent="0.25">
      <c r="A30" s="263" t="s">
        <v>52</v>
      </c>
      <c r="B30" s="264"/>
      <c r="C30" s="264"/>
      <c r="D30" s="265"/>
      <c r="E30" s="134">
        <f>E29/'Exhibit 1a'!D24</f>
        <v>0</v>
      </c>
    </row>
    <row r="31" spans="1:5" x14ac:dyDescent="0.25">
      <c r="A31" s="263" t="s">
        <v>54</v>
      </c>
      <c r="B31" s="264"/>
      <c r="C31" s="264"/>
      <c r="D31" s="265"/>
      <c r="E31" s="144"/>
    </row>
    <row r="32" spans="1:5" x14ac:dyDescent="0.25">
      <c r="A32" s="266" t="s">
        <v>56</v>
      </c>
      <c r="B32" s="267"/>
      <c r="C32" s="267"/>
      <c r="D32" s="268"/>
      <c r="E32" s="48">
        <v>0</v>
      </c>
    </row>
    <row r="33" spans="1:5" x14ac:dyDescent="0.25">
      <c r="A33" s="266" t="s">
        <v>57</v>
      </c>
      <c r="B33" s="267"/>
      <c r="C33" s="267"/>
      <c r="D33" s="268"/>
      <c r="E33" s="134">
        <v>0</v>
      </c>
    </row>
    <row r="34" spans="1:5" x14ac:dyDescent="0.25">
      <c r="A34" s="266" t="s">
        <v>58</v>
      </c>
      <c r="B34" s="267"/>
      <c r="C34" s="267"/>
      <c r="D34" s="268"/>
      <c r="E34" s="134">
        <v>0</v>
      </c>
    </row>
    <row r="35" spans="1:5" x14ac:dyDescent="0.25">
      <c r="A35" s="49"/>
      <c r="B35" s="49"/>
      <c r="C35" s="49"/>
      <c r="D35" s="50"/>
      <c r="E35" s="50"/>
    </row>
    <row r="36" spans="1:5" x14ac:dyDescent="0.25">
      <c r="A36" s="49"/>
      <c r="B36" s="49"/>
      <c r="C36" s="49"/>
      <c r="D36" s="50"/>
      <c r="E36" s="50"/>
    </row>
    <row r="37" spans="1:5" x14ac:dyDescent="0.25">
      <c r="A37" s="49"/>
      <c r="B37" s="49"/>
      <c r="C37" s="49"/>
      <c r="D37" s="50"/>
      <c r="E37" s="50"/>
    </row>
    <row r="38" spans="1:5" x14ac:dyDescent="0.25">
      <c r="A38" s="49"/>
      <c r="B38" s="49"/>
      <c r="C38" s="49"/>
      <c r="D38" s="50"/>
      <c r="E38" s="50"/>
    </row>
    <row r="39" spans="1:5" x14ac:dyDescent="0.25">
      <c r="A39" s="49"/>
      <c r="B39" s="49"/>
      <c r="C39" s="49"/>
      <c r="D39" s="50"/>
      <c r="E39" s="50"/>
    </row>
    <row r="40" spans="1:5" x14ac:dyDescent="0.25">
      <c r="A40" s="49"/>
      <c r="B40" s="49"/>
      <c r="C40" s="49"/>
      <c r="D40" s="50"/>
      <c r="E40" s="50"/>
    </row>
    <row r="41" spans="1:5" x14ac:dyDescent="0.25">
      <c r="A41" s="261"/>
      <c r="B41" s="261"/>
      <c r="C41" s="51"/>
      <c r="D41" s="50"/>
      <c r="E41" s="50"/>
    </row>
    <row r="42" spans="1:5" x14ac:dyDescent="0.25">
      <c r="A42" s="50"/>
      <c r="B42" s="50"/>
      <c r="C42" s="50"/>
      <c r="D42" s="50"/>
      <c r="E42" s="50"/>
    </row>
    <row r="43" spans="1:5" x14ac:dyDescent="0.25">
      <c r="A43" s="50"/>
      <c r="B43" s="50"/>
      <c r="C43" s="50"/>
      <c r="D43" s="50"/>
      <c r="E43" s="50"/>
    </row>
    <row r="44" spans="1:5" x14ac:dyDescent="0.25">
      <c r="A44" s="50"/>
      <c r="B44" s="50"/>
      <c r="C44" s="50"/>
      <c r="D44" s="50"/>
      <c r="E44" s="50"/>
    </row>
    <row r="45" spans="1:5" x14ac:dyDescent="0.25">
      <c r="A45" s="50"/>
      <c r="B45" s="50"/>
      <c r="C45" s="50"/>
      <c r="D45" s="50"/>
      <c r="E45" s="50"/>
    </row>
    <row r="46" spans="1:5" x14ac:dyDescent="0.25">
      <c r="A46" s="50"/>
      <c r="B46" s="50"/>
      <c r="C46" s="50"/>
      <c r="D46" s="50"/>
      <c r="E46" s="50"/>
    </row>
    <row r="47" spans="1:5" x14ac:dyDescent="0.25">
      <c r="A47" s="50"/>
      <c r="B47" s="50"/>
      <c r="C47" s="50"/>
      <c r="D47" s="50"/>
      <c r="E47" s="50"/>
    </row>
    <row r="48" spans="1:5" x14ac:dyDescent="0.25">
      <c r="A48" s="50"/>
      <c r="B48" s="50"/>
      <c r="C48" s="50"/>
      <c r="D48" s="50"/>
      <c r="E48" s="50"/>
    </row>
    <row r="49" spans="1:5" x14ac:dyDescent="0.25">
      <c r="A49" s="50"/>
      <c r="B49" s="50"/>
      <c r="C49" s="50"/>
      <c r="D49" s="50"/>
      <c r="E49" s="50"/>
    </row>
    <row r="50" spans="1:5" x14ac:dyDescent="0.25">
      <c r="A50" s="50"/>
      <c r="B50" s="50"/>
      <c r="C50" s="50"/>
      <c r="D50" s="50"/>
      <c r="E50" s="50"/>
    </row>
    <row r="51" spans="1:5" x14ac:dyDescent="0.25">
      <c r="A51" s="50"/>
      <c r="B51" s="50"/>
      <c r="C51" s="50"/>
      <c r="D51" s="50"/>
      <c r="E51" s="50"/>
    </row>
    <row r="52" spans="1:5" x14ac:dyDescent="0.25">
      <c r="A52" s="50"/>
      <c r="B52" s="50"/>
      <c r="C52" s="50"/>
      <c r="D52" s="50"/>
      <c r="E52" s="50"/>
    </row>
    <row r="53" spans="1:5" x14ac:dyDescent="0.25">
      <c r="A53" s="50"/>
      <c r="B53" s="50"/>
      <c r="C53" s="50"/>
      <c r="D53" s="50"/>
      <c r="E53" s="50"/>
    </row>
    <row r="54" spans="1:5" x14ac:dyDescent="0.25">
      <c r="A54" s="50"/>
      <c r="B54" s="50"/>
      <c r="C54" s="50"/>
      <c r="D54" s="50"/>
      <c r="E54" s="50"/>
    </row>
    <row r="55" spans="1:5" x14ac:dyDescent="0.25">
      <c r="A55" s="50"/>
      <c r="B55" s="50"/>
      <c r="C55" s="50"/>
      <c r="D55" s="50"/>
      <c r="E55" s="50"/>
    </row>
    <row r="56" spans="1:5" x14ac:dyDescent="0.25">
      <c r="A56" s="50"/>
      <c r="B56" s="50"/>
      <c r="C56" s="50"/>
      <c r="D56" s="50"/>
      <c r="E56" s="50"/>
    </row>
    <row r="57" spans="1:5" x14ac:dyDescent="0.25">
      <c r="A57" s="50"/>
      <c r="B57" s="50"/>
      <c r="C57" s="50"/>
      <c r="D57" s="50"/>
      <c r="E57" s="50"/>
    </row>
    <row r="58" spans="1:5" x14ac:dyDescent="0.25">
      <c r="A58" s="50"/>
      <c r="B58" s="50"/>
      <c r="C58" s="50"/>
      <c r="D58" s="50"/>
      <c r="E58" s="50"/>
    </row>
    <row r="59" spans="1:5" x14ac:dyDescent="0.25">
      <c r="A59" s="50"/>
      <c r="B59" s="50"/>
      <c r="C59" s="50"/>
      <c r="D59" s="50"/>
      <c r="E59" s="50"/>
    </row>
    <row r="60" spans="1:5" x14ac:dyDescent="0.25">
      <c r="A60" s="50"/>
      <c r="B60" s="50"/>
      <c r="C60" s="50"/>
      <c r="D60" s="50"/>
      <c r="E60" s="50"/>
    </row>
    <row r="61" spans="1:5" x14ac:dyDescent="0.25">
      <c r="A61" s="50"/>
      <c r="B61" s="50"/>
      <c r="C61" s="50"/>
      <c r="D61" s="50"/>
      <c r="E61" s="50"/>
    </row>
    <row r="62" spans="1:5" x14ac:dyDescent="0.25">
      <c r="A62" s="50"/>
      <c r="B62" s="50"/>
      <c r="C62" s="50"/>
      <c r="D62" s="50"/>
      <c r="E62" s="50"/>
    </row>
    <row r="63" spans="1:5" x14ac:dyDescent="0.25">
      <c r="A63" s="50"/>
      <c r="B63" s="50"/>
      <c r="C63" s="50"/>
      <c r="D63" s="50"/>
      <c r="E63" s="52"/>
    </row>
    <row r="64" spans="1:5" x14ac:dyDescent="0.25">
      <c r="A64" s="50"/>
      <c r="B64" s="50"/>
      <c r="C64" s="50"/>
      <c r="D64" s="50"/>
      <c r="E64" s="50"/>
    </row>
    <row r="65" spans="1:5" x14ac:dyDescent="0.25">
      <c r="A65" s="50"/>
      <c r="B65" s="50"/>
      <c r="C65" s="50"/>
      <c r="D65" s="50"/>
      <c r="E65" s="50"/>
    </row>
    <row r="66" spans="1:5" x14ac:dyDescent="0.25">
      <c r="A66" s="50"/>
      <c r="B66" s="52"/>
      <c r="C66" s="52"/>
      <c r="D66" s="52"/>
      <c r="E66" s="50"/>
    </row>
    <row r="67" spans="1:5" x14ac:dyDescent="0.25">
      <c r="A67" s="50"/>
      <c r="B67" s="50"/>
      <c r="C67" s="50"/>
      <c r="D67" s="53"/>
      <c r="E67" s="50"/>
    </row>
    <row r="68" spans="1:5" x14ac:dyDescent="0.25">
      <c r="A68" s="50"/>
      <c r="B68" s="50"/>
      <c r="C68" s="50"/>
      <c r="D68" s="50"/>
      <c r="E68" s="50"/>
    </row>
    <row r="69" spans="1:5" x14ac:dyDescent="0.25">
      <c r="A69" s="50"/>
      <c r="B69" s="50"/>
      <c r="C69" s="50"/>
      <c r="D69" s="50"/>
      <c r="E69" s="50"/>
    </row>
    <row r="70" spans="1:5" x14ac:dyDescent="0.25">
      <c r="A70" s="50"/>
      <c r="B70" s="50"/>
      <c r="C70" s="50"/>
      <c r="D70" s="50"/>
      <c r="E70" s="50"/>
    </row>
    <row r="71" spans="1:5" x14ac:dyDescent="0.25">
      <c r="A71" s="50"/>
      <c r="B71" s="50"/>
      <c r="C71" s="50"/>
      <c r="D71" s="50"/>
      <c r="E71" s="50"/>
    </row>
    <row r="72" spans="1:5" x14ac:dyDescent="0.25">
      <c r="A72" s="50"/>
      <c r="B72" s="50"/>
      <c r="C72" s="50"/>
      <c r="D72" s="50"/>
      <c r="E72" s="50"/>
    </row>
    <row r="73" spans="1:5" x14ac:dyDescent="0.25">
      <c r="A73" s="50"/>
      <c r="B73" s="50"/>
      <c r="C73" s="50"/>
      <c r="D73" s="50"/>
      <c r="E73" s="50"/>
    </row>
    <row r="74" spans="1:5" x14ac:dyDescent="0.25">
      <c r="A74" s="50"/>
      <c r="B74" s="50"/>
      <c r="C74" s="50"/>
      <c r="D74" s="50"/>
      <c r="E74" s="50"/>
    </row>
    <row r="75" spans="1:5" x14ac:dyDescent="0.25">
      <c r="A75" s="50"/>
      <c r="B75" s="50"/>
      <c r="C75" s="50"/>
      <c r="D75" s="50"/>
      <c r="E75" s="50"/>
    </row>
    <row r="76" spans="1:5" x14ac:dyDescent="0.25">
      <c r="A76" s="50"/>
      <c r="B76" s="50"/>
      <c r="C76" s="50"/>
      <c r="D76" s="50"/>
      <c r="E76" s="50"/>
    </row>
    <row r="77" spans="1:5" x14ac:dyDescent="0.25">
      <c r="A77" s="50"/>
      <c r="B77" s="50"/>
      <c r="C77" s="50"/>
      <c r="D77" s="50"/>
      <c r="E77" s="50"/>
    </row>
    <row r="78" spans="1:5" x14ac:dyDescent="0.25">
      <c r="A78" s="50"/>
      <c r="B78" s="50"/>
      <c r="C78" s="50"/>
      <c r="D78" s="50"/>
      <c r="E78" s="50"/>
    </row>
    <row r="79" spans="1:5" x14ac:dyDescent="0.25">
      <c r="A79" s="50"/>
      <c r="B79" s="50"/>
      <c r="C79" s="50"/>
      <c r="D79" s="50"/>
      <c r="E79" s="50"/>
    </row>
    <row r="80" spans="1:5" x14ac:dyDescent="0.25">
      <c r="A80" s="54"/>
      <c r="B80" s="54"/>
      <c r="C80" s="54"/>
      <c r="D80" s="50"/>
      <c r="E80" s="50"/>
    </row>
    <row r="81" spans="1:5" x14ac:dyDescent="0.25">
      <c r="A81" s="54"/>
      <c r="B81" s="54"/>
      <c r="C81" s="54"/>
      <c r="D81" s="50"/>
      <c r="E81" s="50"/>
    </row>
    <row r="82" spans="1:5" x14ac:dyDescent="0.25">
      <c r="A82" s="55"/>
      <c r="B82" s="55"/>
      <c r="C82" s="55"/>
      <c r="D82" s="50"/>
      <c r="E82" s="50"/>
    </row>
    <row r="83" spans="1:5" x14ac:dyDescent="0.25">
      <c r="A83" s="50"/>
      <c r="B83" s="50"/>
      <c r="C83" s="50"/>
      <c r="D83" s="50"/>
      <c r="E83" s="50"/>
    </row>
    <row r="84" spans="1:5" x14ac:dyDescent="0.25">
      <c r="A84" s="52"/>
      <c r="B84" s="50"/>
      <c r="C84" s="50"/>
      <c r="D84" s="50"/>
      <c r="E84" s="50"/>
    </row>
    <row r="85" spans="1:5" x14ac:dyDescent="0.25">
      <c r="A85" s="52"/>
      <c r="B85" s="50"/>
      <c r="C85" s="50"/>
      <c r="D85" s="50"/>
      <c r="E85" s="50"/>
    </row>
    <row r="86" spans="1:5" x14ac:dyDescent="0.25">
      <c r="A86" s="52"/>
      <c r="B86" s="50"/>
      <c r="C86" s="50"/>
      <c r="D86" s="50"/>
      <c r="E86" s="50"/>
    </row>
    <row r="87" spans="1:5" x14ac:dyDescent="0.25">
      <c r="A87" s="50"/>
      <c r="B87" s="50"/>
      <c r="C87" s="50"/>
      <c r="D87" s="50"/>
      <c r="E87" s="50"/>
    </row>
    <row r="88" spans="1:5" x14ac:dyDescent="0.25">
      <c r="A88" s="50"/>
      <c r="B88" s="50"/>
      <c r="C88" s="50"/>
      <c r="D88" s="50"/>
      <c r="E88" s="50"/>
    </row>
    <row r="89" spans="1:5" x14ac:dyDescent="0.25">
      <c r="A89" s="56"/>
      <c r="B89" s="57"/>
      <c r="C89" s="57"/>
      <c r="D89" s="50"/>
      <c r="E89" s="50"/>
    </row>
    <row r="90" spans="1:5" x14ac:dyDescent="0.25">
      <c r="A90" s="56"/>
      <c r="B90" s="57"/>
      <c r="C90" s="57"/>
      <c r="D90" s="50"/>
      <c r="E90" s="50"/>
    </row>
    <row r="91" spans="1:5" x14ac:dyDescent="0.25">
      <c r="A91" s="56"/>
      <c r="B91" s="57"/>
      <c r="C91" s="57"/>
      <c r="D91" s="50"/>
      <c r="E91" s="50"/>
    </row>
    <row r="92" spans="1:5" x14ac:dyDescent="0.25">
      <c r="A92" s="58"/>
      <c r="B92" s="58"/>
      <c r="C92" s="57"/>
      <c r="D92" s="50"/>
      <c r="E92" s="50"/>
    </row>
    <row r="93" spans="1:5" x14ac:dyDescent="0.25">
      <c r="A93" s="50"/>
      <c r="B93" s="50"/>
      <c r="C93" s="50"/>
      <c r="D93" s="50"/>
      <c r="E93" s="50"/>
    </row>
    <row r="94" spans="1:5" x14ac:dyDescent="0.25">
      <c r="A94" s="50"/>
      <c r="B94" s="50"/>
      <c r="C94" s="56"/>
      <c r="D94" s="50"/>
      <c r="E94" s="50"/>
    </row>
    <row r="95" spans="1:5" x14ac:dyDescent="0.25">
      <c r="A95" s="262"/>
      <c r="B95" s="262"/>
      <c r="C95" s="262"/>
      <c r="D95" s="50"/>
      <c r="E95" s="50"/>
    </row>
    <row r="96" spans="1:5" x14ac:dyDescent="0.25">
      <c r="A96" s="50"/>
      <c r="B96" s="50"/>
      <c r="C96" s="50"/>
      <c r="D96" s="50"/>
      <c r="E96" s="50"/>
    </row>
    <row r="97" spans="1:5" x14ac:dyDescent="0.25">
      <c r="A97" s="50"/>
      <c r="B97" s="50"/>
      <c r="C97" s="50"/>
      <c r="D97" s="50"/>
      <c r="E97" s="50"/>
    </row>
    <row r="98" spans="1:5" x14ac:dyDescent="0.25">
      <c r="A98" s="59"/>
      <c r="B98" s="59"/>
      <c r="C98" s="50"/>
      <c r="D98" s="50"/>
      <c r="E98" s="50"/>
    </row>
    <row r="99" spans="1:5" x14ac:dyDescent="0.25">
      <c r="A99" s="59"/>
      <c r="B99" s="59"/>
      <c r="C99" s="50"/>
      <c r="D99" s="50"/>
      <c r="E99" s="50"/>
    </row>
    <row r="100" spans="1:5" x14ac:dyDescent="0.25">
      <c r="A100" s="50"/>
      <c r="B100" s="50"/>
      <c r="C100" s="50"/>
      <c r="D100" s="50"/>
      <c r="E100" s="49"/>
    </row>
    <row r="101" spans="1:5" x14ac:dyDescent="0.25">
      <c r="A101" s="50"/>
      <c r="B101" s="50"/>
      <c r="C101" s="50"/>
      <c r="D101" s="50"/>
      <c r="E101" s="50"/>
    </row>
    <row r="102" spans="1:5" x14ac:dyDescent="0.25">
      <c r="A102" s="50"/>
      <c r="B102" s="50"/>
      <c r="C102" s="50"/>
      <c r="D102" s="50"/>
      <c r="E102" s="50"/>
    </row>
    <row r="103" spans="1:5" x14ac:dyDescent="0.25">
      <c r="A103" s="49"/>
      <c r="B103" s="49"/>
      <c r="C103" s="49"/>
      <c r="D103" s="49"/>
      <c r="E103" s="50"/>
    </row>
    <row r="104" spans="1:5" x14ac:dyDescent="0.25">
      <c r="A104" s="50"/>
      <c r="B104" s="50"/>
      <c r="C104" s="50"/>
      <c r="D104" s="50"/>
      <c r="E104" s="50"/>
    </row>
    <row r="105" spans="1:5" x14ac:dyDescent="0.25">
      <c r="A105" s="50"/>
      <c r="B105" s="50"/>
      <c r="C105" s="50"/>
      <c r="D105" s="50"/>
      <c r="E105" s="50"/>
    </row>
    <row r="106" spans="1:5" x14ac:dyDescent="0.25">
      <c r="A106" s="50"/>
      <c r="B106" s="50"/>
      <c r="C106" s="50"/>
      <c r="D106" s="50"/>
      <c r="E106" s="50"/>
    </row>
    <row r="107" spans="1:5" x14ac:dyDescent="0.25">
      <c r="A107" s="50"/>
      <c r="B107" s="50"/>
      <c r="C107" s="50"/>
      <c r="D107" s="50"/>
      <c r="E107" s="50"/>
    </row>
    <row r="108" spans="1:5" x14ac:dyDescent="0.25">
      <c r="A108" s="50"/>
      <c r="B108" s="50"/>
      <c r="C108" s="50"/>
      <c r="D108" s="50"/>
      <c r="E108" s="50"/>
    </row>
    <row r="109" spans="1:5" x14ac:dyDescent="0.25">
      <c r="A109" s="50"/>
      <c r="B109" s="50"/>
      <c r="C109" s="50"/>
      <c r="D109" s="50"/>
      <c r="E109" s="50"/>
    </row>
    <row r="110" spans="1:5" x14ac:dyDescent="0.25">
      <c r="A110" s="50"/>
      <c r="B110" s="50"/>
      <c r="C110" s="50"/>
      <c r="D110" s="50"/>
      <c r="E110" s="50"/>
    </row>
    <row r="111" spans="1:5" x14ac:dyDescent="0.25">
      <c r="A111" s="50"/>
      <c r="B111" s="50"/>
      <c r="C111" s="50"/>
      <c r="D111" s="50"/>
      <c r="E111" s="50"/>
    </row>
    <row r="112" spans="1:5" x14ac:dyDescent="0.25">
      <c r="A112" s="50"/>
      <c r="B112" s="50"/>
      <c r="C112" s="50"/>
      <c r="D112" s="50"/>
      <c r="E112" s="50"/>
    </row>
    <row r="113" spans="1:5" x14ac:dyDescent="0.25">
      <c r="A113" s="50"/>
      <c r="B113" s="50"/>
      <c r="C113" s="50"/>
      <c r="D113" s="50"/>
      <c r="E113" s="50"/>
    </row>
    <row r="114" spans="1:5" x14ac:dyDescent="0.25">
      <c r="A114" s="50"/>
      <c r="B114" s="50"/>
      <c r="C114" s="50"/>
      <c r="D114" s="50"/>
      <c r="E114" s="50"/>
    </row>
    <row r="115" spans="1:5" x14ac:dyDescent="0.25">
      <c r="A115" s="50"/>
      <c r="B115" s="50"/>
      <c r="C115" s="50"/>
      <c r="D115" s="50"/>
      <c r="E115" s="50"/>
    </row>
    <row r="116" spans="1:5" x14ac:dyDescent="0.25">
      <c r="A116" s="50"/>
      <c r="B116" s="50"/>
      <c r="C116" s="50"/>
      <c r="D116" s="50"/>
      <c r="E116" s="50"/>
    </row>
    <row r="117" spans="1:5" x14ac:dyDescent="0.25">
      <c r="A117" s="50"/>
      <c r="B117" s="50"/>
      <c r="C117" s="50"/>
      <c r="D117" s="50"/>
      <c r="E117" s="50"/>
    </row>
    <row r="118" spans="1:5" x14ac:dyDescent="0.25">
      <c r="A118" s="50"/>
      <c r="B118" s="50"/>
      <c r="C118" s="50"/>
      <c r="D118" s="50"/>
      <c r="E118" s="50"/>
    </row>
    <row r="119" spans="1:5" x14ac:dyDescent="0.25">
      <c r="A119" s="50"/>
      <c r="B119" s="50"/>
      <c r="C119" s="50"/>
      <c r="D119" s="50"/>
      <c r="E119" s="50"/>
    </row>
    <row r="120" spans="1:5" x14ac:dyDescent="0.25">
      <c r="A120" s="50"/>
      <c r="B120" s="50"/>
      <c r="C120" s="50"/>
      <c r="D120" s="50"/>
      <c r="E120" s="50"/>
    </row>
    <row r="121" spans="1:5" x14ac:dyDescent="0.25">
      <c r="A121" s="50"/>
      <c r="B121" s="50"/>
      <c r="C121" s="50"/>
      <c r="D121" s="50"/>
      <c r="E121" s="50"/>
    </row>
    <row r="122" spans="1:5" x14ac:dyDescent="0.25">
      <c r="A122" s="50"/>
      <c r="B122" s="50"/>
      <c r="C122" s="50"/>
      <c r="D122" s="50"/>
      <c r="E122" s="50"/>
    </row>
    <row r="123" spans="1:5" x14ac:dyDescent="0.25">
      <c r="A123" s="50"/>
      <c r="B123" s="50"/>
      <c r="C123" s="50"/>
      <c r="D123" s="50"/>
      <c r="E123" s="50"/>
    </row>
    <row r="124" spans="1:5" x14ac:dyDescent="0.25">
      <c r="A124" s="50"/>
      <c r="B124" s="50"/>
      <c r="C124" s="50"/>
      <c r="D124" s="50"/>
      <c r="E124" s="50"/>
    </row>
    <row r="125" spans="1:5" x14ac:dyDescent="0.25">
      <c r="A125" s="50"/>
      <c r="B125" s="50"/>
      <c r="C125" s="50"/>
      <c r="D125" s="50"/>
      <c r="E125" s="50"/>
    </row>
    <row r="126" spans="1:5" x14ac:dyDescent="0.25">
      <c r="A126" s="50"/>
      <c r="B126" s="50"/>
      <c r="C126" s="50"/>
      <c r="D126" s="50"/>
      <c r="E126" s="50"/>
    </row>
    <row r="127" spans="1:5" x14ac:dyDescent="0.25">
      <c r="A127" s="50"/>
      <c r="B127" s="50"/>
      <c r="C127" s="50"/>
      <c r="D127" s="50"/>
      <c r="E127" s="50"/>
    </row>
    <row r="128" spans="1:5" x14ac:dyDescent="0.25">
      <c r="A128" s="50"/>
      <c r="B128" s="50"/>
      <c r="C128" s="50"/>
      <c r="D128" s="50"/>
      <c r="E128" s="50"/>
    </row>
    <row r="129" spans="1:5" x14ac:dyDescent="0.25">
      <c r="A129" s="50"/>
      <c r="B129" s="50"/>
      <c r="C129" s="50"/>
      <c r="D129" s="50"/>
      <c r="E129" s="50"/>
    </row>
    <row r="130" spans="1:5" x14ac:dyDescent="0.25">
      <c r="A130" s="50"/>
      <c r="B130" s="50"/>
      <c r="C130" s="50"/>
      <c r="D130" s="50"/>
      <c r="E130" s="50"/>
    </row>
    <row r="131" spans="1:5" x14ac:dyDescent="0.25">
      <c r="A131" s="50"/>
      <c r="B131" s="50"/>
      <c r="C131" s="50"/>
      <c r="D131" s="50"/>
      <c r="E131" s="50"/>
    </row>
    <row r="132" spans="1:5" x14ac:dyDescent="0.25">
      <c r="A132" s="50"/>
      <c r="B132" s="50"/>
      <c r="C132" s="50"/>
      <c r="D132" s="50"/>
      <c r="E132" s="50"/>
    </row>
    <row r="133" spans="1:5" x14ac:dyDescent="0.25">
      <c r="A133" s="50"/>
      <c r="B133" s="50"/>
      <c r="C133" s="50"/>
      <c r="D133" s="50"/>
      <c r="E133" s="50"/>
    </row>
    <row r="134" spans="1:5" x14ac:dyDescent="0.25">
      <c r="A134" s="50"/>
      <c r="B134" s="50"/>
      <c r="C134" s="50"/>
      <c r="D134" s="50"/>
      <c r="E134" s="50"/>
    </row>
    <row r="135" spans="1:5" x14ac:dyDescent="0.25">
      <c r="A135" s="50"/>
      <c r="B135" s="50"/>
      <c r="C135" s="50"/>
      <c r="D135" s="50"/>
      <c r="E135" s="50"/>
    </row>
    <row r="136" spans="1:5" x14ac:dyDescent="0.25">
      <c r="A136" s="50"/>
      <c r="B136" s="50"/>
      <c r="C136" s="50"/>
      <c r="D136" s="50"/>
      <c r="E136" s="52"/>
    </row>
    <row r="137" spans="1:5" x14ac:dyDescent="0.25">
      <c r="A137" s="50"/>
      <c r="B137" s="50"/>
      <c r="C137" s="50"/>
      <c r="D137" s="50"/>
      <c r="E137" s="50"/>
    </row>
    <row r="138" spans="1:5" x14ac:dyDescent="0.25">
      <c r="A138" s="50"/>
      <c r="B138" s="50"/>
      <c r="C138" s="50"/>
      <c r="D138" s="50"/>
      <c r="E138" s="50"/>
    </row>
    <row r="139" spans="1:5" x14ac:dyDescent="0.25">
      <c r="A139" s="50"/>
      <c r="B139" s="52"/>
      <c r="C139" s="52"/>
      <c r="D139" s="52"/>
      <c r="E139" s="50"/>
    </row>
    <row r="140" spans="1:5" x14ac:dyDescent="0.25">
      <c r="A140" s="50"/>
      <c r="B140" s="50"/>
      <c r="C140" s="50"/>
      <c r="D140" s="53"/>
      <c r="E140" s="50"/>
    </row>
    <row r="141" spans="1:5" x14ac:dyDescent="0.25">
      <c r="A141" s="50"/>
      <c r="B141" s="50"/>
      <c r="C141" s="50"/>
      <c r="D141" s="50"/>
      <c r="E141" s="50"/>
    </row>
    <row r="142" spans="1:5" x14ac:dyDescent="0.25">
      <c r="A142" s="50"/>
      <c r="B142" s="50"/>
      <c r="C142" s="50"/>
      <c r="D142" s="50"/>
      <c r="E142" s="50"/>
    </row>
    <row r="143" spans="1:5" x14ac:dyDescent="0.25">
      <c r="A143" s="50"/>
      <c r="B143" s="50"/>
      <c r="C143" s="50"/>
      <c r="D143" s="50"/>
      <c r="E143" s="50"/>
    </row>
    <row r="144" spans="1:5" x14ac:dyDescent="0.25">
      <c r="A144" s="50"/>
      <c r="B144" s="50"/>
      <c r="C144" s="50"/>
      <c r="D144" s="50"/>
      <c r="E144" s="50"/>
    </row>
    <row r="145" spans="1:5" x14ac:dyDescent="0.25">
      <c r="A145" s="50"/>
      <c r="B145" s="50"/>
      <c r="C145" s="50"/>
      <c r="D145" s="50"/>
      <c r="E145" s="50"/>
    </row>
    <row r="146" spans="1:5" x14ac:dyDescent="0.25">
      <c r="A146" s="50"/>
      <c r="B146" s="50"/>
      <c r="C146" s="50"/>
      <c r="D146" s="50"/>
      <c r="E146" s="50"/>
    </row>
    <row r="147" spans="1:5" x14ac:dyDescent="0.25">
      <c r="A147" s="50"/>
      <c r="B147" s="50"/>
      <c r="C147" s="50"/>
      <c r="D147" s="50"/>
      <c r="E147" s="50"/>
    </row>
    <row r="148" spans="1:5" x14ac:dyDescent="0.25">
      <c r="A148" s="50"/>
      <c r="B148" s="50"/>
      <c r="C148" s="50"/>
      <c r="D148" s="50"/>
      <c r="E148" s="50"/>
    </row>
    <row r="149" spans="1:5" x14ac:dyDescent="0.25">
      <c r="A149" s="50"/>
      <c r="B149" s="50"/>
      <c r="C149" s="50"/>
      <c r="D149" s="50"/>
      <c r="E149" s="50"/>
    </row>
    <row r="150" spans="1:5" x14ac:dyDescent="0.25">
      <c r="A150" s="50"/>
      <c r="B150" s="50"/>
      <c r="C150" s="50"/>
      <c r="D150" s="50"/>
      <c r="E150" s="50"/>
    </row>
    <row r="151" spans="1:5" x14ac:dyDescent="0.25">
      <c r="A151" s="50"/>
      <c r="B151" s="50"/>
      <c r="C151" s="50"/>
      <c r="D151" s="50"/>
      <c r="E151" s="50"/>
    </row>
    <row r="152" spans="1:5" x14ac:dyDescent="0.25">
      <c r="A152" s="50"/>
      <c r="B152" s="50"/>
      <c r="C152" s="50"/>
      <c r="D152" s="50"/>
      <c r="E152" s="50"/>
    </row>
    <row r="153" spans="1:5" x14ac:dyDescent="0.25">
      <c r="A153" s="54"/>
      <c r="B153" s="54"/>
      <c r="C153" s="54"/>
      <c r="D153" s="50"/>
      <c r="E153" s="50"/>
    </row>
    <row r="154" spans="1:5" x14ac:dyDescent="0.25">
      <c r="A154" s="54"/>
      <c r="B154" s="54"/>
      <c r="C154" s="54"/>
      <c r="D154" s="50"/>
      <c r="E154" s="50"/>
    </row>
    <row r="155" spans="1:5" x14ac:dyDescent="0.25">
      <c r="A155" s="55"/>
      <c r="B155" s="55"/>
      <c r="C155" s="55"/>
      <c r="D155" s="50"/>
      <c r="E155" s="50"/>
    </row>
    <row r="156" spans="1:5" x14ac:dyDescent="0.25">
      <c r="A156" s="50"/>
      <c r="B156" s="50"/>
      <c r="C156" s="50"/>
      <c r="D156" s="50"/>
      <c r="E156" s="50"/>
    </row>
    <row r="157" spans="1:5" x14ac:dyDescent="0.25">
      <c r="A157" s="52"/>
      <c r="B157" s="50"/>
      <c r="C157" s="50"/>
      <c r="D157" s="50"/>
      <c r="E157" s="50"/>
    </row>
    <row r="158" spans="1:5" x14ac:dyDescent="0.25">
      <c r="A158" s="52"/>
      <c r="B158" s="50"/>
      <c r="C158" s="50"/>
      <c r="D158" s="50"/>
      <c r="E158" s="50"/>
    </row>
    <row r="159" spans="1:5" x14ac:dyDescent="0.25">
      <c r="A159" s="52"/>
      <c r="B159" s="50"/>
      <c r="C159" s="50"/>
      <c r="D159" s="50"/>
      <c r="E159" s="50"/>
    </row>
    <row r="160" spans="1:5" x14ac:dyDescent="0.25">
      <c r="A160" s="50"/>
      <c r="B160" s="50"/>
      <c r="C160" s="50"/>
      <c r="D160" s="50"/>
      <c r="E160" s="50"/>
    </row>
    <row r="161" spans="1:5" x14ac:dyDescent="0.25">
      <c r="A161" s="50"/>
      <c r="B161" s="50"/>
      <c r="C161" s="50"/>
      <c r="D161" s="50"/>
      <c r="E161" s="50"/>
    </row>
    <row r="162" spans="1:5" x14ac:dyDescent="0.25">
      <c r="A162" s="56"/>
      <c r="B162" s="57"/>
      <c r="C162" s="57"/>
      <c r="D162" s="50"/>
      <c r="E162" s="50"/>
    </row>
    <row r="163" spans="1:5" x14ac:dyDescent="0.25">
      <c r="A163" s="56"/>
      <c r="B163" s="57"/>
      <c r="C163" s="57"/>
      <c r="D163" s="50"/>
      <c r="E163" s="50"/>
    </row>
    <row r="164" spans="1:5" x14ac:dyDescent="0.25">
      <c r="A164" s="56"/>
      <c r="B164" s="57"/>
      <c r="C164" s="57"/>
      <c r="D164" s="50"/>
      <c r="E164" s="50"/>
    </row>
    <row r="165" spans="1:5" x14ac:dyDescent="0.25">
      <c r="A165" s="58"/>
      <c r="B165" s="58"/>
      <c r="C165" s="57"/>
      <c r="D165" s="50"/>
      <c r="E165" s="50"/>
    </row>
    <row r="166" spans="1:5" x14ac:dyDescent="0.25">
      <c r="A166" s="50"/>
      <c r="B166" s="50"/>
      <c r="C166" s="50"/>
      <c r="D166" s="50"/>
      <c r="E166" s="50"/>
    </row>
    <row r="167" spans="1:5" x14ac:dyDescent="0.25">
      <c r="A167" s="50"/>
      <c r="B167" s="50"/>
      <c r="C167" s="56"/>
      <c r="D167" s="50"/>
      <c r="E167" s="50"/>
    </row>
    <row r="168" spans="1:5" x14ac:dyDescent="0.25">
      <c r="A168" s="262"/>
      <c r="B168" s="262"/>
      <c r="C168" s="262"/>
      <c r="D168" s="50"/>
      <c r="E168" s="50"/>
    </row>
    <row r="169" spans="1:5" x14ac:dyDescent="0.25">
      <c r="A169" s="50"/>
      <c r="B169" s="50"/>
      <c r="C169" s="50"/>
      <c r="D169" s="50"/>
      <c r="E169" s="50"/>
    </row>
    <row r="170" spans="1:5" x14ac:dyDescent="0.25">
      <c r="A170" s="50"/>
      <c r="B170" s="50"/>
      <c r="C170" s="50"/>
      <c r="D170" s="50"/>
      <c r="E170" s="50"/>
    </row>
    <row r="171" spans="1:5" x14ac:dyDescent="0.25">
      <c r="A171" s="59"/>
      <c r="B171" s="59"/>
      <c r="C171" s="50"/>
      <c r="D171" s="50"/>
      <c r="E171" s="50"/>
    </row>
    <row r="172" spans="1:5" x14ac:dyDescent="0.25">
      <c r="A172" s="59"/>
      <c r="B172" s="59"/>
      <c r="C172" s="50"/>
      <c r="D172" s="50"/>
      <c r="E172" s="50"/>
    </row>
    <row r="173" spans="1:5" x14ac:dyDescent="0.25">
      <c r="A173" s="50"/>
      <c r="B173" s="50"/>
      <c r="C173" s="50"/>
      <c r="D173" s="50"/>
      <c r="E173" s="50"/>
    </row>
    <row r="174" spans="1:5" x14ac:dyDescent="0.25">
      <c r="A174" s="50"/>
      <c r="B174" s="50"/>
      <c r="C174" s="50"/>
      <c r="D174" s="50"/>
      <c r="E174" s="50"/>
    </row>
    <row r="175" spans="1:5" x14ac:dyDescent="0.25">
      <c r="A175" s="50"/>
      <c r="B175" s="50"/>
      <c r="C175" s="50"/>
      <c r="D175" s="50"/>
      <c r="E175" s="50"/>
    </row>
    <row r="176" spans="1:5" x14ac:dyDescent="0.25">
      <c r="A176" s="50"/>
      <c r="B176" s="50"/>
      <c r="C176" s="50"/>
      <c r="D176" s="50"/>
      <c r="E176" s="50"/>
    </row>
    <row r="177" spans="1:5" x14ac:dyDescent="0.25">
      <c r="A177" s="50"/>
      <c r="B177" s="50"/>
      <c r="C177" s="50"/>
      <c r="D177" s="50"/>
      <c r="E177" s="50"/>
    </row>
    <row r="178" spans="1:5" x14ac:dyDescent="0.25">
      <c r="A178" s="50"/>
      <c r="B178" s="50"/>
      <c r="C178" s="50"/>
      <c r="D178" s="50"/>
      <c r="E178" s="50"/>
    </row>
    <row r="179" spans="1:5" x14ac:dyDescent="0.25">
      <c r="A179" s="50"/>
      <c r="B179" s="50"/>
      <c r="C179" s="50"/>
      <c r="D179" s="50"/>
      <c r="E179" s="50"/>
    </row>
    <row r="180" spans="1:5" x14ac:dyDescent="0.25">
      <c r="A180" s="50"/>
      <c r="B180" s="50"/>
      <c r="C180" s="50"/>
      <c r="D180" s="50"/>
      <c r="E180" s="50"/>
    </row>
    <row r="181" spans="1:5" x14ac:dyDescent="0.25">
      <c r="A181" s="50"/>
      <c r="B181" s="50"/>
      <c r="C181" s="50"/>
      <c r="D181" s="50"/>
      <c r="E181" s="50"/>
    </row>
    <row r="182" spans="1:5" x14ac:dyDescent="0.25">
      <c r="A182" s="50"/>
      <c r="B182" s="50"/>
      <c r="C182" s="50"/>
      <c r="D182" s="50"/>
      <c r="E182" s="50"/>
    </row>
    <row r="183" spans="1:5" x14ac:dyDescent="0.25">
      <c r="A183" s="50"/>
      <c r="B183" s="50"/>
      <c r="C183" s="50"/>
      <c r="D183" s="50"/>
      <c r="E183" s="50"/>
    </row>
    <row r="184" spans="1:5" x14ac:dyDescent="0.25">
      <c r="A184" s="50"/>
      <c r="B184" s="50"/>
      <c r="C184" s="50"/>
      <c r="D184" s="50"/>
      <c r="E184" s="50"/>
    </row>
    <row r="185" spans="1:5" x14ac:dyDescent="0.25">
      <c r="A185" s="50"/>
      <c r="B185" s="50"/>
      <c r="C185" s="50"/>
      <c r="D185" s="50"/>
      <c r="E185" s="50"/>
    </row>
    <row r="186" spans="1:5" x14ac:dyDescent="0.25">
      <c r="A186" s="50"/>
      <c r="B186" s="50"/>
      <c r="C186" s="50"/>
      <c r="D186" s="50"/>
      <c r="E186" s="50"/>
    </row>
    <row r="187" spans="1:5" x14ac:dyDescent="0.25">
      <c r="A187" s="50"/>
      <c r="B187" s="50"/>
      <c r="C187" s="50"/>
      <c r="D187" s="50"/>
      <c r="E187" s="50"/>
    </row>
    <row r="188" spans="1:5" x14ac:dyDescent="0.25">
      <c r="A188" s="50"/>
      <c r="B188" s="50"/>
      <c r="C188" s="50"/>
      <c r="D188" s="50"/>
      <c r="E188" s="50"/>
    </row>
    <row r="189" spans="1:5" x14ac:dyDescent="0.25">
      <c r="A189" s="50"/>
      <c r="B189" s="50"/>
      <c r="C189" s="50"/>
      <c r="D189" s="50"/>
      <c r="E189" s="50"/>
    </row>
    <row r="190" spans="1:5" x14ac:dyDescent="0.25">
      <c r="A190" s="50"/>
      <c r="B190" s="50"/>
      <c r="C190" s="50"/>
      <c r="D190" s="50"/>
      <c r="E190" s="50"/>
    </row>
    <row r="191" spans="1:5" x14ac:dyDescent="0.25">
      <c r="A191" s="50"/>
      <c r="B191" s="50"/>
      <c r="C191" s="50"/>
      <c r="D191" s="50"/>
      <c r="E191" s="50"/>
    </row>
    <row r="192" spans="1:5" x14ac:dyDescent="0.25">
      <c r="A192" s="50"/>
      <c r="B192" s="50"/>
      <c r="C192" s="50"/>
      <c r="D192" s="50"/>
      <c r="E192" s="50"/>
    </row>
    <row r="193" spans="1:5" x14ac:dyDescent="0.25">
      <c r="A193" s="50"/>
      <c r="B193" s="50"/>
      <c r="C193" s="50"/>
      <c r="D193" s="50"/>
      <c r="E193" s="50"/>
    </row>
    <row r="194" spans="1:5" x14ac:dyDescent="0.25">
      <c r="A194" s="50"/>
      <c r="B194" s="50"/>
      <c r="C194" s="50"/>
      <c r="D194" s="50"/>
      <c r="E194" s="50"/>
    </row>
    <row r="195" spans="1:5" x14ac:dyDescent="0.25">
      <c r="A195" s="50"/>
      <c r="B195" s="50"/>
      <c r="C195" s="50"/>
      <c r="D195" s="50"/>
      <c r="E195" s="50"/>
    </row>
    <row r="196" spans="1:5" x14ac:dyDescent="0.25">
      <c r="A196" s="50"/>
      <c r="B196" s="50"/>
      <c r="C196" s="50"/>
      <c r="D196" s="50"/>
      <c r="E196" s="50"/>
    </row>
    <row r="197" spans="1:5" x14ac:dyDescent="0.25">
      <c r="A197" s="50"/>
      <c r="B197" s="50"/>
      <c r="C197" s="50"/>
      <c r="D197" s="50"/>
      <c r="E197" s="50"/>
    </row>
    <row r="198" spans="1:5" x14ac:dyDescent="0.25">
      <c r="A198" s="50"/>
      <c r="B198" s="50"/>
      <c r="C198" s="50"/>
      <c r="D198" s="50"/>
      <c r="E198" s="50"/>
    </row>
    <row r="199" spans="1:5" x14ac:dyDescent="0.25">
      <c r="A199" s="50"/>
      <c r="B199" s="50"/>
      <c r="C199" s="50"/>
      <c r="D199" s="50"/>
      <c r="E199" s="50"/>
    </row>
    <row r="200" spans="1:5" x14ac:dyDescent="0.25">
      <c r="A200" s="50"/>
      <c r="B200" s="50"/>
      <c r="C200" s="50"/>
      <c r="D200" s="50"/>
      <c r="E200" s="50"/>
    </row>
    <row r="201" spans="1:5" x14ac:dyDescent="0.25">
      <c r="A201" s="50"/>
      <c r="B201" s="50"/>
      <c r="C201" s="50"/>
      <c r="D201" s="50"/>
      <c r="E201" s="50"/>
    </row>
    <row r="202" spans="1:5" x14ac:dyDescent="0.25">
      <c r="A202" s="50"/>
      <c r="B202" s="50"/>
      <c r="C202" s="50"/>
      <c r="D202" s="50"/>
      <c r="E202" s="50"/>
    </row>
    <row r="203" spans="1:5" x14ac:dyDescent="0.25">
      <c r="A203" s="50"/>
      <c r="B203" s="50"/>
      <c r="C203" s="50"/>
      <c r="D203" s="50"/>
      <c r="E203" s="50"/>
    </row>
    <row r="204" spans="1:5" x14ac:dyDescent="0.25">
      <c r="A204" s="50"/>
      <c r="B204" s="50"/>
      <c r="C204" s="50"/>
      <c r="D204" s="50"/>
      <c r="E204" s="50"/>
    </row>
    <row r="205" spans="1:5" x14ac:dyDescent="0.25">
      <c r="A205" s="50"/>
      <c r="B205" s="50"/>
      <c r="C205" s="50"/>
      <c r="D205" s="50"/>
      <c r="E205" s="50"/>
    </row>
    <row r="206" spans="1:5" x14ac:dyDescent="0.25">
      <c r="A206" s="50"/>
      <c r="B206" s="50"/>
      <c r="C206" s="50"/>
      <c r="D206" s="50"/>
      <c r="E206" s="50"/>
    </row>
    <row r="207" spans="1:5" x14ac:dyDescent="0.25">
      <c r="A207" s="50"/>
      <c r="B207" s="50"/>
      <c r="C207" s="50"/>
      <c r="D207" s="50"/>
      <c r="E207" s="50"/>
    </row>
    <row r="208" spans="1:5" x14ac:dyDescent="0.25">
      <c r="A208" s="50"/>
      <c r="B208" s="50"/>
      <c r="C208" s="50"/>
      <c r="D208" s="50"/>
      <c r="E208" s="50"/>
    </row>
    <row r="209" spans="1:5" x14ac:dyDescent="0.25">
      <c r="A209" s="50"/>
      <c r="B209" s="50"/>
      <c r="C209" s="50"/>
      <c r="D209" s="50"/>
      <c r="E209" s="50"/>
    </row>
    <row r="210" spans="1:5" x14ac:dyDescent="0.25">
      <c r="A210" s="50"/>
      <c r="B210" s="50"/>
      <c r="C210" s="50"/>
      <c r="D210" s="50"/>
      <c r="E210" s="50"/>
    </row>
    <row r="211" spans="1:5" x14ac:dyDescent="0.25">
      <c r="A211" s="50"/>
      <c r="B211" s="50"/>
      <c r="C211" s="50"/>
      <c r="D211" s="50"/>
      <c r="E211" s="50"/>
    </row>
    <row r="212" spans="1:5" x14ac:dyDescent="0.25">
      <c r="A212" s="50"/>
      <c r="B212" s="50"/>
      <c r="C212" s="50"/>
      <c r="D212" s="50"/>
      <c r="E212" s="50"/>
    </row>
    <row r="213" spans="1:5" x14ac:dyDescent="0.25">
      <c r="A213" s="50"/>
      <c r="B213" s="50"/>
      <c r="C213" s="50"/>
      <c r="D213" s="50"/>
      <c r="E213" s="50"/>
    </row>
    <row r="214" spans="1:5" x14ac:dyDescent="0.25">
      <c r="A214" s="50"/>
      <c r="B214" s="50"/>
      <c r="C214" s="50"/>
      <c r="D214" s="50"/>
      <c r="E214" s="50"/>
    </row>
    <row r="215" spans="1:5" x14ac:dyDescent="0.25">
      <c r="A215" s="50"/>
      <c r="B215" s="50"/>
      <c r="C215" s="50"/>
      <c r="D215" s="50"/>
      <c r="E215" s="50"/>
    </row>
    <row r="216" spans="1:5" x14ac:dyDescent="0.25">
      <c r="A216" s="50"/>
      <c r="B216" s="50"/>
      <c r="C216" s="50"/>
      <c r="D216" s="50"/>
      <c r="E216" s="50"/>
    </row>
    <row r="217" spans="1:5" x14ac:dyDescent="0.25">
      <c r="A217" s="50"/>
      <c r="B217" s="50"/>
      <c r="C217" s="50"/>
      <c r="D217" s="50"/>
      <c r="E217" s="50"/>
    </row>
    <row r="218" spans="1:5" x14ac:dyDescent="0.25">
      <c r="A218" s="50"/>
      <c r="B218" s="50"/>
      <c r="C218" s="50"/>
      <c r="D218" s="50"/>
      <c r="E218" s="50"/>
    </row>
    <row r="219" spans="1:5" x14ac:dyDescent="0.25">
      <c r="A219" s="50"/>
      <c r="B219" s="50"/>
      <c r="C219" s="50"/>
      <c r="D219" s="50"/>
      <c r="E219" s="50"/>
    </row>
    <row r="220" spans="1:5" x14ac:dyDescent="0.25">
      <c r="A220" s="50"/>
      <c r="B220" s="50"/>
      <c r="C220" s="50"/>
      <c r="D220" s="50"/>
    </row>
    <row r="221" spans="1:5" x14ac:dyDescent="0.25">
      <c r="A221" s="50"/>
      <c r="B221" s="50"/>
      <c r="C221" s="50"/>
      <c r="D221" s="50"/>
    </row>
    <row r="222" spans="1:5" x14ac:dyDescent="0.25">
      <c r="A222" s="50"/>
      <c r="B222" s="50"/>
      <c r="C222" s="50"/>
      <c r="D222" s="50"/>
    </row>
  </sheetData>
  <mergeCells count="9">
    <mergeCell ref="A41:B41"/>
    <mergeCell ref="A95:C95"/>
    <mergeCell ref="A168:C168"/>
    <mergeCell ref="A29:D29"/>
    <mergeCell ref="A30:D30"/>
    <mergeCell ref="A31:D31"/>
    <mergeCell ref="A32:D32"/>
    <mergeCell ref="A33:D33"/>
    <mergeCell ref="A34:D34"/>
  </mergeCells>
  <pageMargins left="0.5" right="0.5" top="0.5" bottom="0.75" header="0.3" footer="0.5"/>
  <pageSetup orientation="landscape" horizontalDpi="1200" verticalDpi="1200" r:id="rId1"/>
  <headerFooter>
    <oddFooter>&amp;C&amp;A&amp;R&amp;D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8"/>
  <sheetViews>
    <sheetView tabSelected="1" zoomScaleNormal="100" workbookViewId="0">
      <selection activeCell="J6" sqref="J6"/>
    </sheetView>
  </sheetViews>
  <sheetFormatPr defaultRowHeight="15" x14ac:dyDescent="0.25"/>
  <cols>
    <col min="1" max="1" width="55.140625" style="62" customWidth="1"/>
    <col min="2" max="10" width="12.7109375" style="62" customWidth="1"/>
    <col min="11" max="16384" width="9.140625" style="62"/>
  </cols>
  <sheetData>
    <row r="1" spans="1:10" x14ac:dyDescent="0.25">
      <c r="A1" s="60" t="s">
        <v>132</v>
      </c>
      <c r="B1" s="61"/>
      <c r="C1" s="61"/>
      <c r="D1" s="61"/>
      <c r="E1" s="61"/>
      <c r="F1" s="61"/>
      <c r="G1" s="61"/>
      <c r="H1" s="61"/>
      <c r="I1" s="61"/>
      <c r="J1" s="61"/>
    </row>
    <row r="2" spans="1:10" ht="75" x14ac:dyDescent="0.25">
      <c r="A2" s="63" t="s">
        <v>38</v>
      </c>
      <c r="B2" s="224" t="s">
        <v>39</v>
      </c>
      <c r="C2" s="224" t="s">
        <v>40</v>
      </c>
      <c r="D2" s="224" t="s">
        <v>41</v>
      </c>
      <c r="E2" s="224" t="s">
        <v>42</v>
      </c>
      <c r="F2" s="224" t="s">
        <v>89</v>
      </c>
      <c r="G2" s="224" t="s">
        <v>93</v>
      </c>
      <c r="H2" s="224" t="s">
        <v>92</v>
      </c>
      <c r="I2" s="224" t="s">
        <v>91</v>
      </c>
      <c r="J2" s="37" t="s">
        <v>90</v>
      </c>
    </row>
    <row r="3" spans="1:10" x14ac:dyDescent="0.25">
      <c r="A3" s="64" t="s">
        <v>77</v>
      </c>
      <c r="B3" s="146"/>
      <c r="C3" s="146"/>
      <c r="D3" s="146"/>
      <c r="E3" s="146"/>
      <c r="F3" s="224"/>
      <c r="G3" s="146"/>
      <c r="H3" s="146"/>
      <c r="I3" s="146"/>
      <c r="J3" s="37"/>
    </row>
    <row r="4" spans="1:10" ht="17.25" x14ac:dyDescent="0.25">
      <c r="A4" s="154" t="s">
        <v>76</v>
      </c>
      <c r="B4" s="187">
        <f>200/E4</f>
        <v>200</v>
      </c>
      <c r="C4" s="65">
        <v>1</v>
      </c>
      <c r="D4" s="192">
        <f>B4*C4</f>
        <v>200</v>
      </c>
      <c r="E4" s="65">
        <v>1</v>
      </c>
      <c r="F4" s="187">
        <f>D4*E4</f>
        <v>200</v>
      </c>
      <c r="G4" s="178">
        <f>D4*E4*0.79</f>
        <v>158</v>
      </c>
      <c r="H4" s="178">
        <f>D4*E4*0.09</f>
        <v>18</v>
      </c>
      <c r="I4" s="178">
        <f>D4*E4*0.12</f>
        <v>24</v>
      </c>
      <c r="J4" s="66">
        <f>G4*$D$13+H4*$D$14+I4*$D$15</f>
        <v>12941.376000000002</v>
      </c>
    </row>
    <row r="5" spans="1:10" s="67" customFormat="1" x14ac:dyDescent="0.25">
      <c r="A5" s="64" t="s">
        <v>99</v>
      </c>
      <c r="B5" s="108" t="s">
        <v>24</v>
      </c>
      <c r="C5" s="190"/>
      <c r="D5" s="190"/>
      <c r="E5" s="190"/>
      <c r="F5" s="190"/>
      <c r="G5" s="190"/>
      <c r="H5" s="190"/>
      <c r="I5" s="190"/>
      <c r="J5" s="239"/>
    </row>
    <row r="6" spans="1:10" x14ac:dyDescent="0.25">
      <c r="A6" s="68" t="s">
        <v>5</v>
      </c>
      <c r="B6" s="48"/>
      <c r="C6" s="48"/>
      <c r="D6" s="48"/>
      <c r="E6" s="48"/>
      <c r="F6" s="69">
        <f>SUM(F3:F5)</f>
        <v>200</v>
      </c>
      <c r="G6" s="69">
        <f>SUM(G3:G5)</f>
        <v>158</v>
      </c>
      <c r="H6" s="69">
        <f>SUM(H3:H5)</f>
        <v>18</v>
      </c>
      <c r="I6" s="69">
        <f>SUM(I3:I5)</f>
        <v>24</v>
      </c>
      <c r="J6" s="70">
        <f>SUM(J3:J5)</f>
        <v>12941.376000000002</v>
      </c>
    </row>
    <row r="7" spans="1:10" ht="17.25" x14ac:dyDescent="0.25">
      <c r="A7" s="71" t="s">
        <v>80</v>
      </c>
      <c r="B7" s="72"/>
      <c r="C7" s="72"/>
      <c r="D7" s="72"/>
      <c r="E7" s="72"/>
      <c r="F7" s="72"/>
      <c r="G7" s="72"/>
      <c r="H7" s="72"/>
      <c r="I7" s="72"/>
      <c r="J7" s="153"/>
    </row>
    <row r="8" spans="1:10" x14ac:dyDescent="0.25">
      <c r="B8" s="72"/>
      <c r="C8" s="72"/>
      <c r="D8" s="72"/>
      <c r="E8" s="72"/>
      <c r="F8" s="72"/>
      <c r="G8" s="71"/>
      <c r="H8" s="72"/>
      <c r="I8" s="72"/>
      <c r="J8" s="73"/>
    </row>
    <row r="9" spans="1:10" x14ac:dyDescent="0.25">
      <c r="A9" s="74" t="s">
        <v>43</v>
      </c>
      <c r="B9" s="75"/>
      <c r="C9" s="75"/>
      <c r="D9" s="75"/>
      <c r="E9" s="76"/>
      <c r="F9" s="76"/>
      <c r="H9" s="77"/>
    </row>
    <row r="10" spans="1:10" x14ac:dyDescent="0.25">
      <c r="A10" s="269" t="s">
        <v>9</v>
      </c>
      <c r="B10" s="270" t="s">
        <v>136</v>
      </c>
      <c r="C10" s="270"/>
      <c r="D10" s="270"/>
      <c r="E10" s="78"/>
      <c r="F10" s="78"/>
      <c r="H10" s="77"/>
    </row>
    <row r="11" spans="1:10" ht="45" x14ac:dyDescent="0.25">
      <c r="A11" s="269"/>
      <c r="B11" s="79" t="s">
        <v>10</v>
      </c>
      <c r="C11" s="79" t="s">
        <v>44</v>
      </c>
      <c r="D11" s="79" t="s">
        <v>12</v>
      </c>
      <c r="G11" s="78"/>
      <c r="H11" s="77"/>
    </row>
    <row r="12" spans="1:10" x14ac:dyDescent="0.25">
      <c r="A12" s="80" t="s">
        <v>45</v>
      </c>
      <c r="B12" s="79"/>
      <c r="C12" s="79"/>
      <c r="D12" s="79"/>
      <c r="G12" s="78"/>
      <c r="H12" s="77"/>
    </row>
    <row r="13" spans="1:10" s="67" customFormat="1" x14ac:dyDescent="0.25">
      <c r="A13" s="81" t="s">
        <v>46</v>
      </c>
      <c r="B13" s="82">
        <v>41.07</v>
      </c>
      <c r="C13" s="83">
        <v>1.6</v>
      </c>
      <c r="D13" s="84">
        <f>B13*C13</f>
        <v>65.712000000000003</v>
      </c>
      <c r="G13" s="85"/>
      <c r="H13" s="86"/>
    </row>
    <row r="14" spans="1:10" s="67" customFormat="1" x14ac:dyDescent="0.25">
      <c r="A14" s="81" t="s">
        <v>47</v>
      </c>
      <c r="B14" s="82">
        <v>57.09</v>
      </c>
      <c r="C14" s="83">
        <v>1.6</v>
      </c>
      <c r="D14" s="84">
        <f>B14*C14</f>
        <v>91.344000000000008</v>
      </c>
      <c r="G14" s="85"/>
      <c r="H14" s="86"/>
    </row>
    <row r="15" spans="1:10" s="67" customFormat="1" x14ac:dyDescent="0.25">
      <c r="A15" s="81" t="s">
        <v>48</v>
      </c>
      <c r="B15" s="82">
        <v>23.82</v>
      </c>
      <c r="C15" s="83">
        <v>1.6</v>
      </c>
      <c r="D15" s="84">
        <f>B15*C15</f>
        <v>38.112000000000002</v>
      </c>
      <c r="G15" s="85"/>
      <c r="H15" s="86"/>
    </row>
    <row r="16" spans="1:10" ht="17.25" x14ac:dyDescent="0.25">
      <c r="A16" s="87" t="s">
        <v>129</v>
      </c>
      <c r="B16" s="88"/>
      <c r="C16" s="88"/>
      <c r="D16" s="88"/>
    </row>
    <row r="18" spans="1:1" x14ac:dyDescent="0.25">
      <c r="A18" s="91"/>
    </row>
  </sheetData>
  <mergeCells count="2">
    <mergeCell ref="A10:A11"/>
    <mergeCell ref="B10:D10"/>
  </mergeCells>
  <pageMargins left="0.5" right="0.5" top="0.5" bottom="0.75" header="0.3" footer="0.5"/>
  <pageSetup scale="76" orientation="landscape" horizontalDpi="1200" verticalDpi="1200" r:id="rId1"/>
  <headerFooter>
    <oddFooter>&amp;C&amp;A&amp;R&amp;D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7"/>
  <sheetViews>
    <sheetView zoomScaleNormal="100" workbookViewId="0">
      <selection activeCell="B9" sqref="B9:D9"/>
    </sheetView>
  </sheetViews>
  <sheetFormatPr defaultRowHeight="15" x14ac:dyDescent="0.25"/>
  <cols>
    <col min="1" max="1" width="54.85546875" style="62" customWidth="1"/>
    <col min="2" max="10" width="12.7109375" style="62" customWidth="1"/>
    <col min="11" max="16384" width="9.140625" style="62"/>
  </cols>
  <sheetData>
    <row r="1" spans="1:10" x14ac:dyDescent="0.25">
      <c r="A1" s="60" t="s">
        <v>98</v>
      </c>
      <c r="B1" s="61"/>
      <c r="C1" s="61"/>
      <c r="D1" s="61"/>
      <c r="E1" s="61"/>
      <c r="F1" s="61"/>
      <c r="G1" s="61"/>
      <c r="H1" s="61"/>
      <c r="I1" s="61"/>
      <c r="J1" s="61"/>
    </row>
    <row r="2" spans="1:10" ht="75" x14ac:dyDescent="0.25">
      <c r="A2" s="63" t="s">
        <v>38</v>
      </c>
      <c r="B2" s="130" t="s">
        <v>39</v>
      </c>
      <c r="C2" s="130" t="s">
        <v>40</v>
      </c>
      <c r="D2" s="130" t="s">
        <v>41</v>
      </c>
      <c r="E2" s="130" t="s">
        <v>42</v>
      </c>
      <c r="F2" s="224" t="s">
        <v>89</v>
      </c>
      <c r="G2" s="186" t="s">
        <v>93</v>
      </c>
      <c r="H2" s="186" t="s">
        <v>92</v>
      </c>
      <c r="I2" s="186" t="s">
        <v>91</v>
      </c>
      <c r="J2" s="37" t="s">
        <v>90</v>
      </c>
    </row>
    <row r="3" spans="1:10" x14ac:dyDescent="0.25">
      <c r="A3" s="64" t="s">
        <v>77</v>
      </c>
      <c r="B3" s="146"/>
      <c r="C3" s="146"/>
      <c r="D3" s="146"/>
      <c r="E3" s="146"/>
      <c r="F3" s="224"/>
      <c r="G3" s="146"/>
      <c r="H3" s="146"/>
      <c r="I3" s="146"/>
      <c r="J3" s="37"/>
    </row>
    <row r="4" spans="1:10" x14ac:dyDescent="0.25">
      <c r="A4" s="154" t="s">
        <v>78</v>
      </c>
      <c r="B4" s="100" t="s">
        <v>24</v>
      </c>
      <c r="C4" s="65"/>
      <c r="D4" s="30"/>
      <c r="E4" s="65"/>
      <c r="F4" s="187"/>
      <c r="G4" s="65"/>
      <c r="H4" s="65"/>
      <c r="I4" s="65"/>
      <c r="J4" s="147"/>
    </row>
    <row r="5" spans="1:10" s="67" customFormat="1" x14ac:dyDescent="0.25">
      <c r="A5" s="64" t="s">
        <v>95</v>
      </c>
      <c r="B5" s="100" t="s">
        <v>24</v>
      </c>
      <c r="C5" s="187"/>
      <c r="D5" s="192"/>
      <c r="E5" s="187"/>
      <c r="F5" s="187"/>
      <c r="G5" s="187"/>
      <c r="H5" s="187"/>
      <c r="I5" s="187"/>
      <c r="J5" s="147"/>
    </row>
    <row r="6" spans="1:10" x14ac:dyDescent="0.25">
      <c r="A6" s="68" t="s">
        <v>5</v>
      </c>
      <c r="B6" s="134"/>
      <c r="C6" s="134"/>
      <c r="D6" s="134"/>
      <c r="E6" s="134"/>
      <c r="F6" s="69">
        <f>SUM(F3:F5)</f>
        <v>0</v>
      </c>
      <c r="G6" s="69">
        <f>SUM(G3:G5)</f>
        <v>0</v>
      </c>
      <c r="H6" s="69">
        <f>SUM(H3:H5)</f>
        <v>0</v>
      </c>
      <c r="I6" s="69">
        <f>SUM(I3:I5)</f>
        <v>0</v>
      </c>
      <c r="J6" s="70">
        <f>SUM(J3:J5)</f>
        <v>0</v>
      </c>
    </row>
    <row r="7" spans="1:10" x14ac:dyDescent="0.25">
      <c r="B7" s="72"/>
      <c r="C7" s="72"/>
      <c r="D7" s="72"/>
      <c r="E7" s="72"/>
      <c r="F7" s="72"/>
      <c r="G7" s="72"/>
      <c r="H7" s="72"/>
      <c r="I7" s="72"/>
      <c r="J7" s="73"/>
    </row>
    <row r="8" spans="1:10" x14ac:dyDescent="0.25">
      <c r="A8" s="74" t="s">
        <v>43</v>
      </c>
      <c r="B8" s="75"/>
      <c r="C8" s="75"/>
      <c r="D8" s="75"/>
      <c r="E8" s="76"/>
      <c r="F8" s="76"/>
      <c r="H8" s="77"/>
    </row>
    <row r="9" spans="1:10" x14ac:dyDescent="0.25">
      <c r="A9" s="269" t="s">
        <v>9</v>
      </c>
      <c r="B9" s="270" t="s">
        <v>136</v>
      </c>
      <c r="C9" s="270"/>
      <c r="D9" s="270"/>
      <c r="E9" s="78"/>
      <c r="F9" s="78"/>
      <c r="H9" s="77"/>
    </row>
    <row r="10" spans="1:10" ht="45" x14ac:dyDescent="0.25">
      <c r="A10" s="269"/>
      <c r="B10" s="79" t="s">
        <v>10</v>
      </c>
      <c r="C10" s="79" t="s">
        <v>44</v>
      </c>
      <c r="D10" s="79" t="s">
        <v>12</v>
      </c>
      <c r="G10" s="78"/>
      <c r="H10" s="77"/>
    </row>
    <row r="11" spans="1:10" x14ac:dyDescent="0.25">
      <c r="A11" s="80" t="s">
        <v>45</v>
      </c>
      <c r="B11" s="79"/>
      <c r="C11" s="79"/>
      <c r="D11" s="79"/>
      <c r="G11" s="78"/>
      <c r="H11" s="77"/>
    </row>
    <row r="12" spans="1:10" s="67" customFormat="1" x14ac:dyDescent="0.25">
      <c r="A12" s="81" t="s">
        <v>46</v>
      </c>
      <c r="B12" s="82">
        <v>41.07</v>
      </c>
      <c r="C12" s="83">
        <v>1.6</v>
      </c>
      <c r="D12" s="84">
        <f>B12*C12</f>
        <v>65.712000000000003</v>
      </c>
      <c r="G12" s="85"/>
      <c r="H12" s="86"/>
    </row>
    <row r="13" spans="1:10" s="67" customFormat="1" x14ac:dyDescent="0.25">
      <c r="A13" s="81" t="s">
        <v>47</v>
      </c>
      <c r="B13" s="82">
        <v>57.09</v>
      </c>
      <c r="C13" s="83">
        <v>1.6</v>
      </c>
      <c r="D13" s="84">
        <f>B13*C13</f>
        <v>91.344000000000008</v>
      </c>
      <c r="G13" s="85"/>
      <c r="H13" s="86"/>
    </row>
    <row r="14" spans="1:10" s="67" customFormat="1" x14ac:dyDescent="0.25">
      <c r="A14" s="81" t="s">
        <v>48</v>
      </c>
      <c r="B14" s="82">
        <v>23.82</v>
      </c>
      <c r="C14" s="83">
        <v>1.6</v>
      </c>
      <c r="D14" s="84">
        <f>B14*C14</f>
        <v>38.112000000000002</v>
      </c>
      <c r="G14" s="85"/>
      <c r="H14" s="86"/>
    </row>
    <row r="15" spans="1:10" ht="17.25" x14ac:dyDescent="0.25">
      <c r="A15" s="87" t="s">
        <v>129</v>
      </c>
      <c r="B15" s="88"/>
      <c r="C15" s="88"/>
      <c r="D15" s="88"/>
    </row>
    <row r="17" spans="1:1" x14ac:dyDescent="0.25">
      <c r="A17" s="91"/>
    </row>
  </sheetData>
  <mergeCells count="2">
    <mergeCell ref="A9:A10"/>
    <mergeCell ref="B9:D9"/>
  </mergeCells>
  <pageMargins left="0.5" right="0.5" top="0.5" bottom="0.75" header="0.3" footer="0.5"/>
  <pageSetup scale="76" orientation="landscape" horizontalDpi="1200" verticalDpi="1200" r:id="rId1"/>
  <headerFooter>
    <oddFooter>&amp;C&amp;A&amp;R&amp;D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7"/>
  <sheetViews>
    <sheetView zoomScaleNormal="100" workbookViewId="0">
      <selection activeCell="B9" sqref="B9:D9"/>
    </sheetView>
  </sheetViews>
  <sheetFormatPr defaultRowHeight="15" x14ac:dyDescent="0.25"/>
  <cols>
    <col min="1" max="1" width="54.85546875" style="62" customWidth="1"/>
    <col min="2" max="10" width="12.7109375" style="62" customWidth="1"/>
    <col min="11" max="16384" width="9.140625" style="62"/>
  </cols>
  <sheetData>
    <row r="1" spans="1:10" x14ac:dyDescent="0.25">
      <c r="A1" s="60" t="s">
        <v>131</v>
      </c>
      <c r="B1" s="61"/>
      <c r="C1" s="61"/>
      <c r="D1" s="61"/>
      <c r="E1" s="61"/>
      <c r="F1" s="61"/>
      <c r="G1" s="61"/>
      <c r="H1" s="61"/>
      <c r="I1" s="61"/>
      <c r="J1" s="61"/>
    </row>
    <row r="2" spans="1:10" ht="75" x14ac:dyDescent="0.25">
      <c r="A2" s="63" t="s">
        <v>38</v>
      </c>
      <c r="B2" s="237" t="s">
        <v>39</v>
      </c>
      <c r="C2" s="237" t="s">
        <v>40</v>
      </c>
      <c r="D2" s="237" t="s">
        <v>41</v>
      </c>
      <c r="E2" s="237" t="s">
        <v>42</v>
      </c>
      <c r="F2" s="237" t="s">
        <v>89</v>
      </c>
      <c r="G2" s="237" t="s">
        <v>93</v>
      </c>
      <c r="H2" s="237" t="s">
        <v>92</v>
      </c>
      <c r="I2" s="237" t="s">
        <v>91</v>
      </c>
      <c r="J2" s="37" t="s">
        <v>90</v>
      </c>
    </row>
    <row r="3" spans="1:10" x14ac:dyDescent="0.25">
      <c r="A3" s="64" t="s">
        <v>77</v>
      </c>
      <c r="B3" s="237"/>
      <c r="C3" s="237"/>
      <c r="D3" s="237"/>
      <c r="E3" s="237"/>
      <c r="F3" s="237"/>
      <c r="G3" s="237"/>
      <c r="H3" s="237"/>
      <c r="I3" s="237"/>
      <c r="J3" s="37"/>
    </row>
    <row r="4" spans="1:10" x14ac:dyDescent="0.25">
      <c r="A4" s="154" t="s">
        <v>78</v>
      </c>
      <c r="B4" s="100" t="s">
        <v>24</v>
      </c>
      <c r="C4" s="187"/>
      <c r="D4" s="192"/>
      <c r="E4" s="187"/>
      <c r="F4" s="187"/>
      <c r="G4" s="187"/>
      <c r="H4" s="187"/>
      <c r="I4" s="187"/>
      <c r="J4" s="147"/>
    </row>
    <row r="5" spans="1:10" s="67" customFormat="1" x14ac:dyDescent="0.25">
      <c r="A5" s="64" t="s">
        <v>95</v>
      </c>
      <c r="B5" s="100" t="s">
        <v>24</v>
      </c>
      <c r="C5" s="187"/>
      <c r="D5" s="192"/>
      <c r="E5" s="187"/>
      <c r="F5" s="187"/>
      <c r="G5" s="187"/>
      <c r="H5" s="187"/>
      <c r="I5" s="187"/>
      <c r="J5" s="147"/>
    </row>
    <row r="6" spans="1:10" x14ac:dyDescent="0.25">
      <c r="A6" s="68" t="s">
        <v>5</v>
      </c>
      <c r="B6" s="134"/>
      <c r="C6" s="134"/>
      <c r="D6" s="134"/>
      <c r="E6" s="134"/>
      <c r="F6" s="69">
        <f>SUM(F3:F5)</f>
        <v>0</v>
      </c>
      <c r="G6" s="69">
        <f>SUM(G3:G5)</f>
        <v>0</v>
      </c>
      <c r="H6" s="69">
        <f>SUM(H3:H5)</f>
        <v>0</v>
      </c>
      <c r="I6" s="69">
        <f>SUM(I3:I5)</f>
        <v>0</v>
      </c>
      <c r="J6" s="70">
        <f>SUM(J3:J5)</f>
        <v>0</v>
      </c>
    </row>
    <row r="7" spans="1:10" x14ac:dyDescent="0.25">
      <c r="B7" s="72"/>
      <c r="C7" s="72"/>
      <c r="D7" s="72"/>
      <c r="E7" s="72"/>
      <c r="F7" s="72"/>
      <c r="G7" s="72"/>
      <c r="H7" s="72"/>
      <c r="I7" s="72"/>
      <c r="J7" s="73"/>
    </row>
    <row r="8" spans="1:10" x14ac:dyDescent="0.25">
      <c r="A8" s="74" t="s">
        <v>43</v>
      </c>
      <c r="B8" s="75"/>
      <c r="C8" s="75"/>
      <c r="D8" s="75"/>
      <c r="E8" s="76"/>
      <c r="F8" s="76"/>
      <c r="H8" s="77"/>
    </row>
    <row r="9" spans="1:10" x14ac:dyDescent="0.25">
      <c r="A9" s="269" t="s">
        <v>9</v>
      </c>
      <c r="B9" s="270" t="s">
        <v>136</v>
      </c>
      <c r="C9" s="270"/>
      <c r="D9" s="270"/>
      <c r="E9" s="78"/>
      <c r="F9" s="78"/>
      <c r="H9" s="77"/>
    </row>
    <row r="10" spans="1:10" ht="45" x14ac:dyDescent="0.25">
      <c r="A10" s="269"/>
      <c r="B10" s="191" t="s">
        <v>10</v>
      </c>
      <c r="C10" s="191" t="s">
        <v>44</v>
      </c>
      <c r="D10" s="191" t="s">
        <v>12</v>
      </c>
      <c r="G10" s="78"/>
      <c r="H10" s="77"/>
    </row>
    <row r="11" spans="1:10" x14ac:dyDescent="0.25">
      <c r="A11" s="80" t="s">
        <v>45</v>
      </c>
      <c r="B11" s="191"/>
      <c r="C11" s="191"/>
      <c r="D11" s="191"/>
      <c r="G11" s="78"/>
      <c r="H11" s="77"/>
    </row>
    <row r="12" spans="1:10" s="67" customFormat="1" x14ac:dyDescent="0.25">
      <c r="A12" s="81" t="s">
        <v>46</v>
      </c>
      <c r="B12" s="82">
        <v>41.07</v>
      </c>
      <c r="C12" s="83">
        <v>1.6</v>
      </c>
      <c r="D12" s="84">
        <f>B12*C12</f>
        <v>65.712000000000003</v>
      </c>
      <c r="G12" s="85"/>
      <c r="H12" s="86"/>
    </row>
    <row r="13" spans="1:10" s="67" customFormat="1" x14ac:dyDescent="0.25">
      <c r="A13" s="81" t="s">
        <v>47</v>
      </c>
      <c r="B13" s="82">
        <v>57.09</v>
      </c>
      <c r="C13" s="83">
        <v>1.6</v>
      </c>
      <c r="D13" s="84">
        <f>B13*C13</f>
        <v>91.344000000000008</v>
      </c>
      <c r="G13" s="85"/>
      <c r="H13" s="86"/>
    </row>
    <row r="14" spans="1:10" s="67" customFormat="1" x14ac:dyDescent="0.25">
      <c r="A14" s="81" t="s">
        <v>48</v>
      </c>
      <c r="B14" s="82">
        <v>23.82</v>
      </c>
      <c r="C14" s="83">
        <v>1.6</v>
      </c>
      <c r="D14" s="84">
        <f>B14*C14</f>
        <v>38.112000000000002</v>
      </c>
      <c r="G14" s="85"/>
      <c r="H14" s="86"/>
    </row>
    <row r="15" spans="1:10" ht="17.25" x14ac:dyDescent="0.25">
      <c r="A15" s="87" t="s">
        <v>129</v>
      </c>
      <c r="B15" s="88"/>
      <c r="C15" s="88"/>
      <c r="D15" s="88"/>
    </row>
    <row r="17" spans="1:1" x14ac:dyDescent="0.25">
      <c r="A17" s="91"/>
    </row>
  </sheetData>
  <mergeCells count="2">
    <mergeCell ref="A9:A10"/>
    <mergeCell ref="B9:D9"/>
  </mergeCells>
  <pageMargins left="0.5" right="0.5" top="0.5" bottom="0.75" header="0.3" footer="0.5"/>
  <pageSetup scale="76" orientation="landscape" horizontalDpi="1200" verticalDpi="1200" r:id="rId1"/>
  <headerFooter>
    <oddFooter>&amp;C&amp;A&amp;R&amp;D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workbookViewId="0">
      <selection activeCell="B9" sqref="B9:D9"/>
    </sheetView>
  </sheetViews>
  <sheetFormatPr defaultRowHeight="15" x14ac:dyDescent="0.25"/>
  <cols>
    <col min="1" max="1" width="54.85546875" style="62" customWidth="1"/>
    <col min="2" max="10" width="12.7109375" style="62" customWidth="1"/>
    <col min="11" max="16384" width="9.140625" style="62"/>
  </cols>
  <sheetData>
    <row r="1" spans="1:10" x14ac:dyDescent="0.25">
      <c r="A1" s="60" t="s">
        <v>130</v>
      </c>
      <c r="B1" s="61"/>
      <c r="C1" s="61"/>
      <c r="D1" s="61"/>
      <c r="E1" s="61"/>
      <c r="F1" s="61"/>
      <c r="G1" s="61"/>
      <c r="H1" s="61"/>
      <c r="I1" s="61"/>
      <c r="J1" s="61"/>
    </row>
    <row r="2" spans="1:10" ht="75" x14ac:dyDescent="0.25">
      <c r="A2" s="37" t="s">
        <v>38</v>
      </c>
      <c r="B2" s="249" t="s">
        <v>39</v>
      </c>
      <c r="C2" s="249" t="s">
        <v>40</v>
      </c>
      <c r="D2" s="249" t="s">
        <v>41</v>
      </c>
      <c r="E2" s="249" t="s">
        <v>42</v>
      </c>
      <c r="F2" s="249" t="s">
        <v>89</v>
      </c>
      <c r="G2" s="249" t="s">
        <v>93</v>
      </c>
      <c r="H2" s="249" t="s">
        <v>92</v>
      </c>
      <c r="I2" s="249" t="s">
        <v>91</v>
      </c>
      <c r="J2" s="37" t="s">
        <v>90</v>
      </c>
    </row>
    <row r="3" spans="1:10" x14ac:dyDescent="0.25">
      <c r="A3" s="64" t="s">
        <v>77</v>
      </c>
      <c r="B3" s="249"/>
      <c r="C3" s="249"/>
      <c r="D3" s="249"/>
      <c r="E3" s="249"/>
      <c r="F3" s="249"/>
      <c r="G3" s="249"/>
      <c r="H3" s="249"/>
      <c r="I3" s="249"/>
      <c r="J3" s="37"/>
    </row>
    <row r="4" spans="1:10" x14ac:dyDescent="0.25">
      <c r="A4" s="154" t="s">
        <v>78</v>
      </c>
      <c r="B4" s="100" t="s">
        <v>24</v>
      </c>
      <c r="C4" s="187"/>
      <c r="D4" s="192"/>
      <c r="E4" s="187"/>
      <c r="F4" s="187"/>
      <c r="G4" s="187"/>
      <c r="H4" s="187"/>
      <c r="I4" s="187"/>
      <c r="J4" s="147"/>
    </row>
    <row r="5" spans="1:10" s="67" customFormat="1" x14ac:dyDescent="0.25">
      <c r="A5" s="64" t="s">
        <v>95</v>
      </c>
      <c r="B5" s="100" t="s">
        <v>24</v>
      </c>
      <c r="C5" s="187"/>
      <c r="D5" s="192"/>
      <c r="E5" s="187"/>
      <c r="F5" s="187"/>
      <c r="G5" s="187"/>
      <c r="H5" s="187"/>
      <c r="I5" s="187"/>
      <c r="J5" s="147"/>
    </row>
    <row r="6" spans="1:10" x14ac:dyDescent="0.25">
      <c r="A6" s="68" t="s">
        <v>5</v>
      </c>
      <c r="B6" s="134"/>
      <c r="C6" s="134"/>
      <c r="D6" s="134"/>
      <c r="E6" s="134"/>
      <c r="F6" s="69">
        <f>SUM(F3:F5)</f>
        <v>0</v>
      </c>
      <c r="G6" s="69">
        <f>SUM(G3:G5)</f>
        <v>0</v>
      </c>
      <c r="H6" s="69">
        <f>SUM(H3:H5)</f>
        <v>0</v>
      </c>
      <c r="I6" s="69">
        <f>SUM(I3:I5)</f>
        <v>0</v>
      </c>
      <c r="J6" s="70">
        <f>SUM(J3:J5)</f>
        <v>0</v>
      </c>
    </row>
    <row r="7" spans="1:10" x14ac:dyDescent="0.25">
      <c r="B7" s="72"/>
      <c r="C7" s="72"/>
      <c r="D7" s="72"/>
      <c r="E7" s="72"/>
      <c r="F7" s="72"/>
      <c r="G7" s="72"/>
      <c r="H7" s="72"/>
      <c r="I7" s="72"/>
      <c r="J7" s="73"/>
    </row>
    <row r="8" spans="1:10" x14ac:dyDescent="0.25">
      <c r="A8" s="74" t="s">
        <v>43</v>
      </c>
      <c r="B8" s="75"/>
      <c r="C8" s="75"/>
      <c r="D8" s="75"/>
      <c r="E8" s="76"/>
      <c r="F8" s="76"/>
      <c r="H8" s="77"/>
    </row>
    <row r="9" spans="1:10" x14ac:dyDescent="0.25">
      <c r="A9" s="269" t="s">
        <v>9</v>
      </c>
      <c r="B9" s="270" t="s">
        <v>136</v>
      </c>
      <c r="C9" s="270"/>
      <c r="D9" s="270"/>
      <c r="E9" s="78"/>
      <c r="F9" s="78"/>
      <c r="H9" s="77"/>
    </row>
    <row r="10" spans="1:10" ht="45" x14ac:dyDescent="0.25">
      <c r="A10" s="269"/>
      <c r="B10" s="191" t="s">
        <v>10</v>
      </c>
      <c r="C10" s="191" t="s">
        <v>44</v>
      </c>
      <c r="D10" s="191" t="s">
        <v>12</v>
      </c>
      <c r="G10" s="78"/>
      <c r="H10" s="77"/>
    </row>
    <row r="11" spans="1:10" x14ac:dyDescent="0.25">
      <c r="A11" s="80" t="s">
        <v>45</v>
      </c>
      <c r="B11" s="191"/>
      <c r="C11" s="191"/>
      <c r="D11" s="191"/>
      <c r="G11" s="78"/>
      <c r="H11" s="77"/>
    </row>
    <row r="12" spans="1:10" s="67" customFormat="1" x14ac:dyDescent="0.25">
      <c r="A12" s="81" t="s">
        <v>46</v>
      </c>
      <c r="B12" s="82">
        <v>41.07</v>
      </c>
      <c r="C12" s="83">
        <v>1.6</v>
      </c>
      <c r="D12" s="84">
        <f>B12*C12</f>
        <v>65.712000000000003</v>
      </c>
      <c r="G12" s="85"/>
      <c r="H12" s="86"/>
    </row>
    <row r="13" spans="1:10" s="67" customFormat="1" x14ac:dyDescent="0.25">
      <c r="A13" s="81" t="s">
        <v>47</v>
      </c>
      <c r="B13" s="82">
        <v>57.09</v>
      </c>
      <c r="C13" s="83">
        <v>1.6</v>
      </c>
      <c r="D13" s="84">
        <f>B13*C13</f>
        <v>91.344000000000008</v>
      </c>
      <c r="G13" s="85"/>
      <c r="H13" s="86"/>
    </row>
    <row r="14" spans="1:10" s="67" customFormat="1" x14ac:dyDescent="0.25">
      <c r="A14" s="81" t="s">
        <v>48</v>
      </c>
      <c r="B14" s="82">
        <v>23.82</v>
      </c>
      <c r="C14" s="83">
        <v>1.6</v>
      </c>
      <c r="D14" s="84">
        <f>B14*C14</f>
        <v>38.112000000000002</v>
      </c>
      <c r="G14" s="85"/>
      <c r="H14" s="86"/>
    </row>
    <row r="15" spans="1:10" ht="17.25" x14ac:dyDescent="0.25">
      <c r="A15" s="87" t="s">
        <v>129</v>
      </c>
      <c r="B15" s="88"/>
      <c r="C15" s="88"/>
      <c r="D15" s="88"/>
    </row>
    <row r="17" spans="1:1" x14ac:dyDescent="0.25">
      <c r="A17" s="91"/>
    </row>
  </sheetData>
  <mergeCells count="2">
    <mergeCell ref="A9:A10"/>
    <mergeCell ref="B9:D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7</vt:i4>
      </vt:variant>
    </vt:vector>
  </HeadingPairs>
  <TitlesOfParts>
    <vt:vector size="17" baseType="lpstr">
      <vt:lpstr>Exhibit 1a</vt:lpstr>
      <vt:lpstr>Exhibit 1b</vt:lpstr>
      <vt:lpstr>Exhibit 1c</vt:lpstr>
      <vt:lpstr>Exhibit 1d</vt:lpstr>
      <vt:lpstr>Exhibit 1e</vt:lpstr>
      <vt:lpstr>Exhibit 2a</vt:lpstr>
      <vt:lpstr>Exhibit 2b</vt:lpstr>
      <vt:lpstr>Exhibit 2c</vt:lpstr>
      <vt:lpstr>Exhibit 2d</vt:lpstr>
      <vt:lpstr>Exhibit 2e</vt:lpstr>
      <vt:lpstr>'Exhibit 1a'!Print_Area</vt:lpstr>
      <vt:lpstr>'Exhibit 1b'!Print_Area</vt:lpstr>
      <vt:lpstr>'Exhibit 1c'!Print_Area</vt:lpstr>
      <vt:lpstr>'Exhibit 1e'!Print_Area</vt:lpstr>
      <vt:lpstr>'Exhibit 2a'!Print_Area</vt:lpstr>
      <vt:lpstr>'Exhibit 2b'!Print_Area</vt:lpstr>
      <vt:lpstr>'Exhibit 2c'!Print_Area</vt:lpstr>
    </vt:vector>
  </TitlesOfParts>
  <Company>RTI International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tcholloway</dc:creator>
  <cp:lastModifiedBy>EPA</cp:lastModifiedBy>
  <cp:lastPrinted>2014-08-13T20:41:59Z</cp:lastPrinted>
  <dcterms:created xsi:type="dcterms:W3CDTF">2014-04-23T20:01:48Z</dcterms:created>
  <dcterms:modified xsi:type="dcterms:W3CDTF">2018-08-14T17:49:36Z</dcterms:modified>
</cp:coreProperties>
</file>