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45" windowWidth="14340" windowHeight="9000"/>
  </bookViews>
  <sheets>
    <sheet name="ICR details" sheetId="1" r:id="rId1"/>
    <sheet name="summary" sheetId="3" r:id="rId2"/>
    <sheet name="use of SBA" sheetId="4" r:id="rId3"/>
  </sheets>
  <definedNames>
    <definedName name="_xlnm.Print_Area" localSheetId="0">'ICR details'!$A$1:$K$87</definedName>
    <definedName name="_xlnm.Print_Area" localSheetId="1">summary!$A$1:$H$87</definedName>
    <definedName name="_xlnm.Print_Area" localSheetId="2">'use of SBA'!$A$1:$E$19</definedName>
  </definedNames>
  <calcPr calcId="145621"/>
</workbook>
</file>

<file path=xl/calcChain.xml><?xml version="1.0" encoding="utf-8"?>
<calcChain xmlns="http://schemas.openxmlformats.org/spreadsheetml/2006/main">
  <c r="D15" i="4" l="1"/>
  <c r="D16" i="4" s="1"/>
  <c r="D18" i="4" s="1"/>
  <c r="E15" i="4"/>
  <c r="H69" i="3"/>
  <c r="H79" i="3" s="1"/>
  <c r="H23" i="3"/>
  <c r="G51" i="3"/>
  <c r="G65" i="1"/>
  <c r="G63" i="1"/>
  <c r="J26" i="1"/>
  <c r="G26" i="1"/>
  <c r="G23" i="1"/>
  <c r="G31" i="1"/>
  <c r="G79" i="1"/>
  <c r="J63" i="1"/>
  <c r="G43" i="1"/>
  <c r="J81" i="1"/>
  <c r="J82" i="1" s="1"/>
  <c r="G81" i="1"/>
  <c r="J73" i="1"/>
  <c r="G73" i="1"/>
  <c r="J65" i="1"/>
  <c r="J57" i="1"/>
  <c r="G57" i="1"/>
  <c r="J49" i="1"/>
  <c r="G49" i="1"/>
  <c r="J41" i="1"/>
  <c r="G41" i="1"/>
  <c r="J32" i="1"/>
  <c r="J31" i="1"/>
  <c r="G33" i="1"/>
  <c r="J16" i="1"/>
  <c r="J15" i="1"/>
  <c r="J24" i="1"/>
  <c r="J23" i="1"/>
  <c r="G17" i="1"/>
  <c r="E16" i="4" l="1"/>
  <c r="E18" i="4" s="1"/>
  <c r="E19" i="4" s="1"/>
  <c r="J17" i="1"/>
  <c r="J33" i="1"/>
  <c r="J25" i="1"/>
  <c r="H65" i="3" l="1"/>
  <c r="H66" i="3" s="1"/>
  <c r="H68" i="3" s="1"/>
  <c r="G65" i="3"/>
  <c r="G66" i="3" s="1"/>
  <c r="G68" i="3" s="1"/>
  <c r="H58" i="3"/>
  <c r="H59" i="3" s="1"/>
  <c r="H61" i="3" s="1"/>
  <c r="G58" i="3"/>
  <c r="G59" i="3" s="1"/>
  <c r="G61" i="3" s="1"/>
  <c r="H51" i="3"/>
  <c r="H52" i="3" s="1"/>
  <c r="H54" i="3" s="1"/>
  <c r="J59" i="1"/>
  <c r="H44" i="3"/>
  <c r="H45" i="3" s="1"/>
  <c r="H47" i="3" s="1"/>
  <c r="G44" i="3"/>
  <c r="H37" i="3"/>
  <c r="H38" i="3" s="1"/>
  <c r="H40" i="3" s="1"/>
  <c r="H75" i="3" s="1"/>
  <c r="G37" i="3"/>
  <c r="G38" i="3" s="1"/>
  <c r="G40" i="3" s="1"/>
  <c r="H30" i="3"/>
  <c r="H31" i="3" s="1"/>
  <c r="H33" i="3" s="1"/>
  <c r="G30" i="3"/>
  <c r="G31" i="3" s="1"/>
  <c r="H24" i="3"/>
  <c r="H26" i="3" s="1"/>
  <c r="G23" i="3"/>
  <c r="G24" i="3" s="1"/>
  <c r="G26" i="3" s="1"/>
  <c r="H16" i="3"/>
  <c r="H17" i="3" s="1"/>
  <c r="H19" i="3" s="1"/>
  <c r="G16" i="3"/>
  <c r="G17" i="3" s="1"/>
  <c r="G19" i="3" s="1"/>
  <c r="H9" i="3"/>
  <c r="H70" i="3" s="1"/>
  <c r="H80" i="3" s="1"/>
  <c r="G9" i="3"/>
  <c r="G10" i="3" s="1"/>
  <c r="G25" i="1"/>
  <c r="G12" i="3" l="1"/>
  <c r="H10" i="3"/>
  <c r="G52" i="3"/>
  <c r="G54" i="3" s="1"/>
  <c r="G45" i="3"/>
  <c r="G47" i="3" s="1"/>
  <c r="G33" i="3"/>
  <c r="G72" i="3" l="1"/>
  <c r="H12" i="3"/>
  <c r="H72" i="3" s="1"/>
  <c r="H71" i="3"/>
  <c r="H82" i="3" s="1"/>
  <c r="H84" i="3" s="1"/>
  <c r="G71" i="3"/>
  <c r="K39" i="1"/>
  <c r="G76" i="3" l="1"/>
  <c r="J74" i="1"/>
  <c r="J76" i="1" s="1"/>
  <c r="K44" i="1"/>
  <c r="K52" i="1" s="1"/>
  <c r="K60" i="1" s="1"/>
  <c r="K68" i="1" s="1"/>
  <c r="K76" i="1" s="1"/>
  <c r="K84" i="1" s="1"/>
  <c r="K28" i="1"/>
  <c r="K26" i="1"/>
  <c r="K34" i="1" s="1"/>
  <c r="K42" i="1" s="1"/>
  <c r="K50" i="1" s="1"/>
  <c r="K58" i="1" s="1"/>
  <c r="K66" i="1" s="1"/>
  <c r="K74" i="1" s="1"/>
  <c r="K82" i="1" s="1"/>
  <c r="K22" i="1"/>
  <c r="K30" i="1" s="1"/>
  <c r="K38" i="1" s="1"/>
  <c r="K46" i="1" s="1"/>
  <c r="K54" i="1" s="1"/>
  <c r="K62" i="1" s="1"/>
  <c r="K70" i="1" s="1"/>
  <c r="K78" i="1" s="1"/>
  <c r="H44" i="1"/>
  <c r="H52" i="1" s="1"/>
  <c r="H60" i="1" s="1"/>
  <c r="H68" i="1" s="1"/>
  <c r="H76" i="1" s="1"/>
  <c r="H84" i="1" s="1"/>
  <c r="H28" i="1"/>
  <c r="H26" i="1"/>
  <c r="H34" i="1" s="1"/>
  <c r="H42" i="1" s="1"/>
  <c r="H50" i="1" s="1"/>
  <c r="H58" i="1" s="1"/>
  <c r="H66" i="1" s="1"/>
  <c r="H74" i="1" s="1"/>
  <c r="H82" i="1" s="1"/>
  <c r="G19" i="1"/>
  <c r="G83" i="1"/>
  <c r="G75" i="1"/>
  <c r="G67" i="1"/>
  <c r="G59" i="1"/>
  <c r="G51" i="1"/>
  <c r="G35" i="1"/>
  <c r="H22" i="1"/>
  <c r="H30" i="1" s="1"/>
  <c r="H38" i="1" s="1"/>
  <c r="H46" i="1" s="1"/>
  <c r="H54" i="1" s="1"/>
  <c r="H62" i="1" s="1"/>
  <c r="H70" i="1" s="1"/>
  <c r="H78" i="1" s="1"/>
  <c r="G27" i="1"/>
  <c r="G34" i="1"/>
  <c r="G42" i="1"/>
  <c r="G44" i="1" s="1"/>
  <c r="G50" i="1"/>
  <c r="G58" i="1"/>
  <c r="G66" i="1"/>
  <c r="G74" i="1"/>
  <c r="G82" i="1"/>
  <c r="G84" i="1" s="1"/>
  <c r="J84" i="1"/>
  <c r="J66" i="1"/>
  <c r="J68" i="1" s="1"/>
  <c r="J58" i="1"/>
  <c r="J60" i="1" s="1"/>
  <c r="J50" i="1"/>
  <c r="J52" i="1" s="1"/>
  <c r="J42" i="1"/>
  <c r="J44" i="1" s="1"/>
  <c r="J36" i="1"/>
  <c r="J28" i="1"/>
  <c r="J18" i="1"/>
  <c r="J20" i="1" s="1"/>
  <c r="G18" i="1"/>
  <c r="G20" i="1" s="1"/>
  <c r="G28" i="1" l="1"/>
  <c r="G76" i="1"/>
  <c r="G68" i="1"/>
  <c r="G60" i="1"/>
  <c r="G52" i="1"/>
  <c r="G36" i="1"/>
</calcChain>
</file>

<file path=xl/sharedStrings.xml><?xml version="1.0" encoding="utf-8"?>
<sst xmlns="http://schemas.openxmlformats.org/spreadsheetml/2006/main" count="455" uniqueCount="112">
  <si>
    <t xml:space="preserve">Item #    </t>
  </si>
  <si>
    <t>AIDAR citation for the info Collection</t>
  </si>
  <si>
    <t xml:space="preserve">Summary &amp; Justification </t>
  </si>
  <si>
    <t>FAR or AIDAR Prescription</t>
  </si>
  <si>
    <t>Applicability</t>
  </si>
  <si>
    <t>Annual Federal Burden:</t>
  </si>
  <si>
    <t>Annual Public Burden:</t>
  </si>
  <si>
    <t>A.</t>
  </si>
  <si>
    <t>Hours per submission</t>
  </si>
  <si>
    <t>B.</t>
  </si>
  <si>
    <t>No. of submissions/year</t>
  </si>
  <si>
    <t>C.</t>
  </si>
  <si>
    <t>Total hr burden (A x B)</t>
  </si>
  <si>
    <t>D.</t>
  </si>
  <si>
    <t>Hourly Rate</t>
  </si>
  <si>
    <t>E.</t>
  </si>
  <si>
    <t>Total cost burden (C x D)</t>
  </si>
  <si>
    <t>752.219-8 Utilization of Small Business Concerns and Small Disadvantaged Business Concerns</t>
  </si>
  <si>
    <t>Contractors must notify OSDBU at least 45 days before placing orders for supplies or equipment in excess of 100k financed by USAID. This provides USAID with the means to monitor and encourage small business participation</t>
  </si>
  <si>
    <t>FAR 19.708(a) and AIDAR 719.708</t>
  </si>
  <si>
    <t>Above SAT, not PSC, not performed overseas.</t>
  </si>
  <si>
    <t>#2</t>
  </si>
  <si>
    <t>752.245-70 Government Property -- USAID Reporting Requirements</t>
  </si>
  <si>
    <t>Requires an annual report (format provided) on government property.  This is necessary to account for government property and was recommended by the GAO to solve a standing problem.</t>
  </si>
  <si>
    <t>FAR 45.107</t>
  </si>
  <si>
    <t>#3</t>
  </si>
  <si>
    <t>752.245-71   Title to and Care of Property</t>
  </si>
  <si>
    <t xml:space="preserve">Requires a final report on property acquired under the contract but titled to a foreign government. Contractor has control until the property is turned over to the Foreign Government. This is a normal and necessary administrative procedure, required to account for property. </t>
  </si>
  <si>
    <t>#4</t>
  </si>
  <si>
    <t xml:space="preserve">Contractors must submit copies of Bills for lading for all shipments to USAID and MARAD. This is necessary to verify compliance with the Cargo Preference Act. </t>
  </si>
  <si>
    <t>in solicitations and contracts solely for ocean transportation services, and in solicitations and contracts for goods and ocean transportation services when the ocean transportation will be fixed at the time the contract is awarded.</t>
  </si>
  <si>
    <t>#5</t>
  </si>
  <si>
    <t>752.7001 Biographical Data</t>
  </si>
  <si>
    <t xml:space="preserve">Contractor employees working outside of the US and all key personnel are required to submit personal, employment, history, education and salary data.  Personal data is necessary to permit estimation of overseas logistical support and allowances. Employment history and educational data is needed to assess qualifications.  Salary data is used as a means of cost monitoring, to determine reasonableness of proposed salary. </t>
  </si>
  <si>
    <t>N/A</t>
  </si>
  <si>
    <t>in all USAID CR contracts.</t>
  </si>
  <si>
    <t>#6</t>
  </si>
  <si>
    <t>752.7002 Travel and Transportation</t>
  </si>
  <si>
    <t xml:space="preserve">Contractors are required to furnish a copy of their Chief of Party's written authorization for emergency/irregular travel to the contracting officer. This ensures that the contractor has reviewed and assessed the need for emergency travel and provides the contracting officer a means to review the reasonableness of the decision and allowability of costs. </t>
  </si>
  <si>
    <t>In all CR contracts performed in whole or in part overseas.</t>
  </si>
  <si>
    <t>#7</t>
  </si>
  <si>
    <t>752.7003 Documentation for Payment</t>
  </si>
  <si>
    <t>As authorized by FAR 52.216-7(a), AIDAR 752.7003 specifies the format and certification requirements for invoicing costs. This is essential to provide a uniform basis for tracking funds expended or remaining under the contract and to protect the government's right in case invoices costs are determined to be unallowable, unallocable or unreasonable.</t>
  </si>
  <si>
    <t>in all USAID direct contracts, excluding fixed price contracts</t>
  </si>
  <si>
    <t>#8</t>
  </si>
  <si>
    <t xml:space="preserve">752.7004 Emergency locator information. </t>
  </si>
  <si>
    <t>All employees of contractors performing overseas are required to specify a person to be notified in case of an emergency.  This allows USAID Missions to respond as necessary and contact individual's family.  The information required is determined to be minimum necessary based on actual experience.</t>
  </si>
  <si>
    <t>in all contracts requiring travel overseas.</t>
  </si>
  <si>
    <t>#9</t>
  </si>
  <si>
    <t>752.7032 International Travel Approval and Notification Requirements</t>
  </si>
  <si>
    <t xml:space="preserve">Contractor is required to provide itineraries for all proposed international travel, and advance notification of travel to the USAID missions overseas in order to warn of security threats or arrange for evacuation.  In addition, USAID contractors are part of foreign assistance programs.  Arrivals notification and travel approval authority are necessary to allow the missions overseas to properly conduct the political and administrative requirements of the program, such as notifying and coordinating with the host government to assure that planned arrival times are acceptable. This is also necessary for arranging timely logistics support personnel to be available if needed. </t>
  </si>
  <si>
    <t>in any USAID contract requiring international travel.</t>
  </si>
  <si>
    <t>Explanation of how the numbers are estimated</t>
  </si>
  <si>
    <t>based on our previous experience</t>
  </si>
  <si>
    <t>hourly rate for GS 13/5 plus a burn rate of 110%</t>
  </si>
  <si>
    <t>Composite rate (GS 13/8*1/3 % of the time+GS 7/5*2/3 % of the time) + burn rate of 110%</t>
  </si>
  <si>
    <t>Formular (C*D)</t>
  </si>
  <si>
    <t>Formular (A*B)</t>
  </si>
  <si>
    <t>Composite rate (GS 111/5*90% of the time+GS 15/5*10% of the time) + burn rate of 110%</t>
  </si>
  <si>
    <t xml:space="preserve">FP, CR, T&amp;M, L-H contracts. </t>
  </si>
  <si>
    <t>In all contracts under which the contractor will acquire property for use overseas and the contract funds were obligated under a DOAG</t>
  </si>
  <si>
    <t xml:space="preserve">752.247-70  Preference for privately owned U.S.-flag commercial vessel </t>
  </si>
  <si>
    <t>Number of active CR contracts and orders recorded in a FY times 8 submissions per contract</t>
  </si>
  <si>
    <t>Number of active awards excluding FP contracts and order multiplied by 24 (bi-weekly submissions)</t>
  </si>
  <si>
    <t>Based on our previous experience, we estimate number of respondents per year - 200, number of responses per each respondent - 3, total number of responses per year - 600.</t>
  </si>
  <si>
    <t>based on estimated income per hour from the Bureau of Labor Statistics x weighted wage multiplier of 100%</t>
  </si>
  <si>
    <t>All active contracts/orders excluding those for FP ocean transportation and Pos multipied by our estimate of 8 submissions per contract/order</t>
  </si>
  <si>
    <t>All active contracts/orders excluding those for FP ocean transportation and POs multipied by our estimate of 3 submissions per contract/order</t>
  </si>
  <si>
    <t>Highlighted in green columns do not need to be submitted to OMB/OIRA</t>
  </si>
  <si>
    <t xml:space="preserve">ATTACHMENT I to the SUPPORTING STATEMENT FOR REQUEST FOR APPROVAL UNDER 
THE PAPERWORK REDUCTION ACT AND 5 CFR 1320
</t>
  </si>
  <si>
    <t xml:space="preserve">2018 Submission
THE PAPERWORK REDUCTION ACT AND 5 CFR 1320
</t>
  </si>
  <si>
    <t>60 % of all active contracts excluding those for FP ocean transportation and POs below SAT (use Pos instead of commercial items field as the com.items field is not always accurate)</t>
  </si>
  <si>
    <t xml:space="preserve">Number of respondents per year </t>
  </si>
  <si>
    <t xml:space="preserve">Total Annual Burden Hours </t>
  </si>
  <si>
    <t xml:space="preserve">Number of responses per respondent </t>
  </si>
  <si>
    <t xml:space="preserve">Number of responses per year </t>
  </si>
  <si>
    <t>Hourly rate</t>
  </si>
  <si>
    <t>TOTAL PUBLIC ANNUAL COST BURDEN NOT REIMBURSED THROUGH CONTRACTS (25% of public burden on item#5)</t>
  </si>
  <si>
    <t>TOTAL FEDERAL ANNUAL COST BURDEN (total federal budren +all public burden except for 25% of public burden on item#5)</t>
  </si>
  <si>
    <t>Total Annual Cost Burden</t>
  </si>
  <si>
    <t>Description of the estimates</t>
  </si>
  <si>
    <t xml:space="preserve">B. </t>
  </si>
  <si>
    <t>Numer of Respondents per year</t>
  </si>
  <si>
    <t xml:space="preserve">C. </t>
  </si>
  <si>
    <t>Number of responses per respondent</t>
  </si>
  <si>
    <t>F.</t>
  </si>
  <si>
    <t>G.</t>
  </si>
  <si>
    <t>10 % of all active contracts excluding those for FP ocean transportation and POs below SAT (use POs instead of commercial items field as other types of commercial item awards are already included)</t>
  </si>
  <si>
    <t>TOTAL NUMBER OF RESPONDENTS PER YEAR (total of all "B" entries)</t>
  </si>
  <si>
    <t>TOTAL NUMBER OF RESPONSES PER YEAR (total of all "D" entries)</t>
  </si>
  <si>
    <t>TOTAL ANNUAL BURDEN HOURS (total of all "E" entries)</t>
  </si>
  <si>
    <t>TOTAL ANNUAL COST BURDEN (total of all "G"entries)</t>
  </si>
  <si>
    <t>ANNUAL REPORTING AND RECORDKEEPING HOURS BURDEN PER FORM OMB 83-I</t>
  </si>
  <si>
    <t>a. Number of respondents</t>
  </si>
  <si>
    <t>b. Total annual responses</t>
  </si>
  <si>
    <t xml:space="preserve">        1. Percentage of these responses collected electronically</t>
  </si>
  <si>
    <t>c. Total annual hours requested</t>
  </si>
  <si>
    <t>d. Current OMB inventory</t>
  </si>
  <si>
    <t xml:space="preserve">e. Difference      </t>
  </si>
  <si>
    <t>f. Explanation of difference</t>
  </si>
  <si>
    <t xml:space="preserve">1. Program change      </t>
  </si>
  <si>
    <t xml:space="preserve">2. Adjustment      </t>
  </si>
  <si>
    <t>Fluctuates based on the number of active awards in USAID's inventory.</t>
  </si>
  <si>
    <t>Annual Federal Burden</t>
  </si>
  <si>
    <t>Annual Public Burden</t>
  </si>
  <si>
    <t>TOTAL PUBLIC ANNUAL COST BURDEN NOT REIMBURSED THROUGH CONTRACTS (25% of public burden)</t>
  </si>
  <si>
    <t>Annual Public Burden on Small Businesses</t>
  </si>
  <si>
    <t xml:space="preserve">Impact on small businesses or other small entities
THE PAPERWORK REDUCTION ACT AND 5 CFR 1320
</t>
  </si>
  <si>
    <t>AIDAR 745.107</t>
  </si>
  <si>
    <t>AIDAR 747.507</t>
  </si>
  <si>
    <t>Contractors are required to furnish a copy of their Chief of Party's written authorization for emergency/irregular travel to the contracting officer. This ensures that the contractor has reviewed and assessed the need for emergency travel and provides the contracting officer a means to review the reasonableness of the decision and allowability of costs.</t>
  </si>
  <si>
    <t>#1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</si>
</sst>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quot;$&quot;#,##0"/>
    <numFmt numFmtId="166" formatCode="0.0"/>
  </numFmts>
  <fonts count="12" x14ac:knownFonts="1">
    <font>
      <sz val="11"/>
      <color theme="1"/>
      <name val="Calibri"/>
      <family val="2"/>
      <scheme val="minor"/>
    </font>
    <font>
      <b/>
      <u/>
      <sz val="12"/>
      <color theme="1"/>
      <name val="Times New Roman"/>
      <family val="1"/>
    </font>
    <font>
      <sz val="12"/>
      <color theme="1"/>
      <name val="Times New Roman"/>
      <family val="1"/>
    </font>
    <font>
      <b/>
      <sz val="12"/>
      <color theme="1"/>
      <name val="Times New Roman"/>
      <family val="1"/>
    </font>
    <font>
      <sz val="12"/>
      <color rgb="FF000000"/>
      <name val="Times New Roman"/>
      <family val="1"/>
    </font>
    <font>
      <b/>
      <sz val="11"/>
      <color theme="1"/>
      <name val="Calibri"/>
      <family val="2"/>
      <scheme val="minor"/>
    </font>
    <font>
      <sz val="12"/>
      <color theme="1"/>
      <name val="Arial"/>
      <family val="2"/>
    </font>
    <font>
      <b/>
      <u/>
      <sz val="12"/>
      <color theme="1"/>
      <name val="Arial"/>
      <family val="2"/>
    </font>
    <font>
      <b/>
      <sz val="12"/>
      <color theme="1"/>
      <name val="Arial"/>
      <family val="2"/>
    </font>
    <font>
      <b/>
      <sz val="12"/>
      <color theme="1"/>
      <name val="Calibri"/>
      <family val="2"/>
      <scheme val="minor"/>
    </font>
    <font>
      <sz val="12"/>
      <color theme="1"/>
      <name val="Calibri"/>
      <family val="2"/>
      <scheme val="minor"/>
    </font>
    <font>
      <u/>
      <sz val="12"/>
      <color theme="1"/>
      <name val="Times New Roman"/>
      <family val="1"/>
    </font>
  </fonts>
  <fills count="4">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thin">
        <color indexed="64"/>
      </left>
      <right/>
      <top style="medium">
        <color indexed="64"/>
      </top>
      <bottom/>
      <diagonal/>
    </border>
    <border>
      <left style="thin">
        <color indexed="64"/>
      </left>
      <right/>
      <top/>
      <bottom style="thin">
        <color auto="1"/>
      </bottom>
      <diagonal/>
    </border>
    <border>
      <left style="thin">
        <color auto="1"/>
      </left>
      <right/>
      <top style="thin">
        <color auto="1"/>
      </top>
      <bottom/>
      <diagonal/>
    </border>
    <border>
      <left/>
      <right style="thin">
        <color auto="1"/>
      </right>
      <top style="thin">
        <color indexed="64"/>
      </top>
      <bottom/>
      <diagonal/>
    </border>
    <border>
      <left/>
      <right style="thin">
        <color auto="1"/>
      </right>
      <top/>
      <bottom/>
      <diagonal/>
    </border>
    <border>
      <left/>
      <right style="thin">
        <color auto="1"/>
      </right>
      <top/>
      <bottom style="thin">
        <color auto="1"/>
      </bottom>
      <diagonal/>
    </border>
    <border>
      <left style="thin">
        <color indexed="64"/>
      </left>
      <right style="thin">
        <color auto="1"/>
      </right>
      <top style="medium">
        <color indexed="64"/>
      </top>
      <bottom/>
      <diagonal/>
    </border>
  </borders>
  <cellStyleXfs count="1">
    <xf numFmtId="0" fontId="0" fillId="0" borderId="0"/>
  </cellStyleXfs>
  <cellXfs count="144">
    <xf numFmtId="0" fontId="0" fillId="0" borderId="0" xfId="0"/>
    <xf numFmtId="0" fontId="2" fillId="0" borderId="5" xfId="0" applyFont="1" applyBorder="1" applyAlignment="1">
      <alignment vertical="center" wrapText="1"/>
    </xf>
    <xf numFmtId="0" fontId="1" fillId="0" borderId="7" xfId="0" applyFont="1" applyBorder="1" applyAlignment="1">
      <alignment vertical="center" wrapText="1"/>
    </xf>
    <xf numFmtId="0" fontId="3" fillId="0" borderId="7" xfId="0" applyFont="1" applyBorder="1" applyAlignment="1">
      <alignment vertical="center" wrapText="1"/>
    </xf>
    <xf numFmtId="0" fontId="0" fillId="0" borderId="0" xfId="0" applyFont="1"/>
    <xf numFmtId="0" fontId="0" fillId="0" borderId="0" xfId="0" applyFill="1" applyAlignment="1">
      <alignment horizontal="center"/>
    </xf>
    <xf numFmtId="0" fontId="2" fillId="0" borderId="5" xfId="0" applyFont="1" applyFill="1" applyBorder="1" applyAlignment="1">
      <alignment horizontal="center" vertical="center" wrapText="1"/>
    </xf>
    <xf numFmtId="0" fontId="0" fillId="0" borderId="0" xfId="0" applyFill="1"/>
    <xf numFmtId="0" fontId="2" fillId="0" borderId="5" xfId="0" applyFont="1" applyFill="1" applyBorder="1" applyAlignment="1">
      <alignment vertical="center" wrapText="1"/>
    </xf>
    <xf numFmtId="0" fontId="3" fillId="0" borderId="7" xfId="0" applyFont="1" applyFill="1" applyBorder="1" applyAlignment="1">
      <alignment vertical="center" wrapText="1"/>
    </xf>
    <xf numFmtId="0" fontId="0" fillId="0" borderId="7" xfId="0" applyFill="1" applyBorder="1" applyAlignment="1">
      <alignment vertical="top" wrapText="1"/>
    </xf>
    <xf numFmtId="2" fontId="2"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0" fillId="2" borderId="0" xfId="0" applyFill="1" applyAlignment="1">
      <alignment horizont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5" xfId="0" applyFill="1" applyBorder="1" applyAlignment="1">
      <alignment horizontal="center" vertical="top" wrapText="1"/>
    </xf>
    <xf numFmtId="0" fontId="0" fillId="2" borderId="7" xfId="0"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0" xfId="0" applyFill="1"/>
    <xf numFmtId="0" fontId="0" fillId="2" borderId="0" xfId="0" applyFont="1" applyFill="1"/>
    <xf numFmtId="0" fontId="5" fillId="2" borderId="0" xfId="0" applyFont="1" applyFill="1"/>
    <xf numFmtId="0" fontId="2" fillId="0" borderId="4" xfId="0" applyFont="1" applyBorder="1" applyAlignment="1">
      <alignment vertical="center"/>
    </xf>
    <xf numFmtId="0" fontId="2" fillId="0" borderId="6" xfId="0" applyFont="1" applyBorder="1" applyAlignment="1">
      <alignment vertical="center"/>
    </xf>
    <xf numFmtId="0" fontId="2" fillId="0" borderId="6" xfId="0" applyFont="1" applyFill="1" applyBorder="1" applyAlignment="1">
      <alignment horizontal="center" vertical="center"/>
    </xf>
    <xf numFmtId="0" fontId="3" fillId="0" borderId="6" xfId="0" applyFont="1" applyBorder="1" applyAlignment="1">
      <alignment vertical="center"/>
    </xf>
    <xf numFmtId="1" fontId="2" fillId="0" borderId="5"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xf numFmtId="165" fontId="0" fillId="0" borderId="0" xfId="0" applyNumberFormat="1"/>
    <xf numFmtId="166" fontId="6" fillId="0" borderId="9" xfId="0" applyNumberFormat="1" applyFont="1" applyBorder="1" applyAlignment="1">
      <alignment vertical="center" wrapText="1"/>
    </xf>
    <xf numFmtId="166" fontId="6" fillId="0" borderId="14" xfId="0" applyNumberFormat="1" applyFont="1" applyBorder="1" applyAlignment="1">
      <alignment vertical="center" wrapText="1"/>
    </xf>
    <xf numFmtId="0" fontId="8" fillId="0" borderId="9" xfId="0" applyFont="1" applyBorder="1" applyAlignment="1">
      <alignment vertical="center"/>
    </xf>
    <xf numFmtId="0" fontId="6" fillId="0" borderId="9" xfId="0" applyFont="1" applyBorder="1" applyAlignment="1">
      <alignment vertical="center"/>
    </xf>
    <xf numFmtId="44" fontId="6" fillId="0" borderId="9" xfId="0" applyNumberFormat="1" applyFont="1" applyBorder="1" applyAlignment="1">
      <alignment vertical="center" wrapText="1"/>
    </xf>
    <xf numFmtId="44" fontId="6" fillId="0" borderId="14" xfId="0" applyNumberFormat="1" applyFont="1" applyBorder="1" applyAlignment="1">
      <alignment vertical="center" wrapText="1"/>
    </xf>
    <xf numFmtId="164" fontId="6" fillId="0" borderId="9" xfId="0" applyNumberFormat="1" applyFont="1" applyBorder="1" applyAlignment="1">
      <alignment vertical="center" wrapText="1"/>
    </xf>
    <xf numFmtId="164" fontId="6" fillId="0" borderId="14" xfId="0" applyNumberFormat="1" applyFont="1" applyBorder="1" applyAlignment="1">
      <alignmen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1" fontId="2" fillId="0" borderId="5" xfId="0" applyNumberFormat="1" applyFont="1" applyFill="1" applyBorder="1" applyAlignment="1">
      <alignment vertical="center" wrapText="1"/>
    </xf>
    <xf numFmtId="0" fontId="6" fillId="0" borderId="0" xfId="0" applyFont="1" applyAlignment="1">
      <alignment vertical="center"/>
    </xf>
    <xf numFmtId="0" fontId="10" fillId="0" borderId="0" xfId="0" applyFont="1"/>
    <xf numFmtId="0" fontId="10" fillId="0" borderId="0" xfId="0" applyFont="1" applyAlignment="1"/>
    <xf numFmtId="9" fontId="9" fillId="0" borderId="0" xfId="0" applyNumberFormat="1" applyFont="1"/>
    <xf numFmtId="3" fontId="9" fillId="0" borderId="0" xfId="0" applyNumberFormat="1" applyFont="1"/>
    <xf numFmtId="0" fontId="9" fillId="0" borderId="0" xfId="0" applyFont="1" applyAlignment="1">
      <alignment horizontal="right"/>
    </xf>
    <xf numFmtId="3" fontId="8" fillId="0" borderId="9" xfId="0" applyNumberFormat="1" applyFont="1" applyBorder="1"/>
    <xf numFmtId="3" fontId="8" fillId="0" borderId="14" xfId="0" applyNumberFormat="1" applyFont="1" applyBorder="1"/>
    <xf numFmtId="165" fontId="8" fillId="0" borderId="16" xfId="0" applyNumberFormat="1" applyFont="1" applyBorder="1"/>
    <xf numFmtId="165" fontId="8" fillId="0" borderId="17" xfId="0" applyNumberFormat="1" applyFont="1" applyBorder="1"/>
    <xf numFmtId="165" fontId="8" fillId="0" borderId="0" xfId="0" applyNumberFormat="1" applyFont="1" applyAlignment="1"/>
    <xf numFmtId="165" fontId="8" fillId="0" borderId="0" xfId="0" applyNumberFormat="1" applyFont="1"/>
    <xf numFmtId="165" fontId="2" fillId="0" borderId="5" xfId="0" applyNumberFormat="1" applyFont="1" applyFill="1" applyBorder="1" applyAlignment="1">
      <alignment horizontal="center" vertical="center" wrapText="1"/>
    </xf>
    <xf numFmtId="165" fontId="8" fillId="0" borderId="9" xfId="0" applyNumberFormat="1" applyFont="1" applyBorder="1" applyAlignment="1">
      <alignment vertical="center"/>
    </xf>
    <xf numFmtId="165" fontId="8" fillId="0" borderId="14" xfId="0" applyNumberFormat="1" applyFont="1" applyBorder="1" applyAlignment="1">
      <alignment vertical="center"/>
    </xf>
    <xf numFmtId="0" fontId="7" fillId="0" borderId="24" xfId="0" applyFont="1" applyBorder="1" applyAlignment="1">
      <alignment horizontal="center" vertical="center" wrapText="1"/>
    </xf>
    <xf numFmtId="0" fontId="2" fillId="0" borderId="26" xfId="0" applyFont="1" applyBorder="1" applyAlignment="1">
      <alignment vertical="center" wrapText="1"/>
    </xf>
    <xf numFmtId="0" fontId="2" fillId="0" borderId="10" xfId="0" applyFont="1" applyBorder="1" applyAlignment="1">
      <alignment vertical="center" wrapText="1"/>
    </xf>
    <xf numFmtId="0" fontId="2" fillId="0" borderId="25" xfId="0" applyFont="1" applyBorder="1" applyAlignment="1">
      <alignment vertical="center" wrapText="1"/>
    </xf>
    <xf numFmtId="0" fontId="2" fillId="0" borderId="0" xfId="0" applyFont="1" applyBorder="1" applyAlignment="1">
      <alignment vertical="center" wrapText="1"/>
    </xf>
    <xf numFmtId="0" fontId="5" fillId="3" borderId="9" xfId="0" applyFont="1" applyFill="1" applyBorder="1" applyAlignment="1">
      <alignment wrapText="1"/>
    </xf>
    <xf numFmtId="0" fontId="0" fillId="3" borderId="9" xfId="0" applyFont="1" applyFill="1" applyBorder="1"/>
    <xf numFmtId="165" fontId="8" fillId="3" borderId="14" xfId="0" applyNumberFormat="1" applyFont="1" applyFill="1" applyBorder="1" applyAlignment="1">
      <alignment vertical="center"/>
    </xf>
    <xf numFmtId="0" fontId="7" fillId="0" borderId="30" xfId="0" applyFont="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4" xfId="0" applyBorder="1" applyAlignment="1">
      <alignment vertical="center" wrapText="1"/>
    </xf>
    <xf numFmtId="0" fontId="0" fillId="2" borderId="4" xfId="0" applyFill="1" applyBorder="1" applyAlignment="1">
      <alignment horizontal="center" wrapText="1"/>
    </xf>
    <xf numFmtId="0" fontId="0" fillId="2" borderId="6" xfId="0" applyFill="1" applyBorder="1" applyAlignment="1">
      <alignment horizont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0" xfId="0" applyFont="1" applyAlignment="1">
      <alignment horizont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1" fillId="0" borderId="2" xfId="0" applyFont="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 fillId="0" borderId="2"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2" fontId="2" fillId="2" borderId="4" xfId="0" applyNumberFormat="1" applyFont="1" applyFill="1" applyBorder="1" applyAlignment="1">
      <alignment horizontal="center" vertical="center" wrapText="1"/>
    </xf>
    <xf numFmtId="0" fontId="8" fillId="0" borderId="10" xfId="0" applyFont="1" applyBorder="1" applyAlignment="1">
      <alignment wrapText="1"/>
    </xf>
    <xf numFmtId="0" fontId="0" fillId="0" borderId="0" xfId="0" applyAlignment="1">
      <alignment wrapText="1"/>
    </xf>
    <xf numFmtId="0" fontId="6" fillId="0" borderId="9" xfId="0" applyFont="1" applyBorder="1" applyAlignment="1">
      <alignment vertical="center" wrapText="1"/>
    </xf>
    <xf numFmtId="0" fontId="6" fillId="0" borderId="9" xfId="0" applyFont="1" applyBorder="1" applyAlignment="1">
      <alignment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8" fillId="0" borderId="13" xfId="0" applyFont="1" applyBorder="1" applyAlignment="1">
      <alignment horizontal="center"/>
    </xf>
    <xf numFmtId="0" fontId="8" fillId="0" borderId="9"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6" fillId="0" borderId="13" xfId="0" applyFont="1" applyBorder="1" applyAlignment="1">
      <alignment vertical="center" wrapText="1"/>
    </xf>
    <xf numFmtId="0" fontId="6" fillId="0" borderId="23" xfId="0" applyFont="1" applyBorder="1" applyAlignment="1">
      <alignment vertical="center" wrapText="1"/>
    </xf>
    <xf numFmtId="0" fontId="6" fillId="0" borderId="21" xfId="0" applyFont="1" applyBorder="1" applyAlignment="1">
      <alignment vertical="center" wrapText="1"/>
    </xf>
    <xf numFmtId="0" fontId="6" fillId="0" borderId="21" xfId="0" applyFont="1" applyBorder="1" applyAlignment="1">
      <alignment vertical="center"/>
    </xf>
    <xf numFmtId="0" fontId="6" fillId="0" borderId="22"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8" fillId="0" borderId="0" xfId="0" applyFont="1" applyAlignment="1">
      <alignment horizontal="center" wrapText="1"/>
    </xf>
    <xf numFmtId="0" fontId="6" fillId="0" borderId="0" xfId="0" applyFont="1" applyAlignment="1">
      <alignment vertical="center"/>
    </xf>
    <xf numFmtId="0" fontId="10" fillId="0" borderId="0" xfId="0" applyFont="1" applyAlignment="1"/>
    <xf numFmtId="0" fontId="9" fillId="0" borderId="0" xfId="0" applyFont="1" applyAlignment="1">
      <alignment wrapText="1"/>
    </xf>
    <xf numFmtId="0" fontId="9" fillId="0" borderId="0" xfId="0" applyFont="1" applyAlignment="1">
      <alignment horizontal="right" wrapText="1"/>
    </xf>
    <xf numFmtId="0" fontId="0" fillId="0" borderId="0" xfId="0" applyAlignment="1">
      <alignment horizontal="right" wrapText="1"/>
    </xf>
    <xf numFmtId="0" fontId="0" fillId="0" borderId="22" xfId="0" applyBorder="1" applyAlignment="1"/>
    <xf numFmtId="0" fontId="6" fillId="0" borderId="27" xfId="0" applyFont="1" applyBorder="1" applyAlignment="1">
      <alignment vertical="center" wrapText="1"/>
    </xf>
    <xf numFmtId="0" fontId="6" fillId="0" borderId="28" xfId="0" applyFont="1" applyBorder="1" applyAlignment="1">
      <alignment vertical="center" wrapText="1"/>
    </xf>
    <xf numFmtId="0" fontId="0" fillId="0" borderId="29" xfId="0" applyBorder="1" applyAlignment="1"/>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16"/>
  <sheetViews>
    <sheetView tabSelected="1" topLeftCell="A13" zoomScale="86" zoomScaleNormal="86" workbookViewId="0">
      <selection activeCell="M76" sqref="M76"/>
    </sheetView>
  </sheetViews>
  <sheetFormatPr defaultRowHeight="15" x14ac:dyDescent="0.25"/>
  <cols>
    <col min="2" max="2" width="21.28515625" customWidth="1"/>
    <col min="3" max="3" width="50.140625" customWidth="1"/>
    <col min="4" max="4" width="17.28515625" style="5" customWidth="1"/>
    <col min="5" max="5" width="25.5703125" style="5" hidden="1" customWidth="1"/>
    <col min="6" max="6" width="4.42578125" customWidth="1"/>
    <col min="7" max="7" width="30.5703125" style="7" customWidth="1"/>
    <col min="8" max="8" width="46" style="7" hidden="1" customWidth="1"/>
    <col min="9" max="9" width="4.140625" style="7" customWidth="1"/>
    <col min="10" max="10" width="27.7109375" style="7" customWidth="1"/>
    <col min="11" max="11" width="47.140625" style="7" hidden="1" customWidth="1"/>
    <col min="12" max="12" width="15" customWidth="1"/>
  </cols>
  <sheetData>
    <row r="2" spans="1:11" ht="14.45" x14ac:dyDescent="0.3">
      <c r="A2" s="89" t="s">
        <v>69</v>
      </c>
      <c r="B2" s="89"/>
      <c r="C2" s="89"/>
      <c r="D2" s="89"/>
      <c r="E2" s="89"/>
      <c r="F2" s="89"/>
      <c r="G2" s="89"/>
      <c r="H2" s="89"/>
      <c r="I2" s="89"/>
      <c r="J2" s="89"/>
      <c r="K2" s="89"/>
    </row>
    <row r="3" spans="1:11" ht="14.45" x14ac:dyDescent="0.3">
      <c r="A3" s="89" t="s">
        <v>70</v>
      </c>
      <c r="B3" s="89"/>
      <c r="C3" s="89"/>
      <c r="D3" s="89"/>
      <c r="E3" s="89"/>
      <c r="F3" s="89"/>
      <c r="G3" s="89"/>
      <c r="H3" s="89"/>
      <c r="I3" s="89"/>
      <c r="J3" s="89"/>
      <c r="K3" s="89"/>
    </row>
    <row r="4" spans="1:11" thickBot="1" x14ac:dyDescent="0.35"/>
    <row r="5" spans="1:11" ht="15.75" customHeight="1" x14ac:dyDescent="0.25">
      <c r="A5" s="102" t="s">
        <v>0</v>
      </c>
      <c r="B5" s="102" t="s">
        <v>1</v>
      </c>
      <c r="C5" s="102" t="s">
        <v>2</v>
      </c>
      <c r="D5" s="105" t="s">
        <v>3</v>
      </c>
      <c r="E5" s="90" t="s">
        <v>4</v>
      </c>
      <c r="F5" s="96" t="s">
        <v>5</v>
      </c>
      <c r="G5" s="97"/>
      <c r="H5" s="98"/>
      <c r="I5" s="99" t="s">
        <v>6</v>
      </c>
      <c r="J5" s="100"/>
      <c r="K5" s="101"/>
    </row>
    <row r="6" spans="1:11" ht="15.75" x14ac:dyDescent="0.25">
      <c r="A6" s="103"/>
      <c r="B6" s="103"/>
      <c r="C6" s="103"/>
      <c r="D6" s="106"/>
      <c r="E6" s="91"/>
      <c r="F6" s="1" t="s">
        <v>7</v>
      </c>
      <c r="G6" s="8" t="s">
        <v>8</v>
      </c>
      <c r="H6" s="93" t="s">
        <v>52</v>
      </c>
      <c r="I6" s="1" t="s">
        <v>7</v>
      </c>
      <c r="J6" s="8" t="s">
        <v>8</v>
      </c>
      <c r="K6" s="93" t="s">
        <v>52</v>
      </c>
    </row>
    <row r="7" spans="1:11" ht="31.5" x14ac:dyDescent="0.25">
      <c r="A7" s="103"/>
      <c r="B7" s="103"/>
      <c r="C7" s="103"/>
      <c r="D7" s="106"/>
      <c r="E7" s="91"/>
      <c r="F7" s="1" t="s">
        <v>81</v>
      </c>
      <c r="G7" s="8" t="s">
        <v>82</v>
      </c>
      <c r="H7" s="93"/>
      <c r="I7" s="1" t="s">
        <v>81</v>
      </c>
      <c r="J7" s="8" t="s">
        <v>82</v>
      </c>
      <c r="K7" s="109"/>
    </row>
    <row r="8" spans="1:11" ht="31.5" x14ac:dyDescent="0.25">
      <c r="A8" s="103"/>
      <c r="B8" s="103"/>
      <c r="C8" s="103"/>
      <c r="D8" s="106"/>
      <c r="E8" s="91"/>
      <c r="F8" s="1" t="s">
        <v>83</v>
      </c>
      <c r="G8" s="8" t="s">
        <v>84</v>
      </c>
      <c r="H8" s="93"/>
      <c r="I8" s="1" t="s">
        <v>83</v>
      </c>
      <c r="J8" s="8" t="s">
        <v>84</v>
      </c>
      <c r="K8" s="109"/>
    </row>
    <row r="9" spans="1:11" ht="15.75" x14ac:dyDescent="0.25">
      <c r="A9" s="103"/>
      <c r="B9" s="103"/>
      <c r="C9" s="103"/>
      <c r="D9" s="106"/>
      <c r="E9" s="91"/>
      <c r="F9" s="1" t="s">
        <v>13</v>
      </c>
      <c r="G9" s="8" t="s">
        <v>10</v>
      </c>
      <c r="H9" s="94"/>
      <c r="I9" s="1" t="s">
        <v>13</v>
      </c>
      <c r="J9" s="8" t="s">
        <v>10</v>
      </c>
      <c r="K9" s="109"/>
    </row>
    <row r="10" spans="1:11" ht="15.6" customHeight="1" x14ac:dyDescent="0.25">
      <c r="A10" s="103"/>
      <c r="B10" s="103"/>
      <c r="C10" s="103"/>
      <c r="D10" s="106"/>
      <c r="E10" s="91"/>
      <c r="F10" s="1" t="s">
        <v>15</v>
      </c>
      <c r="G10" s="8" t="s">
        <v>12</v>
      </c>
      <c r="H10" s="94"/>
      <c r="I10" s="1" t="s">
        <v>15</v>
      </c>
      <c r="J10" s="8" t="s">
        <v>12</v>
      </c>
      <c r="K10" s="109"/>
    </row>
    <row r="11" spans="1:11" ht="15.75" x14ac:dyDescent="0.25">
      <c r="A11" s="103"/>
      <c r="B11" s="103"/>
      <c r="C11" s="103"/>
      <c r="D11" s="106"/>
      <c r="E11" s="91"/>
      <c r="F11" s="1" t="s">
        <v>85</v>
      </c>
      <c r="G11" s="8" t="s">
        <v>14</v>
      </c>
      <c r="H11" s="94"/>
      <c r="I11" s="1" t="s">
        <v>85</v>
      </c>
      <c r="J11" s="8" t="s">
        <v>14</v>
      </c>
      <c r="K11" s="109"/>
    </row>
    <row r="12" spans="1:11" ht="15.75" x14ac:dyDescent="0.25">
      <c r="A12" s="103"/>
      <c r="B12" s="103"/>
      <c r="C12" s="103"/>
      <c r="D12" s="106"/>
      <c r="E12" s="91"/>
      <c r="F12" s="1" t="s">
        <v>86</v>
      </c>
      <c r="G12" s="8" t="s">
        <v>16</v>
      </c>
      <c r="H12" s="94"/>
      <c r="I12" s="1" t="s">
        <v>86</v>
      </c>
      <c r="J12" s="8" t="s">
        <v>16</v>
      </c>
      <c r="K12" s="109"/>
    </row>
    <row r="13" spans="1:11" ht="5.45" customHeight="1" thickBot="1" x14ac:dyDescent="0.3">
      <c r="A13" s="104"/>
      <c r="B13" s="104"/>
      <c r="C13" s="104"/>
      <c r="D13" s="107"/>
      <c r="E13" s="92"/>
      <c r="F13" s="2"/>
      <c r="G13" s="9"/>
      <c r="H13" s="95"/>
      <c r="I13" s="9"/>
      <c r="J13" s="10"/>
      <c r="K13" s="110"/>
    </row>
    <row r="14" spans="1:11" ht="29.45" customHeight="1" x14ac:dyDescent="0.25">
      <c r="A14" s="83">
        <v>1</v>
      </c>
      <c r="B14" s="71" t="s">
        <v>17</v>
      </c>
      <c r="C14" s="71" t="s">
        <v>18</v>
      </c>
      <c r="D14" s="74" t="s">
        <v>19</v>
      </c>
      <c r="E14" s="86" t="s">
        <v>20</v>
      </c>
      <c r="F14" s="1" t="s">
        <v>7</v>
      </c>
      <c r="G14" s="11">
        <v>0.75</v>
      </c>
      <c r="H14" s="15" t="s">
        <v>53</v>
      </c>
      <c r="I14" s="1" t="s">
        <v>7</v>
      </c>
      <c r="J14" s="11">
        <v>1</v>
      </c>
      <c r="K14" s="15" t="s">
        <v>53</v>
      </c>
    </row>
    <row r="15" spans="1:11" ht="29.45" customHeight="1" x14ac:dyDescent="0.25">
      <c r="A15" s="84"/>
      <c r="B15" s="72"/>
      <c r="C15" s="72"/>
      <c r="D15" s="108"/>
      <c r="E15" s="87"/>
      <c r="F15" s="1" t="s">
        <v>81</v>
      </c>
      <c r="G15" s="32">
        <v>100</v>
      </c>
      <c r="H15" s="87" t="s">
        <v>53</v>
      </c>
      <c r="I15" s="1" t="s">
        <v>81</v>
      </c>
      <c r="J15" s="32">
        <f>G15</f>
        <v>100</v>
      </c>
      <c r="K15" s="87" t="s">
        <v>53</v>
      </c>
    </row>
    <row r="16" spans="1:11" ht="29.45" customHeight="1" x14ac:dyDescent="0.25">
      <c r="A16" s="84"/>
      <c r="B16" s="72"/>
      <c r="C16" s="72"/>
      <c r="D16" s="108"/>
      <c r="E16" s="87"/>
      <c r="F16" s="1" t="s">
        <v>83</v>
      </c>
      <c r="G16" s="32">
        <v>1</v>
      </c>
      <c r="H16" s="108"/>
      <c r="I16" s="1" t="s">
        <v>83</v>
      </c>
      <c r="J16" s="32">
        <f>G16</f>
        <v>1</v>
      </c>
      <c r="K16" s="108"/>
    </row>
    <row r="17" spans="1:11" ht="16.899999999999999" customHeight="1" x14ac:dyDescent="0.25">
      <c r="A17" s="84"/>
      <c r="B17" s="80"/>
      <c r="C17" s="80"/>
      <c r="D17" s="108"/>
      <c r="E17" s="87"/>
      <c r="F17" s="1" t="s">
        <v>13</v>
      </c>
      <c r="G17" s="6">
        <f>G15*G16</f>
        <v>100</v>
      </c>
      <c r="H17" s="108"/>
      <c r="I17" s="1" t="s">
        <v>13</v>
      </c>
      <c r="J17" s="6">
        <f>J15*J16</f>
        <v>100</v>
      </c>
      <c r="K17" s="108"/>
    </row>
    <row r="18" spans="1:11" ht="25.15" customHeight="1" x14ac:dyDescent="0.25">
      <c r="A18" s="84"/>
      <c r="B18" s="80"/>
      <c r="C18" s="80"/>
      <c r="D18" s="108"/>
      <c r="E18" s="87"/>
      <c r="F18" s="1" t="s">
        <v>15</v>
      </c>
      <c r="G18" s="6">
        <f>G14*G17</f>
        <v>75</v>
      </c>
      <c r="H18" s="16" t="s">
        <v>57</v>
      </c>
      <c r="I18" s="1" t="s">
        <v>15</v>
      </c>
      <c r="J18" s="6">
        <f>J14*J17</f>
        <v>100</v>
      </c>
      <c r="K18" s="16" t="s">
        <v>57</v>
      </c>
    </row>
    <row r="19" spans="1:11" ht="45" customHeight="1" x14ac:dyDescent="0.25">
      <c r="A19" s="84"/>
      <c r="B19" s="80"/>
      <c r="C19" s="80"/>
      <c r="D19" s="108"/>
      <c r="E19" s="87"/>
      <c r="F19" s="1" t="s">
        <v>85</v>
      </c>
      <c r="G19" s="12">
        <f>((56.02*0.33)+(24.41*0.67))+((56.02*0.33)+(24.41*0.67))*1.1</f>
        <v>73.166730000000001</v>
      </c>
      <c r="H19" s="16" t="s">
        <v>55</v>
      </c>
      <c r="I19" s="1" t="s">
        <v>85</v>
      </c>
      <c r="J19" s="12">
        <v>63.44</v>
      </c>
      <c r="K19" s="16" t="s">
        <v>65</v>
      </c>
    </row>
    <row r="20" spans="1:11" ht="25.15" customHeight="1" x14ac:dyDescent="0.25">
      <c r="A20" s="84"/>
      <c r="B20" s="80"/>
      <c r="C20" s="80"/>
      <c r="D20" s="108"/>
      <c r="E20" s="87"/>
      <c r="F20" s="1" t="s">
        <v>86</v>
      </c>
      <c r="G20" s="59">
        <f>G18*G19</f>
        <v>5487.5047500000001</v>
      </c>
      <c r="H20" s="16" t="s">
        <v>56</v>
      </c>
      <c r="I20" s="1" t="s">
        <v>86</v>
      </c>
      <c r="J20" s="59">
        <f>J18*J19</f>
        <v>6344</v>
      </c>
      <c r="K20" s="16" t="s">
        <v>56</v>
      </c>
    </row>
    <row r="21" spans="1:11" ht="13.15" customHeight="1" thickBot="1" x14ac:dyDescent="0.3">
      <c r="A21" s="85"/>
      <c r="B21" s="29"/>
      <c r="C21" s="29"/>
      <c r="D21" s="30"/>
      <c r="E21" s="88"/>
      <c r="F21" s="3"/>
      <c r="G21" s="9"/>
      <c r="H21" s="17"/>
      <c r="I21" s="9"/>
      <c r="J21" s="9"/>
      <c r="K21" s="17"/>
    </row>
    <row r="22" spans="1:11" ht="15.6" customHeight="1" x14ac:dyDescent="0.25">
      <c r="A22" s="71" t="s">
        <v>21</v>
      </c>
      <c r="B22" s="71" t="s">
        <v>22</v>
      </c>
      <c r="C22" s="71" t="s">
        <v>23</v>
      </c>
      <c r="D22" s="74" t="s">
        <v>24</v>
      </c>
      <c r="E22" s="77" t="s">
        <v>59</v>
      </c>
      <c r="F22" s="1" t="s">
        <v>7</v>
      </c>
      <c r="G22" s="11">
        <v>0.5</v>
      </c>
      <c r="H22" s="18" t="str">
        <f>H14</f>
        <v>based on our previous experience</v>
      </c>
      <c r="I22" s="8" t="s">
        <v>7</v>
      </c>
      <c r="J22" s="11">
        <v>0.5</v>
      </c>
      <c r="K22" s="18" t="str">
        <f>K14</f>
        <v>based on our previous experience</v>
      </c>
    </row>
    <row r="23" spans="1:11" ht="15.6" customHeight="1" x14ac:dyDescent="0.25">
      <c r="A23" s="72"/>
      <c r="B23" s="72"/>
      <c r="C23" s="72"/>
      <c r="D23" s="75"/>
      <c r="E23" s="78"/>
      <c r="F23" s="1" t="s">
        <v>81</v>
      </c>
      <c r="G23" s="32">
        <f>(2141-22-934+23)*0.6</f>
        <v>724.8</v>
      </c>
      <c r="H23" s="78" t="s">
        <v>71</v>
      </c>
      <c r="I23" s="46"/>
      <c r="J23" s="32">
        <f>G23</f>
        <v>724.8</v>
      </c>
      <c r="K23" s="78" t="s">
        <v>71</v>
      </c>
    </row>
    <row r="24" spans="1:11" ht="15.6" customHeight="1" x14ac:dyDescent="0.25">
      <c r="A24" s="72"/>
      <c r="B24" s="72"/>
      <c r="C24" s="72"/>
      <c r="D24" s="75"/>
      <c r="E24" s="78"/>
      <c r="F24" s="1" t="s">
        <v>83</v>
      </c>
      <c r="G24" s="32">
        <v>1</v>
      </c>
      <c r="H24" s="108"/>
      <c r="I24" s="46"/>
      <c r="J24" s="32">
        <f>G24</f>
        <v>1</v>
      </c>
      <c r="K24" s="108"/>
    </row>
    <row r="25" spans="1:11" ht="28.15" customHeight="1" x14ac:dyDescent="0.25">
      <c r="A25" s="72"/>
      <c r="B25" s="80"/>
      <c r="C25" s="80"/>
      <c r="D25" s="75"/>
      <c r="E25" s="78"/>
      <c r="F25" s="1" t="s">
        <v>13</v>
      </c>
      <c r="G25" s="13">
        <f>(2141-22-934+23)*0.6</f>
        <v>724.8</v>
      </c>
      <c r="H25" s="108"/>
      <c r="I25" s="8" t="s">
        <v>9</v>
      </c>
      <c r="J25" s="13">
        <f>J23*J24</f>
        <v>724.8</v>
      </c>
      <c r="K25" s="108"/>
    </row>
    <row r="26" spans="1:11" ht="15.75" x14ac:dyDescent="0.25">
      <c r="A26" s="72"/>
      <c r="B26" s="80"/>
      <c r="C26" s="80"/>
      <c r="D26" s="75"/>
      <c r="E26" s="78"/>
      <c r="F26" s="1" t="s">
        <v>15</v>
      </c>
      <c r="G26" s="12">
        <f>G22*G25+0.1</f>
        <v>362.5</v>
      </c>
      <c r="H26" s="19" t="str">
        <f>H18</f>
        <v>Formular (A*B)</v>
      </c>
      <c r="I26" s="8" t="s">
        <v>11</v>
      </c>
      <c r="J26" s="6">
        <f>J22*J25+0.1</f>
        <v>362.5</v>
      </c>
      <c r="K26" s="19" t="str">
        <f>K18</f>
        <v>Formular (A*B)</v>
      </c>
    </row>
    <row r="27" spans="1:11" ht="47.25" x14ac:dyDescent="0.25">
      <c r="A27" s="72"/>
      <c r="B27" s="80"/>
      <c r="C27" s="80"/>
      <c r="D27" s="75"/>
      <c r="E27" s="78"/>
      <c r="F27" s="1" t="s">
        <v>85</v>
      </c>
      <c r="G27" s="12">
        <f>51.48+(51.48*1.1)</f>
        <v>108.108</v>
      </c>
      <c r="H27" s="19" t="s">
        <v>54</v>
      </c>
      <c r="I27" s="8" t="s">
        <v>13</v>
      </c>
      <c r="J27" s="12">
        <v>63.44</v>
      </c>
      <c r="K27" s="16" t="s">
        <v>65</v>
      </c>
    </row>
    <row r="28" spans="1:11" ht="15.75" x14ac:dyDescent="0.25">
      <c r="A28" s="72"/>
      <c r="B28" s="80"/>
      <c r="C28" s="80"/>
      <c r="D28" s="75"/>
      <c r="E28" s="78"/>
      <c r="F28" s="1" t="s">
        <v>86</v>
      </c>
      <c r="G28" s="59">
        <f>G26*G27</f>
        <v>39189.15</v>
      </c>
      <c r="H28" s="20" t="str">
        <f>H20</f>
        <v>Formular (C*D)</v>
      </c>
      <c r="I28" s="8" t="s">
        <v>15</v>
      </c>
      <c r="J28" s="59">
        <f>J26*J27</f>
        <v>22997</v>
      </c>
      <c r="K28" s="20" t="str">
        <f>K20</f>
        <v>Formular (C*D)</v>
      </c>
    </row>
    <row r="29" spans="1:11" ht="16.5" thickBot="1" x14ac:dyDescent="0.3">
      <c r="A29" s="73"/>
      <c r="B29" s="29"/>
      <c r="C29" s="29"/>
      <c r="D29" s="76"/>
      <c r="E29" s="79"/>
      <c r="F29" s="3"/>
      <c r="G29" s="9"/>
      <c r="H29" s="21"/>
      <c r="I29" s="9"/>
      <c r="J29" s="9"/>
      <c r="K29" s="21"/>
    </row>
    <row r="30" spans="1:11" ht="28.9" customHeight="1" x14ac:dyDescent="0.25">
      <c r="A30" s="71" t="s">
        <v>25</v>
      </c>
      <c r="B30" s="71" t="s">
        <v>26</v>
      </c>
      <c r="C30" s="71" t="s">
        <v>27</v>
      </c>
      <c r="D30" s="74">
        <v>745.10699999999997</v>
      </c>
      <c r="E30" s="77" t="s">
        <v>60</v>
      </c>
      <c r="F30" s="1" t="s">
        <v>7</v>
      </c>
      <c r="G30" s="11">
        <v>0.5</v>
      </c>
      <c r="H30" s="18" t="str">
        <f>H22</f>
        <v>based on our previous experience</v>
      </c>
      <c r="I30" s="1" t="s">
        <v>7</v>
      </c>
      <c r="J30" s="11">
        <v>1</v>
      </c>
      <c r="K30" s="18" t="str">
        <f>K22</f>
        <v>based on our previous experience</v>
      </c>
    </row>
    <row r="31" spans="1:11" ht="28.9" customHeight="1" x14ac:dyDescent="0.25">
      <c r="A31" s="72"/>
      <c r="B31" s="72"/>
      <c r="C31" s="72"/>
      <c r="D31" s="75"/>
      <c r="E31" s="78"/>
      <c r="F31" s="1" t="s">
        <v>81</v>
      </c>
      <c r="G31" s="32">
        <f>(2141-22-934+23)*0.1</f>
        <v>120.80000000000001</v>
      </c>
      <c r="H31" s="78" t="s">
        <v>87</v>
      </c>
      <c r="I31" s="1" t="s">
        <v>81</v>
      </c>
      <c r="J31" s="32">
        <f>G31</f>
        <v>120.80000000000001</v>
      </c>
      <c r="K31" s="78" t="s">
        <v>87</v>
      </c>
    </row>
    <row r="32" spans="1:11" ht="28.9" customHeight="1" x14ac:dyDescent="0.25">
      <c r="A32" s="72"/>
      <c r="B32" s="72"/>
      <c r="C32" s="72"/>
      <c r="D32" s="75"/>
      <c r="E32" s="78"/>
      <c r="F32" s="1" t="s">
        <v>83</v>
      </c>
      <c r="G32" s="32">
        <v>1</v>
      </c>
      <c r="H32" s="108"/>
      <c r="I32" s="1" t="s">
        <v>83</v>
      </c>
      <c r="J32" s="32">
        <f>G32</f>
        <v>1</v>
      </c>
      <c r="K32" s="108"/>
    </row>
    <row r="33" spans="1:11" ht="28.9" customHeight="1" x14ac:dyDescent="0.25">
      <c r="A33" s="72"/>
      <c r="B33" s="80"/>
      <c r="C33" s="80"/>
      <c r="D33" s="75"/>
      <c r="E33" s="81"/>
      <c r="F33" s="1" t="s">
        <v>13</v>
      </c>
      <c r="G33" s="32">
        <f>G31*G32</f>
        <v>120.80000000000001</v>
      </c>
      <c r="H33" s="108"/>
      <c r="I33" s="1" t="s">
        <v>13</v>
      </c>
      <c r="J33" s="13">
        <f>J31*J32</f>
        <v>120.80000000000001</v>
      </c>
      <c r="K33" s="108"/>
    </row>
    <row r="34" spans="1:11" ht="19.149999999999999" customHeight="1" x14ac:dyDescent="0.25">
      <c r="A34" s="72"/>
      <c r="B34" s="80"/>
      <c r="C34" s="80"/>
      <c r="D34" s="75"/>
      <c r="E34" s="81"/>
      <c r="F34" s="1" t="s">
        <v>15</v>
      </c>
      <c r="G34" s="6">
        <f>G30*G33</f>
        <v>60.400000000000006</v>
      </c>
      <c r="H34" s="19" t="str">
        <f>H26</f>
        <v>Formular (A*B)</v>
      </c>
      <c r="I34" s="1" t="s">
        <v>15</v>
      </c>
      <c r="J34" s="6">
        <v>121</v>
      </c>
      <c r="K34" s="19" t="str">
        <f>K26</f>
        <v>Formular (A*B)</v>
      </c>
    </row>
    <row r="35" spans="1:11" ht="47.25" x14ac:dyDescent="0.25">
      <c r="A35" s="72"/>
      <c r="B35" s="80"/>
      <c r="C35" s="80"/>
      <c r="D35" s="75"/>
      <c r="E35" s="81"/>
      <c r="F35" s="1" t="s">
        <v>85</v>
      </c>
      <c r="G35" s="12">
        <f>51.48+(51.48*1.1)</f>
        <v>108.108</v>
      </c>
      <c r="H35" s="19" t="s">
        <v>54</v>
      </c>
      <c r="I35" s="1" t="s">
        <v>85</v>
      </c>
      <c r="J35" s="12">
        <v>63.44</v>
      </c>
      <c r="K35" s="16" t="s">
        <v>65</v>
      </c>
    </row>
    <row r="36" spans="1:11" ht="15.75" x14ac:dyDescent="0.25">
      <c r="A36" s="72"/>
      <c r="B36" s="80"/>
      <c r="C36" s="80"/>
      <c r="D36" s="75"/>
      <c r="E36" s="81"/>
      <c r="F36" s="1" t="s">
        <v>86</v>
      </c>
      <c r="G36" s="59">
        <f>G34*G35</f>
        <v>6529.7232000000013</v>
      </c>
      <c r="H36" s="16" t="s">
        <v>56</v>
      </c>
      <c r="I36" s="1" t="s">
        <v>86</v>
      </c>
      <c r="J36" s="59">
        <f>J34*J35</f>
        <v>7676.24</v>
      </c>
      <c r="K36" s="16" t="s">
        <v>56</v>
      </c>
    </row>
    <row r="37" spans="1:11" ht="16.5" thickBot="1" x14ac:dyDescent="0.3">
      <c r="A37" s="73"/>
      <c r="B37" s="29"/>
      <c r="C37" s="29"/>
      <c r="D37" s="76"/>
      <c r="E37" s="82"/>
      <c r="F37" s="3"/>
      <c r="G37" s="9"/>
      <c r="H37" s="21"/>
      <c r="I37" s="9"/>
      <c r="J37" s="9"/>
      <c r="K37" s="21"/>
    </row>
    <row r="38" spans="1:11" ht="23.45" customHeight="1" x14ac:dyDescent="0.25">
      <c r="A38" s="71" t="s">
        <v>28</v>
      </c>
      <c r="B38" s="71" t="s">
        <v>61</v>
      </c>
      <c r="C38" s="71" t="s">
        <v>29</v>
      </c>
      <c r="D38" s="74">
        <v>747.50699999999995</v>
      </c>
      <c r="E38" s="77" t="s">
        <v>30</v>
      </c>
      <c r="F38" s="1" t="s">
        <v>7</v>
      </c>
      <c r="G38" s="11">
        <v>0.33</v>
      </c>
      <c r="H38" s="22" t="str">
        <f>H30</f>
        <v>based on our previous experience</v>
      </c>
      <c r="I38" s="8" t="s">
        <v>7</v>
      </c>
      <c r="J38" s="11">
        <v>0.25</v>
      </c>
      <c r="K38" s="22" t="str">
        <f>K30</f>
        <v>based on our previous experience</v>
      </c>
    </row>
    <row r="39" spans="1:11" ht="23.45" customHeight="1" x14ac:dyDescent="0.25">
      <c r="A39" s="72"/>
      <c r="B39" s="72"/>
      <c r="C39" s="72"/>
      <c r="D39" s="75"/>
      <c r="E39" s="78"/>
      <c r="F39" s="1" t="s">
        <v>81</v>
      </c>
      <c r="G39" s="32">
        <v>200</v>
      </c>
      <c r="H39" s="87" t="s">
        <v>64</v>
      </c>
      <c r="I39" s="1" t="s">
        <v>81</v>
      </c>
      <c r="J39" s="32">
        <v>200</v>
      </c>
      <c r="K39" s="87" t="str">
        <f>H39</f>
        <v>Based on our previous experience, we estimate number of respondents per year - 200, number of responses per each respondent - 3, total number of responses per year - 600.</v>
      </c>
    </row>
    <row r="40" spans="1:11" ht="23.45" customHeight="1" x14ac:dyDescent="0.25">
      <c r="A40" s="72"/>
      <c r="B40" s="72"/>
      <c r="C40" s="72"/>
      <c r="D40" s="75"/>
      <c r="E40" s="78"/>
      <c r="F40" s="1" t="s">
        <v>83</v>
      </c>
      <c r="G40" s="32">
        <v>3</v>
      </c>
      <c r="H40" s="108"/>
      <c r="I40" s="1" t="s">
        <v>83</v>
      </c>
      <c r="J40" s="32">
        <v>3</v>
      </c>
      <c r="K40" s="108"/>
    </row>
    <row r="41" spans="1:11" ht="40.9" customHeight="1" x14ac:dyDescent="0.25">
      <c r="A41" s="72"/>
      <c r="B41" s="80"/>
      <c r="C41" s="80"/>
      <c r="D41" s="75"/>
      <c r="E41" s="78"/>
      <c r="F41" s="1" t="s">
        <v>13</v>
      </c>
      <c r="G41" s="6">
        <f>G39*G40</f>
        <v>600</v>
      </c>
      <c r="H41" s="108"/>
      <c r="I41" s="1" t="s">
        <v>13</v>
      </c>
      <c r="J41" s="6">
        <f>J39*J40</f>
        <v>600</v>
      </c>
      <c r="K41" s="108"/>
    </row>
    <row r="42" spans="1:11" ht="15.75" x14ac:dyDescent="0.25">
      <c r="A42" s="72"/>
      <c r="B42" s="80"/>
      <c r="C42" s="80"/>
      <c r="D42" s="75"/>
      <c r="E42" s="78"/>
      <c r="F42" s="1" t="s">
        <v>15</v>
      </c>
      <c r="G42" s="6">
        <f>G38*G41</f>
        <v>198</v>
      </c>
      <c r="H42" s="16" t="str">
        <f>H34</f>
        <v>Formular (A*B)</v>
      </c>
      <c r="I42" s="1" t="s">
        <v>15</v>
      </c>
      <c r="J42" s="6">
        <f>J38*J41</f>
        <v>150</v>
      </c>
      <c r="K42" s="16" t="str">
        <f>K34</f>
        <v>Formular (A*B)</v>
      </c>
    </row>
    <row r="43" spans="1:11" ht="36" customHeight="1" x14ac:dyDescent="0.25">
      <c r="A43" s="72"/>
      <c r="B43" s="80"/>
      <c r="C43" s="80"/>
      <c r="D43" s="75"/>
      <c r="E43" s="78"/>
      <c r="F43" s="1" t="s">
        <v>85</v>
      </c>
      <c r="G43" s="12">
        <f>((36.12*0.9)+(71.56*0.1))+((36.12*0.9)+(71.56*0.1))*1.1</f>
        <v>83.294399999999996</v>
      </c>
      <c r="H43" s="16" t="s">
        <v>58</v>
      </c>
      <c r="I43" s="1" t="s">
        <v>85</v>
      </c>
      <c r="J43" s="12">
        <v>63.44</v>
      </c>
      <c r="K43" s="16" t="s">
        <v>65</v>
      </c>
    </row>
    <row r="44" spans="1:11" ht="20.45" customHeight="1" x14ac:dyDescent="0.25">
      <c r="A44" s="72"/>
      <c r="B44" s="80"/>
      <c r="C44" s="80"/>
      <c r="D44" s="75"/>
      <c r="E44" s="78"/>
      <c r="F44" s="1" t="s">
        <v>86</v>
      </c>
      <c r="G44" s="59">
        <f>G42*G43</f>
        <v>16492.2912</v>
      </c>
      <c r="H44" s="16" t="str">
        <f>H36</f>
        <v>Formular (C*D)</v>
      </c>
      <c r="I44" s="1" t="s">
        <v>86</v>
      </c>
      <c r="J44" s="59">
        <f>J42*J43</f>
        <v>9516</v>
      </c>
      <c r="K44" s="16" t="str">
        <f>K36</f>
        <v>Formular (C*D)</v>
      </c>
    </row>
    <row r="45" spans="1:11" ht="16.5" thickBot="1" x14ac:dyDescent="0.3">
      <c r="A45" s="73"/>
      <c r="B45" s="29"/>
      <c r="C45" s="31"/>
      <c r="D45" s="76"/>
      <c r="E45" s="79"/>
      <c r="F45" s="3"/>
      <c r="G45" s="9"/>
      <c r="H45" s="17"/>
      <c r="I45" s="9"/>
      <c r="J45" s="9"/>
      <c r="K45" s="17"/>
    </row>
    <row r="46" spans="1:11" ht="27.6" customHeight="1" x14ac:dyDescent="0.25">
      <c r="A46" s="71" t="s">
        <v>31</v>
      </c>
      <c r="B46" s="71" t="s">
        <v>32</v>
      </c>
      <c r="C46" s="71" t="s">
        <v>33</v>
      </c>
      <c r="D46" s="74" t="s">
        <v>34</v>
      </c>
      <c r="E46" s="77" t="s">
        <v>35</v>
      </c>
      <c r="F46" s="1" t="s">
        <v>7</v>
      </c>
      <c r="G46" s="11">
        <v>0.5</v>
      </c>
      <c r="H46" s="18" t="str">
        <f>H38</f>
        <v>based on our previous experience</v>
      </c>
      <c r="I46" s="8" t="s">
        <v>7</v>
      </c>
      <c r="J46" s="11">
        <v>5</v>
      </c>
      <c r="K46" s="18" t="str">
        <f>K38</f>
        <v>based on our previous experience</v>
      </c>
    </row>
    <row r="47" spans="1:11" ht="27.6" customHeight="1" x14ac:dyDescent="0.25">
      <c r="A47" s="72"/>
      <c r="B47" s="72"/>
      <c r="C47" s="72"/>
      <c r="D47" s="75"/>
      <c r="E47" s="78"/>
      <c r="F47" s="1" t="s">
        <v>81</v>
      </c>
      <c r="G47" s="32">
        <v>567</v>
      </c>
      <c r="H47" s="111" t="s">
        <v>62</v>
      </c>
      <c r="I47" s="1" t="s">
        <v>81</v>
      </c>
      <c r="J47" s="32">
        <v>567</v>
      </c>
      <c r="K47" s="111" t="s">
        <v>62</v>
      </c>
    </row>
    <row r="48" spans="1:11" ht="27.6" customHeight="1" x14ac:dyDescent="0.25">
      <c r="A48" s="72"/>
      <c r="B48" s="72"/>
      <c r="C48" s="72"/>
      <c r="D48" s="75"/>
      <c r="E48" s="78"/>
      <c r="F48" s="1" t="s">
        <v>83</v>
      </c>
      <c r="G48" s="32">
        <v>8</v>
      </c>
      <c r="H48" s="108"/>
      <c r="I48" s="1" t="s">
        <v>83</v>
      </c>
      <c r="J48" s="32">
        <v>8</v>
      </c>
      <c r="K48" s="108"/>
    </row>
    <row r="49" spans="1:11" ht="53.25" customHeight="1" x14ac:dyDescent="0.25">
      <c r="A49" s="72"/>
      <c r="B49" s="80"/>
      <c r="C49" s="80"/>
      <c r="D49" s="75"/>
      <c r="E49" s="78"/>
      <c r="F49" s="1" t="s">
        <v>13</v>
      </c>
      <c r="G49" s="6">
        <f>G47*G48</f>
        <v>4536</v>
      </c>
      <c r="H49" s="108"/>
      <c r="I49" s="1" t="s">
        <v>13</v>
      </c>
      <c r="J49" s="6">
        <f>J47*J48</f>
        <v>4536</v>
      </c>
      <c r="K49" s="108"/>
    </row>
    <row r="50" spans="1:11" ht="24" customHeight="1" x14ac:dyDescent="0.25">
      <c r="A50" s="72"/>
      <c r="B50" s="80"/>
      <c r="C50" s="80"/>
      <c r="D50" s="75"/>
      <c r="E50" s="78"/>
      <c r="F50" s="1" t="s">
        <v>15</v>
      </c>
      <c r="G50" s="6">
        <f>G46*G49</f>
        <v>2268</v>
      </c>
      <c r="H50" s="23" t="str">
        <f>H42</f>
        <v>Formular (A*B)</v>
      </c>
      <c r="I50" s="1" t="s">
        <v>15</v>
      </c>
      <c r="J50" s="6">
        <f>J46*J49</f>
        <v>22680</v>
      </c>
      <c r="K50" s="23" t="str">
        <f>K42</f>
        <v>Formular (A*B)</v>
      </c>
    </row>
    <row r="51" spans="1:11" ht="26.45" customHeight="1" x14ac:dyDescent="0.25">
      <c r="A51" s="72"/>
      <c r="B51" s="80"/>
      <c r="C51" s="80"/>
      <c r="D51" s="75"/>
      <c r="E51" s="78"/>
      <c r="F51" s="1" t="s">
        <v>85</v>
      </c>
      <c r="G51" s="12">
        <f>51.48+(51.48*1.1)</f>
        <v>108.108</v>
      </c>
      <c r="H51" s="19" t="s">
        <v>54</v>
      </c>
      <c r="I51" s="1" t="s">
        <v>85</v>
      </c>
      <c r="J51" s="12">
        <v>63.44</v>
      </c>
      <c r="K51" s="16" t="s">
        <v>65</v>
      </c>
    </row>
    <row r="52" spans="1:11" ht="28.9" customHeight="1" x14ac:dyDescent="0.25">
      <c r="A52" s="72"/>
      <c r="B52" s="80"/>
      <c r="C52" s="80"/>
      <c r="D52" s="75"/>
      <c r="E52" s="78"/>
      <c r="F52" s="1" t="s">
        <v>86</v>
      </c>
      <c r="G52" s="59">
        <f>G50*G51</f>
        <v>245188.94400000002</v>
      </c>
      <c r="H52" s="23" t="str">
        <f>H44</f>
        <v>Formular (C*D)</v>
      </c>
      <c r="I52" s="1" t="s">
        <v>86</v>
      </c>
      <c r="J52" s="59">
        <f>J50*J51</f>
        <v>1438819.2</v>
      </c>
      <c r="K52" s="23" t="str">
        <f>K44</f>
        <v>Formular (C*D)</v>
      </c>
    </row>
    <row r="53" spans="1:11" ht="16.149999999999999" customHeight="1" thickBot="1" x14ac:dyDescent="0.3">
      <c r="A53" s="73"/>
      <c r="B53" s="29"/>
      <c r="C53" s="29"/>
      <c r="D53" s="76"/>
      <c r="E53" s="79"/>
      <c r="F53" s="3"/>
      <c r="G53" s="9"/>
      <c r="H53" s="24"/>
      <c r="I53" s="9"/>
      <c r="J53" s="9"/>
      <c r="K53" s="24"/>
    </row>
    <row r="54" spans="1:11" ht="24.6" customHeight="1" x14ac:dyDescent="0.25">
      <c r="A54" s="71" t="s">
        <v>36</v>
      </c>
      <c r="B54" s="71" t="s">
        <v>37</v>
      </c>
      <c r="C54" s="71" t="s">
        <v>38</v>
      </c>
      <c r="D54" s="74" t="s">
        <v>34</v>
      </c>
      <c r="E54" s="77" t="s">
        <v>39</v>
      </c>
      <c r="F54" s="1" t="s">
        <v>7</v>
      </c>
      <c r="G54" s="11">
        <v>0.5</v>
      </c>
      <c r="H54" s="22" t="str">
        <f>H46</f>
        <v>based on our previous experience</v>
      </c>
      <c r="I54" s="1" t="s">
        <v>7</v>
      </c>
      <c r="J54" s="11">
        <v>1</v>
      </c>
      <c r="K54" s="22" t="str">
        <f>K46</f>
        <v>based on our previous experience</v>
      </c>
    </row>
    <row r="55" spans="1:11" ht="24.6" customHeight="1" x14ac:dyDescent="0.25">
      <c r="A55" s="72"/>
      <c r="B55" s="72"/>
      <c r="C55" s="72"/>
      <c r="D55" s="75"/>
      <c r="E55" s="78"/>
      <c r="F55" s="1" t="s">
        <v>81</v>
      </c>
      <c r="G55" s="32">
        <v>70</v>
      </c>
      <c r="H55" s="87" t="s">
        <v>53</v>
      </c>
      <c r="I55" s="1" t="s">
        <v>81</v>
      </c>
      <c r="J55" s="32">
        <v>70</v>
      </c>
      <c r="K55" s="87" t="s">
        <v>53</v>
      </c>
    </row>
    <row r="56" spans="1:11" ht="24.6" customHeight="1" x14ac:dyDescent="0.25">
      <c r="A56" s="72"/>
      <c r="B56" s="72"/>
      <c r="C56" s="72"/>
      <c r="D56" s="75"/>
      <c r="E56" s="78"/>
      <c r="F56" s="1" t="s">
        <v>83</v>
      </c>
      <c r="G56" s="32">
        <v>1</v>
      </c>
      <c r="H56" s="108"/>
      <c r="I56" s="1" t="s">
        <v>83</v>
      </c>
      <c r="J56" s="32">
        <v>1</v>
      </c>
      <c r="K56" s="108"/>
    </row>
    <row r="57" spans="1:11" ht="31.15" customHeight="1" x14ac:dyDescent="0.25">
      <c r="A57" s="72"/>
      <c r="B57" s="80"/>
      <c r="C57" s="80"/>
      <c r="D57" s="75"/>
      <c r="E57" s="78"/>
      <c r="F57" s="1" t="s">
        <v>13</v>
      </c>
      <c r="G57" s="6">
        <f>G55*G56</f>
        <v>70</v>
      </c>
      <c r="H57" s="108"/>
      <c r="I57" s="1" t="s">
        <v>13</v>
      </c>
      <c r="J57" s="6">
        <f>J55*J56</f>
        <v>70</v>
      </c>
      <c r="K57" s="108"/>
    </row>
    <row r="58" spans="1:11" ht="22.15" customHeight="1" x14ac:dyDescent="0.25">
      <c r="A58" s="72"/>
      <c r="B58" s="80"/>
      <c r="C58" s="80"/>
      <c r="D58" s="75"/>
      <c r="E58" s="78"/>
      <c r="F58" s="1" t="s">
        <v>15</v>
      </c>
      <c r="G58" s="6">
        <f>G54*G57</f>
        <v>35</v>
      </c>
      <c r="H58" s="16" t="str">
        <f>H50</f>
        <v>Formular (A*B)</v>
      </c>
      <c r="I58" s="1" t="s">
        <v>15</v>
      </c>
      <c r="J58" s="6">
        <f>J54*J57</f>
        <v>70</v>
      </c>
      <c r="K58" s="16" t="str">
        <f>K50</f>
        <v>Formular (A*B)</v>
      </c>
    </row>
    <row r="59" spans="1:11" ht="31.9" customHeight="1" x14ac:dyDescent="0.25">
      <c r="A59" s="72"/>
      <c r="B59" s="80"/>
      <c r="C59" s="80"/>
      <c r="D59" s="75"/>
      <c r="E59" s="78"/>
      <c r="F59" s="1" t="s">
        <v>85</v>
      </c>
      <c r="G59" s="12">
        <f>51.48+(51.48*1.1)</f>
        <v>108.108</v>
      </c>
      <c r="H59" s="19" t="s">
        <v>54</v>
      </c>
      <c r="I59" s="1" t="s">
        <v>85</v>
      </c>
      <c r="J59" s="12">
        <f>J51</f>
        <v>63.44</v>
      </c>
      <c r="K59" s="19"/>
    </row>
    <row r="60" spans="1:11" ht="21.6" customHeight="1" x14ac:dyDescent="0.25">
      <c r="A60" s="72"/>
      <c r="B60" s="80"/>
      <c r="C60" s="80"/>
      <c r="D60" s="75"/>
      <c r="E60" s="78"/>
      <c r="F60" s="1" t="s">
        <v>86</v>
      </c>
      <c r="G60" s="59">
        <f>G58*G59</f>
        <v>3783.78</v>
      </c>
      <c r="H60" s="16" t="str">
        <f>H52</f>
        <v>Formular (C*D)</v>
      </c>
      <c r="I60" s="1" t="s">
        <v>86</v>
      </c>
      <c r="J60" s="59">
        <f>J58*J59</f>
        <v>4440.8</v>
      </c>
      <c r="K60" s="16" t="str">
        <f>K52</f>
        <v>Formular (C*D)</v>
      </c>
    </row>
    <row r="61" spans="1:11" ht="16.5" thickBot="1" x14ac:dyDescent="0.3">
      <c r="A61" s="73"/>
      <c r="B61" s="29"/>
      <c r="C61" s="29"/>
      <c r="D61" s="76"/>
      <c r="E61" s="79"/>
      <c r="F61" s="3"/>
      <c r="G61" s="9"/>
      <c r="H61" s="17"/>
      <c r="I61" s="9"/>
      <c r="J61" s="9"/>
      <c r="K61" s="17"/>
    </row>
    <row r="62" spans="1:11" ht="33" customHeight="1" x14ac:dyDescent="0.25">
      <c r="A62" s="71" t="s">
        <v>40</v>
      </c>
      <c r="B62" s="71" t="s">
        <v>41</v>
      </c>
      <c r="C62" s="71" t="s">
        <v>42</v>
      </c>
      <c r="D62" s="74" t="s">
        <v>34</v>
      </c>
      <c r="E62" s="77" t="s">
        <v>43</v>
      </c>
      <c r="F62" s="1" t="s">
        <v>7</v>
      </c>
      <c r="G62" s="11">
        <v>1</v>
      </c>
      <c r="H62" s="22" t="str">
        <f>H54</f>
        <v>based on our previous experience</v>
      </c>
      <c r="I62" s="1" t="s">
        <v>7</v>
      </c>
      <c r="J62" s="11">
        <v>2</v>
      </c>
      <c r="K62" s="22" t="str">
        <f>K54</f>
        <v>based on our previous experience</v>
      </c>
    </row>
    <row r="63" spans="1:11" ht="33" customHeight="1" x14ac:dyDescent="0.25">
      <c r="A63" s="72"/>
      <c r="B63" s="72"/>
      <c r="C63" s="72"/>
      <c r="D63" s="75"/>
      <c r="E63" s="78"/>
      <c r="F63" s="1" t="s">
        <v>81</v>
      </c>
      <c r="G63" s="32">
        <f>2141-1421</f>
        <v>720</v>
      </c>
      <c r="H63" s="78" t="s">
        <v>63</v>
      </c>
      <c r="I63" s="1" t="s">
        <v>81</v>
      </c>
      <c r="J63" s="32">
        <f>G63</f>
        <v>720</v>
      </c>
      <c r="K63" s="78" t="s">
        <v>63</v>
      </c>
    </row>
    <row r="64" spans="1:11" ht="33" customHeight="1" x14ac:dyDescent="0.25">
      <c r="A64" s="72"/>
      <c r="B64" s="72"/>
      <c r="C64" s="72"/>
      <c r="D64" s="75"/>
      <c r="E64" s="78"/>
      <c r="F64" s="1" t="s">
        <v>83</v>
      </c>
      <c r="G64" s="32">
        <v>24</v>
      </c>
      <c r="H64" s="108"/>
      <c r="I64" s="1" t="s">
        <v>83</v>
      </c>
      <c r="J64" s="32">
        <v>24</v>
      </c>
      <c r="K64" s="108"/>
    </row>
    <row r="65" spans="1:11" ht="45" customHeight="1" x14ac:dyDescent="0.25">
      <c r="A65" s="72"/>
      <c r="B65" s="80"/>
      <c r="C65" s="80"/>
      <c r="D65" s="75"/>
      <c r="E65" s="78"/>
      <c r="F65" s="1" t="s">
        <v>13</v>
      </c>
      <c r="G65" s="6">
        <f>G63*G64</f>
        <v>17280</v>
      </c>
      <c r="H65" s="108"/>
      <c r="I65" s="1" t="s">
        <v>13</v>
      </c>
      <c r="J65" s="6">
        <f>J63*J64</f>
        <v>17280</v>
      </c>
      <c r="K65" s="108"/>
    </row>
    <row r="66" spans="1:11" ht="22.15" customHeight="1" x14ac:dyDescent="0.25">
      <c r="A66" s="72"/>
      <c r="B66" s="80"/>
      <c r="C66" s="80"/>
      <c r="D66" s="75"/>
      <c r="E66" s="78"/>
      <c r="F66" s="1" t="s">
        <v>15</v>
      </c>
      <c r="G66" s="6">
        <f>G62*G65</f>
        <v>17280</v>
      </c>
      <c r="H66" s="23" t="str">
        <f>H58</f>
        <v>Formular (A*B)</v>
      </c>
      <c r="I66" s="1" t="s">
        <v>15</v>
      </c>
      <c r="J66" s="6">
        <f>J62*J65</f>
        <v>34560</v>
      </c>
      <c r="K66" s="23" t="str">
        <f>K58</f>
        <v>Formular (A*B)</v>
      </c>
    </row>
    <row r="67" spans="1:11" ht="28.9" customHeight="1" x14ac:dyDescent="0.25">
      <c r="A67" s="72"/>
      <c r="B67" s="80"/>
      <c r="C67" s="80"/>
      <c r="D67" s="75"/>
      <c r="E67" s="78"/>
      <c r="F67" s="1" t="s">
        <v>85</v>
      </c>
      <c r="G67" s="12">
        <f>51.48+(51.48*1.1)</f>
        <v>108.108</v>
      </c>
      <c r="H67" s="19" t="s">
        <v>54</v>
      </c>
      <c r="I67" s="1" t="s">
        <v>85</v>
      </c>
      <c r="J67" s="12">
        <v>63.44</v>
      </c>
      <c r="K67" s="16" t="s">
        <v>65</v>
      </c>
    </row>
    <row r="68" spans="1:11" ht="21" customHeight="1" x14ac:dyDescent="0.25">
      <c r="A68" s="72"/>
      <c r="B68" s="80"/>
      <c r="C68" s="80"/>
      <c r="D68" s="75"/>
      <c r="E68" s="78"/>
      <c r="F68" s="1" t="s">
        <v>86</v>
      </c>
      <c r="G68" s="59">
        <f>G66*G67</f>
        <v>1868106.24</v>
      </c>
      <c r="H68" s="23" t="str">
        <f>H60</f>
        <v>Formular (C*D)</v>
      </c>
      <c r="I68" s="1" t="s">
        <v>86</v>
      </c>
      <c r="J68" s="59">
        <f>J66*J67</f>
        <v>2192486.3999999999</v>
      </c>
      <c r="K68" s="23" t="str">
        <f>K60</f>
        <v>Formular (C*D)</v>
      </c>
    </row>
    <row r="69" spans="1:11" ht="20.45" customHeight="1" thickBot="1" x14ac:dyDescent="0.3">
      <c r="A69" s="73"/>
      <c r="B69" s="29"/>
      <c r="C69" s="29"/>
      <c r="D69" s="76"/>
      <c r="E69" s="79"/>
      <c r="F69" s="3"/>
      <c r="G69" s="9"/>
      <c r="H69" s="24"/>
      <c r="I69" s="9"/>
      <c r="J69" s="9"/>
      <c r="K69" s="24"/>
    </row>
    <row r="70" spans="1:11" ht="30.6" customHeight="1" x14ac:dyDescent="0.25">
      <c r="A70" s="71" t="s">
        <v>44</v>
      </c>
      <c r="B70" s="71" t="s">
        <v>45</v>
      </c>
      <c r="C70" s="71" t="s">
        <v>46</v>
      </c>
      <c r="D70" s="74" t="s">
        <v>34</v>
      </c>
      <c r="E70" s="77" t="s">
        <v>47</v>
      </c>
      <c r="F70" s="1" t="s">
        <v>7</v>
      </c>
      <c r="G70" s="11">
        <v>0.5</v>
      </c>
      <c r="H70" s="22" t="str">
        <f>H62</f>
        <v>based on our previous experience</v>
      </c>
      <c r="I70" s="1" t="s">
        <v>7</v>
      </c>
      <c r="J70" s="6">
        <v>0.5</v>
      </c>
      <c r="K70" s="22" t="str">
        <f>K62</f>
        <v>based on our previous experience</v>
      </c>
    </row>
    <row r="71" spans="1:11" ht="30.6" customHeight="1" x14ac:dyDescent="0.25">
      <c r="A71" s="72"/>
      <c r="B71" s="72"/>
      <c r="C71" s="72"/>
      <c r="D71" s="75"/>
      <c r="E71" s="78"/>
      <c r="F71" s="1" t="s">
        <v>81</v>
      </c>
      <c r="G71" s="32">
        <v>1185</v>
      </c>
      <c r="H71" s="78" t="s">
        <v>66</v>
      </c>
      <c r="I71" s="1" t="s">
        <v>81</v>
      </c>
      <c r="J71" s="32">
        <v>1185</v>
      </c>
      <c r="K71" s="78" t="s">
        <v>66</v>
      </c>
    </row>
    <row r="72" spans="1:11" ht="30.6" customHeight="1" x14ac:dyDescent="0.25">
      <c r="A72" s="72"/>
      <c r="B72" s="72"/>
      <c r="C72" s="72"/>
      <c r="D72" s="75"/>
      <c r="E72" s="78"/>
      <c r="F72" s="1" t="s">
        <v>83</v>
      </c>
      <c r="G72" s="32">
        <v>8</v>
      </c>
      <c r="H72" s="108"/>
      <c r="I72" s="1" t="s">
        <v>83</v>
      </c>
      <c r="J72" s="32">
        <v>8</v>
      </c>
      <c r="K72" s="108"/>
    </row>
    <row r="73" spans="1:11" ht="15.75" x14ac:dyDescent="0.25">
      <c r="A73" s="72"/>
      <c r="B73" s="80"/>
      <c r="C73" s="80"/>
      <c r="D73" s="75"/>
      <c r="E73" s="78"/>
      <c r="F73" s="1" t="s">
        <v>13</v>
      </c>
      <c r="G73" s="6">
        <f>G71*G72</f>
        <v>9480</v>
      </c>
      <c r="H73" s="108"/>
      <c r="I73" s="1" t="s">
        <v>13</v>
      </c>
      <c r="J73" s="6">
        <f>J71*J72</f>
        <v>9480</v>
      </c>
      <c r="K73" s="108"/>
    </row>
    <row r="74" spans="1:11" ht="15.75" x14ac:dyDescent="0.25">
      <c r="A74" s="72"/>
      <c r="B74" s="80"/>
      <c r="C74" s="80"/>
      <c r="D74" s="75"/>
      <c r="E74" s="78"/>
      <c r="F74" s="1" t="s">
        <v>15</v>
      </c>
      <c r="G74" s="6">
        <f>G70*G73</f>
        <v>4740</v>
      </c>
      <c r="H74" s="23" t="str">
        <f>H66</f>
        <v>Formular (A*B)</v>
      </c>
      <c r="I74" s="1" t="s">
        <v>15</v>
      </c>
      <c r="J74" s="6">
        <f>J70*J73</f>
        <v>4740</v>
      </c>
      <c r="K74" s="23" t="str">
        <f>K66</f>
        <v>Formular (A*B)</v>
      </c>
    </row>
    <row r="75" spans="1:11" ht="47.25" x14ac:dyDescent="0.25">
      <c r="A75" s="72"/>
      <c r="B75" s="80"/>
      <c r="C75" s="80"/>
      <c r="D75" s="75"/>
      <c r="E75" s="78"/>
      <c r="F75" s="1" t="s">
        <v>85</v>
      </c>
      <c r="G75" s="12">
        <f>51.48+(51.48*1.1)</f>
        <v>108.108</v>
      </c>
      <c r="H75" s="19" t="s">
        <v>54</v>
      </c>
      <c r="I75" s="1" t="s">
        <v>85</v>
      </c>
      <c r="J75" s="12">
        <v>63.44</v>
      </c>
      <c r="K75" s="16" t="s">
        <v>65</v>
      </c>
    </row>
    <row r="76" spans="1:11" ht="15.75" x14ac:dyDescent="0.25">
      <c r="A76" s="72"/>
      <c r="B76" s="28"/>
      <c r="C76" s="28"/>
      <c r="D76" s="75"/>
      <c r="E76" s="78"/>
      <c r="F76" s="1" t="s">
        <v>86</v>
      </c>
      <c r="G76" s="59">
        <f>G74*G75</f>
        <v>512431.92000000004</v>
      </c>
      <c r="H76" s="23" t="str">
        <f>H68</f>
        <v>Formular (C*D)</v>
      </c>
      <c r="I76" s="1" t="s">
        <v>86</v>
      </c>
      <c r="J76" s="59">
        <f>J74*J75</f>
        <v>300705.59999999998</v>
      </c>
      <c r="K76" s="23" t="str">
        <f>K68</f>
        <v>Formular (C*D)</v>
      </c>
    </row>
    <row r="77" spans="1:11" ht="16.5" thickBot="1" x14ac:dyDescent="0.3">
      <c r="A77" s="73"/>
      <c r="B77" s="29"/>
      <c r="C77" s="29"/>
      <c r="D77" s="76"/>
      <c r="E77" s="79"/>
      <c r="F77" s="3"/>
      <c r="G77" s="9"/>
      <c r="H77" s="24"/>
      <c r="I77" s="9"/>
      <c r="J77" s="9"/>
      <c r="K77" s="24"/>
    </row>
    <row r="78" spans="1:11" ht="43.15" customHeight="1" x14ac:dyDescent="0.25">
      <c r="A78" s="71" t="s">
        <v>48</v>
      </c>
      <c r="B78" s="71" t="s">
        <v>49</v>
      </c>
      <c r="C78" s="71" t="s">
        <v>50</v>
      </c>
      <c r="D78" s="74" t="s">
        <v>34</v>
      </c>
      <c r="E78" s="77" t="s">
        <v>51</v>
      </c>
      <c r="F78" s="1" t="s">
        <v>7</v>
      </c>
      <c r="G78" s="11">
        <v>0.5</v>
      </c>
      <c r="H78" s="22" t="str">
        <f>H70</f>
        <v>based on our previous experience</v>
      </c>
      <c r="I78" s="1" t="s">
        <v>7</v>
      </c>
      <c r="J78" s="11">
        <v>2</v>
      </c>
      <c r="K78" s="22" t="str">
        <f>K70</f>
        <v>based on our previous experience</v>
      </c>
    </row>
    <row r="79" spans="1:11" ht="43.15" customHeight="1" x14ac:dyDescent="0.25">
      <c r="A79" s="72"/>
      <c r="B79" s="72"/>
      <c r="C79" s="72"/>
      <c r="D79" s="75"/>
      <c r="E79" s="78"/>
      <c r="F79" s="1" t="s">
        <v>81</v>
      </c>
      <c r="G79" s="32">
        <f>2141-22-934</f>
        <v>1185</v>
      </c>
      <c r="H79" s="78" t="s">
        <v>67</v>
      </c>
      <c r="I79" s="1" t="s">
        <v>81</v>
      </c>
      <c r="J79" s="32">
        <v>1185</v>
      </c>
      <c r="K79" s="78" t="s">
        <v>67</v>
      </c>
    </row>
    <row r="80" spans="1:11" ht="43.15" customHeight="1" x14ac:dyDescent="0.25">
      <c r="A80" s="72"/>
      <c r="B80" s="72"/>
      <c r="C80" s="72"/>
      <c r="D80" s="75"/>
      <c r="E80" s="78"/>
      <c r="F80" s="1" t="s">
        <v>83</v>
      </c>
      <c r="G80" s="32">
        <v>3</v>
      </c>
      <c r="H80" s="108"/>
      <c r="I80" s="1" t="s">
        <v>83</v>
      </c>
      <c r="J80" s="32">
        <v>3</v>
      </c>
      <c r="K80" s="108"/>
    </row>
    <row r="81" spans="1:11" ht="54.75" customHeight="1" x14ac:dyDescent="0.25">
      <c r="A81" s="72"/>
      <c r="B81" s="80"/>
      <c r="C81" s="80"/>
      <c r="D81" s="75"/>
      <c r="E81" s="78"/>
      <c r="F81" s="1" t="s">
        <v>13</v>
      </c>
      <c r="G81" s="6">
        <f>G79*G80</f>
        <v>3555</v>
      </c>
      <c r="H81" s="108"/>
      <c r="I81" s="1" t="s">
        <v>13</v>
      </c>
      <c r="J81" s="6">
        <f>J79*J80</f>
        <v>3555</v>
      </c>
      <c r="K81" s="108"/>
    </row>
    <row r="82" spans="1:11" ht="34.9" customHeight="1" x14ac:dyDescent="0.25">
      <c r="A82" s="72"/>
      <c r="B82" s="80"/>
      <c r="C82" s="80"/>
      <c r="D82" s="75"/>
      <c r="E82" s="78"/>
      <c r="F82" s="1" t="s">
        <v>15</v>
      </c>
      <c r="G82" s="6">
        <f>G78*G81</f>
        <v>1777.5</v>
      </c>
      <c r="H82" s="23" t="str">
        <f>H74</f>
        <v>Formular (A*B)</v>
      </c>
      <c r="I82" s="1" t="s">
        <v>15</v>
      </c>
      <c r="J82" s="6">
        <f>J78*J81</f>
        <v>7110</v>
      </c>
      <c r="K82" s="23" t="str">
        <f>K74</f>
        <v>Formular (A*B)</v>
      </c>
    </row>
    <row r="83" spans="1:11" ht="44.45" customHeight="1" x14ac:dyDescent="0.25">
      <c r="A83" s="72"/>
      <c r="B83" s="80"/>
      <c r="C83" s="80"/>
      <c r="D83" s="75"/>
      <c r="E83" s="78"/>
      <c r="F83" s="1" t="s">
        <v>85</v>
      </c>
      <c r="G83" s="12">
        <f>51.48+(51.48*1.1)</f>
        <v>108.108</v>
      </c>
      <c r="H83" s="19" t="s">
        <v>54</v>
      </c>
      <c r="I83" s="1" t="s">
        <v>85</v>
      </c>
      <c r="J83" s="12">
        <v>63.44</v>
      </c>
      <c r="K83" s="16" t="s">
        <v>65</v>
      </c>
    </row>
    <row r="84" spans="1:11" ht="44.45" customHeight="1" x14ac:dyDescent="0.25">
      <c r="A84" s="72"/>
      <c r="B84" s="80"/>
      <c r="C84" s="80"/>
      <c r="D84" s="75"/>
      <c r="E84" s="78"/>
      <c r="F84" s="1" t="s">
        <v>86</v>
      </c>
      <c r="G84" s="59">
        <f>G82*G83</f>
        <v>192161.97</v>
      </c>
      <c r="H84" s="23" t="str">
        <f>H76</f>
        <v>Formular (C*D)</v>
      </c>
      <c r="I84" s="1" t="s">
        <v>86</v>
      </c>
      <c r="J84" s="59">
        <f>J82*J83</f>
        <v>451058.39999999997</v>
      </c>
      <c r="K84" s="23" t="str">
        <f>K76</f>
        <v>Formular (C*D)</v>
      </c>
    </row>
    <row r="85" spans="1:11" ht="21.6" customHeight="1" thickBot="1" x14ac:dyDescent="0.3">
      <c r="A85" s="73"/>
      <c r="B85" s="29"/>
      <c r="C85" s="29"/>
      <c r="D85" s="76"/>
      <c r="E85" s="79"/>
      <c r="F85" s="3"/>
      <c r="G85" s="9"/>
      <c r="H85" s="24"/>
      <c r="I85" s="9"/>
      <c r="J85" s="9"/>
      <c r="K85" s="24"/>
    </row>
    <row r="86" spans="1:11" x14ac:dyDescent="0.25">
      <c r="C86" s="4"/>
      <c r="H86" s="14"/>
      <c r="K86" s="5"/>
    </row>
    <row r="87" spans="1:11" s="25" customFormat="1" x14ac:dyDescent="0.25">
      <c r="A87" s="27" t="s">
        <v>68</v>
      </c>
      <c r="C87" s="26"/>
      <c r="D87" s="14"/>
      <c r="E87" s="14"/>
      <c r="H87" s="14"/>
      <c r="K87" s="14"/>
    </row>
    <row r="88" spans="1:11" x14ac:dyDescent="0.25">
      <c r="C88" s="4"/>
      <c r="H88" s="5"/>
      <c r="K88" s="5"/>
    </row>
    <row r="89" spans="1:11" x14ac:dyDescent="0.25">
      <c r="C89" s="4"/>
    </row>
    <row r="90" spans="1:11" x14ac:dyDescent="0.25">
      <c r="C90" s="4"/>
    </row>
    <row r="91" spans="1:11" x14ac:dyDescent="0.25">
      <c r="C91" s="4"/>
    </row>
    <row r="92" spans="1:11" x14ac:dyDescent="0.25">
      <c r="C92" s="4"/>
    </row>
    <row r="93" spans="1:11" x14ac:dyDescent="0.25">
      <c r="C93" s="4"/>
    </row>
    <row r="94" spans="1:11" x14ac:dyDescent="0.25">
      <c r="C94" s="4"/>
    </row>
    <row r="95" spans="1:11" x14ac:dyDescent="0.25">
      <c r="C95" s="4"/>
    </row>
    <row r="96" spans="1:11" x14ac:dyDescent="0.25">
      <c r="C96" s="4"/>
    </row>
    <row r="97" spans="3:3" x14ac:dyDescent="0.25">
      <c r="C97" s="4"/>
    </row>
    <row r="98" spans="3:3" x14ac:dyDescent="0.25">
      <c r="C98" s="4"/>
    </row>
    <row r="99" spans="3:3" x14ac:dyDescent="0.25">
      <c r="C99" s="4"/>
    </row>
    <row r="100" spans="3:3" x14ac:dyDescent="0.25">
      <c r="C100" s="4"/>
    </row>
    <row r="101" spans="3:3" x14ac:dyDescent="0.25">
      <c r="C101" s="4"/>
    </row>
    <row r="102" spans="3:3" x14ac:dyDescent="0.25">
      <c r="C102" s="4"/>
    </row>
    <row r="103" spans="3:3" x14ac:dyDescent="0.25">
      <c r="C103" s="4"/>
    </row>
    <row r="104" spans="3:3" x14ac:dyDescent="0.25">
      <c r="C104" s="4"/>
    </row>
    <row r="105" spans="3:3" x14ac:dyDescent="0.25">
      <c r="C105" s="4"/>
    </row>
    <row r="106" spans="3:3" x14ac:dyDescent="0.25">
      <c r="C106" s="4"/>
    </row>
    <row r="107" spans="3:3" x14ac:dyDescent="0.25">
      <c r="C107" s="4"/>
    </row>
    <row r="108" spans="3:3" x14ac:dyDescent="0.25">
      <c r="C108" s="4"/>
    </row>
    <row r="109" spans="3:3" x14ac:dyDescent="0.25">
      <c r="C109" s="4"/>
    </row>
    <row r="110" spans="3:3" x14ac:dyDescent="0.25">
      <c r="C110" s="4"/>
    </row>
    <row r="111" spans="3:3" x14ac:dyDescent="0.25">
      <c r="C111" s="4"/>
    </row>
    <row r="112" spans="3:3" x14ac:dyDescent="0.25">
      <c r="C112" s="4"/>
    </row>
    <row r="113" spans="3:3" x14ac:dyDescent="0.25">
      <c r="C113" s="4"/>
    </row>
    <row r="114" spans="3:3" x14ac:dyDescent="0.25">
      <c r="C114" s="4"/>
    </row>
    <row r="115" spans="3:3" x14ac:dyDescent="0.25">
      <c r="C115" s="4"/>
    </row>
    <row r="116" spans="3:3" x14ac:dyDescent="0.25">
      <c r="C116" s="4"/>
    </row>
  </sheetData>
  <mergeCells count="74">
    <mergeCell ref="H71:H73"/>
    <mergeCell ref="K71:K73"/>
    <mergeCell ref="H79:H81"/>
    <mergeCell ref="K79:K81"/>
    <mergeCell ref="H47:H49"/>
    <mergeCell ref="K47:K49"/>
    <mergeCell ref="H63:H65"/>
    <mergeCell ref="H55:H57"/>
    <mergeCell ref="K55:K57"/>
    <mergeCell ref="K63:K65"/>
    <mergeCell ref="H23:H25"/>
    <mergeCell ref="H31:H33"/>
    <mergeCell ref="H39:H41"/>
    <mergeCell ref="K39:K41"/>
    <mergeCell ref="K6:K13"/>
    <mergeCell ref="K15:K17"/>
    <mergeCell ref="K23:K25"/>
    <mergeCell ref="K31:K33"/>
    <mergeCell ref="A2:K2"/>
    <mergeCell ref="A3:K3"/>
    <mergeCell ref="B14:B20"/>
    <mergeCell ref="C14:C20"/>
    <mergeCell ref="B22:B28"/>
    <mergeCell ref="C22:C28"/>
    <mergeCell ref="E5:E13"/>
    <mergeCell ref="H6:H13"/>
    <mergeCell ref="F5:H5"/>
    <mergeCell ref="I5:K5"/>
    <mergeCell ref="A5:A13"/>
    <mergeCell ref="B5:B13"/>
    <mergeCell ref="C5:C13"/>
    <mergeCell ref="D5:D13"/>
    <mergeCell ref="D14:D20"/>
    <mergeCell ref="H15:H17"/>
    <mergeCell ref="E30:E37"/>
    <mergeCell ref="A14:A21"/>
    <mergeCell ref="E14:E21"/>
    <mergeCell ref="B30:B36"/>
    <mergeCell ref="C30:C36"/>
    <mergeCell ref="A30:A37"/>
    <mergeCell ref="D30:D37"/>
    <mergeCell ref="A22:A29"/>
    <mergeCell ref="D22:D29"/>
    <mergeCell ref="E22:E29"/>
    <mergeCell ref="A38:A45"/>
    <mergeCell ref="D38:D45"/>
    <mergeCell ref="E38:E45"/>
    <mergeCell ref="B38:B44"/>
    <mergeCell ref="C38:C44"/>
    <mergeCell ref="A46:A53"/>
    <mergeCell ref="D46:D53"/>
    <mergeCell ref="E46:E53"/>
    <mergeCell ref="B46:B52"/>
    <mergeCell ref="C46:C52"/>
    <mergeCell ref="D62:D69"/>
    <mergeCell ref="E62:E69"/>
    <mergeCell ref="A54:A61"/>
    <mergeCell ref="D54:D61"/>
    <mergeCell ref="E54:E61"/>
    <mergeCell ref="A62:A69"/>
    <mergeCell ref="B54:B60"/>
    <mergeCell ref="C54:C60"/>
    <mergeCell ref="B62:B68"/>
    <mergeCell ref="C62:C68"/>
    <mergeCell ref="A78:A85"/>
    <mergeCell ref="D78:D85"/>
    <mergeCell ref="E78:E85"/>
    <mergeCell ref="B78:B84"/>
    <mergeCell ref="C78:C84"/>
    <mergeCell ref="A70:A77"/>
    <mergeCell ref="D70:D77"/>
    <mergeCell ref="E70:E77"/>
    <mergeCell ref="B70:B75"/>
    <mergeCell ref="C70:C75"/>
  </mergeCells>
  <pageMargins left="0.25" right="0.25" top="0.75" bottom="0.75" header="0.3" footer="0.3"/>
  <pageSetup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3"/>
  <sheetViews>
    <sheetView topLeftCell="A70" zoomScale="47" zoomScaleNormal="47" workbookViewId="0">
      <selection activeCell="H38" sqref="H38"/>
    </sheetView>
  </sheetViews>
  <sheetFormatPr defaultRowHeight="15" x14ac:dyDescent="0.25"/>
  <cols>
    <col min="1" max="1" width="7.7109375" customWidth="1"/>
    <col min="2" max="2" width="26.5703125" customWidth="1"/>
    <col min="3" max="3" width="55.7109375" customWidth="1"/>
    <col min="4" max="4" width="19.28515625" customWidth="1"/>
    <col min="5" max="5" width="4.28515625" customWidth="1"/>
    <col min="6" max="6" width="38.7109375" customWidth="1"/>
    <col min="7" max="8" width="27.7109375" customWidth="1"/>
    <col min="9" max="9" width="15" customWidth="1"/>
  </cols>
  <sheetData>
    <row r="2" spans="1:8" ht="15.6" x14ac:dyDescent="0.3">
      <c r="A2" s="130" t="s">
        <v>69</v>
      </c>
      <c r="B2" s="130"/>
      <c r="C2" s="130"/>
      <c r="D2" s="130"/>
      <c r="E2" s="130"/>
      <c r="F2" s="130"/>
      <c r="G2" s="130"/>
      <c r="H2" s="130"/>
    </row>
    <row r="3" spans="1:8" ht="15.6" x14ac:dyDescent="0.3">
      <c r="A3" s="130" t="s">
        <v>70</v>
      </c>
      <c r="B3" s="130"/>
      <c r="C3" s="130"/>
      <c r="D3" s="130"/>
      <c r="E3" s="130"/>
      <c r="F3" s="130"/>
      <c r="G3" s="130"/>
      <c r="H3" s="130"/>
    </row>
    <row r="4" spans="1:8" ht="22.9" customHeight="1" thickBot="1" x14ac:dyDescent="0.35">
      <c r="A4" s="34"/>
      <c r="B4" s="34"/>
      <c r="C4" s="34"/>
      <c r="D4" s="34"/>
      <c r="E4" s="34"/>
      <c r="F4" s="34"/>
      <c r="G4" s="34"/>
      <c r="H4" s="34"/>
    </row>
    <row r="5" spans="1:8" ht="36" customHeight="1" x14ac:dyDescent="0.3">
      <c r="A5" s="44" t="s">
        <v>0</v>
      </c>
      <c r="B5" s="45" t="s">
        <v>1</v>
      </c>
      <c r="C5" s="70" t="s">
        <v>2</v>
      </c>
      <c r="D5" s="70" t="s">
        <v>3</v>
      </c>
      <c r="E5" s="62"/>
      <c r="F5" s="45" t="s">
        <v>80</v>
      </c>
      <c r="G5" s="45" t="s">
        <v>103</v>
      </c>
      <c r="H5" s="45" t="s">
        <v>104</v>
      </c>
    </row>
    <row r="6" spans="1:8" ht="22.5" customHeight="1" x14ac:dyDescent="0.25">
      <c r="A6" s="127" t="s">
        <v>111</v>
      </c>
      <c r="B6" s="114" t="s">
        <v>17</v>
      </c>
      <c r="C6" s="114" t="s">
        <v>18</v>
      </c>
      <c r="D6" s="116" t="s">
        <v>19</v>
      </c>
      <c r="E6" s="63" t="s">
        <v>7</v>
      </c>
      <c r="F6" s="39" t="s">
        <v>8</v>
      </c>
      <c r="G6" s="36">
        <v>0.75</v>
      </c>
      <c r="H6" s="37">
        <v>1</v>
      </c>
    </row>
    <row r="7" spans="1:8" ht="22.5" customHeight="1" x14ac:dyDescent="0.25">
      <c r="A7" s="128"/>
      <c r="B7" s="115"/>
      <c r="C7" s="115"/>
      <c r="D7" s="117"/>
      <c r="E7" s="64" t="s">
        <v>81</v>
      </c>
      <c r="F7" s="39" t="s">
        <v>72</v>
      </c>
      <c r="G7" s="36">
        <v>100</v>
      </c>
      <c r="H7" s="37">
        <v>100</v>
      </c>
    </row>
    <row r="8" spans="1:8" ht="22.5" customHeight="1" x14ac:dyDescent="0.25">
      <c r="A8" s="128"/>
      <c r="B8" s="115"/>
      <c r="C8" s="115"/>
      <c r="D8" s="117"/>
      <c r="E8" s="64" t="s">
        <v>83</v>
      </c>
      <c r="F8" s="39" t="s">
        <v>74</v>
      </c>
      <c r="G8" s="36">
        <v>1</v>
      </c>
      <c r="H8" s="37">
        <v>1</v>
      </c>
    </row>
    <row r="9" spans="1:8" ht="22.5" customHeight="1" x14ac:dyDescent="0.25">
      <c r="A9" s="128"/>
      <c r="B9" s="115"/>
      <c r="C9" s="115"/>
      <c r="D9" s="117"/>
      <c r="E9" s="64" t="s">
        <v>13</v>
      </c>
      <c r="F9" s="39" t="s">
        <v>75</v>
      </c>
      <c r="G9" s="36">
        <f>G7*G8</f>
        <v>100</v>
      </c>
      <c r="H9" s="37">
        <f>H7*H8</f>
        <v>100</v>
      </c>
    </row>
    <row r="10" spans="1:8" ht="22.5" customHeight="1" x14ac:dyDescent="0.25">
      <c r="A10" s="128"/>
      <c r="B10" s="115"/>
      <c r="C10" s="115"/>
      <c r="D10" s="117"/>
      <c r="E10" s="64" t="s">
        <v>15</v>
      </c>
      <c r="F10" s="39" t="s">
        <v>73</v>
      </c>
      <c r="G10" s="36">
        <f>G6*G9</f>
        <v>75</v>
      </c>
      <c r="H10" s="37">
        <f>H6*H9</f>
        <v>100</v>
      </c>
    </row>
    <row r="11" spans="1:8" ht="22.5" customHeight="1" x14ac:dyDescent="0.25">
      <c r="A11" s="128"/>
      <c r="B11" s="115"/>
      <c r="C11" s="115"/>
      <c r="D11" s="117"/>
      <c r="E11" s="64" t="s">
        <v>85</v>
      </c>
      <c r="F11" s="39" t="s">
        <v>76</v>
      </c>
      <c r="G11" s="40">
        <v>73.17</v>
      </c>
      <c r="H11" s="41">
        <v>63.44</v>
      </c>
    </row>
    <row r="12" spans="1:8" ht="22.5" customHeight="1" x14ac:dyDescent="0.25">
      <c r="A12" s="129"/>
      <c r="B12" s="115"/>
      <c r="C12" s="115"/>
      <c r="D12" s="117"/>
      <c r="E12" s="65" t="s">
        <v>86</v>
      </c>
      <c r="F12" s="38" t="s">
        <v>79</v>
      </c>
      <c r="G12" s="60">
        <f>G10*G11</f>
        <v>5487.75</v>
      </c>
      <c r="H12" s="61">
        <f>H10*H11</f>
        <v>6344</v>
      </c>
    </row>
    <row r="13" spans="1:8" ht="22.5" customHeight="1" x14ac:dyDescent="0.25">
      <c r="A13" s="122" t="s">
        <v>21</v>
      </c>
      <c r="B13" s="114" t="s">
        <v>22</v>
      </c>
      <c r="C13" s="114" t="s">
        <v>23</v>
      </c>
      <c r="D13" s="116" t="s">
        <v>24</v>
      </c>
      <c r="E13" s="66" t="s">
        <v>7</v>
      </c>
      <c r="F13" s="39" t="s">
        <v>8</v>
      </c>
      <c r="G13" s="36">
        <v>0.5</v>
      </c>
      <c r="H13" s="37">
        <v>0.5</v>
      </c>
    </row>
    <row r="14" spans="1:8" ht="22.5" customHeight="1" x14ac:dyDescent="0.25">
      <c r="A14" s="122"/>
      <c r="B14" s="115"/>
      <c r="C14" s="115"/>
      <c r="D14" s="117"/>
      <c r="E14" s="66" t="s">
        <v>81</v>
      </c>
      <c r="F14" s="39" t="s">
        <v>72</v>
      </c>
      <c r="G14" s="36">
        <v>725</v>
      </c>
      <c r="H14" s="37">
        <v>725</v>
      </c>
    </row>
    <row r="15" spans="1:8" ht="22.5" customHeight="1" x14ac:dyDescent="0.25">
      <c r="A15" s="122"/>
      <c r="B15" s="115"/>
      <c r="C15" s="115"/>
      <c r="D15" s="117"/>
      <c r="E15" s="66" t="s">
        <v>83</v>
      </c>
      <c r="F15" s="39" t="s">
        <v>74</v>
      </c>
      <c r="G15" s="36">
        <v>1</v>
      </c>
      <c r="H15" s="37">
        <v>1</v>
      </c>
    </row>
    <row r="16" spans="1:8" ht="22.5" customHeight="1" x14ac:dyDescent="0.25">
      <c r="A16" s="122"/>
      <c r="B16" s="115"/>
      <c r="C16" s="115"/>
      <c r="D16" s="117"/>
      <c r="E16" s="66" t="s">
        <v>13</v>
      </c>
      <c r="F16" s="39" t="s">
        <v>75</v>
      </c>
      <c r="G16" s="36">
        <f>G14*G15</f>
        <v>725</v>
      </c>
      <c r="H16" s="37">
        <f>H14*H15</f>
        <v>725</v>
      </c>
    </row>
    <row r="17" spans="1:8" ht="22.5" customHeight="1" x14ac:dyDescent="0.25">
      <c r="A17" s="122"/>
      <c r="B17" s="115"/>
      <c r="C17" s="115"/>
      <c r="D17" s="117"/>
      <c r="E17" s="66" t="s">
        <v>15</v>
      </c>
      <c r="F17" s="39" t="s">
        <v>73</v>
      </c>
      <c r="G17" s="36">
        <f>G13*G16</f>
        <v>362.5</v>
      </c>
      <c r="H17" s="37">
        <f>H13*H16</f>
        <v>362.5</v>
      </c>
    </row>
    <row r="18" spans="1:8" ht="22.5" customHeight="1" x14ac:dyDescent="0.25">
      <c r="A18" s="122"/>
      <c r="B18" s="115"/>
      <c r="C18" s="115"/>
      <c r="D18" s="117"/>
      <c r="E18" s="66" t="s">
        <v>85</v>
      </c>
      <c r="F18" s="39" t="s">
        <v>76</v>
      </c>
      <c r="G18" s="42">
        <v>108.11</v>
      </c>
      <c r="H18" s="43">
        <v>63.44</v>
      </c>
    </row>
    <row r="19" spans="1:8" ht="22.5" customHeight="1" x14ac:dyDescent="0.25">
      <c r="A19" s="122"/>
      <c r="B19" s="115"/>
      <c r="C19" s="115"/>
      <c r="D19" s="117"/>
      <c r="E19" s="66" t="s">
        <v>86</v>
      </c>
      <c r="F19" s="38" t="s">
        <v>79</v>
      </c>
      <c r="G19" s="60">
        <f>G17*G18</f>
        <v>39189.875</v>
      </c>
      <c r="H19" s="61">
        <f>H17*H18</f>
        <v>22997</v>
      </c>
    </row>
    <row r="20" spans="1:8" ht="22.5" customHeight="1" x14ac:dyDescent="0.25">
      <c r="A20" s="122" t="s">
        <v>25</v>
      </c>
      <c r="B20" s="114" t="s">
        <v>26</v>
      </c>
      <c r="C20" s="114" t="s">
        <v>27</v>
      </c>
      <c r="D20" s="116" t="s">
        <v>108</v>
      </c>
      <c r="E20" s="63" t="s">
        <v>7</v>
      </c>
      <c r="F20" s="39" t="s">
        <v>8</v>
      </c>
      <c r="G20" s="36">
        <v>0.5</v>
      </c>
      <c r="H20" s="37">
        <v>1</v>
      </c>
    </row>
    <row r="21" spans="1:8" ht="22.5" customHeight="1" x14ac:dyDescent="0.25">
      <c r="A21" s="122"/>
      <c r="B21" s="115"/>
      <c r="C21" s="115"/>
      <c r="D21" s="117"/>
      <c r="E21" s="64" t="s">
        <v>81</v>
      </c>
      <c r="F21" s="39" t="s">
        <v>72</v>
      </c>
      <c r="G21" s="36">
        <v>121</v>
      </c>
      <c r="H21" s="37">
        <v>121</v>
      </c>
    </row>
    <row r="22" spans="1:8" ht="22.5" customHeight="1" x14ac:dyDescent="0.25">
      <c r="A22" s="122"/>
      <c r="B22" s="115"/>
      <c r="C22" s="115"/>
      <c r="D22" s="117"/>
      <c r="E22" s="64" t="s">
        <v>83</v>
      </c>
      <c r="F22" s="39" t="s">
        <v>74</v>
      </c>
      <c r="G22" s="36">
        <v>1</v>
      </c>
      <c r="H22" s="37">
        <v>1</v>
      </c>
    </row>
    <row r="23" spans="1:8" ht="22.5" customHeight="1" x14ac:dyDescent="0.25">
      <c r="A23" s="122"/>
      <c r="B23" s="115"/>
      <c r="C23" s="115"/>
      <c r="D23" s="117"/>
      <c r="E23" s="64" t="s">
        <v>13</v>
      </c>
      <c r="F23" s="39" t="s">
        <v>75</v>
      </c>
      <c r="G23" s="36">
        <f>G21*G22</f>
        <v>121</v>
      </c>
      <c r="H23" s="37">
        <f>H21*H22</f>
        <v>121</v>
      </c>
    </row>
    <row r="24" spans="1:8" ht="22.5" customHeight="1" x14ac:dyDescent="0.25">
      <c r="A24" s="122"/>
      <c r="B24" s="115"/>
      <c r="C24" s="115"/>
      <c r="D24" s="117"/>
      <c r="E24" s="64" t="s">
        <v>15</v>
      </c>
      <c r="F24" s="39" t="s">
        <v>73</v>
      </c>
      <c r="G24" s="36">
        <f>G20*G23-0.1</f>
        <v>60.4</v>
      </c>
      <c r="H24" s="37">
        <f>H20*H23</f>
        <v>121</v>
      </c>
    </row>
    <row r="25" spans="1:8" ht="22.5" customHeight="1" x14ac:dyDescent="0.25">
      <c r="A25" s="122"/>
      <c r="B25" s="115"/>
      <c r="C25" s="115"/>
      <c r="D25" s="117"/>
      <c r="E25" s="64" t="s">
        <v>85</v>
      </c>
      <c r="F25" s="39" t="s">
        <v>76</v>
      </c>
      <c r="G25" s="42">
        <v>108.11</v>
      </c>
      <c r="H25" s="43">
        <v>63.44</v>
      </c>
    </row>
    <row r="26" spans="1:8" ht="22.5" customHeight="1" x14ac:dyDescent="0.25">
      <c r="A26" s="122"/>
      <c r="B26" s="115"/>
      <c r="C26" s="115"/>
      <c r="D26" s="117"/>
      <c r="E26" s="65" t="s">
        <v>86</v>
      </c>
      <c r="F26" s="38" t="s">
        <v>79</v>
      </c>
      <c r="G26" s="60">
        <f>G24*G25</f>
        <v>6529.8440000000001</v>
      </c>
      <c r="H26" s="61">
        <f>H24*H25</f>
        <v>7676.24</v>
      </c>
    </row>
    <row r="27" spans="1:8" ht="22.5" customHeight="1" x14ac:dyDescent="0.25">
      <c r="A27" s="122" t="s">
        <v>28</v>
      </c>
      <c r="B27" s="114" t="s">
        <v>61</v>
      </c>
      <c r="C27" s="114" t="s">
        <v>29</v>
      </c>
      <c r="D27" s="116" t="s">
        <v>109</v>
      </c>
      <c r="E27" s="66" t="s">
        <v>7</v>
      </c>
      <c r="F27" s="39" t="s">
        <v>8</v>
      </c>
      <c r="G27" s="36">
        <v>0.33</v>
      </c>
      <c r="H27" s="37">
        <v>0.25</v>
      </c>
    </row>
    <row r="28" spans="1:8" ht="22.5" customHeight="1" x14ac:dyDescent="0.25">
      <c r="A28" s="122"/>
      <c r="B28" s="115"/>
      <c r="C28" s="115"/>
      <c r="D28" s="117"/>
      <c r="E28" s="66" t="s">
        <v>81</v>
      </c>
      <c r="F28" s="39" t="s">
        <v>72</v>
      </c>
      <c r="G28" s="36">
        <v>200</v>
      </c>
      <c r="H28" s="37">
        <v>200</v>
      </c>
    </row>
    <row r="29" spans="1:8" ht="22.5" customHeight="1" x14ac:dyDescent="0.25">
      <c r="A29" s="122"/>
      <c r="B29" s="115"/>
      <c r="C29" s="115"/>
      <c r="D29" s="117"/>
      <c r="E29" s="66" t="s">
        <v>83</v>
      </c>
      <c r="F29" s="39" t="s">
        <v>74</v>
      </c>
      <c r="G29" s="36">
        <v>3</v>
      </c>
      <c r="H29" s="37">
        <v>3</v>
      </c>
    </row>
    <row r="30" spans="1:8" ht="22.5" customHeight="1" x14ac:dyDescent="0.25">
      <c r="A30" s="122"/>
      <c r="B30" s="115"/>
      <c r="C30" s="115"/>
      <c r="D30" s="117"/>
      <c r="E30" s="66" t="s">
        <v>13</v>
      </c>
      <c r="F30" s="39" t="s">
        <v>75</v>
      </c>
      <c r="G30" s="36">
        <f>G28*G29</f>
        <v>600</v>
      </c>
      <c r="H30" s="37">
        <f>H28*H29</f>
        <v>600</v>
      </c>
    </row>
    <row r="31" spans="1:8" ht="22.5" customHeight="1" x14ac:dyDescent="0.25">
      <c r="A31" s="122"/>
      <c r="B31" s="115"/>
      <c r="C31" s="115"/>
      <c r="D31" s="117"/>
      <c r="E31" s="66" t="s">
        <v>15</v>
      </c>
      <c r="F31" s="39" t="s">
        <v>73</v>
      </c>
      <c r="G31" s="36">
        <f>G27*G30</f>
        <v>198</v>
      </c>
      <c r="H31" s="37">
        <f>H27*H30</f>
        <v>150</v>
      </c>
    </row>
    <row r="32" spans="1:8" ht="22.5" customHeight="1" x14ac:dyDescent="0.25">
      <c r="A32" s="122"/>
      <c r="B32" s="115"/>
      <c r="C32" s="115"/>
      <c r="D32" s="117"/>
      <c r="E32" s="66" t="s">
        <v>85</v>
      </c>
      <c r="F32" s="39" t="s">
        <v>76</v>
      </c>
      <c r="G32" s="42">
        <v>83.29</v>
      </c>
      <c r="H32" s="43">
        <v>63.44</v>
      </c>
    </row>
    <row r="33" spans="1:8" ht="22.5" customHeight="1" x14ac:dyDescent="0.25">
      <c r="A33" s="122"/>
      <c r="B33" s="115"/>
      <c r="C33" s="115"/>
      <c r="D33" s="117"/>
      <c r="E33" s="66" t="s">
        <v>86</v>
      </c>
      <c r="F33" s="38" t="s">
        <v>79</v>
      </c>
      <c r="G33" s="60">
        <f>G31*G32</f>
        <v>16491.420000000002</v>
      </c>
      <c r="H33" s="61">
        <f>H31*H32</f>
        <v>9516</v>
      </c>
    </row>
    <row r="34" spans="1:8" ht="22.5" customHeight="1" x14ac:dyDescent="0.25">
      <c r="A34" s="122" t="s">
        <v>31</v>
      </c>
      <c r="B34" s="114" t="s">
        <v>32</v>
      </c>
      <c r="C34" s="114" t="s">
        <v>33</v>
      </c>
      <c r="D34" s="116" t="s">
        <v>34</v>
      </c>
      <c r="E34" s="63" t="s">
        <v>7</v>
      </c>
      <c r="F34" s="39" t="s">
        <v>8</v>
      </c>
      <c r="G34" s="36">
        <v>0.5</v>
      </c>
      <c r="H34" s="37">
        <v>5</v>
      </c>
    </row>
    <row r="35" spans="1:8" ht="22.5" customHeight="1" x14ac:dyDescent="0.25">
      <c r="A35" s="122"/>
      <c r="B35" s="115"/>
      <c r="C35" s="115"/>
      <c r="D35" s="117"/>
      <c r="E35" s="64" t="s">
        <v>81</v>
      </c>
      <c r="F35" s="39" t="s">
        <v>72</v>
      </c>
      <c r="G35" s="36">
        <v>567</v>
      </c>
      <c r="H35" s="37">
        <v>567</v>
      </c>
    </row>
    <row r="36" spans="1:8" ht="22.5" customHeight="1" x14ac:dyDescent="0.25">
      <c r="A36" s="122"/>
      <c r="B36" s="115"/>
      <c r="C36" s="115"/>
      <c r="D36" s="117"/>
      <c r="E36" s="64" t="s">
        <v>83</v>
      </c>
      <c r="F36" s="39" t="s">
        <v>74</v>
      </c>
      <c r="G36" s="36">
        <v>8</v>
      </c>
      <c r="H36" s="37">
        <v>8</v>
      </c>
    </row>
    <row r="37" spans="1:8" ht="22.5" customHeight="1" x14ac:dyDescent="0.25">
      <c r="A37" s="122"/>
      <c r="B37" s="115"/>
      <c r="C37" s="115"/>
      <c r="D37" s="117"/>
      <c r="E37" s="64" t="s">
        <v>13</v>
      </c>
      <c r="F37" s="39" t="s">
        <v>75</v>
      </c>
      <c r="G37" s="36">
        <f>G35*G36</f>
        <v>4536</v>
      </c>
      <c r="H37" s="37">
        <f>H35*H36</f>
        <v>4536</v>
      </c>
    </row>
    <row r="38" spans="1:8" ht="22.5" customHeight="1" x14ac:dyDescent="0.25">
      <c r="A38" s="122"/>
      <c r="B38" s="115"/>
      <c r="C38" s="115"/>
      <c r="D38" s="117"/>
      <c r="E38" s="64" t="s">
        <v>15</v>
      </c>
      <c r="F38" s="39" t="s">
        <v>73</v>
      </c>
      <c r="G38" s="36">
        <f>G34*G37</f>
        <v>2268</v>
      </c>
      <c r="H38" s="37">
        <f>H34*H37</f>
        <v>22680</v>
      </c>
    </row>
    <row r="39" spans="1:8" ht="22.5" customHeight="1" x14ac:dyDescent="0.25">
      <c r="A39" s="122"/>
      <c r="B39" s="115"/>
      <c r="C39" s="115"/>
      <c r="D39" s="117"/>
      <c r="E39" s="64" t="s">
        <v>85</v>
      </c>
      <c r="F39" s="39" t="s">
        <v>76</v>
      </c>
      <c r="G39" s="42">
        <v>108.11</v>
      </c>
      <c r="H39" s="43">
        <v>63.44</v>
      </c>
    </row>
    <row r="40" spans="1:8" ht="22.5" customHeight="1" x14ac:dyDescent="0.25">
      <c r="A40" s="122"/>
      <c r="B40" s="115"/>
      <c r="C40" s="115"/>
      <c r="D40" s="117"/>
      <c r="E40" s="65" t="s">
        <v>86</v>
      </c>
      <c r="F40" s="38" t="s">
        <v>79</v>
      </c>
      <c r="G40" s="60">
        <f>G38*G39</f>
        <v>245193.48</v>
      </c>
      <c r="H40" s="61">
        <f>H38*H39</f>
        <v>1438819.2</v>
      </c>
    </row>
    <row r="41" spans="1:8" ht="22.5" customHeight="1" x14ac:dyDescent="0.25">
      <c r="A41" s="122" t="s">
        <v>36</v>
      </c>
      <c r="B41" s="114" t="s">
        <v>37</v>
      </c>
      <c r="C41" s="114" t="s">
        <v>110</v>
      </c>
      <c r="D41" s="116" t="s">
        <v>34</v>
      </c>
      <c r="E41" s="66" t="s">
        <v>7</v>
      </c>
      <c r="F41" s="39" t="s">
        <v>8</v>
      </c>
      <c r="G41" s="36">
        <v>0.5</v>
      </c>
      <c r="H41" s="37">
        <v>1</v>
      </c>
    </row>
    <row r="42" spans="1:8" ht="22.5" customHeight="1" x14ac:dyDescent="0.25">
      <c r="A42" s="122"/>
      <c r="B42" s="115"/>
      <c r="C42" s="115"/>
      <c r="D42" s="117"/>
      <c r="E42" s="66" t="s">
        <v>81</v>
      </c>
      <c r="F42" s="39" t="s">
        <v>72</v>
      </c>
      <c r="G42" s="36">
        <v>70</v>
      </c>
      <c r="H42" s="37">
        <v>70</v>
      </c>
    </row>
    <row r="43" spans="1:8" ht="22.5" customHeight="1" x14ac:dyDescent="0.25">
      <c r="A43" s="122"/>
      <c r="B43" s="115"/>
      <c r="C43" s="115"/>
      <c r="D43" s="117"/>
      <c r="E43" s="66" t="s">
        <v>83</v>
      </c>
      <c r="F43" s="39" t="s">
        <v>74</v>
      </c>
      <c r="G43" s="36">
        <v>1</v>
      </c>
      <c r="H43" s="37">
        <v>1</v>
      </c>
    </row>
    <row r="44" spans="1:8" ht="22.5" customHeight="1" x14ac:dyDescent="0.25">
      <c r="A44" s="122"/>
      <c r="B44" s="115"/>
      <c r="C44" s="115"/>
      <c r="D44" s="117"/>
      <c r="E44" s="66" t="s">
        <v>13</v>
      </c>
      <c r="F44" s="39" t="s">
        <v>75</v>
      </c>
      <c r="G44" s="36">
        <f>G42*G43</f>
        <v>70</v>
      </c>
      <c r="H44" s="37">
        <f>H42*H43</f>
        <v>70</v>
      </c>
    </row>
    <row r="45" spans="1:8" ht="22.5" customHeight="1" x14ac:dyDescent="0.25">
      <c r="A45" s="122"/>
      <c r="B45" s="115"/>
      <c r="C45" s="115"/>
      <c r="D45" s="117"/>
      <c r="E45" s="66" t="s">
        <v>15</v>
      </c>
      <c r="F45" s="39" t="s">
        <v>73</v>
      </c>
      <c r="G45" s="36">
        <f>G41*G44</f>
        <v>35</v>
      </c>
      <c r="H45" s="37">
        <f>H41*H44</f>
        <v>70</v>
      </c>
    </row>
    <row r="46" spans="1:8" ht="22.5" customHeight="1" x14ac:dyDescent="0.25">
      <c r="A46" s="122"/>
      <c r="B46" s="115"/>
      <c r="C46" s="115"/>
      <c r="D46" s="117"/>
      <c r="E46" s="66" t="s">
        <v>85</v>
      </c>
      <c r="F46" s="39" t="s">
        <v>76</v>
      </c>
      <c r="G46" s="42">
        <v>108.11</v>
      </c>
      <c r="H46" s="43">
        <v>63.44</v>
      </c>
    </row>
    <row r="47" spans="1:8" ht="22.5" customHeight="1" x14ac:dyDescent="0.25">
      <c r="A47" s="122"/>
      <c r="B47" s="115"/>
      <c r="C47" s="115"/>
      <c r="D47" s="117"/>
      <c r="E47" s="66" t="s">
        <v>86</v>
      </c>
      <c r="F47" s="38" t="s">
        <v>79</v>
      </c>
      <c r="G47" s="60">
        <f>G45*G46</f>
        <v>3783.85</v>
      </c>
      <c r="H47" s="61">
        <f>H45*H46</f>
        <v>4440.8</v>
      </c>
    </row>
    <row r="48" spans="1:8" ht="22.5" customHeight="1" x14ac:dyDescent="0.25">
      <c r="A48" s="122" t="s">
        <v>40</v>
      </c>
      <c r="B48" s="123" t="s">
        <v>41</v>
      </c>
      <c r="C48" s="114" t="s">
        <v>42</v>
      </c>
      <c r="D48" s="116" t="s">
        <v>34</v>
      </c>
      <c r="E48" s="63" t="s">
        <v>7</v>
      </c>
      <c r="F48" s="39" t="s">
        <v>8</v>
      </c>
      <c r="G48" s="36">
        <v>1</v>
      </c>
      <c r="H48" s="37">
        <v>2</v>
      </c>
    </row>
    <row r="49" spans="1:8" ht="22.5" customHeight="1" x14ac:dyDescent="0.25">
      <c r="A49" s="122"/>
      <c r="B49" s="124"/>
      <c r="C49" s="115"/>
      <c r="D49" s="117"/>
      <c r="E49" s="64" t="s">
        <v>81</v>
      </c>
      <c r="F49" s="39" t="s">
        <v>72</v>
      </c>
      <c r="G49" s="36">
        <v>720</v>
      </c>
      <c r="H49" s="37">
        <v>720</v>
      </c>
    </row>
    <row r="50" spans="1:8" ht="22.5" customHeight="1" x14ac:dyDescent="0.25">
      <c r="A50" s="122"/>
      <c r="B50" s="124"/>
      <c r="C50" s="115"/>
      <c r="D50" s="117"/>
      <c r="E50" s="64" t="s">
        <v>83</v>
      </c>
      <c r="F50" s="39" t="s">
        <v>74</v>
      </c>
      <c r="G50" s="36">
        <v>24</v>
      </c>
      <c r="H50" s="37">
        <v>24</v>
      </c>
    </row>
    <row r="51" spans="1:8" ht="22.5" customHeight="1" x14ac:dyDescent="0.25">
      <c r="A51" s="122"/>
      <c r="B51" s="124"/>
      <c r="C51" s="115"/>
      <c r="D51" s="117"/>
      <c r="E51" s="64" t="s">
        <v>13</v>
      </c>
      <c r="F51" s="39" t="s">
        <v>75</v>
      </c>
      <c r="G51" s="36">
        <f>G49*G50</f>
        <v>17280</v>
      </c>
      <c r="H51" s="37">
        <f>H49*H50</f>
        <v>17280</v>
      </c>
    </row>
    <row r="52" spans="1:8" ht="22.5" customHeight="1" x14ac:dyDescent="0.25">
      <c r="A52" s="122"/>
      <c r="B52" s="124"/>
      <c r="C52" s="115"/>
      <c r="D52" s="117"/>
      <c r="E52" s="64" t="s">
        <v>15</v>
      </c>
      <c r="F52" s="39" t="s">
        <v>73</v>
      </c>
      <c r="G52" s="36">
        <f>G48*G51</f>
        <v>17280</v>
      </c>
      <c r="H52" s="37">
        <f>H48*H51</f>
        <v>34560</v>
      </c>
    </row>
    <row r="53" spans="1:8" ht="22.5" customHeight="1" x14ac:dyDescent="0.25">
      <c r="A53" s="122"/>
      <c r="B53" s="125"/>
      <c r="C53" s="115"/>
      <c r="D53" s="117"/>
      <c r="E53" s="64" t="s">
        <v>85</v>
      </c>
      <c r="F53" s="39" t="s">
        <v>76</v>
      </c>
      <c r="G53" s="42">
        <v>108.11</v>
      </c>
      <c r="H53" s="43">
        <v>63.44</v>
      </c>
    </row>
    <row r="54" spans="1:8" ht="22.5" customHeight="1" x14ac:dyDescent="0.25">
      <c r="A54" s="122"/>
      <c r="B54" s="126"/>
      <c r="C54" s="115"/>
      <c r="D54" s="117"/>
      <c r="E54" s="65" t="s">
        <v>86</v>
      </c>
      <c r="F54" s="38" t="s">
        <v>79</v>
      </c>
      <c r="G54" s="60">
        <f>G52*G53</f>
        <v>1868140.8</v>
      </c>
      <c r="H54" s="61">
        <f>H52*H53</f>
        <v>2192486.3999999999</v>
      </c>
    </row>
    <row r="55" spans="1:8" ht="19.899999999999999" customHeight="1" x14ac:dyDescent="0.25">
      <c r="A55" s="122" t="s">
        <v>44</v>
      </c>
      <c r="B55" s="114" t="s">
        <v>45</v>
      </c>
      <c r="C55" s="114" t="s">
        <v>46</v>
      </c>
      <c r="D55" s="116" t="s">
        <v>34</v>
      </c>
      <c r="E55" s="63" t="s">
        <v>7</v>
      </c>
      <c r="F55" s="39" t="s">
        <v>8</v>
      </c>
      <c r="G55" s="36">
        <v>0.5</v>
      </c>
      <c r="H55" s="37">
        <v>0.5</v>
      </c>
    </row>
    <row r="56" spans="1:8" ht="21.6" customHeight="1" x14ac:dyDescent="0.25">
      <c r="A56" s="122"/>
      <c r="B56" s="114"/>
      <c r="C56" s="115"/>
      <c r="D56" s="117"/>
      <c r="E56" s="64" t="s">
        <v>81</v>
      </c>
      <c r="F56" s="39" t="s">
        <v>72</v>
      </c>
      <c r="G56" s="36">
        <v>1185</v>
      </c>
      <c r="H56" s="37">
        <v>1185</v>
      </c>
    </row>
    <row r="57" spans="1:8" ht="22.5" customHeight="1" x14ac:dyDescent="0.25">
      <c r="A57" s="122"/>
      <c r="B57" s="114"/>
      <c r="C57" s="115"/>
      <c r="D57" s="117"/>
      <c r="E57" s="64" t="s">
        <v>83</v>
      </c>
      <c r="F57" s="39" t="s">
        <v>74</v>
      </c>
      <c r="G57" s="36">
        <v>8</v>
      </c>
      <c r="H57" s="37">
        <v>8</v>
      </c>
    </row>
    <row r="58" spans="1:8" ht="22.5" customHeight="1" x14ac:dyDescent="0.25">
      <c r="A58" s="122"/>
      <c r="B58" s="114"/>
      <c r="C58" s="115"/>
      <c r="D58" s="117"/>
      <c r="E58" s="64" t="s">
        <v>13</v>
      </c>
      <c r="F58" s="39" t="s">
        <v>75</v>
      </c>
      <c r="G58" s="36">
        <f>G56*G57</f>
        <v>9480</v>
      </c>
      <c r="H58" s="37">
        <f>H56*H57</f>
        <v>9480</v>
      </c>
    </row>
    <row r="59" spans="1:8" ht="22.5" customHeight="1" x14ac:dyDescent="0.25">
      <c r="A59" s="122"/>
      <c r="B59" s="115"/>
      <c r="C59" s="115"/>
      <c r="D59" s="117"/>
      <c r="E59" s="64" t="s">
        <v>15</v>
      </c>
      <c r="F59" s="39" t="s">
        <v>73</v>
      </c>
      <c r="G59" s="36">
        <f>G55*G58</f>
        <v>4740</v>
      </c>
      <c r="H59" s="37">
        <f>H55*H58</f>
        <v>4740</v>
      </c>
    </row>
    <row r="60" spans="1:8" ht="22.5" customHeight="1" x14ac:dyDescent="0.25">
      <c r="A60" s="122"/>
      <c r="B60" s="115"/>
      <c r="C60" s="115"/>
      <c r="D60" s="117"/>
      <c r="E60" s="64" t="s">
        <v>85</v>
      </c>
      <c r="F60" s="39" t="s">
        <v>76</v>
      </c>
      <c r="G60" s="42">
        <v>108.11</v>
      </c>
      <c r="H60" s="43">
        <v>63.44</v>
      </c>
    </row>
    <row r="61" spans="1:8" ht="22.5" customHeight="1" x14ac:dyDescent="0.25">
      <c r="A61" s="122"/>
      <c r="B61" s="115"/>
      <c r="C61" s="115"/>
      <c r="D61" s="117"/>
      <c r="E61" s="65" t="s">
        <v>86</v>
      </c>
      <c r="F61" s="38" t="s">
        <v>79</v>
      </c>
      <c r="G61" s="60">
        <f>G59*G60</f>
        <v>512441.4</v>
      </c>
      <c r="H61" s="61">
        <f>H59*H60</f>
        <v>300705.59999999998</v>
      </c>
    </row>
    <row r="62" spans="1:8" ht="30.6" customHeight="1" x14ac:dyDescent="0.25">
      <c r="A62" s="122" t="s">
        <v>48</v>
      </c>
      <c r="B62" s="114" t="s">
        <v>49</v>
      </c>
      <c r="C62" s="114" t="s">
        <v>50</v>
      </c>
      <c r="D62" s="116" t="s">
        <v>34</v>
      </c>
      <c r="E62" s="66" t="s">
        <v>7</v>
      </c>
      <c r="F62" s="39" t="s">
        <v>8</v>
      </c>
      <c r="G62" s="36">
        <v>0.5</v>
      </c>
      <c r="H62" s="37">
        <v>2</v>
      </c>
    </row>
    <row r="63" spans="1:8" ht="30" customHeight="1" x14ac:dyDescent="0.25">
      <c r="A63" s="122"/>
      <c r="B63" s="114"/>
      <c r="C63" s="115"/>
      <c r="D63" s="117"/>
      <c r="E63" s="66" t="s">
        <v>81</v>
      </c>
      <c r="F63" s="39" t="s">
        <v>72</v>
      </c>
      <c r="G63" s="36">
        <v>1185</v>
      </c>
      <c r="H63" s="37">
        <v>1185</v>
      </c>
    </row>
    <row r="64" spans="1:8" ht="28.9" customHeight="1" x14ac:dyDescent="0.25">
      <c r="A64" s="122"/>
      <c r="B64" s="114"/>
      <c r="C64" s="115"/>
      <c r="D64" s="117"/>
      <c r="E64" s="66" t="s">
        <v>83</v>
      </c>
      <c r="F64" s="39" t="s">
        <v>74</v>
      </c>
      <c r="G64" s="36">
        <v>3</v>
      </c>
      <c r="H64" s="37">
        <v>3</v>
      </c>
    </row>
    <row r="65" spans="1:8" ht="29.45" customHeight="1" x14ac:dyDescent="0.25">
      <c r="A65" s="122"/>
      <c r="B65" s="114"/>
      <c r="C65" s="115"/>
      <c r="D65" s="117"/>
      <c r="E65" s="66" t="s">
        <v>13</v>
      </c>
      <c r="F65" s="39" t="s">
        <v>75</v>
      </c>
      <c r="G65" s="36">
        <f>G63*G64</f>
        <v>3555</v>
      </c>
      <c r="H65" s="37">
        <f>H63*H64</f>
        <v>3555</v>
      </c>
    </row>
    <row r="66" spans="1:8" ht="27" customHeight="1" x14ac:dyDescent="0.25">
      <c r="A66" s="122"/>
      <c r="B66" s="114"/>
      <c r="C66" s="115"/>
      <c r="D66" s="117"/>
      <c r="E66" s="66" t="s">
        <v>15</v>
      </c>
      <c r="F66" s="39" t="s">
        <v>73</v>
      </c>
      <c r="G66" s="36">
        <f>G62*G65</f>
        <v>1777.5</v>
      </c>
      <c r="H66" s="37">
        <f>H62*H65</f>
        <v>7110</v>
      </c>
    </row>
    <row r="67" spans="1:8" ht="30.6" customHeight="1" x14ac:dyDescent="0.25">
      <c r="A67" s="122"/>
      <c r="B67" s="115"/>
      <c r="C67" s="115"/>
      <c r="D67" s="117"/>
      <c r="E67" s="66" t="s">
        <v>85</v>
      </c>
      <c r="F67" s="39" t="s">
        <v>76</v>
      </c>
      <c r="G67" s="42">
        <v>108.11</v>
      </c>
      <c r="H67" s="43">
        <v>63.44</v>
      </c>
    </row>
    <row r="68" spans="1:8" ht="28.15" customHeight="1" x14ac:dyDescent="0.25">
      <c r="A68" s="122"/>
      <c r="B68" s="115"/>
      <c r="C68" s="115"/>
      <c r="D68" s="117"/>
      <c r="E68" s="66" t="s">
        <v>86</v>
      </c>
      <c r="F68" s="38" t="s">
        <v>79</v>
      </c>
      <c r="G68" s="60">
        <f>G66*G67</f>
        <v>192165.52499999999</v>
      </c>
      <c r="H68" s="61">
        <f>H66*H67</f>
        <v>451058.39999999997</v>
      </c>
    </row>
    <row r="69" spans="1:8" ht="30" customHeight="1" x14ac:dyDescent="0.3">
      <c r="A69" s="118" t="s">
        <v>88</v>
      </c>
      <c r="B69" s="119"/>
      <c r="C69" s="119"/>
      <c r="D69" s="119"/>
      <c r="E69" s="119"/>
      <c r="F69" s="119"/>
      <c r="G69" s="53"/>
      <c r="H69" s="54">
        <f>H7+H14+H21+H28+H35+H42+H49+H56+H63</f>
        <v>4873</v>
      </c>
    </row>
    <row r="70" spans="1:8" ht="30" customHeight="1" x14ac:dyDescent="0.3">
      <c r="A70" s="118" t="s">
        <v>89</v>
      </c>
      <c r="B70" s="119"/>
      <c r="C70" s="119"/>
      <c r="D70" s="119"/>
      <c r="E70" s="119"/>
      <c r="F70" s="119"/>
      <c r="G70" s="53"/>
      <c r="H70" s="54">
        <f>H9+H16+H23+H30+H37+H44+H51+H58+H65</f>
        <v>36467</v>
      </c>
    </row>
    <row r="71" spans="1:8" ht="30" customHeight="1" x14ac:dyDescent="0.3">
      <c r="A71" s="118" t="s">
        <v>90</v>
      </c>
      <c r="B71" s="119"/>
      <c r="C71" s="119"/>
      <c r="D71" s="119"/>
      <c r="E71" s="119"/>
      <c r="F71" s="119"/>
      <c r="G71" s="53">
        <f>G10+G17+G24+G31+G38+G45+G52+G59+G66</f>
        <v>26796.400000000001</v>
      </c>
      <c r="H71" s="54">
        <f>H10+H17+H24+H31+H38+H45+H52+H59+H66</f>
        <v>69893.5</v>
      </c>
    </row>
    <row r="72" spans="1:8" ht="30" customHeight="1" thickBot="1" x14ac:dyDescent="0.35">
      <c r="A72" s="120" t="s">
        <v>91</v>
      </c>
      <c r="B72" s="121"/>
      <c r="C72" s="121"/>
      <c r="D72" s="121"/>
      <c r="E72" s="121"/>
      <c r="F72" s="121"/>
      <c r="G72" s="55">
        <f>G12+G19+G26+G33+G40+G47+G54+G61+G68</f>
        <v>2889423.9439999997</v>
      </c>
      <c r="H72" s="56">
        <f>H12+H19+H26+H33+H40+H47+H54+H61+H68</f>
        <v>4434043.6399999997</v>
      </c>
    </row>
    <row r="73" spans="1:8" ht="15.6" x14ac:dyDescent="0.3">
      <c r="A73" s="34"/>
      <c r="B73" s="34"/>
      <c r="C73" s="34"/>
      <c r="D73" s="34"/>
      <c r="E73" s="34"/>
      <c r="F73" s="34"/>
      <c r="G73" s="34"/>
      <c r="H73" s="34"/>
    </row>
    <row r="74" spans="1:8" ht="15.6" x14ac:dyDescent="0.3">
      <c r="A74" s="34"/>
      <c r="B74" s="34"/>
      <c r="C74" s="34"/>
      <c r="D74" s="34"/>
      <c r="E74" s="34"/>
      <c r="F74" s="34"/>
      <c r="G74" s="34"/>
      <c r="H74" s="34"/>
    </row>
    <row r="75" spans="1:8" ht="37.5" customHeight="1" x14ac:dyDescent="0.3">
      <c r="A75" s="112" t="s">
        <v>77</v>
      </c>
      <c r="B75" s="113"/>
      <c r="C75" s="113"/>
      <c r="D75" s="113"/>
      <c r="E75" s="113"/>
      <c r="F75" s="113"/>
      <c r="G75" s="57"/>
      <c r="H75" s="58">
        <f>H40*0.25</f>
        <v>359704.8</v>
      </c>
    </row>
    <row r="76" spans="1:8" ht="41.45" customHeight="1" x14ac:dyDescent="0.3">
      <c r="A76" s="112" t="s">
        <v>78</v>
      </c>
      <c r="B76" s="113"/>
      <c r="C76" s="113"/>
      <c r="D76" s="113"/>
      <c r="E76" s="113"/>
      <c r="F76" s="113"/>
      <c r="G76" s="57">
        <f>G72+H72-H75</f>
        <v>6963762.7839999991</v>
      </c>
      <c r="H76" s="58"/>
    </row>
    <row r="77" spans="1:8" ht="39" customHeight="1" x14ac:dyDescent="0.3">
      <c r="H77" s="35"/>
    </row>
    <row r="78" spans="1:8" s="48" customFormat="1" ht="63.6" customHeight="1" x14ac:dyDescent="0.3">
      <c r="A78" s="133" t="s">
        <v>92</v>
      </c>
      <c r="B78" s="133"/>
      <c r="C78" s="133"/>
      <c r="D78" s="133"/>
      <c r="E78" s="133"/>
      <c r="F78" s="133"/>
    </row>
    <row r="79" spans="1:8" s="48" customFormat="1" ht="30" customHeight="1" x14ac:dyDescent="0.3">
      <c r="B79" s="131" t="s">
        <v>93</v>
      </c>
      <c r="C79" s="131"/>
      <c r="D79" s="131"/>
      <c r="E79" s="132"/>
      <c r="F79" s="132"/>
      <c r="H79" s="51">
        <f>H69</f>
        <v>4873</v>
      </c>
    </row>
    <row r="80" spans="1:8" s="48" customFormat="1" ht="30" customHeight="1" x14ac:dyDescent="0.3">
      <c r="B80" s="131" t="s">
        <v>94</v>
      </c>
      <c r="C80" s="131"/>
      <c r="D80" s="131"/>
      <c r="E80" s="132"/>
      <c r="F80" s="132"/>
      <c r="H80" s="51">
        <f>H70</f>
        <v>36467</v>
      </c>
    </row>
    <row r="81" spans="1:12" s="48" customFormat="1" ht="30" customHeight="1" x14ac:dyDescent="0.3">
      <c r="B81" s="131" t="s">
        <v>95</v>
      </c>
      <c r="C81" s="131"/>
      <c r="D81" s="131"/>
      <c r="E81" s="132"/>
      <c r="F81" s="132"/>
      <c r="H81" s="50">
        <v>0.38</v>
      </c>
    </row>
    <row r="82" spans="1:12" s="48" customFormat="1" ht="30" customHeight="1" x14ac:dyDescent="0.3">
      <c r="B82" s="131" t="s">
        <v>96</v>
      </c>
      <c r="C82" s="131"/>
      <c r="D82" s="131"/>
      <c r="E82" s="132"/>
      <c r="F82" s="132"/>
      <c r="H82" s="51">
        <f>H71</f>
        <v>69893.5</v>
      </c>
    </row>
    <row r="83" spans="1:12" s="48" customFormat="1" ht="30" customHeight="1" x14ac:dyDescent="0.3">
      <c r="B83" s="131" t="s">
        <v>97</v>
      </c>
      <c r="C83" s="131"/>
      <c r="D83" s="131"/>
      <c r="E83" s="132"/>
      <c r="F83" s="132"/>
      <c r="H83" s="51">
        <v>42700</v>
      </c>
    </row>
    <row r="84" spans="1:12" s="48" customFormat="1" ht="30" customHeight="1" x14ac:dyDescent="0.3">
      <c r="B84" s="33" t="s">
        <v>98</v>
      </c>
      <c r="C84" s="47"/>
      <c r="D84" s="47"/>
      <c r="E84" s="33"/>
      <c r="F84" s="49"/>
      <c r="H84" s="51">
        <f>H82-H83</f>
        <v>27193.5</v>
      </c>
    </row>
    <row r="85" spans="1:12" s="48" customFormat="1" ht="30" customHeight="1" x14ac:dyDescent="0.3">
      <c r="B85" s="131" t="s">
        <v>99</v>
      </c>
      <c r="C85" s="131"/>
      <c r="D85" s="131"/>
      <c r="E85" s="132"/>
      <c r="F85" s="132"/>
      <c r="G85" s="134" t="s">
        <v>102</v>
      </c>
      <c r="H85" s="135"/>
    </row>
    <row r="86" spans="1:12" s="48" customFormat="1" ht="30" customHeight="1" x14ac:dyDescent="0.3">
      <c r="B86" s="131" t="s">
        <v>100</v>
      </c>
      <c r="C86" s="131"/>
      <c r="D86" s="131"/>
      <c r="E86" s="132"/>
      <c r="F86" s="132"/>
      <c r="H86" s="52" t="s">
        <v>34</v>
      </c>
    </row>
    <row r="87" spans="1:12" s="48" customFormat="1" ht="30" customHeight="1" x14ac:dyDescent="0.3">
      <c r="B87" s="131" t="s">
        <v>101</v>
      </c>
      <c r="C87" s="131"/>
      <c r="D87" s="131"/>
      <c r="E87" s="132"/>
      <c r="F87" s="132"/>
      <c r="H87" s="52" t="s">
        <v>34</v>
      </c>
    </row>
    <row r="88" spans="1:12" ht="14.45" x14ac:dyDescent="0.3">
      <c r="F88" s="4"/>
      <c r="G88" s="4"/>
      <c r="H88" s="4"/>
    </row>
    <row r="89" spans="1:12" ht="14.45" x14ac:dyDescent="0.3">
      <c r="F89" s="4"/>
      <c r="G89" s="4"/>
      <c r="H89" s="4"/>
    </row>
    <row r="90" spans="1:12" ht="14.45" x14ac:dyDescent="0.3">
      <c r="F90" s="4"/>
      <c r="G90" s="4"/>
      <c r="H90" s="4"/>
    </row>
    <row r="91" spans="1:12" ht="14.45" x14ac:dyDescent="0.3">
      <c r="F91" s="4"/>
      <c r="G91" s="4"/>
      <c r="H91" s="4"/>
    </row>
    <row r="92" spans="1:12" ht="14.45" x14ac:dyDescent="0.3">
      <c r="F92" s="4"/>
      <c r="G92" s="4"/>
      <c r="H92" s="4"/>
    </row>
    <row r="93" spans="1:12" ht="14.45" x14ac:dyDescent="0.3">
      <c r="F93" s="4"/>
      <c r="G93" s="4"/>
      <c r="H93" s="4"/>
    </row>
    <row r="94" spans="1:12" s="5" customFormat="1" ht="14.45" x14ac:dyDescent="0.3">
      <c r="A94"/>
      <c r="B94"/>
      <c r="C94"/>
      <c r="D94"/>
      <c r="E94"/>
      <c r="F94" s="4"/>
      <c r="G94" s="4"/>
      <c r="H94" s="4"/>
      <c r="I94"/>
      <c r="J94"/>
      <c r="K94"/>
      <c r="L94"/>
    </row>
    <row r="95" spans="1:12" s="5" customFormat="1" ht="14.45" x14ac:dyDescent="0.3">
      <c r="A95"/>
      <c r="B95"/>
      <c r="C95"/>
      <c r="D95"/>
      <c r="E95"/>
      <c r="F95" s="4"/>
      <c r="G95" s="4"/>
      <c r="H95" s="4"/>
      <c r="I95"/>
      <c r="J95"/>
      <c r="K95"/>
      <c r="L95"/>
    </row>
    <row r="96" spans="1:12" s="5" customFormat="1" ht="14.45" x14ac:dyDescent="0.3">
      <c r="A96"/>
      <c r="B96"/>
      <c r="C96"/>
      <c r="D96"/>
      <c r="E96"/>
      <c r="F96" s="4"/>
      <c r="G96" s="4"/>
      <c r="H96" s="4"/>
      <c r="I96"/>
      <c r="J96"/>
      <c r="K96"/>
      <c r="L96"/>
    </row>
    <row r="97" spans="1:12" s="5" customFormat="1" ht="14.45" x14ac:dyDescent="0.3">
      <c r="A97"/>
      <c r="B97"/>
      <c r="C97"/>
      <c r="D97"/>
      <c r="E97"/>
      <c r="F97" s="4"/>
      <c r="G97" s="4"/>
      <c r="H97" s="4"/>
      <c r="I97"/>
      <c r="J97"/>
      <c r="K97"/>
      <c r="L97"/>
    </row>
    <row r="98" spans="1:12" s="5" customFormat="1" ht="14.45" x14ac:dyDescent="0.3">
      <c r="A98"/>
      <c r="B98"/>
      <c r="C98"/>
      <c r="D98"/>
      <c r="E98"/>
      <c r="F98" s="4"/>
      <c r="G98" s="4"/>
      <c r="H98" s="4"/>
      <c r="I98"/>
      <c r="J98"/>
      <c r="K98"/>
      <c r="L98"/>
    </row>
    <row r="99" spans="1:12" s="5" customFormat="1" ht="14.45" x14ac:dyDescent="0.3">
      <c r="A99"/>
      <c r="B99"/>
      <c r="C99"/>
      <c r="D99"/>
      <c r="E99"/>
      <c r="F99" s="4"/>
      <c r="G99" s="4"/>
      <c r="H99" s="4"/>
      <c r="I99"/>
      <c r="J99"/>
      <c r="K99"/>
      <c r="L99"/>
    </row>
    <row r="100" spans="1:12" s="5" customFormat="1" ht="14.45" x14ac:dyDescent="0.3">
      <c r="A100"/>
      <c r="B100"/>
      <c r="C100"/>
      <c r="D100"/>
      <c r="E100"/>
      <c r="F100" s="4"/>
      <c r="G100" s="4"/>
      <c r="H100" s="4"/>
      <c r="I100"/>
      <c r="J100"/>
      <c r="K100"/>
      <c r="L100"/>
    </row>
    <row r="101" spans="1:12" s="5" customFormat="1" ht="14.45" x14ac:dyDescent="0.3">
      <c r="A101"/>
      <c r="B101"/>
      <c r="C101"/>
      <c r="D101"/>
      <c r="E101"/>
      <c r="F101" s="4"/>
      <c r="G101" s="4"/>
      <c r="H101" s="4"/>
      <c r="I101"/>
      <c r="J101"/>
      <c r="K101"/>
      <c r="L101"/>
    </row>
    <row r="102" spans="1:12" s="5" customFormat="1" ht="14.45" x14ac:dyDescent="0.3">
      <c r="A102"/>
      <c r="B102"/>
      <c r="C102"/>
      <c r="D102"/>
      <c r="E102"/>
      <c r="F102" s="4"/>
      <c r="G102" s="4"/>
      <c r="H102" s="4"/>
      <c r="I102"/>
      <c r="J102"/>
      <c r="K102"/>
      <c r="L102"/>
    </row>
    <row r="103" spans="1:12" s="5" customFormat="1" ht="14.45" x14ac:dyDescent="0.3">
      <c r="A103"/>
      <c r="B103"/>
      <c r="C103"/>
      <c r="D103"/>
      <c r="E103"/>
      <c r="F103" s="4"/>
      <c r="G103" s="4"/>
      <c r="H103" s="4"/>
      <c r="I103"/>
      <c r="J103"/>
      <c r="K103"/>
      <c r="L103"/>
    </row>
    <row r="104" spans="1:12" s="5" customFormat="1" ht="14.45" x14ac:dyDescent="0.3">
      <c r="A104"/>
      <c r="B104"/>
      <c r="C104"/>
      <c r="D104"/>
      <c r="E104"/>
      <c r="F104" s="4"/>
      <c r="G104" s="4"/>
      <c r="H104" s="4"/>
      <c r="I104"/>
      <c r="J104"/>
      <c r="K104"/>
      <c r="L104"/>
    </row>
    <row r="105" spans="1:12" s="5" customFormat="1" ht="14.45" x14ac:dyDescent="0.3">
      <c r="A105"/>
      <c r="B105"/>
      <c r="C105"/>
      <c r="D105"/>
      <c r="E105"/>
      <c r="F105" s="4"/>
      <c r="G105" s="4"/>
      <c r="H105" s="4"/>
      <c r="I105"/>
      <c r="J105"/>
      <c r="K105"/>
      <c r="L105"/>
    </row>
    <row r="106" spans="1:12" s="5" customFormat="1" ht="14.45" x14ac:dyDescent="0.3">
      <c r="A106"/>
      <c r="B106"/>
      <c r="C106"/>
      <c r="D106"/>
      <c r="E106"/>
      <c r="F106" s="4"/>
      <c r="G106" s="4"/>
      <c r="H106" s="4"/>
      <c r="I106"/>
      <c r="J106"/>
      <c r="K106"/>
      <c r="L106"/>
    </row>
    <row r="107" spans="1:12" s="5" customFormat="1" ht="14.45" x14ac:dyDescent="0.3">
      <c r="A107"/>
      <c r="B107"/>
      <c r="C107"/>
      <c r="D107"/>
      <c r="E107"/>
      <c r="F107" s="4"/>
      <c r="G107" s="4"/>
      <c r="H107" s="4"/>
      <c r="I107"/>
      <c r="J107"/>
      <c r="K107"/>
      <c r="L107"/>
    </row>
    <row r="108" spans="1:12" s="5" customFormat="1" ht="14.45" x14ac:dyDescent="0.3">
      <c r="A108"/>
      <c r="B108"/>
      <c r="C108"/>
      <c r="D108"/>
      <c r="E108"/>
      <c r="F108" s="4"/>
      <c r="G108" s="4"/>
      <c r="H108" s="4"/>
      <c r="I108"/>
      <c r="J108"/>
      <c r="K108"/>
      <c r="L108"/>
    </row>
    <row r="109" spans="1:12" s="5" customFormat="1" ht="14.45" x14ac:dyDescent="0.3">
      <c r="A109"/>
      <c r="B109"/>
      <c r="C109"/>
      <c r="D109"/>
      <c r="E109"/>
      <c r="F109" s="4"/>
      <c r="G109" s="4"/>
      <c r="H109" s="4"/>
      <c r="I109"/>
      <c r="J109"/>
      <c r="K109"/>
      <c r="L109"/>
    </row>
    <row r="110" spans="1:12" s="5" customFormat="1" ht="14.45" x14ac:dyDescent="0.3">
      <c r="A110"/>
      <c r="B110"/>
      <c r="C110"/>
      <c r="D110"/>
      <c r="E110"/>
      <c r="F110" s="4"/>
      <c r="G110" s="4"/>
      <c r="H110" s="4"/>
      <c r="I110"/>
      <c r="J110"/>
      <c r="K110"/>
      <c r="L110"/>
    </row>
    <row r="111" spans="1:12" s="5" customFormat="1" ht="14.45" x14ac:dyDescent="0.3">
      <c r="A111"/>
      <c r="B111"/>
      <c r="C111"/>
      <c r="D111"/>
      <c r="E111"/>
      <c r="F111" s="4"/>
      <c r="G111" s="4"/>
      <c r="H111" s="4"/>
      <c r="I111"/>
      <c r="J111"/>
      <c r="K111"/>
      <c r="L111"/>
    </row>
    <row r="112" spans="1:12" s="5" customFormat="1" ht="14.45" x14ac:dyDescent="0.3">
      <c r="A112"/>
      <c r="B112"/>
      <c r="C112"/>
      <c r="D112"/>
      <c r="E112"/>
      <c r="F112" s="4"/>
      <c r="G112" s="4"/>
      <c r="H112" s="4"/>
      <c r="I112"/>
      <c r="J112"/>
      <c r="K112"/>
      <c r="L112"/>
    </row>
    <row r="113" spans="1:12" s="5" customFormat="1" ht="14.45" x14ac:dyDescent="0.3">
      <c r="A113"/>
      <c r="B113"/>
      <c r="C113"/>
      <c r="D113"/>
      <c r="E113"/>
      <c r="F113" s="4"/>
      <c r="G113" s="4"/>
      <c r="H113" s="4"/>
      <c r="I113"/>
      <c r="J113"/>
      <c r="K113"/>
      <c r="L113"/>
    </row>
    <row r="114" spans="1:12" s="5" customFormat="1" x14ac:dyDescent="0.25">
      <c r="A114"/>
      <c r="B114"/>
      <c r="C114"/>
      <c r="D114"/>
      <c r="E114"/>
      <c r="F114" s="4"/>
      <c r="G114" s="4"/>
      <c r="H114" s="4"/>
      <c r="I114"/>
      <c r="J114"/>
      <c r="K114"/>
      <c r="L114"/>
    </row>
    <row r="115" spans="1:12" s="5" customFormat="1" x14ac:dyDescent="0.25">
      <c r="A115"/>
      <c r="B115"/>
      <c r="C115"/>
      <c r="D115"/>
      <c r="E115"/>
      <c r="F115" s="4"/>
      <c r="G115" s="4"/>
      <c r="H115" s="4"/>
      <c r="I115"/>
      <c r="J115"/>
      <c r="K115"/>
      <c r="L115"/>
    </row>
    <row r="116" spans="1:12" s="5" customFormat="1" x14ac:dyDescent="0.25">
      <c r="A116"/>
      <c r="B116"/>
      <c r="C116"/>
      <c r="D116"/>
      <c r="E116"/>
      <c r="F116" s="4"/>
      <c r="G116" s="4"/>
      <c r="H116" s="4"/>
      <c r="I116"/>
      <c r="J116"/>
      <c r="K116"/>
      <c r="L116"/>
    </row>
    <row r="117" spans="1:12" s="5" customFormat="1" x14ac:dyDescent="0.25">
      <c r="A117"/>
      <c r="B117"/>
      <c r="C117"/>
      <c r="D117"/>
      <c r="E117"/>
      <c r="F117" s="4"/>
      <c r="G117" s="4"/>
      <c r="H117" s="4"/>
      <c r="I117"/>
      <c r="J117"/>
      <c r="K117"/>
      <c r="L117"/>
    </row>
    <row r="118" spans="1:12" s="5" customFormat="1" x14ac:dyDescent="0.25">
      <c r="A118"/>
      <c r="B118"/>
      <c r="C118"/>
      <c r="D118"/>
      <c r="E118"/>
      <c r="F118" s="4"/>
      <c r="G118" s="4"/>
      <c r="H118" s="4"/>
      <c r="I118"/>
      <c r="J118"/>
      <c r="K118"/>
      <c r="L118"/>
    </row>
    <row r="119" spans="1:12" s="5" customFormat="1" x14ac:dyDescent="0.25">
      <c r="A119"/>
      <c r="B119"/>
      <c r="C119"/>
      <c r="D119"/>
      <c r="E119"/>
      <c r="F119" s="4"/>
      <c r="G119" s="4"/>
      <c r="H119" s="4"/>
      <c r="I119"/>
      <c r="J119"/>
      <c r="K119"/>
      <c r="L119"/>
    </row>
    <row r="120" spans="1:12" s="5" customFormat="1" x14ac:dyDescent="0.25">
      <c r="A120"/>
      <c r="B120"/>
      <c r="C120"/>
      <c r="D120"/>
      <c r="E120"/>
      <c r="F120" s="4"/>
      <c r="G120" s="4"/>
      <c r="H120" s="4"/>
      <c r="I120"/>
      <c r="J120"/>
      <c r="K120"/>
      <c r="L120"/>
    </row>
    <row r="121" spans="1:12" s="5" customFormat="1" x14ac:dyDescent="0.25">
      <c r="A121"/>
      <c r="B121"/>
      <c r="C121"/>
      <c r="D121"/>
      <c r="E121"/>
      <c r="F121" s="4"/>
      <c r="G121" s="4"/>
      <c r="H121" s="4"/>
      <c r="I121"/>
      <c r="J121"/>
      <c r="K121"/>
      <c r="L121"/>
    </row>
    <row r="122" spans="1:12" s="5" customFormat="1" x14ac:dyDescent="0.25">
      <c r="A122"/>
      <c r="B122"/>
      <c r="C122"/>
      <c r="D122"/>
      <c r="E122"/>
      <c r="F122" s="4"/>
      <c r="G122" s="4"/>
      <c r="H122" s="4"/>
      <c r="I122"/>
      <c r="J122"/>
      <c r="K122"/>
      <c r="L122"/>
    </row>
    <row r="123" spans="1:12" s="5" customFormat="1" x14ac:dyDescent="0.25">
      <c r="A123"/>
      <c r="B123"/>
      <c r="C123"/>
      <c r="D123"/>
      <c r="E123"/>
      <c r="F123" s="4"/>
      <c r="G123" s="4"/>
      <c r="H123" s="4"/>
      <c r="I123"/>
      <c r="J123"/>
      <c r="K123"/>
      <c r="L123"/>
    </row>
  </sheetData>
  <mergeCells count="54">
    <mergeCell ref="A2:H2"/>
    <mergeCell ref="A3:H3"/>
    <mergeCell ref="B87:F87"/>
    <mergeCell ref="A78:F78"/>
    <mergeCell ref="B79:F79"/>
    <mergeCell ref="B80:F80"/>
    <mergeCell ref="B81:F81"/>
    <mergeCell ref="G85:H85"/>
    <mergeCell ref="B82:F82"/>
    <mergeCell ref="B83:F83"/>
    <mergeCell ref="B85:F85"/>
    <mergeCell ref="B86:F86"/>
    <mergeCell ref="A69:F69"/>
    <mergeCell ref="C41:C47"/>
    <mergeCell ref="D41:D47"/>
    <mergeCell ref="B6:B12"/>
    <mergeCell ref="B13:B19"/>
    <mergeCell ref="B20:B26"/>
    <mergeCell ref="B27:B33"/>
    <mergeCell ref="B34:B40"/>
    <mergeCell ref="A34:A40"/>
    <mergeCell ref="A41:A47"/>
    <mergeCell ref="A20:A26"/>
    <mergeCell ref="A27:A33"/>
    <mergeCell ref="A6:A12"/>
    <mergeCell ref="A13:A19"/>
    <mergeCell ref="C62:C68"/>
    <mergeCell ref="D62:D68"/>
    <mergeCell ref="B41:B47"/>
    <mergeCell ref="B48:B54"/>
    <mergeCell ref="B55:B61"/>
    <mergeCell ref="B62:B68"/>
    <mergeCell ref="A48:A54"/>
    <mergeCell ref="A55:A61"/>
    <mergeCell ref="C48:C54"/>
    <mergeCell ref="D48:D54"/>
    <mergeCell ref="C55:C61"/>
    <mergeCell ref="D55:D61"/>
    <mergeCell ref="A75:F75"/>
    <mergeCell ref="A76:F76"/>
    <mergeCell ref="C6:C12"/>
    <mergeCell ref="D6:D12"/>
    <mergeCell ref="C13:C19"/>
    <mergeCell ref="D13:D19"/>
    <mergeCell ref="C20:C26"/>
    <mergeCell ref="D20:D26"/>
    <mergeCell ref="C27:C33"/>
    <mergeCell ref="D27:D33"/>
    <mergeCell ref="C34:C40"/>
    <mergeCell ref="D34:D40"/>
    <mergeCell ref="A70:F70"/>
    <mergeCell ref="A71:F71"/>
    <mergeCell ref="A72:F72"/>
    <mergeCell ref="A62:A68"/>
  </mergeCells>
  <pageMargins left="0.25" right="0.25" top="0.75" bottom="0.75" header="0.3" footer="0.3"/>
  <pageSetup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54"/>
  <sheetViews>
    <sheetView zoomScale="74" zoomScaleNormal="74" workbookViewId="0">
      <selection activeCell="E19" sqref="E19"/>
    </sheetView>
  </sheetViews>
  <sheetFormatPr defaultRowHeight="15" x14ac:dyDescent="0.25"/>
  <cols>
    <col min="2" max="2" width="30.42578125" customWidth="1"/>
    <col min="3" max="3" width="38.7109375" customWidth="1"/>
    <col min="4" max="5" width="27.7109375" customWidth="1"/>
    <col min="6" max="6" width="15" customWidth="1"/>
  </cols>
  <sheetData>
    <row r="2" spans="1:5" ht="15.6" x14ac:dyDescent="0.3">
      <c r="A2" s="130" t="s">
        <v>107</v>
      </c>
      <c r="B2" s="130"/>
      <c r="C2" s="130"/>
      <c r="D2" s="130"/>
      <c r="E2" s="130"/>
    </row>
    <row r="3" spans="1:5" ht="15.6" x14ac:dyDescent="0.3">
      <c r="A3" s="130" t="s">
        <v>70</v>
      </c>
      <c r="B3" s="130"/>
      <c r="C3" s="130"/>
      <c r="D3" s="130"/>
      <c r="E3" s="130"/>
    </row>
    <row r="4" spans="1:5" ht="11.45" customHeight="1" thickBot="1" x14ac:dyDescent="0.35">
      <c r="A4" s="34"/>
      <c r="B4" s="34"/>
      <c r="C4" s="34"/>
      <c r="D4" s="34"/>
      <c r="E4" s="34"/>
    </row>
    <row r="5" spans="1:5" ht="15.75" customHeight="1" x14ac:dyDescent="0.25">
      <c r="A5" s="140" t="s">
        <v>0</v>
      </c>
      <c r="B5" s="142" t="s">
        <v>1</v>
      </c>
      <c r="C5" s="142" t="s">
        <v>80</v>
      </c>
      <c r="D5" s="142" t="s">
        <v>104</v>
      </c>
      <c r="E5" s="142" t="s">
        <v>106</v>
      </c>
    </row>
    <row r="6" spans="1:5" ht="14.45" customHeight="1" x14ac:dyDescent="0.25">
      <c r="A6" s="141"/>
      <c r="B6" s="143"/>
      <c r="C6" s="143"/>
      <c r="D6" s="143"/>
      <c r="E6" s="143"/>
    </row>
    <row r="7" spans="1:5" ht="14.45" customHeight="1" x14ac:dyDescent="0.25">
      <c r="A7" s="141"/>
      <c r="B7" s="143"/>
      <c r="C7" s="143"/>
      <c r="D7" s="143"/>
      <c r="E7" s="143"/>
    </row>
    <row r="8" spans="1:5" ht="15.6" customHeight="1" x14ac:dyDescent="0.25">
      <c r="A8" s="141"/>
      <c r="B8" s="143"/>
      <c r="C8" s="143"/>
      <c r="D8" s="143"/>
      <c r="E8" s="143"/>
    </row>
    <row r="9" spans="1:5" ht="14.45" customHeight="1" x14ac:dyDescent="0.25">
      <c r="A9" s="141"/>
      <c r="B9" s="143"/>
      <c r="C9" s="143"/>
      <c r="D9" s="143"/>
      <c r="E9" s="143"/>
    </row>
    <row r="10" spans="1:5" ht="14.45" customHeight="1" x14ac:dyDescent="0.25">
      <c r="A10" s="141"/>
      <c r="B10" s="143"/>
      <c r="C10" s="143"/>
      <c r="D10" s="143"/>
      <c r="E10" s="143"/>
    </row>
    <row r="11" spans="1:5" ht="5.45" customHeight="1" x14ac:dyDescent="0.25">
      <c r="A11" s="141"/>
      <c r="B11" s="143"/>
      <c r="C11" s="143"/>
      <c r="D11" s="143"/>
      <c r="E11" s="143"/>
    </row>
    <row r="12" spans="1:5" ht="22.5" customHeight="1" x14ac:dyDescent="0.25">
      <c r="A12" s="137" t="s">
        <v>31</v>
      </c>
      <c r="B12" s="123" t="s">
        <v>32</v>
      </c>
      <c r="C12" s="39" t="s">
        <v>8</v>
      </c>
      <c r="D12" s="36">
        <v>5</v>
      </c>
      <c r="E12" s="37">
        <v>5</v>
      </c>
    </row>
    <row r="13" spans="1:5" ht="22.5" customHeight="1" x14ac:dyDescent="0.25">
      <c r="A13" s="138"/>
      <c r="B13" s="125"/>
      <c r="C13" s="39" t="s">
        <v>72</v>
      </c>
      <c r="D13" s="36">
        <v>567</v>
      </c>
      <c r="E13" s="37">
        <v>92</v>
      </c>
    </row>
    <row r="14" spans="1:5" ht="22.5" customHeight="1" x14ac:dyDescent="0.25">
      <c r="A14" s="138"/>
      <c r="B14" s="125"/>
      <c r="C14" s="39" t="s">
        <v>74</v>
      </c>
      <c r="D14" s="36">
        <v>8</v>
      </c>
      <c r="E14" s="37">
        <v>8</v>
      </c>
    </row>
    <row r="15" spans="1:5" ht="22.5" customHeight="1" x14ac:dyDescent="0.25">
      <c r="A15" s="138"/>
      <c r="B15" s="125"/>
      <c r="C15" s="39" t="s">
        <v>75</v>
      </c>
      <c r="D15" s="36">
        <f>D13*D14</f>
        <v>4536</v>
      </c>
      <c r="E15" s="37">
        <f>E13*E14</f>
        <v>736</v>
      </c>
    </row>
    <row r="16" spans="1:5" ht="22.5" customHeight="1" x14ac:dyDescent="0.25">
      <c r="A16" s="138"/>
      <c r="B16" s="125"/>
      <c r="C16" s="39" t="s">
        <v>73</v>
      </c>
      <c r="D16" s="36">
        <f>D12*D15</f>
        <v>22680</v>
      </c>
      <c r="E16" s="37">
        <f>E12*E15</f>
        <v>3680</v>
      </c>
    </row>
    <row r="17" spans="1:9" ht="22.5" customHeight="1" x14ac:dyDescent="0.25">
      <c r="A17" s="138"/>
      <c r="B17" s="125"/>
      <c r="C17" s="39" t="s">
        <v>76</v>
      </c>
      <c r="D17" s="42">
        <v>63.44</v>
      </c>
      <c r="E17" s="43">
        <v>63.44</v>
      </c>
    </row>
    <row r="18" spans="1:9" ht="22.5" customHeight="1" x14ac:dyDescent="0.25">
      <c r="A18" s="138"/>
      <c r="B18" s="125"/>
      <c r="C18" s="38" t="s">
        <v>79</v>
      </c>
      <c r="D18" s="60">
        <f>D16*D17</f>
        <v>1438819.2</v>
      </c>
      <c r="E18" s="61">
        <f>E16*E17</f>
        <v>233459.19999999998</v>
      </c>
    </row>
    <row r="19" spans="1:9" ht="45" x14ac:dyDescent="0.25">
      <c r="A19" s="139"/>
      <c r="B19" s="136"/>
      <c r="C19" s="67" t="s">
        <v>105</v>
      </c>
      <c r="D19" s="68"/>
      <c r="E19" s="69">
        <f>E18*0.25</f>
        <v>58364.799999999996</v>
      </c>
    </row>
    <row r="20" spans="1:9" ht="14.45" x14ac:dyDescent="0.3">
      <c r="C20" s="4"/>
      <c r="D20" s="4"/>
      <c r="E20" s="4"/>
    </row>
    <row r="21" spans="1:9" ht="14.45" x14ac:dyDescent="0.3">
      <c r="C21" s="4"/>
      <c r="D21" s="4"/>
      <c r="E21" s="4"/>
    </row>
    <row r="22" spans="1:9" ht="14.45" x14ac:dyDescent="0.3">
      <c r="C22" s="4"/>
      <c r="D22" s="4"/>
      <c r="E22" s="4"/>
    </row>
    <row r="23" spans="1:9" ht="14.45" x14ac:dyDescent="0.3">
      <c r="C23" s="4"/>
      <c r="D23" s="4"/>
      <c r="E23" s="4"/>
    </row>
    <row r="24" spans="1:9" ht="14.45" x14ac:dyDescent="0.3">
      <c r="C24" s="4"/>
      <c r="D24" s="4"/>
      <c r="E24" s="4"/>
    </row>
    <row r="25" spans="1:9" s="5" customFormat="1" ht="14.45" x14ac:dyDescent="0.3">
      <c r="A25"/>
      <c r="B25"/>
      <c r="C25" s="4"/>
      <c r="D25" s="4"/>
      <c r="E25" s="4"/>
      <c r="F25"/>
      <c r="G25"/>
      <c r="H25"/>
      <c r="I25"/>
    </row>
    <row r="26" spans="1:9" s="5" customFormat="1" ht="14.45" x14ac:dyDescent="0.3">
      <c r="A26"/>
      <c r="B26"/>
      <c r="C26" s="4"/>
      <c r="D26" s="4"/>
      <c r="E26" s="4"/>
      <c r="F26"/>
      <c r="G26"/>
      <c r="H26"/>
      <c r="I26"/>
    </row>
    <row r="27" spans="1:9" s="5" customFormat="1" ht="14.45" x14ac:dyDescent="0.3">
      <c r="A27"/>
      <c r="B27"/>
      <c r="C27" s="4"/>
      <c r="D27" s="4"/>
      <c r="E27" s="4"/>
      <c r="F27"/>
      <c r="G27"/>
      <c r="H27"/>
      <c r="I27"/>
    </row>
    <row r="28" spans="1:9" s="5" customFormat="1" ht="14.45" x14ac:dyDescent="0.3">
      <c r="A28"/>
      <c r="B28"/>
      <c r="C28" s="4"/>
      <c r="D28" s="4"/>
      <c r="E28" s="4"/>
      <c r="F28"/>
      <c r="G28"/>
      <c r="H28"/>
      <c r="I28"/>
    </row>
    <row r="29" spans="1:9" s="5" customFormat="1" ht="14.45" x14ac:dyDescent="0.3">
      <c r="A29"/>
      <c r="B29"/>
      <c r="C29" s="4"/>
      <c r="D29" s="4"/>
      <c r="E29" s="4"/>
      <c r="F29"/>
      <c r="G29"/>
      <c r="H29"/>
      <c r="I29"/>
    </row>
    <row r="30" spans="1:9" s="5" customFormat="1" ht="14.45" x14ac:dyDescent="0.3">
      <c r="A30"/>
      <c r="B30"/>
      <c r="C30" s="4"/>
      <c r="D30" s="4"/>
      <c r="E30" s="4"/>
      <c r="F30"/>
      <c r="G30"/>
      <c r="H30"/>
      <c r="I30"/>
    </row>
    <row r="31" spans="1:9" s="5" customFormat="1" ht="14.45" x14ac:dyDescent="0.3">
      <c r="A31"/>
      <c r="B31"/>
      <c r="C31" s="4"/>
      <c r="D31" s="4"/>
      <c r="E31" s="4"/>
      <c r="F31"/>
      <c r="G31"/>
      <c r="H31"/>
      <c r="I31"/>
    </row>
    <row r="32" spans="1:9" s="5" customFormat="1" ht="14.45" x14ac:dyDescent="0.3">
      <c r="A32"/>
      <c r="B32"/>
      <c r="C32" s="4"/>
      <c r="D32" s="4"/>
      <c r="E32" s="4"/>
      <c r="F32"/>
      <c r="G32"/>
      <c r="H32"/>
      <c r="I32"/>
    </row>
    <row r="33" spans="1:9" s="5" customFormat="1" ht="14.45" x14ac:dyDescent="0.3">
      <c r="A33"/>
      <c r="B33"/>
      <c r="C33" s="4"/>
      <c r="D33" s="4"/>
      <c r="E33" s="4"/>
      <c r="F33"/>
      <c r="G33"/>
      <c r="H33"/>
      <c r="I33"/>
    </row>
    <row r="34" spans="1:9" s="5" customFormat="1" ht="14.45" x14ac:dyDescent="0.3">
      <c r="A34"/>
      <c r="B34"/>
      <c r="C34" s="4"/>
      <c r="D34" s="4"/>
      <c r="E34" s="4"/>
      <c r="F34"/>
      <c r="G34"/>
      <c r="H34"/>
      <c r="I34"/>
    </row>
    <row r="35" spans="1:9" s="5" customFormat="1" ht="14.45" x14ac:dyDescent="0.3">
      <c r="A35"/>
      <c r="B35"/>
      <c r="C35" s="4"/>
      <c r="D35" s="4"/>
      <c r="E35" s="4"/>
      <c r="F35"/>
      <c r="G35"/>
      <c r="H35"/>
      <c r="I35"/>
    </row>
    <row r="36" spans="1:9" s="5" customFormat="1" ht="14.45" x14ac:dyDescent="0.3">
      <c r="A36"/>
      <c r="B36"/>
      <c r="C36" s="4"/>
      <c r="D36" s="4"/>
      <c r="E36" s="4"/>
      <c r="F36"/>
      <c r="G36"/>
      <c r="H36"/>
      <c r="I36"/>
    </row>
    <row r="37" spans="1:9" s="5" customFormat="1" ht="14.45" x14ac:dyDescent="0.3">
      <c r="A37"/>
      <c r="B37"/>
      <c r="C37" s="4"/>
      <c r="D37" s="4"/>
      <c r="E37" s="4"/>
      <c r="F37"/>
      <c r="G37"/>
      <c r="H37"/>
      <c r="I37"/>
    </row>
    <row r="38" spans="1:9" s="5" customFormat="1" ht="14.45" x14ac:dyDescent="0.3">
      <c r="A38"/>
      <c r="B38"/>
      <c r="C38" s="4"/>
      <c r="D38" s="4"/>
      <c r="E38" s="4"/>
      <c r="F38"/>
      <c r="G38"/>
      <c r="H38"/>
      <c r="I38"/>
    </row>
    <row r="39" spans="1:9" s="5" customFormat="1" ht="14.45" x14ac:dyDescent="0.3">
      <c r="A39"/>
      <c r="B39"/>
      <c r="C39" s="4"/>
      <c r="D39" s="4"/>
      <c r="E39" s="4"/>
      <c r="F39"/>
      <c r="G39"/>
      <c r="H39"/>
      <c r="I39"/>
    </row>
    <row r="40" spans="1:9" s="5" customFormat="1" ht="14.45" x14ac:dyDescent="0.3">
      <c r="A40"/>
      <c r="B40"/>
      <c r="C40" s="4"/>
      <c r="D40" s="4"/>
      <c r="E40" s="4"/>
      <c r="F40"/>
      <c r="G40"/>
      <c r="H40"/>
      <c r="I40"/>
    </row>
    <row r="41" spans="1:9" s="5" customFormat="1" x14ac:dyDescent="0.25">
      <c r="A41"/>
      <c r="B41"/>
      <c r="C41" s="4"/>
      <c r="D41" s="4"/>
      <c r="E41" s="4"/>
      <c r="F41"/>
      <c r="G41"/>
      <c r="H41"/>
      <c r="I41"/>
    </row>
    <row r="42" spans="1:9" s="5" customFormat="1" x14ac:dyDescent="0.25">
      <c r="A42"/>
      <c r="B42"/>
      <c r="C42" s="4"/>
      <c r="D42" s="4"/>
      <c r="E42" s="4"/>
      <c r="F42"/>
      <c r="G42"/>
      <c r="H42"/>
      <c r="I42"/>
    </row>
    <row r="43" spans="1:9" s="5" customFormat="1" x14ac:dyDescent="0.25">
      <c r="A43"/>
      <c r="B43"/>
      <c r="C43" s="4"/>
      <c r="D43" s="4"/>
      <c r="E43" s="4"/>
      <c r="F43"/>
      <c r="G43"/>
      <c r="H43"/>
      <c r="I43"/>
    </row>
    <row r="44" spans="1:9" s="5" customFormat="1" x14ac:dyDescent="0.25">
      <c r="A44"/>
      <c r="B44"/>
      <c r="C44" s="4"/>
      <c r="D44" s="4"/>
      <c r="E44" s="4"/>
      <c r="F44"/>
      <c r="G44"/>
      <c r="H44"/>
      <c r="I44"/>
    </row>
    <row r="45" spans="1:9" s="5" customFormat="1" x14ac:dyDescent="0.25">
      <c r="A45"/>
      <c r="B45"/>
      <c r="C45" s="4"/>
      <c r="D45" s="4"/>
      <c r="E45" s="4"/>
      <c r="F45"/>
      <c r="G45"/>
      <c r="H45"/>
      <c r="I45"/>
    </row>
    <row r="46" spans="1:9" s="5" customFormat="1" x14ac:dyDescent="0.25">
      <c r="A46"/>
      <c r="B46"/>
      <c r="C46" s="4"/>
      <c r="D46" s="4"/>
      <c r="E46" s="4"/>
      <c r="F46"/>
      <c r="G46"/>
      <c r="H46"/>
      <c r="I46"/>
    </row>
    <row r="47" spans="1:9" s="5" customFormat="1" x14ac:dyDescent="0.25">
      <c r="A47"/>
      <c r="B47"/>
      <c r="C47" s="4"/>
      <c r="D47" s="4"/>
      <c r="E47" s="4"/>
      <c r="F47"/>
      <c r="G47"/>
      <c r="H47"/>
      <c r="I47"/>
    </row>
    <row r="48" spans="1:9" s="5" customFormat="1" x14ac:dyDescent="0.25">
      <c r="A48"/>
      <c r="B48"/>
      <c r="C48" s="4"/>
      <c r="D48" s="4"/>
      <c r="E48" s="4"/>
      <c r="F48"/>
      <c r="G48"/>
      <c r="H48"/>
      <c r="I48"/>
    </row>
    <row r="49" spans="1:9" s="5" customFormat="1" x14ac:dyDescent="0.25">
      <c r="A49"/>
      <c r="B49"/>
      <c r="C49" s="4"/>
      <c r="D49" s="4"/>
      <c r="E49" s="4"/>
      <c r="F49"/>
      <c r="G49"/>
      <c r="H49"/>
      <c r="I49"/>
    </row>
    <row r="50" spans="1:9" s="5" customFormat="1" x14ac:dyDescent="0.25">
      <c r="A50"/>
      <c r="B50"/>
      <c r="C50" s="4"/>
      <c r="D50" s="4"/>
      <c r="E50" s="4"/>
      <c r="F50"/>
      <c r="G50"/>
      <c r="H50"/>
      <c r="I50"/>
    </row>
    <row r="51" spans="1:9" s="5" customFormat="1" x14ac:dyDescent="0.25">
      <c r="A51"/>
      <c r="B51"/>
      <c r="C51" s="4"/>
      <c r="D51" s="4"/>
      <c r="E51" s="4"/>
      <c r="F51"/>
      <c r="G51"/>
      <c r="H51"/>
      <c r="I51"/>
    </row>
    <row r="52" spans="1:9" s="5" customFormat="1" x14ac:dyDescent="0.25">
      <c r="A52"/>
      <c r="B52"/>
      <c r="C52" s="4"/>
      <c r="D52" s="4"/>
      <c r="E52" s="4"/>
      <c r="F52"/>
      <c r="G52"/>
      <c r="H52"/>
      <c r="I52"/>
    </row>
    <row r="53" spans="1:9" s="5" customFormat="1" x14ac:dyDescent="0.25">
      <c r="A53"/>
      <c r="B53"/>
      <c r="C53" s="4"/>
      <c r="D53" s="4"/>
      <c r="E53" s="4"/>
      <c r="F53"/>
      <c r="G53"/>
      <c r="H53"/>
      <c r="I53"/>
    </row>
    <row r="54" spans="1:9" s="5" customFormat="1" x14ac:dyDescent="0.25">
      <c r="A54"/>
      <c r="B54"/>
      <c r="C54" s="4"/>
      <c r="D54" s="4"/>
      <c r="E54" s="4"/>
      <c r="F54"/>
      <c r="G54"/>
      <c r="H54"/>
      <c r="I54"/>
    </row>
  </sheetData>
  <mergeCells count="9">
    <mergeCell ref="B12:B19"/>
    <mergeCell ref="A12:A19"/>
    <mergeCell ref="A2:E2"/>
    <mergeCell ref="A3:E3"/>
    <mergeCell ref="A5:A11"/>
    <mergeCell ref="B5:B11"/>
    <mergeCell ref="C5:C11"/>
    <mergeCell ref="D5:D11"/>
    <mergeCell ref="E5:E11"/>
  </mergeCells>
  <pageMargins left="0.25" right="0.25" top="0.75" bottom="0.75" header="0.3" footer="0.3"/>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ICR details</vt:lpstr>
      <vt:lpstr>summary</vt:lpstr>
      <vt:lpstr>use of SBA</vt:lpstr>
      <vt:lpstr>'ICR details'!Print_Area</vt:lpstr>
      <vt:lpstr>summary!Print_Area</vt:lpstr>
      <vt:lpstr>'use of SBA'!Print_Area</vt:lpstr>
    </vt:vector>
  </TitlesOfParts>
  <Company>USAID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Bond, Lyudmila (M/OAA/P)</dc:creator>
  <cp:lastModifiedBy>Murray, Paulette A. (M/MS/IRD)</cp:lastModifiedBy>
  <cp:lastPrinted>2018-09-18T14:42:34Z</cp:lastPrinted>
  <dcterms:created xsi:type="dcterms:W3CDTF">2017-08-30T16:15:22Z</dcterms:created>
  <dcterms:modified xsi:type="dcterms:W3CDTF">2018-11-27T18:28:08Z</dcterms:modified>
</cp:coreProperties>
</file>