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hultz\Desktop\"/>
    </mc:Choice>
  </mc:AlternateContent>
  <xr:revisionPtr revIDLastSave="0" documentId="13_ncr:1_{8D7EDE58-D32F-490E-965A-5BC722023C62}" xr6:coauthVersionLast="41" xr6:coauthVersionMax="41" xr10:uidLastSave="{00000000-0000-0000-0000-000000000000}"/>
  <bookViews>
    <workbookView xWindow="2370" yWindow="2745" windowWidth="21690" windowHeight="13275" xr2:uid="{2DA2C177-2204-4417-B44F-63D5DC0AB0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G13" i="1"/>
  <c r="I13" i="1"/>
  <c r="L14" i="1"/>
  <c r="K14" i="1"/>
  <c r="L6" i="1"/>
  <c r="L8" i="1"/>
  <c r="K8" i="1"/>
  <c r="L5" i="1"/>
  <c r="I5" i="1"/>
  <c r="I14" i="1" s="1"/>
  <c r="I7" i="1"/>
  <c r="J9" i="1"/>
  <c r="J10" i="1"/>
  <c r="J11" i="1"/>
  <c r="I9" i="1"/>
  <c r="I10" i="1"/>
  <c r="G10" i="1"/>
  <c r="I6" i="1"/>
  <c r="G6" i="1"/>
  <c r="G12" i="1" s="1"/>
  <c r="G7" i="1"/>
  <c r="F7" i="1"/>
  <c r="H16" i="1"/>
  <c r="H14" i="1"/>
  <c r="G14" i="1"/>
  <c r="F14" i="1"/>
  <c r="F13" i="1" s="1"/>
  <c r="F10" i="1"/>
  <c r="H3" i="1"/>
  <c r="H12" i="1" s="1"/>
  <c r="H4" i="1"/>
  <c r="H13" i="1" s="1"/>
  <c r="G3" i="1"/>
  <c r="G4" i="1"/>
  <c r="J6" i="1"/>
  <c r="J7" i="1"/>
  <c r="J8" i="1"/>
  <c r="H9" i="1"/>
  <c r="H10" i="1"/>
  <c r="J5" i="1"/>
  <c r="F4" i="1"/>
  <c r="I4" i="1" l="1"/>
  <c r="J4" i="1" s="1"/>
  <c r="I3" i="1"/>
  <c r="J3" i="1" s="1"/>
  <c r="L16" i="1"/>
  <c r="I12" i="1"/>
  <c r="G16" i="1"/>
  <c r="F16" i="1"/>
  <c r="J12" i="1" l="1"/>
  <c r="J13" i="1" l="1"/>
</calcChain>
</file>

<file path=xl/sharedStrings.xml><?xml version="1.0" encoding="utf-8"?>
<sst xmlns="http://schemas.openxmlformats.org/spreadsheetml/2006/main" count="26" uniqueCount="17">
  <si>
    <t>Respondents</t>
  </si>
  <si>
    <t>Responses</t>
  </si>
  <si>
    <t>Non Labor $</t>
  </si>
  <si>
    <t>Labor $</t>
  </si>
  <si>
    <t>Full $</t>
  </si>
  <si>
    <t>EPA hours</t>
  </si>
  <si>
    <t>EPA $</t>
  </si>
  <si>
    <t>per response</t>
  </si>
  <si>
    <t>per respondent per year</t>
  </si>
  <si>
    <t>total per year</t>
  </si>
  <si>
    <t>Total for ICR</t>
  </si>
  <si>
    <t>Applications</t>
  </si>
  <si>
    <t>Warranty Report</t>
  </si>
  <si>
    <t>Recordkeeping</t>
  </si>
  <si>
    <t>Previous ICR</t>
  </si>
  <si>
    <t>Burden Hours</t>
  </si>
  <si>
    <t xml:space="preserve">Change vs last ICR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</si>
</sst>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1" applyNumberFormat="1" applyFont="1" applyAlignment="1">
      <alignment horizontal="center" wrapText="1"/>
    </xf>
    <xf numFmtId="43" fontId="0" fillId="0" borderId="0" xfId="1" applyFont="1" applyAlignment="1">
      <alignment horizontal="center" wrapText="1"/>
    </xf>
    <xf numFmtId="165" fontId="0" fillId="0" borderId="0" xfId="2" applyNumberFormat="1" applyFont="1" applyAlignment="1">
      <alignment horizontal="center" wrapText="1"/>
    </xf>
    <xf numFmtId="164" fontId="3" fillId="2" borderId="1" xfId="1" applyNumberFormat="1" applyFont="1" applyFill="1" applyBorder="1" applyAlignment="1">
      <alignment wrapText="1"/>
    </xf>
    <xf numFmtId="43" fontId="3" fillId="2" borderId="1" xfId="1" applyNumberFormat="1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  <xf numFmtId="165" fontId="3" fillId="2" borderId="1" xfId="2" applyNumberFormat="1" applyFont="1" applyFill="1" applyBorder="1" applyAlignment="1">
      <alignment wrapText="1"/>
    </xf>
    <xf numFmtId="43" fontId="3" fillId="2" borderId="1" xfId="1" applyFont="1" applyFill="1" applyBorder="1"/>
    <xf numFmtId="165" fontId="3" fillId="2" borderId="1" xfId="2" applyNumberFormat="1" applyFont="1" applyFill="1" applyBorder="1"/>
    <xf numFmtId="164" fontId="3" fillId="3" borderId="1" xfId="1" applyNumberFormat="1" applyFont="1" applyFill="1" applyBorder="1" applyAlignment="1">
      <alignment wrapText="1"/>
    </xf>
    <xf numFmtId="43" fontId="3" fillId="3" borderId="1" xfId="1" applyNumberFormat="1" applyFont="1" applyFill="1" applyBorder="1" applyAlignment="1">
      <alignment wrapText="1"/>
    </xf>
    <xf numFmtId="43" fontId="3" fillId="3" borderId="1" xfId="1" applyFont="1" applyFill="1" applyBorder="1" applyAlignment="1">
      <alignment wrapText="1"/>
    </xf>
    <xf numFmtId="165" fontId="3" fillId="3" borderId="1" xfId="2" applyNumberFormat="1" applyFont="1" applyFill="1" applyBorder="1" applyAlignment="1">
      <alignment wrapText="1"/>
    </xf>
    <xf numFmtId="43" fontId="3" fillId="3" borderId="1" xfId="1" applyFont="1" applyFill="1" applyBorder="1"/>
    <xf numFmtId="164" fontId="3" fillId="2" borderId="6" xfId="1" applyNumberFormat="1" applyFont="1" applyFill="1" applyBorder="1" applyAlignment="1">
      <alignment wrapText="1"/>
    </xf>
    <xf numFmtId="43" fontId="3" fillId="2" borderId="6" xfId="1" applyNumberFormat="1" applyFont="1" applyFill="1" applyBorder="1" applyAlignment="1">
      <alignment wrapText="1"/>
    </xf>
    <xf numFmtId="43" fontId="3" fillId="2" borderId="6" xfId="1" applyFont="1" applyFill="1" applyBorder="1" applyAlignment="1">
      <alignment wrapText="1"/>
    </xf>
    <xf numFmtId="165" fontId="3" fillId="2" borderId="6" xfId="2" applyNumberFormat="1" applyFont="1" applyFill="1" applyBorder="1" applyAlignment="1">
      <alignment wrapText="1"/>
    </xf>
    <xf numFmtId="43" fontId="3" fillId="2" borderId="6" xfId="1" applyFont="1" applyFill="1" applyBorder="1"/>
    <xf numFmtId="164" fontId="3" fillId="2" borderId="3" xfId="1" applyNumberFormat="1" applyFont="1" applyFill="1" applyBorder="1" applyAlignment="1">
      <alignment wrapText="1"/>
    </xf>
    <xf numFmtId="43" fontId="3" fillId="2" borderId="3" xfId="1" applyNumberFormat="1" applyFont="1" applyFill="1" applyBorder="1" applyAlignment="1">
      <alignment wrapText="1"/>
    </xf>
    <xf numFmtId="43" fontId="3" fillId="2" borderId="3" xfId="1" applyFont="1" applyFill="1" applyBorder="1" applyAlignment="1">
      <alignment wrapText="1"/>
    </xf>
    <xf numFmtId="165" fontId="3" fillId="2" borderId="3" xfId="2" applyNumberFormat="1" applyFont="1" applyFill="1" applyBorder="1" applyAlignment="1">
      <alignment wrapText="1"/>
    </xf>
    <xf numFmtId="43" fontId="3" fillId="2" borderId="3" xfId="1" applyFont="1" applyFill="1" applyBorder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3" fillId="3" borderId="3" xfId="1" applyNumberFormat="1" applyFont="1" applyFill="1" applyBorder="1" applyAlignment="1">
      <alignment wrapText="1"/>
    </xf>
    <xf numFmtId="43" fontId="3" fillId="3" borderId="3" xfId="1" applyNumberFormat="1" applyFont="1" applyFill="1" applyBorder="1" applyAlignment="1">
      <alignment wrapText="1"/>
    </xf>
    <xf numFmtId="43" fontId="3" fillId="3" borderId="3" xfId="1" applyFont="1" applyFill="1" applyBorder="1" applyAlignment="1">
      <alignment wrapText="1"/>
    </xf>
    <xf numFmtId="165" fontId="3" fillId="3" borderId="3" xfId="2" applyNumberFormat="1" applyFont="1" applyFill="1" applyBorder="1" applyAlignment="1">
      <alignment wrapText="1"/>
    </xf>
    <xf numFmtId="43" fontId="3" fillId="3" borderId="3" xfId="1" applyFont="1" applyFill="1" applyBorder="1"/>
    <xf numFmtId="165" fontId="0" fillId="0" borderId="0" xfId="0" applyNumberFormat="1"/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0" borderId="2" xfId="0" applyBorder="1"/>
    <xf numFmtId="0" fontId="0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7" xfId="0" applyFill="1" applyBorder="1"/>
    <xf numFmtId="165" fontId="3" fillId="2" borderId="8" xfId="2" applyNumberFormat="1" applyFont="1" applyFill="1" applyBorder="1" applyAlignment="1">
      <alignment wrapText="1"/>
    </xf>
    <xf numFmtId="164" fontId="3" fillId="3" borderId="9" xfId="1" applyNumberFormat="1" applyFont="1" applyFill="1" applyBorder="1" applyAlignment="1">
      <alignment wrapText="1"/>
    </xf>
    <xf numFmtId="43" fontId="3" fillId="3" borderId="9" xfId="1" applyNumberFormat="1" applyFont="1" applyFill="1" applyBorder="1" applyAlignment="1">
      <alignment wrapText="1"/>
    </xf>
    <xf numFmtId="43" fontId="3" fillId="3" borderId="9" xfId="1" applyFont="1" applyFill="1" applyBorder="1" applyAlignment="1">
      <alignment wrapText="1"/>
    </xf>
    <xf numFmtId="165" fontId="3" fillId="3" borderId="9" xfId="2" applyNumberFormat="1" applyFont="1" applyFill="1" applyBorder="1" applyAlignment="1">
      <alignment wrapText="1"/>
    </xf>
    <xf numFmtId="43" fontId="3" fillId="3" borderId="9" xfId="1" applyFont="1" applyFill="1" applyBorder="1"/>
    <xf numFmtId="165" fontId="3" fillId="3" borderId="10" xfId="2" applyNumberFormat="1" applyFont="1" applyFill="1" applyBorder="1" applyAlignment="1">
      <alignment wrapText="1"/>
    </xf>
    <xf numFmtId="165" fontId="3" fillId="3" borderId="11" xfId="2" applyNumberFormat="1" applyFont="1" applyFill="1" applyBorder="1" applyAlignment="1">
      <alignment wrapText="1"/>
    </xf>
    <xf numFmtId="0" fontId="0" fillId="3" borderId="3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3" borderId="9" xfId="0" applyFill="1" applyBorder="1"/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3" borderId="3" xfId="0" applyFill="1" applyBorder="1"/>
    <xf numFmtId="0" fontId="2" fillId="3" borderId="15" xfId="0" applyFont="1" applyFill="1" applyBorder="1"/>
    <xf numFmtId="164" fontId="5" fillId="3" borderId="4" xfId="1" applyNumberFormat="1" applyFont="1" applyFill="1" applyBorder="1" applyAlignment="1">
      <alignment wrapText="1"/>
    </xf>
    <xf numFmtId="43" fontId="5" fillId="3" borderId="4" xfId="1" applyNumberFormat="1" applyFont="1" applyFill="1" applyBorder="1" applyAlignment="1">
      <alignment wrapText="1"/>
    </xf>
    <xf numFmtId="43" fontId="5" fillId="3" borderId="4" xfId="1" applyFont="1" applyFill="1" applyBorder="1" applyAlignment="1">
      <alignment wrapText="1"/>
    </xf>
    <xf numFmtId="165" fontId="5" fillId="3" borderId="4" xfId="2" applyNumberFormat="1" applyFont="1" applyFill="1" applyBorder="1" applyAlignment="1">
      <alignment wrapText="1"/>
    </xf>
    <xf numFmtId="43" fontId="5" fillId="3" borderId="4" xfId="1" applyFont="1" applyFill="1" applyBorder="1"/>
    <xf numFmtId="165" fontId="5" fillId="3" borderId="5" xfId="2" applyNumberFormat="1" applyFont="1" applyFill="1" applyBorder="1" applyAlignment="1">
      <alignment wrapText="1"/>
    </xf>
    <xf numFmtId="43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BDC27-E9D0-4791-A813-96F1320FE0F8}">
  <dimension ref="C2:O19"/>
  <sheetViews>
    <sheetView tabSelected="1" workbookViewId="0">
      <selection activeCell="C2" sqref="C2:L16"/>
    </sheetView>
  </sheetViews>
  <sheetFormatPr defaultRowHeight="15" x14ac:dyDescent="0.25"/>
  <cols>
    <col min="2" max="2" width="13" customWidth="1"/>
    <col min="3" max="3" width="19.28515625" customWidth="1"/>
    <col min="4" max="4" width="23.42578125" customWidth="1"/>
    <col min="5" max="5" width="12.5703125" customWidth="1"/>
    <col min="6" max="6" width="10.7109375" customWidth="1"/>
    <col min="7" max="7" width="12.42578125" bestFit="1" customWidth="1"/>
    <col min="8" max="8" width="12.140625" bestFit="1" customWidth="1"/>
    <col min="9" max="9" width="11.7109375" customWidth="1"/>
    <col min="10" max="10" width="12.140625" bestFit="1" customWidth="1"/>
    <col min="11" max="11" width="10.7109375" bestFit="1" customWidth="1"/>
    <col min="12" max="12" width="11.140625" customWidth="1"/>
  </cols>
  <sheetData>
    <row r="2" spans="3:15" ht="30" x14ac:dyDescent="0.25">
      <c r="E2" s="1" t="s">
        <v>0</v>
      </c>
      <c r="F2" s="1" t="s">
        <v>1</v>
      </c>
      <c r="G2" s="2" t="s">
        <v>15</v>
      </c>
      <c r="H2" s="3" t="s">
        <v>2</v>
      </c>
      <c r="I2" s="3" t="s">
        <v>3</v>
      </c>
      <c r="J2" s="3" t="s">
        <v>4</v>
      </c>
      <c r="K2" s="2" t="s">
        <v>5</v>
      </c>
      <c r="L2" s="3" t="s">
        <v>6</v>
      </c>
    </row>
    <row r="3" spans="3:15" x14ac:dyDescent="0.25">
      <c r="C3" s="34" t="s">
        <v>11</v>
      </c>
      <c r="D3" s="33" t="s">
        <v>7</v>
      </c>
      <c r="E3" s="4"/>
      <c r="F3" s="5"/>
      <c r="G3" s="6">
        <f>G5/F5</f>
        <v>55.161428571428573</v>
      </c>
      <c r="H3" s="7">
        <f>H5/F5</f>
        <v>5003.5714285714284</v>
      </c>
      <c r="I3" s="7">
        <f>I5/F5</f>
        <v>3200</v>
      </c>
      <c r="J3" s="7">
        <f>H3+I3</f>
        <v>8203.5714285714275</v>
      </c>
      <c r="K3" s="8">
        <v>1</v>
      </c>
      <c r="L3" s="7">
        <v>86.96</v>
      </c>
    </row>
    <row r="4" spans="3:15" x14ac:dyDescent="0.25">
      <c r="C4" s="35"/>
      <c r="D4" s="33" t="s">
        <v>8</v>
      </c>
      <c r="E4" s="4"/>
      <c r="F4" s="5">
        <f>F5/E5</f>
        <v>0.35</v>
      </c>
      <c r="G4" s="6">
        <f>G5/E5</f>
        <v>19.3065</v>
      </c>
      <c r="H4" s="7">
        <f>H5/E5</f>
        <v>1751.25</v>
      </c>
      <c r="I4" s="7">
        <f>I5/E5</f>
        <v>1120</v>
      </c>
      <c r="J4" s="7">
        <f>H4+I4</f>
        <v>2871.25</v>
      </c>
      <c r="K4" s="8"/>
      <c r="L4" s="7"/>
    </row>
    <row r="5" spans="3:15" x14ac:dyDescent="0.25">
      <c r="C5" s="36"/>
      <c r="D5" s="33" t="s">
        <v>9</v>
      </c>
      <c r="E5" s="4">
        <v>8</v>
      </c>
      <c r="F5" s="5">
        <v>2.8</v>
      </c>
      <c r="G5" s="6">
        <v>154.452</v>
      </c>
      <c r="H5" s="7">
        <v>14010</v>
      </c>
      <c r="I5" s="7">
        <f>8714+246</f>
        <v>8960</v>
      </c>
      <c r="J5" s="7">
        <f>H5+I5</f>
        <v>22970</v>
      </c>
      <c r="K5" s="8">
        <v>2.8</v>
      </c>
      <c r="L5" s="9">
        <f>L3*F5</f>
        <v>243.48799999999997</v>
      </c>
    </row>
    <row r="6" spans="3:15" x14ac:dyDescent="0.25">
      <c r="C6" s="51" t="s">
        <v>12</v>
      </c>
      <c r="D6" s="52" t="s">
        <v>7</v>
      </c>
      <c r="E6" s="10"/>
      <c r="F6" s="11"/>
      <c r="G6" s="12">
        <f>G8/F8</f>
        <v>3.8000000000000003</v>
      </c>
      <c r="H6" s="13">
        <v>0</v>
      </c>
      <c r="I6" s="13">
        <f>I8/F8</f>
        <v>212</v>
      </c>
      <c r="J6" s="13">
        <f>I6+H6</f>
        <v>212</v>
      </c>
      <c r="K6" s="14">
        <v>1</v>
      </c>
      <c r="L6" s="13">
        <f>L8/E8</f>
        <v>86.96</v>
      </c>
    </row>
    <row r="7" spans="3:15" x14ac:dyDescent="0.25">
      <c r="C7" s="53"/>
      <c r="D7" s="52" t="s">
        <v>8</v>
      </c>
      <c r="E7" s="10"/>
      <c r="F7" s="11">
        <f>F8/E8</f>
        <v>1.75</v>
      </c>
      <c r="G7" s="12">
        <f>G8/E8</f>
        <v>6.65</v>
      </c>
      <c r="H7" s="10">
        <v>0</v>
      </c>
      <c r="I7" s="10">
        <f>I8/E8</f>
        <v>371</v>
      </c>
      <c r="J7" s="13">
        <f>I7+H7</f>
        <v>371</v>
      </c>
      <c r="K7" s="14"/>
      <c r="L7" s="13"/>
    </row>
    <row r="8" spans="3:15" x14ac:dyDescent="0.25">
      <c r="C8" s="54"/>
      <c r="D8" s="52" t="s">
        <v>9</v>
      </c>
      <c r="E8" s="10">
        <v>8</v>
      </c>
      <c r="F8" s="11">
        <v>14</v>
      </c>
      <c r="G8" s="12">
        <v>53.2</v>
      </c>
      <c r="H8" s="13">
        <v>0</v>
      </c>
      <c r="I8" s="13">
        <v>2968</v>
      </c>
      <c r="J8" s="13">
        <f>I8+H8</f>
        <v>2968</v>
      </c>
      <c r="K8" s="14">
        <f>E8</f>
        <v>8</v>
      </c>
      <c r="L8" s="13">
        <f>695.68</f>
        <v>695.68</v>
      </c>
      <c r="M8" s="25"/>
      <c r="N8" s="26"/>
      <c r="O8" s="26"/>
    </row>
    <row r="9" spans="3:15" ht="15.75" customHeight="1" x14ac:dyDescent="0.25">
      <c r="C9" s="37" t="s">
        <v>13</v>
      </c>
      <c r="D9" s="33" t="s">
        <v>7</v>
      </c>
      <c r="E9" s="4"/>
      <c r="F9" s="5"/>
      <c r="G9" s="6"/>
      <c r="H9" s="7">
        <f>H6*0.05</f>
        <v>0</v>
      </c>
      <c r="I9" s="7">
        <f>I11/F11</f>
        <v>140.28357142857143</v>
      </c>
      <c r="J9" s="7">
        <f>I9+H9</f>
        <v>140.28357142857143</v>
      </c>
      <c r="K9" s="8"/>
      <c r="L9" s="7"/>
      <c r="M9" s="25"/>
      <c r="N9" s="26"/>
      <c r="O9" s="26"/>
    </row>
    <row r="10" spans="3:15" x14ac:dyDescent="0.25">
      <c r="C10" s="37"/>
      <c r="D10" s="33" t="s">
        <v>8</v>
      </c>
      <c r="E10" s="4"/>
      <c r="F10" s="5">
        <f>F11/E11</f>
        <v>1.75</v>
      </c>
      <c r="G10" s="6">
        <f>G11/E11</f>
        <v>5.25</v>
      </c>
      <c r="H10" s="7">
        <f t="shared" ref="H10:I10" si="0">H7*0.05</f>
        <v>0</v>
      </c>
      <c r="I10" s="7">
        <f>I11/E11</f>
        <v>245.49625</v>
      </c>
      <c r="J10" s="7">
        <f>I10+H10</f>
        <v>245.49625</v>
      </c>
      <c r="K10" s="8"/>
      <c r="L10" s="7"/>
      <c r="M10" s="25"/>
      <c r="N10" s="26"/>
      <c r="O10" s="26"/>
    </row>
    <row r="11" spans="3:15" ht="15.75" thickBot="1" x14ac:dyDescent="0.3">
      <c r="C11" s="40"/>
      <c r="D11" s="41" t="s">
        <v>9</v>
      </c>
      <c r="E11" s="20">
        <v>8</v>
      </c>
      <c r="F11" s="21">
        <v>14</v>
      </c>
      <c r="G11" s="22">
        <v>42</v>
      </c>
      <c r="H11" s="23">
        <v>0</v>
      </c>
      <c r="I11" s="23">
        <v>1963.97</v>
      </c>
      <c r="J11" s="23">
        <f>I11+H11</f>
        <v>1963.97</v>
      </c>
      <c r="K11" s="24"/>
      <c r="L11" s="23"/>
      <c r="M11" s="25"/>
      <c r="N11" s="26"/>
      <c r="O11" s="26"/>
    </row>
    <row r="12" spans="3:15" x14ac:dyDescent="0.25">
      <c r="C12" s="55" t="s">
        <v>10</v>
      </c>
      <c r="D12" s="56" t="s">
        <v>7</v>
      </c>
      <c r="E12" s="44"/>
      <c r="F12" s="45"/>
      <c r="G12" s="46">
        <f>G3+G6+G10</f>
        <v>64.21142857142857</v>
      </c>
      <c r="H12" s="47">
        <f>H3+H6+H9</f>
        <v>5003.5714285714284</v>
      </c>
      <c r="I12" s="47">
        <f>I5+I8+I11</f>
        <v>13891.97</v>
      </c>
      <c r="J12" s="47">
        <f>J5+J8+J11</f>
        <v>27901.97</v>
      </c>
      <c r="K12" s="48"/>
      <c r="L12" s="49"/>
    </row>
    <row r="13" spans="3:15" ht="15.75" thickBot="1" x14ac:dyDescent="0.3">
      <c r="C13" s="57"/>
      <c r="D13" s="59" t="s">
        <v>8</v>
      </c>
      <c r="E13" s="27"/>
      <c r="F13" s="28">
        <f>F14/E14</f>
        <v>3.85</v>
      </c>
      <c r="G13" s="29">
        <f>G4+G7+G10</f>
        <v>31.206499999999998</v>
      </c>
      <c r="H13" s="30">
        <f>H4+H7+H10</f>
        <v>1751.25</v>
      </c>
      <c r="I13" s="30">
        <f>I4+I7+I10</f>
        <v>1736.4962499999999</v>
      </c>
      <c r="J13" s="30">
        <f>J4+J7+J10</f>
        <v>3487.7462500000001</v>
      </c>
      <c r="K13" s="31"/>
      <c r="L13" s="50"/>
    </row>
    <row r="14" spans="3:15" ht="15.75" thickBot="1" x14ac:dyDescent="0.3">
      <c r="C14" s="58"/>
      <c r="D14" s="60" t="s">
        <v>9</v>
      </c>
      <c r="E14" s="61">
        <v>8</v>
      </c>
      <c r="F14" s="62">
        <f>F8+F5+F11</f>
        <v>30.8</v>
      </c>
      <c r="G14" s="63">
        <f>G5+G8+G11</f>
        <v>249.65199999999999</v>
      </c>
      <c r="H14" s="64">
        <f>H5+H8+H11</f>
        <v>14010</v>
      </c>
      <c r="I14" s="64">
        <f>I5+I8+I11</f>
        <v>13891.97</v>
      </c>
      <c r="J14" s="64">
        <f>J5+J8+J11</f>
        <v>27901.97</v>
      </c>
      <c r="K14" s="65">
        <f>K8+K5</f>
        <v>10.8</v>
      </c>
      <c r="L14" s="66">
        <f>L8+L5</f>
        <v>939.16799999999989</v>
      </c>
    </row>
    <row r="15" spans="3:15" x14ac:dyDescent="0.25">
      <c r="C15" s="42"/>
      <c r="D15" s="42" t="s">
        <v>14</v>
      </c>
      <c r="E15" s="15"/>
      <c r="F15" s="16">
        <v>13</v>
      </c>
      <c r="G15" s="17">
        <v>250</v>
      </c>
      <c r="H15" s="18">
        <v>20452</v>
      </c>
      <c r="I15" s="18"/>
      <c r="J15" s="18"/>
      <c r="K15" s="19"/>
      <c r="L15" s="43">
        <v>1130</v>
      </c>
      <c r="M15" s="39"/>
    </row>
    <row r="16" spans="3:15" x14ac:dyDescent="0.25">
      <c r="C16" s="38"/>
      <c r="D16" s="38" t="s">
        <v>16</v>
      </c>
      <c r="E16" s="4"/>
      <c r="F16" s="67">
        <f>F14-F15</f>
        <v>17.8</v>
      </c>
      <c r="G16" s="68">
        <f>G14-G15</f>
        <v>-0.34800000000001319</v>
      </c>
      <c r="H16" s="68">
        <f>H14-H15</f>
        <v>-6442</v>
      </c>
      <c r="I16" s="4"/>
      <c r="J16" s="4"/>
      <c r="K16" s="4"/>
      <c r="L16" s="68">
        <f>L14-L15</f>
        <v>-190.83200000000011</v>
      </c>
    </row>
    <row r="19" spans="10:10" x14ac:dyDescent="0.25">
      <c r="J19" s="32"/>
    </row>
  </sheetData>
  <mergeCells count="5">
    <mergeCell ref="M8:O11"/>
    <mergeCell ref="C3:C5"/>
    <mergeCell ref="C6:C8"/>
    <mergeCell ref="C9:C11"/>
    <mergeCell ref="C12:C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2019-09-19T18:20:28+00:00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FC74A2D666A44ADA9673866002688" ma:contentTypeVersion="9" ma:contentTypeDescription="Create a new document." ma:contentTypeScope="" ma:versionID="c79112594b66acbc3073654fe5e0f408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af879a09-0cf9-4eea-9634-f7a2d445d5c1" targetNamespace="http://schemas.microsoft.com/office/2006/metadata/properties" ma:root="true" ma:fieldsID="b2fc9449840fb94265131631c8dfe842" ns1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af879a09-0cf9-4eea-9634-f7a2d445d5c1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ff4f7ee-2cec-4f75-8359-18fea5c1f072}" ma:internalName="TaxCatchAllLabel" ma:readOnly="true" ma:showField="CatchAllDataLabel" ma:web="9ff7ff4e-aef6-4ce7-8612-694feda45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ff4f7ee-2cec-4f75-8359-18fea5c1f072}" ma:internalName="TaxCatchAll" ma:showField="CatchAllData" ma:web="9ff7ff4e-aef6-4ce7-8612-694feda45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879a09-0cf9-4eea-9634-f7a2d445d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424D65-AA90-4A89-888E-0294E202F6EC}">
  <ds:schemaRefs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sharepoint.v3"/>
    <ds:schemaRef ds:uri="af879a09-0cf9-4eea-9634-f7a2d445d5c1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sharepoint/v3/fields"/>
    <ds:schemaRef ds:uri="4ffa91fb-a0ff-4ac5-b2db-65c790d184a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EB66DE-852F-4AB2-BAC9-6B1071D23D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6176F2-4C19-43B3-8661-FC81FAF7ED2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41174F9-D0CF-4340-BDC1-DE23E9006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af879a09-0cf9-4eea-9634-f7a2d445d5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Schultz</dc:creator>
  <cp:lastModifiedBy>Eric Schultz</cp:lastModifiedBy>
  <dcterms:created xsi:type="dcterms:W3CDTF">2019-09-18T20:24:51Z</dcterms:created>
  <dcterms:modified xsi:type="dcterms:W3CDTF">2019-09-19T22:01:03Z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0x010100CC4FC74A2D666A44ADA9673866002688</vt:lpwstr>
  </property>
</Properties>
</file>