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KEB1\OneDrive - U.S. NRC\KEB1\RENEWALS\3150-0046 Part 25\ROCIS\"/>
    </mc:Choice>
  </mc:AlternateContent>
  <xr:revisionPtr revIDLastSave="4" documentId="10_ncr:100000_{FEDFBB95-3C1C-4622-9245-0884C5D03BA7}" xr6:coauthVersionLast="36" xr6:coauthVersionMax="36" xr10:uidLastSave="{526AC9F6-D3B7-4296-AAF3-1F49FD2CD834}"/>
  <bookViews>
    <workbookView xWindow="0" yWindow="0" windowWidth="20160" windowHeight="8508" activeTab="2" xr2:uid="{00000000-000D-0000-FFFF-FFFF00000000}"/>
  </bookViews>
  <sheets>
    <sheet name="Reporting" sheetId="1" r:id="rId1"/>
    <sheet name="Recordkeeping" sheetId="3" r:id="rId2"/>
    <sheet name="TOTAL" sheetId="4" r:id="rId3"/>
  </sheets>
  <definedNames>
    <definedName name="_xlnm.Print_Area" localSheetId="1">Recordkeeping!$A$1:$F$5</definedName>
    <definedName name="_xlnm.Print_Area" localSheetId="0">Reporting!$A$1:$H$12</definedName>
    <definedName name="_xlnm.Print_Area" localSheetId="2">TOTAL!$A$1:$G$19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3" i="1"/>
  <c r="G4" i="1" l="1"/>
  <c r="H4" i="1" s="1"/>
  <c r="E12" i="1" l="1"/>
  <c r="C4" i="4" s="1"/>
  <c r="C5" i="4"/>
  <c r="C3" i="3"/>
  <c r="E3" i="3" s="1"/>
  <c r="G5" i="1"/>
  <c r="H5" i="1" s="1"/>
  <c r="G6" i="1"/>
  <c r="H6" i="1" s="1"/>
  <c r="G7" i="1"/>
  <c r="H7" i="1" s="1"/>
  <c r="G8" i="1"/>
  <c r="H8" i="1" s="1"/>
  <c r="G9" i="1"/>
  <c r="H9" i="1" s="1"/>
  <c r="G10" i="1"/>
  <c r="G11" i="1"/>
  <c r="H11" i="1" s="1"/>
  <c r="G3" i="1"/>
  <c r="H3" i="1" s="1"/>
  <c r="E4" i="3"/>
  <c r="F4" i="3" s="1"/>
  <c r="C15" i="4"/>
  <c r="B15" i="4"/>
  <c r="H10" i="1"/>
  <c r="E5" i="3" l="1"/>
  <c r="F3" i="3"/>
  <c r="B19" i="4"/>
  <c r="G12" i="1"/>
  <c r="B4" i="4" s="1"/>
  <c r="D13" i="4" s="1"/>
  <c r="B5" i="4"/>
  <c r="D14" i="4" s="1"/>
  <c r="F14" i="4" s="1"/>
  <c r="E13" i="4"/>
  <c r="G13" i="4" s="1"/>
  <c r="H12" i="1"/>
  <c r="B6" i="4" l="1"/>
  <c r="B8" i="4" s="1"/>
  <c r="F5" i="3"/>
  <c r="F13" i="4"/>
  <c r="D15" i="4"/>
  <c r="F15" i="4" s="1"/>
  <c r="E14" i="4" l="1"/>
  <c r="C6" i="4"/>
  <c r="G14" i="4" l="1"/>
  <c r="E15" i="4"/>
  <c r="G15" i="4" s="1"/>
</calcChain>
</file>

<file path=xl/sharedStrings.xml><?xml version="1.0" encoding="utf-8"?>
<sst xmlns="http://schemas.openxmlformats.org/spreadsheetml/2006/main" count="57" uniqueCount="43">
  <si>
    <t>Section</t>
  </si>
  <si>
    <t>Requirement</t>
  </si>
  <si>
    <t>Total Burden Hours</t>
  </si>
  <si>
    <t>Exemption Request</t>
  </si>
  <si>
    <t>25.27(a)&amp;(b)</t>
  </si>
  <si>
    <t>25.29(a)&amp;(b)</t>
  </si>
  <si>
    <t>25.31(c)</t>
  </si>
  <si>
    <t>25.35(a)</t>
  </si>
  <si>
    <t>25.35(d)</t>
  </si>
  <si>
    <t>Respondents</t>
  </si>
  <si>
    <t>Responses per Respondent</t>
  </si>
  <si>
    <t>Total Responses</t>
  </si>
  <si>
    <t>Burden per Response</t>
  </si>
  <si>
    <t>Cost @ $275/hr</t>
  </si>
  <si>
    <t>TOTAL</t>
  </si>
  <si>
    <t>ANNUAL REPORTING BURDEN</t>
  </si>
  <si>
    <t>Recordkeeping</t>
  </si>
  <si>
    <t>Recordkeepers</t>
  </si>
  <si>
    <t>Hours per recordkeeper</t>
  </si>
  <si>
    <t>ANNUAL RECORDKEEPING BURDEN</t>
  </si>
  <si>
    <t>Reporting</t>
  </si>
  <si>
    <t>Burden</t>
  </si>
  <si>
    <t>Responses</t>
  </si>
  <si>
    <t>Part 25</t>
  </si>
  <si>
    <t>2016-2019</t>
  </si>
  <si>
    <t>Change</t>
  </si>
  <si>
    <t>Notification that access authorization has been granted</t>
  </si>
  <si>
    <t>Reopening cancelled requests</t>
  </si>
  <si>
    <t>Request to reinstate access authorization</t>
  </si>
  <si>
    <t>Notification of classified visits</t>
  </si>
  <si>
    <t>Notification of changes to classified visits</t>
  </si>
  <si>
    <t>Requirement and retention</t>
  </si>
  <si>
    <t>25.35(e )</t>
  </si>
  <si>
    <t>Immediate notification by telephone of cancellation of access authorization</t>
  </si>
  <si>
    <t>Request to extend or transfer access authorization</t>
  </si>
  <si>
    <t>2019-2022</t>
  </si>
  <si>
    <t>Recordkeeping costs</t>
  </si>
  <si>
    <t>25.13 and 25.23</t>
  </si>
  <si>
    <t>Access Authorization records (3 yrs)</t>
  </si>
  <si>
    <t>Maintain procedures to ensure positive identification of visitors before the disclosure of classified information</t>
  </si>
  <si>
    <t>Total burden cost</t>
  </si>
  <si>
    <t>25.21(b) and SEAD3</t>
  </si>
  <si>
    <t>Notification of information that bears on continued eligibility for access authorization, access to classified information, or a sensitive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</si>
</sst>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0.0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left" vertical="center" indent="1"/>
    </xf>
    <xf numFmtId="164" fontId="0" fillId="0" borderId="0" xfId="0" applyNumberForma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Fill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/>
    <xf numFmtId="165" fontId="0" fillId="0" borderId="1" xfId="1" applyNumberFormat="1" applyFont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166" fontId="0" fillId="0" borderId="1" xfId="0" applyNumberFormat="1" applyBorder="1"/>
    <xf numFmtId="0" fontId="0" fillId="0" borderId="0" xfId="0" applyBorder="1"/>
    <xf numFmtId="166" fontId="0" fillId="0" borderId="0" xfId="0" applyNumberFormat="1" applyBorder="1"/>
    <xf numFmtId="0" fontId="0" fillId="0" borderId="0" xfId="0" applyFill="1" applyBorder="1"/>
    <xf numFmtId="44" fontId="0" fillId="0" borderId="0" xfId="1" applyFont="1"/>
    <xf numFmtId="165" fontId="0" fillId="0" borderId="0" xfId="1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zoomScaleNormal="100" workbookViewId="0">
      <pane ySplit="2" topLeftCell="A3" activePane="bottomLeft" state="frozen"/>
      <selection pane="bottomLeft" activeCell="C36" sqref="C36"/>
    </sheetView>
  </sheetViews>
  <sheetFormatPr defaultRowHeight="13.8" x14ac:dyDescent="0.25"/>
  <cols>
    <col min="1" max="1" width="11.3984375" style="23" customWidth="1"/>
    <col min="2" max="2" width="29.09765625" customWidth="1"/>
    <col min="3" max="7" width="13.8984375" customWidth="1"/>
    <col min="8" max="8" width="13.8984375" style="2" customWidth="1"/>
    <col min="9" max="9" width="33.19921875" style="13" customWidth="1"/>
  </cols>
  <sheetData>
    <row r="1" spans="1:8" x14ac:dyDescent="0.25">
      <c r="A1" s="41" t="s">
        <v>15</v>
      </c>
      <c r="B1" s="41"/>
      <c r="C1" s="41"/>
      <c r="D1" s="41"/>
      <c r="E1" s="41"/>
      <c r="F1" s="41"/>
      <c r="G1" s="41"/>
      <c r="H1" s="41"/>
    </row>
    <row r="2" spans="1:8" ht="41.4" x14ac:dyDescent="0.25">
      <c r="A2" s="20" t="s">
        <v>0</v>
      </c>
      <c r="B2" s="4" t="s">
        <v>1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2</v>
      </c>
      <c r="H2" s="5" t="s">
        <v>13</v>
      </c>
    </row>
    <row r="3" spans="1:8" x14ac:dyDescent="0.25">
      <c r="A3" s="21">
        <v>25.11</v>
      </c>
      <c r="B3" s="8" t="s">
        <v>3</v>
      </c>
      <c r="C3" s="6">
        <v>0</v>
      </c>
      <c r="D3" s="6">
        <v>0</v>
      </c>
      <c r="E3" s="6">
        <f>C3*D3</f>
        <v>0</v>
      </c>
      <c r="F3" s="26">
        <v>8</v>
      </c>
      <c r="G3" s="6">
        <f>E3*F3</f>
        <v>0</v>
      </c>
      <c r="H3" s="7">
        <f>G3*275</f>
        <v>0</v>
      </c>
    </row>
    <row r="4" spans="1:8" ht="69" x14ac:dyDescent="0.25">
      <c r="A4" s="27" t="s">
        <v>41</v>
      </c>
      <c r="B4" s="28" t="s">
        <v>42</v>
      </c>
      <c r="C4" s="26">
        <v>54</v>
      </c>
      <c r="D4" s="26">
        <v>1</v>
      </c>
      <c r="E4" s="6">
        <f t="shared" ref="E4:E11" si="0">C4*D4</f>
        <v>54</v>
      </c>
      <c r="F4" s="26">
        <v>0.25</v>
      </c>
      <c r="G4" s="6">
        <f>E4*F4</f>
        <v>13.5</v>
      </c>
      <c r="H4" s="29">
        <f>G4*275</f>
        <v>3712.5</v>
      </c>
    </row>
    <row r="5" spans="1:8" ht="27.6" x14ac:dyDescent="0.25">
      <c r="A5" s="21">
        <v>25.23</v>
      </c>
      <c r="B5" s="8" t="s">
        <v>26</v>
      </c>
      <c r="C5" s="6">
        <v>78</v>
      </c>
      <c r="D5" s="6">
        <v>2.6</v>
      </c>
      <c r="E5" s="6">
        <f t="shared" si="0"/>
        <v>202.8</v>
      </c>
      <c r="F5" s="6">
        <v>0.5</v>
      </c>
      <c r="G5" s="6">
        <f t="shared" ref="G5:G11" si="1">E5*F5</f>
        <v>101.4</v>
      </c>
      <c r="H5" s="7">
        <f t="shared" ref="H5:H11" si="2">G5*275</f>
        <v>27885</v>
      </c>
    </row>
    <row r="6" spans="1:8" ht="41.4" x14ac:dyDescent="0.25">
      <c r="A6" s="21">
        <v>25.25</v>
      </c>
      <c r="B6" s="8" t="s">
        <v>33</v>
      </c>
      <c r="C6" s="6">
        <v>4</v>
      </c>
      <c r="D6" s="6">
        <v>2.5</v>
      </c>
      <c r="E6" s="6">
        <f t="shared" si="0"/>
        <v>10</v>
      </c>
      <c r="F6" s="26">
        <v>0.15</v>
      </c>
      <c r="G6" s="6">
        <f t="shared" si="1"/>
        <v>1.5</v>
      </c>
      <c r="H6" s="7">
        <f t="shared" si="2"/>
        <v>412.5</v>
      </c>
    </row>
    <row r="7" spans="1:8" x14ac:dyDescent="0.25">
      <c r="A7" s="21" t="s">
        <v>4</v>
      </c>
      <c r="B7" s="8" t="s">
        <v>27</v>
      </c>
      <c r="C7" s="6">
        <v>0</v>
      </c>
      <c r="D7" s="6">
        <v>0</v>
      </c>
      <c r="E7" s="6">
        <f t="shared" si="0"/>
        <v>0</v>
      </c>
      <c r="F7" s="26">
        <v>0.15</v>
      </c>
      <c r="G7" s="6">
        <f t="shared" si="1"/>
        <v>0</v>
      </c>
      <c r="H7" s="7">
        <f t="shared" si="2"/>
        <v>0</v>
      </c>
    </row>
    <row r="8" spans="1:8" ht="27.6" x14ac:dyDescent="0.25">
      <c r="A8" s="21" t="s">
        <v>5</v>
      </c>
      <c r="B8" s="8" t="s">
        <v>28</v>
      </c>
      <c r="C8" s="6">
        <v>2</v>
      </c>
      <c r="D8" s="6">
        <v>5.5</v>
      </c>
      <c r="E8" s="6">
        <f t="shared" si="0"/>
        <v>11</v>
      </c>
      <c r="F8" s="26">
        <v>0.15</v>
      </c>
      <c r="G8" s="6">
        <f t="shared" si="1"/>
        <v>1.65</v>
      </c>
      <c r="H8" s="7">
        <f t="shared" si="2"/>
        <v>453.75</v>
      </c>
    </row>
    <row r="9" spans="1:8" ht="27.6" x14ac:dyDescent="0.25">
      <c r="A9" s="21" t="s">
        <v>6</v>
      </c>
      <c r="B9" s="8" t="s">
        <v>34</v>
      </c>
      <c r="C9" s="6">
        <v>4</v>
      </c>
      <c r="D9" s="6">
        <v>1</v>
      </c>
      <c r="E9" s="6">
        <f t="shared" si="0"/>
        <v>4</v>
      </c>
      <c r="F9" s="26">
        <v>0.15</v>
      </c>
      <c r="G9" s="6">
        <f t="shared" si="1"/>
        <v>0.6</v>
      </c>
      <c r="H9" s="7">
        <f t="shared" si="2"/>
        <v>165</v>
      </c>
    </row>
    <row r="10" spans="1:8" x14ac:dyDescent="0.25">
      <c r="A10" s="21" t="s">
        <v>7</v>
      </c>
      <c r="B10" s="8" t="s">
        <v>29</v>
      </c>
      <c r="C10" s="6">
        <v>8</v>
      </c>
      <c r="D10" s="6">
        <v>3</v>
      </c>
      <c r="E10" s="6">
        <f t="shared" si="0"/>
        <v>24</v>
      </c>
      <c r="F10" s="26">
        <v>0.15</v>
      </c>
      <c r="G10" s="6">
        <f t="shared" si="1"/>
        <v>3.5999999999999996</v>
      </c>
      <c r="H10" s="7">
        <f t="shared" si="2"/>
        <v>989.99999999999989</v>
      </c>
    </row>
    <row r="11" spans="1:8" ht="27.6" x14ac:dyDescent="0.25">
      <c r="A11" s="21" t="s">
        <v>8</v>
      </c>
      <c r="B11" s="8" t="s">
        <v>30</v>
      </c>
      <c r="C11" s="6">
        <v>0</v>
      </c>
      <c r="D11" s="6">
        <v>0</v>
      </c>
      <c r="E11" s="6">
        <f t="shared" si="0"/>
        <v>0</v>
      </c>
      <c r="F11" s="26">
        <v>0.15</v>
      </c>
      <c r="G11" s="6">
        <f t="shared" si="1"/>
        <v>0</v>
      </c>
      <c r="H11" s="7">
        <f t="shared" si="2"/>
        <v>0</v>
      </c>
    </row>
    <row r="12" spans="1:8" x14ac:dyDescent="0.25">
      <c r="A12" s="22" t="s">
        <v>14</v>
      </c>
      <c r="B12" s="12"/>
      <c r="C12" s="12">
        <v>132</v>
      </c>
      <c r="D12" s="9"/>
      <c r="E12" s="9">
        <f>SUM(E3:E11)</f>
        <v>305.8</v>
      </c>
      <c r="F12" s="9"/>
      <c r="G12" s="9">
        <f>SUM(G3:G11)</f>
        <v>122.25</v>
      </c>
      <c r="H12" s="10">
        <f>SUM(H3:H11)</f>
        <v>33618.75</v>
      </c>
    </row>
    <row r="13" spans="1:8" x14ac:dyDescent="0.25">
      <c r="A13" s="1"/>
      <c r="B13" s="1"/>
      <c r="C13" s="1"/>
      <c r="D13" s="1"/>
    </row>
  </sheetData>
  <mergeCells count="1">
    <mergeCell ref="A1:H1"/>
  </mergeCells>
  <pageMargins left="0.7" right="0.7" top="0.75" bottom="0.75" header="0.3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"/>
  <sheetViews>
    <sheetView zoomScaleNormal="100" workbookViewId="0">
      <selection activeCell="C17" sqref="C17"/>
    </sheetView>
  </sheetViews>
  <sheetFormatPr defaultRowHeight="13.8" x14ac:dyDescent="0.25"/>
  <cols>
    <col min="2" max="2" width="22.5" style="13" customWidth="1"/>
    <col min="3" max="5" width="17.19921875" customWidth="1"/>
    <col min="6" max="6" width="17.19921875" style="2" customWidth="1"/>
    <col min="7" max="7" width="31.69921875" style="13" customWidth="1"/>
  </cols>
  <sheetData>
    <row r="1" spans="1:7" x14ac:dyDescent="0.25">
      <c r="A1" s="42" t="s">
        <v>19</v>
      </c>
      <c r="B1" s="43"/>
      <c r="C1" s="43"/>
      <c r="D1" s="43"/>
      <c r="E1" s="43"/>
      <c r="F1" s="44"/>
    </row>
    <row r="2" spans="1:7" ht="27.6" x14ac:dyDescent="0.25">
      <c r="A2" s="3" t="s">
        <v>0</v>
      </c>
      <c r="B2" s="14" t="s">
        <v>31</v>
      </c>
      <c r="C2" s="15" t="s">
        <v>17</v>
      </c>
      <c r="D2" s="15" t="s">
        <v>18</v>
      </c>
      <c r="E2" s="15" t="s">
        <v>2</v>
      </c>
      <c r="F2" s="19" t="s">
        <v>13</v>
      </c>
    </row>
    <row r="3" spans="1:7" ht="41.4" x14ac:dyDescent="0.25">
      <c r="A3" s="8" t="s">
        <v>37</v>
      </c>
      <c r="B3" s="11" t="s">
        <v>38</v>
      </c>
      <c r="C3" s="17">
        <f>Recordkeeping!C5</f>
        <v>78</v>
      </c>
      <c r="D3" s="17">
        <v>0.6</v>
      </c>
      <c r="E3" s="17">
        <f>C3*D3</f>
        <v>46.8</v>
      </c>
      <c r="F3" s="18">
        <f>E3*275</f>
        <v>12870</v>
      </c>
    </row>
    <row r="4" spans="1:7" s="34" customFormat="1" ht="69" x14ac:dyDescent="0.25">
      <c r="A4" s="28" t="s">
        <v>32</v>
      </c>
      <c r="B4" s="30" t="s">
        <v>39</v>
      </c>
      <c r="C4" s="31">
        <v>78</v>
      </c>
      <c r="D4" s="31">
        <v>0.25</v>
      </c>
      <c r="E4" s="31">
        <f>C4*D4</f>
        <v>19.5</v>
      </c>
      <c r="F4" s="32">
        <f>E4*275</f>
        <v>5362.5</v>
      </c>
      <c r="G4" s="33"/>
    </row>
    <row r="5" spans="1:7" x14ac:dyDescent="0.25">
      <c r="A5" s="8" t="s">
        <v>14</v>
      </c>
      <c r="B5" s="16"/>
      <c r="C5" s="26">
        <v>78</v>
      </c>
      <c r="D5" s="6"/>
      <c r="E5" s="6">
        <f>SUM(E3:E4)</f>
        <v>66.3</v>
      </c>
      <c r="F5" s="7">
        <f>E5*275</f>
        <v>18232.5</v>
      </c>
    </row>
  </sheetData>
  <mergeCells count="1">
    <mergeCell ref="A1:F1"/>
  </mergeCells>
  <pageMargins left="0.7" right="0.7" top="0.75" bottom="0.75" header="0.3" footer="0.3"/>
  <pageSetup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"/>
  <sheetViews>
    <sheetView tabSelected="1" zoomScaleNormal="100" workbookViewId="0">
      <selection activeCell="C22" sqref="C22"/>
    </sheetView>
  </sheetViews>
  <sheetFormatPr defaultRowHeight="13.8" x14ac:dyDescent="0.25"/>
  <cols>
    <col min="1" max="1" width="18.19921875" customWidth="1"/>
    <col min="2" max="2" width="11.09765625" customWidth="1"/>
    <col min="3" max="3" width="10.69921875" customWidth="1"/>
    <col min="4" max="7" width="9.8984375" customWidth="1"/>
    <col min="8" max="8" width="48" style="13" bestFit="1" customWidth="1"/>
    <col min="9" max="9" width="11.09765625" bestFit="1" customWidth="1"/>
  </cols>
  <sheetData>
    <row r="1" spans="1:9" x14ac:dyDescent="0.25">
      <c r="A1" s="24"/>
    </row>
    <row r="2" spans="1:9" x14ac:dyDescent="0.25">
      <c r="B2" s="45" t="s">
        <v>23</v>
      </c>
      <c r="C2" s="45"/>
    </row>
    <row r="3" spans="1:9" x14ac:dyDescent="0.25">
      <c r="B3" s="9" t="s">
        <v>21</v>
      </c>
      <c r="C3" s="9" t="s">
        <v>22</v>
      </c>
      <c r="D3" s="34"/>
      <c r="E3" s="34"/>
      <c r="F3" s="34"/>
      <c r="G3" s="34"/>
      <c r="H3" s="38"/>
      <c r="I3" s="39"/>
    </row>
    <row r="4" spans="1:9" x14ac:dyDescent="0.25">
      <c r="A4" s="9" t="s">
        <v>20</v>
      </c>
      <c r="B4" s="35">
        <f>Reporting!G12</f>
        <v>122.25</v>
      </c>
      <c r="C4" s="35">
        <f>Reporting!E12</f>
        <v>305.8</v>
      </c>
    </row>
    <row r="5" spans="1:9" x14ac:dyDescent="0.25">
      <c r="A5" s="9" t="s">
        <v>16</v>
      </c>
      <c r="B5" s="35">
        <f>Recordkeeping!E5</f>
        <v>66.3</v>
      </c>
      <c r="C5" s="35">
        <f>Recordkeeping!C5</f>
        <v>78</v>
      </c>
    </row>
    <row r="6" spans="1:9" x14ac:dyDescent="0.25">
      <c r="A6" s="9" t="s">
        <v>14</v>
      </c>
      <c r="B6" s="35">
        <f>SUM(B4:B5)</f>
        <v>188.55</v>
      </c>
      <c r="C6" s="35">
        <f>SUM(C4:C5)</f>
        <v>383.8</v>
      </c>
    </row>
    <row r="7" spans="1:9" x14ac:dyDescent="0.25">
      <c r="A7" s="36"/>
      <c r="B7" s="37"/>
      <c r="C7" s="37"/>
    </row>
    <row r="8" spans="1:9" x14ac:dyDescent="0.25">
      <c r="A8" s="38" t="s">
        <v>40</v>
      </c>
      <c r="B8" s="40">
        <f>B6*275</f>
        <v>51851.25</v>
      </c>
      <c r="C8" s="37"/>
    </row>
    <row r="11" spans="1:9" x14ac:dyDescent="0.25">
      <c r="B11" s="45" t="s">
        <v>24</v>
      </c>
      <c r="C11" s="45"/>
      <c r="D11" s="45" t="s">
        <v>35</v>
      </c>
      <c r="E11" s="45"/>
      <c r="F11" s="45" t="s">
        <v>25</v>
      </c>
      <c r="G11" s="45"/>
      <c r="H11" s="33"/>
    </row>
    <row r="12" spans="1:9" x14ac:dyDescent="0.25">
      <c r="B12" s="9" t="s">
        <v>21</v>
      </c>
      <c r="C12" s="9" t="s">
        <v>22</v>
      </c>
      <c r="D12" s="9" t="s">
        <v>21</v>
      </c>
      <c r="E12" s="9" t="s">
        <v>22</v>
      </c>
      <c r="F12" s="9" t="s">
        <v>21</v>
      </c>
      <c r="G12" s="9" t="s">
        <v>22</v>
      </c>
    </row>
    <row r="13" spans="1:9" x14ac:dyDescent="0.25">
      <c r="A13" s="9" t="s">
        <v>20</v>
      </c>
      <c r="B13" s="35">
        <v>111</v>
      </c>
      <c r="C13" s="35">
        <v>252</v>
      </c>
      <c r="D13" s="35">
        <f>B4</f>
        <v>122.25</v>
      </c>
      <c r="E13" s="35">
        <f>C4</f>
        <v>305.8</v>
      </c>
      <c r="F13" s="35">
        <f>D13-B13</f>
        <v>11.25</v>
      </c>
      <c r="G13" s="35">
        <f>E13-C13</f>
        <v>53.800000000000011</v>
      </c>
    </row>
    <row r="14" spans="1:9" x14ac:dyDescent="0.25">
      <c r="A14" s="9" t="s">
        <v>16</v>
      </c>
      <c r="B14" s="35">
        <v>46.8</v>
      </c>
      <c r="C14" s="35">
        <v>78</v>
      </c>
      <c r="D14" s="35">
        <f>B5</f>
        <v>66.3</v>
      </c>
      <c r="E14" s="35">
        <f>C5</f>
        <v>78</v>
      </c>
      <c r="F14" s="35">
        <f t="shared" ref="F14:F15" si="0">D14-B14</f>
        <v>19.5</v>
      </c>
      <c r="G14" s="35">
        <f t="shared" ref="G14:G15" si="1">E14-C14</f>
        <v>0</v>
      </c>
    </row>
    <row r="15" spans="1:9" x14ac:dyDescent="0.25">
      <c r="A15" s="9" t="s">
        <v>14</v>
      </c>
      <c r="B15" s="35">
        <f>SUM(B13:B14)</f>
        <v>157.80000000000001</v>
      </c>
      <c r="C15" s="35">
        <f>SUM(C13:C14)</f>
        <v>330</v>
      </c>
      <c r="D15" s="35">
        <f>SUM(D13:D14)</f>
        <v>188.55</v>
      </c>
      <c r="E15" s="35">
        <f>SUM(E13:E14)</f>
        <v>383.8</v>
      </c>
      <c r="F15" s="35">
        <f t="shared" si="0"/>
        <v>30.75</v>
      </c>
      <c r="G15" s="35">
        <f t="shared" si="1"/>
        <v>53.800000000000011</v>
      </c>
    </row>
    <row r="19" spans="1:2" x14ac:dyDescent="0.25">
      <c r="A19" s="16" t="s">
        <v>36</v>
      </c>
      <c r="B19" s="25">
        <f>Recordkeeping!E5*0.0004*275</f>
        <v>7.2929999999999993</v>
      </c>
    </row>
  </sheetData>
  <mergeCells count="4">
    <mergeCell ref="B2:C2"/>
    <mergeCell ref="B11:C11"/>
    <mergeCell ref="D11:E11"/>
    <mergeCell ref="F11:G1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Reporting</vt:lpstr>
      <vt:lpstr>Recordkeeping</vt:lpstr>
      <vt:lpstr>TOTAL</vt:lpstr>
      <vt:lpstr>Recordkeeping!Print_Area</vt:lpstr>
      <vt:lpstr>Reporting!Print_Area</vt:lpstr>
      <vt:lpstr>TOTAL!Print_Area</vt:lpstr>
    </vt:vector>
  </TitlesOfParts>
  <Company>USNRC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nrclcadmin</dc:creator>
  <cp:lastModifiedBy>Benney, Kristen</cp:lastModifiedBy>
  <dcterms:created xsi:type="dcterms:W3CDTF">2018-11-20T14:29:21Z</dcterms:created>
  <dcterms:modified xsi:type="dcterms:W3CDTF">2019-09-12T15:36:00Z</dcterms:modified>
</cp:coreProperties>
</file>