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BB82E502-3BD2-4738-B2F6-431145E8737F}" xr6:coauthVersionLast="41" xr6:coauthVersionMax="41" xr10:uidLastSave="{00000000-0000-0000-0000-000000000000}"/>
  <bookViews>
    <workbookView xWindow="-120" yWindow="-120" windowWidth="19440" windowHeight="15000" xr2:uid="{00000000-000D-0000-FFFF-FFFF00000000}"/>
  </bookViews>
  <sheets>
    <sheet name="Instructions" sheetId="5" r:id="rId1"/>
    <sheet name="Current MY Credits-Snowmobile" sheetId="1" r:id="rId2"/>
    <sheet name="Current MY Credits-ATV-UTV" sheetId="8" r:id="rId3"/>
    <sheet name="Current MY Credits-OffHwyMC" sheetId="9" r:id="rId4"/>
    <sheet name="Current MY Credits-EVAP" sheetId="7" r:id="rId5"/>
    <sheet name="Power Calc" sheetId="6" r:id="rId6"/>
    <sheet name="Summary" sheetId="3" r:id="rId7"/>
  </sheets>
  <definedNames>
    <definedName name="_xlnm.Print_Area" localSheetId="1">'Current MY Credits-Snowmobile'!$A$1:$I$51</definedName>
    <definedName name="_xlnm.Print_Area" localSheetId="6">Summary!$A$1:$L$38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6" i="8" l="1"/>
  <c r="T16" i="8"/>
  <c r="R16" i="8"/>
  <c r="AE16" i="8"/>
  <c r="J16" i="8"/>
  <c r="V16" i="8"/>
  <c r="Y16" i="8"/>
  <c r="S17" i="8"/>
  <c r="T17" i="8"/>
  <c r="R17" i="8"/>
  <c r="AE17" i="8"/>
  <c r="J17" i="8"/>
  <c r="U17" i="8" s="1"/>
  <c r="V17" i="8"/>
  <c r="Y17" i="8"/>
  <c r="S15" i="8"/>
  <c r="J15" i="8" s="1"/>
  <c r="T15" i="8"/>
  <c r="R15" i="8"/>
  <c r="AE15" i="8"/>
  <c r="Y15" i="8"/>
  <c r="Y18" i="8"/>
  <c r="Y19" i="8"/>
  <c r="Y20" i="8"/>
  <c r="Y21" i="8"/>
  <c r="Y22" i="8"/>
  <c r="Y23" i="8"/>
  <c r="Y24" i="8"/>
  <c r="Y25" i="8"/>
  <c r="Y26" i="8"/>
  <c r="Y27" i="8"/>
  <c r="Y28" i="8"/>
  <c r="Y29" i="8"/>
  <c r="Y30" i="8"/>
  <c r="Y31" i="8"/>
  <c r="Y32" i="8"/>
  <c r="Y33" i="8"/>
  <c r="Y34" i="8"/>
  <c r="W16" i="8"/>
  <c r="W17" i="8"/>
  <c r="W15" i="8"/>
  <c r="W18" i="8"/>
  <c r="W19" i="8"/>
  <c r="W20" i="8"/>
  <c r="W21" i="8"/>
  <c r="W22" i="8"/>
  <c r="W23" i="8"/>
  <c r="W24" i="8"/>
  <c r="W25" i="8"/>
  <c r="W26" i="8"/>
  <c r="W27" i="8"/>
  <c r="W28" i="8"/>
  <c r="W29" i="8"/>
  <c r="W30" i="8"/>
  <c r="W31" i="8"/>
  <c r="W32" i="8"/>
  <c r="W33" i="8"/>
  <c r="W34" i="8"/>
  <c r="AB16" i="8"/>
  <c r="AB17" i="8"/>
  <c r="AB15" i="8"/>
  <c r="AB18" i="8"/>
  <c r="AB19" i="8"/>
  <c r="AB20" i="8"/>
  <c r="AB21" i="8"/>
  <c r="AB22" i="8"/>
  <c r="AB23" i="8"/>
  <c r="AB24" i="8"/>
  <c r="AB25" i="8"/>
  <c r="AB26" i="8"/>
  <c r="AB27" i="8"/>
  <c r="AB28" i="8"/>
  <c r="AB29" i="8"/>
  <c r="AB30" i="8"/>
  <c r="AB31" i="8"/>
  <c r="AB32" i="8"/>
  <c r="AB33" i="8"/>
  <c r="AB34" i="8"/>
  <c r="Z16" i="8"/>
  <c r="Z17" i="8"/>
  <c r="Z15" i="8"/>
  <c r="Z35" i="8" s="1"/>
  <c r="Y37" i="8" s="1"/>
  <c r="Z18" i="8"/>
  <c r="Z19" i="8"/>
  <c r="Z20" i="8"/>
  <c r="Z21" i="8"/>
  <c r="Z22" i="8"/>
  <c r="Z23" i="8"/>
  <c r="Z24" i="8"/>
  <c r="Z25" i="8"/>
  <c r="Z26" i="8"/>
  <c r="Z27" i="8"/>
  <c r="Z28" i="8"/>
  <c r="Z29" i="8"/>
  <c r="Z30" i="8"/>
  <c r="Z31" i="8"/>
  <c r="Z32" i="8"/>
  <c r="Z33" i="8"/>
  <c r="Z34" i="8"/>
  <c r="X16" i="8"/>
  <c r="X17" i="8"/>
  <c r="X15" i="8"/>
  <c r="X18" i="8"/>
  <c r="X19" i="8"/>
  <c r="X20" i="8"/>
  <c r="X35" i="8" s="1"/>
  <c r="X21" i="8"/>
  <c r="X22" i="8"/>
  <c r="X23" i="8"/>
  <c r="X24" i="8"/>
  <c r="X25" i="8"/>
  <c r="X26" i="8"/>
  <c r="X27" i="8"/>
  <c r="X28" i="8"/>
  <c r="X29" i="8"/>
  <c r="X30" i="8"/>
  <c r="X31" i="8"/>
  <c r="X32" i="8"/>
  <c r="X33" i="8"/>
  <c r="X34" i="8"/>
  <c r="AC16" i="8"/>
  <c r="AC17" i="8"/>
  <c r="AC15" i="8"/>
  <c r="AC18" i="8"/>
  <c r="AC19" i="8"/>
  <c r="AC20" i="8"/>
  <c r="AC21" i="8"/>
  <c r="AC22" i="8"/>
  <c r="AC23" i="8"/>
  <c r="AC24" i="8"/>
  <c r="AC25" i="8"/>
  <c r="AC26" i="8"/>
  <c r="AC27" i="8"/>
  <c r="AC28" i="8"/>
  <c r="AC29" i="8"/>
  <c r="AC30" i="8"/>
  <c r="AC31" i="8"/>
  <c r="AC32" i="8"/>
  <c r="AC33" i="8"/>
  <c r="AC34" i="8"/>
  <c r="G15" i="7"/>
  <c r="O15" i="7" s="1"/>
  <c r="G16" i="7"/>
  <c r="O16" i="7"/>
  <c r="N15" i="7"/>
  <c r="N16" i="7"/>
  <c r="O41" i="7"/>
  <c r="AD15" i="9"/>
  <c r="V15" i="9"/>
  <c r="K15" i="9" s="1"/>
  <c r="W15" i="9"/>
  <c r="X15" i="9"/>
  <c r="Y15" i="9"/>
  <c r="U15" i="9"/>
  <c r="Z15" i="9"/>
  <c r="AS15" i="9"/>
  <c r="AD16" i="9"/>
  <c r="AL16" i="9" s="1"/>
  <c r="AD17" i="9"/>
  <c r="AS17" i="9" s="1"/>
  <c r="AD18" i="9"/>
  <c r="V18" i="9"/>
  <c r="W18" i="9"/>
  <c r="X18" i="9"/>
  <c r="Y18" i="9"/>
  <c r="U18" i="9"/>
  <c r="Z18" i="9"/>
  <c r="AS18" i="9"/>
  <c r="AD19" i="9"/>
  <c r="V19" i="9"/>
  <c r="K19" i="9" s="1"/>
  <c r="W19" i="9"/>
  <c r="X19" i="9"/>
  <c r="Y19" i="9"/>
  <c r="U19" i="9"/>
  <c r="Z19" i="9"/>
  <c r="AS20" i="9"/>
  <c r="AS21" i="9"/>
  <c r="AS27" i="9"/>
  <c r="AS28" i="9"/>
  <c r="AS29" i="9"/>
  <c r="AS34" i="9"/>
  <c r="AL18" i="9"/>
  <c r="AN19" i="9"/>
  <c r="AL20" i="9"/>
  <c r="AL24" i="9"/>
  <c r="AL26" i="9"/>
  <c r="AL27" i="9"/>
  <c r="AL28" i="9"/>
  <c r="AL34" i="9"/>
  <c r="AH18" i="9"/>
  <c r="AM19" i="9"/>
  <c r="AH20" i="9"/>
  <c r="AH24" i="9"/>
  <c r="AH27" i="9"/>
  <c r="AH28" i="9"/>
  <c r="AH33" i="9"/>
  <c r="AH34" i="9"/>
  <c r="L25" i="3"/>
  <c r="K25" i="3"/>
  <c r="J25" i="3"/>
  <c r="I25" i="3"/>
  <c r="H25" i="3"/>
  <c r="G25" i="3"/>
  <c r="F25" i="3"/>
  <c r="E25" i="3"/>
  <c r="L24" i="3"/>
  <c r="K24" i="3"/>
  <c r="J24" i="3"/>
  <c r="I24" i="3"/>
  <c r="H24" i="3"/>
  <c r="G24" i="3"/>
  <c r="F24" i="3"/>
  <c r="E24" i="3"/>
  <c r="D25" i="3"/>
  <c r="D24" i="3"/>
  <c r="Z34" i="9"/>
  <c r="Z33" i="9"/>
  <c r="Z32" i="9"/>
  <c r="Z31" i="9"/>
  <c r="Z30" i="9"/>
  <c r="Z29" i="9"/>
  <c r="Z28" i="9"/>
  <c r="Z27" i="9"/>
  <c r="Z26" i="9"/>
  <c r="Z25" i="9"/>
  <c r="Z24" i="9"/>
  <c r="Z23" i="9"/>
  <c r="Z22" i="9"/>
  <c r="Z21" i="9"/>
  <c r="Z20" i="9"/>
  <c r="Z17" i="9"/>
  <c r="Z16" i="9"/>
  <c r="AC34" i="1"/>
  <c r="AC33" i="1"/>
  <c r="AC32" i="1"/>
  <c r="AC31" i="1"/>
  <c r="AC30" i="1"/>
  <c r="AC29" i="1"/>
  <c r="AC28" i="1"/>
  <c r="AC27" i="1"/>
  <c r="AC26" i="1"/>
  <c r="AC25" i="1"/>
  <c r="AC24" i="1"/>
  <c r="AC23" i="1"/>
  <c r="AC22" i="1"/>
  <c r="AC21" i="1"/>
  <c r="AC20" i="1"/>
  <c r="AC19" i="1"/>
  <c r="AC18" i="1"/>
  <c r="AC17" i="1"/>
  <c r="AC16" i="1"/>
  <c r="AC15" i="1"/>
  <c r="AE34" i="8"/>
  <c r="J34" i="8" s="1"/>
  <c r="AE33" i="8"/>
  <c r="AE32" i="8"/>
  <c r="AE31" i="8"/>
  <c r="J31" i="8"/>
  <c r="U31" i="8" s="1"/>
  <c r="AE30" i="8"/>
  <c r="J30" i="8"/>
  <c r="U30" i="8" s="1"/>
  <c r="AE29" i="8"/>
  <c r="AE28" i="8"/>
  <c r="AE27" i="8"/>
  <c r="J27" i="8"/>
  <c r="V27" i="8" s="1"/>
  <c r="AE26" i="8"/>
  <c r="J26" i="8"/>
  <c r="H26" i="8" s="1"/>
  <c r="AE25" i="8"/>
  <c r="AE24" i="8"/>
  <c r="AE23" i="8"/>
  <c r="AE22" i="8"/>
  <c r="J22" i="8"/>
  <c r="H22" i="8" s="1"/>
  <c r="AE21" i="8"/>
  <c r="AE20" i="8"/>
  <c r="AE19" i="8"/>
  <c r="AE18" i="8"/>
  <c r="E39" i="7"/>
  <c r="G36" i="7"/>
  <c r="H36" i="9"/>
  <c r="H36" i="8"/>
  <c r="H36" i="1"/>
  <c r="J18" i="9"/>
  <c r="AD22" i="9"/>
  <c r="J22" i="9"/>
  <c r="U34" i="9"/>
  <c r="U33" i="9"/>
  <c r="U32" i="9"/>
  <c r="U31" i="9"/>
  <c r="U30" i="9"/>
  <c r="U29" i="9"/>
  <c r="U28" i="9"/>
  <c r="U27" i="9"/>
  <c r="U26" i="9"/>
  <c r="U25" i="9"/>
  <c r="U24" i="9"/>
  <c r="U23" i="9"/>
  <c r="U22" i="9"/>
  <c r="U21" i="9"/>
  <c r="U20" i="9"/>
  <c r="U17" i="9"/>
  <c r="U16" i="9"/>
  <c r="Y34" i="9"/>
  <c r="Y33" i="9"/>
  <c r="Y32" i="9"/>
  <c r="Y31" i="9"/>
  <c r="Y30" i="9"/>
  <c r="Y29" i="9"/>
  <c r="Y28" i="9"/>
  <c r="Y27" i="9"/>
  <c r="Y26" i="9"/>
  <c r="Y25" i="9"/>
  <c r="Y24" i="9"/>
  <c r="Y23" i="9"/>
  <c r="Y22" i="9"/>
  <c r="Y21" i="9"/>
  <c r="Y20" i="9"/>
  <c r="Y17" i="9"/>
  <c r="Y16" i="9"/>
  <c r="X34" i="9"/>
  <c r="X33" i="9"/>
  <c r="X32" i="9"/>
  <c r="X31" i="9"/>
  <c r="X30" i="9"/>
  <c r="X29" i="9"/>
  <c r="X28" i="9"/>
  <c r="X27" i="9"/>
  <c r="X26" i="9"/>
  <c r="X25" i="9"/>
  <c r="X24" i="9"/>
  <c r="X23" i="9"/>
  <c r="X22" i="9"/>
  <c r="X21" i="9"/>
  <c r="X20" i="9"/>
  <c r="X17" i="9"/>
  <c r="R34" i="8"/>
  <c r="R33" i="8"/>
  <c r="R32" i="8"/>
  <c r="R31" i="8"/>
  <c r="R30" i="8"/>
  <c r="R29" i="8"/>
  <c r="R28" i="8"/>
  <c r="R27" i="8"/>
  <c r="R26" i="8"/>
  <c r="R25" i="8"/>
  <c r="R24" i="8"/>
  <c r="R23" i="8"/>
  <c r="R22" i="8"/>
  <c r="R21" i="8"/>
  <c r="R20" i="8"/>
  <c r="R19" i="8"/>
  <c r="R18" i="8"/>
  <c r="Q34" i="1"/>
  <c r="Q33" i="1"/>
  <c r="Q32" i="1"/>
  <c r="Q31" i="1"/>
  <c r="Q30" i="1"/>
  <c r="Q29" i="1"/>
  <c r="Q28" i="1"/>
  <c r="Q27" i="1"/>
  <c r="Q26" i="1"/>
  <c r="Q25" i="1"/>
  <c r="Q24" i="1"/>
  <c r="Q23" i="1"/>
  <c r="Q22" i="1"/>
  <c r="Q21" i="1"/>
  <c r="Q20" i="1"/>
  <c r="Q19" i="1"/>
  <c r="Q18" i="1"/>
  <c r="Q17" i="1"/>
  <c r="Q16" i="1"/>
  <c r="Q15" i="1"/>
  <c r="X16" i="9"/>
  <c r="W34" i="9"/>
  <c r="W33" i="9"/>
  <c r="W32" i="9"/>
  <c r="W31" i="9"/>
  <c r="W30" i="9"/>
  <c r="W29" i="9"/>
  <c r="W28" i="9"/>
  <c r="W27" i="9"/>
  <c r="W26" i="9"/>
  <c r="K26" i="9" s="1"/>
  <c r="W25" i="9"/>
  <c r="W24" i="9"/>
  <c r="W23" i="9"/>
  <c r="W22" i="9"/>
  <c r="W21" i="9"/>
  <c r="W20" i="9"/>
  <c r="W17" i="9"/>
  <c r="W16" i="9"/>
  <c r="V34" i="9"/>
  <c r="K34" i="9" s="1"/>
  <c r="V33" i="9"/>
  <c r="K33" i="9" s="1"/>
  <c r="V32" i="9"/>
  <c r="K32" i="9"/>
  <c r="AM32" i="9" s="1"/>
  <c r="V31" i="9"/>
  <c r="K31" i="9" s="1"/>
  <c r="V30" i="9"/>
  <c r="K30" i="9" s="1"/>
  <c r="I30" i="9" s="1"/>
  <c r="V29" i="9"/>
  <c r="V28" i="9"/>
  <c r="V27" i="9"/>
  <c r="V26" i="9"/>
  <c r="V25" i="9"/>
  <c r="V24" i="9"/>
  <c r="K24" i="9"/>
  <c r="V23" i="9"/>
  <c r="V22" i="9"/>
  <c r="V21" i="9"/>
  <c r="V20" i="9"/>
  <c r="V17" i="9"/>
  <c r="K17" i="9" s="1"/>
  <c r="V16" i="9"/>
  <c r="K16" i="9" s="1"/>
  <c r="AC34" i="9"/>
  <c r="AC33" i="9"/>
  <c r="AR33" i="9" s="1"/>
  <c r="AC32" i="9"/>
  <c r="AC31" i="9"/>
  <c r="AC30" i="9"/>
  <c r="AC29" i="9"/>
  <c r="AC28" i="9"/>
  <c r="AC27" i="9"/>
  <c r="AK27" i="9" s="1"/>
  <c r="AC26" i="9"/>
  <c r="AR26" i="9" s="1"/>
  <c r="AC25" i="9"/>
  <c r="AR25" i="9" s="1"/>
  <c r="AC24" i="9"/>
  <c r="AC23" i="9"/>
  <c r="AC22" i="9"/>
  <c r="AC21" i="9"/>
  <c r="AC20" i="9"/>
  <c r="AC19" i="9"/>
  <c r="AR19" i="9" s="1"/>
  <c r="AC18" i="9"/>
  <c r="AK18" i="9" s="1"/>
  <c r="AC17" i="9"/>
  <c r="AG17" i="9" s="1"/>
  <c r="AC16" i="9"/>
  <c r="AC15" i="9"/>
  <c r="AB34" i="9"/>
  <c r="AB33" i="9"/>
  <c r="AB32" i="9"/>
  <c r="AF32" i="9" s="1"/>
  <c r="AB31" i="9"/>
  <c r="AQ31" i="9" s="1"/>
  <c r="AB30" i="9"/>
  <c r="AB29" i="9"/>
  <c r="AB28" i="9"/>
  <c r="AJ28" i="9" s="1"/>
  <c r="AB27" i="9"/>
  <c r="AB26" i="9"/>
  <c r="AB25" i="9"/>
  <c r="AB24" i="9"/>
  <c r="AQ24" i="9" s="1"/>
  <c r="AB23" i="9"/>
  <c r="AQ23" i="9" s="1"/>
  <c r="AB22" i="9"/>
  <c r="AJ22" i="9" s="1"/>
  <c r="AB21" i="9"/>
  <c r="AQ21" i="9" s="1"/>
  <c r="AB20" i="9"/>
  <c r="AB19" i="9"/>
  <c r="AB18" i="9"/>
  <c r="AB17" i="9"/>
  <c r="AB16" i="9"/>
  <c r="AJ16" i="9" s="1"/>
  <c r="AB15" i="9"/>
  <c r="AA34" i="9"/>
  <c r="AP34" i="9" s="1"/>
  <c r="AA33" i="9"/>
  <c r="AI33" i="9" s="1"/>
  <c r="AA32" i="9"/>
  <c r="AE32" i="9" s="1"/>
  <c r="AA31" i="9"/>
  <c r="AA30" i="9"/>
  <c r="AA29" i="9"/>
  <c r="AP29" i="9" s="1"/>
  <c r="AA28" i="9"/>
  <c r="AP28" i="9" s="1"/>
  <c r="AA27" i="9"/>
  <c r="AI27" i="9" s="1"/>
  <c r="AA26" i="9"/>
  <c r="AA25" i="9"/>
  <c r="AI25" i="9" s="1"/>
  <c r="AA24" i="9"/>
  <c r="AI24" i="9" s="1"/>
  <c r="AA23" i="9"/>
  <c r="AA22" i="9"/>
  <c r="AA21" i="9"/>
  <c r="AA20" i="9"/>
  <c r="AP20" i="9" s="1"/>
  <c r="AA19" i="9"/>
  <c r="AA18" i="9"/>
  <c r="AI18" i="9" s="1"/>
  <c r="AA17" i="9"/>
  <c r="AP17" i="9" s="1"/>
  <c r="AA16" i="9"/>
  <c r="AA15" i="9"/>
  <c r="AD34" i="9"/>
  <c r="J34" i="9"/>
  <c r="AD33" i="9"/>
  <c r="AD32" i="9"/>
  <c r="AS32" i="9" s="1"/>
  <c r="AD31" i="9"/>
  <c r="AD30" i="9"/>
  <c r="AS30" i="9" s="1"/>
  <c r="AD29" i="9"/>
  <c r="AL29" i="9" s="1"/>
  <c r="AD28" i="9"/>
  <c r="AD27" i="9"/>
  <c r="AD26" i="9"/>
  <c r="AH26" i="9" s="1"/>
  <c r="J26" i="9"/>
  <c r="AD25" i="9"/>
  <c r="AL25" i="9" s="1"/>
  <c r="AD24" i="9"/>
  <c r="AS24" i="9" s="1"/>
  <c r="AD23" i="9"/>
  <c r="AS23" i="9" s="1"/>
  <c r="AD21" i="9"/>
  <c r="AL21" i="9" s="1"/>
  <c r="AD20" i="9"/>
  <c r="J20" i="9"/>
  <c r="J21" i="9"/>
  <c r="K22" i="9"/>
  <c r="AM22" i="9" s="1"/>
  <c r="AR15" i="9"/>
  <c r="K23" i="9"/>
  <c r="I23" i="9" s="1"/>
  <c r="K27" i="9"/>
  <c r="K25" i="9"/>
  <c r="I25" i="9"/>
  <c r="K29" i="9"/>
  <c r="I29" i="9" s="1"/>
  <c r="J27" i="9"/>
  <c r="J28" i="9"/>
  <c r="I34" i="9"/>
  <c r="J29" i="9"/>
  <c r="D42" i="7"/>
  <c r="G35" i="7"/>
  <c r="N35" i="7" s="1"/>
  <c r="G34" i="7"/>
  <c r="O34" i="7" s="1"/>
  <c r="G33" i="7"/>
  <c r="G32" i="7"/>
  <c r="O32" i="7" s="1"/>
  <c r="N32" i="7"/>
  <c r="G31" i="7"/>
  <c r="O31" i="7" s="1"/>
  <c r="N31" i="7"/>
  <c r="G30" i="7"/>
  <c r="O30" i="7" s="1"/>
  <c r="G29" i="7"/>
  <c r="G28" i="7"/>
  <c r="N28" i="7"/>
  <c r="G27" i="7"/>
  <c r="O27" i="7" s="1"/>
  <c r="G26" i="7"/>
  <c r="O26" i="7" s="1"/>
  <c r="G25" i="7"/>
  <c r="G24" i="7"/>
  <c r="N24" i="7" s="1"/>
  <c r="G23" i="7"/>
  <c r="O23" i="7" s="1"/>
  <c r="N23" i="7"/>
  <c r="G22" i="7"/>
  <c r="O22" i="7"/>
  <c r="G21" i="7"/>
  <c r="G20" i="7"/>
  <c r="N20" i="7" s="1"/>
  <c r="G19" i="7"/>
  <c r="N19" i="7"/>
  <c r="G18" i="7"/>
  <c r="N18" i="7" s="1"/>
  <c r="G17" i="7"/>
  <c r="O33" i="7"/>
  <c r="O29" i="7"/>
  <c r="O28" i="7"/>
  <c r="O25" i="7"/>
  <c r="O24" i="7"/>
  <c r="O21" i="7"/>
  <c r="O20" i="7"/>
  <c r="N33" i="7"/>
  <c r="N29" i="7"/>
  <c r="N25" i="7"/>
  <c r="N21" i="7"/>
  <c r="N22" i="7"/>
  <c r="N26" i="7"/>
  <c r="N34" i="7"/>
  <c r="N30" i="7"/>
  <c r="O19" i="7"/>
  <c r="N40" i="8"/>
  <c r="M35" i="1"/>
  <c r="P34" i="1"/>
  <c r="P33" i="1"/>
  <c r="P32" i="1"/>
  <c r="P31" i="1"/>
  <c r="P30" i="1"/>
  <c r="P29" i="1"/>
  <c r="P28" i="1"/>
  <c r="P27" i="1"/>
  <c r="P26" i="1"/>
  <c r="P25" i="1"/>
  <c r="P24" i="1"/>
  <c r="P23" i="1"/>
  <c r="P22" i="1"/>
  <c r="P21" i="1"/>
  <c r="P20" i="1"/>
  <c r="P19" i="1"/>
  <c r="P18" i="1"/>
  <c r="P17" i="1"/>
  <c r="P16" i="1"/>
  <c r="P15" i="1"/>
  <c r="O15" i="1"/>
  <c r="W34" i="1"/>
  <c r="V26" i="1"/>
  <c r="AQ34" i="9"/>
  <c r="AQ33" i="9"/>
  <c r="AP33" i="9"/>
  <c r="AR32" i="9"/>
  <c r="AP32" i="9"/>
  <c r="AR31" i="9"/>
  <c r="AP31" i="9"/>
  <c r="AR30" i="9"/>
  <c r="AQ30" i="9"/>
  <c r="AP30" i="9"/>
  <c r="AR29" i="9"/>
  <c r="AQ29" i="9"/>
  <c r="AQ28" i="9"/>
  <c r="AQ27" i="9"/>
  <c r="AP27" i="9"/>
  <c r="AQ26" i="9"/>
  <c r="AQ25" i="9"/>
  <c r="AP25" i="9"/>
  <c r="AR24" i="9"/>
  <c r="AP24" i="9"/>
  <c r="AR23" i="9"/>
  <c r="AP23" i="9"/>
  <c r="AR22" i="9"/>
  <c r="AQ19" i="9"/>
  <c r="AR17" i="9"/>
  <c r="AQ17" i="9"/>
  <c r="T34" i="8"/>
  <c r="S34" i="8"/>
  <c r="T33" i="8"/>
  <c r="S33" i="8"/>
  <c r="J33" i="8" s="1"/>
  <c r="U33" i="8" s="1"/>
  <c r="T32" i="8"/>
  <c r="S32" i="8"/>
  <c r="T31" i="8"/>
  <c r="S31" i="8"/>
  <c r="T30" i="8"/>
  <c r="S30" i="8"/>
  <c r="T29" i="8"/>
  <c r="S29" i="8"/>
  <c r="J29" i="8" s="1"/>
  <c r="T28" i="8"/>
  <c r="S28" i="8"/>
  <c r="T27" i="8"/>
  <c r="S27" i="8"/>
  <c r="T26" i="8"/>
  <c r="S26" i="8"/>
  <c r="T25" i="8"/>
  <c r="S25" i="8"/>
  <c r="J25" i="8" s="1"/>
  <c r="U25" i="8" s="1"/>
  <c r="T24" i="8"/>
  <c r="S24" i="8"/>
  <c r="T23" i="8"/>
  <c r="J23" i="8" s="1"/>
  <c r="S23" i="8"/>
  <c r="T22" i="8"/>
  <c r="S22" i="8"/>
  <c r="T21" i="8"/>
  <c r="S21" i="8"/>
  <c r="J21" i="8" s="1"/>
  <c r="T20" i="8"/>
  <c r="S20" i="8"/>
  <c r="J20" i="8" s="1"/>
  <c r="T19" i="8"/>
  <c r="S19" i="8"/>
  <c r="T18" i="8"/>
  <c r="S18" i="8"/>
  <c r="I34" i="8"/>
  <c r="I33" i="8"/>
  <c r="I32" i="8"/>
  <c r="I31" i="8"/>
  <c r="I30" i="8"/>
  <c r="I29" i="8"/>
  <c r="I28" i="8"/>
  <c r="I27" i="8"/>
  <c r="I26" i="8"/>
  <c r="I25" i="8"/>
  <c r="I24" i="8"/>
  <c r="I23" i="8"/>
  <c r="I22" i="8"/>
  <c r="I21" i="8"/>
  <c r="I20" i="8"/>
  <c r="I19" i="8"/>
  <c r="I18" i="8"/>
  <c r="I17" i="8"/>
  <c r="I16" i="8"/>
  <c r="I15" i="8"/>
  <c r="T34" i="1"/>
  <c r="T33" i="1"/>
  <c r="T32" i="1"/>
  <c r="T31" i="1"/>
  <c r="T30" i="1"/>
  <c r="T29" i="1"/>
  <c r="T28" i="1"/>
  <c r="T27" i="1"/>
  <c r="T26" i="1"/>
  <c r="T25" i="1"/>
  <c r="T24" i="1"/>
  <c r="T23" i="1"/>
  <c r="T22" i="1"/>
  <c r="T21" i="1"/>
  <c r="T20" i="1"/>
  <c r="T19" i="1"/>
  <c r="T18" i="1"/>
  <c r="T17" i="1"/>
  <c r="T16" i="1"/>
  <c r="T15" i="1"/>
  <c r="T35" i="1"/>
  <c r="D40" i="1" s="1"/>
  <c r="S34" i="1"/>
  <c r="S33" i="1"/>
  <c r="S32" i="1"/>
  <c r="S31" i="1"/>
  <c r="S30" i="1"/>
  <c r="S29" i="1"/>
  <c r="S28" i="1"/>
  <c r="S27" i="1"/>
  <c r="S26" i="1"/>
  <c r="S25" i="1"/>
  <c r="S24" i="1"/>
  <c r="S23" i="1"/>
  <c r="S22" i="1"/>
  <c r="S21" i="1"/>
  <c r="S20" i="1"/>
  <c r="S19" i="1"/>
  <c r="S18" i="1"/>
  <c r="S17" i="1"/>
  <c r="S16" i="1"/>
  <c r="S15" i="1"/>
  <c r="O34" i="1"/>
  <c r="O33" i="1"/>
  <c r="O32" i="1"/>
  <c r="I32" i="1" s="1"/>
  <c r="O31" i="1"/>
  <c r="I31" i="1" s="1"/>
  <c r="O30" i="1"/>
  <c r="O29" i="1"/>
  <c r="O28" i="1"/>
  <c r="O27" i="1"/>
  <c r="O26" i="1"/>
  <c r="O25" i="1"/>
  <c r="O24" i="1"/>
  <c r="O23" i="1"/>
  <c r="I23" i="1" s="1"/>
  <c r="O22" i="1"/>
  <c r="O21" i="1"/>
  <c r="O20" i="1"/>
  <c r="O19" i="1"/>
  <c r="O18" i="1"/>
  <c r="O17" i="1"/>
  <c r="O16" i="1"/>
  <c r="I16" i="1" s="1"/>
  <c r="N15" i="1"/>
  <c r="I15" i="1" s="1"/>
  <c r="W15" i="1" s="1"/>
  <c r="N34" i="1"/>
  <c r="I34" i="1" s="1"/>
  <c r="V34" i="1" s="1"/>
  <c r="N33" i="1"/>
  <c r="I33" i="1" s="1"/>
  <c r="N32" i="1"/>
  <c r="N31" i="1"/>
  <c r="N30" i="1"/>
  <c r="N29" i="1"/>
  <c r="N28" i="1"/>
  <c r="I28" i="1" s="1"/>
  <c r="N27" i="1"/>
  <c r="I27" i="1" s="1"/>
  <c r="N26" i="1"/>
  <c r="I26" i="1" s="1"/>
  <c r="W26" i="1" s="1"/>
  <c r="N25" i="1"/>
  <c r="I25" i="1" s="1"/>
  <c r="V25" i="1" s="1"/>
  <c r="N24" i="1"/>
  <c r="I24" i="1" s="1"/>
  <c r="N23" i="1"/>
  <c r="N22" i="1"/>
  <c r="N21" i="1"/>
  <c r="I21" i="1"/>
  <c r="V21" i="1" s="1"/>
  <c r="N20" i="1"/>
  <c r="N19" i="1"/>
  <c r="N18" i="1"/>
  <c r="N17" i="1"/>
  <c r="N16" i="1"/>
  <c r="AA34" i="1"/>
  <c r="Z34" i="1"/>
  <c r="Y34" i="1"/>
  <c r="X34" i="1"/>
  <c r="AA33" i="1"/>
  <c r="Z33" i="1"/>
  <c r="Y33" i="1"/>
  <c r="X33" i="1"/>
  <c r="AA32" i="1"/>
  <c r="Z32" i="1"/>
  <c r="Y32" i="1"/>
  <c r="X32" i="1"/>
  <c r="AA31" i="1"/>
  <c r="Z31" i="1"/>
  <c r="Y31" i="1"/>
  <c r="X31" i="1"/>
  <c r="AA30" i="1"/>
  <c r="Z30" i="1"/>
  <c r="Y30" i="1"/>
  <c r="X30" i="1"/>
  <c r="AA29" i="1"/>
  <c r="Z29" i="1"/>
  <c r="Y29" i="1"/>
  <c r="X29" i="1"/>
  <c r="AA28" i="1"/>
  <c r="Z28" i="1"/>
  <c r="Y28" i="1"/>
  <c r="X28" i="1"/>
  <c r="AA27" i="1"/>
  <c r="Z27" i="1"/>
  <c r="Y27" i="1"/>
  <c r="X27" i="1"/>
  <c r="AA26" i="1"/>
  <c r="Z26" i="1"/>
  <c r="Y26" i="1"/>
  <c r="X26" i="1"/>
  <c r="AA25" i="1"/>
  <c r="Z25" i="1"/>
  <c r="Y25" i="1"/>
  <c r="X25" i="1"/>
  <c r="AA24" i="1"/>
  <c r="Z24" i="1"/>
  <c r="Y24" i="1"/>
  <c r="X24" i="1"/>
  <c r="AA23" i="1"/>
  <c r="Z23" i="1"/>
  <c r="Y23" i="1"/>
  <c r="X23" i="1"/>
  <c r="AA22" i="1"/>
  <c r="Z22" i="1"/>
  <c r="Y22" i="1"/>
  <c r="X22" i="1"/>
  <c r="AA21" i="1"/>
  <c r="Z21" i="1"/>
  <c r="Y21" i="1"/>
  <c r="X21" i="1"/>
  <c r="Y20" i="1"/>
  <c r="X20" i="1"/>
  <c r="X35" i="1" s="1"/>
  <c r="Y19" i="1"/>
  <c r="X19" i="1"/>
  <c r="AA18" i="1"/>
  <c r="Z18" i="1"/>
  <c r="Y17" i="1"/>
  <c r="X17" i="1"/>
  <c r="Y16" i="1"/>
  <c r="Y35" i="1" s="1"/>
  <c r="W37" i="1" s="1"/>
  <c r="C39" i="1" s="1"/>
  <c r="X16" i="1"/>
  <c r="AA15" i="1"/>
  <c r="Z15" i="1"/>
  <c r="Z35" i="1" s="1"/>
  <c r="Z16" i="1"/>
  <c r="I17" i="1"/>
  <c r="W17" i="1" s="1"/>
  <c r="V17" i="1"/>
  <c r="Z17" i="1"/>
  <c r="I18" i="1"/>
  <c r="V18" i="1" s="1"/>
  <c r="I19" i="1"/>
  <c r="V19" i="1"/>
  <c r="Z19" i="1"/>
  <c r="Y15" i="1"/>
  <c r="I20" i="1"/>
  <c r="V20" i="1" s="1"/>
  <c r="AA20" i="1"/>
  <c r="J18" i="8"/>
  <c r="V18" i="8" s="1"/>
  <c r="J19" i="8"/>
  <c r="H30" i="8"/>
  <c r="W18" i="1"/>
  <c r="Y18" i="1"/>
  <c r="AF19" i="9"/>
  <c r="AJ31" i="9"/>
  <c r="AM23" i="9"/>
  <c r="AM27" i="9"/>
  <c r="AF25" i="9"/>
  <c r="AG30" i="9"/>
  <c r="AQ16" i="9"/>
  <c r="AM25" i="9"/>
  <c r="AG26" i="9"/>
  <c r="AJ17" i="9"/>
  <c r="AG22" i="9"/>
  <c r="AF33" i="9"/>
  <c r="AK23" i="9"/>
  <c r="AJ26" i="9"/>
  <c r="AI29" i="9"/>
  <c r="AK31" i="9"/>
  <c r="AJ34" i="9"/>
  <c r="AE24" i="9"/>
  <c r="AF29" i="9"/>
  <c r="AK24" i="9"/>
  <c r="AJ27" i="9"/>
  <c r="AI30" i="9"/>
  <c r="AK32" i="9"/>
  <c r="AI17" i="9"/>
  <c r="AF24" i="9"/>
  <c r="AG29" i="9"/>
  <c r="AR21" i="9"/>
  <c r="AF17" i="9"/>
  <c r="AG24" i="9"/>
  <c r="AF27" i="9"/>
  <c r="AE30" i="9"/>
  <c r="AF31" i="9"/>
  <c r="AG32" i="9"/>
  <c r="AE34" i="9"/>
  <c r="AJ19" i="9"/>
  <c r="AK22" i="9"/>
  <c r="AJ25" i="9"/>
  <c r="AI28" i="9"/>
  <c r="AJ29" i="9"/>
  <c r="AK30" i="9"/>
  <c r="AI32" i="9"/>
  <c r="AJ33" i="9"/>
  <c r="AE23" i="9"/>
  <c r="AG25" i="9"/>
  <c r="AF28" i="9"/>
  <c r="AE31" i="9"/>
  <c r="AG33" i="9"/>
  <c r="AJ21" i="9"/>
  <c r="AG23" i="9"/>
  <c r="AE25" i="9"/>
  <c r="AF26" i="9"/>
  <c r="AE29" i="9"/>
  <c r="AG31" i="9"/>
  <c r="AF34" i="9"/>
  <c r="AK19" i="9"/>
  <c r="AI23" i="9"/>
  <c r="AJ24" i="9"/>
  <c r="AK25" i="9"/>
  <c r="AK29" i="9"/>
  <c r="AI31" i="9"/>
  <c r="AJ32" i="9"/>
  <c r="AK33" i="9"/>
  <c r="AQ15" i="9"/>
  <c r="H31" i="8"/>
  <c r="U34" i="8"/>
  <c r="V22" i="8"/>
  <c r="V30" i="8"/>
  <c r="AF21" i="9"/>
  <c r="W25" i="1"/>
  <c r="Z20" i="1"/>
  <c r="AA16" i="1"/>
  <c r="X15" i="1"/>
  <c r="H18" i="8"/>
  <c r="AP21" i="9"/>
  <c r="AR16" i="9"/>
  <c r="AP16" i="9"/>
  <c r="AQ18" i="9"/>
  <c r="AN23" i="9"/>
  <c r="AN33" i="9"/>
  <c r="AM29" i="9"/>
  <c r="AK15" i="9"/>
  <c r="AG15" i="9"/>
  <c r="AM26" i="9"/>
  <c r="AE19" i="9"/>
  <c r="AM16" i="9"/>
  <c r="AF16" i="9"/>
  <c r="AN30" i="9"/>
  <c r="AM30" i="9"/>
  <c r="AP22" i="9"/>
  <c r="AI22" i="9"/>
  <c r="AM34" i="9"/>
  <c r="AN25" i="9"/>
  <c r="AN34" i="9"/>
  <c r="AQ20" i="9"/>
  <c r="V19" i="8"/>
  <c r="V33" i="8"/>
  <c r="AA17" i="1"/>
  <c r="AI20" i="9"/>
  <c r="W19" i="1"/>
  <c r="AA19" i="1"/>
  <c r="X18" i="1"/>
  <c r="AP15" i="9"/>
  <c r="AI15" i="9"/>
  <c r="AE15" i="9"/>
  <c r="AK21" i="9"/>
  <c r="AI21" i="9"/>
  <c r="AF18" i="9"/>
  <c r="AK16" i="9"/>
  <c r="AI16" i="9"/>
  <c r="AG21" i="9"/>
  <c r="AE21" i="9"/>
  <c r="AF20" i="9"/>
  <c r="AE20" i="9"/>
  <c r="AJ18" i="9"/>
  <c r="AG16" i="9"/>
  <c r="AE16" i="9"/>
  <c r="AG20" i="9"/>
  <c r="AE22" i="9"/>
  <c r="AA35" i="1"/>
  <c r="W38" i="1" s="1"/>
  <c r="D39" i="1" s="1"/>
  <c r="AJ20" i="9"/>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F21" i="6"/>
  <c r="G21" i="6"/>
  <c r="G20" i="6"/>
  <c r="F20" i="6"/>
  <c r="G18" i="6"/>
  <c r="F18" i="6"/>
  <c r="F19" i="6"/>
  <c r="G17" i="6"/>
  <c r="F17" i="6"/>
  <c r="G15" i="6"/>
  <c r="F15" i="6"/>
  <c r="F16" i="6"/>
  <c r="G16" i="6"/>
  <c r="G19" i="6"/>
  <c r="W27" i="1" l="1"/>
  <c r="V27" i="1"/>
  <c r="W31" i="1"/>
  <c r="V31" i="1"/>
  <c r="C39" i="8"/>
  <c r="W28" i="1"/>
  <c r="V28" i="1"/>
  <c r="V16" i="1"/>
  <c r="W16" i="1"/>
  <c r="V32" i="1"/>
  <c r="W32" i="1"/>
  <c r="AN17" i="9"/>
  <c r="AM17" i="9"/>
  <c r="I17" i="9"/>
  <c r="U23" i="8"/>
  <c r="V23" i="8"/>
  <c r="H23" i="8"/>
  <c r="W24" i="1"/>
  <c r="V24" i="1"/>
  <c r="U20" i="8"/>
  <c r="H20" i="8"/>
  <c r="V20" i="8"/>
  <c r="U29" i="8"/>
  <c r="H29" i="8"/>
  <c r="W35" i="8"/>
  <c r="AN27" i="9"/>
  <c r="I27" i="9"/>
  <c r="J33" i="9"/>
  <c r="AS33" i="9"/>
  <c r="AR20" i="9"/>
  <c r="AK20" i="9"/>
  <c r="AK28" i="9"/>
  <c r="AR28" i="9"/>
  <c r="AG28" i="9"/>
  <c r="AM33" i="9"/>
  <c r="I33" i="9"/>
  <c r="AH32" i="9"/>
  <c r="AL15" i="9"/>
  <c r="AH15" i="9"/>
  <c r="J15" i="9"/>
  <c r="H16" i="8"/>
  <c r="U16" i="8"/>
  <c r="H21" i="8"/>
  <c r="U21" i="8"/>
  <c r="AM24" i="9"/>
  <c r="I24" i="9"/>
  <c r="J19" i="9"/>
  <c r="AL19" i="9"/>
  <c r="AH19" i="9"/>
  <c r="U15" i="8"/>
  <c r="V15" i="8"/>
  <c r="H33" i="8"/>
  <c r="AS25" i="9"/>
  <c r="J25" i="9"/>
  <c r="AI19" i="9"/>
  <c r="AI35" i="9" s="1"/>
  <c r="AE38" i="9" s="1"/>
  <c r="C39" i="9" s="1"/>
  <c r="AP19" i="9"/>
  <c r="AN15" i="9"/>
  <c r="AM15" i="9"/>
  <c r="V31" i="8"/>
  <c r="I30" i="1"/>
  <c r="AR27" i="9"/>
  <c r="W41" i="1"/>
  <c r="D41" i="1" s="1"/>
  <c r="E19" i="3" s="1"/>
  <c r="E26" i="3" s="1"/>
  <c r="V21" i="8"/>
  <c r="AP18" i="9"/>
  <c r="U18" i="8"/>
  <c r="V29" i="8"/>
  <c r="AK26" i="9"/>
  <c r="AE28" i="9"/>
  <c r="AN32" i="9"/>
  <c r="V15" i="1"/>
  <c r="S35" i="1"/>
  <c r="O18" i="7"/>
  <c r="N27" i="7"/>
  <c r="N37" i="7" s="1"/>
  <c r="N36" i="7"/>
  <c r="O36" i="7"/>
  <c r="V34" i="8"/>
  <c r="H34" i="8"/>
  <c r="I15" i="9"/>
  <c r="AB35" i="8"/>
  <c r="AB37" i="8" s="1"/>
  <c r="D40" i="8" s="1"/>
  <c r="AR18" i="9"/>
  <c r="AR35" i="9" s="1"/>
  <c r="AG39" i="9" s="1"/>
  <c r="AG18" i="9"/>
  <c r="AG35" i="9" s="1"/>
  <c r="U19" i="8"/>
  <c r="H19" i="8"/>
  <c r="AN16" i="9"/>
  <c r="I16" i="9"/>
  <c r="H27" i="8"/>
  <c r="AE18" i="9"/>
  <c r="AG27" i="9"/>
  <c r="AI34" i="9"/>
  <c r="W20" i="1"/>
  <c r="J32" i="9"/>
  <c r="K21" i="9"/>
  <c r="K28" i="9"/>
  <c r="AN26" i="9"/>
  <c r="I26" i="9"/>
  <c r="AS26" i="9"/>
  <c r="H15" i="8"/>
  <c r="Y35" i="8"/>
  <c r="X37" i="8" s="1"/>
  <c r="W23" i="1"/>
  <c r="V23" i="1"/>
  <c r="I31" i="9"/>
  <c r="AM31" i="9"/>
  <c r="AE26" i="9"/>
  <c r="AP26" i="9"/>
  <c r="I19" i="9"/>
  <c r="AF22" i="9"/>
  <c r="AN29" i="9"/>
  <c r="W21" i="1"/>
  <c r="I29" i="1"/>
  <c r="I32" i="9"/>
  <c r="AJ15" i="9"/>
  <c r="AF15" i="9"/>
  <c r="AF35" i="9" s="1"/>
  <c r="U27" i="8"/>
  <c r="U26" i="8"/>
  <c r="AF23" i="9"/>
  <c r="AN31" i="9"/>
  <c r="AN22" i="9"/>
  <c r="AI26" i="9"/>
  <c r="AG19" i="9"/>
  <c r="W33" i="1"/>
  <c r="V33" i="1"/>
  <c r="J24" i="8"/>
  <c r="J28" i="8"/>
  <c r="J32" i="8"/>
  <c r="AQ32" i="9"/>
  <c r="O17" i="7"/>
  <c r="O37" i="7" s="1"/>
  <c r="O40" i="7" s="1"/>
  <c r="N17" i="7"/>
  <c r="AL33" i="9"/>
  <c r="AC35" i="8"/>
  <c r="AC37" i="8" s="1"/>
  <c r="C40" i="8" s="1"/>
  <c r="H25" i="8"/>
  <c r="V25" i="8"/>
  <c r="AS19" i="9"/>
  <c r="J31" i="9"/>
  <c r="AS31" i="9"/>
  <c r="AL31" i="9"/>
  <c r="AH31" i="9"/>
  <c r="AF30" i="9"/>
  <c r="AJ30" i="9"/>
  <c r="AK34" i="9"/>
  <c r="AR34" i="9"/>
  <c r="AN24" i="9"/>
  <c r="AE27" i="9"/>
  <c r="AG34" i="9"/>
  <c r="AJ23" i="9"/>
  <c r="AQ22" i="9"/>
  <c r="AQ35" i="9" s="1"/>
  <c r="AF39" i="9" s="1"/>
  <c r="V26" i="8"/>
  <c r="U22" i="8"/>
  <c r="I22" i="1"/>
  <c r="O35" i="7"/>
  <c r="I22" i="9"/>
  <c r="K20" i="9"/>
  <c r="AS22" i="9"/>
  <c r="AL22" i="9"/>
  <c r="AH22" i="9"/>
  <c r="AH25" i="9"/>
  <c r="AL32" i="9"/>
  <c r="K18" i="9"/>
  <c r="J30" i="9"/>
  <c r="AS16" i="9"/>
  <c r="J24" i="9"/>
  <c r="J16" i="9"/>
  <c r="AH23" i="9"/>
  <c r="AH17" i="9"/>
  <c r="AL23" i="9"/>
  <c r="AL17" i="9"/>
  <c r="H17" i="8"/>
  <c r="AE33" i="9"/>
  <c r="AE17" i="9"/>
  <c r="AE35" i="9" s="1"/>
  <c r="AK17" i="9"/>
  <c r="J23" i="9"/>
  <c r="J17" i="9"/>
  <c r="AH30" i="9"/>
  <c r="AH16" i="9"/>
  <c r="AL30" i="9"/>
  <c r="AH29" i="9"/>
  <c r="AH21" i="9"/>
  <c r="E40" i="9" l="1"/>
  <c r="D41" i="7"/>
  <c r="O42" i="7"/>
  <c r="D43" i="7" s="1"/>
  <c r="L19" i="3" s="1"/>
  <c r="L26" i="3" s="1"/>
  <c r="D40" i="9"/>
  <c r="V24" i="8"/>
  <c r="U24" i="8"/>
  <c r="H24" i="8"/>
  <c r="X40" i="8"/>
  <c r="D41" i="8" s="1"/>
  <c r="G19" i="3" s="1"/>
  <c r="G26" i="3" s="1"/>
  <c r="D39" i="8"/>
  <c r="AS35" i="9"/>
  <c r="AH39" i="9" s="1"/>
  <c r="AM20" i="9"/>
  <c r="I20" i="9"/>
  <c r="AN20" i="9"/>
  <c r="Y40" i="8"/>
  <c r="C41" i="8" s="1"/>
  <c r="F19" i="3" s="1"/>
  <c r="F26" i="3" s="1"/>
  <c r="AN18" i="9"/>
  <c r="I18" i="9"/>
  <c r="AM18" i="9"/>
  <c r="AJ35" i="9"/>
  <c r="AF38" i="9" s="1"/>
  <c r="D39" i="9" s="1"/>
  <c r="AP35" i="9"/>
  <c r="AE39" i="9" s="1"/>
  <c r="AH35" i="9"/>
  <c r="W29" i="1"/>
  <c r="V29" i="1"/>
  <c r="I28" i="9"/>
  <c r="AM28" i="9"/>
  <c r="AN28" i="9"/>
  <c r="AL35" i="9"/>
  <c r="AH38" i="9" s="1"/>
  <c r="F39" i="9" s="1"/>
  <c r="V22" i="1"/>
  <c r="W22" i="1"/>
  <c r="W40" i="1"/>
  <c r="C41" i="1" s="1"/>
  <c r="D19" i="3" s="1"/>
  <c r="D26" i="3" s="1"/>
  <c r="C40" i="1"/>
  <c r="V32" i="8"/>
  <c r="U32" i="8"/>
  <c r="H32" i="8"/>
  <c r="AN21" i="9"/>
  <c r="I21" i="9"/>
  <c r="AM21" i="9"/>
  <c r="AK35" i="9"/>
  <c r="AG38" i="9" s="1"/>
  <c r="E39" i="9" s="1"/>
  <c r="V28" i="8"/>
  <c r="H28" i="8"/>
  <c r="U28" i="8"/>
  <c r="W30" i="1"/>
  <c r="V30" i="1"/>
  <c r="AF40" i="9" l="1"/>
  <c r="D41" i="9" s="1"/>
  <c r="I19" i="3" s="1"/>
  <c r="I26" i="3" s="1"/>
  <c r="C40" i="9"/>
  <c r="AE40" i="9"/>
  <c r="C41" i="9" s="1"/>
  <c r="H19" i="3" s="1"/>
  <c r="H26" i="3" s="1"/>
  <c r="AH40" i="9"/>
  <c r="F41" i="9" s="1"/>
  <c r="K19" i="3" s="1"/>
  <c r="K26" i="3" s="1"/>
  <c r="F40" i="9"/>
  <c r="AG40" i="9"/>
  <c r="E41" i="9" s="1"/>
  <c r="J19" i="3" s="1"/>
  <c r="J26" i="3" s="1"/>
</calcChain>
</file>

<file path=xl/sharedStrings.xml><?xml version="1.0" encoding="utf-8"?>
<sst xmlns="http://schemas.openxmlformats.org/spreadsheetml/2006/main" count="491" uniqueCount="256">
  <si>
    <t>Model Year:</t>
  </si>
  <si>
    <t>Manufacturer:</t>
  </si>
  <si>
    <t>Credit Balances before Averaging:</t>
  </si>
  <si>
    <t>Credits acquired via trading activity</t>
  </si>
  <si>
    <t>Credits banked from prior model years</t>
  </si>
  <si>
    <t>Credit Usage and Averaging:</t>
  </si>
  <si>
    <t>Apply credits acquired via trade</t>
  </si>
  <si>
    <t>Apply banked credits</t>
  </si>
  <si>
    <t>Current MY Credits</t>
  </si>
  <si>
    <t>Credit Balances after Averaging:</t>
  </si>
  <si>
    <t>Final Credit Balance</t>
  </si>
  <si>
    <t>United States</t>
  </si>
  <si>
    <t>Environmental Protection Agency</t>
  </si>
  <si>
    <t>Production Volume</t>
  </si>
  <si>
    <t>Paperwork Reduction Act Notice</t>
  </si>
  <si>
    <t>Engine Family or     Test Group Name</t>
  </si>
  <si>
    <t>Messages</t>
  </si>
  <si>
    <t>Credit Averaging and Summary</t>
  </si>
  <si>
    <t xml:space="preserve">Manufacturer Data Submission Template -- INSTRUCTIONS </t>
  </si>
  <si>
    <t>Pollutant</t>
  </si>
  <si>
    <t>Remaining Credits (acquired via trading activity)</t>
  </si>
  <si>
    <t>Remaining Credits (banked from prior MYs)</t>
  </si>
  <si>
    <t>Office of Air and Radiation, Office of Transportation and Air Quality</t>
  </si>
  <si>
    <t>ATV</t>
  </si>
  <si>
    <t>Snowmobile</t>
  </si>
  <si>
    <t>Off Hwy MC</t>
  </si>
  <si>
    <t>HC</t>
  </si>
  <si>
    <t>CO</t>
  </si>
  <si>
    <t>HC+NOx</t>
  </si>
  <si>
    <t>Useful Life: Units of Measure</t>
  </si>
  <si>
    <r>
      <t xml:space="preserve">The public reporting and recordkeeping burden for this collection of information is estimated to average </t>
    </r>
    <r>
      <rPr>
        <b/>
        <sz val="8"/>
        <color rgb="FFFF0000"/>
        <rFont val="Arial"/>
        <family val="2"/>
      </rPr>
      <t>XX</t>
    </r>
    <r>
      <rPr>
        <sz val="8"/>
        <rFont val="Arial"/>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r>
  </si>
  <si>
    <r>
      <t xml:space="preserve">The public reporting and recordkeeping burden for this collection of information is estimated to average </t>
    </r>
    <r>
      <rPr>
        <b/>
        <sz val="8"/>
        <color rgb="FFFF0000"/>
        <rFont val="Arial"/>
        <family val="2"/>
      </rPr>
      <t>XX</t>
    </r>
    <r>
      <rPr>
        <sz val="8"/>
        <rFont val="Arial"/>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r>
  </si>
  <si>
    <r>
      <t xml:space="preserve">The public reporting and recordkeeping burden for this collection of information is estimated to average </t>
    </r>
    <r>
      <rPr>
        <b/>
        <sz val="8"/>
        <color rgb="FFFF0000"/>
        <rFont val="Arial"/>
        <family val="2"/>
      </rPr>
      <t>XX</t>
    </r>
    <r>
      <rPr>
        <sz val="8"/>
        <rFont val="Arial"/>
        <family val="2"/>
      </rPr>
      <t xml:space="preser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(2060-0287) in any correspondence.  Do not send the completed form to this address.</t>
    </r>
  </si>
  <si>
    <t>2.0 g/km</t>
  </si>
  <si>
    <t>HC+NOx - Alt Std</t>
  </si>
  <si>
    <t>4.0 g/km</t>
  </si>
  <si>
    <t>N/A</t>
  </si>
  <si>
    <t>HC and CO stds based on formula*</t>
  </si>
  <si>
    <t>* See 1051.103(a)(2) - standards must comply with the stated equation, but CANNOT EXCEED the following:  HC Standard = 75 g/kW-hr;  CO Standard = 275 g/kW-hr.</t>
  </si>
  <si>
    <t>1.5 g/km</t>
  </si>
  <si>
    <t>20.0 g/km</t>
  </si>
  <si>
    <t>25.0 g/kW-hr</t>
  </si>
  <si>
    <t>STANDARDS</t>
  </si>
  <si>
    <t>FEL CAPS</t>
  </si>
  <si>
    <t>CAP for Snowmobile STANDARDS:</t>
  </si>
  <si>
    <r>
      <t xml:space="preserve">NOTE:  The Average Power value corresponding to the final configuration for a particular engine family is the power value used in the emission credit calculation (Current MY Credit Calc worksheet).  </t>
    </r>
    <r>
      <rPr>
        <b/>
        <i/>
        <sz val="9"/>
        <rFont val="Arial"/>
        <family val="2"/>
      </rPr>
      <t>Please leave a blank line item between the list of configurations for separate engine families in order to ensure that the Average Power value associated with the last configuration listed is specific to a single engine family.</t>
    </r>
  </si>
  <si>
    <t>Engine Family Name</t>
  </si>
  <si>
    <t xml:space="preserve">Configuration </t>
  </si>
  <si>
    <t>Maximum Power Rating (kW)</t>
  </si>
  <si>
    <t>Cum. Production Volume</t>
  </si>
  <si>
    <t>Average Power (kW)*</t>
  </si>
  <si>
    <t>Evaporative Emission Credits</t>
  </si>
  <si>
    <r>
      <t>Standard (g/m</t>
    </r>
    <r>
      <rPr>
        <b/>
        <vertAlign val="superscript"/>
        <sz val="10"/>
        <rFont val="Arial"/>
        <family val="2"/>
      </rPr>
      <t>2</t>
    </r>
    <r>
      <rPr>
        <b/>
        <sz val="10"/>
        <rFont val="Arial"/>
        <family val="2"/>
      </rPr>
      <t>/day)</t>
    </r>
  </si>
  <si>
    <r>
      <t>FEL (g/m</t>
    </r>
    <r>
      <rPr>
        <b/>
        <vertAlign val="superscript"/>
        <sz val="10"/>
        <rFont val="Arial"/>
        <family val="2"/>
      </rPr>
      <t>2</t>
    </r>
    <r>
      <rPr>
        <b/>
        <sz val="10"/>
        <rFont val="Arial"/>
        <family val="2"/>
      </rPr>
      <t>/day)</t>
    </r>
  </si>
  <si>
    <t>50.0 g/km</t>
  </si>
  <si>
    <t>400.0 g/kW-hr</t>
  </si>
  <si>
    <t>ATV (&lt;100 cc)</t>
  </si>
  <si>
    <t>Off Hwy MC (&lt; 70cc)</t>
  </si>
  <si>
    <t>1051.105(a)(2)</t>
  </si>
  <si>
    <t>16.1 g/kW-hr</t>
  </si>
  <si>
    <r>
      <rPr>
        <sz val="8"/>
        <rFont val="Calibri"/>
        <family val="2"/>
      </rPr>
      <t>§</t>
    </r>
    <r>
      <rPr>
        <sz val="8"/>
        <rFont val="Arial"/>
        <family val="2"/>
      </rPr>
      <t>1051.615</t>
    </r>
  </si>
  <si>
    <r>
      <rPr>
        <sz val="8"/>
        <rFont val="Calibri"/>
        <family val="2"/>
      </rPr>
      <t>§</t>
    </r>
    <r>
      <rPr>
        <sz val="8"/>
        <rFont val="Arial"/>
        <family val="2"/>
      </rPr>
      <t>1051.105(a)(2)</t>
    </r>
  </si>
  <si>
    <t xml:space="preserve">Useful Life * </t>
  </si>
  <si>
    <t>25.0 g/km</t>
  </si>
  <si>
    <t>Manufacturer ABT Report for Recreational Engines - Evaporative Credits</t>
  </si>
  <si>
    <t xml:space="preserve">Production </t>
  </si>
  <si>
    <t>#Vehicles in Engine Family</t>
  </si>
  <si>
    <t>* Average internal surface area of the vehicles' fuel tanks.</t>
  </si>
  <si>
    <t>Useful Life**</t>
  </si>
  <si>
    <r>
      <rPr>
        <sz val="8"/>
        <color indexed="8"/>
        <rFont val="Arial"/>
        <family val="2"/>
      </rPr>
      <t xml:space="preserve">** Useful life should be expressed in years multiplied by 365.24 (see </t>
    </r>
    <r>
      <rPr>
        <sz val="8"/>
        <color indexed="8"/>
        <rFont val="Calibri"/>
        <family val="2"/>
      </rPr>
      <t>§</t>
    </r>
    <r>
      <rPr>
        <sz val="8"/>
        <color indexed="8"/>
        <rFont val="Arial"/>
        <family val="2"/>
      </rPr>
      <t>1051.720(a)(3))</t>
    </r>
  </si>
  <si>
    <t xml:space="preserve">Engine/Emission Family </t>
  </si>
  <si>
    <t>Average Emission Level</t>
  </si>
  <si>
    <r>
      <t>Average Internal Surface Area (m</t>
    </r>
    <r>
      <rPr>
        <b/>
        <vertAlign val="superscript"/>
        <sz val="10"/>
        <rFont val="Arial"/>
        <family val="2"/>
      </rPr>
      <t>2</t>
    </r>
    <r>
      <rPr>
        <b/>
        <sz val="10"/>
        <rFont val="Arial"/>
        <family val="2"/>
      </rPr>
      <t>)*</t>
    </r>
  </si>
  <si>
    <t>Average Standard</t>
  </si>
  <si>
    <t>Credit/Deficit</t>
  </si>
  <si>
    <t>this should be the average of the 'standard' entries from above.</t>
  </si>
  <si>
    <r>
      <t>Total Surface Area (m</t>
    </r>
    <r>
      <rPr>
        <b/>
        <vertAlign val="superscript"/>
        <sz val="10"/>
        <rFont val="Arial"/>
        <family val="2"/>
      </rPr>
      <t>2</t>
    </r>
    <r>
      <rPr>
        <b/>
        <sz val="10"/>
        <rFont val="Arial"/>
        <family val="2"/>
      </rPr>
      <t>)*</t>
    </r>
  </si>
  <si>
    <t>Fuel Tank Configuration</t>
  </si>
  <si>
    <t>see 1051.720(b). Round to nearest tenth of a gram</t>
  </si>
  <si>
    <t>Emission level = [sum (FEL x UL x production)] / [sum (production x UL)]…. See: 1051.720(a)(3). Round to nearest tenth</t>
  </si>
  <si>
    <t>Manufacturer ABT Report for Recreational Vehicles (40 CFR Part 1051)</t>
  </si>
  <si>
    <t>Calculation of Production-Weighted Power (40 CFR 1051.730(b)(5)) - ATVs &amp; Off-Highway Motorcycles only</t>
  </si>
  <si>
    <t>Off-Highway Motorcycles</t>
  </si>
  <si>
    <t>Evaporative
(Fuel Tanks)</t>
  </si>
  <si>
    <t>Manufacturer ABT Report for Recreational Vehicles - Snowmobile Exhaust Credits</t>
  </si>
  <si>
    <t xml:space="preserve">Manufacturer ABT Report for Recreational Vehicles - Off-Highway Motorcycle Exhaust Credits </t>
  </si>
  <si>
    <t>Useful Life 
Units of Measure</t>
  </si>
  <si>
    <r>
      <t>HC+NO</t>
    </r>
    <r>
      <rPr>
        <b/>
        <vertAlign val="subscript"/>
        <sz val="9"/>
        <rFont val="Arial"/>
        <family val="2"/>
      </rPr>
      <t>x</t>
    </r>
  </si>
  <si>
    <t>Alt Standard *</t>
  </si>
  <si>
    <t>Standard</t>
  </si>
  <si>
    <t>FEL</t>
  </si>
  <si>
    <t>g/km</t>
  </si>
  <si>
    <t>g/kW-hr</t>
  </si>
  <si>
    <t>Standard
(g/kW-hr)</t>
  </si>
  <si>
    <t>FEL
(g/kW-hr)</t>
  </si>
  <si>
    <t>Y</t>
  </si>
  <si>
    <t>N</t>
  </si>
  <si>
    <t>40.0 g/kW-hr</t>
  </si>
  <si>
    <t>32.2 g/kW-hr</t>
  </si>
  <si>
    <t>FEL/Standard: 
Units of Measure</t>
  </si>
  <si>
    <t>Manufacturer ABT Report for Recreational Vehicles - Credit Summary</t>
  </si>
  <si>
    <t>Manufacturer ABT Report for Recreational Vehicles - Power Calculation</t>
  </si>
  <si>
    <t>Current Model Year Credit Calculations - Off Highway Motorcycles</t>
  </si>
  <si>
    <t>Current Model Year Credit Calculations - ATVs</t>
  </si>
  <si>
    <t>Current Model Year Credit Calculations - Snowmobiles</t>
  </si>
  <si>
    <r>
      <t>HC+NO</t>
    </r>
    <r>
      <rPr>
        <b/>
        <vertAlign val="subscript"/>
        <sz val="9"/>
        <rFont val="Arial"/>
        <family val="2"/>
      </rPr>
      <t>x</t>
    </r>
    <r>
      <rPr>
        <b/>
        <sz val="9"/>
        <rFont val="Arial"/>
        <family val="2"/>
      </rPr>
      <t xml:space="preserve"> - Alt Std
§1051.615</t>
    </r>
  </si>
  <si>
    <r>
      <t>HC+NO</t>
    </r>
    <r>
      <rPr>
        <b/>
        <vertAlign val="subscript"/>
        <sz val="9"/>
        <rFont val="Arial"/>
        <family val="2"/>
      </rPr>
      <t>x</t>
    </r>
    <r>
      <rPr>
        <b/>
        <sz val="9"/>
        <rFont val="Arial"/>
        <family val="2"/>
      </rPr>
      <t xml:space="preserve"> - Alt Std
§1051.105(a)(2)</t>
    </r>
  </si>
  <si>
    <t>8.0 g/km</t>
  </si>
  <si>
    <r>
      <t>If Alt Standard=</t>
    </r>
    <r>
      <rPr>
        <sz val="8"/>
        <rFont val="Calibri"/>
        <family val="2"/>
      </rPr>
      <t>§</t>
    </r>
    <r>
      <rPr>
        <sz val="8"/>
        <rFont val="Arial"/>
        <family val="2"/>
      </rPr>
      <t>1051.105(a)(2), Standard=4.0 AND Units of Measure= g/km</t>
    </r>
  </si>
  <si>
    <t>Logic for Standard and Units of Measure</t>
  </si>
  <si>
    <r>
      <t>If Alt Standard=</t>
    </r>
    <r>
      <rPr>
        <sz val="8"/>
        <rFont val="Calibri"/>
        <family val="2"/>
      </rPr>
      <t>§</t>
    </r>
    <r>
      <rPr>
        <sz val="8"/>
        <rFont val="Arial"/>
        <family val="2"/>
      </rPr>
      <t>1051.615, Standard=16.1 AND Units of Measure= g/kW-hr</t>
    </r>
  </si>
  <si>
    <t>If Alt Standard=N/A, Standard=2.0 AND Units of Measure= g/km</t>
  </si>
  <si>
    <t>Logic for FEL Cap Message</t>
  </si>
  <si>
    <r>
      <t>If Alt Standard=</t>
    </r>
    <r>
      <rPr>
        <sz val="8"/>
        <rFont val="Calibri"/>
        <family val="2"/>
      </rPr>
      <t>§</t>
    </r>
    <r>
      <rPr>
        <sz val="8"/>
        <rFont val="Arial"/>
        <family val="2"/>
      </rPr>
      <t xml:space="preserve">1051.105(a)(2), AND FEL &gt; 8.0, then Message = "FEL cannot exceed 8.0 g/km" </t>
    </r>
  </si>
  <si>
    <r>
      <t>If Alt Standard=</t>
    </r>
    <r>
      <rPr>
        <sz val="8"/>
        <rFont val="Calibri"/>
        <family val="2"/>
      </rPr>
      <t>§</t>
    </r>
    <r>
      <rPr>
        <sz val="8"/>
        <rFont val="Arial"/>
        <family val="2"/>
      </rPr>
      <t xml:space="preserve">1051.615, AND FEL &gt; 32.2, then Message = "FEL cannot exceed 32.2 g/kW-hr" </t>
    </r>
  </si>
  <si>
    <t xml:space="preserve">If Alt Standard=N/A, AND FEL &gt; 20.0, then Message = "FEL cannot exceed 20.0 g/km" </t>
  </si>
  <si>
    <r>
      <t>If Alt Standard=</t>
    </r>
    <r>
      <rPr>
        <sz val="8"/>
        <rFont val="Calibri"/>
        <family val="2"/>
      </rPr>
      <t>Y</t>
    </r>
    <r>
      <rPr>
        <sz val="8"/>
        <rFont val="Arial"/>
        <family val="2"/>
      </rPr>
      <t xml:space="preserve">, AND FEL &gt; 40.0, then Message = "FEL cannot exceed 40.0 g/kW-hr" </t>
    </r>
  </si>
  <si>
    <t xml:space="preserve">If Alt Standard=N, AND FEL &gt; 20.0, then Message = "FEL cannot exceed 20.0 g/km" </t>
  </si>
  <si>
    <t>If Alt Standard= Y, then Standard=25.0 AND Units of Measure= g/kW-hr</t>
  </si>
  <si>
    <t>If Alt Standard= N, then Standard=1.5 AND Units of Measure= g/km</t>
  </si>
  <si>
    <t>Logic for Messages</t>
  </si>
  <si>
    <t>If Pollutant = CO and Standard &gt; 275, Message = "CO corporate average standard may not exceed 275 g/kW-hr."</t>
  </si>
  <si>
    <t>If Pollutant = HC and Standard &gt; 75, Message = "HC corporate average standard may not exceed 75 g/kW-hr."</t>
  </si>
  <si>
    <t>hours</t>
  </si>
  <si>
    <t>years</t>
  </si>
  <si>
    <t>kW-hr</t>
  </si>
  <si>
    <t xml:space="preserve">* If standards are expressed as g/kW-hr and useful life is expressed in kilometers, convert the useful life to kW-hr based on the maximum engine power and an assumed vehicle speed of 30 km/hour as follows: UL (kW-hr) = UL (km) multiplied by Maximum Engine Power (kW), then divided by 30 km/hr (See 40 CFR 1051.720(a)(2)). </t>
  </si>
  <si>
    <t>kilometers</t>
  </si>
  <si>
    <t>Useful Life
Units of Measure</t>
  </si>
  <si>
    <t>UL Units of Measure</t>
  </si>
  <si>
    <t>FEL Units</t>
  </si>
  <si>
    <t>(FEL x UL x production)</t>
  </si>
  <si>
    <t>production x UL)</t>
  </si>
  <si>
    <t>HC (FEL x UL x production)</t>
  </si>
  <si>
    <t>HC (production x UL)</t>
  </si>
  <si>
    <t>CO (FEL x UL x production)</t>
  </si>
  <si>
    <t>CO (production x UL)</t>
  </si>
  <si>
    <t>HC Standard Exceeded</t>
  </si>
  <si>
    <t>CO Standard Exceeded</t>
  </si>
  <si>
    <t>Msg #</t>
  </si>
  <si>
    <t>HC corporate average standard may not exceed 75 g/kW-hr.</t>
  </si>
  <si>
    <t>CO corporate average standard may not exceed 275 g/kW-hr.</t>
  </si>
  <si>
    <t>HC Std</t>
  </si>
  <si>
    <t>CO Std</t>
  </si>
  <si>
    <t>Avg HC</t>
  </si>
  <si>
    <t>Avg CO</t>
  </si>
  <si>
    <t>&lt;100 cc FEL exceed</t>
  </si>
  <si>
    <t>&gt;100 cc FEL exceed</t>
  </si>
  <si>
    <t>&lt;100 cc (FEL*UL*prod)</t>
  </si>
  <si>
    <t>&gt;100 cc (production*UL)</t>
  </si>
  <si>
    <t>Emission Level</t>
  </si>
  <si>
    <t>&gt;100 cc (FEL*UL*prod)</t>
  </si>
  <si>
    <t>&lt;100 cc (prod*UL)</t>
  </si>
  <si>
    <t>&lt;100 cc</t>
  </si>
  <si>
    <t>&gt;100 cc</t>
  </si>
  <si>
    <t>&lt;100 cc standard</t>
  </si>
  <si>
    <t>&gt;100 cc standard</t>
  </si>
  <si>
    <t>Average standard</t>
  </si>
  <si>
    <t>&lt;70 cc</t>
  </si>
  <si>
    <t>alt std</t>
  </si>
  <si>
    <t>16.1 g/kw-hr</t>
  </si>
  <si>
    <t>4 g/km</t>
  </si>
  <si>
    <t>HC+NOx - Alt Std
§1051.615</t>
  </si>
  <si>
    <t>HC+NOx - Alt Std
§1051.105(a)(2)</t>
  </si>
  <si>
    <t>FEL*UL*prod</t>
  </si>
  <si>
    <t>prod*UL</t>
  </si>
  <si>
    <t>§1051.615</t>
  </si>
  <si>
    <t>§1051.105(a)(2)</t>
  </si>
  <si>
    <t>FEL Cap Exceeded N/A</t>
  </si>
  <si>
    <t>FEL Cap Exceeded §1051.615</t>
  </si>
  <si>
    <t>FEL Cap Exceeded §1051.105(a)(2)</t>
  </si>
  <si>
    <t>Product - only if message field is blank</t>
  </si>
  <si>
    <t>CO FEL Cap exceeds 400</t>
  </si>
  <si>
    <t>CO FEL may not exceed 400 g/kW-hr.</t>
  </si>
  <si>
    <t>UL in km</t>
  </si>
  <si>
    <t>Max Engine power</t>
  </si>
  <si>
    <t>UL in kW-hr</t>
  </si>
  <si>
    <t>HC Credit/deficit</t>
  </si>
  <si>
    <t>CO Credit/deficit</t>
  </si>
  <si>
    <t>Credit/def</t>
  </si>
  <si>
    <t>&gt; 100cc</t>
  </si>
  <si>
    <t>Avg Std</t>
  </si>
  <si>
    <t>FEL*UL*Prod</t>
  </si>
  <si>
    <t>All fields must have a valid entry</t>
  </si>
  <si>
    <t>FEL may not exceed 40.0 g/kW-hr.</t>
  </si>
  <si>
    <t>FEL may not exceed 20.0 g/km.</t>
  </si>
  <si>
    <t xml:space="preserve">** Select "Y" if the alternate standards for all-terrain vehicles below 100 cc apply (see: §1051.615) </t>
  </si>
  <si>
    <r>
      <t xml:space="preserve">** Select </t>
    </r>
    <r>
      <rPr>
        <sz val="8"/>
        <rFont val="Calibri"/>
        <family val="2"/>
      </rPr>
      <t>§</t>
    </r>
    <r>
      <rPr>
        <sz val="8"/>
        <rFont val="Arial"/>
        <family val="2"/>
      </rPr>
      <t xml:space="preserve">1051.615 for off-highway motorcycles at or below 70 cc that are certified to the alternate standard for small engines. Select </t>
    </r>
    <r>
      <rPr>
        <sz val="8"/>
        <rFont val="Calibri"/>
        <family val="2"/>
      </rPr>
      <t>§</t>
    </r>
    <r>
      <rPr>
        <sz val="8"/>
        <rFont val="Arial"/>
        <family val="2"/>
      </rPr>
      <t>1051.105(a)(2) for off-highway motorcycles certified to the alternate HC+NO</t>
    </r>
    <r>
      <rPr>
        <vertAlign val="subscript"/>
        <sz val="8"/>
        <rFont val="Arial"/>
        <family val="2"/>
      </rPr>
      <t>x</t>
    </r>
    <r>
      <rPr>
        <sz val="8"/>
        <rFont val="Arial"/>
        <family val="2"/>
      </rPr>
      <t xml:space="preserve"> standard of 4.0 g/km.</t>
    </r>
  </si>
  <si>
    <t>Alt Standard? **</t>
  </si>
  <si>
    <t>Alt Standard for CO</t>
  </si>
  <si>
    <t>FEL may not exceed 50.0 g/km</t>
  </si>
  <si>
    <t>FEL Cap Exceeded CO</t>
  </si>
  <si>
    <t>FEL may not exceed 20.0 g/km</t>
  </si>
  <si>
    <t>FEL may not exceed 32.2 g/kW-hr</t>
  </si>
  <si>
    <t>FEL may not exceed 8.0 g/km</t>
  </si>
  <si>
    <t>All data present?</t>
  </si>
  <si>
    <t>all data present?</t>
  </si>
  <si>
    <t>All fields must have a valid entry.</t>
  </si>
  <si>
    <t>f</t>
  </si>
  <si>
    <t>X</t>
  </si>
  <si>
    <t>/30 km/hr ] =</t>
  </si>
  <si>
    <t>Max Engine Power (kW) )</t>
  </si>
  <si>
    <t>[  ( Useful Life (km)</t>
  </si>
  <si>
    <t>Useful Life (kW-hr)</t>
  </si>
  <si>
    <t>UL(years)</t>
  </si>
  <si>
    <t>X 365.24 =</t>
  </si>
  <si>
    <t>Useful Life</t>
  </si>
  <si>
    <r>
      <t>HC+NO</t>
    </r>
    <r>
      <rPr>
        <b/>
        <vertAlign val="subscript"/>
        <sz val="8"/>
        <rFont val="Arial"/>
        <family val="2"/>
      </rPr>
      <t>x</t>
    </r>
    <r>
      <rPr>
        <b/>
        <sz val="8"/>
        <rFont val="Arial"/>
        <family val="2"/>
      </rPr>
      <t xml:space="preserve">
(Alt Std: 4.0 g/km)
§1051.105(a)(2)</t>
    </r>
  </si>
  <si>
    <t>Year</t>
  </si>
  <si>
    <t>First char Engine Family</t>
  </si>
  <si>
    <t>a</t>
  </si>
  <si>
    <t>b</t>
  </si>
  <si>
    <t>c</t>
  </si>
  <si>
    <t>d</t>
  </si>
  <si>
    <t>e</t>
  </si>
  <si>
    <t>g</t>
  </si>
  <si>
    <t>h</t>
  </si>
  <si>
    <t>j</t>
  </si>
  <si>
    <t>k</t>
  </si>
  <si>
    <t>l</t>
  </si>
  <si>
    <t>m</t>
  </si>
  <si>
    <t>n</t>
  </si>
  <si>
    <t>p</t>
  </si>
  <si>
    <t>r</t>
  </si>
  <si>
    <t>s</t>
  </si>
  <si>
    <t>t</t>
  </si>
  <si>
    <t>v</t>
  </si>
  <si>
    <t>MY/Engine Fam Name Check</t>
  </si>
  <si>
    <t>First digit in engine family name does not match model year.</t>
  </si>
  <si>
    <t>* If useful life is expressed in kilometers, convert the useful life to kW-hr based on the maximum engine power and an assumed vehicle speed of 30 km/hour as follows: UL (kW-hr) = UL (km) multiplied by Maximum Engine Power (kW), then divided by 30 km/hr (See 40 CFR 1051.720(a)(2)). If desired, use the fields below to calculate the conversion.</t>
  </si>
  <si>
    <t>* If standards are expressed as g/kW-hr and useful life is expressed in kilometers, convert the useful life to kW-hr based on the maximum engine power and an assumed vehicle speed of 30 km/hour as follows: UL (kW-hr) = UL (km) multiplied by Maximum Engine Power (kW), then divided by 30 km/hr (See 40 CFR 1051.720(a)(2)). If desired, use the fields below to calculate the conversion.</t>
  </si>
  <si>
    <r>
      <t>HC+NO</t>
    </r>
    <r>
      <rPr>
        <b/>
        <vertAlign val="subscript"/>
        <sz val="9"/>
        <rFont val="Arial"/>
        <family val="2"/>
      </rPr>
      <t xml:space="preserve">x </t>
    </r>
    <r>
      <rPr>
        <b/>
        <sz val="9"/>
        <rFont val="Arial"/>
        <family val="2"/>
      </rPr>
      <t xml:space="preserve">
(g/km)</t>
    </r>
  </si>
  <si>
    <r>
      <t>HC+NO</t>
    </r>
    <r>
      <rPr>
        <b/>
        <vertAlign val="subscript"/>
        <sz val="9"/>
        <rFont val="Arial"/>
        <family val="2"/>
      </rPr>
      <t>x</t>
    </r>
    <r>
      <rPr>
        <b/>
        <sz val="9"/>
        <rFont val="Arial"/>
        <family val="2"/>
      </rPr>
      <t xml:space="preserve">
(&lt; 100 cc)
(g/kW-hr)</t>
    </r>
  </si>
  <si>
    <t>No - §1051.105(a)(1)</t>
  </si>
  <si>
    <t xml:space="preserve">N/A </t>
  </si>
  <si>
    <t>Manufacturer ABT Report for Recreational Vehicles - All-Terrain Vehicle (ATV) and Utility Vehicle (UTV) Exhaust Credits under §1051</t>
  </si>
  <si>
    <t>Alt Engine Standard? **</t>
  </si>
  <si>
    <t>HC
(g/kW-hr)</t>
  </si>
  <si>
    <t>CO
(g/kW-hr)</t>
  </si>
  <si>
    <r>
      <t>HC+NO</t>
    </r>
    <r>
      <rPr>
        <b/>
        <vertAlign val="subscript"/>
        <sz val="9"/>
        <rFont val="Arial"/>
        <family val="2"/>
      </rPr>
      <t>x</t>
    </r>
    <r>
      <rPr>
        <b/>
        <sz val="9"/>
        <rFont val="Arial"/>
        <family val="2"/>
      </rPr>
      <t xml:space="preserve">
§1051.105(a)(1)
(g/km)</t>
    </r>
  </si>
  <si>
    <r>
      <t>HC+NO</t>
    </r>
    <r>
      <rPr>
        <b/>
        <vertAlign val="subscript"/>
        <sz val="9"/>
        <rFont val="Arial"/>
        <family val="2"/>
      </rPr>
      <t>x</t>
    </r>
    <r>
      <rPr>
        <b/>
        <sz val="9"/>
        <rFont val="Arial"/>
        <family val="2"/>
      </rPr>
      <t xml:space="preserve"> - Alt Std
§1051.615
(g/kW-hr)</t>
    </r>
  </si>
  <si>
    <r>
      <t>HC+NO</t>
    </r>
    <r>
      <rPr>
        <b/>
        <vertAlign val="subscript"/>
        <sz val="9"/>
        <rFont val="Arial"/>
        <family val="2"/>
      </rPr>
      <t>x</t>
    </r>
    <r>
      <rPr>
        <b/>
        <sz val="9"/>
        <rFont val="Arial"/>
        <family val="2"/>
      </rPr>
      <t xml:space="preserve"> - Alt Std
§1051.105(a)(2)
(g/km)</t>
    </r>
  </si>
  <si>
    <t>CO
(g/km)</t>
  </si>
  <si>
    <t>CO
(g/km)</t>
  </si>
  <si>
    <r>
      <t>HC+NO</t>
    </r>
    <r>
      <rPr>
        <b/>
        <vertAlign val="subscript"/>
        <sz val="8"/>
        <rFont val="Arial"/>
        <family val="2"/>
      </rPr>
      <t>x</t>
    </r>
    <r>
      <rPr>
        <b/>
        <sz val="8"/>
        <rFont val="Arial"/>
        <family val="2"/>
      </rPr>
      <t xml:space="preserve">
(g/km)</t>
    </r>
  </si>
  <si>
    <r>
      <t>HC+NO</t>
    </r>
    <r>
      <rPr>
        <b/>
        <vertAlign val="subscript"/>
        <sz val="8"/>
        <rFont val="Arial"/>
        <family val="2"/>
      </rPr>
      <t>x</t>
    </r>
    <r>
      <rPr>
        <b/>
        <sz val="8"/>
        <rFont val="Arial"/>
        <family val="2"/>
      </rPr>
      <t xml:space="preserve">
(&lt;100cc)
(g/kW-hr)</t>
    </r>
  </si>
  <si>
    <r>
      <t>HC+NO</t>
    </r>
    <r>
      <rPr>
        <b/>
        <vertAlign val="subscript"/>
        <sz val="8"/>
        <rFont val="Arial"/>
        <family val="2"/>
      </rPr>
      <t>x</t>
    </r>
    <r>
      <rPr>
        <b/>
        <sz val="8"/>
        <rFont val="Arial"/>
        <family val="2"/>
      </rPr>
      <t xml:space="preserve">
(g/km)
§1051.105(a)(1)</t>
    </r>
  </si>
  <si>
    <r>
      <t>HC+NO</t>
    </r>
    <r>
      <rPr>
        <b/>
        <vertAlign val="subscript"/>
        <sz val="8"/>
        <rFont val="Arial"/>
        <family val="2"/>
      </rPr>
      <t>x</t>
    </r>
    <r>
      <rPr>
        <b/>
        <sz val="8"/>
        <rFont val="Arial"/>
        <family val="2"/>
      </rPr>
      <t xml:space="preserve"> (&lt;70cc) 
(g/kW-hr)
(§1051.615)</t>
    </r>
  </si>
  <si>
    <t>ATVs and UTVs</t>
  </si>
  <si>
    <t>Snowmobiles</t>
  </si>
  <si>
    <r>
      <t>OMB No. 2060-0338
Approval Expires on
August 31, 2012 (currently under OMB review)
EPA Form 5900-</t>
    </r>
    <r>
      <rPr>
        <sz val="9"/>
        <color rgb="FFFF0000"/>
        <rFont val="Arial"/>
        <family val="2"/>
      </rPr>
      <t>XXX</t>
    </r>
    <r>
      <rPr>
        <sz val="9"/>
        <rFont val="Arial"/>
        <family val="2"/>
      </rPr>
      <t xml:space="preserve">
</t>
    </r>
  </si>
  <si>
    <r>
      <t>OMB No. 2060-0338
Approval Expires on
August 31, 2012 
(currently under OMB review)
EPA Form 5900-</t>
    </r>
    <r>
      <rPr>
        <sz val="9"/>
        <color rgb="FFFF0000"/>
        <rFont val="Arial"/>
        <family val="2"/>
      </rPr>
      <t>XXX</t>
    </r>
  </si>
  <si>
    <r>
      <t>OMB No. 2060-0338
Approval Expires on
August 31, 2012 (currently under OMB review)
EPA Form 5900-</t>
    </r>
    <r>
      <rPr>
        <b/>
        <sz val="8"/>
        <color rgb="FFFF0000"/>
        <rFont val="Arial"/>
        <family val="2"/>
      </rPr>
      <t>XXX</t>
    </r>
  </si>
  <si>
    <t>Version Number: 1.1   Last Updated: August 2015</t>
  </si>
  <si>
    <t>Engine Family or
Test Group Name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</si>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</sst>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_);[Red]\(#,##0.0\)"/>
    <numFmt numFmtId="167" formatCode="0_);[Red]\(0\)"/>
    <numFmt numFmtId="168" formatCode="0.0_);[Red]\(0.0\)"/>
  </numFmts>
  <fonts count="43" x14ac:knownFonts="1">
    <font>
      <sz val="10"/>
      <name val="Arial"/>
    </font>
    <font>
      <sz val="8"/>
      <name val="Arial"/>
      <family val="2"/>
    </font>
    <font>
      <b/>
      <sz val="10"/>
      <name val="Arial"/>
      <family val="2"/>
    </font>
    <font>
      <sz val="10"/>
      <name val="Arial"/>
      <family val="2"/>
    </font>
    <font>
      <b/>
      <sz val="8"/>
      <name val="Arial"/>
      <family val="2"/>
    </font>
    <font>
      <sz val="8"/>
      <name val="Arial"/>
      <family val="2"/>
    </font>
    <font>
      <sz val="8"/>
      <color indexed="10"/>
      <name val="Arial"/>
      <family val="2"/>
    </font>
    <font>
      <vertAlign val="subscript"/>
      <sz val="8"/>
      <name val="Arial"/>
      <family val="2"/>
    </font>
    <font>
      <b/>
      <sz val="8"/>
      <color indexed="12"/>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0"/>
      <color indexed="8"/>
      <name val="Arial"/>
      <family val="2"/>
    </font>
    <font>
      <b/>
      <sz val="10"/>
      <color indexed="8"/>
      <name val="Arial"/>
      <family val="2"/>
    </font>
    <font>
      <sz val="8"/>
      <color indexed="9"/>
      <name val="Arial"/>
      <family val="2"/>
    </font>
    <font>
      <b/>
      <sz val="8"/>
      <color indexed="9"/>
      <name val="Arial"/>
      <family val="2"/>
    </font>
    <font>
      <sz val="8"/>
      <color indexed="41"/>
      <name val="Arial"/>
      <family val="2"/>
    </font>
    <font>
      <i/>
      <sz val="8"/>
      <color rgb="FFFF0000"/>
      <name val="Arial"/>
      <family val="2"/>
    </font>
    <font>
      <b/>
      <sz val="8"/>
      <color rgb="FFFF0000"/>
      <name val="Arial"/>
      <family val="2"/>
    </font>
    <font>
      <sz val="10"/>
      <color theme="0"/>
      <name val="Arial"/>
      <family val="2"/>
    </font>
    <font>
      <sz val="8"/>
      <color theme="0"/>
      <name val="Arial"/>
      <family val="2"/>
    </font>
    <font>
      <sz val="8"/>
      <color rgb="FFFF0000"/>
      <name val="Arial"/>
      <family val="2"/>
    </font>
    <font>
      <sz val="10"/>
      <color rgb="FFFF0000"/>
      <name val="Arial"/>
      <family val="2"/>
    </font>
    <font>
      <sz val="9"/>
      <name val="Arial"/>
      <family val="2"/>
    </font>
    <font>
      <sz val="9"/>
      <color rgb="FFFF0000"/>
      <name val="Arial"/>
      <family val="2"/>
    </font>
    <font>
      <b/>
      <sz val="9"/>
      <name val="Arial"/>
      <family val="2"/>
    </font>
    <font>
      <b/>
      <sz val="9"/>
      <color rgb="FFFF0000"/>
      <name val="Arial"/>
      <family val="2"/>
    </font>
    <font>
      <i/>
      <sz val="9"/>
      <name val="Arial"/>
      <family val="2"/>
    </font>
    <font>
      <b/>
      <i/>
      <sz val="9"/>
      <name val="Arial"/>
      <family val="2"/>
    </font>
    <font>
      <sz val="9"/>
      <name val="Times New Roman"/>
      <family val="1"/>
    </font>
    <font>
      <b/>
      <vertAlign val="superscript"/>
      <sz val="10"/>
      <name val="Arial"/>
      <family val="2"/>
    </font>
    <font>
      <sz val="9"/>
      <color indexed="10"/>
      <name val="Times New Roman"/>
      <family val="1"/>
    </font>
    <font>
      <vertAlign val="superscript"/>
      <sz val="8"/>
      <color indexed="8"/>
      <name val="Arial"/>
      <family val="2"/>
    </font>
    <font>
      <i/>
      <vertAlign val="superscript"/>
      <sz val="8"/>
      <color indexed="8"/>
      <name val="Arial"/>
      <family val="2"/>
    </font>
    <font>
      <b/>
      <sz val="9"/>
      <color indexed="8"/>
      <name val="Arial"/>
      <family val="2"/>
    </font>
    <font>
      <sz val="8"/>
      <name val="Calibri"/>
      <family val="2"/>
    </font>
    <font>
      <sz val="8"/>
      <color indexed="8"/>
      <name val="Arial"/>
      <family val="2"/>
    </font>
    <font>
      <sz val="8"/>
      <color indexed="8"/>
      <name val="Calibri"/>
      <family val="2"/>
    </font>
    <font>
      <b/>
      <sz val="12"/>
      <color indexed="9"/>
      <name val="Arial"/>
      <family val="2"/>
    </font>
    <font>
      <b/>
      <vertAlign val="subscript"/>
      <sz val="8"/>
      <name val="Arial"/>
      <family val="2"/>
    </font>
    <font>
      <b/>
      <vertAlign val="subscript"/>
      <sz val="9"/>
      <name val="Arial"/>
      <family val="2"/>
    </font>
    <font>
      <sz val="10"/>
      <name val="Arial"/>
      <family val="2"/>
    </font>
  </fonts>
  <fills count="24">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lightUp">
        <bgColor indexed="44"/>
      </patternFill>
    </fill>
    <fill>
      <patternFill patternType="solid">
        <fgColor indexed="42"/>
        <bgColor indexed="64"/>
      </patternFill>
    </fill>
    <fill>
      <patternFill patternType="solid">
        <fgColor indexed="12"/>
        <bgColor indexed="64"/>
      </patternFill>
    </fill>
    <fill>
      <patternFill patternType="solid">
        <fgColor indexed="18"/>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rgb="FFC0C0C0"/>
        <bgColor rgb="FF000000"/>
      </patternFill>
    </fill>
    <fill>
      <patternFill patternType="solid">
        <fgColor theme="0" tint="-0.249977111117893"/>
        <bgColor indexed="64"/>
      </patternFill>
    </fill>
    <fill>
      <patternFill patternType="solid">
        <fgColor indexed="42"/>
        <bgColor indexed="9"/>
      </patternFill>
    </fill>
    <fill>
      <patternFill patternType="solid">
        <fgColor indexed="65"/>
        <bgColor indexed="9"/>
      </patternFill>
    </fill>
    <fill>
      <patternFill patternType="solid">
        <fgColor indexed="44"/>
        <bgColor indexed="9"/>
      </patternFill>
    </fill>
    <fill>
      <patternFill patternType="solid">
        <fgColor indexed="9"/>
        <bgColor indexed="9"/>
      </patternFill>
    </fill>
    <fill>
      <patternFill patternType="solid">
        <fgColor theme="3" tint="0.39997558519241921"/>
        <bgColor indexed="64"/>
      </patternFill>
    </fill>
    <fill>
      <patternFill patternType="solid">
        <fgColor theme="5" tint="0.39997558519241921"/>
        <bgColor indexed="64"/>
      </patternFill>
    </fill>
    <fill>
      <patternFill patternType="solid">
        <fgColor rgb="FFFFFF99"/>
        <bgColor indexed="64"/>
      </patternFill>
    </fill>
    <fill>
      <patternFill patternType="solid">
        <fgColor rgb="FFFFFF99"/>
        <bgColor indexed="9"/>
      </patternFill>
    </fill>
  </fills>
  <borders count="5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2" fillId="0" borderId="0" applyFont="0" applyFill="0" applyBorder="0" applyAlignment="0" applyProtection="0"/>
  </cellStyleXfs>
  <cellXfs count="376">
    <xf numFmtId="0" fontId="0" fillId="0" borderId="0" xfId="0"/>
    <xf numFmtId="0" fontId="0" fillId="2" borderId="0" xfId="0" applyFill="1"/>
    <xf numFmtId="0" fontId="0" fillId="2" borderId="0" xfId="0" applyFill="1" applyAlignment="1"/>
    <xf numFmtId="0" fontId="1" fillId="2" borderId="0" xfId="0" applyFont="1" applyFill="1"/>
    <xf numFmtId="0" fontId="0" fillId="2" borderId="0" xfId="0" applyFill="1" applyAlignment="1">
      <alignment horizontal="center" wrapText="1"/>
    </xf>
    <xf numFmtId="0" fontId="2" fillId="2" borderId="0" xfId="0" applyFont="1" applyFill="1" applyAlignment="1">
      <alignment vertical="center"/>
    </xf>
    <xf numFmtId="0" fontId="4" fillId="5" borderId="3" xfId="0" applyFont="1" applyFill="1" applyBorder="1" applyAlignment="1"/>
    <xf numFmtId="0" fontId="5" fillId="5" borderId="7" xfId="0" applyFont="1" applyFill="1" applyBorder="1" applyAlignment="1"/>
    <xf numFmtId="0" fontId="5" fillId="7" borderId="1" xfId="0" applyFont="1" applyFill="1" applyBorder="1" applyAlignment="1"/>
    <xf numFmtId="0" fontId="5" fillId="7" borderId="2" xfId="0" applyFont="1" applyFill="1" applyBorder="1" applyAlignment="1"/>
    <xf numFmtId="0" fontId="5" fillId="7" borderId="9" xfId="0" applyFont="1" applyFill="1" applyBorder="1" applyAlignment="1"/>
    <xf numFmtId="40" fontId="5" fillId="7" borderId="1" xfId="0" applyNumberFormat="1" applyFont="1" applyFill="1" applyBorder="1" applyAlignment="1">
      <alignment horizontal="center"/>
    </xf>
    <xf numFmtId="40" fontId="5" fillId="7" borderId="2" xfId="0" applyNumberFormat="1" applyFont="1" applyFill="1" applyBorder="1" applyAlignment="1">
      <alignment horizontal="center"/>
    </xf>
    <xf numFmtId="40" fontId="5" fillId="7" borderId="9" xfId="0" applyNumberFormat="1" applyFont="1" applyFill="1" applyBorder="1" applyAlignment="1">
      <alignment horizontal="center"/>
    </xf>
    <xf numFmtId="40" fontId="5" fillId="7" borderId="1" xfId="0" applyNumberFormat="1" applyFont="1" applyFill="1" applyBorder="1" applyAlignment="1"/>
    <xf numFmtId="40" fontId="5" fillId="7" borderId="2" xfId="0" applyNumberFormat="1" applyFont="1" applyFill="1" applyBorder="1" applyAlignment="1"/>
    <xf numFmtId="40" fontId="5" fillId="7" borderId="9" xfId="0" applyNumberFormat="1" applyFont="1" applyFill="1" applyBorder="1" applyAlignment="1"/>
    <xf numFmtId="0" fontId="4" fillId="2" borderId="13" xfId="0" applyFont="1" applyFill="1" applyBorder="1" applyAlignment="1">
      <alignment vertical="center"/>
    </xf>
    <xf numFmtId="0" fontId="13" fillId="8" borderId="0" xfId="0" applyFont="1" applyFill="1" applyProtection="1"/>
    <xf numFmtId="0" fontId="14" fillId="6" borderId="13" xfId="0" applyFont="1" applyFill="1" applyBorder="1" applyAlignment="1" applyProtection="1">
      <alignment horizontal="center" vertical="center" wrapText="1"/>
    </xf>
    <xf numFmtId="0" fontId="5" fillId="8" borderId="0" xfId="0" applyFont="1" applyFill="1" applyAlignment="1" applyProtection="1">
      <alignment horizontal="center"/>
    </xf>
    <xf numFmtId="0" fontId="12" fillId="9" borderId="0" xfId="0" applyFont="1" applyFill="1" applyAlignment="1" applyProtection="1"/>
    <xf numFmtId="0" fontId="5" fillId="10" borderId="0" xfId="0" applyFont="1" applyFill="1" applyAlignment="1" applyProtection="1"/>
    <xf numFmtId="0" fontId="5" fillId="11" borderId="0" xfId="0" applyFont="1" applyFill="1" applyAlignment="1" applyProtection="1"/>
    <xf numFmtId="0" fontId="5" fillId="11" borderId="0" xfId="0" applyFont="1" applyFill="1" applyProtection="1"/>
    <xf numFmtId="0" fontId="13" fillId="11" borderId="0" xfId="0" applyFont="1" applyFill="1" applyProtection="1"/>
    <xf numFmtId="0" fontId="13" fillId="12" borderId="0" xfId="0" applyFont="1" applyFill="1" applyProtection="1"/>
    <xf numFmtId="0" fontId="5" fillId="12" borderId="0" xfId="0" applyFont="1" applyFill="1" applyBorder="1" applyAlignment="1" applyProtection="1">
      <alignment horizontal="center"/>
      <protection locked="0"/>
    </xf>
    <xf numFmtId="0" fontId="5" fillId="12" borderId="0" xfId="0" applyFont="1" applyFill="1" applyBorder="1" applyAlignment="1" applyProtection="1">
      <protection locked="0"/>
    </xf>
    <xf numFmtId="0" fontId="0" fillId="12" borderId="0" xfId="0" applyFill="1" applyBorder="1" applyAlignment="1"/>
    <xf numFmtId="0" fontId="5" fillId="12" borderId="0" xfId="0" applyFont="1" applyFill="1" applyBorder="1"/>
    <xf numFmtId="0" fontId="5" fillId="12" borderId="0" xfId="0" applyFont="1" applyFill="1"/>
    <xf numFmtId="0" fontId="1" fillId="12" borderId="0" xfId="0" applyFont="1" applyFill="1"/>
    <xf numFmtId="0" fontId="0" fillId="12" borderId="0" xfId="0" applyFill="1" applyAlignment="1">
      <alignment horizontal="center" wrapText="1"/>
    </xf>
    <xf numFmtId="0" fontId="0" fillId="12" borderId="0" xfId="0" applyFill="1"/>
    <xf numFmtId="0" fontId="6" fillId="12" borderId="0" xfId="0" applyFont="1" applyFill="1"/>
    <xf numFmtId="0" fontId="5" fillId="12" borderId="0" xfId="0" applyFont="1" applyFill="1" applyAlignment="1"/>
    <xf numFmtId="0" fontId="0" fillId="12" borderId="0" xfId="0" applyFill="1" applyAlignment="1"/>
    <xf numFmtId="0" fontId="2" fillId="12" borderId="0" xfId="0" applyFont="1" applyFill="1" applyAlignment="1">
      <alignment vertical="center"/>
    </xf>
    <xf numFmtId="0" fontId="5" fillId="12" borderId="0" xfId="0" applyFont="1" applyFill="1" applyProtection="1"/>
    <xf numFmtId="0" fontId="0" fillId="11" borderId="0" xfId="0" applyFill="1" applyAlignment="1"/>
    <xf numFmtId="38" fontId="5" fillId="3" borderId="1" xfId="0" applyNumberFormat="1" applyFont="1" applyFill="1" applyBorder="1" applyAlignment="1">
      <alignment horizontal="center"/>
    </xf>
    <xf numFmtId="38" fontId="5" fillId="3" borderId="2" xfId="0" applyNumberFormat="1" applyFont="1" applyFill="1" applyBorder="1" applyAlignment="1">
      <alignment horizontal="center"/>
    </xf>
    <xf numFmtId="38" fontId="5" fillId="3" borderId="9" xfId="0" applyNumberFormat="1" applyFont="1" applyFill="1" applyBorder="1" applyAlignment="1">
      <alignment horizontal="center"/>
    </xf>
    <xf numFmtId="38" fontId="5" fillId="2" borderId="2" xfId="0" applyNumberFormat="1" applyFont="1" applyFill="1" applyBorder="1" applyAlignment="1" applyProtection="1">
      <protection locked="0"/>
    </xf>
    <xf numFmtId="0" fontId="15" fillId="10" borderId="0" xfId="0" applyFont="1" applyFill="1" applyProtection="1">
      <protection locked="0"/>
    </xf>
    <xf numFmtId="0" fontId="15" fillId="10" borderId="0" xfId="0" applyFont="1" applyFill="1" applyProtection="1"/>
    <xf numFmtId="0" fontId="15" fillId="8" borderId="0" xfId="0" applyFont="1" applyFill="1" applyProtection="1"/>
    <xf numFmtId="0" fontId="12" fillId="9" borderId="0" xfId="0" applyFont="1" applyFill="1" applyProtection="1"/>
    <xf numFmtId="0" fontId="16" fillId="9" borderId="0" xfId="0" applyFont="1" applyFill="1" applyProtection="1"/>
    <xf numFmtId="0" fontId="17" fillId="9" borderId="0" xfId="0" applyFont="1" applyFill="1" applyProtection="1"/>
    <xf numFmtId="22" fontId="17" fillId="9" borderId="0" xfId="0" applyNumberFormat="1" applyFont="1" applyFill="1" applyProtection="1"/>
    <xf numFmtId="0" fontId="0" fillId="0" borderId="0" xfId="0" applyFill="1"/>
    <xf numFmtId="0" fontId="0" fillId="0" borderId="0" xfId="0" applyFill="1" applyProtection="1">
      <protection locked="0"/>
    </xf>
    <xf numFmtId="0" fontId="0" fillId="0" borderId="0" xfId="0" applyBorder="1"/>
    <xf numFmtId="0" fontId="5" fillId="0" borderId="0" xfId="0" applyFont="1" applyFill="1" applyBorder="1" applyAlignment="1" applyProtection="1">
      <alignment vertical="top" wrapText="1"/>
    </xf>
    <xf numFmtId="0" fontId="0" fillId="0" borderId="0" xfId="0" applyFill="1" applyBorder="1"/>
    <xf numFmtId="40" fontId="5" fillId="2" borderId="12" xfId="0" applyNumberFormat="1" applyFont="1" applyFill="1" applyBorder="1" applyAlignment="1" applyProtection="1">
      <protection locked="0"/>
    </xf>
    <xf numFmtId="38" fontId="5" fillId="2" borderId="12" xfId="0" applyNumberFormat="1" applyFont="1" applyFill="1" applyBorder="1" applyAlignment="1" applyProtection="1">
      <protection locked="0"/>
    </xf>
    <xf numFmtId="0" fontId="14" fillId="6" borderId="2" xfId="0" applyFont="1" applyFill="1" applyBorder="1" applyAlignment="1" applyProtection="1">
      <alignment horizontal="left" vertical="center" wrapText="1"/>
    </xf>
    <xf numFmtId="0" fontId="5" fillId="2" borderId="2" xfId="0" applyFont="1" applyFill="1" applyBorder="1" applyAlignment="1" applyProtection="1">
      <alignment horizontal="center"/>
      <protection locked="0"/>
    </xf>
    <xf numFmtId="38" fontId="5" fillId="2" borderId="1" xfId="0" applyNumberFormat="1" applyFont="1" applyFill="1" applyBorder="1" applyAlignment="1" applyProtection="1">
      <alignment horizontal="center"/>
      <protection locked="0"/>
    </xf>
    <xf numFmtId="38" fontId="5" fillId="2" borderId="2" xfId="0" applyNumberFormat="1" applyFont="1" applyFill="1" applyBorder="1" applyAlignment="1" applyProtection="1">
      <alignment horizontal="center"/>
      <protection locked="0"/>
    </xf>
    <xf numFmtId="38" fontId="5" fillId="2" borderId="9" xfId="0" applyNumberFormat="1" applyFont="1" applyFill="1" applyBorder="1" applyAlignment="1" applyProtection="1">
      <alignment horizontal="center"/>
      <protection locked="0"/>
    </xf>
    <xf numFmtId="38" fontId="1" fillId="2" borderId="12" xfId="0" applyNumberFormat="1" applyFont="1" applyFill="1" applyBorder="1" applyAlignment="1" applyProtection="1">
      <protection locked="0"/>
    </xf>
    <xf numFmtId="38" fontId="1" fillId="2" borderId="2" xfId="0" applyNumberFormat="1" applyFont="1" applyFill="1" applyBorder="1" applyAlignment="1" applyProtection="1">
      <protection locked="0"/>
    </xf>
    <xf numFmtId="0" fontId="23" fillId="8" borderId="0" xfId="0" applyFont="1" applyFill="1" applyProtection="1"/>
    <xf numFmtId="0" fontId="22" fillId="12" borderId="0" xfId="0" applyFont="1" applyFill="1"/>
    <xf numFmtId="0" fontId="10" fillId="10" borderId="0" xfId="0" applyFont="1" applyFill="1" applyAlignment="1" applyProtection="1">
      <alignment horizontal="center"/>
    </xf>
    <xf numFmtId="0" fontId="9" fillId="10" borderId="0" xfId="0" applyFont="1" applyFill="1" applyAlignment="1" applyProtection="1">
      <alignment horizontal="center"/>
    </xf>
    <xf numFmtId="0" fontId="11" fillId="10" borderId="0" xfId="0" applyFont="1" applyFill="1" applyAlignment="1" applyProtection="1">
      <alignment horizontal="center"/>
    </xf>
    <xf numFmtId="0" fontId="24" fillId="2" borderId="2" xfId="0" applyFont="1" applyFill="1" applyBorder="1" applyAlignment="1">
      <alignment horizontal="center"/>
    </xf>
    <xf numFmtId="0" fontId="24" fillId="2" borderId="2" xfId="0" applyFont="1" applyFill="1" applyBorder="1" applyAlignment="1">
      <alignment horizontal="center" vertical="center"/>
    </xf>
    <xf numFmtId="0" fontId="24" fillId="2" borderId="0" xfId="0" applyFont="1" applyFill="1"/>
    <xf numFmtId="0" fontId="26" fillId="15" borderId="2" xfId="0" applyFont="1" applyFill="1" applyBorder="1" applyAlignment="1">
      <alignment horizontal="center"/>
    </xf>
    <xf numFmtId="0" fontId="14" fillId="8" borderId="0" xfId="0" applyFont="1" applyFill="1" applyAlignment="1" applyProtection="1">
      <alignment horizontal="center" vertical="center" wrapText="1"/>
    </xf>
    <xf numFmtId="0" fontId="14" fillId="6" borderId="14" xfId="0" applyFont="1" applyFill="1" applyBorder="1" applyAlignment="1" applyProtection="1">
      <alignment horizontal="center" vertical="center" wrapText="1"/>
    </xf>
    <xf numFmtId="0" fontId="14" fillId="6" borderId="15" xfId="0" applyFont="1" applyFill="1" applyBorder="1" applyAlignment="1" applyProtection="1">
      <alignment horizontal="center" vertical="center" wrapText="1"/>
    </xf>
    <xf numFmtId="0" fontId="3" fillId="0" borderId="38" xfId="0" applyFont="1" applyBorder="1" applyProtection="1">
      <protection locked="0"/>
    </xf>
    <xf numFmtId="0" fontId="3" fillId="0" borderId="12" xfId="0" applyFont="1" applyBorder="1" applyProtection="1">
      <protection locked="0"/>
    </xf>
    <xf numFmtId="0" fontId="13" fillId="0" borderId="12" xfId="0" applyFont="1" applyBorder="1" applyProtection="1">
      <protection locked="0"/>
    </xf>
    <xf numFmtId="3" fontId="13" fillId="0" borderId="12" xfId="0" applyNumberFormat="1" applyFont="1" applyBorder="1" applyProtection="1">
      <protection locked="0"/>
    </xf>
    <xf numFmtId="3" fontId="13" fillId="8" borderId="12" xfId="0" applyNumberFormat="1" applyFont="1" applyFill="1" applyBorder="1" applyProtection="1"/>
    <xf numFmtId="164" fontId="13" fillId="8" borderId="9" xfId="0" applyNumberFormat="1" applyFont="1" applyFill="1" applyBorder="1" applyProtection="1"/>
    <xf numFmtId="0" fontId="13" fillId="8" borderId="0" xfId="0" applyFont="1" applyFill="1" applyProtection="1">
      <protection locked="0"/>
    </xf>
    <xf numFmtId="0" fontId="13" fillId="0" borderId="2" xfId="0" applyFont="1" applyBorder="1" applyProtection="1">
      <protection locked="0"/>
    </xf>
    <xf numFmtId="3" fontId="13" fillId="0" borderId="2" xfId="0" applyNumberFormat="1" applyFont="1" applyBorder="1" applyProtection="1">
      <protection locked="0"/>
    </xf>
    <xf numFmtId="0" fontId="1" fillId="10" borderId="0" xfId="0" applyFont="1" applyFill="1" applyProtection="1">
      <protection locked="0"/>
    </xf>
    <xf numFmtId="0" fontId="15" fillId="0" borderId="0" xfId="0" applyFont="1" applyFill="1" applyProtection="1"/>
    <xf numFmtId="0" fontId="15" fillId="0" borderId="0" xfId="0" applyFont="1" applyFill="1" applyProtection="1">
      <protection locked="0"/>
    </xf>
    <xf numFmtId="0" fontId="1" fillId="0" borderId="0" xfId="0" applyFont="1" applyProtection="1"/>
    <xf numFmtId="0" fontId="1" fillId="10" borderId="0" xfId="0" applyFont="1" applyFill="1" applyProtection="1"/>
    <xf numFmtId="0" fontId="9" fillId="0" borderId="0" xfId="0" applyFont="1" applyFill="1" applyAlignment="1" applyProtection="1"/>
    <xf numFmtId="0" fontId="9" fillId="0" borderId="0" xfId="0" applyFont="1" applyFill="1" applyAlignment="1" applyProtection="1">
      <protection locked="0"/>
    </xf>
    <xf numFmtId="0" fontId="10" fillId="0" borderId="0" xfId="0" applyFont="1" applyFill="1" applyAlignment="1" applyProtection="1"/>
    <xf numFmtId="0" fontId="10" fillId="0" borderId="0" xfId="0" applyFont="1" applyFill="1" applyAlignment="1" applyProtection="1">
      <protection locked="0"/>
    </xf>
    <xf numFmtId="0" fontId="11" fillId="0" borderId="0" xfId="0" applyFont="1" applyFill="1" applyAlignment="1" applyProtection="1"/>
    <xf numFmtId="0" fontId="11" fillId="0" borderId="0" xfId="0" applyFont="1" applyFill="1" applyAlignment="1" applyProtection="1">
      <protection locked="0"/>
    </xf>
    <xf numFmtId="0" fontId="1" fillId="8" borderId="0" xfId="0" applyFont="1" applyFill="1" applyProtection="1"/>
    <xf numFmtId="0" fontId="1" fillId="0" borderId="0" xfId="0" applyFont="1" applyFill="1" applyProtection="1"/>
    <xf numFmtId="0" fontId="17" fillId="0" borderId="0" xfId="0" applyFont="1" applyFill="1" applyProtection="1"/>
    <xf numFmtId="0" fontId="17" fillId="0" borderId="0" xfId="0" applyFont="1" applyFill="1" applyProtection="1">
      <protection locked="0"/>
    </xf>
    <xf numFmtId="0" fontId="24" fillId="16" borderId="0" xfId="0" applyFont="1" applyFill="1" applyProtection="1"/>
    <xf numFmtId="0" fontId="24" fillId="16" borderId="0" xfId="0" applyFont="1" applyFill="1" applyAlignment="1" applyProtection="1">
      <alignment horizontal="center" vertical="center"/>
    </xf>
    <xf numFmtId="0" fontId="24" fillId="16" borderId="0" xfId="0" applyFont="1" applyFill="1" applyAlignment="1" applyProtection="1">
      <alignment horizontal="center"/>
    </xf>
    <xf numFmtId="0" fontId="24" fillId="17" borderId="0" xfId="0" applyFont="1" applyFill="1" applyProtection="1"/>
    <xf numFmtId="0" fontId="24" fillId="17" borderId="0" xfId="0" applyFont="1" applyFill="1" applyProtection="1">
      <protection locked="0"/>
    </xf>
    <xf numFmtId="0" fontId="24" fillId="16" borderId="0" xfId="0" applyFont="1" applyFill="1" applyBorder="1" applyProtection="1"/>
    <xf numFmtId="0" fontId="26" fillId="8" borderId="0" xfId="0" applyFont="1" applyFill="1" applyBorder="1" applyAlignment="1" applyProtection="1">
      <alignment horizontal="right" vertical="center"/>
    </xf>
    <xf numFmtId="0" fontId="30" fillId="8" borderId="0" xfId="0" applyFont="1" applyFill="1" applyBorder="1" applyAlignment="1" applyProtection="1">
      <alignment horizontal="center" vertical="center"/>
    </xf>
    <xf numFmtId="0" fontId="24" fillId="16" borderId="0" xfId="0" applyFont="1" applyFill="1" applyAlignment="1" applyProtection="1">
      <alignment wrapText="1"/>
    </xf>
    <xf numFmtId="0" fontId="2" fillId="18" borderId="13" xfId="0" applyFont="1" applyFill="1" applyBorder="1" applyAlignment="1" applyProtection="1">
      <alignment horizontal="center" vertical="center" wrapText="1"/>
    </xf>
    <xf numFmtId="0" fontId="2" fillId="18" borderId="14" xfId="0" applyFont="1" applyFill="1" applyBorder="1" applyAlignment="1" applyProtection="1">
      <alignment horizontal="center" vertical="center" wrapText="1"/>
    </xf>
    <xf numFmtId="0" fontId="26" fillId="8" borderId="0" xfId="0" applyFont="1" applyFill="1" applyBorder="1" applyAlignment="1" applyProtection="1">
      <alignment horizontal="center" vertical="center"/>
    </xf>
    <xf numFmtId="0" fontId="24" fillId="17" borderId="0" xfId="0" applyFont="1" applyFill="1" applyAlignment="1" applyProtection="1">
      <alignment wrapText="1"/>
    </xf>
    <xf numFmtId="0" fontId="24" fillId="17" borderId="0" xfId="0" applyFont="1" applyFill="1" applyAlignment="1" applyProtection="1">
      <alignment wrapText="1"/>
      <protection locked="0"/>
    </xf>
    <xf numFmtId="0" fontId="1" fillId="19" borderId="38" xfId="0" applyFont="1" applyFill="1" applyBorder="1" applyAlignment="1" applyProtection="1">
      <alignment wrapText="1"/>
      <protection locked="0"/>
    </xf>
    <xf numFmtId="0" fontId="1" fillId="19" borderId="12" xfId="0" applyFont="1" applyFill="1" applyBorder="1" applyAlignment="1" applyProtection="1">
      <alignment wrapText="1"/>
      <protection locked="0"/>
    </xf>
    <xf numFmtId="0" fontId="32" fillId="8" borderId="0" xfId="0" applyFont="1" applyFill="1" applyBorder="1" applyAlignment="1" applyProtection="1">
      <alignment wrapText="1"/>
    </xf>
    <xf numFmtId="0" fontId="1" fillId="19" borderId="1" xfId="0" applyFont="1" applyFill="1" applyBorder="1" applyAlignment="1" applyProtection="1">
      <alignment wrapText="1"/>
      <protection locked="0"/>
    </xf>
    <xf numFmtId="0" fontId="1" fillId="19" borderId="2" xfId="0" applyFont="1" applyFill="1" applyBorder="1" applyAlignment="1" applyProtection="1">
      <alignment wrapText="1"/>
      <protection locked="0"/>
    </xf>
    <xf numFmtId="0" fontId="1" fillId="19" borderId="33" xfId="0" applyFont="1" applyFill="1" applyBorder="1" applyAlignment="1" applyProtection="1">
      <alignment wrapText="1"/>
      <protection locked="0"/>
    </xf>
    <xf numFmtId="0" fontId="1" fillId="19" borderId="32" xfId="0" applyFont="1" applyFill="1" applyBorder="1" applyAlignment="1" applyProtection="1">
      <alignment wrapText="1"/>
      <protection locked="0"/>
    </xf>
    <xf numFmtId="0" fontId="34" fillId="16" borderId="0" xfId="0" applyFont="1" applyFill="1" applyBorder="1" applyAlignment="1" applyProtection="1">
      <alignment horizontal="left" vertical="top" wrapText="1"/>
    </xf>
    <xf numFmtId="0" fontId="0" fillId="8" borderId="0" xfId="0" applyFill="1" applyBorder="1" applyProtection="1"/>
    <xf numFmtId="0" fontId="24" fillId="17" borderId="0" xfId="0" applyFont="1" applyFill="1" applyAlignment="1" applyProtection="1">
      <alignment horizontal="center" vertical="center"/>
    </xf>
    <xf numFmtId="0" fontId="24" fillId="17" borderId="0" xfId="0" applyFont="1" applyFill="1" applyAlignment="1" applyProtection="1">
      <alignment horizontal="center"/>
    </xf>
    <xf numFmtId="0" fontId="33" fillId="16" borderId="0" xfId="0" applyFont="1" applyFill="1" applyBorder="1" applyAlignment="1" applyProtection="1">
      <alignment vertical="top" wrapText="1"/>
    </xf>
    <xf numFmtId="0" fontId="1" fillId="8" borderId="25" xfId="0" applyFont="1" applyFill="1" applyBorder="1" applyAlignment="1" applyProtection="1">
      <alignment vertical="top" wrapText="1"/>
    </xf>
    <xf numFmtId="0" fontId="24" fillId="2" borderId="2" xfId="0" applyFont="1" applyFill="1" applyBorder="1" applyAlignment="1">
      <alignment horizontal="left"/>
    </xf>
    <xf numFmtId="0" fontId="24" fillId="2" borderId="2" xfId="0" applyFont="1" applyFill="1" applyBorder="1" applyAlignment="1">
      <alignment horizontal="left" vertical="center"/>
    </xf>
    <xf numFmtId="0" fontId="24" fillId="13" borderId="2" xfId="0" applyFont="1" applyFill="1" applyBorder="1" applyAlignment="1">
      <alignment horizontal="left" vertical="center"/>
    </xf>
    <xf numFmtId="0" fontId="24" fillId="13" borderId="2" xfId="0" applyFont="1" applyFill="1" applyBorder="1" applyAlignment="1">
      <alignment horizontal="center" vertical="center" wrapText="1"/>
    </xf>
    <xf numFmtId="0" fontId="24" fillId="20" borderId="2" xfId="0" applyFont="1" applyFill="1" applyBorder="1" applyAlignment="1">
      <alignment horizontal="center"/>
    </xf>
    <xf numFmtId="0" fontId="28" fillId="20" borderId="0" xfId="0" quotePrefix="1" applyFont="1" applyFill="1"/>
    <xf numFmtId="0" fontId="24" fillId="21" borderId="2" xfId="0" applyFont="1" applyFill="1" applyBorder="1" applyAlignment="1">
      <alignment horizontal="left"/>
    </xf>
    <xf numFmtId="0" fontId="24" fillId="21" borderId="2" xfId="0" applyFont="1" applyFill="1" applyBorder="1" applyAlignment="1">
      <alignment horizontal="center" vertical="center"/>
    </xf>
    <xf numFmtId="40" fontId="1" fillId="2" borderId="2" xfId="0" applyNumberFormat="1" applyFont="1" applyFill="1" applyBorder="1" applyAlignment="1" applyProtection="1">
      <protection locked="0"/>
    </xf>
    <xf numFmtId="0" fontId="35" fillId="6" borderId="2" xfId="0" applyFont="1" applyFill="1" applyBorder="1" applyAlignment="1" applyProtection="1">
      <alignment horizontal="center" vertical="center" wrapText="1"/>
    </xf>
    <xf numFmtId="40" fontId="1" fillId="12" borderId="0" xfId="0" applyNumberFormat="1" applyFont="1" applyFill="1" applyBorder="1" applyAlignment="1"/>
    <xf numFmtId="0" fontId="3" fillId="12" borderId="0" xfId="0" applyFont="1" applyFill="1" applyAlignment="1">
      <alignment horizontal="center" vertical="center" wrapText="1"/>
    </xf>
    <xf numFmtId="0" fontId="14" fillId="6" borderId="2" xfId="0" applyFont="1" applyFill="1" applyBorder="1" applyAlignment="1" applyProtection="1">
      <alignment horizontal="left" vertical="center" wrapText="1"/>
    </xf>
    <xf numFmtId="0" fontId="5" fillId="8" borderId="0" xfId="0" applyFont="1" applyFill="1" applyAlignment="1" applyProtection="1">
      <alignment horizontal="center"/>
    </xf>
    <xf numFmtId="0" fontId="25" fillId="2" borderId="8" xfId="0" applyFont="1" applyFill="1" applyBorder="1" applyAlignment="1"/>
    <xf numFmtId="0" fontId="5" fillId="8" borderId="0" xfId="0" applyFont="1" applyFill="1" applyAlignment="1" applyProtection="1">
      <alignment horizontal="center"/>
    </xf>
    <xf numFmtId="0" fontId="1" fillId="2" borderId="0" xfId="0" applyFont="1" applyFill="1" applyAlignment="1">
      <alignment horizontal="left" wrapText="1"/>
    </xf>
    <xf numFmtId="40" fontId="1" fillId="2" borderId="2" xfId="0" quotePrefix="1" applyNumberFormat="1" applyFont="1" applyFill="1" applyBorder="1" applyAlignment="1" applyProtection="1">
      <protection locked="0"/>
    </xf>
    <xf numFmtId="0" fontId="37" fillId="16" borderId="0" xfId="0" applyFont="1" applyFill="1" applyBorder="1" applyAlignment="1" applyProtection="1">
      <alignment vertical="top"/>
    </xf>
    <xf numFmtId="0" fontId="25" fillId="16" borderId="0" xfId="0" applyFont="1" applyFill="1" applyAlignment="1" applyProtection="1">
      <alignment vertical="center"/>
    </xf>
    <xf numFmtId="38" fontId="4" fillId="3" borderId="33" xfId="0" applyNumberFormat="1" applyFont="1" applyFill="1" applyBorder="1" applyAlignment="1">
      <alignment horizontal="center" vertical="center"/>
    </xf>
    <xf numFmtId="38" fontId="4" fillId="3" borderId="40" xfId="0" applyNumberFormat="1" applyFont="1" applyFill="1" applyBorder="1" applyAlignment="1">
      <alignment horizontal="center" vertical="center"/>
    </xf>
    <xf numFmtId="38" fontId="4" fillId="3" borderId="32" xfId="0" applyNumberFormat="1" applyFont="1" applyFill="1" applyBorder="1" applyAlignment="1">
      <alignment horizontal="center" vertical="center"/>
    </xf>
    <xf numFmtId="0" fontId="4" fillId="5" borderId="18" xfId="0" applyFont="1" applyFill="1" applyBorder="1" applyAlignment="1"/>
    <xf numFmtId="0" fontId="5" fillId="5" borderId="26" xfId="0" applyFont="1" applyFill="1" applyBorder="1" applyAlignment="1"/>
    <xf numFmtId="0" fontId="4" fillId="5" borderId="43" xfId="0" applyFont="1" applyFill="1" applyBorder="1" applyAlignment="1"/>
    <xf numFmtId="0" fontId="4" fillId="6" borderId="1" xfId="0" applyFont="1" applyFill="1" applyBorder="1" applyAlignment="1"/>
    <xf numFmtId="0" fontId="5" fillId="6" borderId="9" xfId="0" applyFont="1" applyFill="1" applyBorder="1" applyAlignment="1"/>
    <xf numFmtId="0" fontId="5" fillId="2" borderId="41" xfId="0" applyFont="1" applyFill="1" applyBorder="1" applyAlignment="1"/>
    <xf numFmtId="0" fontId="5" fillId="2" borderId="9" xfId="0" applyFont="1" applyFill="1" applyBorder="1" applyAlignment="1">
      <alignment vertical="center"/>
    </xf>
    <xf numFmtId="0" fontId="5" fillId="2" borderId="44" xfId="0" applyFont="1" applyFill="1" applyBorder="1" applyAlignment="1"/>
    <xf numFmtId="0" fontId="5" fillId="2" borderId="38" xfId="0" applyFont="1" applyFill="1" applyBorder="1" applyAlignment="1"/>
    <xf numFmtId="0" fontId="5" fillId="2" borderId="9" xfId="0" applyFont="1" applyFill="1" applyBorder="1" applyAlignment="1">
      <alignment vertical="top"/>
    </xf>
    <xf numFmtId="0" fontId="5" fillId="2" borderId="45" xfId="0" applyFont="1" applyFill="1" applyBorder="1" applyAlignment="1"/>
    <xf numFmtId="0" fontId="8" fillId="2" borderId="15" xfId="0" applyFont="1" applyFill="1" applyBorder="1" applyAlignment="1">
      <alignment vertical="center"/>
    </xf>
    <xf numFmtId="0" fontId="26" fillId="15" borderId="10" xfId="0" applyFont="1" applyFill="1" applyBorder="1" applyAlignment="1">
      <alignment horizontal="center" vertical="center"/>
    </xf>
    <xf numFmtId="0" fontId="26" fillId="15" borderId="10" xfId="0" applyFont="1" applyFill="1" applyBorder="1" applyAlignment="1">
      <alignment horizontal="center" vertical="center" wrapText="1"/>
    </xf>
    <xf numFmtId="0" fontId="26" fillId="18" borderId="2" xfId="0" applyFont="1" applyFill="1" applyBorder="1" applyAlignment="1" applyProtection="1">
      <alignment horizontal="left" vertical="center" wrapText="1"/>
    </xf>
    <xf numFmtId="40" fontId="1" fillId="2" borderId="12" xfId="0" applyNumberFormat="1" applyFont="1" applyFill="1" applyBorder="1" applyAlignment="1" applyProtection="1">
      <protection locked="0"/>
    </xf>
    <xf numFmtId="0" fontId="25" fillId="2" borderId="2" xfId="0" applyFont="1" applyFill="1" applyBorder="1" applyAlignment="1">
      <alignment vertical="top" wrapText="1"/>
    </xf>
    <xf numFmtId="0" fontId="26" fillId="15" borderId="0" xfId="0" applyFont="1" applyFill="1" applyBorder="1" applyAlignment="1">
      <alignment horizontal="center"/>
    </xf>
    <xf numFmtId="0" fontId="24" fillId="2" borderId="0" xfId="0" applyFont="1" applyFill="1" applyBorder="1" applyAlignment="1">
      <alignment horizontal="center"/>
    </xf>
    <xf numFmtId="0" fontId="3" fillId="2" borderId="0" xfId="0" applyFont="1" applyFill="1"/>
    <xf numFmtId="40" fontId="18" fillId="22" borderId="12" xfId="0" applyNumberFormat="1" applyFont="1" applyFill="1" applyBorder="1" applyAlignment="1" applyProtection="1"/>
    <xf numFmtId="0" fontId="24" fillId="23" borderId="14" xfId="0" applyFont="1" applyFill="1" applyBorder="1" applyProtection="1"/>
    <xf numFmtId="0" fontId="1" fillId="12" borderId="0" xfId="0" applyFont="1" applyFill="1" applyBorder="1" applyAlignment="1" applyProtection="1">
      <protection locked="0"/>
    </xf>
    <xf numFmtId="0" fontId="3" fillId="2" borderId="0" xfId="0" applyFont="1" applyFill="1" applyAlignment="1">
      <alignment horizontal="center" wrapText="1"/>
    </xf>
    <xf numFmtId="0" fontId="3" fillId="2" borderId="18" xfId="0" applyFont="1" applyFill="1" applyBorder="1"/>
    <xf numFmtId="0" fontId="0" fillId="2" borderId="26" xfId="0" applyFill="1" applyBorder="1"/>
    <xf numFmtId="0" fontId="3" fillId="2" borderId="27" xfId="0" applyFont="1" applyFill="1" applyBorder="1"/>
    <xf numFmtId="0" fontId="0" fillId="2" borderId="29" xfId="0" applyFill="1" applyBorder="1"/>
    <xf numFmtId="0" fontId="2" fillId="2" borderId="0" xfId="0" applyFont="1" applyFill="1"/>
    <xf numFmtId="0" fontId="0" fillId="2" borderId="18" xfId="0" applyFill="1" applyBorder="1"/>
    <xf numFmtId="0" fontId="0" fillId="2" borderId="16" xfId="0" applyFill="1" applyBorder="1"/>
    <xf numFmtId="0" fontId="0" fillId="2" borderId="5" xfId="0" applyFill="1" applyBorder="1"/>
    <xf numFmtId="0" fontId="0" fillId="2" borderId="27" xfId="0" applyFill="1" applyBorder="1"/>
    <xf numFmtId="0" fontId="3" fillId="2" borderId="25" xfId="0" applyFont="1" applyFill="1" applyBorder="1"/>
    <xf numFmtId="0" fontId="3" fillId="2" borderId="29" xfId="0" applyFont="1" applyFill="1" applyBorder="1"/>
    <xf numFmtId="0" fontId="24" fillId="23" borderId="2" xfId="0" applyFont="1" applyFill="1" applyBorder="1" applyAlignment="1" applyProtection="1">
      <alignment horizontal="center"/>
    </xf>
    <xf numFmtId="40" fontId="1" fillId="22" borderId="12" xfId="0" applyNumberFormat="1" applyFont="1" applyFill="1" applyBorder="1" applyAlignment="1" applyProtection="1"/>
    <xf numFmtId="0" fontId="0" fillId="2" borderId="17" xfId="0" applyFill="1" applyBorder="1"/>
    <xf numFmtId="0" fontId="3" fillId="2" borderId="17" xfId="0" applyFont="1" applyFill="1" applyBorder="1"/>
    <xf numFmtId="0" fontId="3" fillId="2" borderId="17" xfId="0" applyFont="1" applyFill="1" applyBorder="1" applyAlignment="1">
      <alignment wrapText="1"/>
    </xf>
    <xf numFmtId="0" fontId="4" fillId="12" borderId="0" xfId="0" applyFont="1" applyFill="1"/>
    <xf numFmtId="0" fontId="1" fillId="2" borderId="0" xfId="0" applyFont="1" applyFill="1" applyAlignment="1">
      <alignment horizontal="center" wrapText="1"/>
    </xf>
    <xf numFmtId="0" fontId="0" fillId="2" borderId="25" xfId="0" applyFill="1" applyBorder="1"/>
    <xf numFmtId="0" fontId="0" fillId="2" borderId="0" xfId="0" applyFill="1" applyBorder="1"/>
    <xf numFmtId="0" fontId="0" fillId="2" borderId="28" xfId="0" applyFill="1" applyBorder="1"/>
    <xf numFmtId="166" fontId="5" fillId="22" borderId="12" xfId="0" applyNumberFormat="1" applyFont="1" applyFill="1" applyBorder="1" applyAlignment="1" applyProtection="1"/>
    <xf numFmtId="164" fontId="0" fillId="2" borderId="0" xfId="0" applyNumberFormat="1" applyFill="1"/>
    <xf numFmtId="0" fontId="3" fillId="2" borderId="26" xfId="0" applyFont="1" applyFill="1" applyBorder="1"/>
    <xf numFmtId="0" fontId="1" fillId="2" borderId="0" xfId="0" applyFont="1" applyFill="1" applyAlignment="1">
      <alignment horizontal="center" wrapText="1"/>
    </xf>
    <xf numFmtId="0" fontId="1" fillId="2" borderId="0" xfId="0" applyFont="1" applyFill="1" applyAlignment="1">
      <alignment horizontal="center" wrapText="1"/>
    </xf>
    <xf numFmtId="40" fontId="1" fillId="12" borderId="0" xfId="0" applyNumberFormat="1" applyFont="1" applyFill="1" applyBorder="1" applyAlignment="1">
      <alignment horizontal="left" vertical="top" wrapText="1"/>
    </xf>
    <xf numFmtId="0" fontId="5" fillId="8" borderId="0" xfId="0" applyFont="1" applyFill="1" applyAlignment="1" applyProtection="1">
      <alignment horizontal="center"/>
    </xf>
    <xf numFmtId="0" fontId="5" fillId="22" borderId="2" xfId="0" applyFont="1" applyFill="1" applyBorder="1" applyAlignment="1">
      <alignment horizontal="center"/>
    </xf>
    <xf numFmtId="4" fontId="24" fillId="23" borderId="14" xfId="0" applyNumberFormat="1" applyFont="1" applyFill="1" applyBorder="1" applyProtection="1"/>
    <xf numFmtId="0" fontId="24" fillId="17" borderId="39" xfId="0" applyFont="1" applyFill="1" applyBorder="1" applyAlignment="1" applyProtection="1">
      <alignment wrapText="1"/>
    </xf>
    <xf numFmtId="0" fontId="24" fillId="17" borderId="42" xfId="0" applyFont="1" applyFill="1" applyBorder="1" applyAlignment="1" applyProtection="1">
      <alignment wrapText="1"/>
    </xf>
    <xf numFmtId="0" fontId="24" fillId="17" borderId="46" xfId="0" applyFont="1" applyFill="1" applyBorder="1" applyAlignment="1" applyProtection="1">
      <alignment wrapText="1"/>
    </xf>
    <xf numFmtId="4" fontId="1" fillId="19" borderId="12" xfId="0" applyNumberFormat="1" applyFont="1" applyFill="1" applyBorder="1" applyAlignment="1" applyProtection="1">
      <alignment horizontal="right" wrapText="1"/>
      <protection locked="0"/>
    </xf>
    <xf numFmtId="4" fontId="1" fillId="19" borderId="2" xfId="0" applyNumberFormat="1" applyFont="1" applyFill="1" applyBorder="1" applyAlignment="1" applyProtection="1">
      <alignment horizontal="right" wrapText="1"/>
      <protection locked="0"/>
    </xf>
    <xf numFmtId="4" fontId="1" fillId="19" borderId="32" xfId="0" applyNumberFormat="1" applyFont="1" applyFill="1" applyBorder="1" applyAlignment="1" applyProtection="1">
      <alignment horizontal="right" wrapText="1"/>
      <protection locked="0"/>
    </xf>
    <xf numFmtId="166" fontId="1" fillId="2" borderId="12" xfId="0" applyNumberFormat="1" applyFont="1" applyFill="1" applyBorder="1" applyAlignment="1" applyProtection="1">
      <protection locked="0"/>
    </xf>
    <xf numFmtId="166" fontId="1" fillId="2" borderId="2" xfId="0" quotePrefix="1" applyNumberFormat="1" applyFont="1" applyFill="1" applyBorder="1" applyAlignment="1" applyProtection="1">
      <protection locked="0"/>
    </xf>
    <xf numFmtId="166" fontId="5" fillId="2" borderId="2" xfId="0" applyNumberFormat="1" applyFont="1" applyFill="1" applyBorder="1" applyAlignment="1" applyProtection="1">
      <protection locked="0"/>
    </xf>
    <xf numFmtId="166" fontId="5" fillId="2" borderId="12" xfId="0" applyNumberFormat="1" applyFont="1" applyFill="1" applyBorder="1" applyAlignment="1" applyProtection="1">
      <protection locked="0"/>
    </xf>
    <xf numFmtId="0" fontId="1" fillId="12" borderId="0" xfId="0" applyFont="1" applyFill="1" applyAlignment="1">
      <alignment vertical="top" wrapText="1"/>
    </xf>
    <xf numFmtId="0" fontId="3" fillId="13" borderId="0" xfId="0" applyFont="1" applyFill="1"/>
    <xf numFmtId="0" fontId="5" fillId="7" borderId="47" xfId="0" applyFont="1" applyFill="1" applyBorder="1" applyAlignment="1"/>
    <xf numFmtId="38" fontId="5" fillId="2" borderId="47" xfId="0" applyNumberFormat="1" applyFont="1" applyFill="1" applyBorder="1" applyAlignment="1" applyProtection="1">
      <alignment horizontal="center"/>
      <protection locked="0"/>
    </xf>
    <xf numFmtId="38" fontId="5" fillId="4" borderId="47" xfId="0" applyNumberFormat="1" applyFont="1" applyFill="1" applyBorder="1" applyAlignment="1">
      <alignment horizontal="center"/>
    </xf>
    <xf numFmtId="40" fontId="5" fillId="7" borderId="47" xfId="0" applyNumberFormat="1" applyFont="1" applyFill="1" applyBorder="1" applyAlignment="1">
      <alignment horizontal="center"/>
    </xf>
    <xf numFmtId="40" fontId="5" fillId="7" borderId="47" xfId="0" applyNumberFormat="1" applyFont="1" applyFill="1" applyBorder="1" applyAlignment="1"/>
    <xf numFmtId="38" fontId="4" fillId="4" borderId="48" xfId="0" applyNumberFormat="1" applyFont="1" applyFill="1" applyBorder="1" applyAlignment="1">
      <alignment horizontal="center" vertical="center"/>
    </xf>
    <xf numFmtId="38" fontId="4" fillId="3" borderId="48" xfId="0" applyNumberFormat="1" applyFont="1" applyFill="1" applyBorder="1" applyAlignment="1">
      <alignment horizontal="center" vertical="center"/>
    </xf>
    <xf numFmtId="3" fontId="1" fillId="19" borderId="12" xfId="0" applyNumberFormat="1" applyFont="1" applyFill="1" applyBorder="1" applyAlignment="1" applyProtection="1">
      <alignment horizontal="right" wrapText="1"/>
      <protection locked="0"/>
    </xf>
    <xf numFmtId="3" fontId="1" fillId="19" borderId="2" xfId="0" applyNumberFormat="1" applyFont="1" applyFill="1" applyBorder="1" applyAlignment="1" applyProtection="1">
      <alignment horizontal="right" wrapText="1"/>
      <protection locked="0"/>
    </xf>
    <xf numFmtId="3" fontId="1" fillId="19" borderId="32" xfId="0" applyNumberFormat="1" applyFont="1" applyFill="1" applyBorder="1" applyAlignment="1" applyProtection="1">
      <alignment horizontal="right" wrapText="1"/>
      <protection locked="0"/>
    </xf>
    <xf numFmtId="0" fontId="5" fillId="11" borderId="17" xfId="0" applyFont="1" applyFill="1" applyBorder="1" applyAlignment="1" applyProtection="1">
      <alignment horizontal="center"/>
    </xf>
    <xf numFmtId="0" fontId="5" fillId="11" borderId="3" xfId="0" applyFont="1" applyFill="1" applyBorder="1" applyAlignment="1" applyProtection="1"/>
    <xf numFmtId="0" fontId="26" fillId="15" borderId="0" xfId="0" applyFont="1" applyFill="1" applyBorder="1" applyAlignment="1">
      <alignment horizontal="center" vertical="center" wrapText="1"/>
    </xf>
    <xf numFmtId="0" fontId="5" fillId="22" borderId="0" xfId="0" applyFont="1" applyFill="1" applyBorder="1" applyAlignment="1">
      <alignment horizontal="center"/>
    </xf>
    <xf numFmtId="0" fontId="0" fillId="2" borderId="0" xfId="0" applyFill="1" applyAlignment="1">
      <alignment horizontal="center"/>
    </xf>
    <xf numFmtId="40" fontId="1" fillId="2" borderId="8" xfId="0" applyNumberFormat="1" applyFont="1" applyFill="1" applyBorder="1" applyAlignment="1" applyProtection="1">
      <protection locked="0"/>
    </xf>
    <xf numFmtId="0" fontId="3" fillId="2" borderId="17" xfId="0" applyFont="1" applyFill="1" applyBorder="1" applyAlignment="1">
      <alignment horizontal="center" wrapText="1"/>
    </xf>
    <xf numFmtId="40" fontId="1" fillId="2" borderId="2" xfId="0" applyNumberFormat="1" applyFont="1" applyFill="1" applyBorder="1" applyAlignment="1" applyProtection="1">
      <alignment horizontal="right"/>
      <protection locked="0"/>
    </xf>
    <xf numFmtId="0" fontId="1" fillId="2" borderId="12" xfId="0" applyNumberFormat="1" applyFont="1" applyFill="1" applyBorder="1" applyAlignment="1" applyProtection="1">
      <protection locked="0"/>
    </xf>
    <xf numFmtId="0" fontId="5" fillId="2" borderId="12" xfId="0" applyNumberFormat="1" applyFont="1" applyFill="1" applyBorder="1" applyAlignment="1" applyProtection="1">
      <protection locked="0"/>
    </xf>
    <xf numFmtId="40" fontId="1" fillId="2" borderId="2" xfId="0" applyNumberFormat="1" applyFont="1" applyFill="1" applyBorder="1" applyAlignment="1" applyProtection="1">
      <alignment horizontal="center"/>
      <protection locked="0"/>
    </xf>
    <xf numFmtId="40" fontId="1" fillId="2" borderId="12" xfId="0" applyNumberFormat="1" applyFont="1" applyFill="1" applyBorder="1" applyAlignment="1" applyProtection="1">
      <alignment horizontal="center"/>
      <protection locked="0"/>
    </xf>
    <xf numFmtId="0" fontId="0" fillId="2" borderId="39" xfId="0" applyFill="1" applyBorder="1"/>
    <xf numFmtId="0" fontId="0" fillId="2" borderId="42" xfId="0" applyFill="1" applyBorder="1"/>
    <xf numFmtId="0" fontId="0" fillId="2" borderId="46" xfId="0" applyFill="1" applyBorder="1"/>
    <xf numFmtId="40" fontId="1" fillId="12" borderId="0" xfId="0" applyNumberFormat="1" applyFont="1" applyFill="1" applyBorder="1" applyAlignment="1">
      <alignment horizontal="right" vertical="top" wrapText="1"/>
    </xf>
    <xf numFmtId="40" fontId="1" fillId="12" borderId="0" xfId="0" quotePrefix="1" applyNumberFormat="1" applyFont="1" applyFill="1" applyBorder="1" applyAlignment="1">
      <alignment horizontal="center" vertical="top" wrapText="1"/>
    </xf>
    <xf numFmtId="0" fontId="1" fillId="12" borderId="0" xfId="0" applyFont="1" applyFill="1" applyBorder="1" applyAlignment="1">
      <alignment horizontal="left" vertical="top" wrapText="1"/>
    </xf>
    <xf numFmtId="0" fontId="37" fillId="16" borderId="0" xfId="0" quotePrefix="1" applyFont="1" applyFill="1" applyBorder="1" applyAlignment="1" applyProtection="1">
      <alignment vertical="top" wrapText="1"/>
    </xf>
    <xf numFmtId="0" fontId="37" fillId="16" borderId="0" xfId="0" applyFont="1" applyFill="1" applyBorder="1" applyAlignment="1" applyProtection="1">
      <alignment horizontal="right" vertical="center"/>
    </xf>
    <xf numFmtId="0" fontId="37" fillId="16" borderId="0" xfId="0" applyFont="1" applyFill="1" applyBorder="1" applyAlignment="1" applyProtection="1">
      <alignment horizontal="left" vertical="center"/>
    </xf>
    <xf numFmtId="0" fontId="1" fillId="2" borderId="0" xfId="0" applyFont="1" applyFill="1" applyAlignment="1">
      <alignment horizontal="center" wrapText="1"/>
    </xf>
    <xf numFmtId="0" fontId="1" fillId="2" borderId="49" xfId="0" applyFont="1" applyFill="1" applyBorder="1"/>
    <xf numFmtId="0" fontId="1" fillId="2" borderId="49" xfId="0" applyFont="1" applyFill="1" applyBorder="1" applyAlignment="1">
      <alignment horizontal="center" wrapText="1"/>
    </xf>
    <xf numFmtId="0" fontId="1" fillId="2" borderId="0" xfId="0" applyFont="1" applyFill="1" applyAlignment="1">
      <alignment horizontal="left"/>
    </xf>
    <xf numFmtId="0" fontId="0" fillId="2" borderId="3" xfId="0" applyFill="1" applyBorder="1"/>
    <xf numFmtId="40" fontId="1" fillId="12" borderId="0" xfId="0" applyNumberFormat="1" applyFont="1" applyFill="1" applyBorder="1" applyAlignment="1">
      <alignment horizontal="center" vertical="top" wrapText="1"/>
    </xf>
    <xf numFmtId="165" fontId="1" fillId="19" borderId="12" xfId="0" applyNumberFormat="1" applyFont="1" applyFill="1" applyBorder="1" applyAlignment="1" applyProtection="1">
      <alignment horizontal="right" wrapText="1"/>
      <protection locked="0"/>
    </xf>
    <xf numFmtId="165" fontId="1" fillId="19" borderId="2" xfId="0" applyNumberFormat="1" applyFont="1" applyFill="1" applyBorder="1" applyAlignment="1" applyProtection="1">
      <alignment horizontal="right" wrapText="1"/>
      <protection locked="0"/>
    </xf>
    <xf numFmtId="165" fontId="1" fillId="19" borderId="32" xfId="0" applyNumberFormat="1" applyFont="1" applyFill="1" applyBorder="1" applyAlignment="1" applyProtection="1">
      <alignment horizontal="right" wrapText="1"/>
      <protection locked="0"/>
    </xf>
    <xf numFmtId="166" fontId="24" fillId="23" borderId="2" xfId="0" applyNumberFormat="1" applyFont="1" applyFill="1" applyBorder="1" applyAlignment="1" applyProtection="1">
      <alignment horizontal="right" vertical="center"/>
    </xf>
    <xf numFmtId="166" fontId="24" fillId="22" borderId="2" xfId="0" applyNumberFormat="1" applyFont="1" applyFill="1" applyBorder="1" applyAlignment="1">
      <alignment horizontal="right" vertical="center"/>
    </xf>
    <xf numFmtId="167" fontId="24" fillId="22" borderId="2" xfId="0" applyNumberFormat="1" applyFont="1" applyFill="1" applyBorder="1" applyAlignment="1">
      <alignment horizontal="right" vertical="center"/>
    </xf>
    <xf numFmtId="166" fontId="24" fillId="23" borderId="14" xfId="0" applyNumberFormat="1" applyFont="1" applyFill="1" applyBorder="1" applyAlignment="1" applyProtection="1">
      <alignment horizontal="center"/>
    </xf>
    <xf numFmtId="166" fontId="24" fillId="23" borderId="2" xfId="1" applyNumberFormat="1" applyFont="1" applyFill="1" applyBorder="1" applyAlignment="1" applyProtection="1">
      <alignment horizontal="right" vertical="center"/>
    </xf>
    <xf numFmtId="168" fontId="24" fillId="23" borderId="2" xfId="0" applyNumberFormat="1" applyFont="1" applyFill="1" applyBorder="1" applyAlignment="1" applyProtection="1">
      <alignment horizontal="right" vertical="center"/>
    </xf>
    <xf numFmtId="3" fontId="5" fillId="2" borderId="2" xfId="0" applyNumberFormat="1" applyFont="1" applyFill="1" applyBorder="1" applyAlignment="1" applyProtection="1">
      <alignment horizontal="right" vertical="center"/>
      <protection locked="0"/>
    </xf>
    <xf numFmtId="3" fontId="5" fillId="2" borderId="2" xfId="0" applyNumberFormat="1" applyFont="1" applyFill="1" applyBorder="1" applyAlignment="1" applyProtection="1">
      <alignment vertical="center"/>
      <protection locked="0"/>
    </xf>
    <xf numFmtId="38" fontId="5" fillId="22" borderId="2" xfId="0" applyNumberFormat="1" applyFont="1" applyFill="1" applyBorder="1" applyAlignment="1" applyProtection="1">
      <alignment vertical="center"/>
    </xf>
    <xf numFmtId="38" fontId="1" fillId="23" borderId="12" xfId="0" applyNumberFormat="1" applyFont="1" applyFill="1" applyBorder="1" applyAlignment="1" applyProtection="1">
      <alignment horizontal="right" vertical="center" wrapText="1"/>
    </xf>
    <xf numFmtId="38" fontId="1" fillId="23" borderId="2" xfId="0" applyNumberFormat="1" applyFont="1" applyFill="1" applyBorder="1" applyAlignment="1" applyProtection="1">
      <alignment horizontal="right" vertical="center" wrapText="1"/>
    </xf>
    <xf numFmtId="0" fontId="1" fillId="5" borderId="19" xfId="0" applyFont="1" applyFill="1" applyBorder="1" applyAlignment="1" applyProtection="1">
      <alignment horizontal="left" vertical="top" wrapText="1"/>
    </xf>
    <xf numFmtId="0" fontId="1" fillId="5" borderId="23" xfId="0" applyFont="1" applyFill="1" applyBorder="1" applyAlignment="1" applyProtection="1">
      <alignment horizontal="left" vertical="top" wrapText="1"/>
    </xf>
    <xf numFmtId="0" fontId="1" fillId="5" borderId="20"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 fillId="5" borderId="0" xfId="0" applyFont="1" applyFill="1" applyBorder="1" applyAlignment="1" applyProtection="1">
      <alignment horizontal="left" vertical="top" wrapText="1"/>
    </xf>
    <xf numFmtId="0" fontId="1" fillId="5" borderId="21" xfId="0" applyFont="1" applyFill="1" applyBorder="1" applyAlignment="1" applyProtection="1">
      <alignment horizontal="left" vertical="top" wrapText="1"/>
    </xf>
    <xf numFmtId="0" fontId="1" fillId="5" borderId="6" xfId="0" applyFont="1" applyFill="1" applyBorder="1" applyAlignment="1" applyProtection="1">
      <alignment horizontal="left" vertical="top" wrapText="1"/>
    </xf>
    <xf numFmtId="0" fontId="1" fillId="5" borderId="24" xfId="0" applyFont="1" applyFill="1" applyBorder="1" applyAlignment="1" applyProtection="1">
      <alignment horizontal="left" vertical="top" wrapText="1"/>
    </xf>
    <xf numFmtId="0" fontId="1" fillId="5" borderId="22" xfId="0" applyFont="1" applyFill="1" applyBorder="1" applyAlignment="1" applyProtection="1">
      <alignment horizontal="left" vertical="top" wrapText="1"/>
    </xf>
    <xf numFmtId="0" fontId="3" fillId="0" borderId="0" xfId="0" applyFont="1" applyFill="1" applyBorder="1" applyAlignment="1" applyProtection="1">
      <alignment horizontal="center"/>
    </xf>
    <xf numFmtId="14" fontId="3" fillId="0" borderId="0" xfId="0" applyNumberFormat="1" applyFont="1" applyFill="1" applyBorder="1" applyAlignment="1" applyProtection="1">
      <alignment horizontal="center"/>
    </xf>
    <xf numFmtId="0" fontId="9" fillId="10" borderId="0" xfId="0" applyFont="1" applyFill="1" applyAlignment="1" applyProtection="1">
      <alignment horizontal="center"/>
    </xf>
    <xf numFmtId="0" fontId="10" fillId="10" borderId="0" xfId="0" applyFont="1" applyFill="1" applyAlignment="1" applyProtection="1">
      <alignment horizontal="center"/>
    </xf>
    <xf numFmtId="0" fontId="11" fillId="10" borderId="0" xfId="0" applyFont="1" applyFill="1" applyAlignment="1" applyProtection="1">
      <alignment horizontal="center"/>
    </xf>
    <xf numFmtId="0" fontId="2" fillId="5" borderId="8" xfId="0" applyFont="1" applyFill="1" applyBorder="1" applyAlignment="1" applyProtection="1">
      <alignment horizontal="center"/>
    </xf>
    <xf numFmtId="0" fontId="2" fillId="5" borderId="49" xfId="0" applyFont="1" applyFill="1" applyBorder="1" applyAlignment="1" applyProtection="1">
      <alignment horizontal="center"/>
    </xf>
    <xf numFmtId="0" fontId="2" fillId="5" borderId="50" xfId="0" applyFont="1" applyFill="1" applyBorder="1" applyAlignment="1" applyProtection="1">
      <alignment horizontal="center"/>
    </xf>
    <xf numFmtId="0" fontId="15" fillId="10" borderId="0" xfId="0" applyFont="1" applyFill="1" applyAlignment="1" applyProtection="1">
      <alignment horizontal="center"/>
    </xf>
    <xf numFmtId="0" fontId="12" fillId="9" borderId="0" xfId="0" applyFont="1" applyFill="1" applyAlignment="1" applyProtection="1">
      <alignment horizontal="left"/>
    </xf>
    <xf numFmtId="0" fontId="27" fillId="2" borderId="2" xfId="0" applyFont="1" applyFill="1" applyBorder="1" applyAlignment="1">
      <alignment horizontal="center" vertical="center"/>
    </xf>
    <xf numFmtId="0" fontId="24" fillId="15" borderId="20" xfId="0" applyFont="1" applyFill="1" applyBorder="1" applyAlignment="1">
      <alignment horizontal="center" wrapText="1"/>
    </xf>
    <xf numFmtId="0" fontId="24" fillId="15" borderId="21" xfId="0" applyFont="1" applyFill="1" applyBorder="1" applyAlignment="1">
      <alignment horizontal="center" wrapText="1"/>
    </xf>
    <xf numFmtId="0" fontId="24" fillId="15" borderId="22" xfId="0" applyFont="1" applyFill="1" applyBorder="1" applyAlignment="1">
      <alignment horizontal="center" wrapText="1"/>
    </xf>
    <xf numFmtId="40" fontId="1" fillId="12" borderId="23" xfId="0" applyNumberFormat="1" applyFont="1" applyFill="1" applyBorder="1" applyAlignment="1">
      <alignment horizontal="left" vertical="top" wrapText="1"/>
    </xf>
    <xf numFmtId="0" fontId="14" fillId="6" borderId="2" xfId="0" applyFont="1" applyFill="1" applyBorder="1" applyAlignment="1" applyProtection="1">
      <alignment horizontal="left" vertical="center" wrapText="1"/>
    </xf>
    <xf numFmtId="0" fontId="1" fillId="14" borderId="2" xfId="0" applyFont="1" applyFill="1" applyBorder="1" applyAlignment="1">
      <alignment horizontal="left" vertical="top" wrapText="1"/>
    </xf>
    <xf numFmtId="0" fontId="2" fillId="5" borderId="2" xfId="0" applyFont="1" applyFill="1" applyBorder="1" applyAlignment="1">
      <alignment horizontal="center"/>
    </xf>
    <xf numFmtId="0" fontId="1" fillId="2" borderId="2" xfId="0" applyFont="1" applyFill="1" applyBorder="1" applyAlignment="1" applyProtection="1">
      <protection locked="0"/>
    </xf>
    <xf numFmtId="0" fontId="0" fillId="0" borderId="2" xfId="0" applyBorder="1" applyAlignment="1" applyProtection="1">
      <protection locked="0"/>
    </xf>
    <xf numFmtId="0" fontId="20" fillId="10" borderId="0" xfId="0" applyFont="1" applyFill="1" applyAlignment="1" applyProtection="1">
      <alignment horizontal="center"/>
    </xf>
    <xf numFmtId="0" fontId="1" fillId="2" borderId="0" xfId="0" applyFont="1" applyFill="1" applyAlignment="1">
      <alignment horizontal="center" wrapText="1"/>
    </xf>
    <xf numFmtId="0" fontId="1" fillId="14" borderId="18" xfId="0" applyFont="1" applyFill="1" applyBorder="1" applyAlignment="1">
      <alignment horizontal="left" vertical="top" wrapText="1"/>
    </xf>
    <xf numFmtId="0" fontId="1" fillId="14" borderId="25" xfId="0" applyFont="1" applyFill="1" applyBorder="1" applyAlignment="1">
      <alignment horizontal="left" vertical="top" wrapText="1"/>
    </xf>
    <xf numFmtId="0" fontId="1" fillId="14" borderId="26" xfId="0" applyFont="1" applyFill="1" applyBorder="1" applyAlignment="1">
      <alignment horizontal="left" vertical="top" wrapText="1"/>
    </xf>
    <xf numFmtId="0" fontId="1" fillId="14" borderId="16" xfId="0" applyFont="1" applyFill="1" applyBorder="1" applyAlignment="1">
      <alignment horizontal="left" vertical="top" wrapText="1"/>
    </xf>
    <xf numFmtId="0" fontId="1" fillId="14" borderId="0" xfId="0" applyFont="1" applyFill="1" applyBorder="1" applyAlignment="1">
      <alignment horizontal="left" vertical="top" wrapText="1"/>
    </xf>
    <xf numFmtId="0" fontId="1" fillId="14" borderId="5" xfId="0" applyFont="1" applyFill="1" applyBorder="1" applyAlignment="1">
      <alignment horizontal="left" vertical="top" wrapText="1"/>
    </xf>
    <xf numFmtId="0" fontId="1" fillId="14" borderId="27" xfId="0" applyFont="1" applyFill="1" applyBorder="1" applyAlignment="1">
      <alignment horizontal="left" vertical="top" wrapText="1"/>
    </xf>
    <xf numFmtId="0" fontId="1" fillId="14" borderId="28" xfId="0" applyFont="1" applyFill="1" applyBorder="1" applyAlignment="1">
      <alignment horizontal="left" vertical="top" wrapText="1"/>
    </xf>
    <xf numFmtId="0" fontId="1" fillId="14" borderId="29" xfId="0" applyFont="1" applyFill="1" applyBorder="1" applyAlignment="1">
      <alignment horizontal="left" vertical="top" wrapText="1"/>
    </xf>
    <xf numFmtId="0" fontId="24" fillId="15" borderId="10" xfId="0" applyFont="1" applyFill="1" applyBorder="1" applyAlignment="1">
      <alignment horizontal="center" wrapText="1"/>
    </xf>
    <xf numFmtId="0" fontId="24" fillId="15" borderId="11" xfId="0" applyFont="1" applyFill="1" applyBorder="1" applyAlignment="1">
      <alignment horizontal="center" wrapText="1"/>
    </xf>
    <xf numFmtId="0" fontId="24" fillId="15" borderId="12" xfId="0" applyFont="1" applyFill="1" applyBorder="1" applyAlignment="1">
      <alignment horizontal="center" wrapText="1"/>
    </xf>
    <xf numFmtId="40" fontId="1" fillId="12" borderId="0" xfId="0" applyNumberFormat="1" applyFont="1" applyFill="1" applyBorder="1" applyAlignment="1">
      <alignment horizontal="left" vertical="top" wrapText="1"/>
    </xf>
    <xf numFmtId="0" fontId="2" fillId="5" borderId="3" xfId="0" applyFont="1" applyFill="1" applyBorder="1" applyAlignment="1">
      <alignment horizontal="center"/>
    </xf>
    <xf numFmtId="0" fontId="2" fillId="5" borderId="30" xfId="0" applyFont="1" applyFill="1" applyBorder="1" applyAlignment="1">
      <alignment horizontal="center"/>
    </xf>
    <xf numFmtId="0" fontId="2" fillId="5" borderId="31" xfId="0" applyFont="1" applyFill="1" applyBorder="1" applyAlignment="1">
      <alignment horizontal="center"/>
    </xf>
    <xf numFmtId="0" fontId="1" fillId="12" borderId="23" xfId="0" applyFont="1" applyFill="1" applyBorder="1" applyAlignment="1">
      <alignment horizontal="left" vertical="top" wrapText="1"/>
    </xf>
    <xf numFmtId="0" fontId="24" fillId="15" borderId="18"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16" xfId="0" applyFont="1" applyFill="1" applyBorder="1" applyAlignment="1">
      <alignment horizontal="center" vertical="center" wrapText="1"/>
    </xf>
    <xf numFmtId="0" fontId="24" fillId="15" borderId="5" xfId="0" applyFont="1" applyFill="1" applyBorder="1" applyAlignment="1">
      <alignment horizontal="center" vertical="center" wrapText="1"/>
    </xf>
    <xf numFmtId="0" fontId="24" fillId="15" borderId="27" xfId="0" applyFont="1" applyFill="1" applyBorder="1" applyAlignment="1">
      <alignment horizontal="center" vertical="center" wrapText="1"/>
    </xf>
    <xf numFmtId="0" fontId="24" fillId="15" borderId="29" xfId="0" applyFont="1" applyFill="1" applyBorder="1" applyAlignment="1">
      <alignment horizontal="center" vertical="center" wrapText="1"/>
    </xf>
    <xf numFmtId="0" fontId="1" fillId="14" borderId="18" xfId="0" applyFont="1" applyFill="1" applyBorder="1" applyAlignment="1" applyProtection="1">
      <alignment horizontal="left" vertical="top" wrapText="1"/>
    </xf>
    <xf numFmtId="0" fontId="1" fillId="14" borderId="25" xfId="0" applyFont="1" applyFill="1" applyBorder="1" applyAlignment="1" applyProtection="1">
      <alignment horizontal="left" vertical="top" wrapText="1"/>
    </xf>
    <xf numFmtId="0" fontId="1" fillId="14" borderId="26" xfId="0" applyFont="1" applyFill="1" applyBorder="1" applyAlignment="1" applyProtection="1">
      <alignment horizontal="left" vertical="top" wrapText="1"/>
    </xf>
    <xf numFmtId="0" fontId="1" fillId="14" borderId="16" xfId="0" applyFont="1" applyFill="1" applyBorder="1" applyAlignment="1" applyProtection="1">
      <alignment horizontal="left" vertical="top" wrapText="1"/>
    </xf>
    <xf numFmtId="0" fontId="1" fillId="14" borderId="0" xfId="0" applyFont="1" applyFill="1" applyBorder="1" applyAlignment="1" applyProtection="1">
      <alignment horizontal="left" vertical="top" wrapText="1"/>
    </xf>
    <xf numFmtId="0" fontId="1" fillId="14" borderId="5" xfId="0" applyFont="1" applyFill="1" applyBorder="1" applyAlignment="1" applyProtection="1">
      <alignment horizontal="left" vertical="top" wrapText="1"/>
    </xf>
    <xf numFmtId="0" fontId="1" fillId="14" borderId="27" xfId="0" applyFont="1" applyFill="1" applyBorder="1" applyAlignment="1" applyProtection="1">
      <alignment horizontal="left" vertical="top" wrapText="1"/>
    </xf>
    <xf numFmtId="0" fontId="1" fillId="14" borderId="28" xfId="0" applyFont="1" applyFill="1" applyBorder="1" applyAlignment="1" applyProtection="1">
      <alignment horizontal="left" vertical="top" wrapText="1"/>
    </xf>
    <xf numFmtId="0" fontId="1" fillId="14" borderId="29" xfId="0" applyFont="1" applyFill="1" applyBorder="1" applyAlignment="1" applyProtection="1">
      <alignment horizontal="left" vertical="top" wrapText="1"/>
    </xf>
    <xf numFmtId="0" fontId="1" fillId="10" borderId="0" xfId="0" applyFont="1" applyFill="1" applyAlignment="1" applyProtection="1">
      <alignment horizontal="center"/>
    </xf>
    <xf numFmtId="0" fontId="21" fillId="10" borderId="0" xfId="0" applyFont="1" applyFill="1" applyAlignment="1" applyProtection="1">
      <alignment horizontal="center"/>
    </xf>
    <xf numFmtId="0" fontId="1" fillId="8" borderId="0" xfId="0" applyFont="1" applyFill="1" applyAlignment="1" applyProtection="1">
      <alignment horizontal="center"/>
    </xf>
    <xf numFmtId="0" fontId="39" fillId="9" borderId="0" xfId="0" applyFont="1" applyFill="1" applyAlignment="1" applyProtection="1">
      <alignment horizontal="left"/>
    </xf>
    <xf numFmtId="0" fontId="28" fillId="6" borderId="18" xfId="0" applyFont="1" applyFill="1" applyBorder="1" applyAlignment="1" applyProtection="1">
      <alignment horizontal="left" vertical="top" wrapText="1"/>
    </xf>
    <xf numFmtId="0" fontId="28" fillId="6" borderId="25" xfId="0" applyFont="1" applyFill="1" applyBorder="1" applyAlignment="1" applyProtection="1">
      <alignment horizontal="left" vertical="top" wrapText="1"/>
    </xf>
    <xf numFmtId="0" fontId="28" fillId="6" borderId="26" xfId="0" applyFont="1" applyFill="1" applyBorder="1" applyAlignment="1" applyProtection="1">
      <alignment horizontal="left" vertical="top" wrapText="1"/>
    </xf>
    <xf numFmtId="0" fontId="28" fillId="6" borderId="27" xfId="0" applyFont="1" applyFill="1" applyBorder="1" applyAlignment="1" applyProtection="1">
      <alignment horizontal="left" vertical="top" wrapText="1"/>
    </xf>
    <xf numFmtId="0" fontId="28" fillId="6" borderId="28" xfId="0" applyFont="1" applyFill="1" applyBorder="1" applyAlignment="1" applyProtection="1">
      <alignment horizontal="left" vertical="top" wrapText="1"/>
    </xf>
    <xf numFmtId="0" fontId="28" fillId="6" borderId="29" xfId="0" applyFont="1" applyFill="1" applyBorder="1" applyAlignment="1" applyProtection="1">
      <alignment horizontal="left" vertical="top" wrapText="1"/>
    </xf>
    <xf numFmtId="0" fontId="2" fillId="5" borderId="3" xfId="0" applyFont="1" applyFill="1" applyBorder="1" applyAlignment="1" applyProtection="1">
      <alignment horizontal="center"/>
    </xf>
    <xf numFmtId="0" fontId="2" fillId="5" borderId="30" xfId="0" applyFont="1" applyFill="1" applyBorder="1" applyAlignment="1" applyProtection="1">
      <alignment horizontal="center"/>
    </xf>
    <xf numFmtId="0" fontId="2" fillId="5" borderId="31" xfId="0" applyFont="1" applyFill="1" applyBorder="1" applyAlignment="1" applyProtection="1">
      <alignment horizontal="center"/>
    </xf>
    <xf numFmtId="0" fontId="4" fillId="5" borderId="27" xfId="0" applyFont="1" applyFill="1" applyBorder="1" applyAlignment="1">
      <alignment horizontal="center"/>
    </xf>
    <xf numFmtId="0" fontId="4" fillId="5" borderId="28" xfId="0" applyFont="1" applyFill="1" applyBorder="1" applyAlignment="1">
      <alignment horizontal="center"/>
    </xf>
    <xf numFmtId="0" fontId="5" fillId="8" borderId="0" xfId="0" applyFont="1" applyFill="1" applyAlignment="1" applyProtection="1">
      <alignment horizontal="center"/>
    </xf>
    <xf numFmtId="0" fontId="5" fillId="10" borderId="0" xfId="0" applyFont="1" applyFill="1" applyAlignment="1" applyProtection="1">
      <alignment horizontal="center"/>
    </xf>
    <xf numFmtId="0" fontId="4" fillId="3" borderId="34" xfId="0" applyFont="1" applyFill="1" applyBorder="1" applyAlignment="1">
      <alignment horizontal="center"/>
    </xf>
    <xf numFmtId="0" fontId="4" fillId="3" borderId="35" xfId="0" applyFont="1" applyFill="1" applyBorder="1" applyAlignment="1">
      <alignment horizontal="center"/>
    </xf>
    <xf numFmtId="0" fontId="4" fillId="3" borderId="18" xfId="0" applyFont="1" applyFill="1" applyBorder="1" applyAlignment="1">
      <alignment horizontal="center"/>
    </xf>
    <xf numFmtId="0" fontId="4" fillId="3" borderId="25" xfId="0" applyFont="1" applyFill="1" applyBorder="1" applyAlignment="1">
      <alignment horizontal="center"/>
    </xf>
    <xf numFmtId="0" fontId="4" fillId="3" borderId="26" xfId="0" applyFont="1" applyFill="1" applyBorder="1" applyAlignment="1">
      <alignment horizontal="center"/>
    </xf>
    <xf numFmtId="0" fontId="4" fillId="4" borderId="26"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xf>
    <xf numFmtId="0" fontId="1" fillId="15" borderId="18" xfId="0" applyFont="1" applyFill="1" applyBorder="1" applyAlignment="1">
      <alignment horizontal="center" vertical="center" wrapText="1"/>
    </xf>
    <xf numFmtId="0" fontId="1" fillId="15" borderId="25" xfId="0" applyFont="1" applyFill="1" applyBorder="1" applyAlignment="1">
      <alignment horizontal="center" vertical="center" wrapText="1"/>
    </xf>
    <xf numFmtId="0" fontId="1" fillId="15" borderId="26" xfId="0" applyFont="1" applyFill="1" applyBorder="1" applyAlignment="1">
      <alignment horizontal="center" vertical="center"/>
    </xf>
    <xf numFmtId="0" fontId="1" fillId="15" borderId="16" xfId="0" applyFont="1" applyFill="1" applyBorder="1" applyAlignment="1">
      <alignment horizontal="center" vertical="center"/>
    </xf>
    <xf numFmtId="0" fontId="1" fillId="15" borderId="0" xfId="0" applyFont="1" applyFill="1" applyBorder="1" applyAlignment="1">
      <alignment horizontal="center" vertical="center"/>
    </xf>
    <xf numFmtId="0" fontId="1" fillId="15" borderId="5" xfId="0" applyFont="1" applyFill="1" applyBorder="1" applyAlignment="1">
      <alignment horizontal="center" vertical="center"/>
    </xf>
    <xf numFmtId="0" fontId="1" fillId="15" borderId="27" xfId="0" applyFont="1" applyFill="1" applyBorder="1" applyAlignment="1">
      <alignment horizontal="center" vertical="center"/>
    </xf>
    <xf numFmtId="0" fontId="1" fillId="15" borderId="28" xfId="0" applyFont="1" applyFill="1" applyBorder="1" applyAlignment="1">
      <alignment horizontal="center" vertical="center"/>
    </xf>
    <xf numFmtId="0" fontId="1" fillId="15" borderId="29"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41" xfId="0" applyFont="1" applyFill="1" applyBorder="1" applyAlignment="1">
      <alignment horizontal="center" vertical="center" wrapText="1"/>
    </xf>
    <xf numFmtId="0" fontId="4" fillId="3" borderId="38"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76198</xdr:rowOff>
    </xdr:from>
    <xdr:to>
      <xdr:col>16</xdr:col>
      <xdr:colOff>733425</xdr:colOff>
      <xdr:row>84</xdr:row>
      <xdr:rowOff>114299</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95250" y="1924048"/>
          <a:ext cx="8867775" cy="17849851"/>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r>
            <a:rPr lang="en-US" sz="1100">
              <a:effectLst/>
              <a:latin typeface="+mn-lt"/>
              <a:ea typeface="+mn-ea"/>
              <a:cs typeface="+mn-cs"/>
            </a:rPr>
            <a:t>Manufacturers</a:t>
          </a:r>
          <a:r>
            <a:rPr lang="en-US" sz="1100" baseline="0">
              <a:effectLst/>
              <a:latin typeface="+mn-lt"/>
              <a:ea typeface="+mn-ea"/>
              <a:cs typeface="+mn-cs"/>
            </a:rPr>
            <a:t> subject to the R</a:t>
          </a:r>
          <a:r>
            <a:rPr lang="en-US" sz="1100">
              <a:effectLst/>
              <a:latin typeface="+mn-lt"/>
              <a:ea typeface="+mn-ea"/>
              <a:cs typeface="+mn-cs"/>
            </a:rPr>
            <a:t>ecreational vehicle or engine standards under 40</a:t>
          </a:r>
          <a:r>
            <a:rPr lang="en-US" sz="1100" baseline="0">
              <a:effectLst/>
              <a:latin typeface="+mn-lt"/>
              <a:ea typeface="+mn-ea"/>
              <a:cs typeface="+mn-cs"/>
            </a:rPr>
            <a:t> CFR Part 1051 may opt to participate in </a:t>
          </a:r>
          <a:r>
            <a:rPr lang="en-US" sz="1100">
              <a:effectLst/>
              <a:latin typeface="+mn-lt"/>
              <a:ea typeface="+mn-ea"/>
              <a:cs typeface="+mn-cs"/>
            </a:rPr>
            <a:t>the Averaging, Banking and Trading (ABT) program (see:</a:t>
          </a:r>
          <a:r>
            <a:rPr lang="en-US" sz="1100" baseline="0">
              <a:effectLst/>
              <a:latin typeface="+mn-lt"/>
              <a:ea typeface="+mn-ea"/>
              <a:cs typeface="+mn-cs"/>
            </a:rPr>
            <a:t>  </a:t>
          </a:r>
          <a:r>
            <a:rPr lang="en-US" sz="1100">
              <a:effectLst/>
              <a:latin typeface="+mn-lt"/>
              <a:ea typeface="+mn-ea"/>
              <a:cs typeface="+mn-cs"/>
            </a:rPr>
            <a:t>40 CFR §1051.701 through §1051.745). If they choose to participate in the program, manufacturers must track the implementation of these provisions based on the model year and the pollutant (e.g., HC) level to which the engine family is certified.  In order to help streamline and standardize the process by which manufacturers submit information related to credits under the ABT program, EPA has created an Excel-based template that can be used by manufacturers to organize, present, and submit their ABT data. </a:t>
          </a:r>
          <a:r>
            <a:rPr lang="en-US">
              <a:effectLst/>
            </a:rPr>
            <a:t> </a:t>
          </a:r>
        </a:p>
        <a:p>
          <a:endParaRPr lang="en-US">
            <a:effectLst/>
          </a:endParaRPr>
        </a:p>
        <a:p>
          <a:r>
            <a:rPr lang="en-US">
              <a:effectLst/>
            </a:rPr>
            <a:t>Note that this template can be used to submit ABT</a:t>
          </a:r>
          <a:r>
            <a:rPr lang="en-US" baseline="0">
              <a:effectLst/>
            </a:rPr>
            <a:t> reports  for Snowmobiles, All-Terrain Vehicles, or Off-Highway Motorcyles, but all three are considered separate programs and credits may not be averaged or exchanged between them.   Manufacturers should submit separate files for each vehicle type.</a:t>
          </a:r>
          <a:br>
            <a:rPr lang="en-US">
              <a:effectLst/>
            </a:rPr>
          </a:b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Before entering data, it is important to ensure that the Excel file is set up to automatically calculate the data.  To ensure that the data are calculated immediately upon entry, go to the Formulas tab and click on Calculations Options.  In this window,  the option "Automatic" should be selected.  Note that the drag and drop option should not be used to copy or move data entered in the worksheet since doing so will change how the cells are referenced in the formulas and may lead to erroneous calculations.  These worksheets are protected and as a resultyou may only enter data in the unlocked cells (i.e., the non-shaded cells).  Fields</a:t>
          </a:r>
          <a:r>
            <a:rPr lang="en-US" sz="1100" baseline="0">
              <a:effectLst/>
              <a:latin typeface="+mn-lt"/>
              <a:ea typeface="+mn-ea"/>
              <a:cs typeface="+mn-cs"/>
            </a:rPr>
            <a:t> that are automatically calculated (and therefore, are also locked), are shaded.</a:t>
          </a:r>
          <a:endParaRPr lang="en-US" sz="1100">
            <a:effectLst/>
            <a:latin typeface="+mn-lt"/>
            <a:ea typeface="+mn-ea"/>
            <a:cs typeface="+mn-cs"/>
          </a:endParaRPr>
        </a:p>
        <a:p>
          <a:endParaRPr lang="en-US" sz="1100">
            <a:effectLst/>
            <a:latin typeface="+mn-lt"/>
            <a:ea typeface="+mn-ea"/>
            <a:cs typeface="+mn-cs"/>
          </a:endParaRPr>
        </a:p>
        <a:p>
          <a:r>
            <a:rPr lang="en-US" sz="1100" b="1">
              <a:effectLst/>
              <a:latin typeface="+mn-lt"/>
              <a:ea typeface="+mn-ea"/>
              <a:cs typeface="+mn-cs"/>
            </a:rPr>
            <a:t>III. Reporting Templates</a:t>
          </a:r>
          <a:endParaRPr lang="en-US" b="1">
            <a:effectLst/>
          </a:endParaRPr>
        </a:p>
        <a:p>
          <a:endParaRPr lang="en-US" sz="1100">
            <a:effectLst/>
            <a:latin typeface="+mn-lt"/>
            <a:ea typeface="+mn-ea"/>
            <a:cs typeface="+mn-cs"/>
          </a:endParaRPr>
        </a:p>
        <a:p>
          <a:r>
            <a:rPr lang="en-US" sz="1100">
              <a:effectLst/>
              <a:latin typeface="+mn-lt"/>
              <a:ea typeface="+mn-ea"/>
              <a:cs typeface="+mn-cs"/>
            </a:rPr>
            <a:t>This Excel file contains six worksheets that</a:t>
          </a:r>
          <a:r>
            <a:rPr lang="en-US" sz="1100" baseline="0">
              <a:effectLst/>
              <a:latin typeface="+mn-lt"/>
              <a:ea typeface="+mn-ea"/>
              <a:cs typeface="+mn-cs"/>
            </a:rPr>
            <a:t> allow for calculating and tracking credits</a:t>
          </a:r>
          <a:r>
            <a:rPr lang="en-US" sz="1100">
              <a:effectLst/>
              <a:latin typeface="+mn-lt"/>
              <a:ea typeface="+mn-ea"/>
              <a:cs typeface="+mn-cs"/>
            </a:rPr>
            <a:t>:  "Current MY Credits - Snowmobile, Current MY Credits-ATV, Current MY Credits-OffHwyMC, Current MY Credits-EVAP,</a:t>
          </a:r>
          <a:r>
            <a:rPr lang="en-US" sz="1100" baseline="0">
              <a:effectLst/>
              <a:latin typeface="+mn-lt"/>
              <a:ea typeface="+mn-ea"/>
              <a:cs typeface="+mn-cs"/>
            </a:rPr>
            <a:t> Power Calc, and Summary.</a:t>
          </a:r>
          <a:endParaRPr lang="en-US" sz="1100">
            <a:effectLst/>
            <a:latin typeface="+mn-lt"/>
            <a:ea typeface="+mn-ea"/>
            <a:cs typeface="+mn-cs"/>
          </a:endParaRPr>
        </a:p>
        <a:p>
          <a:r>
            <a:rPr lang="en-US" sz="1100">
              <a:effectLst/>
              <a:latin typeface="+mn-lt"/>
              <a:ea typeface="+mn-ea"/>
              <a:cs typeface="+mn-cs"/>
            </a:rPr>
            <a:t> </a:t>
          </a: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Current MY Credit Calc-Snowmobile:</a:t>
          </a:r>
          <a:r>
            <a:rPr lang="en-US" sz="1100">
              <a:effectLst/>
              <a:latin typeface="+mn-lt"/>
              <a:ea typeface="+mn-ea"/>
              <a:cs typeface="+mn-cs"/>
            </a:rPr>
            <a:t>  This worksheet contains </a:t>
          </a:r>
          <a:r>
            <a:rPr lang="en-US" sz="1100" baseline="0">
              <a:effectLst/>
              <a:latin typeface="+mn-lt"/>
              <a:ea typeface="+mn-ea"/>
              <a:cs typeface="+mn-cs"/>
            </a:rPr>
            <a:t> a template for entering data to calculate emission credits associated with snowmobiles.</a:t>
          </a:r>
          <a:r>
            <a:rPr lang="en-US" sz="1100">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Current MY Credit Calc-ATV:</a:t>
          </a:r>
          <a:r>
            <a:rPr lang="en-US" sz="1100">
              <a:effectLst/>
              <a:latin typeface="+mn-lt"/>
              <a:ea typeface="+mn-ea"/>
              <a:cs typeface="+mn-cs"/>
            </a:rPr>
            <a:t>  This worksheet contains </a:t>
          </a:r>
          <a:r>
            <a:rPr lang="en-US" sz="1100" baseline="0">
              <a:effectLst/>
              <a:latin typeface="+mn-lt"/>
              <a:ea typeface="+mn-ea"/>
              <a:cs typeface="+mn-cs"/>
            </a:rPr>
            <a:t>a template for entering data to calculate emission credits associated with all-terrain vehicles.</a:t>
          </a:r>
          <a:r>
            <a:rPr lang="en-US" sz="1100">
              <a:effectLst/>
              <a:latin typeface="+mn-lt"/>
              <a:ea typeface="+mn-ea"/>
              <a:cs typeface="+mn-cs"/>
            </a:rPr>
            <a:t>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Current MY Credit Calc-OffHwyMC:</a:t>
          </a:r>
          <a:r>
            <a:rPr lang="en-US" sz="1100">
              <a:effectLst/>
              <a:latin typeface="+mn-lt"/>
              <a:ea typeface="+mn-ea"/>
              <a:cs typeface="+mn-cs"/>
            </a:rPr>
            <a:t>  This worksheet contains </a:t>
          </a:r>
          <a:r>
            <a:rPr lang="en-US" sz="1100" baseline="0">
              <a:effectLst/>
              <a:latin typeface="+mn-lt"/>
              <a:ea typeface="+mn-ea"/>
              <a:cs typeface="+mn-cs"/>
            </a:rPr>
            <a:t>a template for entering data to calculate emission credits associated with off-highway motorcycles.</a:t>
          </a:r>
          <a:endParaRPr lang="en-US">
            <a:effectLst/>
          </a:endParaRP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Current MY Credit Calc-EVAP:</a:t>
          </a:r>
          <a:r>
            <a:rPr lang="en-US" sz="1100">
              <a:effectLst/>
              <a:latin typeface="+mn-lt"/>
              <a:ea typeface="+mn-ea"/>
              <a:cs typeface="+mn-cs"/>
            </a:rPr>
            <a:t>  This worksheet contains</a:t>
          </a:r>
          <a:r>
            <a:rPr lang="en-US" sz="1100" baseline="0">
              <a:effectLst/>
              <a:latin typeface="+mn-lt"/>
              <a:ea typeface="+mn-ea"/>
              <a:cs typeface="+mn-cs"/>
            </a:rPr>
            <a:t> a template for entering data to calculate evaporative emission credits.</a:t>
          </a:r>
          <a:endParaRPr lang="en-US" sz="1100">
            <a:effectLst/>
            <a:latin typeface="+mn-lt"/>
            <a:ea typeface="+mn-ea"/>
            <a:cs typeface="+mn-cs"/>
          </a:endParaRPr>
        </a:p>
        <a:p>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Power Calc:</a:t>
          </a:r>
          <a:r>
            <a:rPr lang="en-US" sz="1100">
              <a:effectLst/>
              <a:latin typeface="+mn-lt"/>
              <a:ea typeface="+mn-ea"/>
              <a:cs typeface="+mn-cs"/>
            </a:rPr>
            <a:t>  This worksheet contains</a:t>
          </a:r>
          <a:r>
            <a:rPr lang="en-US" sz="1100" baseline="0">
              <a:effectLst/>
              <a:latin typeface="+mn-lt"/>
              <a:ea typeface="+mn-ea"/>
              <a:cs typeface="+mn-cs"/>
            </a:rPr>
            <a:t>  a template for entering data necessary for the calculation of production-weighted power (40 CFR 1051.730(b)(5)) for all-terrain vehicles and off-highway motorcycles.</a:t>
          </a:r>
          <a:br>
            <a:rPr lang="en-US" sz="1100">
              <a:effectLst/>
              <a:latin typeface="+mn-lt"/>
              <a:ea typeface="+mn-ea"/>
              <a:cs typeface="+mn-cs"/>
            </a:rPr>
          </a:br>
          <a:r>
            <a:rPr lang="en-US" sz="1100">
              <a:effectLst/>
              <a:latin typeface="+mn-lt"/>
              <a:ea typeface="+mn-ea"/>
              <a:cs typeface="+mn-cs"/>
            </a:rPr>
            <a:t>●</a:t>
          </a:r>
          <a:r>
            <a:rPr lang="en-US" sz="1100" baseline="0">
              <a:effectLst/>
              <a:latin typeface="+mn-lt"/>
              <a:ea typeface="+mn-ea"/>
              <a:cs typeface="+mn-cs"/>
            </a:rPr>
            <a:t>  </a:t>
          </a:r>
          <a:r>
            <a:rPr lang="en-US" sz="1100" b="1">
              <a:effectLst/>
              <a:latin typeface="+mn-lt"/>
              <a:ea typeface="+mn-ea"/>
              <a:cs typeface="+mn-cs"/>
            </a:rPr>
            <a:t>Summary:</a:t>
          </a:r>
          <a:r>
            <a:rPr lang="en-US" sz="1100">
              <a:effectLst/>
              <a:latin typeface="+mn-lt"/>
              <a:ea typeface="+mn-ea"/>
              <a:cs typeface="+mn-cs"/>
            </a:rPr>
            <a:t>  This worksheet provides an overall summary of the Part 1051 credits that have been calculated from the preceding worksheets and allows the manufacturer to enter in credit trades and credits from previous model years so that these credits can be properly applied and compared to current model year credits.   This worksheet allows the manufacturer to outline how credits will be used to document compliance with the standards.  </a:t>
          </a:r>
          <a:endParaRPr lang="en-US">
            <a:effectLst/>
          </a:endParaRPr>
        </a:p>
        <a:p>
          <a:r>
            <a:rPr lang="en-US">
              <a:effectLst/>
            </a:rPr>
            <a:t> </a:t>
          </a:r>
          <a:endParaRPr lang="en-US" sz="1000" b="0" i="0" u="none" strike="noStrike" baseline="0">
            <a:solidFill>
              <a:srgbClr val="000000"/>
            </a:solidFill>
            <a:latin typeface="Arial"/>
            <a:cs typeface="Arial"/>
          </a:endParaRPr>
        </a:p>
        <a:p>
          <a:r>
            <a:rPr lang="en-US" sz="1000" b="1" i="0" u="none" strike="noStrike" baseline="0">
              <a:solidFill>
                <a:srgbClr val="000000"/>
              </a:solidFill>
              <a:latin typeface="Arial"/>
              <a:cs typeface="Arial"/>
            </a:rPr>
            <a:t>IV.  </a:t>
          </a:r>
          <a:r>
            <a:rPr lang="en-US" sz="1100" b="1">
              <a:effectLst/>
              <a:latin typeface="+mn-lt"/>
              <a:ea typeface="+mn-ea"/>
              <a:cs typeface="+mn-cs"/>
            </a:rPr>
            <a:t>Entering Data for the Current Model Year</a:t>
          </a:r>
          <a:endParaRPr lang="en-US" sz="1100">
            <a:effectLst/>
            <a:latin typeface="+mn-lt"/>
            <a:ea typeface="+mn-ea"/>
            <a:cs typeface="+mn-cs"/>
          </a:endParaRPr>
        </a:p>
        <a:p>
          <a:endParaRPr lang="en-US" sz="1100" b="1">
            <a:effectLst/>
            <a:latin typeface="+mn-lt"/>
            <a:ea typeface="+mn-ea"/>
            <a:cs typeface="+mn-cs"/>
          </a:endParaRPr>
        </a:p>
        <a:p>
          <a:r>
            <a:rPr lang="en-US" sz="1100">
              <a:effectLst/>
              <a:latin typeface="+mn-lt"/>
              <a:ea typeface="+mn-ea"/>
              <a:cs typeface="+mn-cs"/>
            </a:rPr>
            <a:t>The user should first enter in the Model Year and Manufacturer in the appropriate fields above the main table.   Enter in the appropriate information for each data element.  Cells</a:t>
          </a:r>
          <a:r>
            <a:rPr lang="en-US" sz="1100" baseline="0">
              <a:effectLst/>
              <a:latin typeface="+mn-lt"/>
              <a:ea typeface="+mn-ea"/>
              <a:cs typeface="+mn-cs"/>
            </a:rPr>
            <a:t> that are shaded are auto-calculated and cannot be edited.</a:t>
          </a:r>
          <a:br>
            <a:rPr lang="en-US">
              <a:effectLst/>
            </a:rPr>
          </a:br>
          <a:r>
            <a:rPr lang="en-US" sz="1100">
              <a:effectLst/>
              <a:latin typeface="+mn-lt"/>
              <a:ea typeface="+mn-ea"/>
              <a:cs typeface="+mn-cs"/>
            </a:rPr>
            <a:t> </a:t>
          </a:r>
        </a:p>
        <a:p>
          <a:r>
            <a:rPr lang="en-US" sz="1100">
              <a:effectLst/>
              <a:latin typeface="+mn-lt"/>
              <a:ea typeface="+mn-ea"/>
              <a:cs typeface="+mn-cs"/>
            </a:rPr>
            <a:t>It is the user’s responsibility to ensure that the Vehicle Type, Pollutant,</a:t>
          </a:r>
          <a:r>
            <a:rPr lang="en-US" sz="1100" baseline="0">
              <a:effectLst/>
              <a:latin typeface="+mn-lt"/>
              <a:ea typeface="+mn-ea"/>
              <a:cs typeface="+mn-cs"/>
            </a:rPr>
            <a:t> </a:t>
          </a:r>
          <a:r>
            <a:rPr lang="en-US" sz="1100">
              <a:effectLst/>
              <a:latin typeface="+mn-lt"/>
              <a:ea typeface="+mn-ea"/>
              <a:cs typeface="+mn-cs"/>
            </a:rPr>
            <a:t>FEL, Standard, and other fields are both accurate and compatible.  The Messages column to the right of the credit calculations provides additional information in the event that the first digit in the Engine Family Name does not match the Model Year.</a:t>
          </a:r>
          <a:r>
            <a:rPr lang="en-US" sz="1100" baseline="0">
              <a:effectLst/>
              <a:latin typeface="+mn-lt"/>
              <a:ea typeface="+mn-ea"/>
              <a:cs typeface="+mn-cs"/>
            </a:rPr>
            <a:t>   Additional messages are displayed to indicate if data is missing, or if FEL or Standard  caps have been exceeded.   </a:t>
          </a:r>
          <a:r>
            <a:rPr lang="en-US" sz="1100">
              <a:effectLst/>
              <a:latin typeface="+mn-lt"/>
              <a:ea typeface="+mn-ea"/>
              <a:cs typeface="+mn-cs"/>
            </a:rPr>
            <a:t>Note that any extra rows that do not contain any data, can be left blank.  If additional rows are needed, please contact EPA for a revised form and specify how many entries/rows will be required.</a:t>
          </a:r>
          <a:r>
            <a:rPr lang="en-US">
              <a:effectLst/>
            </a:rPr>
            <a:t> </a:t>
          </a:r>
          <a:br>
            <a:rPr lang="en-US">
              <a:effectLst/>
            </a:rPr>
          </a:br>
          <a:endParaRPr lang="en-US">
            <a:effectLst/>
          </a:endParaRPr>
        </a:p>
        <a:p>
          <a:r>
            <a:rPr lang="en-US" sz="1100">
              <a:effectLst/>
              <a:latin typeface="+mn-lt"/>
              <a:ea typeface="+mn-ea"/>
              <a:cs typeface="+mn-cs"/>
            </a:rPr>
            <a:t>Directly below the table, the current model year credit totals are provided.  These are calculated separately for each</a:t>
          </a:r>
          <a:r>
            <a:rPr lang="en-US" sz="1100" baseline="0">
              <a:effectLst/>
              <a:latin typeface="+mn-lt"/>
              <a:ea typeface="+mn-ea"/>
              <a:cs typeface="+mn-cs"/>
            </a:rPr>
            <a:t> </a:t>
          </a:r>
          <a:r>
            <a:rPr lang="en-US" sz="1100">
              <a:effectLst/>
              <a:latin typeface="+mn-lt"/>
              <a:ea typeface="+mn-ea"/>
              <a:cs typeface="+mn-cs"/>
            </a:rPr>
            <a:t>parameter (HC, CO, etc.) or category.  Any traded credits (purchased or sold), may be listed in the "Summary" worksheet and applied to current model year balances as needed.  </a:t>
          </a:r>
          <a:r>
            <a:rPr lang="en-US">
              <a:effectLst/>
            </a:rPr>
            <a:t> </a:t>
          </a:r>
          <a:br>
            <a:rPr lang="en-US">
              <a:effectLst/>
            </a:rPr>
          </a:br>
          <a:endParaRPr lang="en-US" sz="1100">
            <a:effectLst/>
            <a:latin typeface="+mn-lt"/>
            <a:ea typeface="+mn-ea"/>
            <a:cs typeface="+mn-cs"/>
          </a:endParaRPr>
        </a:p>
        <a:p>
          <a:r>
            <a:rPr lang="en-US" sz="1100" b="1">
              <a:effectLst/>
              <a:latin typeface="+mn-lt"/>
              <a:ea typeface="+mn-ea"/>
              <a:cs typeface="+mn-cs"/>
            </a:rPr>
            <a:t>V.  Summary of Credits</a:t>
          </a:r>
          <a:endParaRPr lang="en-US" sz="1100">
            <a:effectLst/>
            <a:latin typeface="+mn-lt"/>
            <a:ea typeface="+mn-ea"/>
            <a:cs typeface="+mn-cs"/>
          </a:endParaRPr>
        </a:p>
        <a:p>
          <a:r>
            <a:rPr lang="en-US" sz="1100">
              <a:effectLst/>
              <a:latin typeface="+mn-lt"/>
              <a:ea typeface="+mn-ea"/>
              <a:cs typeface="+mn-cs"/>
            </a:rPr>
            <a:t> </a:t>
          </a:r>
        </a:p>
        <a:p>
          <a:r>
            <a:rPr lang="en-US" sz="1100">
              <a:effectLst/>
              <a:latin typeface="+mn-lt"/>
              <a:ea typeface="+mn-ea"/>
              <a:cs typeface="+mn-cs"/>
            </a:rPr>
            <a:t>The "Summary" worksheet contains a summary of all credits (banked, traded, and current model year credits).  This worksheet allows for the application of these credits to current model year balances.  The initial step requires the </a:t>
          </a:r>
          <a:r>
            <a:rPr lang="en-US" sz="1100" b="0">
              <a:solidFill>
                <a:sysClr val="windowText" lastClr="000000"/>
              </a:solidFill>
              <a:effectLst/>
              <a:latin typeface="+mn-lt"/>
              <a:ea typeface="+mn-ea"/>
              <a:cs typeface="+mn-cs"/>
            </a:rPr>
            <a:t>entry of carryover or traded credit balances.</a:t>
          </a:r>
          <a:r>
            <a:rPr lang="en-US" sz="1100">
              <a:effectLst/>
              <a:latin typeface="+mn-lt"/>
              <a:ea typeface="+mn-ea"/>
              <a:cs typeface="+mn-cs"/>
            </a:rPr>
            <a:t>  The application and averaging of these existing credits with current model year credits is summarized in the second step below.  In this worksheet, any cells that are highlighted in yellow or orange are automatically populated based on information in the Current MY Credits worksheets or from the calculation of credits within the "Summary" worksheet.  </a:t>
          </a:r>
          <a:endParaRPr lang="en-US">
            <a:effectLst/>
          </a:endParaRPr>
        </a:p>
        <a:p>
          <a:r>
            <a:rPr lang="en-US" sz="1100">
              <a:effectLst/>
              <a:latin typeface="+mn-lt"/>
              <a:ea typeface="+mn-ea"/>
              <a:cs typeface="+mn-cs"/>
            </a:rPr>
            <a:t> </a:t>
          </a:r>
          <a:endParaRPr lang="en-US">
            <a:effectLst/>
          </a:endParaRPr>
        </a:p>
        <a:p>
          <a:r>
            <a:rPr lang="en-US" sz="1100">
              <a:effectLst/>
              <a:latin typeface="+mn-lt"/>
              <a:ea typeface="+mn-ea"/>
              <a:cs typeface="+mn-cs"/>
            </a:rPr>
            <a:t>In the</a:t>
          </a:r>
          <a:r>
            <a:rPr lang="en-US" sz="1100" b="1">
              <a:effectLst/>
              <a:latin typeface="+mn-lt"/>
              <a:ea typeface="+mn-ea"/>
              <a:cs typeface="+mn-cs"/>
            </a:rPr>
            <a:t> </a:t>
          </a:r>
          <a:r>
            <a:rPr lang="en-US" sz="1100">
              <a:effectLst/>
              <a:latin typeface="+mn-lt"/>
              <a:ea typeface="+mn-ea"/>
              <a:cs typeface="+mn-cs"/>
            </a:rPr>
            <a:t>"Credit Balances Before Averaging" section, enter any </a:t>
          </a:r>
          <a:r>
            <a:rPr lang="en-US" sz="1100" b="0">
              <a:solidFill>
                <a:sysClr val="windowText" lastClr="000000"/>
              </a:solidFill>
              <a:effectLst/>
              <a:latin typeface="+mn-lt"/>
              <a:ea typeface="+mn-ea"/>
              <a:cs typeface="+mn-cs"/>
            </a:rPr>
            <a:t>traded and carryover (banked) credit balances</a:t>
          </a:r>
          <a:r>
            <a:rPr lang="en-US" sz="1100">
              <a:effectLst/>
              <a:latin typeface="+mn-lt"/>
              <a:ea typeface="+mn-ea"/>
              <a:cs typeface="+mn-cs"/>
            </a:rPr>
            <a:t>.  Note that current model year credits are automatically populated in this summary sheet based on data entered and calculated within the "Current MY Credit Calc" worksheet.  Next, using the existing balances (as included in the "Credit Balances before Averaging" section), indicate in the "Credit Usage and Averaging" section, the number of traded or banked credits that should be applied to the current model year credit balances.  Ensure that credits are applied within the corresponding averaging set.  </a:t>
          </a:r>
          <a:r>
            <a:rPr lang="en-US">
              <a:effectLst/>
            </a:rPr>
            <a:t> </a:t>
          </a:r>
          <a:br>
            <a:rPr lang="en-US">
              <a:effectLst/>
            </a:rPr>
          </a:br>
          <a:endParaRPr lang="en-US">
            <a:effectLst/>
          </a:endParaRPr>
        </a:p>
        <a:p>
          <a:pPr>
            <a:lnSpc>
              <a:spcPts val="1400"/>
            </a:lnSpc>
          </a:pPr>
          <a:r>
            <a:rPr lang="en-US">
              <a:effectLst/>
            </a:rPr>
            <a:t> T</a:t>
          </a:r>
          <a:r>
            <a:rPr lang="en-US" sz="1100">
              <a:effectLst/>
              <a:latin typeface="+mn-lt"/>
              <a:ea typeface="+mn-ea"/>
              <a:cs typeface="+mn-cs"/>
            </a:rPr>
            <a:t>he "Credit Balances after Averaging" section of the worksheet is automatically populated with the credit balances based on the application of credits in the preceding section.  The final credit totals</a:t>
          </a:r>
          <a:r>
            <a:rPr lang="en-US" sz="1100" baseline="0">
              <a:effectLst/>
              <a:latin typeface="+mn-lt"/>
              <a:ea typeface="+mn-ea"/>
              <a:cs typeface="+mn-cs"/>
            </a:rPr>
            <a:t> in this section display the</a:t>
          </a:r>
          <a:r>
            <a:rPr lang="en-US" sz="1100">
              <a:effectLst/>
              <a:latin typeface="+mn-lt"/>
              <a:ea typeface="+mn-ea"/>
              <a:cs typeface="+mn-cs"/>
            </a:rPr>
            <a:t> remaining traded and banked credits</a:t>
          </a:r>
          <a:r>
            <a:rPr lang="en-US" sz="1100" baseline="0">
              <a:effectLst/>
              <a:latin typeface="+mn-lt"/>
              <a:ea typeface="+mn-ea"/>
              <a:cs typeface="+mn-cs"/>
            </a:rPr>
            <a:t> (i.e.</a:t>
          </a:r>
          <a:r>
            <a:rPr lang="en-US" sz="1100">
              <a:effectLst/>
              <a:latin typeface="+mn-lt"/>
              <a:ea typeface="+mn-ea"/>
              <a:cs typeface="+mn-cs"/>
            </a:rPr>
            <a:t>, the banked/traded balances before averaging </a:t>
          </a:r>
          <a:r>
            <a:rPr lang="en-US" sz="1100" u="sng">
              <a:effectLst/>
              <a:latin typeface="+mn-lt"/>
              <a:ea typeface="+mn-ea"/>
              <a:cs typeface="+mn-cs"/>
            </a:rPr>
            <a:t>reduced</a:t>
          </a:r>
          <a:r>
            <a:rPr lang="en-US" sz="1100" u="sng" baseline="0">
              <a:effectLst/>
              <a:latin typeface="+mn-lt"/>
              <a:ea typeface="+mn-ea"/>
              <a:cs typeface="+mn-cs"/>
            </a:rPr>
            <a:t> by </a:t>
          </a:r>
          <a:r>
            <a:rPr lang="en-US" sz="1100" baseline="0">
              <a:effectLst/>
              <a:latin typeface="+mn-lt"/>
              <a:ea typeface="+mn-ea"/>
              <a:cs typeface="+mn-cs"/>
            </a:rPr>
            <a:t>the number of credits actually "applied" to the final balance)</a:t>
          </a:r>
          <a:r>
            <a:rPr lang="en-US" sz="1100">
              <a:effectLst/>
              <a:latin typeface="+mn-lt"/>
              <a:ea typeface="+mn-ea"/>
              <a:cs typeface="+mn-cs"/>
            </a:rPr>
            <a:t> as well as the Final Credit Balances,</a:t>
          </a:r>
          <a:r>
            <a:rPr lang="en-US" sz="1100" baseline="0">
              <a:effectLst/>
              <a:latin typeface="+mn-lt"/>
              <a:ea typeface="+mn-ea"/>
              <a:cs typeface="+mn-cs"/>
            </a:rPr>
            <a:t> which reflect the corresponding C</a:t>
          </a:r>
          <a:r>
            <a:rPr lang="en-US" sz="1100">
              <a:effectLst/>
              <a:latin typeface="+mn-lt"/>
              <a:ea typeface="+mn-ea"/>
              <a:cs typeface="+mn-cs"/>
            </a:rPr>
            <a:t>urrent MY credit balances </a:t>
          </a:r>
          <a:r>
            <a:rPr lang="en-US" sz="1100" u="sng">
              <a:effectLst/>
              <a:latin typeface="+mn-lt"/>
              <a:ea typeface="+mn-ea"/>
              <a:cs typeface="+mn-cs"/>
            </a:rPr>
            <a:t>plus</a:t>
          </a:r>
          <a:r>
            <a:rPr lang="en-US" sz="1100">
              <a:effectLst/>
              <a:latin typeface="+mn-lt"/>
              <a:ea typeface="+mn-ea"/>
              <a:cs typeface="+mn-cs"/>
            </a:rPr>
            <a:t> any</a:t>
          </a:r>
          <a:r>
            <a:rPr lang="en-US" sz="1100" baseline="0">
              <a:effectLst/>
              <a:latin typeface="+mn-lt"/>
              <a:ea typeface="+mn-ea"/>
              <a:cs typeface="+mn-cs"/>
            </a:rPr>
            <a:t> credits "applied" to the balance in the preceding section</a:t>
          </a:r>
          <a:r>
            <a:rPr lang="en-US" sz="1100">
              <a:effectLst/>
              <a:latin typeface="+mn-lt"/>
              <a:ea typeface="+mn-ea"/>
              <a:cs typeface="+mn-cs"/>
            </a:rPr>
            <a:t>. </a:t>
          </a:r>
          <a:endParaRPr lang="en-US">
            <a:effectLst/>
          </a:endParaRPr>
        </a:p>
        <a:p>
          <a:pPr>
            <a:lnSpc>
              <a:spcPts val="1200"/>
            </a:lnSpc>
          </a:pPr>
          <a:endParaRPr lang="en-US" sz="1100">
            <a:effectLst/>
            <a:latin typeface="+mn-lt"/>
            <a:ea typeface="+mn-ea"/>
            <a:cs typeface="+mn-cs"/>
          </a:endParaRPr>
        </a:p>
      </xdr:txBody>
    </xdr:sp>
    <xdr:clientData/>
  </xdr:twoCellAnchor>
  <xdr:twoCellAnchor editAs="oneCell">
    <xdr:from>
      <xdr:col>0</xdr:col>
      <xdr:colOff>142875</xdr:colOff>
      <xdr:row>0</xdr:row>
      <xdr:rowOff>123825</xdr:rowOff>
    </xdr:from>
    <xdr:to>
      <xdr:col>2</xdr:col>
      <xdr:colOff>28575</xdr:colOff>
      <xdr:row>5</xdr:row>
      <xdr:rowOff>0</xdr:rowOff>
    </xdr:to>
    <xdr:pic>
      <xdr:nvPicPr>
        <xdr:cNvPr id="6491" name="Picture 1" descr="epa_seal_small_trim">
          <a:extLst>
            <a:ext uri="{FF2B5EF4-FFF2-40B4-BE49-F238E27FC236}">
              <a16:creationId xmlns:a16="http://schemas.microsoft.com/office/drawing/2014/main" id="{00000000-0008-0000-0000-00005B19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23825"/>
          <a:ext cx="914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95250</xdr:colOff>
      <xdr:row>86</xdr:row>
      <xdr:rowOff>66675</xdr:rowOff>
    </xdr:from>
    <xdr:to>
      <xdr:col>16</xdr:col>
      <xdr:colOff>857250</xdr:colOff>
      <xdr:row>91</xdr:row>
      <xdr:rowOff>152400</xdr:rowOff>
    </xdr:to>
    <xdr:sp macro="" textlink="">
      <xdr:nvSpPr>
        <xdr:cNvPr id="5" name="Text Box 922">
          <a:extLst>
            <a:ext uri="{FF2B5EF4-FFF2-40B4-BE49-F238E27FC236}">
              <a16:creationId xmlns:a16="http://schemas.microsoft.com/office/drawing/2014/main" id="{00000000-0008-0000-0000-000005000000}"/>
            </a:ext>
          </a:extLst>
        </xdr:cNvPr>
        <xdr:cNvSpPr txBox="1">
          <a:spLocks noChangeArrowheads="1"/>
        </xdr:cNvSpPr>
      </xdr:nvSpPr>
      <xdr:spPr bwMode="auto">
        <a:xfrm>
          <a:off x="7296150" y="14382750"/>
          <a:ext cx="1790700" cy="895350"/>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August 31, 2022 </a:t>
          </a:r>
        </a:p>
        <a:p>
          <a:pPr algn="ctr" rtl="0">
            <a:defRPr sz="1000"/>
          </a:pPr>
          <a:r>
            <a:rPr lang="en-US" sz="800" b="0" i="0" u="none" strike="noStrike" baseline="0">
              <a:solidFill>
                <a:sysClr val="windowText" lastClr="000000"/>
              </a:solidFill>
              <a:latin typeface="Arial"/>
              <a:cs typeface="Arial"/>
            </a:rPr>
            <a:t>(currently under OMB Review)</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a:t>
          </a:r>
          <a:r>
            <a:rPr lang="en-US" sz="800" b="0" i="0" u="none" strike="noStrike" baseline="0">
              <a:solidFill>
                <a:schemeClr val="tx1"/>
              </a:solidFill>
              <a:latin typeface="Arial"/>
              <a:cs typeface="Arial"/>
            </a:rPr>
            <a:t>462</a:t>
          </a:r>
        </a:p>
        <a:p>
          <a:pPr algn="ctr" rtl="0">
            <a:defRPr sz="1000"/>
          </a:pPr>
          <a:endParaRPr lang="en-US"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47625</xdr:rowOff>
    </xdr:from>
    <xdr:to>
      <xdr:col>1</xdr:col>
      <xdr:colOff>1095375</xdr:colOff>
      <xdr:row>5</xdr:row>
      <xdr:rowOff>143107</xdr:rowOff>
    </xdr:to>
    <xdr:pic>
      <xdr:nvPicPr>
        <xdr:cNvPr id="1595" name="Picture 1" descr="epa_seal_small_trim">
          <a:extLst>
            <a:ext uri="{FF2B5EF4-FFF2-40B4-BE49-F238E27FC236}">
              <a16:creationId xmlns:a16="http://schemas.microsoft.com/office/drawing/2014/main" id="{00000000-0008-0000-0100-00003B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90500"/>
          <a:ext cx="1000125" cy="94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609600</xdr:colOff>
      <xdr:row>0</xdr:row>
      <xdr:rowOff>95250</xdr:rowOff>
    </xdr:from>
    <xdr:to>
      <xdr:col>2</xdr:col>
      <xdr:colOff>161925</xdr:colOff>
      <xdr:row>5</xdr:row>
      <xdr:rowOff>9525</xdr:rowOff>
    </xdr:to>
    <xdr:pic>
      <xdr:nvPicPr>
        <xdr:cNvPr id="2" name="Picture 1" descr="epa_seal_small_tri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90575" y="95250"/>
          <a:ext cx="914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95249</xdr:colOff>
      <xdr:row>1</xdr:row>
      <xdr:rowOff>47624</xdr:rowOff>
    </xdr:from>
    <xdr:to>
      <xdr:col>1</xdr:col>
      <xdr:colOff>1152525</xdr:colOff>
      <xdr:row>5</xdr:row>
      <xdr:rowOff>160883</xdr:rowOff>
    </xdr:to>
    <xdr:pic>
      <xdr:nvPicPr>
        <xdr:cNvPr id="2" name="Picture 1" descr="epa_seal_small_trim">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190499"/>
          <a:ext cx="1057276" cy="970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76200</xdr:rowOff>
    </xdr:from>
    <xdr:to>
      <xdr:col>1</xdr:col>
      <xdr:colOff>952500</xdr:colOff>
      <xdr:row>4</xdr:row>
      <xdr:rowOff>18754</xdr:rowOff>
    </xdr:to>
    <xdr:pic>
      <xdr:nvPicPr>
        <xdr:cNvPr id="2" name="Picture 1" descr="epa_seal_small_trim">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1" y="76200"/>
          <a:ext cx="923924" cy="80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190501</xdr:colOff>
      <xdr:row>1</xdr:row>
      <xdr:rowOff>9525</xdr:rowOff>
    </xdr:from>
    <xdr:to>
      <xdr:col>1</xdr:col>
      <xdr:colOff>796362</xdr:colOff>
      <xdr:row>5</xdr:row>
      <xdr:rowOff>0</xdr:rowOff>
    </xdr:to>
    <xdr:pic>
      <xdr:nvPicPr>
        <xdr:cNvPr id="2" name="Picture 1" descr="epa_seal_small_trim">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71450"/>
          <a:ext cx="996386"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55</xdr:row>
      <xdr:rowOff>9525</xdr:rowOff>
    </xdr:from>
    <xdr:to>
      <xdr:col>1</xdr:col>
      <xdr:colOff>1095375</xdr:colOff>
      <xdr:row>60</xdr:row>
      <xdr:rowOff>28575</xdr:rowOff>
    </xdr:to>
    <xdr:sp macro="" textlink="">
      <xdr:nvSpPr>
        <xdr:cNvPr id="3" name="Text Box 922">
          <a:extLst>
            <a:ext uri="{FF2B5EF4-FFF2-40B4-BE49-F238E27FC236}">
              <a16:creationId xmlns:a16="http://schemas.microsoft.com/office/drawing/2014/main" id="{00000000-0008-0000-0500-000003000000}"/>
            </a:ext>
          </a:extLst>
        </xdr:cNvPr>
        <xdr:cNvSpPr txBox="1">
          <a:spLocks noChangeArrowheads="1"/>
        </xdr:cNvSpPr>
      </xdr:nvSpPr>
      <xdr:spPr bwMode="auto">
        <a:xfrm>
          <a:off x="38100" y="9601200"/>
          <a:ext cx="1238250" cy="838200"/>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August 31, 2012 </a:t>
          </a:r>
        </a:p>
        <a:p>
          <a:pPr algn="ctr" rtl="0">
            <a:defRPr sz="1000"/>
          </a:pPr>
          <a:r>
            <a:rPr lang="en-US" sz="800" b="0" i="0" u="none" strike="noStrike" baseline="0">
              <a:solidFill>
                <a:srgbClr val="000000"/>
              </a:solidFill>
              <a:latin typeface="Arial"/>
              <a:cs typeface="Arial"/>
            </a:rPr>
            <a:t>(currently under OMB review)</a:t>
          </a:r>
        </a:p>
        <a:p>
          <a:pPr algn="ctr" rtl="0">
            <a:defRPr sz="1000"/>
          </a:pPr>
          <a:r>
            <a:rPr lang="en-US" sz="800" b="0" i="0" u="none" strike="noStrike" baseline="0">
              <a:solidFill>
                <a:srgbClr val="000000"/>
              </a:solidFill>
              <a:latin typeface="Arial"/>
              <a:cs typeface="Arial"/>
            </a:rPr>
            <a:t>EPA Form 5900-</a:t>
          </a:r>
          <a:r>
            <a:rPr lang="en-US" sz="800" b="0" i="0" u="none" strike="noStrike" baseline="0">
              <a:solidFill>
                <a:srgbClr val="FF0000"/>
              </a:solidFill>
              <a:latin typeface="Arial"/>
              <a:cs typeface="Arial"/>
            </a:rPr>
            <a:t>XXX</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371475</xdr:colOff>
      <xdr:row>0</xdr:row>
      <xdr:rowOff>133350</xdr:rowOff>
    </xdr:from>
    <xdr:to>
      <xdr:col>2</xdr:col>
      <xdr:colOff>704850</xdr:colOff>
      <xdr:row>5</xdr:row>
      <xdr:rowOff>190500</xdr:rowOff>
    </xdr:to>
    <xdr:pic>
      <xdr:nvPicPr>
        <xdr:cNvPr id="3370" name="Picture 2">
          <a:extLst>
            <a:ext uri="{FF2B5EF4-FFF2-40B4-BE49-F238E27FC236}">
              <a16:creationId xmlns:a16="http://schemas.microsoft.com/office/drawing/2014/main" id="{00000000-0008-0000-0600-00002A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33350"/>
          <a:ext cx="11144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4"/>
  <sheetViews>
    <sheetView tabSelected="1" topLeftCell="A4" workbookViewId="0">
      <selection activeCell="R93" sqref="R93"/>
    </sheetView>
  </sheetViews>
  <sheetFormatPr defaultRowHeight="12.75" x14ac:dyDescent="0.2"/>
  <cols>
    <col min="1" max="16" width="7.7109375" customWidth="1"/>
    <col min="17" max="17" width="13.28515625" customWidth="1"/>
  </cols>
  <sheetData>
    <row r="1" spans="1:17" x14ac:dyDescent="0.2">
      <c r="A1" s="45"/>
      <c r="B1" s="45"/>
      <c r="C1" s="45"/>
      <c r="D1" s="45"/>
      <c r="E1" s="45"/>
      <c r="F1" s="45"/>
      <c r="G1" s="45"/>
      <c r="H1" s="45"/>
      <c r="I1" s="45"/>
      <c r="J1" s="45"/>
      <c r="K1" s="45"/>
      <c r="L1" s="45"/>
      <c r="M1" s="45"/>
      <c r="N1" s="45"/>
      <c r="O1" s="45"/>
      <c r="P1" s="45"/>
      <c r="Q1" s="45"/>
    </row>
    <row r="2" spans="1:17" ht="18" x14ac:dyDescent="0.25">
      <c r="A2" s="280" t="s">
        <v>11</v>
      </c>
      <c r="B2" s="280"/>
      <c r="C2" s="280"/>
      <c r="D2" s="280"/>
      <c r="E2" s="280"/>
      <c r="F2" s="280"/>
      <c r="G2" s="280"/>
      <c r="H2" s="280"/>
      <c r="I2" s="280"/>
      <c r="J2" s="280"/>
      <c r="K2" s="280"/>
      <c r="L2" s="280"/>
      <c r="M2" s="280"/>
      <c r="N2" s="280"/>
      <c r="O2" s="280"/>
      <c r="P2" s="280"/>
      <c r="Q2" s="280"/>
    </row>
    <row r="3" spans="1:17" ht="20.25" x14ac:dyDescent="0.3">
      <c r="A3" s="281" t="s">
        <v>12</v>
      </c>
      <c r="B3" s="281"/>
      <c r="C3" s="281"/>
      <c r="D3" s="281"/>
      <c r="E3" s="281"/>
      <c r="F3" s="281"/>
      <c r="G3" s="281"/>
      <c r="H3" s="281"/>
      <c r="I3" s="281"/>
      <c r="J3" s="281"/>
      <c r="K3" s="281"/>
      <c r="L3" s="281"/>
      <c r="M3" s="281"/>
      <c r="N3" s="281"/>
      <c r="O3" s="281"/>
      <c r="P3" s="281"/>
      <c r="Q3" s="281"/>
    </row>
    <row r="4" spans="1:17" ht="18" x14ac:dyDescent="0.25">
      <c r="A4" s="280" t="s">
        <v>22</v>
      </c>
      <c r="B4" s="280"/>
      <c r="C4" s="280"/>
      <c r="D4" s="280"/>
      <c r="E4" s="280"/>
      <c r="F4" s="280"/>
      <c r="G4" s="280"/>
      <c r="H4" s="280"/>
      <c r="I4" s="280"/>
      <c r="J4" s="280"/>
      <c r="K4" s="280"/>
      <c r="L4" s="280"/>
      <c r="M4" s="280"/>
      <c r="N4" s="280"/>
      <c r="O4" s="280"/>
      <c r="P4" s="280"/>
      <c r="Q4" s="280"/>
    </row>
    <row r="5" spans="1:17" x14ac:dyDescent="0.2">
      <c r="A5" s="46"/>
      <c r="B5" s="46"/>
      <c r="C5" s="46"/>
      <c r="D5" s="46"/>
      <c r="E5" s="46"/>
      <c r="F5" s="46"/>
      <c r="G5" s="46"/>
      <c r="H5" s="46"/>
      <c r="I5" s="46"/>
      <c r="J5" s="46"/>
      <c r="K5" s="46"/>
      <c r="L5" s="46"/>
      <c r="M5" s="46"/>
      <c r="N5" s="46"/>
      <c r="O5" s="46"/>
      <c r="P5" s="46"/>
      <c r="Q5" s="46"/>
    </row>
    <row r="6" spans="1:17" ht="20.25" x14ac:dyDescent="0.3">
      <c r="A6" s="282" t="s">
        <v>80</v>
      </c>
      <c r="B6" s="282"/>
      <c r="C6" s="282"/>
      <c r="D6" s="282"/>
      <c r="E6" s="282"/>
      <c r="F6" s="282"/>
      <c r="G6" s="282"/>
      <c r="H6" s="282"/>
      <c r="I6" s="282"/>
      <c r="J6" s="282"/>
      <c r="K6" s="282"/>
      <c r="L6" s="282"/>
      <c r="M6" s="282"/>
      <c r="N6" s="282"/>
      <c r="O6" s="282"/>
      <c r="P6" s="282"/>
      <c r="Q6" s="282"/>
    </row>
    <row r="7" spans="1:17" x14ac:dyDescent="0.2">
      <c r="A7" s="286" t="s">
        <v>253</v>
      </c>
      <c r="B7" s="286"/>
      <c r="C7" s="286"/>
      <c r="D7" s="286"/>
      <c r="E7" s="286"/>
      <c r="F7" s="286"/>
      <c r="G7" s="286"/>
      <c r="H7" s="286"/>
      <c r="I7" s="286"/>
      <c r="J7" s="286"/>
      <c r="K7" s="286"/>
      <c r="L7" s="286"/>
      <c r="M7" s="286"/>
      <c r="N7" s="286"/>
      <c r="O7" s="286"/>
      <c r="P7" s="286"/>
      <c r="Q7" s="286"/>
    </row>
    <row r="8" spans="1:17" x14ac:dyDescent="0.2">
      <c r="A8" s="47"/>
      <c r="B8" s="47"/>
      <c r="C8" s="47"/>
      <c r="D8" s="47"/>
      <c r="E8" s="47"/>
      <c r="F8" s="47"/>
      <c r="G8" s="47"/>
      <c r="H8" s="47"/>
      <c r="I8" s="47"/>
      <c r="J8" s="47"/>
      <c r="K8" s="47"/>
      <c r="L8" s="47"/>
      <c r="M8" s="47"/>
      <c r="N8" s="47"/>
      <c r="O8" s="47"/>
      <c r="P8" s="47"/>
      <c r="Q8" s="47"/>
    </row>
    <row r="9" spans="1:17" ht="18" x14ac:dyDescent="0.25">
      <c r="A9" s="287" t="s">
        <v>18</v>
      </c>
      <c r="B9" s="287"/>
      <c r="C9" s="287"/>
      <c r="D9" s="287"/>
      <c r="E9" s="287"/>
      <c r="F9" s="287"/>
      <c r="G9" s="287"/>
      <c r="H9" s="287"/>
      <c r="I9" s="287"/>
      <c r="J9" s="287"/>
      <c r="K9" s="287"/>
      <c r="L9" s="287"/>
      <c r="M9" s="287"/>
      <c r="N9" s="287"/>
      <c r="O9" s="287"/>
      <c r="P9" s="287"/>
      <c r="Q9" s="287"/>
    </row>
    <row r="10" spans="1:17" x14ac:dyDescent="0.2">
      <c r="A10" s="47"/>
      <c r="B10" s="47"/>
      <c r="C10" s="47"/>
      <c r="D10" s="47"/>
      <c r="E10" s="47"/>
      <c r="F10" s="47"/>
      <c r="G10" s="47"/>
      <c r="H10" s="47"/>
      <c r="I10" s="47"/>
      <c r="J10" s="47"/>
      <c r="K10" s="47"/>
      <c r="L10" s="47"/>
      <c r="M10" s="47"/>
      <c r="N10" s="47"/>
      <c r="O10" s="47"/>
      <c r="P10" s="47"/>
      <c r="Q10" s="47"/>
    </row>
    <row r="11" spans="1:17" x14ac:dyDescent="0.2">
      <c r="A11" s="47"/>
      <c r="B11" s="47"/>
      <c r="C11" s="47"/>
      <c r="D11" s="47"/>
      <c r="E11" s="47"/>
      <c r="F11" s="47"/>
      <c r="G11" s="47"/>
      <c r="H11" s="47"/>
      <c r="I11" s="47"/>
      <c r="J11" s="47"/>
      <c r="K11" s="47"/>
      <c r="L11" s="47"/>
      <c r="M11" s="47"/>
      <c r="N11" s="47"/>
      <c r="O11" s="47"/>
      <c r="P11" s="47"/>
      <c r="Q11" s="47"/>
    </row>
    <row r="12" spans="1:17" x14ac:dyDescent="0.2">
      <c r="A12" s="47"/>
      <c r="B12" s="47"/>
      <c r="C12" s="47"/>
      <c r="D12" s="47"/>
      <c r="E12" s="47"/>
      <c r="F12" s="47"/>
      <c r="G12" s="47"/>
      <c r="H12" s="47"/>
      <c r="I12" s="47"/>
      <c r="J12" s="47"/>
      <c r="K12" s="47"/>
      <c r="L12" s="47"/>
      <c r="M12" s="47"/>
      <c r="N12" s="47"/>
      <c r="O12" s="47"/>
      <c r="P12" s="47"/>
      <c r="Q12" s="47"/>
    </row>
    <row r="13" spans="1:17" x14ac:dyDescent="0.2">
      <c r="A13" s="47"/>
      <c r="B13" s="47"/>
      <c r="C13" s="47"/>
      <c r="D13" s="47"/>
      <c r="E13" s="47"/>
      <c r="F13" s="47"/>
      <c r="G13" s="47"/>
      <c r="H13" s="47"/>
      <c r="I13" s="47"/>
      <c r="J13" s="47"/>
      <c r="K13" s="47"/>
      <c r="L13" s="47"/>
      <c r="M13" s="47"/>
      <c r="N13" s="47"/>
      <c r="O13" s="47"/>
      <c r="P13" s="47"/>
      <c r="Q13" s="47"/>
    </row>
    <row r="14" spans="1:17" x14ac:dyDescent="0.2">
      <c r="A14" s="47"/>
      <c r="B14" s="47"/>
      <c r="C14" s="47"/>
      <c r="D14" s="47"/>
      <c r="E14" s="47"/>
      <c r="F14" s="47"/>
      <c r="G14" s="47"/>
      <c r="H14" s="47"/>
      <c r="I14" s="47"/>
      <c r="J14" s="47"/>
      <c r="K14" s="47"/>
      <c r="L14" s="47"/>
      <c r="M14" s="47"/>
      <c r="N14" s="47"/>
      <c r="O14" s="47"/>
      <c r="P14" s="47"/>
      <c r="Q14" s="47"/>
    </row>
    <row r="15" spans="1:17" x14ac:dyDescent="0.2">
      <c r="A15" s="47"/>
      <c r="B15" s="47"/>
      <c r="C15" s="47"/>
      <c r="D15" s="47"/>
      <c r="E15" s="47"/>
      <c r="F15" s="47"/>
      <c r="G15" s="47"/>
      <c r="H15" s="47"/>
      <c r="I15" s="47"/>
      <c r="J15" s="47"/>
      <c r="K15" s="47"/>
      <c r="L15" s="47"/>
      <c r="M15" s="47"/>
      <c r="N15" s="47"/>
      <c r="O15" s="47"/>
      <c r="P15" s="47"/>
      <c r="Q15" s="47"/>
    </row>
    <row r="16" spans="1:17" x14ac:dyDescent="0.2">
      <c r="A16" s="47"/>
      <c r="B16" s="47"/>
      <c r="C16" s="47"/>
      <c r="D16" s="47"/>
      <c r="E16" s="47"/>
      <c r="F16" s="47"/>
      <c r="G16" s="47"/>
      <c r="H16" s="47"/>
      <c r="I16" s="47"/>
      <c r="J16" s="47"/>
      <c r="K16" s="47"/>
      <c r="L16" s="47"/>
      <c r="M16" s="47"/>
      <c r="N16" s="47"/>
      <c r="O16" s="47"/>
      <c r="P16" s="47"/>
      <c r="Q16" s="47"/>
    </row>
    <row r="17" spans="1:17" x14ac:dyDescent="0.2">
      <c r="A17" s="47"/>
      <c r="B17" s="47"/>
      <c r="C17" s="47"/>
      <c r="D17" s="47"/>
      <c r="E17" s="47"/>
      <c r="F17" s="47"/>
      <c r="G17" s="47"/>
      <c r="H17" s="47"/>
      <c r="I17" s="47"/>
      <c r="J17" s="47"/>
      <c r="K17" s="47"/>
      <c r="L17" s="47"/>
      <c r="M17" s="47"/>
      <c r="N17" s="47"/>
      <c r="O17" s="47"/>
      <c r="P17" s="47"/>
      <c r="Q17" s="47"/>
    </row>
    <row r="18" spans="1:17" x14ac:dyDescent="0.2">
      <c r="A18" s="47"/>
      <c r="B18" s="47"/>
      <c r="C18" s="47"/>
      <c r="D18" s="47"/>
      <c r="E18" s="47"/>
      <c r="F18" s="47"/>
      <c r="G18" s="47"/>
      <c r="H18" s="47"/>
      <c r="I18" s="47"/>
      <c r="J18" s="47"/>
      <c r="K18" s="47"/>
      <c r="L18" s="47"/>
      <c r="M18" s="47"/>
      <c r="N18" s="47"/>
      <c r="O18" s="47"/>
      <c r="P18" s="47"/>
      <c r="Q18" s="47"/>
    </row>
    <row r="19" spans="1:17" x14ac:dyDescent="0.2">
      <c r="A19" s="47"/>
      <c r="B19" s="47"/>
      <c r="C19" s="47"/>
      <c r="D19" s="47"/>
      <c r="E19" s="47"/>
      <c r="F19" s="47"/>
      <c r="G19" s="47"/>
      <c r="H19" s="47"/>
      <c r="I19" s="47"/>
      <c r="J19" s="47"/>
      <c r="K19" s="47"/>
      <c r="L19" s="47"/>
      <c r="M19" s="47"/>
      <c r="N19" s="47"/>
      <c r="O19" s="47"/>
      <c r="P19" s="47"/>
      <c r="Q19" s="47"/>
    </row>
    <row r="20" spans="1:17" x14ac:dyDescent="0.2">
      <c r="A20" s="47"/>
      <c r="B20" s="47"/>
      <c r="C20" s="47"/>
      <c r="D20" s="47"/>
      <c r="E20" s="47"/>
      <c r="F20" s="47"/>
      <c r="G20" s="47"/>
      <c r="H20" s="47"/>
      <c r="I20" s="47"/>
      <c r="J20" s="47"/>
      <c r="K20" s="47"/>
      <c r="L20" s="47"/>
      <c r="M20" s="47"/>
      <c r="N20" s="47"/>
      <c r="O20" s="47"/>
      <c r="P20" s="47"/>
      <c r="Q20" s="47"/>
    </row>
    <row r="21" spans="1:17" x14ac:dyDescent="0.2">
      <c r="A21" s="47"/>
      <c r="B21" s="47"/>
      <c r="C21" s="47"/>
      <c r="D21" s="47"/>
      <c r="E21" s="47"/>
      <c r="F21" s="47"/>
      <c r="G21" s="47"/>
      <c r="H21" s="47"/>
      <c r="I21" s="47"/>
      <c r="J21" s="47"/>
      <c r="K21" s="47"/>
      <c r="L21" s="47"/>
      <c r="M21" s="47"/>
      <c r="N21" s="47"/>
      <c r="O21" s="47"/>
      <c r="P21" s="47"/>
      <c r="Q21" s="47"/>
    </row>
    <row r="22" spans="1:17" x14ac:dyDescent="0.2">
      <c r="A22" s="47"/>
      <c r="B22" s="47"/>
      <c r="C22" s="47"/>
      <c r="D22" s="47"/>
      <c r="E22" s="47"/>
      <c r="F22" s="47"/>
      <c r="G22" s="47"/>
      <c r="H22" s="47"/>
      <c r="I22" s="47"/>
      <c r="J22" s="47"/>
      <c r="K22" s="47"/>
      <c r="L22" s="47"/>
      <c r="M22" s="47"/>
      <c r="N22" s="47"/>
      <c r="O22" s="47"/>
      <c r="P22" s="47"/>
      <c r="Q22" s="47"/>
    </row>
    <row r="23" spans="1:17" x14ac:dyDescent="0.2">
      <c r="A23" s="47"/>
      <c r="B23" s="47"/>
      <c r="C23" s="47"/>
      <c r="D23" s="47"/>
      <c r="E23" s="47"/>
      <c r="F23" s="47"/>
      <c r="G23" s="47"/>
      <c r="H23" s="47"/>
      <c r="I23" s="47"/>
      <c r="J23" s="47"/>
      <c r="K23" s="47"/>
      <c r="L23" s="47"/>
      <c r="M23" s="47"/>
      <c r="N23" s="47"/>
      <c r="O23" s="47"/>
      <c r="P23" s="47"/>
      <c r="Q23" s="47"/>
    </row>
    <row r="24" spans="1:17" x14ac:dyDescent="0.2">
      <c r="A24" s="47"/>
      <c r="B24" s="47"/>
      <c r="C24" s="47"/>
      <c r="D24" s="47"/>
      <c r="E24" s="47"/>
      <c r="F24" s="47"/>
      <c r="G24" s="47"/>
      <c r="H24" s="47"/>
      <c r="I24" s="47"/>
      <c r="J24" s="47"/>
      <c r="K24" s="47"/>
      <c r="L24" s="47"/>
      <c r="M24" s="47"/>
      <c r="N24" s="47"/>
      <c r="O24" s="47"/>
      <c r="P24" s="47"/>
      <c r="Q24" s="47"/>
    </row>
    <row r="25" spans="1:17" x14ac:dyDescent="0.2">
      <c r="A25" s="47"/>
      <c r="B25" s="47"/>
      <c r="C25" s="47"/>
      <c r="D25" s="47"/>
      <c r="E25" s="47"/>
      <c r="F25" s="47"/>
      <c r="G25" s="47"/>
      <c r="H25" s="47"/>
      <c r="I25" s="47"/>
      <c r="J25" s="47"/>
      <c r="K25" s="47"/>
      <c r="L25" s="47"/>
      <c r="M25" s="47"/>
      <c r="N25" s="47"/>
      <c r="O25" s="47"/>
      <c r="P25" s="47"/>
      <c r="Q25" s="47"/>
    </row>
    <row r="26" spans="1:17" x14ac:dyDescent="0.2">
      <c r="A26" s="47"/>
      <c r="B26" s="47"/>
      <c r="C26" s="47"/>
      <c r="D26" s="47"/>
      <c r="E26" s="47"/>
      <c r="F26" s="47"/>
      <c r="G26" s="47"/>
      <c r="H26" s="47"/>
      <c r="I26" s="47"/>
      <c r="J26" s="47"/>
      <c r="K26" s="47"/>
      <c r="L26" s="47"/>
      <c r="M26" s="47"/>
      <c r="N26" s="47"/>
      <c r="O26" s="47"/>
      <c r="P26" s="47"/>
      <c r="Q26" s="47"/>
    </row>
    <row r="27" spans="1:17" x14ac:dyDescent="0.2">
      <c r="A27" s="47"/>
      <c r="B27" s="47"/>
      <c r="C27" s="47"/>
      <c r="D27" s="47"/>
      <c r="E27" s="47"/>
      <c r="F27" s="47"/>
      <c r="G27" s="47"/>
      <c r="H27" s="47"/>
      <c r="I27" s="47"/>
      <c r="J27" s="47"/>
      <c r="K27" s="47"/>
      <c r="L27" s="47"/>
      <c r="M27" s="47"/>
      <c r="N27" s="47"/>
      <c r="O27" s="47"/>
      <c r="P27" s="47"/>
      <c r="Q27" s="47"/>
    </row>
    <row r="28" spans="1:17" x14ac:dyDescent="0.2">
      <c r="A28" s="47"/>
      <c r="B28" s="47"/>
      <c r="C28" s="47"/>
      <c r="D28" s="47"/>
      <c r="E28" s="47"/>
      <c r="F28" s="47"/>
      <c r="G28" s="47"/>
      <c r="H28" s="47"/>
      <c r="I28" s="47"/>
      <c r="J28" s="47"/>
      <c r="K28" s="47"/>
      <c r="L28" s="47"/>
      <c r="M28" s="47"/>
      <c r="N28" s="47"/>
      <c r="O28" s="47"/>
      <c r="P28" s="47"/>
      <c r="Q28" s="47"/>
    </row>
    <row r="29" spans="1:17" x14ac:dyDescent="0.2">
      <c r="A29" s="47"/>
      <c r="B29" s="47"/>
      <c r="C29" s="47"/>
      <c r="D29" s="47"/>
      <c r="E29" s="47"/>
      <c r="F29" s="47"/>
      <c r="G29" s="47"/>
      <c r="H29" s="47"/>
      <c r="I29" s="47"/>
      <c r="J29" s="47"/>
      <c r="K29" s="47"/>
      <c r="L29" s="47"/>
      <c r="M29" s="47"/>
      <c r="N29" s="47"/>
      <c r="O29" s="47"/>
      <c r="P29" s="47"/>
      <c r="Q29" s="47"/>
    </row>
    <row r="30" spans="1:17" x14ac:dyDescent="0.2">
      <c r="A30" s="47"/>
      <c r="B30" s="47"/>
      <c r="C30" s="47"/>
      <c r="D30" s="47"/>
      <c r="E30" s="47"/>
      <c r="F30" s="47"/>
      <c r="G30" s="47"/>
      <c r="H30" s="47"/>
      <c r="I30" s="47"/>
      <c r="J30" s="47"/>
      <c r="K30" s="47"/>
      <c r="L30" s="47"/>
      <c r="M30" s="47"/>
      <c r="N30" s="47"/>
      <c r="O30" s="47"/>
      <c r="P30" s="47"/>
      <c r="Q30" s="47"/>
    </row>
    <row r="31" spans="1:17" x14ac:dyDescent="0.2">
      <c r="A31" s="47"/>
      <c r="B31" s="47"/>
      <c r="C31" s="47"/>
      <c r="D31" s="47"/>
      <c r="E31" s="47"/>
      <c r="F31" s="47"/>
      <c r="G31" s="47"/>
      <c r="H31" s="47"/>
      <c r="I31" s="47"/>
      <c r="J31" s="47"/>
      <c r="K31" s="47"/>
      <c r="L31" s="47"/>
      <c r="M31" s="47"/>
      <c r="N31" s="47"/>
      <c r="O31" s="47"/>
      <c r="P31" s="47"/>
      <c r="Q31" s="47"/>
    </row>
    <row r="32" spans="1:17" x14ac:dyDescent="0.2">
      <c r="A32" s="47"/>
      <c r="B32" s="47"/>
      <c r="C32" s="47"/>
      <c r="D32" s="47"/>
      <c r="E32" s="47"/>
      <c r="F32" s="47"/>
      <c r="G32" s="47"/>
      <c r="H32" s="47"/>
      <c r="I32" s="47"/>
      <c r="J32" s="47"/>
      <c r="K32" s="47"/>
      <c r="L32" s="47"/>
      <c r="M32" s="47"/>
      <c r="N32" s="47"/>
      <c r="O32" s="47"/>
      <c r="P32" s="47"/>
      <c r="Q32" s="47"/>
    </row>
    <row r="33" spans="1:17" x14ac:dyDescent="0.2">
      <c r="A33" s="47"/>
      <c r="B33" s="47"/>
      <c r="C33" s="47"/>
      <c r="D33" s="47"/>
      <c r="E33" s="47"/>
      <c r="F33" s="47"/>
      <c r="G33" s="47"/>
      <c r="H33" s="47"/>
      <c r="I33" s="47"/>
      <c r="J33" s="47"/>
      <c r="K33" s="47"/>
      <c r="L33" s="47"/>
      <c r="M33" s="47"/>
      <c r="N33" s="47"/>
      <c r="O33" s="47"/>
      <c r="P33" s="47"/>
      <c r="Q33" s="47"/>
    </row>
    <row r="34" spans="1:17" x14ac:dyDescent="0.2">
      <c r="A34" s="47"/>
      <c r="B34" s="47"/>
      <c r="C34" s="47"/>
      <c r="D34" s="47"/>
      <c r="E34" s="47"/>
      <c r="F34" s="47"/>
      <c r="G34" s="47"/>
      <c r="H34" s="47"/>
      <c r="I34" s="47"/>
      <c r="J34" s="47"/>
      <c r="K34" s="47"/>
      <c r="L34" s="47"/>
      <c r="M34" s="47"/>
      <c r="N34" s="47"/>
      <c r="O34" s="47"/>
      <c r="P34" s="47"/>
      <c r="Q34" s="47"/>
    </row>
    <row r="35" spans="1:17" x14ac:dyDescent="0.2">
      <c r="A35" s="47"/>
      <c r="B35" s="47"/>
      <c r="C35" s="47"/>
      <c r="D35" s="47"/>
      <c r="E35" s="47"/>
      <c r="F35" s="47"/>
      <c r="G35" s="47"/>
      <c r="H35" s="47"/>
      <c r="I35" s="47"/>
      <c r="J35" s="47"/>
      <c r="K35" s="47"/>
      <c r="L35" s="47"/>
      <c r="M35" s="47"/>
      <c r="N35" s="47"/>
      <c r="O35" s="47"/>
      <c r="P35" s="47"/>
      <c r="Q35" s="47"/>
    </row>
    <row r="36" spans="1:17" x14ac:dyDescent="0.2">
      <c r="A36" s="47"/>
      <c r="B36" s="47"/>
      <c r="C36" s="47"/>
      <c r="D36" s="47"/>
      <c r="E36" s="47"/>
      <c r="F36" s="47"/>
      <c r="G36" s="47"/>
      <c r="H36" s="47"/>
      <c r="I36" s="47"/>
      <c r="J36" s="47"/>
      <c r="K36" s="47"/>
      <c r="L36" s="47"/>
      <c r="M36" s="47"/>
      <c r="N36" s="47"/>
      <c r="O36" s="47"/>
      <c r="P36" s="47"/>
      <c r="Q36" s="47"/>
    </row>
    <row r="37" spans="1:17" x14ac:dyDescent="0.2">
      <c r="A37" s="47"/>
      <c r="B37" s="47"/>
      <c r="C37" s="47"/>
      <c r="D37" s="47"/>
      <c r="E37" s="47"/>
      <c r="F37" s="47"/>
      <c r="G37" s="47"/>
      <c r="H37" s="47"/>
      <c r="I37" s="47"/>
      <c r="J37" s="47"/>
      <c r="K37" s="47"/>
      <c r="L37" s="47"/>
      <c r="M37" s="47"/>
      <c r="N37" s="47"/>
      <c r="O37" s="47"/>
      <c r="P37" s="47"/>
      <c r="Q37" s="47"/>
    </row>
    <row r="38" spans="1:17" x14ac:dyDescent="0.2">
      <c r="A38" s="47"/>
      <c r="B38" s="47"/>
      <c r="C38" s="47"/>
      <c r="D38" s="47"/>
      <c r="E38" s="47"/>
      <c r="F38" s="47"/>
      <c r="G38" s="47"/>
      <c r="H38" s="47"/>
      <c r="I38" s="47"/>
      <c r="J38" s="47"/>
      <c r="K38" s="47"/>
      <c r="L38" s="47"/>
      <c r="M38" s="47"/>
      <c r="N38" s="47"/>
      <c r="O38" s="47"/>
      <c r="P38" s="47"/>
      <c r="Q38" s="47"/>
    </row>
    <row r="39" spans="1:17" x14ac:dyDescent="0.2">
      <c r="A39" s="47"/>
      <c r="B39" s="47"/>
      <c r="C39" s="47"/>
      <c r="D39" s="47"/>
      <c r="E39" s="47"/>
      <c r="F39" s="47"/>
      <c r="G39" s="47"/>
      <c r="H39" s="47"/>
      <c r="I39" s="47"/>
      <c r="J39" s="47"/>
      <c r="K39" s="47"/>
      <c r="L39" s="47"/>
      <c r="M39" s="47"/>
      <c r="N39" s="47"/>
      <c r="O39" s="47"/>
      <c r="P39" s="47"/>
      <c r="Q39" s="47"/>
    </row>
    <row r="40" spans="1:17" x14ac:dyDescent="0.2">
      <c r="A40" s="47"/>
      <c r="B40" s="47"/>
      <c r="C40" s="47"/>
      <c r="D40" s="47"/>
      <c r="E40" s="47"/>
      <c r="F40" s="47"/>
      <c r="G40" s="47"/>
      <c r="H40" s="47"/>
      <c r="I40" s="47"/>
      <c r="J40" s="47"/>
      <c r="K40" s="47"/>
      <c r="L40" s="47"/>
      <c r="M40" s="47"/>
      <c r="N40" s="47"/>
      <c r="O40" s="47"/>
      <c r="P40" s="47"/>
      <c r="Q40" s="47"/>
    </row>
    <row r="41" spans="1:17" x14ac:dyDescent="0.2">
      <c r="A41" s="47"/>
      <c r="B41" s="47"/>
      <c r="C41" s="47"/>
      <c r="D41" s="47"/>
      <c r="E41" s="47"/>
      <c r="F41" s="47"/>
      <c r="G41" s="47"/>
      <c r="H41" s="47"/>
      <c r="I41" s="47"/>
      <c r="J41" s="47"/>
      <c r="K41" s="47"/>
      <c r="L41" s="47"/>
      <c r="M41" s="47"/>
      <c r="N41" s="47"/>
      <c r="O41" s="47"/>
      <c r="P41" s="47"/>
      <c r="Q41" s="47"/>
    </row>
    <row r="42" spans="1:17" x14ac:dyDescent="0.2">
      <c r="A42" s="47"/>
      <c r="B42" s="47"/>
      <c r="C42" s="47"/>
      <c r="D42" s="47"/>
      <c r="E42" s="47"/>
      <c r="F42" s="47"/>
      <c r="G42" s="47"/>
      <c r="H42" s="47"/>
      <c r="I42" s="47"/>
      <c r="J42" s="47"/>
      <c r="K42" s="47"/>
      <c r="L42" s="47"/>
      <c r="M42" s="47"/>
      <c r="N42" s="47"/>
      <c r="O42" s="47"/>
      <c r="P42" s="47"/>
      <c r="Q42" s="47"/>
    </row>
    <row r="43" spans="1:17" x14ac:dyDescent="0.2">
      <c r="A43" s="47"/>
      <c r="B43" s="47"/>
      <c r="C43" s="47"/>
      <c r="D43" s="47"/>
      <c r="E43" s="47"/>
      <c r="F43" s="47"/>
      <c r="G43" s="47"/>
      <c r="H43" s="47"/>
      <c r="I43" s="47"/>
      <c r="J43" s="47"/>
      <c r="K43" s="47"/>
      <c r="L43" s="47"/>
      <c r="M43" s="47"/>
      <c r="N43" s="47"/>
      <c r="O43" s="47"/>
      <c r="P43" s="47"/>
      <c r="Q43" s="47"/>
    </row>
    <row r="44" spans="1:17" x14ac:dyDescent="0.2">
      <c r="A44" s="47"/>
      <c r="B44" s="47"/>
      <c r="C44" s="47"/>
      <c r="D44" s="47"/>
      <c r="E44" s="47"/>
      <c r="F44" s="47"/>
      <c r="G44" s="47"/>
      <c r="H44" s="47"/>
      <c r="I44" s="47"/>
      <c r="J44" s="47"/>
      <c r="K44" s="47"/>
      <c r="L44" s="47"/>
      <c r="M44" s="47"/>
      <c r="N44" s="47"/>
      <c r="O44" s="47"/>
      <c r="P44" s="47"/>
      <c r="Q44" s="47"/>
    </row>
    <row r="45" spans="1:17" x14ac:dyDescent="0.2">
      <c r="A45" s="47"/>
      <c r="B45" s="47"/>
      <c r="C45" s="47"/>
      <c r="D45" s="47"/>
      <c r="E45" s="47"/>
      <c r="F45" s="47"/>
      <c r="G45" s="47"/>
      <c r="H45" s="47"/>
      <c r="I45" s="47"/>
      <c r="J45" s="47"/>
      <c r="K45" s="47"/>
      <c r="L45" s="47"/>
      <c r="M45" s="47"/>
      <c r="N45" s="47"/>
      <c r="O45" s="47"/>
      <c r="P45" s="47"/>
      <c r="Q45" s="47"/>
    </row>
    <row r="46" spans="1:17" x14ac:dyDescent="0.2">
      <c r="A46" s="47"/>
      <c r="B46" s="47"/>
      <c r="C46" s="47"/>
      <c r="D46" s="47"/>
      <c r="E46" s="47"/>
      <c r="F46" s="47"/>
      <c r="G46" s="47"/>
      <c r="H46" s="47"/>
      <c r="I46" s="47"/>
      <c r="J46" s="47"/>
      <c r="K46" s="47"/>
      <c r="L46" s="47"/>
      <c r="M46" s="47"/>
      <c r="N46" s="47"/>
      <c r="O46" s="47"/>
      <c r="P46" s="47"/>
      <c r="Q46" s="47"/>
    </row>
    <row r="47" spans="1:17" x14ac:dyDescent="0.2">
      <c r="A47" s="47"/>
      <c r="B47" s="47"/>
      <c r="C47" s="47"/>
      <c r="D47" s="47"/>
      <c r="E47" s="47"/>
      <c r="F47" s="47"/>
      <c r="G47" s="47"/>
      <c r="H47" s="47"/>
      <c r="I47" s="47"/>
      <c r="J47" s="47"/>
      <c r="K47" s="47"/>
      <c r="L47" s="47"/>
      <c r="M47" s="47"/>
      <c r="N47" s="47"/>
      <c r="O47" s="47"/>
      <c r="P47" s="47"/>
      <c r="Q47" s="47"/>
    </row>
    <row r="48" spans="1:17" x14ac:dyDescent="0.2">
      <c r="A48" s="47"/>
      <c r="B48" s="47"/>
      <c r="C48" s="47"/>
      <c r="D48" s="47"/>
      <c r="E48" s="47"/>
      <c r="F48" s="47"/>
      <c r="G48" s="47"/>
      <c r="H48" s="47"/>
      <c r="I48" s="47"/>
      <c r="J48" s="47"/>
      <c r="K48" s="47"/>
      <c r="L48" s="47"/>
      <c r="M48" s="47"/>
      <c r="N48" s="47"/>
      <c r="O48" s="47"/>
      <c r="P48" s="47"/>
      <c r="Q48" s="47"/>
    </row>
    <row r="49" spans="1:17" x14ac:dyDescent="0.2">
      <c r="A49" s="47"/>
      <c r="B49" s="47"/>
      <c r="C49" s="47"/>
      <c r="D49" s="47"/>
      <c r="E49" s="47"/>
      <c r="F49" s="47"/>
      <c r="G49" s="47"/>
      <c r="H49" s="47"/>
      <c r="I49" s="47"/>
      <c r="J49" s="47"/>
      <c r="K49" s="47"/>
      <c r="L49" s="47"/>
      <c r="M49" s="47"/>
      <c r="N49" s="47"/>
      <c r="O49" s="47"/>
      <c r="P49" s="47"/>
      <c r="Q49" s="47"/>
    </row>
    <row r="50" spans="1:17" x14ac:dyDescent="0.2">
      <c r="A50" s="47"/>
      <c r="B50" s="47"/>
      <c r="C50" s="47"/>
      <c r="D50" s="47"/>
      <c r="E50" s="47"/>
      <c r="F50" s="47"/>
      <c r="G50" s="47"/>
      <c r="H50" s="47"/>
      <c r="I50" s="47"/>
      <c r="J50" s="47"/>
      <c r="K50" s="47"/>
      <c r="L50" s="47"/>
      <c r="M50" s="47"/>
      <c r="N50" s="47"/>
      <c r="O50" s="47"/>
      <c r="P50" s="47"/>
      <c r="Q50" s="47"/>
    </row>
    <row r="51" spans="1:17" x14ac:dyDescent="0.2">
      <c r="A51" s="47"/>
      <c r="B51" s="47"/>
      <c r="C51" s="47"/>
      <c r="D51" s="47"/>
      <c r="E51" s="47"/>
      <c r="F51" s="47"/>
      <c r="G51" s="47"/>
      <c r="H51" s="47"/>
      <c r="I51" s="47"/>
      <c r="J51" s="47"/>
      <c r="K51" s="47"/>
      <c r="L51" s="47"/>
      <c r="M51" s="47"/>
      <c r="N51" s="47"/>
      <c r="O51" s="47"/>
      <c r="P51" s="47"/>
      <c r="Q51" s="47"/>
    </row>
    <row r="52" spans="1:17" x14ac:dyDescent="0.2">
      <c r="A52" s="47"/>
      <c r="B52" s="47"/>
      <c r="C52" s="47"/>
      <c r="D52" s="47"/>
      <c r="E52" s="47"/>
      <c r="F52" s="47"/>
      <c r="G52" s="47"/>
      <c r="H52" s="47"/>
      <c r="I52" s="47"/>
      <c r="J52" s="47"/>
      <c r="K52" s="47"/>
      <c r="L52" s="47"/>
      <c r="M52" s="47"/>
      <c r="N52" s="47"/>
      <c r="O52" s="47"/>
      <c r="P52" s="47"/>
      <c r="Q52" s="47"/>
    </row>
    <row r="53" spans="1:17" x14ac:dyDescent="0.2">
      <c r="A53" s="47"/>
      <c r="B53" s="47"/>
      <c r="C53" s="47"/>
      <c r="D53" s="47"/>
      <c r="E53" s="47"/>
      <c r="F53" s="47"/>
      <c r="G53" s="47"/>
      <c r="H53" s="47"/>
      <c r="I53" s="47"/>
      <c r="J53" s="47"/>
      <c r="K53" s="47"/>
      <c r="L53" s="47"/>
      <c r="M53" s="47"/>
      <c r="N53" s="47"/>
      <c r="O53" s="47"/>
      <c r="P53" s="47"/>
      <c r="Q53" s="47"/>
    </row>
    <row r="54" spans="1:17" x14ac:dyDescent="0.2">
      <c r="A54" s="47"/>
      <c r="B54" s="47"/>
      <c r="C54" s="47"/>
      <c r="D54" s="47"/>
      <c r="E54" s="47"/>
      <c r="F54" s="47"/>
      <c r="G54" s="47"/>
      <c r="H54" s="47"/>
      <c r="I54" s="47"/>
      <c r="J54" s="47"/>
      <c r="K54" s="47"/>
      <c r="L54" s="47"/>
      <c r="M54" s="47"/>
      <c r="N54" s="47"/>
      <c r="O54" s="47"/>
      <c r="P54" s="47"/>
      <c r="Q54" s="47"/>
    </row>
    <row r="55" spans="1:17" x14ac:dyDescent="0.2">
      <c r="A55" s="47"/>
      <c r="B55" s="47"/>
      <c r="C55" s="47"/>
      <c r="D55" s="47"/>
      <c r="E55" s="47"/>
      <c r="F55" s="47"/>
      <c r="G55" s="47"/>
      <c r="H55" s="47"/>
      <c r="I55" s="47"/>
      <c r="J55" s="47"/>
      <c r="K55" s="47"/>
      <c r="L55" s="47"/>
      <c r="M55" s="47"/>
      <c r="N55" s="47"/>
      <c r="O55" s="47"/>
      <c r="P55" s="47"/>
      <c r="Q55" s="47"/>
    </row>
    <row r="56" spans="1:17" x14ac:dyDescent="0.2">
      <c r="A56" s="47"/>
      <c r="B56" s="47"/>
      <c r="C56" s="47"/>
      <c r="D56" s="47"/>
      <c r="E56" s="47"/>
      <c r="F56" s="47"/>
      <c r="G56" s="47"/>
      <c r="H56" s="47"/>
      <c r="I56" s="47"/>
      <c r="J56" s="47"/>
      <c r="K56" s="47"/>
      <c r="L56" s="47"/>
      <c r="M56" s="47"/>
      <c r="N56" s="47"/>
      <c r="O56" s="47"/>
      <c r="P56" s="47"/>
      <c r="Q56" s="47"/>
    </row>
    <row r="57" spans="1:17" x14ac:dyDescent="0.2">
      <c r="A57" s="47"/>
      <c r="B57" s="47"/>
      <c r="C57" s="47"/>
      <c r="D57" s="47"/>
      <c r="E57" s="47"/>
      <c r="F57" s="47"/>
      <c r="G57" s="47"/>
      <c r="H57" s="47"/>
      <c r="I57" s="47"/>
      <c r="J57" s="47"/>
      <c r="K57" s="47"/>
      <c r="L57" s="47"/>
      <c r="M57" s="47"/>
      <c r="N57" s="47"/>
      <c r="O57" s="47"/>
      <c r="P57" s="47"/>
      <c r="Q57" s="47"/>
    </row>
    <row r="58" spans="1:17" x14ac:dyDescent="0.2">
      <c r="A58" s="47"/>
      <c r="B58" s="47"/>
      <c r="C58" s="47"/>
      <c r="D58" s="47"/>
      <c r="E58" s="47"/>
      <c r="F58" s="47"/>
      <c r="G58" s="47"/>
      <c r="H58" s="47"/>
      <c r="I58" s="47"/>
      <c r="J58" s="47"/>
      <c r="K58" s="47"/>
      <c r="L58" s="47"/>
      <c r="M58" s="47"/>
      <c r="N58" s="47"/>
      <c r="O58" s="47"/>
      <c r="P58" s="47"/>
      <c r="Q58" s="47"/>
    </row>
    <row r="59" spans="1:17" x14ac:dyDescent="0.2">
      <c r="A59" s="47"/>
      <c r="B59" s="47"/>
      <c r="C59" s="47"/>
      <c r="D59" s="47"/>
      <c r="E59" s="47"/>
      <c r="F59" s="47"/>
      <c r="G59" s="47"/>
      <c r="H59" s="47"/>
      <c r="I59" s="47"/>
      <c r="J59" s="47"/>
      <c r="K59" s="47"/>
      <c r="L59" s="47"/>
      <c r="M59" s="47"/>
      <c r="N59" s="47"/>
      <c r="O59" s="47"/>
      <c r="P59" s="47"/>
      <c r="Q59" s="47"/>
    </row>
    <row r="60" spans="1:17" x14ac:dyDescent="0.2">
      <c r="A60" s="47"/>
      <c r="B60" s="47"/>
      <c r="C60" s="47"/>
      <c r="D60" s="47"/>
      <c r="E60" s="47"/>
      <c r="F60" s="47"/>
      <c r="G60" s="47"/>
      <c r="H60" s="47"/>
      <c r="I60" s="47"/>
      <c r="J60" s="47"/>
      <c r="K60" s="47"/>
      <c r="L60" s="47"/>
      <c r="M60" s="47"/>
      <c r="N60" s="47"/>
      <c r="O60" s="47"/>
      <c r="P60" s="47"/>
      <c r="Q60" s="47"/>
    </row>
    <row r="61" spans="1:17" x14ac:dyDescent="0.2">
      <c r="A61" s="47"/>
      <c r="B61" s="47"/>
      <c r="C61" s="47"/>
      <c r="D61" s="47"/>
      <c r="E61" s="47"/>
      <c r="F61" s="47"/>
      <c r="G61" s="47"/>
      <c r="H61" s="47"/>
      <c r="I61" s="47"/>
      <c r="J61" s="47"/>
      <c r="K61" s="47"/>
      <c r="L61" s="47"/>
      <c r="M61" s="47"/>
      <c r="N61" s="47"/>
      <c r="O61" s="47"/>
      <c r="P61" s="47"/>
      <c r="Q61" s="47"/>
    </row>
    <row r="62" spans="1:17" x14ac:dyDescent="0.2">
      <c r="A62" s="47"/>
      <c r="B62" s="47"/>
      <c r="C62" s="47"/>
      <c r="D62" s="47"/>
      <c r="E62" s="47"/>
      <c r="F62" s="47"/>
      <c r="G62" s="47"/>
      <c r="H62" s="47"/>
      <c r="I62" s="47"/>
      <c r="J62" s="47"/>
      <c r="K62" s="47"/>
      <c r="L62" s="47"/>
      <c r="M62" s="47"/>
      <c r="N62" s="47"/>
      <c r="O62" s="47"/>
      <c r="P62" s="47"/>
      <c r="Q62" s="47"/>
    </row>
    <row r="63" spans="1:17" x14ac:dyDescent="0.2">
      <c r="A63" s="47"/>
      <c r="B63" s="47"/>
      <c r="C63" s="47"/>
      <c r="D63" s="47"/>
      <c r="E63" s="47"/>
      <c r="F63" s="47"/>
      <c r="G63" s="47"/>
      <c r="H63" s="47"/>
      <c r="I63" s="47"/>
      <c r="J63" s="47"/>
      <c r="K63" s="47"/>
      <c r="L63" s="47"/>
      <c r="M63" s="47"/>
      <c r="N63" s="47"/>
      <c r="O63" s="47"/>
      <c r="P63" s="47"/>
      <c r="Q63" s="47"/>
    </row>
    <row r="64" spans="1:17" x14ac:dyDescent="0.2">
      <c r="A64" s="47"/>
      <c r="B64" s="47"/>
      <c r="C64" s="47"/>
      <c r="D64" s="47"/>
      <c r="E64" s="47"/>
      <c r="F64" s="47"/>
      <c r="G64" s="47"/>
      <c r="H64" s="47"/>
      <c r="I64" s="47"/>
      <c r="J64" s="47"/>
      <c r="K64" s="47"/>
      <c r="L64" s="47"/>
      <c r="M64" s="47"/>
      <c r="N64" s="47"/>
      <c r="O64" s="47"/>
      <c r="P64" s="47"/>
      <c r="Q64" s="47"/>
    </row>
    <row r="65" spans="1:17" x14ac:dyDescent="0.2">
      <c r="A65" s="47"/>
      <c r="B65" s="47"/>
      <c r="C65" s="47"/>
      <c r="D65" s="47"/>
      <c r="E65" s="47"/>
      <c r="F65" s="47"/>
      <c r="G65" s="47"/>
      <c r="H65" s="47"/>
      <c r="I65" s="47"/>
      <c r="J65" s="47"/>
      <c r="K65" s="47"/>
      <c r="L65" s="47"/>
      <c r="M65" s="47"/>
      <c r="N65" s="47"/>
      <c r="O65" s="47"/>
      <c r="P65" s="47"/>
      <c r="Q65" s="47"/>
    </row>
    <row r="66" spans="1:17" x14ac:dyDescent="0.2">
      <c r="A66" s="47"/>
      <c r="B66" s="47"/>
      <c r="C66" s="47"/>
      <c r="D66" s="47"/>
      <c r="E66" s="47"/>
      <c r="F66" s="47"/>
      <c r="G66" s="47"/>
      <c r="H66" s="47"/>
      <c r="I66" s="47"/>
      <c r="J66" s="47"/>
      <c r="K66" s="47"/>
      <c r="L66" s="47"/>
      <c r="M66" s="47"/>
      <c r="N66" s="47"/>
      <c r="O66" s="47"/>
      <c r="P66" s="47"/>
      <c r="Q66" s="47"/>
    </row>
    <row r="67" spans="1:17" x14ac:dyDescent="0.2">
      <c r="A67" s="47"/>
      <c r="B67" s="47"/>
      <c r="C67" s="47"/>
      <c r="D67" s="47"/>
      <c r="E67" s="47"/>
      <c r="F67" s="47"/>
      <c r="G67" s="47"/>
      <c r="H67" s="47"/>
      <c r="I67" s="47"/>
      <c r="J67" s="47"/>
      <c r="K67" s="47"/>
      <c r="L67" s="47"/>
      <c r="M67" s="47"/>
      <c r="N67" s="47"/>
      <c r="O67" s="47"/>
      <c r="P67" s="47"/>
      <c r="Q67" s="47"/>
    </row>
    <row r="68" spans="1:17" x14ac:dyDescent="0.2">
      <c r="A68" s="47"/>
      <c r="B68" s="47"/>
      <c r="C68" s="47"/>
      <c r="D68" s="47"/>
      <c r="E68" s="47"/>
      <c r="F68" s="47"/>
      <c r="G68" s="47"/>
      <c r="H68" s="47"/>
      <c r="I68" s="47"/>
      <c r="J68" s="47"/>
      <c r="K68" s="47"/>
      <c r="L68" s="47"/>
      <c r="M68" s="47"/>
      <c r="N68" s="47"/>
      <c r="O68" s="47"/>
      <c r="P68" s="47"/>
      <c r="Q68" s="47"/>
    </row>
    <row r="69" spans="1:17" x14ac:dyDescent="0.2">
      <c r="A69" s="47"/>
      <c r="B69" s="47"/>
      <c r="C69" s="47"/>
      <c r="D69" s="47"/>
      <c r="E69" s="47"/>
      <c r="F69" s="47"/>
      <c r="G69" s="47"/>
      <c r="H69" s="47"/>
      <c r="I69" s="47"/>
      <c r="J69" s="47"/>
      <c r="K69" s="47"/>
      <c r="L69" s="47"/>
      <c r="M69" s="47"/>
      <c r="N69" s="47"/>
      <c r="O69" s="47"/>
      <c r="P69" s="47"/>
      <c r="Q69" s="47"/>
    </row>
    <row r="70" spans="1:17" x14ac:dyDescent="0.2">
      <c r="A70" s="47"/>
      <c r="B70" s="47"/>
      <c r="C70" s="47"/>
      <c r="D70" s="47"/>
      <c r="E70" s="47"/>
      <c r="F70" s="47"/>
      <c r="G70" s="47"/>
      <c r="H70" s="47"/>
      <c r="I70" s="47"/>
      <c r="J70" s="47"/>
      <c r="K70" s="47"/>
      <c r="L70" s="47"/>
      <c r="M70" s="47"/>
      <c r="N70" s="47"/>
      <c r="O70" s="47"/>
      <c r="P70" s="47"/>
      <c r="Q70" s="47"/>
    </row>
    <row r="71" spans="1:17" x14ac:dyDescent="0.2">
      <c r="A71" s="47"/>
      <c r="B71" s="47"/>
      <c r="C71" s="47"/>
      <c r="D71" s="47"/>
      <c r="E71" s="47"/>
      <c r="F71" s="47"/>
      <c r="G71" s="47"/>
      <c r="H71" s="47"/>
      <c r="I71" s="47"/>
      <c r="J71" s="47"/>
      <c r="K71" s="47"/>
      <c r="L71" s="47"/>
      <c r="M71" s="47"/>
      <c r="N71" s="47"/>
      <c r="O71" s="47"/>
      <c r="P71" s="47"/>
      <c r="Q71" s="47"/>
    </row>
    <row r="72" spans="1:17" x14ac:dyDescent="0.2">
      <c r="A72" s="47"/>
      <c r="B72" s="47"/>
      <c r="C72" s="47"/>
      <c r="D72" s="47"/>
      <c r="E72" s="47"/>
      <c r="F72" s="47"/>
      <c r="G72" s="47"/>
      <c r="H72" s="47"/>
      <c r="I72" s="47"/>
      <c r="J72" s="47"/>
      <c r="K72" s="47"/>
      <c r="L72" s="47"/>
      <c r="M72" s="47"/>
      <c r="N72" s="47"/>
      <c r="O72" s="47"/>
      <c r="P72" s="47"/>
      <c r="Q72" s="47"/>
    </row>
    <row r="73" spans="1:17" x14ac:dyDescent="0.2">
      <c r="A73" s="47"/>
      <c r="B73" s="47"/>
      <c r="C73" s="47"/>
      <c r="D73" s="47"/>
      <c r="E73" s="47"/>
      <c r="F73" s="47"/>
      <c r="G73" s="47"/>
      <c r="H73" s="47"/>
      <c r="I73" s="47"/>
      <c r="J73" s="47"/>
      <c r="K73" s="47"/>
      <c r="L73" s="47"/>
      <c r="M73" s="47"/>
      <c r="N73" s="47"/>
      <c r="O73" s="47"/>
      <c r="P73" s="47"/>
      <c r="Q73" s="47"/>
    </row>
    <row r="74" spans="1:17" x14ac:dyDescent="0.2">
      <c r="A74" s="47"/>
      <c r="B74" s="47"/>
      <c r="C74" s="47"/>
      <c r="D74" s="47"/>
      <c r="E74" s="47"/>
      <c r="F74" s="47"/>
      <c r="G74" s="47"/>
      <c r="H74" s="47"/>
      <c r="I74" s="47"/>
      <c r="J74" s="47"/>
      <c r="K74" s="47"/>
      <c r="L74" s="47"/>
      <c r="M74" s="47"/>
      <c r="N74" s="47"/>
      <c r="O74" s="47"/>
      <c r="P74" s="47"/>
      <c r="Q74" s="47"/>
    </row>
    <row r="75" spans="1:17" x14ac:dyDescent="0.2">
      <c r="A75" s="47"/>
      <c r="B75" s="47"/>
      <c r="C75" s="47"/>
      <c r="D75" s="47"/>
      <c r="E75" s="47"/>
      <c r="F75" s="47"/>
      <c r="G75" s="47"/>
      <c r="H75" s="47"/>
      <c r="I75" s="47"/>
      <c r="J75" s="47"/>
      <c r="K75" s="47"/>
      <c r="L75" s="47"/>
      <c r="M75" s="47"/>
      <c r="N75" s="47"/>
      <c r="O75" s="47"/>
      <c r="P75" s="47"/>
      <c r="Q75" s="47"/>
    </row>
    <row r="76" spans="1:17" x14ac:dyDescent="0.2">
      <c r="A76" s="47"/>
      <c r="B76" s="47"/>
      <c r="C76" s="47"/>
      <c r="D76" s="47"/>
      <c r="E76" s="47"/>
      <c r="F76" s="47"/>
      <c r="G76" s="47"/>
      <c r="H76" s="47"/>
      <c r="I76" s="47"/>
      <c r="J76" s="47"/>
      <c r="K76" s="47"/>
      <c r="L76" s="47"/>
      <c r="M76" s="47"/>
      <c r="N76" s="47"/>
      <c r="O76" s="47"/>
      <c r="P76" s="47"/>
      <c r="Q76" s="47"/>
    </row>
    <row r="77" spans="1:17" x14ac:dyDescent="0.2">
      <c r="A77" s="47"/>
      <c r="B77" s="47"/>
      <c r="C77" s="47"/>
      <c r="D77" s="47"/>
      <c r="E77" s="47"/>
      <c r="F77" s="47"/>
      <c r="G77" s="47"/>
      <c r="H77" s="47"/>
      <c r="I77" s="47"/>
      <c r="J77" s="47"/>
      <c r="K77" s="47"/>
      <c r="L77" s="47"/>
      <c r="M77" s="47"/>
      <c r="N77" s="47"/>
      <c r="O77" s="47"/>
      <c r="P77" s="47"/>
      <c r="Q77" s="47"/>
    </row>
    <row r="78" spans="1:17" x14ac:dyDescent="0.2">
      <c r="A78" s="47"/>
      <c r="B78" s="47"/>
      <c r="C78" s="47"/>
      <c r="D78" s="47"/>
      <c r="E78" s="47"/>
      <c r="F78" s="47"/>
      <c r="G78" s="47"/>
      <c r="H78" s="47"/>
      <c r="I78" s="47"/>
      <c r="J78" s="47"/>
      <c r="K78" s="47"/>
      <c r="L78" s="47"/>
      <c r="M78" s="47"/>
      <c r="N78" s="47"/>
      <c r="O78" s="47"/>
      <c r="P78" s="47"/>
      <c r="Q78" s="47"/>
    </row>
    <row r="79" spans="1:17" x14ac:dyDescent="0.2">
      <c r="A79" s="47"/>
      <c r="B79" s="47"/>
      <c r="C79" s="47"/>
      <c r="D79" s="47"/>
      <c r="E79" s="47"/>
      <c r="F79" s="47"/>
      <c r="G79" s="47"/>
      <c r="H79" s="47"/>
      <c r="I79" s="47"/>
      <c r="J79" s="47"/>
      <c r="K79" s="47"/>
      <c r="L79" s="47"/>
      <c r="M79" s="47"/>
      <c r="N79" s="47"/>
      <c r="O79" s="47"/>
      <c r="P79" s="47"/>
      <c r="Q79" s="47"/>
    </row>
    <row r="80" spans="1:17" x14ac:dyDescent="0.2">
      <c r="A80" s="47"/>
      <c r="B80" s="47"/>
      <c r="C80" s="47"/>
      <c r="D80" s="47"/>
      <c r="E80" s="47"/>
      <c r="F80" s="47"/>
      <c r="G80" s="47"/>
      <c r="H80" s="47"/>
      <c r="I80" s="47"/>
      <c r="J80" s="47"/>
      <c r="K80" s="47"/>
      <c r="L80" s="47"/>
      <c r="M80" s="47"/>
      <c r="N80" s="47"/>
      <c r="O80" s="47"/>
      <c r="P80" s="47"/>
      <c r="Q80" s="47"/>
    </row>
    <row r="81" spans="1:17" x14ac:dyDescent="0.2">
      <c r="A81" s="47"/>
      <c r="B81" s="47"/>
      <c r="C81" s="47"/>
      <c r="D81" s="47"/>
      <c r="E81" s="47"/>
      <c r="F81" s="47"/>
      <c r="G81" s="47"/>
      <c r="H81" s="47"/>
      <c r="I81" s="47"/>
      <c r="J81" s="47"/>
      <c r="K81" s="47"/>
      <c r="L81" s="47"/>
      <c r="M81" s="47"/>
      <c r="N81" s="47"/>
      <c r="O81" s="47"/>
      <c r="P81" s="47"/>
      <c r="Q81" s="47"/>
    </row>
    <row r="82" spans="1:17" x14ac:dyDescent="0.2">
      <c r="A82" s="47"/>
      <c r="B82" s="47"/>
      <c r="C82" s="47"/>
      <c r="D82" s="47"/>
      <c r="E82" s="47"/>
      <c r="F82" s="47"/>
      <c r="G82" s="47"/>
      <c r="H82" s="47"/>
      <c r="I82" s="47"/>
      <c r="J82" s="47"/>
      <c r="K82" s="47"/>
      <c r="L82" s="47"/>
      <c r="M82" s="47"/>
      <c r="N82" s="47"/>
      <c r="O82" s="47"/>
      <c r="P82" s="47"/>
      <c r="Q82" s="47"/>
    </row>
    <row r="83" spans="1:17" x14ac:dyDescent="0.2">
      <c r="A83" s="47"/>
      <c r="B83" s="47"/>
      <c r="C83" s="47"/>
      <c r="D83" s="47"/>
      <c r="E83" s="47"/>
      <c r="F83" s="47"/>
      <c r="G83" s="47"/>
      <c r="H83" s="47"/>
      <c r="I83" s="47"/>
      <c r="J83" s="47"/>
      <c r="K83" s="47"/>
      <c r="L83" s="47"/>
      <c r="M83" s="47"/>
      <c r="N83" s="47"/>
      <c r="O83" s="47"/>
      <c r="P83" s="47"/>
      <c r="Q83" s="47"/>
    </row>
    <row r="84" spans="1:17" x14ac:dyDescent="0.2">
      <c r="A84" s="47"/>
      <c r="B84" s="47"/>
      <c r="C84" s="47"/>
      <c r="D84" s="47"/>
      <c r="E84" s="47"/>
      <c r="F84" s="47"/>
      <c r="G84" s="47"/>
      <c r="H84" s="47"/>
      <c r="I84" s="47"/>
      <c r="J84" s="47"/>
      <c r="K84" s="47"/>
      <c r="L84" s="47"/>
      <c r="M84" s="47"/>
      <c r="N84" s="47"/>
      <c r="O84" s="47"/>
      <c r="P84" s="47"/>
      <c r="Q84" s="47"/>
    </row>
    <row r="85" spans="1:17" x14ac:dyDescent="0.2">
      <c r="A85" s="47"/>
      <c r="B85" s="47"/>
      <c r="C85" s="47"/>
      <c r="D85" s="47"/>
      <c r="E85" s="47"/>
      <c r="F85" s="47"/>
      <c r="G85" s="47"/>
      <c r="H85" s="47"/>
      <c r="I85" s="47"/>
      <c r="J85" s="47"/>
      <c r="K85" s="47"/>
      <c r="L85" s="47"/>
      <c r="M85" s="47"/>
      <c r="N85" s="47"/>
      <c r="O85" s="47"/>
      <c r="P85" s="47"/>
      <c r="Q85" s="47"/>
    </row>
    <row r="86" spans="1:17" x14ac:dyDescent="0.2">
      <c r="A86" s="47"/>
      <c r="B86" s="47"/>
      <c r="C86" s="47"/>
      <c r="D86" s="47"/>
      <c r="E86" s="47"/>
      <c r="F86" s="47"/>
      <c r="G86" s="47"/>
      <c r="H86" s="47"/>
      <c r="I86" s="47"/>
      <c r="J86" s="47"/>
      <c r="K86" s="47"/>
      <c r="L86" s="47"/>
      <c r="M86" s="47"/>
      <c r="N86" s="47"/>
      <c r="O86" s="47"/>
      <c r="P86" s="47"/>
      <c r="Q86" s="47"/>
    </row>
    <row r="87" spans="1:17" x14ac:dyDescent="0.2">
      <c r="A87" s="52"/>
      <c r="B87" s="283" t="s">
        <v>14</v>
      </c>
      <c r="C87" s="284"/>
      <c r="D87" s="284"/>
      <c r="E87" s="284"/>
      <c r="F87" s="284"/>
      <c r="G87" s="284"/>
      <c r="H87" s="284"/>
      <c r="I87" s="284"/>
      <c r="J87" s="284"/>
      <c r="K87" s="284"/>
      <c r="L87" s="284"/>
      <c r="M87" s="284"/>
      <c r="N87" s="285"/>
      <c r="O87" s="52"/>
      <c r="P87" s="278"/>
      <c r="Q87" s="278"/>
    </row>
    <row r="88" spans="1:17" ht="12.75" customHeight="1" x14ac:dyDescent="0.2">
      <c r="B88" s="269" t="s">
        <v>255</v>
      </c>
      <c r="C88" s="270"/>
      <c r="D88" s="270"/>
      <c r="E88" s="270"/>
      <c r="F88" s="270"/>
      <c r="G88" s="270"/>
      <c r="H88" s="270"/>
      <c r="I88" s="270"/>
      <c r="J88" s="270"/>
      <c r="K88" s="270"/>
      <c r="L88" s="270"/>
      <c r="M88" s="270"/>
      <c r="N88" s="271"/>
      <c r="P88" s="278"/>
      <c r="Q88" s="278"/>
    </row>
    <row r="89" spans="1:17" x14ac:dyDescent="0.2">
      <c r="A89" s="53"/>
      <c r="B89" s="272"/>
      <c r="C89" s="273"/>
      <c r="D89" s="273"/>
      <c r="E89" s="273"/>
      <c r="F89" s="273"/>
      <c r="G89" s="273"/>
      <c r="H89" s="273"/>
      <c r="I89" s="273"/>
      <c r="J89" s="273"/>
      <c r="K89" s="273"/>
      <c r="L89" s="273"/>
      <c r="M89" s="273"/>
      <c r="N89" s="274"/>
      <c r="O89" s="53"/>
      <c r="P89" s="279"/>
      <c r="Q89" s="279"/>
    </row>
    <row r="90" spans="1:17" x14ac:dyDescent="0.2">
      <c r="A90" s="52"/>
      <c r="B90" s="272"/>
      <c r="C90" s="273"/>
      <c r="D90" s="273"/>
      <c r="E90" s="273"/>
      <c r="F90" s="273"/>
      <c r="G90" s="273"/>
      <c r="H90" s="273"/>
      <c r="I90" s="273"/>
      <c r="J90" s="273"/>
      <c r="K90" s="273"/>
      <c r="L90" s="273"/>
      <c r="M90" s="273"/>
      <c r="N90" s="274"/>
      <c r="O90" s="52"/>
      <c r="P90" s="278"/>
      <c r="Q90" s="278"/>
    </row>
    <row r="91" spans="1:17" x14ac:dyDescent="0.2">
      <c r="A91" s="52"/>
      <c r="B91" s="272"/>
      <c r="C91" s="273"/>
      <c r="D91" s="273"/>
      <c r="E91" s="273"/>
      <c r="F91" s="273"/>
      <c r="G91" s="273"/>
      <c r="H91" s="273"/>
      <c r="I91" s="273"/>
      <c r="J91" s="273"/>
      <c r="K91" s="273"/>
      <c r="L91" s="273"/>
      <c r="M91" s="273"/>
      <c r="N91" s="274"/>
      <c r="O91" s="52"/>
      <c r="P91" s="54"/>
      <c r="Q91" s="54"/>
    </row>
    <row r="92" spans="1:17" x14ac:dyDescent="0.2">
      <c r="A92" s="52"/>
      <c r="B92" s="275"/>
      <c r="C92" s="276"/>
      <c r="D92" s="276"/>
      <c r="E92" s="276"/>
      <c r="F92" s="276"/>
      <c r="G92" s="276"/>
      <c r="H92" s="276"/>
      <c r="I92" s="276"/>
      <c r="J92" s="276"/>
      <c r="K92" s="276"/>
      <c r="L92" s="276"/>
      <c r="M92" s="276"/>
      <c r="N92" s="277"/>
      <c r="O92" s="52"/>
    </row>
    <row r="93" spans="1:17" x14ac:dyDescent="0.2">
      <c r="A93" s="52"/>
      <c r="B93" s="55"/>
      <c r="C93" s="55"/>
      <c r="D93" s="55"/>
      <c r="E93" s="55"/>
      <c r="F93" s="55"/>
      <c r="G93" s="55"/>
      <c r="H93" s="55"/>
      <c r="I93" s="56"/>
      <c r="J93" s="56"/>
      <c r="K93" s="56"/>
      <c r="L93" s="56"/>
      <c r="M93" s="56"/>
      <c r="N93" s="56"/>
      <c r="O93" s="52"/>
    </row>
    <row r="94" spans="1:17" x14ac:dyDescent="0.2">
      <c r="A94" s="52"/>
      <c r="B94" s="52"/>
      <c r="C94" s="52"/>
      <c r="D94" s="52"/>
      <c r="E94" s="52"/>
      <c r="F94" s="52"/>
      <c r="G94" s="52"/>
      <c r="H94" s="52"/>
      <c r="I94" s="52"/>
      <c r="J94" s="52"/>
      <c r="K94" s="52"/>
      <c r="L94" s="52"/>
      <c r="M94" s="52"/>
      <c r="N94" s="52"/>
      <c r="O94" s="52"/>
    </row>
    <row r="95" spans="1:17" x14ac:dyDescent="0.2">
      <c r="A95" s="52"/>
      <c r="B95" s="52"/>
      <c r="C95" s="52"/>
      <c r="D95" s="52"/>
      <c r="E95" s="52"/>
      <c r="F95" s="52"/>
      <c r="G95" s="52"/>
      <c r="H95" s="52"/>
      <c r="I95" s="52"/>
      <c r="J95" s="52"/>
      <c r="K95" s="52"/>
      <c r="L95" s="52"/>
      <c r="M95" s="52"/>
      <c r="N95" s="52"/>
      <c r="O95" s="52"/>
    </row>
    <row r="96" spans="1:17" x14ac:dyDescent="0.2">
      <c r="A96" s="52"/>
      <c r="B96" s="52"/>
      <c r="C96" s="52"/>
      <c r="D96" s="52"/>
      <c r="E96" s="52"/>
      <c r="F96" s="52"/>
      <c r="G96" s="52"/>
      <c r="H96" s="52"/>
      <c r="I96" s="52"/>
      <c r="J96" s="52"/>
      <c r="K96" s="52"/>
      <c r="L96" s="52"/>
      <c r="M96" s="52"/>
      <c r="N96" s="52"/>
      <c r="O96" s="52"/>
      <c r="P96" s="52"/>
      <c r="Q96" s="52"/>
    </row>
    <row r="97" spans="1:17" x14ac:dyDescent="0.2">
      <c r="A97" s="52"/>
      <c r="B97" s="52"/>
      <c r="C97" s="52"/>
      <c r="D97" s="52"/>
      <c r="E97" s="52"/>
      <c r="F97" s="52"/>
      <c r="G97" s="52"/>
      <c r="H97" s="52"/>
      <c r="I97" s="52"/>
      <c r="J97" s="52"/>
      <c r="K97" s="52"/>
      <c r="L97" s="52"/>
      <c r="M97" s="52"/>
      <c r="N97" s="52"/>
      <c r="O97" s="52"/>
      <c r="P97" s="52"/>
      <c r="Q97" s="52"/>
    </row>
    <row r="98" spans="1:17" x14ac:dyDescent="0.2">
      <c r="A98" s="52"/>
      <c r="B98" s="52"/>
      <c r="C98" s="52"/>
      <c r="D98" s="52"/>
      <c r="E98" s="52"/>
      <c r="F98" s="52"/>
      <c r="G98" s="52"/>
      <c r="H98" s="52"/>
      <c r="I98" s="52"/>
      <c r="J98" s="52"/>
      <c r="K98" s="52"/>
      <c r="L98" s="52"/>
      <c r="M98" s="52"/>
      <c r="N98" s="52"/>
      <c r="O98" s="52"/>
      <c r="P98" s="52"/>
      <c r="Q98" s="52"/>
    </row>
    <row r="99" spans="1:17" x14ac:dyDescent="0.2">
      <c r="A99" s="52"/>
      <c r="B99" s="52"/>
      <c r="C99" s="52"/>
      <c r="D99" s="52"/>
      <c r="E99" s="52"/>
      <c r="F99" s="52"/>
      <c r="G99" s="52"/>
      <c r="H99" s="52"/>
      <c r="I99" s="52"/>
      <c r="J99" s="52"/>
      <c r="K99" s="52"/>
      <c r="L99" s="52"/>
      <c r="M99" s="52"/>
      <c r="N99" s="52"/>
      <c r="O99" s="52"/>
      <c r="P99" s="52"/>
      <c r="Q99" s="52"/>
    </row>
    <row r="100" spans="1:17" x14ac:dyDescent="0.2">
      <c r="A100" s="52"/>
      <c r="B100" s="52"/>
      <c r="C100" s="52"/>
      <c r="D100" s="52"/>
      <c r="E100" s="52"/>
      <c r="F100" s="52"/>
      <c r="G100" s="52"/>
      <c r="H100" s="52"/>
      <c r="I100" s="52"/>
      <c r="J100" s="52"/>
      <c r="K100" s="52"/>
      <c r="L100" s="52"/>
      <c r="M100" s="52"/>
      <c r="N100" s="52"/>
      <c r="O100" s="52"/>
      <c r="P100" s="52"/>
      <c r="Q100" s="52"/>
    </row>
    <row r="101" spans="1:17" x14ac:dyDescent="0.2">
      <c r="A101" s="52"/>
      <c r="B101" s="52"/>
      <c r="C101" s="52"/>
      <c r="D101" s="52"/>
      <c r="E101" s="52"/>
      <c r="F101" s="52"/>
      <c r="G101" s="52"/>
      <c r="H101" s="52"/>
      <c r="I101" s="52"/>
      <c r="J101" s="52"/>
      <c r="K101" s="52"/>
      <c r="L101" s="52"/>
      <c r="M101" s="52"/>
      <c r="N101" s="52"/>
      <c r="O101" s="52"/>
      <c r="P101" s="52"/>
      <c r="Q101" s="52"/>
    </row>
    <row r="102" spans="1:17" x14ac:dyDescent="0.2">
      <c r="A102" s="52"/>
      <c r="B102" s="52"/>
      <c r="C102" s="52"/>
      <c r="D102" s="52"/>
      <c r="E102" s="52"/>
      <c r="F102" s="52"/>
      <c r="G102" s="52"/>
      <c r="H102" s="52"/>
      <c r="I102" s="52"/>
      <c r="J102" s="52"/>
      <c r="K102" s="52"/>
      <c r="L102" s="52"/>
      <c r="M102" s="52"/>
      <c r="N102" s="52"/>
      <c r="O102" s="52"/>
      <c r="P102" s="52"/>
      <c r="Q102" s="52"/>
    </row>
    <row r="103" spans="1:17" x14ac:dyDescent="0.2">
      <c r="A103" s="52"/>
      <c r="B103" s="52"/>
      <c r="C103" s="52"/>
      <c r="D103" s="52"/>
      <c r="E103" s="52"/>
      <c r="F103" s="52"/>
      <c r="G103" s="52"/>
      <c r="H103" s="52"/>
      <c r="I103" s="52"/>
      <c r="J103" s="52"/>
      <c r="K103" s="52"/>
      <c r="L103" s="52"/>
      <c r="M103" s="52"/>
      <c r="N103" s="52"/>
      <c r="O103" s="52"/>
      <c r="P103" s="52"/>
      <c r="Q103" s="52"/>
    </row>
    <row r="104" spans="1:17" x14ac:dyDescent="0.2">
      <c r="A104" s="52"/>
      <c r="B104" s="52"/>
      <c r="C104" s="52"/>
      <c r="D104" s="52"/>
      <c r="E104" s="52"/>
      <c r="F104" s="52"/>
      <c r="G104" s="52"/>
      <c r="H104" s="52"/>
      <c r="I104" s="52"/>
      <c r="J104" s="52"/>
      <c r="K104" s="52"/>
      <c r="L104" s="52"/>
      <c r="M104" s="52"/>
      <c r="N104" s="52"/>
      <c r="O104" s="52"/>
      <c r="P104" s="52"/>
      <c r="Q104" s="52"/>
    </row>
    <row r="105" spans="1:17" x14ac:dyDescent="0.2">
      <c r="A105" s="52"/>
      <c r="B105" s="52"/>
      <c r="C105" s="52"/>
      <c r="D105" s="52"/>
      <c r="E105" s="52"/>
      <c r="F105" s="52"/>
      <c r="G105" s="52"/>
      <c r="H105" s="52"/>
      <c r="I105" s="52"/>
      <c r="J105" s="52"/>
      <c r="K105" s="52"/>
      <c r="L105" s="52"/>
      <c r="M105" s="52"/>
      <c r="N105" s="52"/>
      <c r="O105" s="52"/>
      <c r="P105" s="52"/>
      <c r="Q105" s="52"/>
    </row>
    <row r="106" spans="1:17" x14ac:dyDescent="0.2">
      <c r="A106" s="52"/>
      <c r="B106" s="52"/>
      <c r="C106" s="52"/>
      <c r="D106" s="52"/>
      <c r="E106" s="52"/>
      <c r="F106" s="52"/>
      <c r="G106" s="52"/>
      <c r="H106" s="52"/>
      <c r="I106" s="52"/>
      <c r="J106" s="52"/>
      <c r="K106" s="52"/>
      <c r="L106" s="52"/>
      <c r="M106" s="52"/>
      <c r="N106" s="52"/>
      <c r="O106" s="52"/>
      <c r="P106" s="52"/>
      <c r="Q106" s="52"/>
    </row>
    <row r="107" spans="1:17" x14ac:dyDescent="0.2">
      <c r="A107" s="52"/>
      <c r="B107" s="52"/>
      <c r="C107" s="52"/>
      <c r="D107" s="52"/>
      <c r="E107" s="52"/>
      <c r="F107" s="52"/>
      <c r="G107" s="52"/>
      <c r="H107" s="52"/>
      <c r="I107" s="52"/>
      <c r="J107" s="52"/>
      <c r="K107" s="52"/>
      <c r="L107" s="52"/>
      <c r="M107" s="52"/>
      <c r="N107" s="52"/>
      <c r="O107" s="52"/>
      <c r="P107" s="52"/>
      <c r="Q107" s="52"/>
    </row>
    <row r="108" spans="1:17" x14ac:dyDescent="0.2">
      <c r="A108" s="52"/>
      <c r="B108" s="52"/>
      <c r="C108" s="52"/>
      <c r="D108" s="52"/>
      <c r="E108" s="52"/>
      <c r="F108" s="52"/>
      <c r="G108" s="52"/>
      <c r="H108" s="52"/>
      <c r="I108" s="52"/>
      <c r="J108" s="52"/>
      <c r="K108" s="52"/>
      <c r="L108" s="52"/>
      <c r="M108" s="52"/>
      <c r="N108" s="52"/>
      <c r="O108" s="52"/>
      <c r="P108" s="52"/>
      <c r="Q108" s="52"/>
    </row>
    <row r="109" spans="1:17" x14ac:dyDescent="0.2">
      <c r="A109" s="52"/>
      <c r="B109" s="52"/>
      <c r="C109" s="52"/>
      <c r="D109" s="52"/>
      <c r="E109" s="52"/>
      <c r="F109" s="52"/>
      <c r="G109" s="52"/>
      <c r="H109" s="52"/>
      <c r="I109" s="52"/>
      <c r="J109" s="52"/>
      <c r="K109" s="52"/>
      <c r="L109" s="52"/>
      <c r="M109" s="52"/>
      <c r="N109" s="52"/>
      <c r="O109" s="52"/>
      <c r="P109" s="52"/>
      <c r="Q109" s="52"/>
    </row>
    <row r="110" spans="1:17" x14ac:dyDescent="0.2">
      <c r="A110" s="52"/>
      <c r="B110" s="52"/>
      <c r="C110" s="52"/>
      <c r="D110" s="52"/>
      <c r="E110" s="52"/>
      <c r="F110" s="52"/>
      <c r="G110" s="52"/>
      <c r="H110" s="52"/>
      <c r="I110" s="52"/>
      <c r="J110" s="52"/>
      <c r="K110" s="52"/>
      <c r="L110" s="52"/>
      <c r="M110" s="52"/>
      <c r="N110" s="52"/>
      <c r="O110" s="52"/>
      <c r="P110" s="52"/>
      <c r="Q110" s="52"/>
    </row>
    <row r="111" spans="1:17" x14ac:dyDescent="0.2">
      <c r="A111" s="52"/>
      <c r="B111" s="52"/>
      <c r="C111" s="52"/>
      <c r="D111" s="52"/>
      <c r="E111" s="52"/>
      <c r="F111" s="52"/>
      <c r="G111" s="52"/>
      <c r="H111" s="52"/>
      <c r="I111" s="52"/>
      <c r="J111" s="52"/>
      <c r="K111" s="52"/>
      <c r="L111" s="52"/>
      <c r="M111" s="52"/>
      <c r="N111" s="52"/>
      <c r="O111" s="52"/>
      <c r="P111" s="52"/>
      <c r="Q111" s="52"/>
    </row>
    <row r="112" spans="1:17" x14ac:dyDescent="0.2">
      <c r="A112" s="52"/>
      <c r="B112" s="52"/>
      <c r="C112" s="52"/>
      <c r="D112" s="52"/>
      <c r="E112" s="52"/>
      <c r="F112" s="52"/>
      <c r="G112" s="52"/>
      <c r="H112" s="52"/>
      <c r="I112" s="52"/>
      <c r="J112" s="52"/>
      <c r="K112" s="52"/>
      <c r="L112" s="52"/>
      <c r="M112" s="52"/>
      <c r="N112" s="52"/>
      <c r="O112" s="52"/>
      <c r="P112" s="52"/>
      <c r="Q112" s="52"/>
    </row>
    <row r="113" spans="1:17" x14ac:dyDescent="0.2">
      <c r="A113" s="52"/>
      <c r="B113" s="52"/>
      <c r="C113" s="52"/>
      <c r="D113" s="52"/>
      <c r="E113" s="52"/>
      <c r="F113" s="52"/>
      <c r="G113" s="52"/>
      <c r="H113" s="52"/>
      <c r="I113" s="52"/>
      <c r="J113" s="52"/>
      <c r="K113" s="52"/>
      <c r="L113" s="52"/>
      <c r="M113" s="52"/>
      <c r="N113" s="52"/>
      <c r="O113" s="52"/>
      <c r="P113" s="52"/>
      <c r="Q113" s="52"/>
    </row>
    <row r="114" spans="1:17" x14ac:dyDescent="0.2">
      <c r="A114" s="52"/>
      <c r="B114" s="52"/>
      <c r="C114" s="52"/>
      <c r="D114" s="52"/>
      <c r="E114" s="52"/>
      <c r="F114" s="52"/>
      <c r="G114" s="52"/>
      <c r="H114" s="52"/>
      <c r="I114" s="52"/>
      <c r="J114" s="52"/>
      <c r="K114" s="52"/>
      <c r="L114" s="52"/>
      <c r="M114" s="52"/>
      <c r="N114" s="52"/>
      <c r="O114" s="52"/>
      <c r="P114" s="52"/>
      <c r="Q114" s="52"/>
    </row>
  </sheetData>
  <sheetProtection algorithmName="SHA-512" hashValue="lNKJSytlCk9ghO/QJDnqyBMS2m54B5mKfGY7cKCmAqzbSIIos9JPO30T315l70UhfskDaucQFW41WMhnJqU3lQ==" saltValue="mouDH8u9z81QKptFhuCWHA==" spinCount="100000" sheet="1" objects="1" scenarios="1"/>
  <mergeCells count="12">
    <mergeCell ref="B88:N92"/>
    <mergeCell ref="P88:Q88"/>
    <mergeCell ref="P89:Q89"/>
    <mergeCell ref="P90:Q90"/>
    <mergeCell ref="A2:Q2"/>
    <mergeCell ref="A3:Q3"/>
    <mergeCell ref="A4:Q4"/>
    <mergeCell ref="A6:Q6"/>
    <mergeCell ref="B87:N87"/>
    <mergeCell ref="P87:Q87"/>
    <mergeCell ref="A7:Q7"/>
    <mergeCell ref="A9:Q9"/>
  </mergeCells>
  <pageMargins left="0.7" right="0.7" top="0.75" bottom="0.75" header="0.3" footer="0.3"/>
  <pageSetup scale="67"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1"/>
  <sheetViews>
    <sheetView zoomScaleNormal="100" workbookViewId="0">
      <selection activeCell="I17" sqref="I17"/>
    </sheetView>
  </sheetViews>
  <sheetFormatPr defaultRowHeight="12.75" x14ac:dyDescent="0.2"/>
  <cols>
    <col min="1" max="1" width="2.7109375" style="1" customWidth="1"/>
    <col min="2" max="2" width="19.140625" style="1" customWidth="1"/>
    <col min="3" max="3" width="16.7109375" style="1" customWidth="1"/>
    <col min="4" max="4" width="14.7109375" style="1" customWidth="1"/>
    <col min="5" max="5" width="19.42578125" style="1" customWidth="1"/>
    <col min="6" max="6" width="15.140625" style="1" customWidth="1"/>
    <col min="7" max="7" width="17.28515625" style="1" customWidth="1"/>
    <col min="8" max="8" width="17.85546875" style="1" customWidth="1"/>
    <col min="9" max="9" width="46.42578125" style="1" customWidth="1"/>
    <col min="10" max="10" width="10.28515625" style="1" customWidth="1"/>
    <col min="11" max="13" width="10.28515625" style="1" hidden="1" customWidth="1"/>
    <col min="14" max="14" width="9.7109375" style="1" hidden="1" customWidth="1"/>
    <col min="15" max="15" width="10.140625" style="1" hidden="1" customWidth="1"/>
    <col min="16" max="16" width="9.85546875" style="1" hidden="1" customWidth="1"/>
    <col min="17" max="21" width="8.140625" style="1" hidden="1" customWidth="1"/>
    <col min="22" max="22" width="10.85546875" style="1" hidden="1" customWidth="1"/>
    <col min="23" max="23" width="10" style="1" hidden="1" customWidth="1"/>
    <col min="24" max="24" width="11" style="1" hidden="1" customWidth="1"/>
    <col min="25" max="25" width="11.140625" style="1" hidden="1" customWidth="1"/>
    <col min="26" max="26" width="11.42578125" style="1" hidden="1" customWidth="1"/>
    <col min="27" max="27" width="12.140625" style="1" hidden="1" customWidth="1"/>
    <col min="28" max="30" width="8.140625" style="1" hidden="1" customWidth="1"/>
    <col min="31" max="43" width="8.140625" style="1" customWidth="1"/>
    <col min="44" max="16384" width="9.140625" style="1"/>
  </cols>
  <sheetData>
    <row r="1" spans="1:29" s="24" customFormat="1" ht="11.25" x14ac:dyDescent="0.2">
      <c r="A1" s="22"/>
      <c r="B1" s="22"/>
      <c r="C1" s="22"/>
      <c r="D1" s="22"/>
      <c r="E1" s="22"/>
      <c r="F1" s="22"/>
      <c r="G1" s="22"/>
      <c r="H1" s="22"/>
      <c r="I1" s="22"/>
    </row>
    <row r="2" spans="1:29" s="24" customFormat="1" ht="17.25" customHeight="1" x14ac:dyDescent="0.25">
      <c r="A2" s="22"/>
      <c r="B2" s="280" t="s">
        <v>11</v>
      </c>
      <c r="C2" s="280"/>
      <c r="D2" s="280"/>
      <c r="E2" s="280"/>
      <c r="F2" s="280"/>
      <c r="G2" s="280"/>
      <c r="H2" s="280"/>
      <c r="I2" s="280"/>
    </row>
    <row r="3" spans="1:29" s="24" customFormat="1" ht="20.25" x14ac:dyDescent="0.3">
      <c r="A3" s="22"/>
      <c r="B3" s="281" t="s">
        <v>12</v>
      </c>
      <c r="C3" s="281"/>
      <c r="D3" s="281"/>
      <c r="E3" s="281"/>
      <c r="F3" s="281"/>
      <c r="G3" s="281"/>
      <c r="H3" s="281"/>
      <c r="I3" s="281"/>
    </row>
    <row r="4" spans="1:29" s="24" customFormat="1" ht="19.5" customHeight="1" x14ac:dyDescent="0.25">
      <c r="A4" s="22"/>
      <c r="B4" s="280" t="s">
        <v>22</v>
      </c>
      <c r="C4" s="280"/>
      <c r="D4" s="280"/>
      <c r="E4" s="280"/>
      <c r="F4" s="280"/>
      <c r="G4" s="280"/>
      <c r="H4" s="280"/>
      <c r="I4" s="280"/>
    </row>
    <row r="5" spans="1:29" s="24" customFormat="1" ht="9.9499999999999993" customHeight="1" x14ac:dyDescent="0.2">
      <c r="A5" s="22"/>
      <c r="B5" s="22"/>
      <c r="C5" s="22"/>
      <c r="D5" s="22"/>
      <c r="E5" s="22"/>
      <c r="F5" s="22"/>
      <c r="G5" s="22"/>
      <c r="H5" s="22"/>
      <c r="I5" s="22"/>
    </row>
    <row r="6" spans="1:29" s="24" customFormat="1" ht="19.5" customHeight="1" x14ac:dyDescent="0.3">
      <c r="A6" s="22"/>
      <c r="B6" s="282" t="s">
        <v>84</v>
      </c>
      <c r="C6" s="282"/>
      <c r="D6" s="282"/>
      <c r="E6" s="282"/>
      <c r="F6" s="282"/>
      <c r="G6" s="282"/>
      <c r="H6" s="282"/>
      <c r="I6" s="282"/>
    </row>
    <row r="7" spans="1:29" s="24" customFormat="1" ht="19.5" customHeight="1" x14ac:dyDescent="0.2">
      <c r="A7" s="22"/>
      <c r="B7" s="298" t="s">
        <v>253</v>
      </c>
      <c r="C7" s="298"/>
      <c r="D7" s="298"/>
      <c r="E7" s="298"/>
      <c r="F7" s="298"/>
      <c r="G7" s="298"/>
      <c r="H7" s="298"/>
      <c r="I7" s="298"/>
    </row>
    <row r="8" spans="1:29" s="24" customFormat="1" ht="6" customHeight="1" x14ac:dyDescent="0.2">
      <c r="A8" s="18"/>
      <c r="B8" s="20"/>
      <c r="C8" s="20"/>
      <c r="D8" s="20"/>
      <c r="E8" s="144"/>
      <c r="F8" s="20"/>
      <c r="G8" s="142"/>
      <c r="H8" s="20"/>
      <c r="I8" s="20"/>
    </row>
    <row r="9" spans="1:29" s="24" customFormat="1" ht="18" x14ac:dyDescent="0.25">
      <c r="A9" s="21"/>
      <c r="B9" s="21" t="s">
        <v>104</v>
      </c>
      <c r="C9" s="21"/>
      <c r="D9" s="21"/>
      <c r="E9" s="21"/>
      <c r="F9" s="21"/>
      <c r="G9" s="21"/>
      <c r="H9" s="21"/>
      <c r="I9" s="21"/>
    </row>
    <row r="10" spans="1:29" s="25" customFormat="1" x14ac:dyDescent="0.2">
      <c r="A10" s="26"/>
      <c r="B10" s="18"/>
      <c r="C10" s="18"/>
      <c r="D10" s="18"/>
      <c r="E10" s="18"/>
      <c r="F10" s="18"/>
      <c r="G10" s="18"/>
      <c r="H10" s="66"/>
      <c r="I10" s="18"/>
    </row>
    <row r="11" spans="1:29" s="3" customFormat="1" x14ac:dyDescent="0.2">
      <c r="A11" s="32"/>
      <c r="B11" s="59" t="s">
        <v>0</v>
      </c>
      <c r="C11" s="293" t="s">
        <v>1</v>
      </c>
      <c r="D11" s="293"/>
      <c r="E11" s="67"/>
      <c r="F11" s="67"/>
      <c r="G11" s="31"/>
      <c r="H11" s="67"/>
      <c r="I11" s="32"/>
    </row>
    <row r="12" spans="1:29" s="3" customFormat="1" x14ac:dyDescent="0.2">
      <c r="A12" s="32"/>
      <c r="B12" s="60"/>
      <c r="C12" s="296"/>
      <c r="D12" s="297"/>
      <c r="E12" s="67"/>
      <c r="F12" s="67"/>
      <c r="G12" s="32"/>
      <c r="H12" s="67"/>
      <c r="I12" s="32"/>
    </row>
    <row r="13" spans="1:29" s="3" customFormat="1" x14ac:dyDescent="0.2">
      <c r="A13" s="32"/>
      <c r="B13" s="27"/>
      <c r="C13" s="28"/>
      <c r="D13" s="29"/>
      <c r="E13" s="29"/>
      <c r="F13" s="31"/>
      <c r="G13" s="32"/>
      <c r="H13" s="32"/>
      <c r="I13" s="32"/>
      <c r="V13" s="3" t="s">
        <v>171</v>
      </c>
    </row>
    <row r="14" spans="1:29" s="4" customFormat="1" ht="42.75" customHeight="1" thickBot="1" x14ac:dyDescent="0.25">
      <c r="A14" s="33"/>
      <c r="B14" s="138" t="s">
        <v>15</v>
      </c>
      <c r="C14" s="138" t="s">
        <v>19</v>
      </c>
      <c r="D14" s="138" t="s">
        <v>62</v>
      </c>
      <c r="E14" s="138" t="s">
        <v>128</v>
      </c>
      <c r="F14" s="138" t="s">
        <v>13</v>
      </c>
      <c r="G14" s="138" t="s">
        <v>94</v>
      </c>
      <c r="H14" s="138" t="s">
        <v>93</v>
      </c>
      <c r="I14" s="138" t="s">
        <v>16</v>
      </c>
      <c r="N14" s="175" t="s">
        <v>137</v>
      </c>
      <c r="O14" s="175" t="s">
        <v>138</v>
      </c>
      <c r="P14" s="193" t="s">
        <v>172</v>
      </c>
      <c r="Q14" s="175" t="s">
        <v>195</v>
      </c>
      <c r="S14" s="175" t="s">
        <v>142</v>
      </c>
      <c r="T14" s="175" t="s">
        <v>143</v>
      </c>
      <c r="V14" s="175" t="s">
        <v>131</v>
      </c>
      <c r="W14" s="4" t="s">
        <v>132</v>
      </c>
      <c r="X14" s="175" t="s">
        <v>133</v>
      </c>
      <c r="Y14" s="175" t="s">
        <v>134</v>
      </c>
      <c r="Z14" s="175" t="s">
        <v>135</v>
      </c>
      <c r="AA14" s="175" t="s">
        <v>136</v>
      </c>
      <c r="AC14" s="249" t="s">
        <v>227</v>
      </c>
    </row>
    <row r="15" spans="1:29" x14ac:dyDescent="0.2">
      <c r="A15" s="34"/>
      <c r="B15" s="236"/>
      <c r="C15" s="64"/>
      <c r="D15" s="58"/>
      <c r="E15" s="64"/>
      <c r="F15" s="58"/>
      <c r="G15" s="212"/>
      <c r="H15" s="58"/>
      <c r="I15" s="172" t="str">
        <f>IF(N15=1,$L$44,IF(O15=2,$L$45,IF(P15=3,$L$46,IF(Q15=4,$L$47,IF(AC15=5,$L$48,"")))))</f>
        <v/>
      </c>
      <c r="N15" s="1">
        <f>IF(AND(C15=$M$22,H15&gt;75),1,0)</f>
        <v>0</v>
      </c>
      <c r="O15" s="1">
        <f>IF(AND(C15=$M$23,H15&gt;275),2,0)</f>
        <v>0</v>
      </c>
      <c r="P15" s="1">
        <f>IF(AND(C15=$M$23,G15&gt;400),3,0)</f>
        <v>0</v>
      </c>
      <c r="Q15" s="1">
        <f>IF(B15="",0,IF(AND(C15&lt;&gt;"",D15&lt;&gt;"",E15&lt;&gt;"",F15&lt;&gt;"",G15&lt;&gt;"",H15&lt;&gt;""),0,4))</f>
        <v>0</v>
      </c>
      <c r="S15" s="181" t="str">
        <f>IF(C15=$M$22,H15,"")</f>
        <v/>
      </c>
      <c r="T15" s="177" t="str">
        <f>IF(C15=$M$23,H15,"")</f>
        <v/>
      </c>
      <c r="V15" s="1">
        <f>IF(I15="",G15*D15*F15,0)</f>
        <v>0</v>
      </c>
      <c r="W15" s="1">
        <f>IF(I15="",F15*D15,0)</f>
        <v>0</v>
      </c>
      <c r="X15" s="1">
        <f>IF(C15=$M$22,V15,0)</f>
        <v>0</v>
      </c>
      <c r="Y15" s="1">
        <f>IF(C15=$M$22,W15,0)</f>
        <v>0</v>
      </c>
      <c r="Z15" s="1">
        <f>IF(C15=$M$23,V15,0)</f>
        <v>0</v>
      </c>
      <c r="AA15" s="1">
        <f>IF(C15=$M$23,W15,0)</f>
        <v>0</v>
      </c>
      <c r="AC15" s="1">
        <f>IF($B15&lt;&gt;"",IF(AND(LEFT($B15)="9",$B$12=2009),0,IF(VLOOKUP(LEFT($B15),$K$53:$L$71,2)&lt;&gt;$B$12,5,0)),0)</f>
        <v>0</v>
      </c>
    </row>
    <row r="16" spans="1:29" x14ac:dyDescent="0.2">
      <c r="A16" s="34"/>
      <c r="B16" s="236"/>
      <c r="C16" s="64"/>
      <c r="D16" s="58"/>
      <c r="E16" s="64"/>
      <c r="F16" s="58"/>
      <c r="G16" s="212"/>
      <c r="H16" s="58"/>
      <c r="I16" s="172" t="str">
        <f t="shared" ref="I16:I34" si="0">IF(N16=1,$L$44,IF(O16=2,$L$45,IF(P16=3,$L$46,IF(Q16=4,$L$47,IF(AC16=5,$L$48,"")))))</f>
        <v/>
      </c>
      <c r="N16" s="1">
        <f t="shared" ref="N16:N34" si="1">IF(AND(C16=$M$22,H16&gt;75),1,0)</f>
        <v>0</v>
      </c>
      <c r="O16" s="1">
        <f t="shared" ref="O16:O34" si="2">IF(AND(C16=$M$23,H16&gt;275),2,0)</f>
        <v>0</v>
      </c>
      <c r="P16" s="1">
        <f t="shared" ref="P16:P34" si="3">IF(AND(C16=$M$23,G16&gt;400),3,0)</f>
        <v>0</v>
      </c>
      <c r="Q16" s="1">
        <f t="shared" ref="Q16:Q34" si="4">IF(B16="",0,IF(AND(C16&lt;&gt;"",D16&lt;&gt;"",E16&lt;&gt;"",F16&lt;&gt;"",G16&lt;&gt;"",H16&lt;&gt;""),0,4))</f>
        <v>0</v>
      </c>
      <c r="S16" s="182" t="str">
        <f t="shared" ref="S16:S34" si="5">IF(C16=$M$22,H16,"")</f>
        <v/>
      </c>
      <c r="T16" s="183" t="str">
        <f t="shared" ref="T16:T34" si="6">IF(C16=$M$23,H16,"")</f>
        <v/>
      </c>
      <c r="V16" s="1">
        <f t="shared" ref="V16:V34" si="7">IF(I16="",G16*D16*F16,0)</f>
        <v>0</v>
      </c>
      <c r="W16" s="1">
        <f t="shared" ref="W16:W34" si="8">IF(I16="",F16*D16,0)</f>
        <v>0</v>
      </c>
      <c r="X16" s="1">
        <f t="shared" ref="X16:X34" si="9">IF(C16=$M$22,V16,0)</f>
        <v>0</v>
      </c>
      <c r="Y16" s="1">
        <f t="shared" ref="Y16:Y34" si="10">IF(C16=$M$22,W16,0)</f>
        <v>0</v>
      </c>
      <c r="Z16" s="1">
        <f t="shared" ref="Z16:Z34" si="11">IF(C16=$M$23,V16,0)</f>
        <v>0</v>
      </c>
      <c r="AA16" s="1">
        <f t="shared" ref="AA16:AA34" si="12">IF(C16=$M$23,W16,0)</f>
        <v>0</v>
      </c>
      <c r="AC16" s="1">
        <f t="shared" ref="AC16:AC34" si="13">IF($B16&lt;&gt;"",IF(AND(LEFT($B16)="9",$B$12=2009),0,IF(VLOOKUP(LEFT($B16),$K$53:$L$71,2)&lt;&gt;$B$12,5,0)),0)</f>
        <v>0</v>
      </c>
    </row>
    <row r="17" spans="1:29" x14ac:dyDescent="0.2">
      <c r="A17" s="34"/>
      <c r="B17" s="236"/>
      <c r="C17" s="65"/>
      <c r="D17" s="44"/>
      <c r="E17" s="65"/>
      <c r="F17" s="58"/>
      <c r="G17" s="213"/>
      <c r="H17" s="44"/>
      <c r="I17" s="172" t="str">
        <f t="shared" si="0"/>
        <v/>
      </c>
      <c r="J17" s="3"/>
      <c r="N17" s="1">
        <f t="shared" si="1"/>
        <v>0</v>
      </c>
      <c r="O17" s="1">
        <f t="shared" si="2"/>
        <v>0</v>
      </c>
      <c r="P17" s="1">
        <f t="shared" si="3"/>
        <v>0</v>
      </c>
      <c r="Q17" s="1">
        <f t="shared" si="4"/>
        <v>0</v>
      </c>
      <c r="S17" s="182" t="str">
        <f t="shared" si="5"/>
        <v/>
      </c>
      <c r="T17" s="183" t="str">
        <f t="shared" si="6"/>
        <v/>
      </c>
      <c r="V17" s="1">
        <f t="shared" si="7"/>
        <v>0</v>
      </c>
      <c r="W17" s="1">
        <f t="shared" si="8"/>
        <v>0</v>
      </c>
      <c r="X17" s="1">
        <f t="shared" si="9"/>
        <v>0</v>
      </c>
      <c r="Y17" s="1">
        <f t="shared" si="10"/>
        <v>0</v>
      </c>
      <c r="Z17" s="1">
        <f t="shared" si="11"/>
        <v>0</v>
      </c>
      <c r="AA17" s="1">
        <f t="shared" si="12"/>
        <v>0</v>
      </c>
      <c r="AC17" s="1">
        <f t="shared" si="13"/>
        <v>0</v>
      </c>
    </row>
    <row r="18" spans="1:29" x14ac:dyDescent="0.2">
      <c r="A18" s="34"/>
      <c r="B18" s="236"/>
      <c r="C18" s="44"/>
      <c r="D18" s="44"/>
      <c r="E18" s="65"/>
      <c r="F18" s="58"/>
      <c r="G18" s="214"/>
      <c r="H18" s="44"/>
      <c r="I18" s="172" t="str">
        <f t="shared" si="0"/>
        <v/>
      </c>
      <c r="J18" s="3"/>
      <c r="N18" s="1">
        <f t="shared" si="1"/>
        <v>0</v>
      </c>
      <c r="O18" s="1">
        <f t="shared" si="2"/>
        <v>0</v>
      </c>
      <c r="P18" s="1">
        <f t="shared" si="3"/>
        <v>0</v>
      </c>
      <c r="Q18" s="1">
        <f t="shared" si="4"/>
        <v>0</v>
      </c>
      <c r="S18" s="182" t="str">
        <f t="shared" si="5"/>
        <v/>
      </c>
      <c r="T18" s="183" t="str">
        <f t="shared" si="6"/>
        <v/>
      </c>
      <c r="V18" s="1">
        <f t="shared" si="7"/>
        <v>0</v>
      </c>
      <c r="W18" s="1">
        <f t="shared" si="8"/>
        <v>0</v>
      </c>
      <c r="X18" s="1">
        <f t="shared" si="9"/>
        <v>0</v>
      </c>
      <c r="Y18" s="1">
        <f t="shared" si="10"/>
        <v>0</v>
      </c>
      <c r="Z18" s="1">
        <f t="shared" si="11"/>
        <v>0</v>
      </c>
      <c r="AA18" s="1">
        <f t="shared" si="12"/>
        <v>0</v>
      </c>
      <c r="AC18" s="1">
        <f t="shared" si="13"/>
        <v>0</v>
      </c>
    </row>
    <row r="19" spans="1:29" x14ac:dyDescent="0.2">
      <c r="A19" s="34"/>
      <c r="B19" s="236"/>
      <c r="C19" s="44"/>
      <c r="D19" s="44"/>
      <c r="E19" s="57"/>
      <c r="F19" s="58"/>
      <c r="G19" s="214"/>
      <c r="H19" s="44"/>
      <c r="I19" s="172" t="str">
        <f t="shared" si="0"/>
        <v/>
      </c>
      <c r="J19" s="3"/>
      <c r="N19" s="1">
        <f t="shared" si="1"/>
        <v>0</v>
      </c>
      <c r="O19" s="1">
        <f t="shared" si="2"/>
        <v>0</v>
      </c>
      <c r="P19" s="1">
        <f t="shared" si="3"/>
        <v>0</v>
      </c>
      <c r="Q19" s="1">
        <f t="shared" si="4"/>
        <v>0</v>
      </c>
      <c r="S19" s="182" t="str">
        <f t="shared" si="5"/>
        <v/>
      </c>
      <c r="T19" s="183" t="str">
        <f t="shared" si="6"/>
        <v/>
      </c>
      <c r="V19" s="1">
        <f t="shared" si="7"/>
        <v>0</v>
      </c>
      <c r="W19" s="1">
        <f t="shared" si="8"/>
        <v>0</v>
      </c>
      <c r="X19" s="1">
        <f t="shared" si="9"/>
        <v>0</v>
      </c>
      <c r="Y19" s="1">
        <f t="shared" si="10"/>
        <v>0</v>
      </c>
      <c r="Z19" s="1">
        <f t="shared" si="11"/>
        <v>0</v>
      </c>
      <c r="AA19" s="1">
        <f t="shared" si="12"/>
        <v>0</v>
      </c>
      <c r="AC19" s="1">
        <f t="shared" si="13"/>
        <v>0</v>
      </c>
    </row>
    <row r="20" spans="1:29" x14ac:dyDescent="0.2">
      <c r="A20" s="34"/>
      <c r="B20" s="236"/>
      <c r="C20" s="44"/>
      <c r="D20" s="44"/>
      <c r="E20" s="57"/>
      <c r="F20" s="64"/>
      <c r="G20" s="214"/>
      <c r="H20" s="44"/>
      <c r="I20" s="172" t="str">
        <f t="shared" si="0"/>
        <v/>
      </c>
      <c r="J20" s="3"/>
      <c r="N20" s="1">
        <f t="shared" si="1"/>
        <v>0</v>
      </c>
      <c r="O20" s="1">
        <f t="shared" si="2"/>
        <v>0</v>
      </c>
      <c r="P20" s="1">
        <f t="shared" si="3"/>
        <v>0</v>
      </c>
      <c r="Q20" s="1">
        <f t="shared" si="4"/>
        <v>0</v>
      </c>
      <c r="S20" s="182" t="str">
        <f t="shared" si="5"/>
        <v/>
      </c>
      <c r="T20" s="183" t="str">
        <f t="shared" si="6"/>
        <v/>
      </c>
      <c r="V20" s="1">
        <f t="shared" si="7"/>
        <v>0</v>
      </c>
      <c r="W20" s="1">
        <f t="shared" si="8"/>
        <v>0</v>
      </c>
      <c r="X20" s="1">
        <f t="shared" si="9"/>
        <v>0</v>
      </c>
      <c r="Y20" s="1">
        <f t="shared" si="10"/>
        <v>0</v>
      </c>
      <c r="Z20" s="1">
        <f t="shared" si="11"/>
        <v>0</v>
      </c>
      <c r="AA20" s="1">
        <f t="shared" si="12"/>
        <v>0</v>
      </c>
      <c r="AC20" s="1">
        <f t="shared" si="13"/>
        <v>0</v>
      </c>
    </row>
    <row r="21" spans="1:29" x14ac:dyDescent="0.2">
      <c r="A21" s="34"/>
      <c r="B21" s="236"/>
      <c r="C21" s="44"/>
      <c r="D21" s="44"/>
      <c r="E21" s="57"/>
      <c r="F21" s="58"/>
      <c r="G21" s="214"/>
      <c r="H21" s="44"/>
      <c r="I21" s="172" t="str">
        <f t="shared" si="0"/>
        <v/>
      </c>
      <c r="J21" s="3"/>
      <c r="K21" s="171" t="s">
        <v>129</v>
      </c>
      <c r="M21" s="171" t="s">
        <v>19</v>
      </c>
      <c r="N21" s="1">
        <f t="shared" si="1"/>
        <v>0</v>
      </c>
      <c r="O21" s="1">
        <f t="shared" si="2"/>
        <v>0</v>
      </c>
      <c r="P21" s="1">
        <f t="shared" si="3"/>
        <v>0</v>
      </c>
      <c r="Q21" s="1">
        <f t="shared" si="4"/>
        <v>0</v>
      </c>
      <c r="S21" s="182" t="str">
        <f t="shared" si="5"/>
        <v/>
      </c>
      <c r="T21" s="183" t="str">
        <f t="shared" si="6"/>
        <v/>
      </c>
      <c r="V21" s="1">
        <f t="shared" si="7"/>
        <v>0</v>
      </c>
      <c r="W21" s="1">
        <f t="shared" si="8"/>
        <v>0</v>
      </c>
      <c r="X21" s="1">
        <f t="shared" si="9"/>
        <v>0</v>
      </c>
      <c r="Y21" s="1">
        <f t="shared" si="10"/>
        <v>0</v>
      </c>
      <c r="Z21" s="1">
        <f t="shared" si="11"/>
        <v>0</v>
      </c>
      <c r="AA21" s="1">
        <f t="shared" si="12"/>
        <v>0</v>
      </c>
      <c r="AC21" s="1">
        <f t="shared" si="13"/>
        <v>0</v>
      </c>
    </row>
    <row r="22" spans="1:29" x14ac:dyDescent="0.2">
      <c r="A22" s="34"/>
      <c r="B22" s="237"/>
      <c r="C22" s="44"/>
      <c r="D22" s="44"/>
      <c r="E22" s="57"/>
      <c r="F22" s="58"/>
      <c r="G22" s="214"/>
      <c r="H22" s="44"/>
      <c r="I22" s="172" t="str">
        <f t="shared" si="0"/>
        <v/>
      </c>
      <c r="J22" s="3"/>
      <c r="K22" s="64"/>
      <c r="M22" s="171" t="s">
        <v>26</v>
      </c>
      <c r="N22" s="1">
        <f t="shared" si="1"/>
        <v>0</v>
      </c>
      <c r="O22" s="1">
        <f t="shared" si="2"/>
        <v>0</v>
      </c>
      <c r="P22" s="1">
        <f t="shared" si="3"/>
        <v>0</v>
      </c>
      <c r="Q22" s="1">
        <f t="shared" si="4"/>
        <v>0</v>
      </c>
      <c r="S22" s="182" t="str">
        <f t="shared" si="5"/>
        <v/>
      </c>
      <c r="T22" s="183" t="str">
        <f t="shared" si="6"/>
        <v/>
      </c>
      <c r="V22" s="1">
        <f t="shared" si="7"/>
        <v>0</v>
      </c>
      <c r="W22" s="1">
        <f t="shared" si="8"/>
        <v>0</v>
      </c>
      <c r="X22" s="1">
        <f t="shared" si="9"/>
        <v>0</v>
      </c>
      <c r="Y22" s="1">
        <f t="shared" si="10"/>
        <v>0</v>
      </c>
      <c r="Z22" s="1">
        <f t="shared" si="11"/>
        <v>0</v>
      </c>
      <c r="AA22" s="1">
        <f t="shared" si="12"/>
        <v>0</v>
      </c>
      <c r="AC22" s="1">
        <f t="shared" si="13"/>
        <v>0</v>
      </c>
    </row>
    <row r="23" spans="1:29" x14ac:dyDescent="0.2">
      <c r="A23" s="34"/>
      <c r="B23" s="237"/>
      <c r="C23" s="44"/>
      <c r="D23" s="44"/>
      <c r="E23" s="57"/>
      <c r="F23" s="58"/>
      <c r="G23" s="214"/>
      <c r="H23" s="44"/>
      <c r="I23" s="172" t="str">
        <f t="shared" si="0"/>
        <v/>
      </c>
      <c r="J23" s="3"/>
      <c r="K23" s="65" t="s">
        <v>123</v>
      </c>
      <c r="M23" s="171" t="s">
        <v>27</v>
      </c>
      <c r="N23" s="1">
        <f t="shared" si="1"/>
        <v>0</v>
      </c>
      <c r="O23" s="1">
        <f t="shared" si="2"/>
        <v>0</v>
      </c>
      <c r="P23" s="1">
        <f t="shared" si="3"/>
        <v>0</v>
      </c>
      <c r="Q23" s="1">
        <f t="shared" si="4"/>
        <v>0</v>
      </c>
      <c r="S23" s="182" t="str">
        <f t="shared" si="5"/>
        <v/>
      </c>
      <c r="T23" s="183" t="str">
        <f t="shared" si="6"/>
        <v/>
      </c>
      <c r="V23" s="1">
        <f t="shared" si="7"/>
        <v>0</v>
      </c>
      <c r="W23" s="1">
        <f t="shared" si="8"/>
        <v>0</v>
      </c>
      <c r="X23" s="1">
        <f t="shared" si="9"/>
        <v>0</v>
      </c>
      <c r="Y23" s="1">
        <f t="shared" si="10"/>
        <v>0</v>
      </c>
      <c r="Z23" s="1">
        <f t="shared" si="11"/>
        <v>0</v>
      </c>
      <c r="AA23" s="1">
        <f t="shared" si="12"/>
        <v>0</v>
      </c>
      <c r="AC23" s="1">
        <f t="shared" si="13"/>
        <v>0</v>
      </c>
    </row>
    <row r="24" spans="1:29" x14ac:dyDescent="0.2">
      <c r="A24" s="34"/>
      <c r="B24" s="237"/>
      <c r="C24" s="44"/>
      <c r="D24" s="44"/>
      <c r="E24" s="57"/>
      <c r="F24" s="58"/>
      <c r="G24" s="214"/>
      <c r="H24" s="44"/>
      <c r="I24" s="172" t="str">
        <f t="shared" si="0"/>
        <v/>
      </c>
      <c r="J24" s="145"/>
      <c r="K24" s="65" t="s">
        <v>124</v>
      </c>
      <c r="N24" s="1">
        <f t="shared" si="1"/>
        <v>0</v>
      </c>
      <c r="O24" s="1">
        <f t="shared" si="2"/>
        <v>0</v>
      </c>
      <c r="P24" s="1">
        <f t="shared" si="3"/>
        <v>0</v>
      </c>
      <c r="Q24" s="1">
        <f t="shared" si="4"/>
        <v>0</v>
      </c>
      <c r="S24" s="182" t="str">
        <f t="shared" si="5"/>
        <v/>
      </c>
      <c r="T24" s="183" t="str">
        <f t="shared" si="6"/>
        <v/>
      </c>
      <c r="V24" s="1">
        <f t="shared" si="7"/>
        <v>0</v>
      </c>
      <c r="W24" s="1">
        <f t="shared" si="8"/>
        <v>0</v>
      </c>
      <c r="X24" s="1">
        <f t="shared" si="9"/>
        <v>0</v>
      </c>
      <c r="Y24" s="1">
        <f t="shared" si="10"/>
        <v>0</v>
      </c>
      <c r="Z24" s="1">
        <f t="shared" si="11"/>
        <v>0</v>
      </c>
      <c r="AA24" s="1">
        <f t="shared" si="12"/>
        <v>0</v>
      </c>
      <c r="AC24" s="1">
        <f t="shared" si="13"/>
        <v>0</v>
      </c>
    </row>
    <row r="25" spans="1:29" x14ac:dyDescent="0.2">
      <c r="A25" s="34"/>
      <c r="B25" s="237"/>
      <c r="C25" s="44"/>
      <c r="D25" s="44"/>
      <c r="E25" s="57"/>
      <c r="F25" s="58"/>
      <c r="G25" s="214"/>
      <c r="H25" s="44"/>
      <c r="I25" s="172" t="str">
        <f t="shared" si="0"/>
        <v/>
      </c>
      <c r="J25" s="3"/>
      <c r="K25" s="65" t="s">
        <v>125</v>
      </c>
      <c r="N25" s="1">
        <f t="shared" si="1"/>
        <v>0</v>
      </c>
      <c r="O25" s="1">
        <f t="shared" si="2"/>
        <v>0</v>
      </c>
      <c r="P25" s="1">
        <f t="shared" si="3"/>
        <v>0</v>
      </c>
      <c r="Q25" s="1">
        <f t="shared" si="4"/>
        <v>0</v>
      </c>
      <c r="S25" s="182" t="str">
        <f t="shared" si="5"/>
        <v/>
      </c>
      <c r="T25" s="183" t="str">
        <f t="shared" si="6"/>
        <v/>
      </c>
      <c r="V25" s="1">
        <f t="shared" si="7"/>
        <v>0</v>
      </c>
      <c r="W25" s="1">
        <f t="shared" si="8"/>
        <v>0</v>
      </c>
      <c r="X25" s="1">
        <f t="shared" si="9"/>
        <v>0</v>
      </c>
      <c r="Y25" s="1">
        <f t="shared" si="10"/>
        <v>0</v>
      </c>
      <c r="Z25" s="1">
        <f t="shared" si="11"/>
        <v>0</v>
      </c>
      <c r="AA25" s="1">
        <f t="shared" si="12"/>
        <v>0</v>
      </c>
      <c r="AC25" s="1">
        <f t="shared" si="13"/>
        <v>0</v>
      </c>
    </row>
    <row r="26" spans="1:29" x14ac:dyDescent="0.2">
      <c r="A26" s="34"/>
      <c r="B26" s="237"/>
      <c r="C26" s="44"/>
      <c r="D26" s="44"/>
      <c r="E26" s="57"/>
      <c r="F26" s="58"/>
      <c r="G26" s="214"/>
      <c r="H26" s="44"/>
      <c r="I26" s="172" t="str">
        <f t="shared" si="0"/>
        <v/>
      </c>
      <c r="N26" s="1">
        <f t="shared" si="1"/>
        <v>0</v>
      </c>
      <c r="O26" s="1">
        <f t="shared" si="2"/>
        <v>0</v>
      </c>
      <c r="P26" s="1">
        <f t="shared" si="3"/>
        <v>0</v>
      </c>
      <c r="Q26" s="1">
        <f t="shared" si="4"/>
        <v>0</v>
      </c>
      <c r="S26" s="182" t="str">
        <f t="shared" si="5"/>
        <v/>
      </c>
      <c r="T26" s="183" t="str">
        <f t="shared" si="6"/>
        <v/>
      </c>
      <c r="V26" s="1">
        <f t="shared" si="7"/>
        <v>0</v>
      </c>
      <c r="W26" s="1">
        <f t="shared" si="8"/>
        <v>0</v>
      </c>
      <c r="X26" s="1">
        <f t="shared" si="9"/>
        <v>0</v>
      </c>
      <c r="Y26" s="1">
        <f t="shared" si="10"/>
        <v>0</v>
      </c>
      <c r="Z26" s="1">
        <f t="shared" si="11"/>
        <v>0</v>
      </c>
      <c r="AA26" s="1">
        <f t="shared" si="12"/>
        <v>0</v>
      </c>
      <c r="AC26" s="1">
        <f t="shared" si="13"/>
        <v>0</v>
      </c>
    </row>
    <row r="27" spans="1:29" x14ac:dyDescent="0.2">
      <c r="A27" s="34"/>
      <c r="B27" s="237"/>
      <c r="C27" s="44"/>
      <c r="D27" s="44"/>
      <c r="E27" s="57"/>
      <c r="F27" s="58"/>
      <c r="G27" s="214"/>
      <c r="H27" s="44"/>
      <c r="I27" s="172" t="str">
        <f t="shared" si="0"/>
        <v/>
      </c>
      <c r="N27" s="1">
        <f t="shared" si="1"/>
        <v>0</v>
      </c>
      <c r="O27" s="1">
        <f t="shared" si="2"/>
        <v>0</v>
      </c>
      <c r="P27" s="1">
        <f t="shared" si="3"/>
        <v>0</v>
      </c>
      <c r="Q27" s="1">
        <f t="shared" si="4"/>
        <v>0</v>
      </c>
      <c r="S27" s="182" t="str">
        <f t="shared" si="5"/>
        <v/>
      </c>
      <c r="T27" s="183" t="str">
        <f t="shared" si="6"/>
        <v/>
      </c>
      <c r="V27" s="1">
        <f t="shared" si="7"/>
        <v>0</v>
      </c>
      <c r="W27" s="1">
        <f t="shared" si="8"/>
        <v>0</v>
      </c>
      <c r="X27" s="1">
        <f t="shared" si="9"/>
        <v>0</v>
      </c>
      <c r="Y27" s="1">
        <f t="shared" si="10"/>
        <v>0</v>
      </c>
      <c r="Z27" s="1">
        <f t="shared" si="11"/>
        <v>0</v>
      </c>
      <c r="AA27" s="1">
        <f t="shared" si="12"/>
        <v>0</v>
      </c>
      <c r="AC27" s="1">
        <f t="shared" si="13"/>
        <v>0</v>
      </c>
    </row>
    <row r="28" spans="1:29" x14ac:dyDescent="0.2">
      <c r="A28" s="34"/>
      <c r="B28" s="237"/>
      <c r="C28" s="44"/>
      <c r="D28" s="44"/>
      <c r="E28" s="57"/>
      <c r="F28" s="58"/>
      <c r="G28" s="214"/>
      <c r="H28" s="44"/>
      <c r="I28" s="172" t="str">
        <f t="shared" si="0"/>
        <v/>
      </c>
      <c r="K28" s="171"/>
      <c r="N28" s="1">
        <f t="shared" si="1"/>
        <v>0</v>
      </c>
      <c r="O28" s="1">
        <f t="shared" si="2"/>
        <v>0</v>
      </c>
      <c r="P28" s="1">
        <f t="shared" si="3"/>
        <v>0</v>
      </c>
      <c r="Q28" s="1">
        <f t="shared" si="4"/>
        <v>0</v>
      </c>
      <c r="S28" s="182" t="str">
        <f t="shared" si="5"/>
        <v/>
      </c>
      <c r="T28" s="183" t="str">
        <f t="shared" si="6"/>
        <v/>
      </c>
      <c r="V28" s="1">
        <f t="shared" si="7"/>
        <v>0</v>
      </c>
      <c r="W28" s="1">
        <f t="shared" si="8"/>
        <v>0</v>
      </c>
      <c r="X28" s="1">
        <f t="shared" si="9"/>
        <v>0</v>
      </c>
      <c r="Y28" s="1">
        <f t="shared" si="10"/>
        <v>0</v>
      </c>
      <c r="Z28" s="1">
        <f t="shared" si="11"/>
        <v>0</v>
      </c>
      <c r="AA28" s="1">
        <f t="shared" si="12"/>
        <v>0</v>
      </c>
      <c r="AC28" s="1">
        <f t="shared" si="13"/>
        <v>0</v>
      </c>
    </row>
    <row r="29" spans="1:29" x14ac:dyDescent="0.2">
      <c r="A29" s="34"/>
      <c r="B29" s="237"/>
      <c r="C29" s="44"/>
      <c r="D29" s="44"/>
      <c r="E29" s="57"/>
      <c r="F29" s="58"/>
      <c r="G29" s="214"/>
      <c r="H29" s="44"/>
      <c r="I29" s="172" t="str">
        <f t="shared" si="0"/>
        <v/>
      </c>
      <c r="N29" s="1">
        <f t="shared" si="1"/>
        <v>0</v>
      </c>
      <c r="O29" s="1">
        <f t="shared" si="2"/>
        <v>0</v>
      </c>
      <c r="P29" s="1">
        <f t="shared" si="3"/>
        <v>0</v>
      </c>
      <c r="Q29" s="1">
        <f t="shared" si="4"/>
        <v>0</v>
      </c>
      <c r="S29" s="182" t="str">
        <f t="shared" si="5"/>
        <v/>
      </c>
      <c r="T29" s="183" t="str">
        <f t="shared" si="6"/>
        <v/>
      </c>
      <c r="V29" s="1">
        <f t="shared" si="7"/>
        <v>0</v>
      </c>
      <c r="W29" s="1">
        <f t="shared" si="8"/>
        <v>0</v>
      </c>
      <c r="X29" s="1">
        <f t="shared" si="9"/>
        <v>0</v>
      </c>
      <c r="Y29" s="1">
        <f t="shared" si="10"/>
        <v>0</v>
      </c>
      <c r="Z29" s="1">
        <f t="shared" si="11"/>
        <v>0</v>
      </c>
      <c r="AA29" s="1">
        <f t="shared" si="12"/>
        <v>0</v>
      </c>
      <c r="AC29" s="1">
        <f t="shared" si="13"/>
        <v>0</v>
      </c>
    </row>
    <row r="30" spans="1:29" x14ac:dyDescent="0.2">
      <c r="A30" s="34"/>
      <c r="B30" s="237"/>
      <c r="C30" s="44"/>
      <c r="D30" s="44"/>
      <c r="E30" s="57"/>
      <c r="F30" s="58"/>
      <c r="G30" s="214"/>
      <c r="H30" s="44"/>
      <c r="I30" s="172" t="str">
        <f t="shared" si="0"/>
        <v/>
      </c>
      <c r="N30" s="1">
        <f t="shared" si="1"/>
        <v>0</v>
      </c>
      <c r="O30" s="1">
        <f t="shared" si="2"/>
        <v>0</v>
      </c>
      <c r="P30" s="1">
        <f t="shared" si="3"/>
        <v>0</v>
      </c>
      <c r="Q30" s="1">
        <f t="shared" si="4"/>
        <v>0</v>
      </c>
      <c r="S30" s="182" t="str">
        <f t="shared" si="5"/>
        <v/>
      </c>
      <c r="T30" s="183" t="str">
        <f t="shared" si="6"/>
        <v/>
      </c>
      <c r="V30" s="1">
        <f t="shared" si="7"/>
        <v>0</v>
      </c>
      <c r="W30" s="1">
        <f t="shared" si="8"/>
        <v>0</v>
      </c>
      <c r="X30" s="1">
        <f t="shared" si="9"/>
        <v>0</v>
      </c>
      <c r="Y30" s="1">
        <f t="shared" si="10"/>
        <v>0</v>
      </c>
      <c r="Z30" s="1">
        <f t="shared" si="11"/>
        <v>0</v>
      </c>
      <c r="AA30" s="1">
        <f t="shared" si="12"/>
        <v>0</v>
      </c>
      <c r="AC30" s="1">
        <f t="shared" si="13"/>
        <v>0</v>
      </c>
    </row>
    <row r="31" spans="1:29" x14ac:dyDescent="0.2">
      <c r="A31" s="34"/>
      <c r="B31" s="237"/>
      <c r="C31" s="58"/>
      <c r="D31" s="58"/>
      <c r="E31" s="57"/>
      <c r="F31" s="58"/>
      <c r="G31" s="215"/>
      <c r="H31" s="58"/>
      <c r="I31" s="172" t="str">
        <f t="shared" si="0"/>
        <v/>
      </c>
      <c r="N31" s="1">
        <f t="shared" si="1"/>
        <v>0</v>
      </c>
      <c r="O31" s="1">
        <f t="shared" si="2"/>
        <v>0</v>
      </c>
      <c r="P31" s="1">
        <f t="shared" si="3"/>
        <v>0</v>
      </c>
      <c r="Q31" s="1">
        <f t="shared" si="4"/>
        <v>0</v>
      </c>
      <c r="S31" s="182" t="str">
        <f t="shared" si="5"/>
        <v/>
      </c>
      <c r="T31" s="183" t="str">
        <f t="shared" si="6"/>
        <v/>
      </c>
      <c r="V31" s="1">
        <f t="shared" si="7"/>
        <v>0</v>
      </c>
      <c r="W31" s="1">
        <f t="shared" si="8"/>
        <v>0</v>
      </c>
      <c r="X31" s="1">
        <f t="shared" si="9"/>
        <v>0</v>
      </c>
      <c r="Y31" s="1">
        <f t="shared" si="10"/>
        <v>0</v>
      </c>
      <c r="Z31" s="1">
        <f t="shared" si="11"/>
        <v>0</v>
      </c>
      <c r="AA31" s="1">
        <f t="shared" si="12"/>
        <v>0</v>
      </c>
      <c r="AC31" s="1">
        <f t="shared" si="13"/>
        <v>0</v>
      </c>
    </row>
    <row r="32" spans="1:29" x14ac:dyDescent="0.2">
      <c r="A32" s="34"/>
      <c r="B32" s="237"/>
      <c r="C32" s="58"/>
      <c r="D32" s="58"/>
      <c r="E32" s="57"/>
      <c r="F32" s="58"/>
      <c r="G32" s="214"/>
      <c r="H32" s="44"/>
      <c r="I32" s="172" t="str">
        <f t="shared" si="0"/>
        <v/>
      </c>
      <c r="N32" s="1">
        <f t="shared" si="1"/>
        <v>0</v>
      </c>
      <c r="O32" s="1">
        <f t="shared" si="2"/>
        <v>0</v>
      </c>
      <c r="P32" s="1">
        <f t="shared" si="3"/>
        <v>0</v>
      </c>
      <c r="Q32" s="1">
        <f t="shared" si="4"/>
        <v>0</v>
      </c>
      <c r="S32" s="182" t="str">
        <f t="shared" si="5"/>
        <v/>
      </c>
      <c r="T32" s="183" t="str">
        <f t="shared" si="6"/>
        <v/>
      </c>
      <c r="V32" s="1">
        <f t="shared" si="7"/>
        <v>0</v>
      </c>
      <c r="W32" s="1">
        <f t="shared" si="8"/>
        <v>0</v>
      </c>
      <c r="X32" s="1">
        <f t="shared" si="9"/>
        <v>0</v>
      </c>
      <c r="Y32" s="1">
        <f t="shared" si="10"/>
        <v>0</v>
      </c>
      <c r="Z32" s="1">
        <f t="shared" si="11"/>
        <v>0</v>
      </c>
      <c r="AA32" s="1">
        <f t="shared" si="12"/>
        <v>0</v>
      </c>
      <c r="AC32" s="1">
        <f t="shared" si="13"/>
        <v>0</v>
      </c>
    </row>
    <row r="33" spans="1:29" ht="13.5" thickBot="1" x14ac:dyDescent="0.25">
      <c r="A33" s="34"/>
      <c r="B33" s="237"/>
      <c r="C33" s="58"/>
      <c r="D33" s="58"/>
      <c r="E33" s="57"/>
      <c r="F33" s="58"/>
      <c r="G33" s="215"/>
      <c r="H33" s="58"/>
      <c r="I33" s="172" t="str">
        <f t="shared" si="0"/>
        <v/>
      </c>
      <c r="N33" s="1">
        <f t="shared" si="1"/>
        <v>0</v>
      </c>
      <c r="O33" s="1">
        <f t="shared" si="2"/>
        <v>0</v>
      </c>
      <c r="P33" s="1">
        <f t="shared" si="3"/>
        <v>0</v>
      </c>
      <c r="Q33" s="1">
        <f t="shared" si="4"/>
        <v>0</v>
      </c>
      <c r="S33" s="182" t="str">
        <f t="shared" si="5"/>
        <v/>
      </c>
      <c r="T33" s="183" t="str">
        <f t="shared" si="6"/>
        <v/>
      </c>
      <c r="V33" s="1">
        <f t="shared" si="7"/>
        <v>0</v>
      </c>
      <c r="W33" s="1">
        <f t="shared" si="8"/>
        <v>0</v>
      </c>
      <c r="X33" s="1">
        <f t="shared" si="9"/>
        <v>0</v>
      </c>
      <c r="Y33" s="1">
        <f t="shared" si="10"/>
        <v>0</v>
      </c>
      <c r="Z33" s="1">
        <f t="shared" si="11"/>
        <v>0</v>
      </c>
      <c r="AA33" s="1">
        <f t="shared" si="12"/>
        <v>0</v>
      </c>
      <c r="AC33" s="1">
        <f t="shared" si="13"/>
        <v>0</v>
      </c>
    </row>
    <row r="34" spans="1:29" ht="13.5" thickBot="1" x14ac:dyDescent="0.25">
      <c r="A34" s="34"/>
      <c r="B34" s="237"/>
      <c r="C34" s="58"/>
      <c r="D34" s="58"/>
      <c r="E34" s="57"/>
      <c r="F34" s="58"/>
      <c r="G34" s="214"/>
      <c r="H34" s="44"/>
      <c r="I34" s="172" t="str">
        <f t="shared" si="0"/>
        <v/>
      </c>
      <c r="K34" s="176" t="s">
        <v>174</v>
      </c>
      <c r="L34" s="185" t="s">
        <v>175</v>
      </c>
      <c r="M34" s="199" t="s">
        <v>176</v>
      </c>
      <c r="N34" s="1">
        <f t="shared" si="1"/>
        <v>0</v>
      </c>
      <c r="O34" s="1">
        <f t="shared" si="2"/>
        <v>0</v>
      </c>
      <c r="P34" s="1">
        <f t="shared" si="3"/>
        <v>0</v>
      </c>
      <c r="Q34" s="1">
        <f t="shared" si="4"/>
        <v>0</v>
      </c>
      <c r="S34" s="184" t="str">
        <f t="shared" si="5"/>
        <v/>
      </c>
      <c r="T34" s="179" t="str">
        <f t="shared" si="6"/>
        <v/>
      </c>
      <c r="V34" s="1">
        <f t="shared" si="7"/>
        <v>0</v>
      </c>
      <c r="W34" s="1">
        <f t="shared" si="8"/>
        <v>0</v>
      </c>
      <c r="X34" s="1">
        <f t="shared" si="9"/>
        <v>0</v>
      </c>
      <c r="Y34" s="1">
        <f t="shared" si="10"/>
        <v>0</v>
      </c>
      <c r="Z34" s="1">
        <f t="shared" si="11"/>
        <v>0</v>
      </c>
      <c r="AA34" s="1">
        <f t="shared" si="12"/>
        <v>0</v>
      </c>
      <c r="AC34" s="1">
        <f t="shared" si="13"/>
        <v>0</v>
      </c>
    </row>
    <row r="35" spans="1:29" ht="27.75" customHeight="1" thickBot="1" x14ac:dyDescent="0.25">
      <c r="A35" s="34"/>
      <c r="B35" s="292" t="s">
        <v>229</v>
      </c>
      <c r="C35" s="292"/>
      <c r="D35" s="292"/>
      <c r="E35" s="292"/>
      <c r="F35" s="292"/>
      <c r="G35" s="292"/>
      <c r="H35" s="292"/>
      <c r="I35" s="292"/>
      <c r="K35" s="184">
        <v>12</v>
      </c>
      <c r="L35" s="196">
        <v>23</v>
      </c>
      <c r="M35" s="179">
        <f>(K35*L35)/30</f>
        <v>9.1999999999999993</v>
      </c>
      <c r="S35" s="181" t="e">
        <f>AVERAGE(S15:S34)</f>
        <v>#DIV/0!</v>
      </c>
      <c r="T35" s="177" t="e">
        <f>AVERAGE(T15:T34)</f>
        <v>#DIV/0!</v>
      </c>
      <c r="X35" s="1">
        <f>SUM(X15:X34)</f>
        <v>0</v>
      </c>
      <c r="Y35" s="1">
        <f>SUM(Y15:Y34)</f>
        <v>0</v>
      </c>
      <c r="Z35" s="1">
        <f>SUM(Z15:Z34)</f>
        <v>0</v>
      </c>
      <c r="AA35" s="1">
        <f>SUM(AA15:AA34)</f>
        <v>0</v>
      </c>
    </row>
    <row r="36" spans="1:29" ht="15" customHeight="1" thickBot="1" x14ac:dyDescent="0.25">
      <c r="A36" s="34"/>
      <c r="B36" s="243" t="s">
        <v>202</v>
      </c>
      <c r="C36" s="264"/>
      <c r="D36" s="244" t="s">
        <v>199</v>
      </c>
      <c r="E36" s="243" t="s">
        <v>201</v>
      </c>
      <c r="F36" s="265"/>
      <c r="G36" s="244" t="s">
        <v>200</v>
      </c>
      <c r="H36" s="266">
        <f>(C36*F36)/30</f>
        <v>0</v>
      </c>
      <c r="I36" s="202" t="s">
        <v>203</v>
      </c>
      <c r="K36" s="195"/>
      <c r="L36" s="195"/>
      <c r="M36" s="195"/>
      <c r="S36" s="178" t="s">
        <v>144</v>
      </c>
      <c r="T36" s="186" t="s">
        <v>145</v>
      </c>
    </row>
    <row r="37" spans="1:29" x14ac:dyDescent="0.2">
      <c r="A37" s="34"/>
      <c r="B37" s="31"/>
      <c r="C37" s="31"/>
      <c r="D37" s="31"/>
      <c r="E37" s="31"/>
      <c r="F37" s="31"/>
      <c r="G37" s="31"/>
      <c r="H37" s="31"/>
      <c r="I37" s="35"/>
      <c r="V37" s="176" t="s">
        <v>26</v>
      </c>
      <c r="W37" s="177" t="str">
        <f>IF(Y35=0,"",X35/Y35)</f>
        <v/>
      </c>
    </row>
    <row r="38" spans="1:29" ht="26.25" customHeight="1" thickBot="1" x14ac:dyDescent="0.25">
      <c r="A38" s="34"/>
      <c r="B38" s="31"/>
      <c r="C38" s="165" t="s">
        <v>237</v>
      </c>
      <c r="D38" s="165" t="s">
        <v>238</v>
      </c>
      <c r="E38" s="31"/>
      <c r="F38" s="31"/>
      <c r="G38" s="31"/>
      <c r="H38" s="31"/>
      <c r="I38" s="35"/>
      <c r="V38" s="178" t="s">
        <v>27</v>
      </c>
      <c r="W38" s="179" t="str">
        <f>IF(AA35=0,"",Z35/AA35)</f>
        <v/>
      </c>
    </row>
    <row r="39" spans="1:29" ht="24" x14ac:dyDescent="0.2">
      <c r="A39" s="34"/>
      <c r="B39" s="166" t="s">
        <v>71</v>
      </c>
      <c r="C39" s="263" t="str">
        <f>$W$37</f>
        <v/>
      </c>
      <c r="D39" s="263" t="str">
        <f>$W$38</f>
        <v/>
      </c>
      <c r="E39" s="148"/>
      <c r="F39" s="148"/>
      <c r="G39" s="31"/>
      <c r="H39" s="31"/>
      <c r="I39" s="35"/>
      <c r="K39" s="171" t="s">
        <v>120</v>
      </c>
    </row>
    <row r="40" spans="1:29" ht="27" customHeight="1" x14ac:dyDescent="0.2">
      <c r="A40" s="34"/>
      <c r="B40" s="166" t="s">
        <v>73</v>
      </c>
      <c r="C40" s="263" t="str">
        <f>IFERROR($S$35,"")</f>
        <v/>
      </c>
      <c r="D40" s="263" t="str">
        <f>IFERROR($T$35,"")</f>
        <v/>
      </c>
      <c r="E40" s="148"/>
      <c r="F40" s="148"/>
      <c r="G40" s="31"/>
      <c r="H40" s="31"/>
      <c r="I40" s="35"/>
      <c r="K40" s="171" t="s">
        <v>122</v>
      </c>
      <c r="V40" s="1" t="s">
        <v>177</v>
      </c>
      <c r="W40" s="1" t="str">
        <f>IFERROR((($S$35-$W$37)*$Y$35),"")</f>
        <v/>
      </c>
    </row>
    <row r="41" spans="1:29" ht="26.25" customHeight="1" x14ac:dyDescent="0.2">
      <c r="A41" s="34"/>
      <c r="B41" s="166" t="s">
        <v>74</v>
      </c>
      <c r="C41" s="258" t="str">
        <f>W40</f>
        <v/>
      </c>
      <c r="D41" s="258" t="str">
        <f>W41</f>
        <v/>
      </c>
      <c r="E41" s="148"/>
      <c r="F41" s="148"/>
      <c r="G41" s="31"/>
      <c r="H41" s="31"/>
      <c r="I41" s="35"/>
      <c r="K41" s="171" t="s">
        <v>121</v>
      </c>
      <c r="V41" s="1" t="s">
        <v>178</v>
      </c>
      <c r="W41" s="1" t="str">
        <f>IFERROR(($T$35-$W$38)*$AA$35,"")</f>
        <v/>
      </c>
    </row>
    <row r="42" spans="1:29" x14ac:dyDescent="0.2">
      <c r="A42" s="34"/>
      <c r="B42" s="34"/>
      <c r="C42" s="34"/>
      <c r="D42" s="67"/>
      <c r="E42" s="67"/>
      <c r="F42" s="34"/>
      <c r="G42" s="34"/>
      <c r="H42" s="34"/>
      <c r="I42" s="34"/>
    </row>
    <row r="43" spans="1:29" x14ac:dyDescent="0.2">
      <c r="A43" s="34"/>
      <c r="B43" s="34"/>
      <c r="C43" s="34"/>
      <c r="D43" s="34"/>
      <c r="E43" s="34"/>
      <c r="F43" s="34"/>
      <c r="G43" s="34"/>
      <c r="H43" s="34"/>
      <c r="I43" s="34"/>
      <c r="K43" s="180" t="s">
        <v>139</v>
      </c>
      <c r="L43" s="180" t="s">
        <v>16</v>
      </c>
    </row>
    <row r="44" spans="1:29" x14ac:dyDescent="0.2">
      <c r="A44" s="34"/>
      <c r="B44" s="295" t="s">
        <v>14</v>
      </c>
      <c r="C44" s="295"/>
      <c r="D44" s="295"/>
      <c r="E44" s="295"/>
      <c r="F44" s="295"/>
      <c r="G44" s="295"/>
      <c r="H44" s="295"/>
      <c r="I44" s="140"/>
      <c r="K44" s="1">
        <v>1</v>
      </c>
      <c r="L44" s="1" t="s">
        <v>140</v>
      </c>
    </row>
    <row r="45" spans="1:29" ht="12.75" customHeight="1" x14ac:dyDescent="0.2">
      <c r="A45" s="34"/>
      <c r="B45" s="294" t="s">
        <v>32</v>
      </c>
      <c r="C45" s="294"/>
      <c r="D45" s="294"/>
      <c r="E45" s="294"/>
      <c r="F45" s="294"/>
      <c r="G45" s="294"/>
      <c r="H45" s="294"/>
      <c r="I45" s="289" t="s">
        <v>250</v>
      </c>
      <c r="K45" s="1">
        <v>2</v>
      </c>
      <c r="L45" s="1" t="s">
        <v>141</v>
      </c>
    </row>
    <row r="46" spans="1:29" x14ac:dyDescent="0.2">
      <c r="A46" s="34"/>
      <c r="B46" s="294"/>
      <c r="C46" s="294"/>
      <c r="D46" s="294"/>
      <c r="E46" s="294"/>
      <c r="F46" s="294"/>
      <c r="G46" s="294"/>
      <c r="H46" s="294"/>
      <c r="I46" s="290"/>
      <c r="K46" s="1">
        <v>3</v>
      </c>
      <c r="L46" s="171" t="s">
        <v>173</v>
      </c>
    </row>
    <row r="47" spans="1:29" x14ac:dyDescent="0.2">
      <c r="A47" s="34"/>
      <c r="B47" s="294"/>
      <c r="C47" s="294"/>
      <c r="D47" s="294"/>
      <c r="E47" s="294"/>
      <c r="F47" s="294"/>
      <c r="G47" s="294"/>
      <c r="H47" s="294"/>
      <c r="I47" s="290"/>
      <c r="K47" s="1">
        <v>4</v>
      </c>
      <c r="L47" s="1" t="s">
        <v>183</v>
      </c>
    </row>
    <row r="48" spans="1:29" x14ac:dyDescent="0.2">
      <c r="A48" s="34"/>
      <c r="B48" s="294"/>
      <c r="C48" s="294"/>
      <c r="D48" s="294"/>
      <c r="E48" s="294"/>
      <c r="F48" s="294"/>
      <c r="G48" s="294"/>
      <c r="H48" s="294"/>
      <c r="I48" s="290"/>
      <c r="K48" s="1">
        <v>5</v>
      </c>
      <c r="L48" s="171" t="s">
        <v>228</v>
      </c>
    </row>
    <row r="49" spans="1:12" x14ac:dyDescent="0.2">
      <c r="A49" s="34"/>
      <c r="B49" s="294"/>
      <c r="C49" s="294"/>
      <c r="D49" s="294"/>
      <c r="E49" s="294"/>
      <c r="F49" s="294"/>
      <c r="G49" s="294"/>
      <c r="H49" s="294"/>
      <c r="I49" s="291"/>
    </row>
    <row r="50" spans="1:12" x14ac:dyDescent="0.2">
      <c r="A50" s="34"/>
      <c r="B50" s="34"/>
      <c r="C50" s="34"/>
      <c r="D50" s="34"/>
      <c r="E50" s="34"/>
      <c r="F50" s="34"/>
      <c r="G50" s="34"/>
      <c r="H50" s="34"/>
      <c r="I50" s="34"/>
    </row>
    <row r="51" spans="1:12" x14ac:dyDescent="0.2">
      <c r="A51" s="34"/>
      <c r="B51" s="34"/>
      <c r="C51" s="34"/>
      <c r="D51" s="34"/>
      <c r="E51" s="34"/>
      <c r="F51" s="34"/>
      <c r="G51" s="34"/>
      <c r="H51" s="34"/>
      <c r="I51" s="34"/>
    </row>
    <row r="52" spans="1:12" ht="22.5" x14ac:dyDescent="0.2">
      <c r="K52" s="250" t="s">
        <v>208</v>
      </c>
      <c r="L52" s="251" t="s">
        <v>209</v>
      </c>
    </row>
    <row r="53" spans="1:12" x14ac:dyDescent="0.2">
      <c r="K53" s="252">
        <v>9</v>
      </c>
      <c r="L53" s="252">
        <v>2009</v>
      </c>
    </row>
    <row r="54" spans="1:12" x14ac:dyDescent="0.2">
      <c r="K54" s="252" t="s">
        <v>210</v>
      </c>
      <c r="L54" s="252">
        <v>2010</v>
      </c>
    </row>
    <row r="55" spans="1:12" hidden="1" x14ac:dyDescent="0.2">
      <c r="K55" s="252" t="s">
        <v>211</v>
      </c>
      <c r="L55" s="252">
        <v>2011</v>
      </c>
    </row>
    <row r="56" spans="1:12" hidden="1" x14ac:dyDescent="0.2">
      <c r="K56" s="252" t="s">
        <v>212</v>
      </c>
      <c r="L56" s="252">
        <v>2012</v>
      </c>
    </row>
    <row r="57" spans="1:12" hidden="1" x14ac:dyDescent="0.2">
      <c r="K57" s="252" t="s">
        <v>213</v>
      </c>
      <c r="L57" s="252">
        <v>2013</v>
      </c>
    </row>
    <row r="58" spans="1:12" hidden="1" x14ac:dyDescent="0.2">
      <c r="F58" s="74" t="s">
        <v>42</v>
      </c>
      <c r="G58" s="74" t="s">
        <v>28</v>
      </c>
      <c r="H58" s="74" t="s">
        <v>34</v>
      </c>
      <c r="I58" s="74" t="s">
        <v>27</v>
      </c>
      <c r="K58" s="252" t="s">
        <v>214</v>
      </c>
      <c r="L58" s="252">
        <v>2014</v>
      </c>
    </row>
    <row r="59" spans="1:12" hidden="1" x14ac:dyDescent="0.2">
      <c r="F59" s="129" t="s">
        <v>24</v>
      </c>
      <c r="G59" s="71" t="s">
        <v>36</v>
      </c>
      <c r="H59" s="71" t="s">
        <v>36</v>
      </c>
      <c r="I59" s="143" t="s">
        <v>37</v>
      </c>
      <c r="K59" s="252" t="s">
        <v>198</v>
      </c>
      <c r="L59" s="252">
        <v>2015</v>
      </c>
    </row>
    <row r="60" spans="1:12" ht="54" hidden="1" customHeight="1" x14ac:dyDescent="0.2">
      <c r="F60" s="73"/>
      <c r="G60" s="288" t="s">
        <v>44</v>
      </c>
      <c r="H60" s="288"/>
      <c r="I60" s="168" t="s">
        <v>38</v>
      </c>
      <c r="K60" s="252" t="s">
        <v>215</v>
      </c>
      <c r="L60" s="252">
        <v>2016</v>
      </c>
    </row>
    <row r="61" spans="1:12" ht="27" hidden="1" customHeight="1" x14ac:dyDescent="0.2">
      <c r="H61" s="73"/>
      <c r="I61" s="73"/>
      <c r="J61" s="73"/>
      <c r="K61" s="252" t="s">
        <v>216</v>
      </c>
      <c r="L61" s="252">
        <v>2017</v>
      </c>
    </row>
    <row r="62" spans="1:12" hidden="1" x14ac:dyDescent="0.2">
      <c r="F62" s="74" t="s">
        <v>43</v>
      </c>
      <c r="G62" s="74" t="s">
        <v>28</v>
      </c>
      <c r="H62" s="74" t="s">
        <v>34</v>
      </c>
      <c r="I62" s="74" t="s">
        <v>27</v>
      </c>
      <c r="K62" s="252" t="s">
        <v>217</v>
      </c>
      <c r="L62" s="252">
        <v>2018</v>
      </c>
    </row>
    <row r="63" spans="1:12" hidden="1" x14ac:dyDescent="0.2">
      <c r="F63" s="129" t="s">
        <v>24</v>
      </c>
      <c r="G63" s="71" t="s">
        <v>36</v>
      </c>
      <c r="H63" s="71" t="s">
        <v>36</v>
      </c>
      <c r="I63" s="72" t="s">
        <v>55</v>
      </c>
      <c r="K63" s="252" t="s">
        <v>218</v>
      </c>
      <c r="L63" s="252">
        <v>2019</v>
      </c>
    </row>
    <row r="64" spans="1:12" hidden="1" x14ac:dyDescent="0.2">
      <c r="K64" s="252" t="s">
        <v>219</v>
      </c>
      <c r="L64" s="252">
        <v>2020</v>
      </c>
    </row>
    <row r="65" spans="11:12" x14ac:dyDescent="0.2">
      <c r="K65" s="252" t="s">
        <v>220</v>
      </c>
      <c r="L65" s="252">
        <v>2021</v>
      </c>
    </row>
    <row r="66" spans="11:12" x14ac:dyDescent="0.2">
      <c r="K66" s="252" t="s">
        <v>221</v>
      </c>
      <c r="L66" s="252">
        <v>2022</v>
      </c>
    </row>
    <row r="67" spans="11:12" x14ac:dyDescent="0.2">
      <c r="K67" s="252" t="s">
        <v>222</v>
      </c>
      <c r="L67" s="252">
        <v>2023</v>
      </c>
    </row>
    <row r="68" spans="11:12" x14ac:dyDescent="0.2">
      <c r="K68" s="252" t="s">
        <v>223</v>
      </c>
      <c r="L68" s="252">
        <v>2024</v>
      </c>
    </row>
    <row r="69" spans="11:12" x14ac:dyDescent="0.2">
      <c r="K69" s="252" t="s">
        <v>224</v>
      </c>
      <c r="L69" s="252">
        <v>2025</v>
      </c>
    </row>
    <row r="70" spans="11:12" x14ac:dyDescent="0.2">
      <c r="K70" s="252" t="s">
        <v>225</v>
      </c>
      <c r="L70" s="252">
        <v>2026</v>
      </c>
    </row>
    <row r="71" spans="11:12" x14ac:dyDescent="0.2">
      <c r="K71" s="252" t="s">
        <v>226</v>
      </c>
      <c r="L71" s="252">
        <v>2027</v>
      </c>
    </row>
  </sheetData>
  <sheetProtection password="E3E4" sheet="1" objects="1" scenarios="1"/>
  <mergeCells count="12">
    <mergeCell ref="B6:I6"/>
    <mergeCell ref="B4:I4"/>
    <mergeCell ref="B3:I3"/>
    <mergeCell ref="B2:I2"/>
    <mergeCell ref="B7:I7"/>
    <mergeCell ref="G60:H60"/>
    <mergeCell ref="I45:I49"/>
    <mergeCell ref="B35:I35"/>
    <mergeCell ref="C11:D11"/>
    <mergeCell ref="B45:H49"/>
    <mergeCell ref="B44:H44"/>
    <mergeCell ref="C12:D12"/>
  </mergeCells>
  <phoneticPr fontId="1" type="noConversion"/>
  <dataValidations count="3">
    <dataValidation type="list" allowBlank="1" showInputMessage="1" showErrorMessage="1" sqref="C15:C34" xr:uid="{00000000-0002-0000-0100-000000000000}">
      <formula1>$M$22:$M$23</formula1>
    </dataValidation>
    <dataValidation type="list" allowBlank="1" showInputMessage="1" showErrorMessage="1" sqref="E15:E34" xr:uid="{00000000-0002-0000-0100-000001000000}">
      <formula1>$K$23:$K$25</formula1>
    </dataValidation>
    <dataValidation type="textLength" operator="equal" allowBlank="1" showInputMessage="1" showErrorMessage="1" prompt="Enter a 12-character engine family or test group name." sqref="B15:B34" xr:uid="{00000000-0002-0000-0100-000002000000}">
      <formula1>12</formula1>
    </dataValidation>
  </dataValidations>
  <pageMargins left="0.25" right="0.25" top="0.5" bottom="0.5" header="0.5" footer="0.5"/>
  <pageSetup paperSize="5" scale="64" fitToHeight="2" orientation="landscape" horizontalDpi="300" verticalDpi="300" r:id="rId1"/>
  <headerFooter alignWithMargins="0"/>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4"/>
  <sheetViews>
    <sheetView workbookViewId="0">
      <selection activeCell="B12" sqref="B12"/>
    </sheetView>
  </sheetViews>
  <sheetFormatPr defaultRowHeight="12.75" x14ac:dyDescent="0.2"/>
  <cols>
    <col min="1" max="1" width="2.7109375" style="1" customWidth="1"/>
    <col min="2" max="2" width="20.42578125" style="1" customWidth="1"/>
    <col min="3" max="4" width="16.7109375" style="1" customWidth="1"/>
    <col min="5" max="5" width="19.28515625" style="1" customWidth="1"/>
    <col min="6" max="6" width="13.85546875" style="1" customWidth="1"/>
    <col min="7" max="8" width="17.85546875" style="1" customWidth="1"/>
    <col min="9" max="9" width="17.5703125" style="1" customWidth="1"/>
    <col min="10" max="10" width="56.85546875" style="1" customWidth="1"/>
    <col min="11" max="11" width="10.28515625" style="1" customWidth="1"/>
    <col min="12" max="14" width="10.28515625" style="1" hidden="1" customWidth="1"/>
    <col min="15" max="32" width="8.140625" style="1" hidden="1" customWidth="1"/>
    <col min="33" max="45" width="8.140625" style="1" customWidth="1"/>
    <col min="46" max="16384" width="9.140625" style="1"/>
  </cols>
  <sheetData>
    <row r="1" spans="1:31" s="24" customFormat="1" ht="11.25" x14ac:dyDescent="0.2">
      <c r="A1" s="22"/>
      <c r="B1" s="22"/>
      <c r="C1" s="22"/>
      <c r="D1" s="22"/>
      <c r="E1" s="22"/>
      <c r="F1" s="22"/>
      <c r="G1" s="22"/>
      <c r="H1" s="22"/>
      <c r="I1" s="22"/>
      <c r="J1" s="22"/>
    </row>
    <row r="2" spans="1:31" s="24" customFormat="1" ht="18" x14ac:dyDescent="0.25">
      <c r="A2" s="22"/>
      <c r="B2" s="280" t="s">
        <v>11</v>
      </c>
      <c r="C2" s="280"/>
      <c r="D2" s="280"/>
      <c r="E2" s="280"/>
      <c r="F2" s="280"/>
      <c r="G2" s="280"/>
      <c r="H2" s="280"/>
      <c r="I2" s="280"/>
      <c r="J2" s="280"/>
    </row>
    <row r="3" spans="1:31" s="24" customFormat="1" ht="20.25" x14ac:dyDescent="0.3">
      <c r="A3" s="22"/>
      <c r="B3" s="281" t="s">
        <v>12</v>
      </c>
      <c r="C3" s="281"/>
      <c r="D3" s="281"/>
      <c r="E3" s="281"/>
      <c r="F3" s="281"/>
      <c r="G3" s="281"/>
      <c r="H3" s="281"/>
      <c r="I3" s="281"/>
      <c r="J3" s="281"/>
    </row>
    <row r="4" spans="1:31" s="24" customFormat="1" ht="18" x14ac:dyDescent="0.25">
      <c r="A4" s="22"/>
      <c r="B4" s="280" t="s">
        <v>22</v>
      </c>
      <c r="C4" s="280"/>
      <c r="D4" s="280"/>
      <c r="E4" s="280"/>
      <c r="F4" s="280"/>
      <c r="G4" s="280"/>
      <c r="H4" s="280"/>
      <c r="I4" s="280"/>
      <c r="J4" s="280"/>
    </row>
    <row r="5" spans="1:31" s="24" customFormat="1" ht="11.25" x14ac:dyDescent="0.2">
      <c r="A5" s="22"/>
      <c r="B5" s="22"/>
      <c r="C5" s="22"/>
      <c r="D5" s="22"/>
      <c r="E5" s="22"/>
      <c r="F5" s="22"/>
      <c r="G5" s="22"/>
      <c r="H5" s="22"/>
      <c r="I5" s="22"/>
      <c r="J5" s="22"/>
    </row>
    <row r="6" spans="1:31" s="24" customFormat="1" ht="20.25" x14ac:dyDescent="0.3">
      <c r="A6" s="22"/>
      <c r="B6" s="282" t="s">
        <v>235</v>
      </c>
      <c r="C6" s="282"/>
      <c r="D6" s="282"/>
      <c r="E6" s="282"/>
      <c r="F6" s="282"/>
      <c r="G6" s="282"/>
      <c r="H6" s="282"/>
      <c r="I6" s="282"/>
      <c r="J6" s="282"/>
    </row>
    <row r="7" spans="1:31" s="24" customFormat="1" x14ac:dyDescent="0.2">
      <c r="A7" s="22"/>
      <c r="B7" s="298" t="s">
        <v>253</v>
      </c>
      <c r="C7" s="298"/>
      <c r="D7" s="298"/>
      <c r="E7" s="298"/>
      <c r="F7" s="298"/>
      <c r="G7" s="298"/>
      <c r="H7" s="298"/>
      <c r="I7" s="298"/>
      <c r="J7" s="298"/>
    </row>
    <row r="8" spans="1:31" s="24" customFormat="1" x14ac:dyDescent="0.2">
      <c r="A8" s="18"/>
      <c r="B8" s="142"/>
      <c r="C8" s="142"/>
      <c r="D8" s="142"/>
      <c r="E8" s="142"/>
      <c r="F8" s="142"/>
      <c r="G8" s="142"/>
      <c r="H8" s="142"/>
      <c r="I8" s="142"/>
      <c r="J8" s="142"/>
    </row>
    <row r="9" spans="1:31" s="24" customFormat="1" ht="18" x14ac:dyDescent="0.25">
      <c r="A9" s="21"/>
      <c r="B9" s="21" t="s">
        <v>103</v>
      </c>
      <c r="C9" s="21"/>
      <c r="D9" s="21"/>
      <c r="E9" s="21"/>
      <c r="F9" s="21"/>
      <c r="G9" s="21"/>
      <c r="H9" s="21"/>
      <c r="I9" s="21"/>
      <c r="J9" s="21"/>
    </row>
    <row r="10" spans="1:31" s="25" customFormat="1" x14ac:dyDescent="0.2">
      <c r="A10" s="26"/>
      <c r="B10" s="18"/>
      <c r="C10" s="18"/>
      <c r="D10" s="18"/>
      <c r="E10" s="18"/>
      <c r="F10" s="18"/>
      <c r="G10" s="66"/>
      <c r="H10" s="66"/>
      <c r="I10" s="66"/>
      <c r="J10" s="18"/>
    </row>
    <row r="11" spans="1:31" s="3" customFormat="1" ht="12.75" customHeight="1" x14ac:dyDescent="0.2">
      <c r="A11" s="32"/>
      <c r="B11" s="141" t="s">
        <v>0</v>
      </c>
      <c r="C11" s="293" t="s">
        <v>1</v>
      </c>
      <c r="D11" s="293"/>
      <c r="E11" s="67"/>
      <c r="F11" s="32"/>
      <c r="G11" s="67"/>
      <c r="H11" s="67"/>
      <c r="I11" s="66"/>
      <c r="J11" s="32"/>
    </row>
    <row r="12" spans="1:31" s="3" customFormat="1" x14ac:dyDescent="0.2">
      <c r="A12" s="32"/>
      <c r="B12" s="60"/>
      <c r="C12" s="296"/>
      <c r="D12" s="297"/>
      <c r="E12" s="67"/>
      <c r="F12" s="32"/>
      <c r="G12" s="67"/>
      <c r="H12" s="67"/>
      <c r="I12" s="67"/>
      <c r="J12" s="32"/>
      <c r="U12" s="299" t="s">
        <v>171</v>
      </c>
      <c r="V12" s="299"/>
    </row>
    <row r="13" spans="1:31" s="3" customFormat="1" x14ac:dyDescent="0.2">
      <c r="A13" s="32"/>
      <c r="B13" s="27"/>
      <c r="C13" s="28"/>
      <c r="D13" s="29"/>
      <c r="E13" s="30"/>
      <c r="F13" s="32"/>
      <c r="G13" s="32"/>
      <c r="H13" s="32"/>
      <c r="I13" s="31"/>
      <c r="J13" s="32"/>
      <c r="U13" s="299"/>
      <c r="V13" s="299"/>
    </row>
    <row r="14" spans="1:31" s="4" customFormat="1" ht="45.75" thickBot="1" x14ac:dyDescent="0.25">
      <c r="A14" s="33"/>
      <c r="B14" s="138" t="s">
        <v>254</v>
      </c>
      <c r="C14" s="138" t="s">
        <v>13</v>
      </c>
      <c r="D14" s="138" t="s">
        <v>62</v>
      </c>
      <c r="E14" s="138" t="s">
        <v>29</v>
      </c>
      <c r="F14" s="138" t="s">
        <v>236</v>
      </c>
      <c r="G14" s="138" t="s">
        <v>90</v>
      </c>
      <c r="H14" s="138" t="s">
        <v>89</v>
      </c>
      <c r="I14" s="138" t="s">
        <v>99</v>
      </c>
      <c r="J14" s="138" t="s">
        <v>16</v>
      </c>
      <c r="L14" s="3"/>
      <c r="R14" s="175" t="s">
        <v>195</v>
      </c>
      <c r="S14" s="175" t="s">
        <v>146</v>
      </c>
      <c r="T14" s="175" t="s">
        <v>147</v>
      </c>
      <c r="U14" s="175" t="s">
        <v>164</v>
      </c>
      <c r="V14" s="175" t="s">
        <v>165</v>
      </c>
      <c r="W14" s="175" t="s">
        <v>148</v>
      </c>
      <c r="X14" s="175" t="s">
        <v>151</v>
      </c>
      <c r="Y14" s="175" t="s">
        <v>152</v>
      </c>
      <c r="Z14" s="175" t="s">
        <v>149</v>
      </c>
      <c r="AB14" s="175" t="s">
        <v>155</v>
      </c>
      <c r="AC14" s="175" t="s">
        <v>156</v>
      </c>
      <c r="AE14" s="249" t="s">
        <v>227</v>
      </c>
    </row>
    <row r="15" spans="1:31" x14ac:dyDescent="0.2">
      <c r="A15" s="34"/>
      <c r="B15" s="236"/>
      <c r="C15" s="64"/>
      <c r="D15" s="58"/>
      <c r="E15" s="64"/>
      <c r="F15" s="238"/>
      <c r="G15" s="215"/>
      <c r="H15" s="197" t="str">
        <f>IF(OR(F15="",J15&lt;&gt;""),"",(IF(F15=$P$28,$P$30,IF(F15=$P$27,$P$31,""))))</f>
        <v/>
      </c>
      <c r="I15" s="188" t="str">
        <f>IF(F15="","",(IF(F15=$P$28,$N$27,IF(F15=$P$27,$N$28,""))))</f>
        <v/>
      </c>
      <c r="J15" s="172" t="str">
        <f>IF(S15=1,$M$35,IF(T15=2,$M$36,IF(R15=3,$M$37,IF(AE15=4,$M$38,""))))</f>
        <v/>
      </c>
      <c r="R15" s="1">
        <f>IF(B15="",0,IF(AND(C15&lt;&gt;"",D15&lt;&gt;"",E15&lt;&gt;"",F15&lt;&gt;"",G15&lt;&gt;""),0,3))</f>
        <v>0</v>
      </c>
      <c r="S15" s="1">
        <f>IF(AND(F15=$P$27,G15&gt;40),1,0)</f>
        <v>0</v>
      </c>
      <c r="T15" s="1">
        <f>IF(AND(F15=$P$28,G15&gt;20),2,0)</f>
        <v>0</v>
      </c>
      <c r="U15" s="1">
        <f>IF(J15="",G15*D15*C15,0)</f>
        <v>0</v>
      </c>
      <c r="V15" s="1">
        <f>IF(J15="",D15*C15,0)</f>
        <v>0</v>
      </c>
      <c r="W15" s="1">
        <f>IF(F15=$P$27,U15,0)</f>
        <v>0</v>
      </c>
      <c r="X15" s="1">
        <f>IF(F15=$P$28,U15,0)</f>
        <v>0</v>
      </c>
      <c r="Y15" s="1">
        <f>IF(F15=$P$27,V15,0)</f>
        <v>0</v>
      </c>
      <c r="Z15" s="1">
        <f>IF(F15=$P$28,V15,0)</f>
        <v>0</v>
      </c>
      <c r="AB15" s="181" t="str">
        <f>IF(F15=$P$27,H15,"")</f>
        <v/>
      </c>
      <c r="AC15" s="177" t="str">
        <f>IF(F15=$P$28,H15,"")</f>
        <v/>
      </c>
      <c r="AE15" s="1">
        <f>IF($B15&lt;&gt;"",IF(AND(LEFT($B15)="9",$B$12=2009),0,IF(VLOOKUP(LEFT($B15),$L$44:$M$62,2)&lt;&gt;$B$12,4,0)),0)</f>
        <v>0</v>
      </c>
    </row>
    <row r="16" spans="1:31" x14ac:dyDescent="0.2">
      <c r="A16" s="34"/>
      <c r="B16" s="236"/>
      <c r="C16" s="64"/>
      <c r="D16" s="58"/>
      <c r="E16" s="64"/>
      <c r="F16" s="238"/>
      <c r="G16" s="214"/>
      <c r="H16" s="197" t="str">
        <f t="shared" ref="H16:H34" si="0">IF(OR(F16="",J16&lt;&gt;""),"",(IF(F16=$P$28,$P$30,IF(F16=$P$27,$P$31,""))))</f>
        <v/>
      </c>
      <c r="I16" s="188" t="str">
        <f t="shared" ref="I16:I34" si="1">IF(F16="","",(IF(F16=$P$28,$N$27,IF(F16=$P$27,$N$28,""))))</f>
        <v/>
      </c>
      <c r="J16" s="172" t="str">
        <f t="shared" ref="J16:J34" si="2">IF(S16=1,$M$35,IF(T16=2,$M$36,IF(R16=3,$M$37,IF(AE16=4,$M$38,""))))</f>
        <v/>
      </c>
      <c r="L16" s="171" t="s">
        <v>112</v>
      </c>
      <c r="R16" s="1">
        <f t="shared" ref="R16:R34" si="3">IF(B16="",0,IF(AND(C16&lt;&gt;"",D16&lt;&gt;"",E16&lt;&gt;"",F16&lt;&gt;"",G16&lt;&gt;""),0,3))</f>
        <v>0</v>
      </c>
      <c r="S16" s="1">
        <f t="shared" ref="S16:S34" si="4">IF(AND(F16=$P$27,G16&gt;40),1,0)</f>
        <v>0</v>
      </c>
      <c r="T16" s="1">
        <f t="shared" ref="T16:T34" si="5">IF(AND(F16=$P$28,G16&gt;20),2,0)</f>
        <v>0</v>
      </c>
      <c r="U16" s="1">
        <f t="shared" ref="U16:U34" si="6">IF(J16="",G16*D16*C16,0)</f>
        <v>0</v>
      </c>
      <c r="V16" s="1">
        <f t="shared" ref="V16:V34" si="7">IF(J16="",D16*C16,0)</f>
        <v>0</v>
      </c>
      <c r="W16" s="1">
        <f t="shared" ref="W16:W34" si="8">IF(F16=$P$27,U16,0)</f>
        <v>0</v>
      </c>
      <c r="X16" s="1">
        <f t="shared" ref="X16:X34" si="9">IF(F16=$P$28,U16,0)</f>
        <v>0</v>
      </c>
      <c r="Y16" s="1">
        <f t="shared" ref="Y16:Y34" si="10">IF(F16=$P$27,V16,0)</f>
        <v>0</v>
      </c>
      <c r="Z16" s="1">
        <f t="shared" ref="Z16:Z34" si="11">IF(F16=$P$28,V16,0)</f>
        <v>0</v>
      </c>
      <c r="AB16" s="182" t="str">
        <f t="shared" ref="AB16:AB34" si="12">IF(F16=$P$27,H16,"")</f>
        <v/>
      </c>
      <c r="AC16" s="183" t="str">
        <f t="shared" ref="AC16:AC34" si="13">IF(F16=$P$28,H16,"")</f>
        <v/>
      </c>
      <c r="AE16" s="1">
        <f t="shared" ref="AE16:AE34" si="14">IF($B16&lt;&gt;"",IF(AND(LEFT($B16)="9",$B$12=2009),0,IF(VLOOKUP(LEFT($B16),$L$44:$M$62,2)&lt;&gt;$B$12,4,0)),0)</f>
        <v>0</v>
      </c>
    </row>
    <row r="17" spans="1:31" x14ac:dyDescent="0.2">
      <c r="A17" s="34"/>
      <c r="B17" s="236"/>
      <c r="C17" s="65"/>
      <c r="D17" s="44"/>
      <c r="E17" s="65"/>
      <c r="F17" s="238"/>
      <c r="G17" s="214"/>
      <c r="H17" s="197" t="str">
        <f t="shared" si="0"/>
        <v/>
      </c>
      <c r="I17" s="188" t="str">
        <f t="shared" si="1"/>
        <v/>
      </c>
      <c r="J17" s="172" t="str">
        <f t="shared" si="2"/>
        <v/>
      </c>
      <c r="K17" s="3"/>
      <c r="L17" s="137" t="s">
        <v>116</v>
      </c>
      <c r="R17" s="1">
        <f t="shared" si="3"/>
        <v>0</v>
      </c>
      <c r="S17" s="1">
        <f t="shared" si="4"/>
        <v>0</v>
      </c>
      <c r="T17" s="1">
        <f t="shared" si="5"/>
        <v>0</v>
      </c>
      <c r="U17" s="1">
        <f t="shared" si="6"/>
        <v>0</v>
      </c>
      <c r="V17" s="1">
        <f t="shared" si="7"/>
        <v>0</v>
      </c>
      <c r="W17" s="1">
        <f t="shared" si="8"/>
        <v>0</v>
      </c>
      <c r="X17" s="1">
        <f t="shared" si="9"/>
        <v>0</v>
      </c>
      <c r="Y17" s="1">
        <f t="shared" si="10"/>
        <v>0</v>
      </c>
      <c r="Z17" s="1">
        <f t="shared" si="11"/>
        <v>0</v>
      </c>
      <c r="AB17" s="182" t="str">
        <f t="shared" si="12"/>
        <v/>
      </c>
      <c r="AC17" s="183" t="str">
        <f t="shared" si="13"/>
        <v/>
      </c>
      <c r="AE17" s="1">
        <f t="shared" si="14"/>
        <v>0</v>
      </c>
    </row>
    <row r="18" spans="1:31" x14ac:dyDescent="0.2">
      <c r="A18" s="34"/>
      <c r="B18" s="236"/>
      <c r="C18" s="44"/>
      <c r="D18" s="44"/>
      <c r="E18" s="65"/>
      <c r="F18" s="238"/>
      <c r="G18" s="214"/>
      <c r="H18" s="197" t="str">
        <f t="shared" si="0"/>
        <v/>
      </c>
      <c r="I18" s="188" t="str">
        <f t="shared" si="1"/>
        <v/>
      </c>
      <c r="J18" s="172" t="str">
        <f t="shared" si="2"/>
        <v/>
      </c>
      <c r="K18" s="3"/>
      <c r="L18" s="137" t="s">
        <v>117</v>
      </c>
      <c r="R18" s="1">
        <f t="shared" si="3"/>
        <v>0</v>
      </c>
      <c r="S18" s="1">
        <f t="shared" si="4"/>
        <v>0</v>
      </c>
      <c r="T18" s="1">
        <f t="shared" si="5"/>
        <v>0</v>
      </c>
      <c r="U18" s="1">
        <f t="shared" si="6"/>
        <v>0</v>
      </c>
      <c r="V18" s="1">
        <f t="shared" si="7"/>
        <v>0</v>
      </c>
      <c r="W18" s="1">
        <f t="shared" si="8"/>
        <v>0</v>
      </c>
      <c r="X18" s="1">
        <f t="shared" si="9"/>
        <v>0</v>
      </c>
      <c r="Y18" s="1">
        <f t="shared" si="10"/>
        <v>0</v>
      </c>
      <c r="Z18" s="1">
        <f t="shared" si="11"/>
        <v>0</v>
      </c>
      <c r="AB18" s="182" t="str">
        <f t="shared" si="12"/>
        <v/>
      </c>
      <c r="AC18" s="183" t="str">
        <f t="shared" si="13"/>
        <v/>
      </c>
      <c r="AE18" s="1">
        <f t="shared" si="14"/>
        <v>0</v>
      </c>
    </row>
    <row r="19" spans="1:31" x14ac:dyDescent="0.2">
      <c r="A19" s="34"/>
      <c r="B19" s="236"/>
      <c r="C19" s="44"/>
      <c r="D19" s="44"/>
      <c r="E19" s="44"/>
      <c r="F19" s="238"/>
      <c r="G19" s="214"/>
      <c r="H19" s="197" t="str">
        <f t="shared" si="0"/>
        <v/>
      </c>
      <c r="I19" s="188" t="str">
        <f t="shared" si="1"/>
        <v/>
      </c>
      <c r="J19" s="172" t="str">
        <f t="shared" si="2"/>
        <v/>
      </c>
      <c r="K19" s="3"/>
      <c r="L19" s="3"/>
      <c r="R19" s="1">
        <f t="shared" si="3"/>
        <v>0</v>
      </c>
      <c r="S19" s="1">
        <f t="shared" si="4"/>
        <v>0</v>
      </c>
      <c r="T19" s="1">
        <f t="shared" si="5"/>
        <v>0</v>
      </c>
      <c r="U19" s="1">
        <f t="shared" si="6"/>
        <v>0</v>
      </c>
      <c r="V19" s="1">
        <f t="shared" si="7"/>
        <v>0</v>
      </c>
      <c r="W19" s="1">
        <f t="shared" si="8"/>
        <v>0</v>
      </c>
      <c r="X19" s="1">
        <f t="shared" si="9"/>
        <v>0</v>
      </c>
      <c r="Y19" s="1">
        <f t="shared" si="10"/>
        <v>0</v>
      </c>
      <c r="Z19" s="1">
        <f t="shared" si="11"/>
        <v>0</v>
      </c>
      <c r="AB19" s="182" t="str">
        <f t="shared" si="12"/>
        <v/>
      </c>
      <c r="AC19" s="183" t="str">
        <f t="shared" si="13"/>
        <v/>
      </c>
      <c r="AE19" s="1">
        <f t="shared" si="14"/>
        <v>0</v>
      </c>
    </row>
    <row r="20" spans="1:31" x14ac:dyDescent="0.2">
      <c r="A20" s="34"/>
      <c r="B20" s="237"/>
      <c r="C20" s="44"/>
      <c r="D20" s="44"/>
      <c r="E20" s="44"/>
      <c r="F20" s="238"/>
      <c r="G20" s="214"/>
      <c r="H20" s="197" t="str">
        <f t="shared" si="0"/>
        <v/>
      </c>
      <c r="I20" s="188" t="str">
        <f t="shared" si="1"/>
        <v/>
      </c>
      <c r="J20" s="172" t="str">
        <f t="shared" si="2"/>
        <v/>
      </c>
      <c r="K20" s="3"/>
      <c r="L20" s="4"/>
      <c r="R20" s="1">
        <f t="shared" si="3"/>
        <v>0</v>
      </c>
      <c r="S20" s="1">
        <f t="shared" si="4"/>
        <v>0</v>
      </c>
      <c r="T20" s="1">
        <f t="shared" si="5"/>
        <v>0</v>
      </c>
      <c r="U20" s="1">
        <f t="shared" si="6"/>
        <v>0</v>
      </c>
      <c r="V20" s="1">
        <f t="shared" si="7"/>
        <v>0</v>
      </c>
      <c r="W20" s="1">
        <f t="shared" si="8"/>
        <v>0</v>
      </c>
      <c r="X20" s="1">
        <f t="shared" si="9"/>
        <v>0</v>
      </c>
      <c r="Y20" s="1">
        <f t="shared" si="10"/>
        <v>0</v>
      </c>
      <c r="Z20" s="1">
        <f t="shared" si="11"/>
        <v>0</v>
      </c>
      <c r="AB20" s="182" t="str">
        <f t="shared" si="12"/>
        <v/>
      </c>
      <c r="AC20" s="183" t="str">
        <f t="shared" si="13"/>
        <v/>
      </c>
      <c r="AE20" s="1">
        <f t="shared" si="14"/>
        <v>0</v>
      </c>
    </row>
    <row r="21" spans="1:31" x14ac:dyDescent="0.2">
      <c r="A21" s="34"/>
      <c r="B21" s="237"/>
      <c r="C21" s="44"/>
      <c r="D21" s="44"/>
      <c r="E21" s="44"/>
      <c r="F21" s="238"/>
      <c r="G21" s="214"/>
      <c r="H21" s="197" t="str">
        <f t="shared" si="0"/>
        <v/>
      </c>
      <c r="I21" s="188" t="str">
        <f t="shared" si="1"/>
        <v/>
      </c>
      <c r="J21" s="172" t="str">
        <f t="shared" si="2"/>
        <v/>
      </c>
      <c r="K21" s="3"/>
      <c r="L21" s="171" t="s">
        <v>109</v>
      </c>
      <c r="R21" s="1">
        <f t="shared" si="3"/>
        <v>0</v>
      </c>
      <c r="S21" s="1">
        <f t="shared" si="4"/>
        <v>0</v>
      </c>
      <c r="T21" s="1">
        <f t="shared" si="5"/>
        <v>0</v>
      </c>
      <c r="U21" s="1">
        <f t="shared" si="6"/>
        <v>0</v>
      </c>
      <c r="V21" s="1">
        <f t="shared" si="7"/>
        <v>0</v>
      </c>
      <c r="W21" s="1">
        <f t="shared" si="8"/>
        <v>0</v>
      </c>
      <c r="X21" s="1">
        <f t="shared" si="9"/>
        <v>0</v>
      </c>
      <c r="Y21" s="1">
        <f t="shared" si="10"/>
        <v>0</v>
      </c>
      <c r="Z21" s="1">
        <f t="shared" si="11"/>
        <v>0</v>
      </c>
      <c r="AB21" s="182" t="str">
        <f t="shared" si="12"/>
        <v/>
      </c>
      <c r="AC21" s="183" t="str">
        <f t="shared" si="13"/>
        <v/>
      </c>
      <c r="AE21" s="1">
        <f t="shared" si="14"/>
        <v>0</v>
      </c>
    </row>
    <row r="22" spans="1:31" x14ac:dyDescent="0.2">
      <c r="A22" s="34"/>
      <c r="B22" s="237"/>
      <c r="C22" s="44"/>
      <c r="D22" s="44"/>
      <c r="E22" s="44"/>
      <c r="F22" s="238"/>
      <c r="G22" s="214"/>
      <c r="H22" s="197" t="str">
        <f t="shared" si="0"/>
        <v/>
      </c>
      <c r="I22" s="188" t="str">
        <f t="shared" si="1"/>
        <v/>
      </c>
      <c r="J22" s="172" t="str">
        <f t="shared" si="2"/>
        <v/>
      </c>
      <c r="K22" s="3"/>
      <c r="L22" s="137" t="s">
        <v>118</v>
      </c>
      <c r="R22" s="1">
        <f t="shared" si="3"/>
        <v>0</v>
      </c>
      <c r="S22" s="1">
        <f t="shared" si="4"/>
        <v>0</v>
      </c>
      <c r="T22" s="1">
        <f t="shared" si="5"/>
        <v>0</v>
      </c>
      <c r="U22" s="1">
        <f t="shared" si="6"/>
        <v>0</v>
      </c>
      <c r="V22" s="1">
        <f t="shared" si="7"/>
        <v>0</v>
      </c>
      <c r="W22" s="1">
        <f t="shared" si="8"/>
        <v>0</v>
      </c>
      <c r="X22" s="1">
        <f t="shared" si="9"/>
        <v>0</v>
      </c>
      <c r="Y22" s="1">
        <f t="shared" si="10"/>
        <v>0</v>
      </c>
      <c r="Z22" s="1">
        <f t="shared" si="11"/>
        <v>0</v>
      </c>
      <c r="AB22" s="182" t="str">
        <f t="shared" si="12"/>
        <v/>
      </c>
      <c r="AC22" s="183" t="str">
        <f t="shared" si="13"/>
        <v/>
      </c>
      <c r="AE22" s="1">
        <f t="shared" si="14"/>
        <v>0</v>
      </c>
    </row>
    <row r="23" spans="1:31" x14ac:dyDescent="0.2">
      <c r="A23" s="34"/>
      <c r="B23" s="237"/>
      <c r="C23" s="44"/>
      <c r="D23" s="44"/>
      <c r="E23" s="44"/>
      <c r="F23" s="238"/>
      <c r="G23" s="214"/>
      <c r="H23" s="197" t="str">
        <f t="shared" si="0"/>
        <v/>
      </c>
      <c r="I23" s="188" t="str">
        <f t="shared" si="1"/>
        <v/>
      </c>
      <c r="J23" s="172" t="str">
        <f t="shared" si="2"/>
        <v/>
      </c>
      <c r="K23" s="3"/>
      <c r="L23" s="137" t="s">
        <v>119</v>
      </c>
      <c r="R23" s="1">
        <f t="shared" si="3"/>
        <v>0</v>
      </c>
      <c r="S23" s="1">
        <f t="shared" si="4"/>
        <v>0</v>
      </c>
      <c r="T23" s="1">
        <f t="shared" si="5"/>
        <v>0</v>
      </c>
      <c r="U23" s="1">
        <f t="shared" si="6"/>
        <v>0</v>
      </c>
      <c r="V23" s="1">
        <f t="shared" si="7"/>
        <v>0</v>
      </c>
      <c r="W23" s="1">
        <f t="shared" si="8"/>
        <v>0</v>
      </c>
      <c r="X23" s="1">
        <f t="shared" si="9"/>
        <v>0</v>
      </c>
      <c r="Y23" s="1">
        <f t="shared" si="10"/>
        <v>0</v>
      </c>
      <c r="Z23" s="1">
        <f t="shared" si="11"/>
        <v>0</v>
      </c>
      <c r="AB23" s="182" t="str">
        <f t="shared" si="12"/>
        <v/>
      </c>
      <c r="AC23" s="183" t="str">
        <f t="shared" si="13"/>
        <v/>
      </c>
      <c r="AE23" s="1">
        <f t="shared" si="14"/>
        <v>0</v>
      </c>
    </row>
    <row r="24" spans="1:31" x14ac:dyDescent="0.2">
      <c r="A24" s="34"/>
      <c r="B24" s="237"/>
      <c r="C24" s="44"/>
      <c r="D24" s="44"/>
      <c r="E24" s="44"/>
      <c r="F24" s="238"/>
      <c r="G24" s="214"/>
      <c r="H24" s="197" t="str">
        <f t="shared" si="0"/>
        <v/>
      </c>
      <c r="I24" s="188" t="str">
        <f t="shared" si="1"/>
        <v/>
      </c>
      <c r="J24" s="172" t="str">
        <f t="shared" si="2"/>
        <v/>
      </c>
      <c r="K24" s="145"/>
      <c r="R24" s="1">
        <f t="shared" si="3"/>
        <v>0</v>
      </c>
      <c r="S24" s="1">
        <f t="shared" si="4"/>
        <v>0</v>
      </c>
      <c r="T24" s="1">
        <f t="shared" si="5"/>
        <v>0</v>
      </c>
      <c r="U24" s="1">
        <f t="shared" si="6"/>
        <v>0</v>
      </c>
      <c r="V24" s="1">
        <f t="shared" si="7"/>
        <v>0</v>
      </c>
      <c r="W24" s="1">
        <f t="shared" si="8"/>
        <v>0</v>
      </c>
      <c r="X24" s="1">
        <f t="shared" si="9"/>
        <v>0</v>
      </c>
      <c r="Y24" s="1">
        <f t="shared" si="10"/>
        <v>0</v>
      </c>
      <c r="Z24" s="1">
        <f t="shared" si="11"/>
        <v>0</v>
      </c>
      <c r="AB24" s="182" t="str">
        <f t="shared" si="12"/>
        <v/>
      </c>
      <c r="AC24" s="183" t="str">
        <f t="shared" si="13"/>
        <v/>
      </c>
      <c r="AE24" s="1">
        <f t="shared" si="14"/>
        <v>0</v>
      </c>
    </row>
    <row r="25" spans="1:31" x14ac:dyDescent="0.2">
      <c r="A25" s="34"/>
      <c r="B25" s="237"/>
      <c r="C25" s="44"/>
      <c r="D25" s="44"/>
      <c r="E25" s="44"/>
      <c r="F25" s="238"/>
      <c r="G25" s="214"/>
      <c r="H25" s="197" t="str">
        <f t="shared" si="0"/>
        <v/>
      </c>
      <c r="I25" s="188" t="str">
        <f t="shared" si="1"/>
        <v/>
      </c>
      <c r="J25" s="172" t="str">
        <f t="shared" si="2"/>
        <v/>
      </c>
      <c r="K25" s="3"/>
      <c r="R25" s="1">
        <f t="shared" si="3"/>
        <v>0</v>
      </c>
      <c r="S25" s="1">
        <f t="shared" si="4"/>
        <v>0</v>
      </c>
      <c r="T25" s="1">
        <f t="shared" si="5"/>
        <v>0</v>
      </c>
      <c r="U25" s="1">
        <f t="shared" si="6"/>
        <v>0</v>
      </c>
      <c r="V25" s="1">
        <f t="shared" si="7"/>
        <v>0</v>
      </c>
      <c r="W25" s="1">
        <f t="shared" si="8"/>
        <v>0</v>
      </c>
      <c r="X25" s="1">
        <f t="shared" si="9"/>
        <v>0</v>
      </c>
      <c r="Y25" s="1">
        <f t="shared" si="10"/>
        <v>0</v>
      </c>
      <c r="Z25" s="1">
        <f t="shared" si="11"/>
        <v>0</v>
      </c>
      <c r="AB25" s="182" t="str">
        <f t="shared" si="12"/>
        <v/>
      </c>
      <c r="AC25" s="183" t="str">
        <f t="shared" si="13"/>
        <v/>
      </c>
      <c r="AE25" s="1">
        <f t="shared" si="14"/>
        <v>0</v>
      </c>
    </row>
    <row r="26" spans="1:31" x14ac:dyDescent="0.2">
      <c r="A26" s="34"/>
      <c r="B26" s="237"/>
      <c r="C26" s="44"/>
      <c r="D26" s="44"/>
      <c r="E26" s="44"/>
      <c r="F26" s="238"/>
      <c r="G26" s="214"/>
      <c r="H26" s="197" t="str">
        <f t="shared" si="0"/>
        <v/>
      </c>
      <c r="I26" s="188" t="str">
        <f t="shared" si="1"/>
        <v/>
      </c>
      <c r="J26" s="172" t="str">
        <f t="shared" si="2"/>
        <v/>
      </c>
      <c r="L26" s="171" t="s">
        <v>129</v>
      </c>
      <c r="N26" s="171" t="s">
        <v>130</v>
      </c>
      <c r="P26" s="1" t="s">
        <v>88</v>
      </c>
      <c r="R26" s="1">
        <f t="shared" si="3"/>
        <v>0</v>
      </c>
      <c r="S26" s="1">
        <f t="shared" si="4"/>
        <v>0</v>
      </c>
      <c r="T26" s="1">
        <f t="shared" si="5"/>
        <v>0</v>
      </c>
      <c r="U26" s="1">
        <f t="shared" si="6"/>
        <v>0</v>
      </c>
      <c r="V26" s="1">
        <f t="shared" si="7"/>
        <v>0</v>
      </c>
      <c r="W26" s="1">
        <f t="shared" si="8"/>
        <v>0</v>
      </c>
      <c r="X26" s="1">
        <f t="shared" si="9"/>
        <v>0</v>
      </c>
      <c r="Y26" s="1">
        <f t="shared" si="10"/>
        <v>0</v>
      </c>
      <c r="Z26" s="1">
        <f t="shared" si="11"/>
        <v>0</v>
      </c>
      <c r="AB26" s="182" t="str">
        <f t="shared" si="12"/>
        <v/>
      </c>
      <c r="AC26" s="183" t="str">
        <f t="shared" si="13"/>
        <v/>
      </c>
      <c r="AE26" s="1">
        <f t="shared" si="14"/>
        <v>0</v>
      </c>
    </row>
    <row r="27" spans="1:31" x14ac:dyDescent="0.2">
      <c r="A27" s="34"/>
      <c r="B27" s="237"/>
      <c r="C27" s="44"/>
      <c r="D27" s="44"/>
      <c r="E27" s="44"/>
      <c r="F27" s="238"/>
      <c r="G27" s="214"/>
      <c r="H27" s="197" t="str">
        <f t="shared" si="0"/>
        <v/>
      </c>
      <c r="I27" s="188" t="str">
        <f t="shared" si="1"/>
        <v/>
      </c>
      <c r="J27" s="172" t="str">
        <f t="shared" si="2"/>
        <v/>
      </c>
      <c r="L27" s="1" t="s">
        <v>127</v>
      </c>
      <c r="N27" s="1" t="s">
        <v>91</v>
      </c>
      <c r="P27" s="1" t="s">
        <v>95</v>
      </c>
      <c r="R27" s="1">
        <f t="shared" si="3"/>
        <v>0</v>
      </c>
      <c r="S27" s="1">
        <f t="shared" si="4"/>
        <v>0</v>
      </c>
      <c r="T27" s="1">
        <f t="shared" si="5"/>
        <v>0</v>
      </c>
      <c r="U27" s="1">
        <f t="shared" si="6"/>
        <v>0</v>
      </c>
      <c r="V27" s="1">
        <f t="shared" si="7"/>
        <v>0</v>
      </c>
      <c r="W27" s="1">
        <f t="shared" si="8"/>
        <v>0</v>
      </c>
      <c r="X27" s="1">
        <f t="shared" si="9"/>
        <v>0</v>
      </c>
      <c r="Y27" s="1">
        <f t="shared" si="10"/>
        <v>0</v>
      </c>
      <c r="Z27" s="1">
        <f t="shared" si="11"/>
        <v>0</v>
      </c>
      <c r="AB27" s="182" t="str">
        <f t="shared" si="12"/>
        <v/>
      </c>
      <c r="AC27" s="183" t="str">
        <f t="shared" si="13"/>
        <v/>
      </c>
      <c r="AE27" s="1">
        <f t="shared" si="14"/>
        <v>0</v>
      </c>
    </row>
    <row r="28" spans="1:31" x14ac:dyDescent="0.2">
      <c r="A28" s="34"/>
      <c r="B28" s="237"/>
      <c r="C28" s="44"/>
      <c r="D28" s="44"/>
      <c r="E28" s="44"/>
      <c r="F28" s="238"/>
      <c r="G28" s="214"/>
      <c r="H28" s="197" t="str">
        <f t="shared" si="0"/>
        <v/>
      </c>
      <c r="I28" s="188" t="str">
        <f t="shared" si="1"/>
        <v/>
      </c>
      <c r="J28" s="172" t="str">
        <f t="shared" si="2"/>
        <v/>
      </c>
      <c r="L28" s="1" t="s">
        <v>123</v>
      </c>
      <c r="N28" s="1" t="s">
        <v>92</v>
      </c>
      <c r="P28" s="1" t="s">
        <v>96</v>
      </c>
      <c r="R28" s="1">
        <f t="shared" si="3"/>
        <v>0</v>
      </c>
      <c r="S28" s="1">
        <f t="shared" si="4"/>
        <v>0</v>
      </c>
      <c r="T28" s="1">
        <f t="shared" si="5"/>
        <v>0</v>
      </c>
      <c r="U28" s="1">
        <f t="shared" si="6"/>
        <v>0</v>
      </c>
      <c r="V28" s="1">
        <f t="shared" si="7"/>
        <v>0</v>
      </c>
      <c r="W28" s="1">
        <f t="shared" si="8"/>
        <v>0</v>
      </c>
      <c r="X28" s="1">
        <f t="shared" si="9"/>
        <v>0</v>
      </c>
      <c r="Y28" s="1">
        <f t="shared" si="10"/>
        <v>0</v>
      </c>
      <c r="Z28" s="1">
        <f t="shared" si="11"/>
        <v>0</v>
      </c>
      <c r="AB28" s="182" t="str">
        <f t="shared" si="12"/>
        <v/>
      </c>
      <c r="AC28" s="183" t="str">
        <f t="shared" si="13"/>
        <v/>
      </c>
      <c r="AE28" s="1">
        <f t="shared" si="14"/>
        <v>0</v>
      </c>
    </row>
    <row r="29" spans="1:31" x14ac:dyDescent="0.2">
      <c r="A29" s="34"/>
      <c r="B29" s="237"/>
      <c r="C29" s="44"/>
      <c r="D29" s="44"/>
      <c r="E29" s="44"/>
      <c r="F29" s="238"/>
      <c r="G29" s="214"/>
      <c r="H29" s="197" t="str">
        <f t="shared" si="0"/>
        <v/>
      </c>
      <c r="I29" s="188" t="str">
        <f t="shared" si="1"/>
        <v/>
      </c>
      <c r="J29" s="172" t="str">
        <f t="shared" si="2"/>
        <v/>
      </c>
      <c r="L29" s="1" t="s">
        <v>124</v>
      </c>
      <c r="R29" s="1">
        <f t="shared" si="3"/>
        <v>0</v>
      </c>
      <c r="S29" s="1">
        <f t="shared" si="4"/>
        <v>0</v>
      </c>
      <c r="T29" s="1">
        <f t="shared" si="5"/>
        <v>0</v>
      </c>
      <c r="U29" s="1">
        <f t="shared" si="6"/>
        <v>0</v>
      </c>
      <c r="V29" s="1">
        <f t="shared" si="7"/>
        <v>0</v>
      </c>
      <c r="W29" s="1">
        <f t="shared" si="8"/>
        <v>0</v>
      </c>
      <c r="X29" s="1">
        <f t="shared" si="9"/>
        <v>0</v>
      </c>
      <c r="Y29" s="1">
        <f t="shared" si="10"/>
        <v>0</v>
      </c>
      <c r="Z29" s="1">
        <f t="shared" si="11"/>
        <v>0</v>
      </c>
      <c r="AB29" s="182" t="str">
        <f t="shared" si="12"/>
        <v/>
      </c>
      <c r="AC29" s="183" t="str">
        <f t="shared" si="13"/>
        <v/>
      </c>
      <c r="AE29" s="1">
        <f t="shared" si="14"/>
        <v>0</v>
      </c>
    </row>
    <row r="30" spans="1:31" x14ac:dyDescent="0.2">
      <c r="A30" s="34"/>
      <c r="B30" s="237"/>
      <c r="C30" s="44"/>
      <c r="D30" s="44"/>
      <c r="E30" s="44"/>
      <c r="F30" s="238"/>
      <c r="G30" s="214"/>
      <c r="H30" s="197" t="str">
        <f t="shared" si="0"/>
        <v/>
      </c>
      <c r="I30" s="188" t="str">
        <f t="shared" si="1"/>
        <v/>
      </c>
      <c r="J30" s="172" t="str">
        <f t="shared" si="2"/>
        <v/>
      </c>
      <c r="L30" s="1" t="s">
        <v>125</v>
      </c>
      <c r="P30" s="1">
        <v>1.5</v>
      </c>
      <c r="R30" s="1">
        <f t="shared" si="3"/>
        <v>0</v>
      </c>
      <c r="S30" s="1">
        <f t="shared" si="4"/>
        <v>0</v>
      </c>
      <c r="T30" s="1">
        <f t="shared" si="5"/>
        <v>0</v>
      </c>
      <c r="U30" s="1">
        <f t="shared" si="6"/>
        <v>0</v>
      </c>
      <c r="V30" s="1">
        <f t="shared" si="7"/>
        <v>0</v>
      </c>
      <c r="W30" s="1">
        <f t="shared" si="8"/>
        <v>0</v>
      </c>
      <c r="X30" s="1">
        <f t="shared" si="9"/>
        <v>0</v>
      </c>
      <c r="Y30" s="1">
        <f t="shared" si="10"/>
        <v>0</v>
      </c>
      <c r="Z30" s="1">
        <f t="shared" si="11"/>
        <v>0</v>
      </c>
      <c r="AB30" s="182" t="str">
        <f t="shared" si="12"/>
        <v/>
      </c>
      <c r="AC30" s="183" t="str">
        <f t="shared" si="13"/>
        <v/>
      </c>
      <c r="AE30" s="1">
        <f t="shared" si="14"/>
        <v>0</v>
      </c>
    </row>
    <row r="31" spans="1:31" x14ac:dyDescent="0.2">
      <c r="A31" s="34"/>
      <c r="B31" s="237"/>
      <c r="C31" s="58"/>
      <c r="D31" s="58"/>
      <c r="E31" s="58"/>
      <c r="F31" s="239"/>
      <c r="G31" s="215"/>
      <c r="H31" s="197" t="str">
        <f t="shared" si="0"/>
        <v/>
      </c>
      <c r="I31" s="188" t="str">
        <f t="shared" si="1"/>
        <v/>
      </c>
      <c r="J31" s="172" t="str">
        <f t="shared" si="2"/>
        <v/>
      </c>
      <c r="P31" s="1">
        <v>25</v>
      </c>
      <c r="R31" s="1">
        <f t="shared" si="3"/>
        <v>0</v>
      </c>
      <c r="S31" s="1">
        <f t="shared" si="4"/>
        <v>0</v>
      </c>
      <c r="T31" s="1">
        <f t="shared" si="5"/>
        <v>0</v>
      </c>
      <c r="U31" s="1">
        <f t="shared" si="6"/>
        <v>0</v>
      </c>
      <c r="V31" s="1">
        <f t="shared" si="7"/>
        <v>0</v>
      </c>
      <c r="W31" s="1">
        <f t="shared" si="8"/>
        <v>0</v>
      </c>
      <c r="X31" s="1">
        <f t="shared" si="9"/>
        <v>0</v>
      </c>
      <c r="Y31" s="1">
        <f t="shared" si="10"/>
        <v>0</v>
      </c>
      <c r="Z31" s="1">
        <f t="shared" si="11"/>
        <v>0</v>
      </c>
      <c r="AB31" s="182" t="str">
        <f t="shared" si="12"/>
        <v/>
      </c>
      <c r="AC31" s="183" t="str">
        <f t="shared" si="13"/>
        <v/>
      </c>
      <c r="AE31" s="1">
        <f t="shared" si="14"/>
        <v>0</v>
      </c>
    </row>
    <row r="32" spans="1:31" x14ac:dyDescent="0.2">
      <c r="A32" s="34"/>
      <c r="B32" s="237"/>
      <c r="C32" s="58"/>
      <c r="D32" s="58"/>
      <c r="E32" s="44"/>
      <c r="F32" s="238"/>
      <c r="G32" s="214"/>
      <c r="H32" s="197" t="str">
        <f t="shared" si="0"/>
        <v/>
      </c>
      <c r="I32" s="188" t="str">
        <f t="shared" si="1"/>
        <v/>
      </c>
      <c r="J32" s="172" t="str">
        <f t="shared" si="2"/>
        <v/>
      </c>
      <c r="R32" s="1">
        <f t="shared" si="3"/>
        <v>0</v>
      </c>
      <c r="S32" s="1">
        <f t="shared" si="4"/>
        <v>0</v>
      </c>
      <c r="T32" s="1">
        <f t="shared" si="5"/>
        <v>0</v>
      </c>
      <c r="U32" s="1">
        <f t="shared" si="6"/>
        <v>0</v>
      </c>
      <c r="V32" s="1">
        <f t="shared" si="7"/>
        <v>0</v>
      </c>
      <c r="W32" s="1">
        <f t="shared" si="8"/>
        <v>0</v>
      </c>
      <c r="X32" s="1">
        <f t="shared" si="9"/>
        <v>0</v>
      </c>
      <c r="Y32" s="1">
        <f t="shared" si="10"/>
        <v>0</v>
      </c>
      <c r="Z32" s="1">
        <f t="shared" si="11"/>
        <v>0</v>
      </c>
      <c r="AB32" s="182" t="str">
        <f t="shared" si="12"/>
        <v/>
      </c>
      <c r="AC32" s="183" t="str">
        <f t="shared" si="13"/>
        <v/>
      </c>
      <c r="AE32" s="1">
        <f t="shared" si="14"/>
        <v>0</v>
      </c>
    </row>
    <row r="33" spans="1:31" x14ac:dyDescent="0.2">
      <c r="A33" s="34"/>
      <c r="B33" s="237"/>
      <c r="C33" s="58"/>
      <c r="D33" s="58"/>
      <c r="E33" s="58"/>
      <c r="F33" s="239"/>
      <c r="G33" s="215"/>
      <c r="H33" s="197" t="str">
        <f t="shared" si="0"/>
        <v/>
      </c>
      <c r="I33" s="188" t="str">
        <f t="shared" si="1"/>
        <v/>
      </c>
      <c r="J33" s="172" t="str">
        <f t="shared" si="2"/>
        <v/>
      </c>
      <c r="R33" s="1">
        <f t="shared" si="3"/>
        <v>0</v>
      </c>
      <c r="S33" s="1">
        <f t="shared" si="4"/>
        <v>0</v>
      </c>
      <c r="T33" s="1">
        <f t="shared" si="5"/>
        <v>0</v>
      </c>
      <c r="U33" s="1">
        <f t="shared" si="6"/>
        <v>0</v>
      </c>
      <c r="V33" s="1">
        <f t="shared" si="7"/>
        <v>0</v>
      </c>
      <c r="W33" s="1">
        <f t="shared" si="8"/>
        <v>0</v>
      </c>
      <c r="X33" s="1">
        <f t="shared" si="9"/>
        <v>0</v>
      </c>
      <c r="Y33" s="1">
        <f t="shared" si="10"/>
        <v>0</v>
      </c>
      <c r="Z33" s="1">
        <f t="shared" si="11"/>
        <v>0</v>
      </c>
      <c r="AB33" s="182" t="str">
        <f t="shared" si="12"/>
        <v/>
      </c>
      <c r="AC33" s="183" t="str">
        <f t="shared" si="13"/>
        <v/>
      </c>
      <c r="AE33" s="1">
        <f t="shared" si="14"/>
        <v>0</v>
      </c>
    </row>
    <row r="34" spans="1:31" ht="13.5" thickBot="1" x14ac:dyDescent="0.25">
      <c r="A34" s="34"/>
      <c r="B34" s="237"/>
      <c r="C34" s="58"/>
      <c r="D34" s="58"/>
      <c r="E34" s="44"/>
      <c r="F34" s="238"/>
      <c r="G34" s="214"/>
      <c r="H34" s="197" t="str">
        <f t="shared" si="0"/>
        <v/>
      </c>
      <c r="I34" s="188" t="str">
        <f t="shared" si="1"/>
        <v/>
      </c>
      <c r="J34" s="172" t="str">
        <f t="shared" si="2"/>
        <v/>
      </c>
      <c r="L34" s="180" t="s">
        <v>139</v>
      </c>
      <c r="M34" s="180" t="s">
        <v>16</v>
      </c>
      <c r="R34" s="1">
        <f t="shared" si="3"/>
        <v>0</v>
      </c>
      <c r="S34" s="1">
        <f t="shared" si="4"/>
        <v>0</v>
      </c>
      <c r="T34" s="1">
        <f t="shared" si="5"/>
        <v>0</v>
      </c>
      <c r="U34" s="1">
        <f t="shared" si="6"/>
        <v>0</v>
      </c>
      <c r="V34" s="1">
        <f t="shared" si="7"/>
        <v>0</v>
      </c>
      <c r="W34" s="1">
        <f t="shared" si="8"/>
        <v>0</v>
      </c>
      <c r="X34" s="1">
        <f t="shared" si="9"/>
        <v>0</v>
      </c>
      <c r="Y34" s="1">
        <f t="shared" si="10"/>
        <v>0</v>
      </c>
      <c r="Z34" s="1">
        <f t="shared" si="11"/>
        <v>0</v>
      </c>
      <c r="AB34" s="182" t="str">
        <f t="shared" si="12"/>
        <v/>
      </c>
      <c r="AC34" s="183" t="str">
        <f t="shared" si="13"/>
        <v/>
      </c>
      <c r="AE34" s="1">
        <f t="shared" si="14"/>
        <v>0</v>
      </c>
    </row>
    <row r="35" spans="1:31" ht="24.75" customHeight="1" thickBot="1" x14ac:dyDescent="0.25">
      <c r="A35" s="34"/>
      <c r="B35" s="312" t="s">
        <v>230</v>
      </c>
      <c r="C35" s="312"/>
      <c r="D35" s="312"/>
      <c r="E35" s="312"/>
      <c r="F35" s="312"/>
      <c r="G35" s="312"/>
      <c r="H35" s="312"/>
      <c r="I35" s="312"/>
      <c r="J35" s="312"/>
      <c r="L35" s="1">
        <v>1</v>
      </c>
      <c r="M35" s="171" t="s">
        <v>184</v>
      </c>
      <c r="W35" s="1">
        <f>SUM(W15:W34)</f>
        <v>0</v>
      </c>
      <c r="X35" s="1">
        <f>SUM(X15:X34)</f>
        <v>0</v>
      </c>
      <c r="Y35" s="1">
        <f>SUM(Y15:Y34)</f>
        <v>0</v>
      </c>
      <c r="Z35" s="1">
        <f>SUM(Z15:Z34)</f>
        <v>0</v>
      </c>
      <c r="AB35" s="253">
        <f>SUM(AB15:AB34)</f>
        <v>0</v>
      </c>
      <c r="AC35" s="253">
        <f>SUM(AC15:AC34)</f>
        <v>0</v>
      </c>
    </row>
    <row r="36" spans="1:31" ht="18" customHeight="1" thickBot="1" x14ac:dyDescent="0.25">
      <c r="A36" s="34"/>
      <c r="B36" s="243" t="s">
        <v>202</v>
      </c>
      <c r="C36" s="264"/>
      <c r="D36" s="244" t="s">
        <v>199</v>
      </c>
      <c r="E36" s="254" t="s">
        <v>201</v>
      </c>
      <c r="F36" s="265"/>
      <c r="G36" s="244" t="s">
        <v>200</v>
      </c>
      <c r="H36" s="266">
        <f>(C36*F36)/30</f>
        <v>0</v>
      </c>
      <c r="I36" s="202" t="s">
        <v>203</v>
      </c>
      <c r="J36" s="202"/>
      <c r="L36" s="1">
        <v>2</v>
      </c>
      <c r="M36" s="171" t="s">
        <v>185</v>
      </c>
      <c r="V36" s="171"/>
    </row>
    <row r="37" spans="1:31" ht="32.25" customHeight="1" thickBot="1" x14ac:dyDescent="0.25">
      <c r="A37" s="34"/>
      <c r="B37" s="312" t="s">
        <v>186</v>
      </c>
      <c r="C37" s="312"/>
      <c r="D37" s="312"/>
      <c r="E37" s="312"/>
      <c r="F37" s="312"/>
      <c r="G37" s="312"/>
      <c r="H37" s="312"/>
      <c r="I37" s="312"/>
      <c r="J37" s="312"/>
      <c r="L37" s="1">
        <v>3</v>
      </c>
      <c r="M37" s="1" t="s">
        <v>183</v>
      </c>
      <c r="W37" s="191" t="s">
        <v>150</v>
      </c>
      <c r="X37" s="189" t="str">
        <f>IF(Y35=0,"",W35/Y35)</f>
        <v/>
      </c>
      <c r="Y37" s="189" t="str">
        <f>IF(Z35=0,"",X35/Z35)</f>
        <v/>
      </c>
      <c r="AA37" s="191" t="s">
        <v>157</v>
      </c>
      <c r="AB37" s="177" t="str">
        <f>IF(AB35=0,"",AVERAGE(AB15:AB35))</f>
        <v/>
      </c>
      <c r="AC37" s="177" t="str">
        <f>IF(AC35=0,"",AVERAGE(AC15:AC34))</f>
        <v/>
      </c>
    </row>
    <row r="38" spans="1:31" ht="42.75" customHeight="1" thickBot="1" x14ac:dyDescent="0.25">
      <c r="A38" s="34"/>
      <c r="B38" s="31"/>
      <c r="C38" s="165" t="s">
        <v>231</v>
      </c>
      <c r="D38" s="165" t="s">
        <v>232</v>
      </c>
      <c r="E38" s="31"/>
      <c r="F38" s="31"/>
      <c r="G38" s="31"/>
      <c r="H38" s="31"/>
      <c r="I38" s="31"/>
      <c r="J38" s="35"/>
      <c r="L38" s="1">
        <v>4</v>
      </c>
      <c r="M38" s="171" t="s">
        <v>228</v>
      </c>
      <c r="X38" s="190" t="s">
        <v>153</v>
      </c>
      <c r="Y38" s="190" t="s">
        <v>154</v>
      </c>
      <c r="AB38" s="178" t="s">
        <v>153</v>
      </c>
      <c r="AC38" s="186" t="s">
        <v>154</v>
      </c>
    </row>
    <row r="39" spans="1:31" ht="28.5" customHeight="1" x14ac:dyDescent="0.2">
      <c r="A39" s="34"/>
      <c r="B39" s="166" t="s">
        <v>71</v>
      </c>
      <c r="C39" s="262" t="str">
        <f>IF($Y$37="","",$Y$37)</f>
        <v/>
      </c>
      <c r="D39" s="262" t="str">
        <f>IF($X$37="","",$X$37)</f>
        <v/>
      </c>
      <c r="E39" s="148"/>
      <c r="F39" s="31"/>
      <c r="G39" s="31"/>
      <c r="H39" s="31"/>
      <c r="I39" s="31"/>
      <c r="J39" s="35"/>
      <c r="L39" s="176" t="s">
        <v>174</v>
      </c>
      <c r="M39" s="185" t="s">
        <v>175</v>
      </c>
      <c r="N39" s="199" t="s">
        <v>176</v>
      </c>
    </row>
    <row r="40" spans="1:31" ht="28.5" customHeight="1" thickBot="1" x14ac:dyDescent="0.25">
      <c r="A40" s="34"/>
      <c r="B40" s="166" t="s">
        <v>73</v>
      </c>
      <c r="C40" s="262" t="str">
        <f>$AC$37</f>
        <v/>
      </c>
      <c r="D40" s="262" t="str">
        <f>$AB$37</f>
        <v/>
      </c>
      <c r="E40" s="148"/>
      <c r="F40" s="31"/>
      <c r="G40" s="31"/>
      <c r="H40" s="31"/>
      <c r="I40" s="192"/>
      <c r="J40" s="35"/>
      <c r="L40" s="184"/>
      <c r="M40" s="196"/>
      <c r="N40" s="179">
        <f>(L40*M40)/30</f>
        <v>0</v>
      </c>
      <c r="W40" s="171" t="s">
        <v>179</v>
      </c>
      <c r="X40" s="1" t="str">
        <f>IF(OR(X37="",Y35="",AB37=""),"",(AB37-X37)*Y35)</f>
        <v/>
      </c>
      <c r="Y40" s="1" t="str">
        <f>IF(OR(Y37="",Z35="",AC37=""),"",(AC37-Y37)*Z35)</f>
        <v/>
      </c>
    </row>
    <row r="41" spans="1:31" ht="29.25" customHeight="1" x14ac:dyDescent="0.2">
      <c r="A41" s="34"/>
      <c r="B41" s="166" t="s">
        <v>74</v>
      </c>
      <c r="C41" s="262" t="str">
        <f>$Y$40</f>
        <v/>
      </c>
      <c r="D41" s="262" t="str">
        <f>$X$40</f>
        <v/>
      </c>
      <c r="E41" s="148"/>
      <c r="F41" s="31"/>
      <c r="G41" s="35"/>
      <c r="H41" s="35"/>
      <c r="I41" s="35"/>
      <c r="J41" s="35"/>
      <c r="X41" s="171" t="s">
        <v>153</v>
      </c>
      <c r="Y41" s="171" t="s">
        <v>180</v>
      </c>
    </row>
    <row r="42" spans="1:31" x14ac:dyDescent="0.2">
      <c r="A42" s="34"/>
      <c r="B42" s="34"/>
      <c r="C42" s="34"/>
      <c r="D42" s="67"/>
      <c r="E42" s="34"/>
      <c r="F42" s="34"/>
      <c r="G42" s="35"/>
      <c r="H42" s="35"/>
      <c r="I42" s="35"/>
      <c r="J42" s="34"/>
    </row>
    <row r="43" spans="1:31" ht="23.25" thickBot="1" x14ac:dyDescent="0.25">
      <c r="A43" s="34"/>
      <c r="B43" s="34"/>
      <c r="C43" s="34"/>
      <c r="D43" s="34"/>
      <c r="E43" s="34"/>
      <c r="F43" s="34"/>
      <c r="G43" s="34"/>
      <c r="H43" s="34"/>
      <c r="I43" s="34"/>
      <c r="J43" s="34"/>
      <c r="L43" s="250" t="s">
        <v>208</v>
      </c>
      <c r="M43" s="251" t="s">
        <v>209</v>
      </c>
    </row>
    <row r="44" spans="1:31" ht="13.5" thickBot="1" x14ac:dyDescent="0.25">
      <c r="A44" s="34"/>
      <c r="B44" s="313" t="s">
        <v>14</v>
      </c>
      <c r="C44" s="314"/>
      <c r="D44" s="314"/>
      <c r="E44" s="314"/>
      <c r="F44" s="314"/>
      <c r="G44" s="314"/>
      <c r="H44" s="314"/>
      <c r="I44" s="315"/>
      <c r="J44" s="140"/>
      <c r="L44" s="252">
        <v>9</v>
      </c>
      <c r="M44" s="252">
        <v>2009</v>
      </c>
    </row>
    <row r="45" spans="1:31" x14ac:dyDescent="0.2">
      <c r="A45" s="34"/>
      <c r="B45" s="300" t="s">
        <v>32</v>
      </c>
      <c r="C45" s="301"/>
      <c r="D45" s="301"/>
      <c r="E45" s="301"/>
      <c r="F45" s="301"/>
      <c r="G45" s="301"/>
      <c r="H45" s="301"/>
      <c r="I45" s="302"/>
      <c r="J45" s="309" t="s">
        <v>250</v>
      </c>
      <c r="L45" s="252" t="s">
        <v>210</v>
      </c>
      <c r="M45" s="252">
        <v>2010</v>
      </c>
    </row>
    <row r="46" spans="1:31" x14ac:dyDescent="0.2">
      <c r="A46" s="34"/>
      <c r="B46" s="303"/>
      <c r="C46" s="304"/>
      <c r="D46" s="304"/>
      <c r="E46" s="304"/>
      <c r="F46" s="304"/>
      <c r="G46" s="304"/>
      <c r="H46" s="304"/>
      <c r="I46" s="305"/>
      <c r="J46" s="310"/>
      <c r="L46" s="252" t="s">
        <v>211</v>
      </c>
      <c r="M46" s="252">
        <v>2011</v>
      </c>
    </row>
    <row r="47" spans="1:31" x14ac:dyDescent="0.2">
      <c r="A47" s="34"/>
      <c r="B47" s="303"/>
      <c r="C47" s="304"/>
      <c r="D47" s="304"/>
      <c r="E47" s="304"/>
      <c r="F47" s="304"/>
      <c r="G47" s="304"/>
      <c r="H47" s="304"/>
      <c r="I47" s="305"/>
      <c r="J47" s="310"/>
      <c r="L47" s="252" t="s">
        <v>212</v>
      </c>
      <c r="M47" s="252">
        <v>2012</v>
      </c>
    </row>
    <row r="48" spans="1:31" x14ac:dyDescent="0.2">
      <c r="A48" s="34"/>
      <c r="B48" s="303"/>
      <c r="C48" s="304"/>
      <c r="D48" s="304"/>
      <c r="E48" s="304"/>
      <c r="F48" s="304"/>
      <c r="G48" s="304"/>
      <c r="H48" s="304"/>
      <c r="I48" s="305"/>
      <c r="J48" s="310"/>
      <c r="L48" s="252" t="s">
        <v>213</v>
      </c>
      <c r="M48" s="252">
        <v>2013</v>
      </c>
    </row>
    <row r="49" spans="1:13" ht="13.5" thickBot="1" x14ac:dyDescent="0.25">
      <c r="A49" s="34"/>
      <c r="B49" s="306"/>
      <c r="C49" s="307"/>
      <c r="D49" s="307"/>
      <c r="E49" s="307"/>
      <c r="F49" s="307"/>
      <c r="G49" s="307"/>
      <c r="H49" s="307"/>
      <c r="I49" s="308"/>
      <c r="J49" s="311"/>
      <c r="L49" s="252" t="s">
        <v>214</v>
      </c>
      <c r="M49" s="252">
        <v>2014</v>
      </c>
    </row>
    <row r="50" spans="1:13" x14ac:dyDescent="0.2">
      <c r="A50" s="34"/>
      <c r="B50" s="34"/>
      <c r="C50" s="34"/>
      <c r="D50" s="34"/>
      <c r="E50" s="34"/>
      <c r="F50" s="34"/>
      <c r="G50" s="34"/>
      <c r="H50" s="34"/>
      <c r="I50" s="34"/>
      <c r="J50" s="34"/>
      <c r="L50" s="252" t="s">
        <v>198</v>
      </c>
      <c r="M50" s="252">
        <v>2015</v>
      </c>
    </row>
    <row r="51" spans="1:13" x14ac:dyDescent="0.2">
      <c r="A51" s="34"/>
      <c r="B51" s="34"/>
      <c r="C51" s="34"/>
      <c r="D51" s="34"/>
      <c r="E51" s="34"/>
      <c r="F51" s="34"/>
      <c r="G51" s="34"/>
      <c r="H51" s="34"/>
      <c r="I51" s="34"/>
      <c r="J51" s="34"/>
      <c r="L51" s="252" t="s">
        <v>215</v>
      </c>
      <c r="M51" s="252">
        <v>2016</v>
      </c>
    </row>
    <row r="52" spans="1:13" x14ac:dyDescent="0.2">
      <c r="L52" s="252" t="s">
        <v>216</v>
      </c>
      <c r="M52" s="252">
        <v>2017</v>
      </c>
    </row>
    <row r="53" spans="1:13" x14ac:dyDescent="0.2">
      <c r="L53" s="252" t="s">
        <v>217</v>
      </c>
      <c r="M53" s="252">
        <v>2018</v>
      </c>
    </row>
    <row r="54" spans="1:13" x14ac:dyDescent="0.2">
      <c r="L54" s="252" t="s">
        <v>218</v>
      </c>
      <c r="M54" s="252">
        <v>2019</v>
      </c>
    </row>
    <row r="55" spans="1:13" hidden="1" x14ac:dyDescent="0.2">
      <c r="L55" s="252" t="s">
        <v>219</v>
      </c>
      <c r="M55" s="252">
        <v>2020</v>
      </c>
    </row>
    <row r="56" spans="1:13" hidden="1" x14ac:dyDescent="0.2">
      <c r="L56" s="252" t="s">
        <v>220</v>
      </c>
      <c r="M56" s="252">
        <v>2021</v>
      </c>
    </row>
    <row r="57" spans="1:13" hidden="1" x14ac:dyDescent="0.2">
      <c r="D57" s="74" t="s">
        <v>42</v>
      </c>
      <c r="E57" s="74" t="s">
        <v>28</v>
      </c>
      <c r="F57" s="74" t="s">
        <v>34</v>
      </c>
      <c r="G57" s="74" t="s">
        <v>27</v>
      </c>
      <c r="H57" s="169"/>
      <c r="L57" s="252" t="s">
        <v>221</v>
      </c>
      <c r="M57" s="252">
        <v>2022</v>
      </c>
    </row>
    <row r="58" spans="1:13" hidden="1" x14ac:dyDescent="0.2">
      <c r="D58" s="130" t="s">
        <v>23</v>
      </c>
      <c r="E58" s="72" t="s">
        <v>39</v>
      </c>
      <c r="F58" s="71" t="s">
        <v>36</v>
      </c>
      <c r="G58" s="71" t="s">
        <v>36</v>
      </c>
      <c r="H58" s="170"/>
      <c r="L58" s="252" t="s">
        <v>222</v>
      </c>
      <c r="M58" s="252">
        <v>2023</v>
      </c>
    </row>
    <row r="59" spans="1:13" hidden="1" x14ac:dyDescent="0.2">
      <c r="D59" s="131" t="s">
        <v>56</v>
      </c>
      <c r="E59" s="132" t="s">
        <v>41</v>
      </c>
      <c r="F59" s="71" t="s">
        <v>36</v>
      </c>
      <c r="G59" s="71" t="s">
        <v>36</v>
      </c>
      <c r="H59" s="170"/>
      <c r="L59" s="252" t="s">
        <v>223</v>
      </c>
      <c r="M59" s="252">
        <v>2024</v>
      </c>
    </row>
    <row r="60" spans="1:13" ht="12.75" hidden="1" customHeight="1" x14ac:dyDescent="0.2">
      <c r="F60" s="73"/>
      <c r="G60" s="73"/>
      <c r="H60" s="73"/>
      <c r="I60" s="73"/>
      <c r="L60" s="252" t="s">
        <v>224</v>
      </c>
      <c r="M60" s="252">
        <v>2025</v>
      </c>
    </row>
    <row r="61" spans="1:13" hidden="1" x14ac:dyDescent="0.2">
      <c r="D61" s="74" t="s">
        <v>43</v>
      </c>
      <c r="E61" s="74" t="s">
        <v>28</v>
      </c>
      <c r="F61" s="74" t="s">
        <v>34</v>
      </c>
      <c r="G61" s="74" t="s">
        <v>27</v>
      </c>
      <c r="H61" s="169"/>
      <c r="L61" s="252" t="s">
        <v>225</v>
      </c>
      <c r="M61" s="252">
        <v>2026</v>
      </c>
    </row>
    <row r="62" spans="1:13" hidden="1" x14ac:dyDescent="0.2">
      <c r="D62" s="130" t="s">
        <v>23</v>
      </c>
      <c r="E62" s="72" t="s">
        <v>40</v>
      </c>
      <c r="F62" s="71" t="s">
        <v>36</v>
      </c>
      <c r="G62" s="71" t="s">
        <v>36</v>
      </c>
      <c r="H62" s="170"/>
      <c r="L62" s="252" t="s">
        <v>226</v>
      </c>
      <c r="M62" s="252">
        <v>2027</v>
      </c>
    </row>
    <row r="63" spans="1:13" hidden="1" x14ac:dyDescent="0.2">
      <c r="D63" s="131" t="s">
        <v>56</v>
      </c>
      <c r="E63" s="132" t="s">
        <v>97</v>
      </c>
      <c r="F63" s="71" t="s">
        <v>36</v>
      </c>
      <c r="G63" s="71" t="s">
        <v>36</v>
      </c>
      <c r="H63" s="170"/>
    </row>
    <row r="64" spans="1:13" hidden="1" x14ac:dyDescent="0.2"/>
  </sheetData>
  <sheetProtection password="E3E4" sheet="1" objects="1" scenarios="1"/>
  <mergeCells count="13">
    <mergeCell ref="B45:I49"/>
    <mergeCell ref="J45:J49"/>
    <mergeCell ref="C12:D12"/>
    <mergeCell ref="B37:J37"/>
    <mergeCell ref="B35:J35"/>
    <mergeCell ref="B44:I44"/>
    <mergeCell ref="U12:V13"/>
    <mergeCell ref="C11:D11"/>
    <mergeCell ref="B2:J2"/>
    <mergeCell ref="B3:J3"/>
    <mergeCell ref="B4:J4"/>
    <mergeCell ref="B6:J6"/>
    <mergeCell ref="B7:J7"/>
  </mergeCells>
  <dataValidations count="3">
    <dataValidation type="list" allowBlank="1" showInputMessage="1" showErrorMessage="1" sqref="F15:F34" xr:uid="{00000000-0002-0000-0200-000000000000}">
      <formula1>$P$27:$P$28</formula1>
    </dataValidation>
    <dataValidation type="textLength" operator="equal" allowBlank="1" showInputMessage="1" showErrorMessage="1" prompt="Enter a 12-character engine family or test group name." sqref="B15:B34" xr:uid="{00000000-0002-0000-0200-000001000000}">
      <formula1>12</formula1>
    </dataValidation>
    <dataValidation type="list" allowBlank="1" showInputMessage="1" showErrorMessage="1" sqref="E15:E34" xr:uid="{00000000-0002-0000-0200-000002000000}">
      <formula1>$L$27:$L$30</formula1>
    </dataValidation>
  </dataValidation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69"/>
  <sheetViews>
    <sheetView zoomScaleNormal="100" workbookViewId="0">
      <selection activeCell="B12" sqref="B12"/>
    </sheetView>
  </sheetViews>
  <sheetFormatPr defaultRowHeight="12.75" x14ac:dyDescent="0.2"/>
  <cols>
    <col min="1" max="1" width="2.7109375" style="1" customWidth="1"/>
    <col min="2" max="2" width="19.140625" style="1" customWidth="1"/>
    <col min="3" max="3" width="16.7109375" style="1" customWidth="1"/>
    <col min="4" max="4" width="15.7109375" style="1" customWidth="1"/>
    <col min="5" max="5" width="18.7109375" style="1" customWidth="1"/>
    <col min="6" max="6" width="15.140625" style="1" customWidth="1"/>
    <col min="7" max="7" width="15.7109375" style="1" customWidth="1"/>
    <col min="8" max="9" width="17.85546875" style="1" customWidth="1"/>
    <col min="10" max="10" width="18.140625" style="1" customWidth="1"/>
    <col min="11" max="11" width="43" style="1" customWidth="1"/>
    <col min="12" max="12" width="10.28515625" style="1" customWidth="1"/>
    <col min="13" max="15" width="10.28515625" style="1" hidden="1" customWidth="1"/>
    <col min="16" max="19" width="8.140625" style="1" hidden="1" customWidth="1"/>
    <col min="20" max="20" width="10.7109375" style="1" hidden="1" customWidth="1"/>
    <col min="21" max="21" width="12.140625" style="1" hidden="1" customWidth="1"/>
    <col min="22" max="22" width="9.5703125" style="1" hidden="1" customWidth="1"/>
    <col min="23" max="23" width="10.42578125" style="1" hidden="1" customWidth="1"/>
    <col min="24" max="27" width="8.140625" style="1" hidden="1" customWidth="1"/>
    <col min="28" max="28" width="12.42578125" style="1" hidden="1" customWidth="1"/>
    <col min="29" max="29" width="8.140625" style="1" hidden="1" customWidth="1"/>
    <col min="30" max="30" width="17.140625" style="1" hidden="1" customWidth="1"/>
    <col min="31" max="31" width="13.28515625" style="1" hidden="1" customWidth="1"/>
    <col min="32" max="32" width="16.140625" style="1" hidden="1" customWidth="1"/>
    <col min="33" max="46" width="8.140625" style="1" hidden="1" customWidth="1"/>
    <col min="47" max="51" width="8.140625" style="1" customWidth="1"/>
    <col min="52" max="16384" width="9.140625" style="1"/>
  </cols>
  <sheetData>
    <row r="1" spans="1:45" s="24" customFormat="1" ht="11.25" x14ac:dyDescent="0.2">
      <c r="A1" s="22"/>
      <c r="B1" s="22"/>
      <c r="C1" s="22"/>
      <c r="D1" s="22"/>
      <c r="E1" s="22"/>
      <c r="F1" s="22"/>
      <c r="G1" s="22"/>
      <c r="H1" s="22"/>
      <c r="I1" s="22"/>
      <c r="J1" s="22"/>
      <c r="K1" s="22"/>
      <c r="L1" s="22"/>
    </row>
    <row r="2" spans="1:45" s="24" customFormat="1" ht="18" x14ac:dyDescent="0.25">
      <c r="A2" s="22"/>
      <c r="B2" s="280" t="s">
        <v>11</v>
      </c>
      <c r="C2" s="280"/>
      <c r="D2" s="280"/>
      <c r="E2" s="280"/>
      <c r="F2" s="280"/>
      <c r="G2" s="280"/>
      <c r="H2" s="280"/>
      <c r="I2" s="280"/>
      <c r="J2" s="280"/>
      <c r="K2" s="280"/>
      <c r="L2" s="22"/>
    </row>
    <row r="3" spans="1:45" s="24" customFormat="1" ht="20.25" x14ac:dyDescent="0.3">
      <c r="A3" s="22"/>
      <c r="B3" s="281" t="s">
        <v>12</v>
      </c>
      <c r="C3" s="281"/>
      <c r="D3" s="281"/>
      <c r="E3" s="281"/>
      <c r="F3" s="281"/>
      <c r="G3" s="281"/>
      <c r="H3" s="281"/>
      <c r="I3" s="281"/>
      <c r="J3" s="281"/>
      <c r="K3" s="281"/>
      <c r="L3" s="22"/>
    </row>
    <row r="4" spans="1:45" s="24" customFormat="1" ht="18" x14ac:dyDescent="0.25">
      <c r="A4" s="22"/>
      <c r="B4" s="280" t="s">
        <v>22</v>
      </c>
      <c r="C4" s="280"/>
      <c r="D4" s="280"/>
      <c r="E4" s="280"/>
      <c r="F4" s="280"/>
      <c r="G4" s="280"/>
      <c r="H4" s="280"/>
      <c r="I4" s="280"/>
      <c r="J4" s="280"/>
      <c r="K4" s="280"/>
      <c r="L4" s="22"/>
    </row>
    <row r="5" spans="1:45" s="24" customFormat="1" ht="11.25" x14ac:dyDescent="0.2">
      <c r="A5" s="22"/>
      <c r="B5" s="22"/>
      <c r="C5" s="22"/>
      <c r="D5" s="22"/>
      <c r="E5" s="22"/>
      <c r="F5" s="22"/>
      <c r="G5" s="22"/>
      <c r="H5" s="22"/>
      <c r="I5" s="22"/>
      <c r="J5" s="22"/>
      <c r="K5" s="22"/>
      <c r="L5" s="22"/>
    </row>
    <row r="6" spans="1:45" s="24" customFormat="1" ht="20.25" x14ac:dyDescent="0.3">
      <c r="A6" s="22"/>
      <c r="B6" s="282" t="s">
        <v>85</v>
      </c>
      <c r="C6" s="282"/>
      <c r="D6" s="282"/>
      <c r="E6" s="282"/>
      <c r="F6" s="282"/>
      <c r="G6" s="282"/>
      <c r="H6" s="282"/>
      <c r="I6" s="282"/>
      <c r="J6" s="282"/>
      <c r="K6" s="282"/>
      <c r="L6" s="22"/>
    </row>
    <row r="7" spans="1:45" s="24" customFormat="1" x14ac:dyDescent="0.2">
      <c r="A7" s="22"/>
      <c r="B7" s="298" t="s">
        <v>253</v>
      </c>
      <c r="C7" s="298"/>
      <c r="D7" s="298"/>
      <c r="E7" s="298"/>
      <c r="F7" s="298"/>
      <c r="G7" s="298"/>
      <c r="H7" s="298"/>
      <c r="I7" s="298"/>
      <c r="J7" s="298"/>
      <c r="K7" s="298"/>
      <c r="L7" s="22"/>
    </row>
    <row r="8" spans="1:45" s="24" customFormat="1" x14ac:dyDescent="0.2">
      <c r="A8" s="18"/>
      <c r="B8" s="142"/>
      <c r="C8" s="142"/>
      <c r="D8" s="142"/>
      <c r="E8" s="142"/>
      <c r="F8" s="142"/>
      <c r="G8" s="142"/>
      <c r="H8" s="142"/>
      <c r="I8" s="142"/>
      <c r="J8" s="142"/>
      <c r="K8" s="142"/>
      <c r="L8" s="203"/>
    </row>
    <row r="9" spans="1:45" s="24" customFormat="1" ht="18" x14ac:dyDescent="0.25">
      <c r="A9" s="21"/>
      <c r="B9" s="21" t="s">
        <v>102</v>
      </c>
      <c r="C9" s="21"/>
      <c r="D9" s="21"/>
      <c r="E9" s="21"/>
      <c r="F9" s="21"/>
      <c r="G9" s="21"/>
      <c r="H9" s="21"/>
      <c r="I9" s="21"/>
      <c r="J9" s="21"/>
      <c r="K9" s="21"/>
      <c r="L9" s="21"/>
    </row>
    <row r="10" spans="1:45" s="25" customFormat="1" x14ac:dyDescent="0.2">
      <c r="A10" s="26"/>
      <c r="B10" s="18"/>
      <c r="C10" s="18"/>
      <c r="D10" s="18"/>
      <c r="E10" s="18"/>
      <c r="F10" s="18"/>
      <c r="G10" s="18"/>
      <c r="H10" s="66"/>
      <c r="I10" s="66"/>
      <c r="J10" s="66"/>
      <c r="K10" s="18"/>
      <c r="L10" s="18"/>
      <c r="M10" s="171" t="s">
        <v>112</v>
      </c>
    </row>
    <row r="11" spans="1:45" s="3" customFormat="1" ht="12.75" customHeight="1" x14ac:dyDescent="0.2">
      <c r="A11" s="32"/>
      <c r="B11" s="141" t="s">
        <v>0</v>
      </c>
      <c r="C11" s="293" t="s">
        <v>1</v>
      </c>
      <c r="D11" s="293"/>
      <c r="E11" s="67"/>
      <c r="F11" s="67"/>
      <c r="G11" s="31"/>
      <c r="H11" s="67"/>
      <c r="I11" s="67"/>
      <c r="J11" s="66"/>
      <c r="K11" s="32"/>
      <c r="L11" s="32"/>
      <c r="M11" s="137" t="s">
        <v>113</v>
      </c>
      <c r="AN11" s="299" t="s">
        <v>171</v>
      </c>
      <c r="AO11" s="299"/>
    </row>
    <row r="12" spans="1:45" s="3" customFormat="1" x14ac:dyDescent="0.2">
      <c r="A12" s="32"/>
      <c r="B12" s="60"/>
      <c r="C12" s="296"/>
      <c r="D12" s="297"/>
      <c r="E12" s="67"/>
      <c r="F12" s="67"/>
      <c r="G12" s="32"/>
      <c r="H12" s="67"/>
      <c r="I12" s="67"/>
      <c r="J12" s="67"/>
      <c r="K12" s="32"/>
      <c r="L12" s="32"/>
      <c r="M12" s="137" t="s">
        <v>114</v>
      </c>
      <c r="AA12" s="3" t="s">
        <v>33</v>
      </c>
      <c r="AB12" s="3" t="s">
        <v>160</v>
      </c>
      <c r="AC12" s="3" t="s">
        <v>161</v>
      </c>
      <c r="AN12" s="299"/>
      <c r="AO12" s="299"/>
    </row>
    <row r="13" spans="1:45" s="3" customFormat="1" ht="13.5" thickBot="1" x14ac:dyDescent="0.25">
      <c r="A13" s="32"/>
      <c r="B13" s="27"/>
      <c r="C13" s="174"/>
      <c r="D13" s="29"/>
      <c r="E13" s="30"/>
      <c r="F13" s="31"/>
      <c r="G13" s="32"/>
      <c r="H13" s="32"/>
      <c r="I13" s="32"/>
      <c r="J13" s="31"/>
      <c r="K13" s="32"/>
      <c r="L13" s="32"/>
      <c r="M13" s="137" t="s">
        <v>115</v>
      </c>
      <c r="AB13" s="3" t="s">
        <v>158</v>
      </c>
      <c r="AC13" s="3" t="s">
        <v>159</v>
      </c>
      <c r="AE13" s="3" t="s">
        <v>164</v>
      </c>
      <c r="AF13" s="3" t="s">
        <v>164</v>
      </c>
      <c r="AG13" s="3" t="s">
        <v>164</v>
      </c>
      <c r="AH13" s="3" t="s">
        <v>164</v>
      </c>
      <c r="AI13" s="3" t="s">
        <v>165</v>
      </c>
      <c r="AJ13" s="3" t="s">
        <v>165</v>
      </c>
      <c r="AK13" s="3" t="s">
        <v>165</v>
      </c>
      <c r="AL13" s="3" t="s">
        <v>165</v>
      </c>
      <c r="AM13" s="3" t="s">
        <v>164</v>
      </c>
      <c r="AN13" s="3" t="s">
        <v>165</v>
      </c>
      <c r="AP13" s="3" t="s">
        <v>181</v>
      </c>
      <c r="AQ13" s="3" t="s">
        <v>181</v>
      </c>
      <c r="AR13" s="3" t="s">
        <v>181</v>
      </c>
      <c r="AS13" s="3" t="s">
        <v>181</v>
      </c>
    </row>
    <row r="14" spans="1:45" s="4" customFormat="1" ht="32.25" customHeight="1" thickBot="1" x14ac:dyDescent="0.25">
      <c r="A14" s="33"/>
      <c r="B14" s="138" t="s">
        <v>15</v>
      </c>
      <c r="C14" s="138" t="s">
        <v>19</v>
      </c>
      <c r="D14" s="138" t="s">
        <v>62</v>
      </c>
      <c r="E14" s="138" t="s">
        <v>86</v>
      </c>
      <c r="F14" s="138" t="s">
        <v>13</v>
      </c>
      <c r="G14" s="138" t="s">
        <v>188</v>
      </c>
      <c r="H14" s="138" t="s">
        <v>90</v>
      </c>
      <c r="I14" s="138" t="s">
        <v>89</v>
      </c>
      <c r="J14" s="138" t="s">
        <v>99</v>
      </c>
      <c r="K14" s="138" t="s">
        <v>16</v>
      </c>
      <c r="L14" s="32"/>
      <c r="U14" s="4" t="s">
        <v>196</v>
      </c>
      <c r="V14" s="193" t="s">
        <v>168</v>
      </c>
      <c r="W14" s="193" t="s">
        <v>169</v>
      </c>
      <c r="X14" s="193" t="s">
        <v>170</v>
      </c>
      <c r="Y14" s="201" t="s">
        <v>191</v>
      </c>
      <c r="Z14" s="249" t="s">
        <v>227</v>
      </c>
      <c r="AA14" s="146" t="s">
        <v>36</v>
      </c>
      <c r="AB14" s="137" t="s">
        <v>60</v>
      </c>
      <c r="AC14" s="233" t="s">
        <v>61</v>
      </c>
      <c r="AD14" s="234" t="s">
        <v>27</v>
      </c>
      <c r="AE14" s="193" t="s">
        <v>28</v>
      </c>
      <c r="AF14" s="193" t="s">
        <v>162</v>
      </c>
      <c r="AG14" s="193" t="s">
        <v>163</v>
      </c>
      <c r="AH14" s="201" t="s">
        <v>27</v>
      </c>
      <c r="AI14" s="193" t="s">
        <v>28</v>
      </c>
      <c r="AJ14" s="193" t="s">
        <v>162</v>
      </c>
      <c r="AK14" s="193" t="s">
        <v>163</v>
      </c>
      <c r="AL14" s="201" t="s">
        <v>27</v>
      </c>
      <c r="AP14" s="200" t="s">
        <v>28</v>
      </c>
      <c r="AQ14" s="200" t="s">
        <v>162</v>
      </c>
      <c r="AR14" s="200" t="s">
        <v>163</v>
      </c>
      <c r="AS14" s="175" t="s">
        <v>27</v>
      </c>
    </row>
    <row r="15" spans="1:45" x14ac:dyDescent="0.2">
      <c r="A15" s="34"/>
      <c r="B15" s="236"/>
      <c r="C15" s="57"/>
      <c r="D15" s="58"/>
      <c r="E15" s="64"/>
      <c r="F15" s="58"/>
      <c r="G15" s="235"/>
      <c r="H15" s="212"/>
      <c r="I15" s="197" t="str">
        <f>IF(K15&lt;&gt;"","",IF(G15=$N$25,$R$25,IF(G15=$N$23,$R$23,IF(G15=$N$24,$R$24,IF(AD15=1,$R$26,"")))))</f>
        <v/>
      </c>
      <c r="J15" s="188" t="str">
        <f>IF(G15=$N$25,$S$25,IF(G15=$N$23,$S$23,IF(G15=$N$24,$S$24,IF(AD15=1,$S$26,""))))</f>
        <v/>
      </c>
      <c r="K15" s="172" t="str">
        <f>IF(V15=1,$N$38,IF(W15=2,$N$39,IF(X15=3,$N$40,IF(Y15=4,$N$41,IF(U15=5,$N$42,IF(Z15=6,$N$43,""))))))</f>
        <v/>
      </c>
      <c r="L15" s="32"/>
      <c r="N15" s="171" t="s">
        <v>109</v>
      </c>
      <c r="U15" s="240">
        <f>IF(B15="",0,IF(AND(C15=$Q$29,D15&lt;&gt;"",E15&lt;&gt;"",F15&lt;&gt;"",H15&lt;&gt;""),0,IF(AND(C15=$Q$28,D15&lt;&gt;"",E15&lt;&gt;"",F15&lt;&gt;"",G15&lt;&gt;"",H15&lt;&gt;""),0,5)))</f>
        <v>0</v>
      </c>
      <c r="V15" s="181">
        <f>IF(AND(C15=$Q$28,G15=$N$25,H15&gt;20),1,0)</f>
        <v>0</v>
      </c>
      <c r="W15" s="194">
        <f>IF(AND(C15=$Q$28,G15=$N$23,H15&gt;32.2),2,0)</f>
        <v>0</v>
      </c>
      <c r="X15" s="183">
        <f t="shared" ref="X15:X34" si="0">IF(AND(C15=$Q$28,G15=$N$24,H15&gt;8),3,0)</f>
        <v>0</v>
      </c>
      <c r="Y15" s="240">
        <f>IF(AND(C15=$Q$29,G15=$R$28,H15&gt;50),4,0)</f>
        <v>0</v>
      </c>
      <c r="Z15" s="195">
        <f>IF($B15&lt;&gt;"",IF(AND(LEFT($B15)="9",$B$12=2009),0,IF(VLOOKUP(LEFT($B15),$M$51:$N$69,2)&lt;&gt;$B$12,6,0)),0)</f>
        <v>0</v>
      </c>
      <c r="AA15" s="1">
        <f>IF(AND(C15=$Q$28,G15=$N$25),1,0)</f>
        <v>0</v>
      </c>
      <c r="AB15" s="1">
        <f>IF(AND(C15=$Q$28,G15=$N$23),1,0)</f>
        <v>0</v>
      </c>
      <c r="AC15" s="1">
        <f>IF(AND(C15=$Q$28,G15=$N$24),1,0)</f>
        <v>0</v>
      </c>
      <c r="AD15" s="232">
        <f>IF(C15=$Q$29,1,0)</f>
        <v>0</v>
      </c>
      <c r="AE15" s="181" t="str">
        <f>IF(AA15=1,AM15,"")</f>
        <v/>
      </c>
      <c r="AF15" s="194" t="str">
        <f>IF(AB15=1,AM15,"")</f>
        <v/>
      </c>
      <c r="AG15" s="177" t="str">
        <f>IF(AC15=1,AM15,"")</f>
        <v/>
      </c>
      <c r="AH15" s="194" t="str">
        <f>IF(AD15=1,AM15,"")</f>
        <v/>
      </c>
      <c r="AI15" s="181" t="str">
        <f>IF(AA15=1,AN15,"")</f>
        <v/>
      </c>
      <c r="AJ15" s="194" t="str">
        <f>IF(AB15=1,AN15,"")</f>
        <v/>
      </c>
      <c r="AK15" s="177" t="str">
        <f>IF(AC15=1,AN15,"")</f>
        <v/>
      </c>
      <c r="AL15" s="195" t="str">
        <f>IF(AD15=1,AN15,"")</f>
        <v/>
      </c>
      <c r="AM15" s="181">
        <f>IF(K15="",H15*D15*F15,0)</f>
        <v>0</v>
      </c>
      <c r="AN15" s="177">
        <f>IF(K15="",D15*F15,0)</f>
        <v>0</v>
      </c>
      <c r="AP15" s="181" t="str">
        <f>IF(AA15=1,I15,"")</f>
        <v/>
      </c>
      <c r="AQ15" s="194" t="str">
        <f>IF(AB15=1,I15,"")</f>
        <v/>
      </c>
      <c r="AR15" s="177" t="str">
        <f>IF(AC15=1,I15,"")</f>
        <v/>
      </c>
      <c r="AS15" s="1" t="str">
        <f>IF(AD15=1,I15,"")</f>
        <v/>
      </c>
    </row>
    <row r="16" spans="1:45" x14ac:dyDescent="0.2">
      <c r="A16" s="34"/>
      <c r="B16" s="236"/>
      <c r="C16" s="57"/>
      <c r="D16" s="58"/>
      <c r="E16" s="64"/>
      <c r="F16" s="58"/>
      <c r="G16" s="235"/>
      <c r="H16" s="212"/>
      <c r="I16" s="197" t="str">
        <f t="shared" ref="I16:I34" si="1">IF(K16&lt;&gt;"","",IF(G16=$N$25,$R$25,IF(G16=$N$23,$R$23,IF(G16=$N$24,$R$24,IF(AD16=1,$R$26,"")))))</f>
        <v/>
      </c>
      <c r="J16" s="188" t="str">
        <f t="shared" ref="J16:J34" si="2">IF(G16=$N$25,$S$25,IF(G16=$N$23,$S$23,IF(G16=$N$24,$S$24,IF(AD16=1,$S$26,""))))</f>
        <v/>
      </c>
      <c r="K16" s="172" t="str">
        <f t="shared" ref="K16:K34" si="3">IF(V16=1,$N$38,IF(W16=2,$N$39,IF(X16=3,$N$40,IF(Y16=4,$N$41,IF(U16=5,$N$42,IF(Z16=6,$N$43,""))))))</f>
        <v/>
      </c>
      <c r="L16" s="32"/>
      <c r="N16" s="137" t="s">
        <v>108</v>
      </c>
      <c r="U16" s="241">
        <f t="shared" ref="U16:U34" si="4">IF(B16="",0,IF(AND(C16=$Q$29,D16&lt;&gt;"",E16&lt;&gt;"",F16&lt;&gt;"",H16&lt;&gt;""),0,IF(AND(C16=$Q$28,D16&lt;&gt;"",E16&lt;&gt;"",F16&lt;&gt;"",G16&lt;&gt;"",H16&lt;&gt;""),0,5)))</f>
        <v>0</v>
      </c>
      <c r="V16" s="182">
        <f t="shared" ref="V16:V34" si="5">IF(AND(C16=$Q$28,G16=$N$25,H16&gt;20),1,0)</f>
        <v>0</v>
      </c>
      <c r="W16" s="195">
        <f t="shared" ref="W16:W34" si="6">IF(AND(C16=$Q$28,G16=$N$23,H16&gt;32.2),2,0)</f>
        <v>0</v>
      </c>
      <c r="X16" s="183">
        <f t="shared" si="0"/>
        <v>0</v>
      </c>
      <c r="Y16" s="241">
        <f t="shared" ref="Y16:Y34" si="7">IF(AND(C16=$Q$29,G16=$R$28,H16&gt;50),4,0)</f>
        <v>0</v>
      </c>
      <c r="Z16" s="195">
        <f t="shared" ref="Z16:Z34" si="8">IF($B16&lt;&gt;"",IF(AND(LEFT($B16)="9",$B$12=2009),0,IF(VLOOKUP(LEFT($B16),$M$51:$N$69,2)&lt;&gt;$B$12,6,0)),0)</f>
        <v>0</v>
      </c>
      <c r="AA16" s="1">
        <f t="shared" ref="AA16:AA34" si="9">IF(AND(C16=$Q$28,G16=$N$25),1,0)</f>
        <v>0</v>
      </c>
      <c r="AB16" s="1">
        <f t="shared" ref="AB16:AB34" si="10">IF(AND(C16=$Q$28,G16=$N$23),1,0)</f>
        <v>0</v>
      </c>
      <c r="AC16" s="1">
        <f t="shared" ref="AC16:AC34" si="11">IF(AND(C16=$Q$28,G16=$N$24),1,0)</f>
        <v>0</v>
      </c>
      <c r="AD16" s="232">
        <f t="shared" ref="AD16:AD34" si="12">IF(C16=$Q$29,1,0)</f>
        <v>0</v>
      </c>
      <c r="AE16" s="182" t="str">
        <f t="shared" ref="AE16:AE34" si="13">IF(AA16=1,AM16,"")</f>
        <v/>
      </c>
      <c r="AF16" s="195" t="str">
        <f t="shared" ref="AF16:AF34" si="14">IF(AB16=1,AM16,"")</f>
        <v/>
      </c>
      <c r="AG16" s="183" t="str">
        <f t="shared" ref="AG16:AG34" si="15">IF(AC16=1,AM16,"")</f>
        <v/>
      </c>
      <c r="AH16" s="195" t="str">
        <f t="shared" ref="AH16:AH34" si="16">IF(AD16=1,AM16,"")</f>
        <v/>
      </c>
      <c r="AI16" s="182" t="str">
        <f t="shared" ref="AI16:AI34" si="17">IF(AA16=1,AN16,"")</f>
        <v/>
      </c>
      <c r="AJ16" s="195" t="str">
        <f t="shared" ref="AJ16:AJ34" si="18">IF(AB16=1,AN16,"")</f>
        <v/>
      </c>
      <c r="AK16" s="183" t="str">
        <f t="shared" ref="AK16:AK34" si="19">IF(AC16=1,AN16,"")</f>
        <v/>
      </c>
      <c r="AL16" s="195" t="str">
        <f t="shared" ref="AL16:AL34" si="20">IF(AD16=1,AN16,"")</f>
        <v/>
      </c>
      <c r="AM16" s="182">
        <f t="shared" ref="AM16:AM34" si="21">IF(K16="",H16*D16*F16,0)</f>
        <v>0</v>
      </c>
      <c r="AN16" s="183">
        <f t="shared" ref="AN16:AN34" si="22">IF(K16="",D16*F16,0)</f>
        <v>0</v>
      </c>
      <c r="AP16" s="182" t="str">
        <f t="shared" ref="AP16:AP34" si="23">IF(AA16=1,I16,"")</f>
        <v/>
      </c>
      <c r="AQ16" s="195" t="str">
        <f t="shared" ref="AQ16:AQ34" si="24">IF(AB16=1,I16,"")</f>
        <v/>
      </c>
      <c r="AR16" s="183" t="str">
        <f t="shared" ref="AR16:AR34" si="25">IF(AC16=1,I16,"")</f>
        <v/>
      </c>
      <c r="AS16" s="1" t="str">
        <f t="shared" ref="AS16:AS34" si="26">IF(AD16=1,I16,"")</f>
        <v/>
      </c>
    </row>
    <row r="17" spans="1:45" x14ac:dyDescent="0.2">
      <c r="A17" s="34"/>
      <c r="B17" s="236"/>
      <c r="C17" s="57"/>
      <c r="D17" s="58"/>
      <c r="E17" s="64"/>
      <c r="F17" s="58"/>
      <c r="G17" s="235"/>
      <c r="H17" s="212"/>
      <c r="I17" s="197" t="str">
        <f t="shared" si="1"/>
        <v/>
      </c>
      <c r="J17" s="188" t="str">
        <f t="shared" si="2"/>
        <v/>
      </c>
      <c r="K17" s="172" t="str">
        <f t="shared" si="3"/>
        <v/>
      </c>
      <c r="L17" s="32"/>
      <c r="N17" s="137" t="s">
        <v>110</v>
      </c>
      <c r="U17" s="241">
        <f t="shared" si="4"/>
        <v>0</v>
      </c>
      <c r="V17" s="182">
        <f t="shared" si="5"/>
        <v>0</v>
      </c>
      <c r="W17" s="195">
        <f t="shared" si="6"/>
        <v>0</v>
      </c>
      <c r="X17" s="183">
        <f t="shared" si="0"/>
        <v>0</v>
      </c>
      <c r="Y17" s="241">
        <f t="shared" si="7"/>
        <v>0</v>
      </c>
      <c r="Z17" s="195">
        <f t="shared" si="8"/>
        <v>0</v>
      </c>
      <c r="AA17" s="1">
        <f t="shared" si="9"/>
        <v>0</v>
      </c>
      <c r="AB17" s="1">
        <f t="shared" si="10"/>
        <v>0</v>
      </c>
      <c r="AC17" s="1">
        <f t="shared" si="11"/>
        <v>0</v>
      </c>
      <c r="AD17" s="232">
        <f t="shared" si="12"/>
        <v>0</v>
      </c>
      <c r="AE17" s="182" t="str">
        <f t="shared" si="13"/>
        <v/>
      </c>
      <c r="AF17" s="195" t="str">
        <f t="shared" si="14"/>
        <v/>
      </c>
      <c r="AG17" s="183" t="str">
        <f t="shared" si="15"/>
        <v/>
      </c>
      <c r="AH17" s="195" t="str">
        <f t="shared" si="16"/>
        <v/>
      </c>
      <c r="AI17" s="182" t="str">
        <f t="shared" si="17"/>
        <v/>
      </c>
      <c r="AJ17" s="195" t="str">
        <f t="shared" si="18"/>
        <v/>
      </c>
      <c r="AK17" s="183" t="str">
        <f t="shared" si="19"/>
        <v/>
      </c>
      <c r="AL17" s="195" t="str">
        <f t="shared" si="20"/>
        <v/>
      </c>
      <c r="AM17" s="182">
        <f t="shared" si="21"/>
        <v>0</v>
      </c>
      <c r="AN17" s="183">
        <f t="shared" si="22"/>
        <v>0</v>
      </c>
      <c r="AP17" s="182" t="str">
        <f t="shared" si="23"/>
        <v/>
      </c>
      <c r="AQ17" s="195" t="str">
        <f t="shared" si="24"/>
        <v/>
      </c>
      <c r="AR17" s="183" t="str">
        <f t="shared" si="25"/>
        <v/>
      </c>
      <c r="AS17" s="1" t="str">
        <f t="shared" si="26"/>
        <v/>
      </c>
    </row>
    <row r="18" spans="1:45" x14ac:dyDescent="0.2">
      <c r="A18" s="34"/>
      <c r="B18" s="236"/>
      <c r="C18" s="57"/>
      <c r="D18" s="58"/>
      <c r="E18" s="64"/>
      <c r="F18" s="58"/>
      <c r="G18" s="235"/>
      <c r="H18" s="212"/>
      <c r="I18" s="197" t="str">
        <f t="shared" si="1"/>
        <v/>
      </c>
      <c r="J18" s="188" t="str">
        <f t="shared" si="2"/>
        <v/>
      </c>
      <c r="K18" s="172" t="str">
        <f t="shared" si="3"/>
        <v/>
      </c>
      <c r="L18" s="32"/>
      <c r="N18" s="137" t="s">
        <v>111</v>
      </c>
      <c r="U18" s="241">
        <f t="shared" si="4"/>
        <v>0</v>
      </c>
      <c r="V18" s="182">
        <f t="shared" si="5"/>
        <v>0</v>
      </c>
      <c r="W18" s="195">
        <f t="shared" si="6"/>
        <v>0</v>
      </c>
      <c r="X18" s="183">
        <f t="shared" si="0"/>
        <v>0</v>
      </c>
      <c r="Y18" s="241">
        <f t="shared" si="7"/>
        <v>0</v>
      </c>
      <c r="Z18" s="195">
        <f t="shared" si="8"/>
        <v>0</v>
      </c>
      <c r="AA18" s="1">
        <f t="shared" si="9"/>
        <v>0</v>
      </c>
      <c r="AB18" s="1">
        <f t="shared" si="10"/>
        <v>0</v>
      </c>
      <c r="AC18" s="1">
        <f t="shared" si="11"/>
        <v>0</v>
      </c>
      <c r="AD18" s="232">
        <f t="shared" si="12"/>
        <v>0</v>
      </c>
      <c r="AE18" s="182" t="str">
        <f t="shared" si="13"/>
        <v/>
      </c>
      <c r="AF18" s="195" t="str">
        <f t="shared" si="14"/>
        <v/>
      </c>
      <c r="AG18" s="183" t="str">
        <f t="shared" si="15"/>
        <v/>
      </c>
      <c r="AH18" s="195" t="str">
        <f t="shared" si="16"/>
        <v/>
      </c>
      <c r="AI18" s="182" t="str">
        <f t="shared" si="17"/>
        <v/>
      </c>
      <c r="AJ18" s="195" t="str">
        <f t="shared" si="18"/>
        <v/>
      </c>
      <c r="AK18" s="183" t="str">
        <f t="shared" si="19"/>
        <v/>
      </c>
      <c r="AL18" s="195" t="str">
        <f t="shared" si="20"/>
        <v/>
      </c>
      <c r="AM18" s="182">
        <f t="shared" si="21"/>
        <v>0</v>
      </c>
      <c r="AN18" s="183">
        <f t="shared" si="22"/>
        <v>0</v>
      </c>
      <c r="AP18" s="182" t="str">
        <f t="shared" si="23"/>
        <v/>
      </c>
      <c r="AQ18" s="195" t="str">
        <f t="shared" si="24"/>
        <v/>
      </c>
      <c r="AR18" s="183" t="str">
        <f t="shared" si="25"/>
        <v/>
      </c>
      <c r="AS18" s="1" t="str">
        <f t="shared" si="26"/>
        <v/>
      </c>
    </row>
    <row r="19" spans="1:45" x14ac:dyDescent="0.2">
      <c r="A19" s="34"/>
      <c r="B19" s="236"/>
      <c r="C19" s="57"/>
      <c r="D19" s="58"/>
      <c r="E19" s="64"/>
      <c r="F19" s="58"/>
      <c r="G19" s="235"/>
      <c r="H19" s="212"/>
      <c r="I19" s="197" t="str">
        <f t="shared" si="1"/>
        <v/>
      </c>
      <c r="J19" s="188" t="str">
        <f t="shared" si="2"/>
        <v/>
      </c>
      <c r="K19" s="172" t="str">
        <f t="shared" si="3"/>
        <v/>
      </c>
      <c r="L19" s="32"/>
      <c r="U19" s="241">
        <f t="shared" si="4"/>
        <v>0</v>
      </c>
      <c r="V19" s="182">
        <f t="shared" si="5"/>
        <v>0</v>
      </c>
      <c r="W19" s="195">
        <f t="shared" si="6"/>
        <v>0</v>
      </c>
      <c r="X19" s="183">
        <f t="shared" si="0"/>
        <v>0</v>
      </c>
      <c r="Y19" s="241">
        <f t="shared" si="7"/>
        <v>0</v>
      </c>
      <c r="Z19" s="195">
        <f t="shared" si="8"/>
        <v>0</v>
      </c>
      <c r="AA19" s="1">
        <f t="shared" si="9"/>
        <v>0</v>
      </c>
      <c r="AB19" s="1">
        <f t="shared" si="10"/>
        <v>0</v>
      </c>
      <c r="AC19" s="1">
        <f t="shared" si="11"/>
        <v>0</v>
      </c>
      <c r="AD19" s="232">
        <f t="shared" si="12"/>
        <v>0</v>
      </c>
      <c r="AE19" s="182" t="str">
        <f t="shared" si="13"/>
        <v/>
      </c>
      <c r="AF19" s="195" t="str">
        <f t="shared" si="14"/>
        <v/>
      </c>
      <c r="AG19" s="183" t="str">
        <f t="shared" si="15"/>
        <v/>
      </c>
      <c r="AH19" s="195" t="str">
        <f t="shared" si="16"/>
        <v/>
      </c>
      <c r="AI19" s="182" t="str">
        <f t="shared" si="17"/>
        <v/>
      </c>
      <c r="AJ19" s="195" t="str">
        <f t="shared" si="18"/>
        <v/>
      </c>
      <c r="AK19" s="183" t="str">
        <f t="shared" si="19"/>
        <v/>
      </c>
      <c r="AL19" s="195" t="str">
        <f t="shared" si="20"/>
        <v/>
      </c>
      <c r="AM19" s="182">
        <f t="shared" si="21"/>
        <v>0</v>
      </c>
      <c r="AN19" s="183">
        <f t="shared" si="22"/>
        <v>0</v>
      </c>
      <c r="AP19" s="182" t="str">
        <f t="shared" si="23"/>
        <v/>
      </c>
      <c r="AQ19" s="195" t="str">
        <f t="shared" si="24"/>
        <v/>
      </c>
      <c r="AR19" s="183" t="str">
        <f t="shared" si="25"/>
        <v/>
      </c>
      <c r="AS19" s="1" t="str">
        <f t="shared" si="26"/>
        <v/>
      </c>
    </row>
    <row r="20" spans="1:45" x14ac:dyDescent="0.2">
      <c r="A20" s="34"/>
      <c r="B20" s="167"/>
      <c r="C20" s="57"/>
      <c r="D20" s="44"/>
      <c r="E20" s="44"/>
      <c r="F20" s="58"/>
      <c r="G20" s="235"/>
      <c r="H20" s="214"/>
      <c r="I20" s="197" t="str">
        <f t="shared" si="1"/>
        <v/>
      </c>
      <c r="J20" s="188" t="str">
        <f t="shared" si="2"/>
        <v/>
      </c>
      <c r="K20" s="172" t="str">
        <f t="shared" si="3"/>
        <v/>
      </c>
      <c r="L20" s="32"/>
      <c r="U20" s="241">
        <f t="shared" si="4"/>
        <v>0</v>
      </c>
      <c r="V20" s="182">
        <f t="shared" si="5"/>
        <v>0</v>
      </c>
      <c r="W20" s="195">
        <f t="shared" si="6"/>
        <v>0</v>
      </c>
      <c r="X20" s="183">
        <f t="shared" si="0"/>
        <v>0</v>
      </c>
      <c r="Y20" s="241">
        <f t="shared" si="7"/>
        <v>0</v>
      </c>
      <c r="Z20" s="195">
        <f t="shared" si="8"/>
        <v>0</v>
      </c>
      <c r="AA20" s="1">
        <f t="shared" si="9"/>
        <v>0</v>
      </c>
      <c r="AB20" s="1">
        <f t="shared" si="10"/>
        <v>0</v>
      </c>
      <c r="AC20" s="1">
        <f t="shared" si="11"/>
        <v>0</v>
      </c>
      <c r="AD20" s="232">
        <f t="shared" si="12"/>
        <v>0</v>
      </c>
      <c r="AE20" s="182" t="str">
        <f t="shared" si="13"/>
        <v/>
      </c>
      <c r="AF20" s="195" t="str">
        <f t="shared" si="14"/>
        <v/>
      </c>
      <c r="AG20" s="183" t="str">
        <f t="shared" si="15"/>
        <v/>
      </c>
      <c r="AH20" s="195" t="str">
        <f t="shared" si="16"/>
        <v/>
      </c>
      <c r="AI20" s="182" t="str">
        <f t="shared" si="17"/>
        <v/>
      </c>
      <c r="AJ20" s="195" t="str">
        <f t="shared" si="18"/>
        <v/>
      </c>
      <c r="AK20" s="183" t="str">
        <f t="shared" si="19"/>
        <v/>
      </c>
      <c r="AL20" s="195" t="str">
        <f t="shared" si="20"/>
        <v/>
      </c>
      <c r="AM20" s="182">
        <f t="shared" si="21"/>
        <v>0</v>
      </c>
      <c r="AN20" s="183">
        <f t="shared" si="22"/>
        <v>0</v>
      </c>
      <c r="AP20" s="182" t="str">
        <f t="shared" si="23"/>
        <v/>
      </c>
      <c r="AQ20" s="195" t="str">
        <f t="shared" si="24"/>
        <v/>
      </c>
      <c r="AR20" s="183" t="str">
        <f t="shared" si="25"/>
        <v/>
      </c>
      <c r="AS20" s="1" t="str">
        <f t="shared" si="26"/>
        <v/>
      </c>
    </row>
    <row r="21" spans="1:45" x14ac:dyDescent="0.2">
      <c r="A21" s="34"/>
      <c r="B21" s="167"/>
      <c r="C21" s="57"/>
      <c r="D21" s="44"/>
      <c r="E21" s="44"/>
      <c r="F21" s="58"/>
      <c r="G21" s="235"/>
      <c r="H21" s="214"/>
      <c r="I21" s="197" t="str">
        <f t="shared" si="1"/>
        <v/>
      </c>
      <c r="J21" s="188" t="str">
        <f>IF(G21=$N$25,$S$25,IF(G21=$N$23,$S$23,IF(G21=$N$24,$S$24,IF(AD21=1,$S$26,""))))</f>
        <v/>
      </c>
      <c r="K21" s="172" t="str">
        <f t="shared" si="3"/>
        <v/>
      </c>
      <c r="L21" s="32"/>
      <c r="U21" s="241">
        <f t="shared" si="4"/>
        <v>0</v>
      </c>
      <c r="V21" s="182">
        <f t="shared" si="5"/>
        <v>0</v>
      </c>
      <c r="W21" s="195">
        <f t="shared" si="6"/>
        <v>0</v>
      </c>
      <c r="X21" s="183">
        <f t="shared" si="0"/>
        <v>0</v>
      </c>
      <c r="Y21" s="241">
        <f t="shared" si="7"/>
        <v>0</v>
      </c>
      <c r="Z21" s="195">
        <f t="shared" si="8"/>
        <v>0</v>
      </c>
      <c r="AA21" s="1">
        <f t="shared" si="9"/>
        <v>0</v>
      </c>
      <c r="AB21" s="1">
        <f t="shared" si="10"/>
        <v>0</v>
      </c>
      <c r="AC21" s="1">
        <f t="shared" si="11"/>
        <v>0</v>
      </c>
      <c r="AD21" s="232">
        <f t="shared" si="12"/>
        <v>0</v>
      </c>
      <c r="AE21" s="182" t="str">
        <f t="shared" si="13"/>
        <v/>
      </c>
      <c r="AF21" s="195" t="str">
        <f t="shared" si="14"/>
        <v/>
      </c>
      <c r="AG21" s="183" t="str">
        <f t="shared" si="15"/>
        <v/>
      </c>
      <c r="AH21" s="195" t="str">
        <f t="shared" si="16"/>
        <v/>
      </c>
      <c r="AI21" s="182" t="str">
        <f t="shared" si="17"/>
        <v/>
      </c>
      <c r="AJ21" s="195" t="str">
        <f t="shared" si="18"/>
        <v/>
      </c>
      <c r="AK21" s="183" t="str">
        <f t="shared" si="19"/>
        <v/>
      </c>
      <c r="AL21" s="195" t="str">
        <f t="shared" si="20"/>
        <v/>
      </c>
      <c r="AM21" s="182">
        <f t="shared" si="21"/>
        <v>0</v>
      </c>
      <c r="AN21" s="183">
        <f t="shared" si="22"/>
        <v>0</v>
      </c>
      <c r="AP21" s="182" t="str">
        <f t="shared" si="23"/>
        <v/>
      </c>
      <c r="AQ21" s="195" t="str">
        <f t="shared" si="24"/>
        <v/>
      </c>
      <c r="AR21" s="183" t="str">
        <f t="shared" si="25"/>
        <v/>
      </c>
      <c r="AS21" s="1" t="str">
        <f t="shared" si="26"/>
        <v/>
      </c>
    </row>
    <row r="22" spans="1:45" x14ac:dyDescent="0.2">
      <c r="A22" s="34"/>
      <c r="B22" s="167"/>
      <c r="C22" s="57"/>
      <c r="D22" s="44"/>
      <c r="E22" s="44"/>
      <c r="F22" s="58"/>
      <c r="G22" s="235"/>
      <c r="H22" s="214"/>
      <c r="I22" s="197" t="str">
        <f t="shared" si="1"/>
        <v/>
      </c>
      <c r="J22" s="188" t="str">
        <f t="shared" si="2"/>
        <v/>
      </c>
      <c r="K22" s="172" t="str">
        <f t="shared" si="3"/>
        <v/>
      </c>
      <c r="L22" s="32"/>
      <c r="N22" s="1" t="s">
        <v>88</v>
      </c>
      <c r="P22" s="1" t="s">
        <v>99</v>
      </c>
      <c r="U22" s="241">
        <f t="shared" si="4"/>
        <v>0</v>
      </c>
      <c r="V22" s="182">
        <f t="shared" si="5"/>
        <v>0</v>
      </c>
      <c r="W22" s="195">
        <f t="shared" si="6"/>
        <v>0</v>
      </c>
      <c r="X22" s="183">
        <f t="shared" si="0"/>
        <v>0</v>
      </c>
      <c r="Y22" s="241">
        <f t="shared" si="7"/>
        <v>0</v>
      </c>
      <c r="Z22" s="195">
        <f t="shared" si="8"/>
        <v>0</v>
      </c>
      <c r="AA22" s="1">
        <f t="shared" si="9"/>
        <v>0</v>
      </c>
      <c r="AB22" s="1">
        <f t="shared" si="10"/>
        <v>0</v>
      </c>
      <c r="AC22" s="1">
        <f t="shared" si="11"/>
        <v>0</v>
      </c>
      <c r="AD22" s="232">
        <f>IF(C22=$Q$29,1,0)</f>
        <v>0</v>
      </c>
      <c r="AE22" s="182" t="str">
        <f t="shared" si="13"/>
        <v/>
      </c>
      <c r="AF22" s="195" t="str">
        <f t="shared" si="14"/>
        <v/>
      </c>
      <c r="AG22" s="183" t="str">
        <f t="shared" si="15"/>
        <v/>
      </c>
      <c r="AH22" s="195" t="str">
        <f t="shared" si="16"/>
        <v/>
      </c>
      <c r="AI22" s="182" t="str">
        <f t="shared" si="17"/>
        <v/>
      </c>
      <c r="AJ22" s="195" t="str">
        <f t="shared" si="18"/>
        <v/>
      </c>
      <c r="AK22" s="183" t="str">
        <f t="shared" si="19"/>
        <v/>
      </c>
      <c r="AL22" s="195" t="str">
        <f t="shared" si="20"/>
        <v/>
      </c>
      <c r="AM22" s="182">
        <f t="shared" si="21"/>
        <v>0</v>
      </c>
      <c r="AN22" s="183">
        <f t="shared" si="22"/>
        <v>0</v>
      </c>
      <c r="AP22" s="182" t="str">
        <f t="shared" si="23"/>
        <v/>
      </c>
      <c r="AQ22" s="195" t="str">
        <f t="shared" si="24"/>
        <v/>
      </c>
      <c r="AR22" s="183" t="str">
        <f t="shared" si="25"/>
        <v/>
      </c>
      <c r="AS22" s="1" t="str">
        <f t="shared" si="26"/>
        <v/>
      </c>
    </row>
    <row r="23" spans="1:45" x14ac:dyDescent="0.2">
      <c r="A23" s="34"/>
      <c r="B23" s="167"/>
      <c r="C23" s="57"/>
      <c r="D23" s="44"/>
      <c r="E23" s="44"/>
      <c r="F23" s="58"/>
      <c r="G23" s="235"/>
      <c r="H23" s="214"/>
      <c r="I23" s="197" t="str">
        <f t="shared" si="1"/>
        <v/>
      </c>
      <c r="J23" s="188" t="str">
        <f t="shared" si="2"/>
        <v/>
      </c>
      <c r="K23" s="172" t="str">
        <f t="shared" si="3"/>
        <v/>
      </c>
      <c r="L23" s="32"/>
      <c r="N23" s="1" t="s">
        <v>166</v>
      </c>
      <c r="P23" s="1" t="s">
        <v>91</v>
      </c>
      <c r="R23" s="198">
        <v>16.100000000000001</v>
      </c>
      <c r="S23" s="171" t="s">
        <v>92</v>
      </c>
      <c r="T23" s="171"/>
      <c r="U23" s="241">
        <f t="shared" si="4"/>
        <v>0</v>
      </c>
      <c r="V23" s="182">
        <f t="shared" si="5"/>
        <v>0</v>
      </c>
      <c r="W23" s="195">
        <f t="shared" si="6"/>
        <v>0</v>
      </c>
      <c r="X23" s="183">
        <f t="shared" si="0"/>
        <v>0</v>
      </c>
      <c r="Y23" s="241">
        <f t="shared" si="7"/>
        <v>0</v>
      </c>
      <c r="Z23" s="195">
        <f t="shared" si="8"/>
        <v>0</v>
      </c>
      <c r="AA23" s="1">
        <f t="shared" si="9"/>
        <v>0</v>
      </c>
      <c r="AB23" s="1">
        <f t="shared" si="10"/>
        <v>0</v>
      </c>
      <c r="AC23" s="1">
        <f t="shared" si="11"/>
        <v>0</v>
      </c>
      <c r="AD23" s="232">
        <f t="shared" si="12"/>
        <v>0</v>
      </c>
      <c r="AE23" s="182" t="str">
        <f t="shared" si="13"/>
        <v/>
      </c>
      <c r="AF23" s="195" t="str">
        <f t="shared" si="14"/>
        <v/>
      </c>
      <c r="AG23" s="183" t="str">
        <f t="shared" si="15"/>
        <v/>
      </c>
      <c r="AH23" s="195" t="str">
        <f t="shared" si="16"/>
        <v/>
      </c>
      <c r="AI23" s="182" t="str">
        <f t="shared" si="17"/>
        <v/>
      </c>
      <c r="AJ23" s="195" t="str">
        <f t="shared" si="18"/>
        <v/>
      </c>
      <c r="AK23" s="183" t="str">
        <f t="shared" si="19"/>
        <v/>
      </c>
      <c r="AL23" s="195" t="str">
        <f t="shared" si="20"/>
        <v/>
      </c>
      <c r="AM23" s="182">
        <f t="shared" si="21"/>
        <v>0</v>
      </c>
      <c r="AN23" s="183">
        <f t="shared" si="22"/>
        <v>0</v>
      </c>
      <c r="AP23" s="182" t="str">
        <f t="shared" si="23"/>
        <v/>
      </c>
      <c r="AQ23" s="195" t="str">
        <f t="shared" si="24"/>
        <v/>
      </c>
      <c r="AR23" s="183" t="str">
        <f t="shared" si="25"/>
        <v/>
      </c>
      <c r="AS23" s="1" t="str">
        <f t="shared" si="26"/>
        <v/>
      </c>
    </row>
    <row r="24" spans="1:45" x14ac:dyDescent="0.2">
      <c r="A24" s="34"/>
      <c r="B24" s="167"/>
      <c r="C24" s="57"/>
      <c r="D24" s="44"/>
      <c r="E24" s="44"/>
      <c r="F24" s="58"/>
      <c r="G24" s="235"/>
      <c r="H24" s="214"/>
      <c r="I24" s="197" t="str">
        <f t="shared" si="1"/>
        <v/>
      </c>
      <c r="J24" s="188" t="str">
        <f t="shared" si="2"/>
        <v/>
      </c>
      <c r="K24" s="172" t="str">
        <f t="shared" si="3"/>
        <v/>
      </c>
      <c r="L24" s="32"/>
      <c r="N24" s="171" t="s">
        <v>167</v>
      </c>
      <c r="P24" s="1" t="s">
        <v>92</v>
      </c>
      <c r="R24" s="198">
        <v>4</v>
      </c>
      <c r="S24" s="171" t="s">
        <v>91</v>
      </c>
      <c r="T24" s="171"/>
      <c r="U24" s="241">
        <f t="shared" si="4"/>
        <v>0</v>
      </c>
      <c r="V24" s="182">
        <f t="shared" si="5"/>
        <v>0</v>
      </c>
      <c r="W24" s="195">
        <f t="shared" si="6"/>
        <v>0</v>
      </c>
      <c r="X24" s="183">
        <f t="shared" si="0"/>
        <v>0</v>
      </c>
      <c r="Y24" s="241">
        <f t="shared" si="7"/>
        <v>0</v>
      </c>
      <c r="Z24" s="195">
        <f t="shared" si="8"/>
        <v>0</v>
      </c>
      <c r="AA24" s="1">
        <f t="shared" si="9"/>
        <v>0</v>
      </c>
      <c r="AB24" s="1">
        <f t="shared" si="10"/>
        <v>0</v>
      </c>
      <c r="AC24" s="1">
        <f t="shared" si="11"/>
        <v>0</v>
      </c>
      <c r="AD24" s="232">
        <f t="shared" si="12"/>
        <v>0</v>
      </c>
      <c r="AE24" s="182" t="str">
        <f t="shared" si="13"/>
        <v/>
      </c>
      <c r="AF24" s="195" t="str">
        <f t="shared" si="14"/>
        <v/>
      </c>
      <c r="AG24" s="183" t="str">
        <f t="shared" si="15"/>
        <v/>
      </c>
      <c r="AH24" s="195" t="str">
        <f t="shared" si="16"/>
        <v/>
      </c>
      <c r="AI24" s="182" t="str">
        <f t="shared" si="17"/>
        <v/>
      </c>
      <c r="AJ24" s="195" t="str">
        <f t="shared" si="18"/>
        <v/>
      </c>
      <c r="AK24" s="183" t="str">
        <f t="shared" si="19"/>
        <v/>
      </c>
      <c r="AL24" s="195" t="str">
        <f t="shared" si="20"/>
        <v/>
      </c>
      <c r="AM24" s="182">
        <f t="shared" si="21"/>
        <v>0</v>
      </c>
      <c r="AN24" s="183">
        <f t="shared" si="22"/>
        <v>0</v>
      </c>
      <c r="AP24" s="182" t="str">
        <f t="shared" si="23"/>
        <v/>
      </c>
      <c r="AQ24" s="195" t="str">
        <f t="shared" si="24"/>
        <v/>
      </c>
      <c r="AR24" s="183" t="str">
        <f t="shared" si="25"/>
        <v/>
      </c>
      <c r="AS24" s="1" t="str">
        <f t="shared" si="26"/>
        <v/>
      </c>
    </row>
    <row r="25" spans="1:45" x14ac:dyDescent="0.2">
      <c r="A25" s="34"/>
      <c r="B25" s="57"/>
      <c r="C25" s="57"/>
      <c r="D25" s="44"/>
      <c r="E25" s="44"/>
      <c r="F25" s="58"/>
      <c r="G25" s="235"/>
      <c r="H25" s="214"/>
      <c r="I25" s="197" t="str">
        <f t="shared" si="1"/>
        <v/>
      </c>
      <c r="J25" s="188" t="str">
        <f t="shared" si="2"/>
        <v/>
      </c>
      <c r="K25" s="172" t="str">
        <f t="shared" si="3"/>
        <v/>
      </c>
      <c r="L25" s="32"/>
      <c r="N25" s="217" t="s">
        <v>233</v>
      </c>
      <c r="R25" s="198">
        <v>2</v>
      </c>
      <c r="S25" s="171" t="s">
        <v>91</v>
      </c>
      <c r="T25" s="171"/>
      <c r="U25" s="241">
        <f t="shared" si="4"/>
        <v>0</v>
      </c>
      <c r="V25" s="182">
        <f t="shared" si="5"/>
        <v>0</v>
      </c>
      <c r="W25" s="195">
        <f t="shared" si="6"/>
        <v>0</v>
      </c>
      <c r="X25" s="183">
        <f t="shared" si="0"/>
        <v>0</v>
      </c>
      <c r="Y25" s="241">
        <f t="shared" si="7"/>
        <v>0</v>
      </c>
      <c r="Z25" s="195">
        <f t="shared" si="8"/>
        <v>0</v>
      </c>
      <c r="AA25" s="1">
        <f t="shared" si="9"/>
        <v>0</v>
      </c>
      <c r="AB25" s="1">
        <f t="shared" si="10"/>
        <v>0</v>
      </c>
      <c r="AC25" s="1">
        <f t="shared" si="11"/>
        <v>0</v>
      </c>
      <c r="AD25" s="232">
        <f t="shared" si="12"/>
        <v>0</v>
      </c>
      <c r="AE25" s="182" t="str">
        <f t="shared" si="13"/>
        <v/>
      </c>
      <c r="AF25" s="195" t="str">
        <f t="shared" si="14"/>
        <v/>
      </c>
      <c r="AG25" s="183" t="str">
        <f t="shared" si="15"/>
        <v/>
      </c>
      <c r="AH25" s="195" t="str">
        <f t="shared" si="16"/>
        <v/>
      </c>
      <c r="AI25" s="182" t="str">
        <f t="shared" si="17"/>
        <v/>
      </c>
      <c r="AJ25" s="195" t="str">
        <f t="shared" si="18"/>
        <v/>
      </c>
      <c r="AK25" s="183" t="str">
        <f t="shared" si="19"/>
        <v/>
      </c>
      <c r="AL25" s="195" t="str">
        <f t="shared" si="20"/>
        <v/>
      </c>
      <c r="AM25" s="182">
        <f t="shared" si="21"/>
        <v>0</v>
      </c>
      <c r="AN25" s="183">
        <f t="shared" si="22"/>
        <v>0</v>
      </c>
      <c r="AP25" s="182" t="str">
        <f t="shared" si="23"/>
        <v/>
      </c>
      <c r="AQ25" s="195" t="str">
        <f t="shared" si="24"/>
        <v/>
      </c>
      <c r="AR25" s="183" t="str">
        <f t="shared" si="25"/>
        <v/>
      </c>
      <c r="AS25" s="1" t="str">
        <f t="shared" si="26"/>
        <v/>
      </c>
    </row>
    <row r="26" spans="1:45" x14ac:dyDescent="0.2">
      <c r="A26" s="34"/>
      <c r="B26" s="57"/>
      <c r="C26" s="57"/>
      <c r="D26" s="44"/>
      <c r="E26" s="44"/>
      <c r="F26" s="58"/>
      <c r="G26" s="235"/>
      <c r="H26" s="214"/>
      <c r="I26" s="197" t="str">
        <f t="shared" si="1"/>
        <v/>
      </c>
      <c r="J26" s="188" t="str">
        <f t="shared" si="2"/>
        <v/>
      </c>
      <c r="K26" s="172" t="str">
        <f t="shared" si="3"/>
        <v/>
      </c>
      <c r="L26" s="32"/>
      <c r="R26" s="1">
        <v>25</v>
      </c>
      <c r="S26" s="1" t="s">
        <v>91</v>
      </c>
      <c r="U26" s="241">
        <f t="shared" si="4"/>
        <v>0</v>
      </c>
      <c r="V26" s="182">
        <f t="shared" si="5"/>
        <v>0</v>
      </c>
      <c r="W26" s="195">
        <f t="shared" si="6"/>
        <v>0</v>
      </c>
      <c r="X26" s="183">
        <f t="shared" si="0"/>
        <v>0</v>
      </c>
      <c r="Y26" s="241">
        <f t="shared" si="7"/>
        <v>0</v>
      </c>
      <c r="Z26" s="195">
        <f t="shared" si="8"/>
        <v>0</v>
      </c>
      <c r="AA26" s="1">
        <f t="shared" si="9"/>
        <v>0</v>
      </c>
      <c r="AB26" s="1">
        <f t="shared" si="10"/>
        <v>0</v>
      </c>
      <c r="AC26" s="1">
        <f t="shared" si="11"/>
        <v>0</v>
      </c>
      <c r="AD26" s="232">
        <f t="shared" si="12"/>
        <v>0</v>
      </c>
      <c r="AE26" s="182" t="str">
        <f t="shared" si="13"/>
        <v/>
      </c>
      <c r="AF26" s="195" t="str">
        <f t="shared" si="14"/>
        <v/>
      </c>
      <c r="AG26" s="183" t="str">
        <f t="shared" si="15"/>
        <v/>
      </c>
      <c r="AH26" s="195" t="str">
        <f t="shared" si="16"/>
        <v/>
      </c>
      <c r="AI26" s="182" t="str">
        <f t="shared" si="17"/>
        <v/>
      </c>
      <c r="AJ26" s="195" t="str">
        <f t="shared" si="18"/>
        <v/>
      </c>
      <c r="AK26" s="183" t="str">
        <f t="shared" si="19"/>
        <v/>
      </c>
      <c r="AL26" s="195" t="str">
        <f t="shared" si="20"/>
        <v/>
      </c>
      <c r="AM26" s="182">
        <f t="shared" si="21"/>
        <v>0</v>
      </c>
      <c r="AN26" s="183">
        <f t="shared" si="22"/>
        <v>0</v>
      </c>
      <c r="AP26" s="182" t="str">
        <f t="shared" si="23"/>
        <v/>
      </c>
      <c r="AQ26" s="195" t="str">
        <f t="shared" si="24"/>
        <v/>
      </c>
      <c r="AR26" s="183" t="str">
        <f t="shared" si="25"/>
        <v/>
      </c>
      <c r="AS26" s="1" t="str">
        <f t="shared" si="26"/>
        <v/>
      </c>
    </row>
    <row r="27" spans="1:45" x14ac:dyDescent="0.2">
      <c r="A27" s="34"/>
      <c r="B27" s="57"/>
      <c r="C27" s="57"/>
      <c r="D27" s="44"/>
      <c r="E27" s="44"/>
      <c r="F27" s="58"/>
      <c r="G27" s="235"/>
      <c r="H27" s="214"/>
      <c r="I27" s="197" t="str">
        <f t="shared" si="1"/>
        <v/>
      </c>
      <c r="J27" s="188" t="str">
        <f t="shared" si="2"/>
        <v/>
      </c>
      <c r="K27" s="172" t="str">
        <f t="shared" si="3"/>
        <v/>
      </c>
      <c r="L27" s="32"/>
      <c r="N27" s="1" t="s">
        <v>86</v>
      </c>
      <c r="Q27" s="171" t="s">
        <v>19</v>
      </c>
      <c r="R27" s="171" t="s">
        <v>189</v>
      </c>
      <c r="U27" s="241">
        <f t="shared" si="4"/>
        <v>0</v>
      </c>
      <c r="V27" s="182">
        <f t="shared" si="5"/>
        <v>0</v>
      </c>
      <c r="W27" s="195">
        <f t="shared" si="6"/>
        <v>0</v>
      </c>
      <c r="X27" s="183">
        <f t="shared" si="0"/>
        <v>0</v>
      </c>
      <c r="Y27" s="241">
        <f t="shared" si="7"/>
        <v>0</v>
      </c>
      <c r="Z27" s="195">
        <f t="shared" si="8"/>
        <v>0</v>
      </c>
      <c r="AA27" s="1">
        <f t="shared" si="9"/>
        <v>0</v>
      </c>
      <c r="AB27" s="1">
        <f t="shared" si="10"/>
        <v>0</v>
      </c>
      <c r="AC27" s="1">
        <f t="shared" si="11"/>
        <v>0</v>
      </c>
      <c r="AD27" s="232">
        <f t="shared" si="12"/>
        <v>0</v>
      </c>
      <c r="AE27" s="182" t="str">
        <f t="shared" si="13"/>
        <v/>
      </c>
      <c r="AF27" s="195" t="str">
        <f t="shared" si="14"/>
        <v/>
      </c>
      <c r="AG27" s="183" t="str">
        <f t="shared" si="15"/>
        <v/>
      </c>
      <c r="AH27" s="195" t="str">
        <f t="shared" si="16"/>
        <v/>
      </c>
      <c r="AI27" s="182" t="str">
        <f t="shared" si="17"/>
        <v/>
      </c>
      <c r="AJ27" s="195" t="str">
        <f t="shared" si="18"/>
        <v/>
      </c>
      <c r="AK27" s="183" t="str">
        <f t="shared" si="19"/>
        <v/>
      </c>
      <c r="AL27" s="195" t="str">
        <f t="shared" si="20"/>
        <v/>
      </c>
      <c r="AM27" s="182">
        <f t="shared" si="21"/>
        <v>0</v>
      </c>
      <c r="AN27" s="183">
        <f t="shared" si="22"/>
        <v>0</v>
      </c>
      <c r="AP27" s="182" t="str">
        <f t="shared" si="23"/>
        <v/>
      </c>
      <c r="AQ27" s="195" t="str">
        <f t="shared" si="24"/>
        <v/>
      </c>
      <c r="AR27" s="183" t="str">
        <f t="shared" si="25"/>
        <v/>
      </c>
      <c r="AS27" s="1" t="str">
        <f t="shared" si="26"/>
        <v/>
      </c>
    </row>
    <row r="28" spans="1:45" x14ac:dyDescent="0.2">
      <c r="A28" s="34"/>
      <c r="B28" s="57"/>
      <c r="C28" s="57"/>
      <c r="D28" s="44"/>
      <c r="E28" s="44"/>
      <c r="F28" s="58"/>
      <c r="G28" s="235"/>
      <c r="H28" s="214"/>
      <c r="I28" s="197" t="str">
        <f t="shared" si="1"/>
        <v/>
      </c>
      <c r="J28" s="188" t="str">
        <f t="shared" si="2"/>
        <v/>
      </c>
      <c r="K28" s="172" t="str">
        <f t="shared" si="3"/>
        <v/>
      </c>
      <c r="L28" s="32"/>
      <c r="N28" s="1" t="s">
        <v>127</v>
      </c>
      <c r="Q28" s="171" t="s">
        <v>28</v>
      </c>
      <c r="R28" s="217" t="s">
        <v>234</v>
      </c>
      <c r="U28" s="241">
        <f t="shared" si="4"/>
        <v>0</v>
      </c>
      <c r="V28" s="182">
        <f t="shared" si="5"/>
        <v>0</v>
      </c>
      <c r="W28" s="195">
        <f t="shared" si="6"/>
        <v>0</v>
      </c>
      <c r="X28" s="183">
        <f t="shared" si="0"/>
        <v>0</v>
      </c>
      <c r="Y28" s="241">
        <f t="shared" si="7"/>
        <v>0</v>
      </c>
      <c r="Z28" s="195">
        <f t="shared" si="8"/>
        <v>0</v>
      </c>
      <c r="AA28" s="1">
        <f t="shared" si="9"/>
        <v>0</v>
      </c>
      <c r="AB28" s="1">
        <f t="shared" si="10"/>
        <v>0</v>
      </c>
      <c r="AC28" s="1">
        <f t="shared" si="11"/>
        <v>0</v>
      </c>
      <c r="AD28" s="232">
        <f t="shared" si="12"/>
        <v>0</v>
      </c>
      <c r="AE28" s="182" t="str">
        <f t="shared" si="13"/>
        <v/>
      </c>
      <c r="AF28" s="195" t="str">
        <f t="shared" si="14"/>
        <v/>
      </c>
      <c r="AG28" s="183" t="str">
        <f t="shared" si="15"/>
        <v/>
      </c>
      <c r="AH28" s="195" t="str">
        <f t="shared" si="16"/>
        <v/>
      </c>
      <c r="AI28" s="182" t="str">
        <f t="shared" si="17"/>
        <v/>
      </c>
      <c r="AJ28" s="195" t="str">
        <f t="shared" si="18"/>
        <v/>
      </c>
      <c r="AK28" s="183" t="str">
        <f t="shared" si="19"/>
        <v/>
      </c>
      <c r="AL28" s="195" t="str">
        <f t="shared" si="20"/>
        <v/>
      </c>
      <c r="AM28" s="182">
        <f t="shared" si="21"/>
        <v>0</v>
      </c>
      <c r="AN28" s="183">
        <f t="shared" si="22"/>
        <v>0</v>
      </c>
      <c r="AP28" s="182" t="str">
        <f t="shared" si="23"/>
        <v/>
      </c>
      <c r="AQ28" s="195" t="str">
        <f t="shared" si="24"/>
        <v/>
      </c>
      <c r="AR28" s="183" t="str">
        <f t="shared" si="25"/>
        <v/>
      </c>
      <c r="AS28" s="1" t="str">
        <f t="shared" si="26"/>
        <v/>
      </c>
    </row>
    <row r="29" spans="1:45" x14ac:dyDescent="0.2">
      <c r="A29" s="34"/>
      <c r="B29" s="57"/>
      <c r="C29" s="57"/>
      <c r="D29" s="44"/>
      <c r="E29" s="44"/>
      <c r="F29" s="58"/>
      <c r="G29" s="235"/>
      <c r="H29" s="214"/>
      <c r="I29" s="197" t="str">
        <f t="shared" si="1"/>
        <v/>
      </c>
      <c r="J29" s="188" t="str">
        <f t="shared" si="2"/>
        <v/>
      </c>
      <c r="K29" s="172" t="str">
        <f t="shared" si="3"/>
        <v/>
      </c>
      <c r="L29" s="32"/>
      <c r="N29" s="1" t="s">
        <v>123</v>
      </c>
      <c r="Q29" s="171" t="s">
        <v>27</v>
      </c>
      <c r="U29" s="241">
        <f t="shared" si="4"/>
        <v>0</v>
      </c>
      <c r="V29" s="182">
        <f t="shared" si="5"/>
        <v>0</v>
      </c>
      <c r="W29" s="195">
        <f t="shared" si="6"/>
        <v>0</v>
      </c>
      <c r="X29" s="183">
        <f t="shared" si="0"/>
        <v>0</v>
      </c>
      <c r="Y29" s="241">
        <f t="shared" si="7"/>
        <v>0</v>
      </c>
      <c r="Z29" s="195">
        <f t="shared" si="8"/>
        <v>0</v>
      </c>
      <c r="AA29" s="1">
        <f t="shared" si="9"/>
        <v>0</v>
      </c>
      <c r="AB29" s="1">
        <f t="shared" si="10"/>
        <v>0</v>
      </c>
      <c r="AC29" s="1">
        <f t="shared" si="11"/>
        <v>0</v>
      </c>
      <c r="AD29" s="232">
        <f t="shared" si="12"/>
        <v>0</v>
      </c>
      <c r="AE29" s="182" t="str">
        <f t="shared" si="13"/>
        <v/>
      </c>
      <c r="AF29" s="195" t="str">
        <f t="shared" si="14"/>
        <v/>
      </c>
      <c r="AG29" s="183" t="str">
        <f t="shared" si="15"/>
        <v/>
      </c>
      <c r="AH29" s="195" t="str">
        <f t="shared" si="16"/>
        <v/>
      </c>
      <c r="AI29" s="182" t="str">
        <f t="shared" si="17"/>
        <v/>
      </c>
      <c r="AJ29" s="195" t="str">
        <f t="shared" si="18"/>
        <v/>
      </c>
      <c r="AK29" s="183" t="str">
        <f t="shared" si="19"/>
        <v/>
      </c>
      <c r="AL29" s="195" t="str">
        <f t="shared" si="20"/>
        <v/>
      </c>
      <c r="AM29" s="182">
        <f t="shared" si="21"/>
        <v>0</v>
      </c>
      <c r="AN29" s="183">
        <f t="shared" si="22"/>
        <v>0</v>
      </c>
      <c r="AP29" s="182" t="str">
        <f t="shared" si="23"/>
        <v/>
      </c>
      <c r="AQ29" s="195" t="str">
        <f t="shared" si="24"/>
        <v/>
      </c>
      <c r="AR29" s="183" t="str">
        <f t="shared" si="25"/>
        <v/>
      </c>
      <c r="AS29" s="1" t="str">
        <f t="shared" si="26"/>
        <v/>
      </c>
    </row>
    <row r="30" spans="1:45" x14ac:dyDescent="0.2">
      <c r="A30" s="34"/>
      <c r="B30" s="57"/>
      <c r="C30" s="57"/>
      <c r="D30" s="44"/>
      <c r="E30" s="44"/>
      <c r="F30" s="58"/>
      <c r="G30" s="235"/>
      <c r="H30" s="214"/>
      <c r="I30" s="197" t="str">
        <f t="shared" si="1"/>
        <v/>
      </c>
      <c r="J30" s="188" t="str">
        <f t="shared" si="2"/>
        <v/>
      </c>
      <c r="K30" s="172" t="str">
        <f t="shared" si="3"/>
        <v/>
      </c>
      <c r="L30" s="32"/>
      <c r="N30" s="1" t="s">
        <v>124</v>
      </c>
      <c r="U30" s="241">
        <f t="shared" si="4"/>
        <v>0</v>
      </c>
      <c r="V30" s="182">
        <f t="shared" si="5"/>
        <v>0</v>
      </c>
      <c r="W30" s="195">
        <f t="shared" si="6"/>
        <v>0</v>
      </c>
      <c r="X30" s="183">
        <f t="shared" si="0"/>
        <v>0</v>
      </c>
      <c r="Y30" s="241">
        <f t="shared" si="7"/>
        <v>0</v>
      </c>
      <c r="Z30" s="195">
        <f t="shared" si="8"/>
        <v>0</v>
      </c>
      <c r="AA30" s="1">
        <f t="shared" si="9"/>
        <v>0</v>
      </c>
      <c r="AB30" s="1">
        <f t="shared" si="10"/>
        <v>0</v>
      </c>
      <c r="AC30" s="1">
        <f t="shared" si="11"/>
        <v>0</v>
      </c>
      <c r="AD30" s="232">
        <f t="shared" si="12"/>
        <v>0</v>
      </c>
      <c r="AE30" s="182" t="str">
        <f t="shared" si="13"/>
        <v/>
      </c>
      <c r="AF30" s="195" t="str">
        <f t="shared" si="14"/>
        <v/>
      </c>
      <c r="AG30" s="183" t="str">
        <f t="shared" si="15"/>
        <v/>
      </c>
      <c r="AH30" s="195" t="str">
        <f t="shared" si="16"/>
        <v/>
      </c>
      <c r="AI30" s="182" t="str">
        <f t="shared" si="17"/>
        <v/>
      </c>
      <c r="AJ30" s="195" t="str">
        <f t="shared" si="18"/>
        <v/>
      </c>
      <c r="AK30" s="183" t="str">
        <f t="shared" si="19"/>
        <v/>
      </c>
      <c r="AL30" s="195" t="str">
        <f t="shared" si="20"/>
        <v/>
      </c>
      <c r="AM30" s="182">
        <f t="shared" si="21"/>
        <v>0</v>
      </c>
      <c r="AN30" s="183">
        <f t="shared" si="22"/>
        <v>0</v>
      </c>
      <c r="AP30" s="182" t="str">
        <f t="shared" si="23"/>
        <v/>
      </c>
      <c r="AQ30" s="195" t="str">
        <f t="shared" si="24"/>
        <v/>
      </c>
      <c r="AR30" s="183" t="str">
        <f t="shared" si="25"/>
        <v/>
      </c>
      <c r="AS30" s="1" t="str">
        <f t="shared" si="26"/>
        <v/>
      </c>
    </row>
    <row r="31" spans="1:45" x14ac:dyDescent="0.2">
      <c r="A31" s="34"/>
      <c r="B31" s="57"/>
      <c r="C31" s="57"/>
      <c r="D31" s="58"/>
      <c r="E31" s="58"/>
      <c r="F31" s="58"/>
      <c r="G31" s="235"/>
      <c r="H31" s="215"/>
      <c r="I31" s="197" t="str">
        <f t="shared" si="1"/>
        <v/>
      </c>
      <c r="J31" s="188" t="str">
        <f t="shared" si="2"/>
        <v/>
      </c>
      <c r="K31" s="172" t="str">
        <f t="shared" si="3"/>
        <v/>
      </c>
      <c r="L31" s="32"/>
      <c r="N31" s="1" t="s">
        <v>125</v>
      </c>
      <c r="U31" s="241">
        <f t="shared" si="4"/>
        <v>0</v>
      </c>
      <c r="V31" s="182">
        <f t="shared" si="5"/>
        <v>0</v>
      </c>
      <c r="W31" s="195">
        <f t="shared" si="6"/>
        <v>0</v>
      </c>
      <c r="X31" s="183">
        <f t="shared" si="0"/>
        <v>0</v>
      </c>
      <c r="Y31" s="241">
        <f t="shared" si="7"/>
        <v>0</v>
      </c>
      <c r="Z31" s="195">
        <f t="shared" si="8"/>
        <v>0</v>
      </c>
      <c r="AA31" s="1">
        <f t="shared" si="9"/>
        <v>0</v>
      </c>
      <c r="AB31" s="1">
        <f t="shared" si="10"/>
        <v>0</v>
      </c>
      <c r="AC31" s="1">
        <f t="shared" si="11"/>
        <v>0</v>
      </c>
      <c r="AD31" s="232">
        <f t="shared" si="12"/>
        <v>0</v>
      </c>
      <c r="AE31" s="182" t="str">
        <f t="shared" si="13"/>
        <v/>
      </c>
      <c r="AF31" s="195" t="str">
        <f t="shared" si="14"/>
        <v/>
      </c>
      <c r="AG31" s="183" t="str">
        <f t="shared" si="15"/>
        <v/>
      </c>
      <c r="AH31" s="195" t="str">
        <f t="shared" si="16"/>
        <v/>
      </c>
      <c r="AI31" s="182" t="str">
        <f t="shared" si="17"/>
        <v/>
      </c>
      <c r="AJ31" s="195" t="str">
        <f t="shared" si="18"/>
        <v/>
      </c>
      <c r="AK31" s="183" t="str">
        <f t="shared" si="19"/>
        <v/>
      </c>
      <c r="AL31" s="195" t="str">
        <f t="shared" si="20"/>
        <v/>
      </c>
      <c r="AM31" s="182">
        <f t="shared" si="21"/>
        <v>0</v>
      </c>
      <c r="AN31" s="183">
        <f t="shared" si="22"/>
        <v>0</v>
      </c>
      <c r="AP31" s="182" t="str">
        <f t="shared" si="23"/>
        <v/>
      </c>
      <c r="AQ31" s="195" t="str">
        <f t="shared" si="24"/>
        <v/>
      </c>
      <c r="AR31" s="183" t="str">
        <f t="shared" si="25"/>
        <v/>
      </c>
      <c r="AS31" s="1" t="str">
        <f t="shared" si="26"/>
        <v/>
      </c>
    </row>
    <row r="32" spans="1:45" x14ac:dyDescent="0.2">
      <c r="A32" s="34"/>
      <c r="B32" s="57"/>
      <c r="C32" s="57"/>
      <c r="D32" s="58"/>
      <c r="E32" s="44"/>
      <c r="F32" s="58"/>
      <c r="G32" s="235"/>
      <c r="H32" s="214"/>
      <c r="I32" s="197" t="str">
        <f t="shared" si="1"/>
        <v/>
      </c>
      <c r="J32" s="188" t="str">
        <f t="shared" si="2"/>
        <v/>
      </c>
      <c r="K32" s="172" t="str">
        <f t="shared" si="3"/>
        <v/>
      </c>
      <c r="L32" s="32"/>
      <c r="U32" s="241">
        <f t="shared" si="4"/>
        <v>0</v>
      </c>
      <c r="V32" s="182">
        <f t="shared" si="5"/>
        <v>0</v>
      </c>
      <c r="W32" s="195">
        <f t="shared" si="6"/>
        <v>0</v>
      </c>
      <c r="X32" s="183">
        <f t="shared" si="0"/>
        <v>0</v>
      </c>
      <c r="Y32" s="241">
        <f t="shared" si="7"/>
        <v>0</v>
      </c>
      <c r="Z32" s="195">
        <f t="shared" si="8"/>
        <v>0</v>
      </c>
      <c r="AA32" s="1">
        <f t="shared" si="9"/>
        <v>0</v>
      </c>
      <c r="AB32" s="1">
        <f t="shared" si="10"/>
        <v>0</v>
      </c>
      <c r="AC32" s="1">
        <f t="shared" si="11"/>
        <v>0</v>
      </c>
      <c r="AD32" s="232">
        <f t="shared" si="12"/>
        <v>0</v>
      </c>
      <c r="AE32" s="182" t="str">
        <f t="shared" si="13"/>
        <v/>
      </c>
      <c r="AF32" s="195" t="str">
        <f t="shared" si="14"/>
        <v/>
      </c>
      <c r="AG32" s="183" t="str">
        <f t="shared" si="15"/>
        <v/>
      </c>
      <c r="AH32" s="195" t="str">
        <f t="shared" si="16"/>
        <v/>
      </c>
      <c r="AI32" s="182" t="str">
        <f t="shared" si="17"/>
        <v/>
      </c>
      <c r="AJ32" s="195" t="str">
        <f t="shared" si="18"/>
        <v/>
      </c>
      <c r="AK32" s="183" t="str">
        <f t="shared" si="19"/>
        <v/>
      </c>
      <c r="AL32" s="195" t="str">
        <f t="shared" si="20"/>
        <v/>
      </c>
      <c r="AM32" s="182">
        <f t="shared" si="21"/>
        <v>0</v>
      </c>
      <c r="AN32" s="183">
        <f t="shared" si="22"/>
        <v>0</v>
      </c>
      <c r="AP32" s="182" t="str">
        <f t="shared" si="23"/>
        <v/>
      </c>
      <c r="AQ32" s="195" t="str">
        <f t="shared" si="24"/>
        <v/>
      </c>
      <c r="AR32" s="183" t="str">
        <f t="shared" si="25"/>
        <v/>
      </c>
      <c r="AS32" s="1" t="str">
        <f t="shared" si="26"/>
        <v/>
      </c>
    </row>
    <row r="33" spans="1:45" x14ac:dyDescent="0.2">
      <c r="A33" s="34"/>
      <c r="B33" s="57"/>
      <c r="C33" s="57"/>
      <c r="D33" s="58"/>
      <c r="E33" s="58"/>
      <c r="F33" s="58"/>
      <c r="G33" s="235"/>
      <c r="H33" s="215"/>
      <c r="I33" s="197" t="str">
        <f t="shared" si="1"/>
        <v/>
      </c>
      <c r="J33" s="188" t="str">
        <f t="shared" si="2"/>
        <v/>
      </c>
      <c r="K33" s="172" t="str">
        <f t="shared" si="3"/>
        <v/>
      </c>
      <c r="L33" s="32"/>
      <c r="U33" s="241">
        <f t="shared" si="4"/>
        <v>0</v>
      </c>
      <c r="V33" s="182">
        <f t="shared" si="5"/>
        <v>0</v>
      </c>
      <c r="W33" s="195">
        <f t="shared" si="6"/>
        <v>0</v>
      </c>
      <c r="X33" s="183">
        <f t="shared" si="0"/>
        <v>0</v>
      </c>
      <c r="Y33" s="241">
        <f t="shared" si="7"/>
        <v>0</v>
      </c>
      <c r="Z33" s="195">
        <f t="shared" si="8"/>
        <v>0</v>
      </c>
      <c r="AA33" s="1">
        <f t="shared" si="9"/>
        <v>0</v>
      </c>
      <c r="AB33" s="1">
        <f t="shared" si="10"/>
        <v>0</v>
      </c>
      <c r="AC33" s="1">
        <f t="shared" si="11"/>
        <v>0</v>
      </c>
      <c r="AD33" s="232">
        <f t="shared" si="12"/>
        <v>0</v>
      </c>
      <c r="AE33" s="182" t="str">
        <f t="shared" si="13"/>
        <v/>
      </c>
      <c r="AF33" s="195" t="str">
        <f t="shared" si="14"/>
        <v/>
      </c>
      <c r="AG33" s="183" t="str">
        <f t="shared" si="15"/>
        <v/>
      </c>
      <c r="AH33" s="195" t="str">
        <f t="shared" si="16"/>
        <v/>
      </c>
      <c r="AI33" s="182" t="str">
        <f t="shared" si="17"/>
        <v/>
      </c>
      <c r="AJ33" s="195" t="str">
        <f t="shared" si="18"/>
        <v/>
      </c>
      <c r="AK33" s="183" t="str">
        <f t="shared" si="19"/>
        <v/>
      </c>
      <c r="AL33" s="195" t="str">
        <f t="shared" si="20"/>
        <v/>
      </c>
      <c r="AM33" s="182">
        <f t="shared" si="21"/>
        <v>0</v>
      </c>
      <c r="AN33" s="183">
        <f t="shared" si="22"/>
        <v>0</v>
      </c>
      <c r="AP33" s="182" t="str">
        <f t="shared" si="23"/>
        <v/>
      </c>
      <c r="AQ33" s="195" t="str">
        <f t="shared" si="24"/>
        <v/>
      </c>
      <c r="AR33" s="183" t="str">
        <f t="shared" si="25"/>
        <v/>
      </c>
      <c r="AS33" s="1" t="str">
        <f t="shared" si="26"/>
        <v/>
      </c>
    </row>
    <row r="34" spans="1:45" ht="13.5" thickBot="1" x14ac:dyDescent="0.25">
      <c r="A34" s="34"/>
      <c r="B34" s="57"/>
      <c r="C34" s="57"/>
      <c r="D34" s="58"/>
      <c r="E34" s="44"/>
      <c r="F34" s="58"/>
      <c r="G34" s="235"/>
      <c r="H34" s="214"/>
      <c r="I34" s="197" t="str">
        <f t="shared" si="1"/>
        <v/>
      </c>
      <c r="J34" s="188" t="str">
        <f t="shared" si="2"/>
        <v/>
      </c>
      <c r="K34" s="172" t="str">
        <f t="shared" si="3"/>
        <v/>
      </c>
      <c r="L34" s="32"/>
      <c r="U34" s="242">
        <f t="shared" si="4"/>
        <v>0</v>
      </c>
      <c r="V34" s="184">
        <f t="shared" si="5"/>
        <v>0</v>
      </c>
      <c r="W34" s="196">
        <f t="shared" si="6"/>
        <v>0</v>
      </c>
      <c r="X34" s="183">
        <f t="shared" si="0"/>
        <v>0</v>
      </c>
      <c r="Y34" s="242">
        <f t="shared" si="7"/>
        <v>0</v>
      </c>
      <c r="Z34" s="195">
        <f t="shared" si="8"/>
        <v>0</v>
      </c>
      <c r="AA34" s="1">
        <f t="shared" si="9"/>
        <v>0</v>
      </c>
      <c r="AB34" s="1">
        <f t="shared" si="10"/>
        <v>0</v>
      </c>
      <c r="AC34" s="1">
        <f t="shared" si="11"/>
        <v>0</v>
      </c>
      <c r="AD34" s="232">
        <f t="shared" si="12"/>
        <v>0</v>
      </c>
      <c r="AE34" s="184" t="str">
        <f t="shared" si="13"/>
        <v/>
      </c>
      <c r="AF34" s="196" t="str">
        <f t="shared" si="14"/>
        <v/>
      </c>
      <c r="AG34" s="179" t="str">
        <f t="shared" si="15"/>
        <v/>
      </c>
      <c r="AH34" s="196" t="str">
        <f t="shared" si="16"/>
        <v/>
      </c>
      <c r="AI34" s="184" t="str">
        <f t="shared" si="17"/>
        <v/>
      </c>
      <c r="AJ34" s="196" t="str">
        <f t="shared" si="18"/>
        <v/>
      </c>
      <c r="AK34" s="179" t="str">
        <f t="shared" si="19"/>
        <v/>
      </c>
      <c r="AL34" s="195" t="str">
        <f t="shared" si="20"/>
        <v/>
      </c>
      <c r="AM34" s="184">
        <f t="shared" si="21"/>
        <v>0</v>
      </c>
      <c r="AN34" s="179">
        <f t="shared" si="22"/>
        <v>0</v>
      </c>
      <c r="AP34" s="184" t="str">
        <f t="shared" si="23"/>
        <v/>
      </c>
      <c r="AQ34" s="196" t="str">
        <f t="shared" si="24"/>
        <v/>
      </c>
      <c r="AR34" s="179" t="str">
        <f t="shared" si="25"/>
        <v/>
      </c>
      <c r="AS34" s="1" t="str">
        <f t="shared" si="26"/>
        <v/>
      </c>
    </row>
    <row r="35" spans="1:45" ht="23.25" customHeight="1" x14ac:dyDescent="0.2">
      <c r="A35" s="34"/>
      <c r="B35" s="316" t="s">
        <v>126</v>
      </c>
      <c r="C35" s="316"/>
      <c r="D35" s="316"/>
      <c r="E35" s="316"/>
      <c r="F35" s="316"/>
      <c r="G35" s="316"/>
      <c r="H35" s="316"/>
      <c r="I35" s="316"/>
      <c r="J35" s="316"/>
      <c r="K35" s="216"/>
      <c r="L35" s="35"/>
      <c r="AE35" s="1">
        <f t="shared" ref="AE35:AL35" si="27">SUM(AE15:AE34)</f>
        <v>0</v>
      </c>
      <c r="AF35" s="1">
        <f t="shared" si="27"/>
        <v>0</v>
      </c>
      <c r="AG35" s="1">
        <f t="shared" si="27"/>
        <v>0</v>
      </c>
      <c r="AH35" s="1">
        <f t="shared" si="27"/>
        <v>0</v>
      </c>
      <c r="AI35" s="1">
        <f t="shared" si="27"/>
        <v>0</v>
      </c>
      <c r="AJ35" s="1">
        <f t="shared" si="27"/>
        <v>0</v>
      </c>
      <c r="AK35" s="1">
        <f t="shared" si="27"/>
        <v>0</v>
      </c>
      <c r="AL35" s="1">
        <f t="shared" si="27"/>
        <v>0</v>
      </c>
      <c r="AP35" s="1" t="str">
        <f>IF(SUM(AP15:AP34)=0,"",AVERAGE(AP15:AP34))</f>
        <v/>
      </c>
      <c r="AQ35" s="1" t="str">
        <f>IF(SUM(AQ15:AQ34)=0,"",AVERAGE(AQ15:AQ34))</f>
        <v/>
      </c>
      <c r="AR35" s="1" t="str">
        <f>IF(SUM(AR15:AR34)=0,"",AVERAGE(AR15:AR34))</f>
        <v/>
      </c>
      <c r="AS35" s="1" t="e">
        <f>AVERAGE(AS15:AS34)</f>
        <v>#DIV/0!</v>
      </c>
    </row>
    <row r="36" spans="1:45" ht="17.25" customHeight="1" x14ac:dyDescent="0.2">
      <c r="A36" s="34"/>
      <c r="B36" s="243" t="s">
        <v>202</v>
      </c>
      <c r="C36" s="264"/>
      <c r="D36" s="244" t="s">
        <v>199</v>
      </c>
      <c r="E36" s="243" t="s">
        <v>201</v>
      </c>
      <c r="F36" s="265"/>
      <c r="G36" s="244" t="s">
        <v>200</v>
      </c>
      <c r="H36" s="266">
        <f>(C36*F36)/30</f>
        <v>0</v>
      </c>
      <c r="I36" s="202" t="s">
        <v>203</v>
      </c>
      <c r="J36" s="245"/>
      <c r="K36" s="216"/>
      <c r="L36" s="35"/>
    </row>
    <row r="37" spans="1:45" ht="36.75" customHeight="1" x14ac:dyDescent="0.2">
      <c r="A37" s="34"/>
      <c r="B37" s="312" t="s">
        <v>187</v>
      </c>
      <c r="C37" s="312"/>
      <c r="D37" s="312"/>
      <c r="E37" s="312"/>
      <c r="F37" s="312"/>
      <c r="G37" s="312"/>
      <c r="H37" s="312"/>
      <c r="I37" s="312"/>
      <c r="J37" s="312"/>
      <c r="K37" s="312"/>
      <c r="L37" s="35"/>
      <c r="M37" s="180" t="s">
        <v>139</v>
      </c>
      <c r="N37" s="180" t="s">
        <v>16</v>
      </c>
      <c r="AD37" s="31"/>
      <c r="AE37" s="164" t="s">
        <v>87</v>
      </c>
      <c r="AF37" s="165" t="s">
        <v>105</v>
      </c>
      <c r="AG37" s="165" t="s">
        <v>106</v>
      </c>
      <c r="AH37" s="230" t="s">
        <v>27</v>
      </c>
    </row>
    <row r="38" spans="1:45" ht="47.25" customHeight="1" x14ac:dyDescent="0.2">
      <c r="A38" s="34"/>
      <c r="B38" s="31"/>
      <c r="C38" s="165" t="s">
        <v>239</v>
      </c>
      <c r="D38" s="165" t="s">
        <v>240</v>
      </c>
      <c r="E38" s="165" t="s">
        <v>241</v>
      </c>
      <c r="F38" s="165" t="s">
        <v>243</v>
      </c>
      <c r="G38" s="31"/>
      <c r="H38" s="31"/>
      <c r="I38" s="31"/>
      <c r="J38" s="31"/>
      <c r="K38" s="35"/>
      <c r="L38" s="35"/>
      <c r="M38" s="1">
        <v>1</v>
      </c>
      <c r="N38" s="171" t="s">
        <v>192</v>
      </c>
      <c r="AD38" s="166" t="s">
        <v>71</v>
      </c>
      <c r="AE38" s="187" t="str">
        <f>IF($AI$35=0,"",$AE$35/$AI$35)</f>
        <v/>
      </c>
      <c r="AF38" s="187" t="str">
        <f>IF($AJ$35=0,"",$AF$35/$AJ$35)</f>
        <v/>
      </c>
      <c r="AG38" s="204" t="str">
        <f>IF($AK$35=0,"",$AG$35/$AK$35)</f>
        <v/>
      </c>
      <c r="AH38" s="231" t="str">
        <f>IF($AL$35=0,"",$AH$35/$AL$35)</f>
        <v/>
      </c>
    </row>
    <row r="39" spans="1:45" ht="27.75" customHeight="1" x14ac:dyDescent="0.2">
      <c r="A39" s="34"/>
      <c r="B39" s="166" t="s">
        <v>71</v>
      </c>
      <c r="C39" s="258" t="str">
        <f>$AE$38</f>
        <v/>
      </c>
      <c r="D39" s="258" t="str">
        <f>$AF$38</f>
        <v/>
      </c>
      <c r="E39" s="258" t="str">
        <f>$AG$38</f>
        <v/>
      </c>
      <c r="F39" s="260" t="str">
        <f>$AH$38</f>
        <v/>
      </c>
      <c r="G39" s="148"/>
      <c r="H39" s="31"/>
      <c r="I39" s="31"/>
      <c r="J39" s="31"/>
      <c r="K39" s="35"/>
      <c r="L39" s="35"/>
      <c r="M39" s="1">
        <v>2</v>
      </c>
      <c r="N39" s="171" t="s">
        <v>193</v>
      </c>
      <c r="AD39" s="166" t="s">
        <v>73</v>
      </c>
      <c r="AE39" s="187" t="str">
        <f>AP35</f>
        <v/>
      </c>
      <c r="AF39" s="187" t="str">
        <f>AQ35</f>
        <v/>
      </c>
      <c r="AG39" s="187" t="str">
        <f>AR35</f>
        <v/>
      </c>
      <c r="AH39" s="187" t="e">
        <f>AS35</f>
        <v>#DIV/0!</v>
      </c>
    </row>
    <row r="40" spans="1:45" ht="27.75" customHeight="1" x14ac:dyDescent="0.2">
      <c r="A40" s="34"/>
      <c r="B40" s="166" t="s">
        <v>73</v>
      </c>
      <c r="C40" s="258" t="str">
        <f>$AE$39</f>
        <v/>
      </c>
      <c r="D40" s="258" t="str">
        <f>$AF$39</f>
        <v/>
      </c>
      <c r="E40" s="258" t="str">
        <f>$AG$39</f>
        <v/>
      </c>
      <c r="F40" s="260" t="str">
        <f>IFERROR($AH$39,"")</f>
        <v/>
      </c>
      <c r="G40" s="148"/>
      <c r="H40" s="31"/>
      <c r="I40" s="31"/>
      <c r="J40" s="31"/>
      <c r="K40" s="35"/>
      <c r="L40" s="35"/>
      <c r="M40" s="1">
        <v>3</v>
      </c>
      <c r="N40" s="171" t="s">
        <v>194</v>
      </c>
      <c r="AD40" s="166" t="s">
        <v>74</v>
      </c>
      <c r="AE40" s="187" t="str">
        <f>IF(OR(AE39="",AE38="",AI35=""),"",(AE39-AE38)*AI35)</f>
        <v/>
      </c>
      <c r="AF40" s="187" t="str">
        <f>IF(OR(AF39="",AF38="",AJ35=""),"",(AF39-AF38)*AJ35)</f>
        <v/>
      </c>
      <c r="AG40" s="204" t="str">
        <f>IF(OR(AG39="",AG38="",AK35=""),"",(AG39-AG38)*AK35)</f>
        <v/>
      </c>
      <c r="AH40" s="204" t="e">
        <f>IF(OR(AH39="",AH38="",AL35=""),"",(AH39-AH38)*AL35)</f>
        <v>#DIV/0!</v>
      </c>
    </row>
    <row r="41" spans="1:45" ht="25.5" customHeight="1" x14ac:dyDescent="0.2">
      <c r="A41" s="34"/>
      <c r="B41" s="166" t="s">
        <v>74</v>
      </c>
      <c r="C41" s="258" t="str">
        <f>$AE$40</f>
        <v/>
      </c>
      <c r="D41" s="258" t="str">
        <f>AF40</f>
        <v/>
      </c>
      <c r="E41" s="259" t="str">
        <f>$AG$40</f>
        <v/>
      </c>
      <c r="F41" s="259" t="str">
        <f>IFERROR($AH$40,"")</f>
        <v/>
      </c>
      <c r="G41" s="148"/>
      <c r="H41" s="31"/>
      <c r="I41" s="31"/>
      <c r="J41" s="31"/>
      <c r="K41" s="35"/>
      <c r="L41" s="35"/>
      <c r="M41" s="1">
        <v>4</v>
      </c>
      <c r="N41" s="171" t="s">
        <v>190</v>
      </c>
    </row>
    <row r="42" spans="1:45" x14ac:dyDescent="0.2">
      <c r="A42" s="34"/>
      <c r="B42" s="34"/>
      <c r="C42" s="34"/>
      <c r="D42" s="67"/>
      <c r="E42" s="34"/>
      <c r="F42" s="34"/>
      <c r="G42" s="34"/>
      <c r="H42" s="34"/>
      <c r="I42" s="34"/>
      <c r="J42" s="34"/>
      <c r="K42" s="34"/>
      <c r="L42" s="35"/>
      <c r="M42" s="1">
        <v>5</v>
      </c>
      <c r="N42" s="1" t="s">
        <v>197</v>
      </c>
    </row>
    <row r="43" spans="1:45" ht="13.5" thickBot="1" x14ac:dyDescent="0.25">
      <c r="A43" s="34"/>
      <c r="B43" s="34"/>
      <c r="C43" s="34"/>
      <c r="D43" s="34"/>
      <c r="E43" s="34"/>
      <c r="F43" s="34"/>
      <c r="G43" s="34"/>
      <c r="H43" s="34"/>
      <c r="I43" s="34"/>
      <c r="J43" s="34"/>
      <c r="K43" s="34"/>
      <c r="L43" s="35"/>
      <c r="M43" s="1">
        <v>6</v>
      </c>
      <c r="N43" s="171" t="s">
        <v>228</v>
      </c>
    </row>
    <row r="44" spans="1:45" ht="13.5" thickBot="1" x14ac:dyDescent="0.25">
      <c r="A44" s="34"/>
      <c r="B44" s="313" t="s">
        <v>14</v>
      </c>
      <c r="C44" s="314"/>
      <c r="D44" s="314"/>
      <c r="E44" s="314"/>
      <c r="F44" s="314"/>
      <c r="G44" s="314"/>
      <c r="H44" s="314"/>
      <c r="I44" s="314"/>
      <c r="J44" s="315"/>
      <c r="K44" s="140"/>
      <c r="L44" s="35"/>
    </row>
    <row r="45" spans="1:45" x14ac:dyDescent="0.2">
      <c r="A45" s="34"/>
      <c r="B45" s="300" t="s">
        <v>32</v>
      </c>
      <c r="C45" s="301"/>
      <c r="D45" s="301"/>
      <c r="E45" s="301"/>
      <c r="F45" s="301"/>
      <c r="G45" s="301"/>
      <c r="H45" s="301"/>
      <c r="I45" s="301"/>
      <c r="J45" s="302"/>
      <c r="K45" s="309" t="s">
        <v>250</v>
      </c>
      <c r="L45" s="35"/>
    </row>
    <row r="46" spans="1:45" x14ac:dyDescent="0.2">
      <c r="A46" s="34"/>
      <c r="B46" s="303"/>
      <c r="C46" s="304"/>
      <c r="D46" s="304"/>
      <c r="E46" s="304"/>
      <c r="F46" s="304"/>
      <c r="G46" s="304"/>
      <c r="H46" s="304"/>
      <c r="I46" s="304"/>
      <c r="J46" s="305"/>
      <c r="K46" s="310"/>
      <c r="L46" s="35"/>
    </row>
    <row r="47" spans="1:45" x14ac:dyDescent="0.2">
      <c r="A47" s="34"/>
      <c r="B47" s="303"/>
      <c r="C47" s="304"/>
      <c r="D47" s="304"/>
      <c r="E47" s="304"/>
      <c r="F47" s="304"/>
      <c r="G47" s="304"/>
      <c r="H47" s="304"/>
      <c r="I47" s="304"/>
      <c r="J47" s="305"/>
      <c r="K47" s="310"/>
      <c r="L47" s="35"/>
    </row>
    <row r="48" spans="1:45" x14ac:dyDescent="0.2">
      <c r="A48" s="34"/>
      <c r="B48" s="303"/>
      <c r="C48" s="304"/>
      <c r="D48" s="304"/>
      <c r="E48" s="304"/>
      <c r="F48" s="304"/>
      <c r="G48" s="304"/>
      <c r="H48" s="304"/>
      <c r="I48" s="304"/>
      <c r="J48" s="305"/>
      <c r="K48" s="310"/>
      <c r="L48" s="35"/>
    </row>
    <row r="49" spans="1:14" ht="13.5" thickBot="1" x14ac:dyDescent="0.25">
      <c r="A49" s="34"/>
      <c r="B49" s="306"/>
      <c r="C49" s="307"/>
      <c r="D49" s="307"/>
      <c r="E49" s="307"/>
      <c r="F49" s="307"/>
      <c r="G49" s="307"/>
      <c r="H49" s="307"/>
      <c r="I49" s="307"/>
      <c r="J49" s="308"/>
      <c r="K49" s="311"/>
      <c r="L49" s="35"/>
    </row>
    <row r="50" spans="1:14" ht="22.5" x14ac:dyDescent="0.2">
      <c r="A50" s="34"/>
      <c r="B50" s="34"/>
      <c r="C50" s="34"/>
      <c r="D50" s="34"/>
      <c r="E50" s="34"/>
      <c r="F50" s="34"/>
      <c r="G50" s="34"/>
      <c r="H50" s="34"/>
      <c r="I50" s="34"/>
      <c r="J50" s="34"/>
      <c r="K50" s="34"/>
      <c r="L50" s="35"/>
      <c r="M50" s="250" t="s">
        <v>208</v>
      </c>
      <c r="N50" s="251" t="s">
        <v>209</v>
      </c>
    </row>
    <row r="51" spans="1:14" x14ac:dyDescent="0.2">
      <c r="A51" s="34"/>
      <c r="B51" s="34"/>
      <c r="C51" s="34"/>
      <c r="D51" s="34"/>
      <c r="E51" s="34"/>
      <c r="F51" s="34"/>
      <c r="G51" s="34"/>
      <c r="H51" s="34"/>
      <c r="I51" s="34"/>
      <c r="J51" s="34"/>
      <c r="K51" s="34"/>
      <c r="L51" s="35"/>
      <c r="M51" s="252">
        <v>9</v>
      </c>
      <c r="N51" s="252">
        <v>2009</v>
      </c>
    </row>
    <row r="52" spans="1:14" x14ac:dyDescent="0.2">
      <c r="M52" s="252" t="s">
        <v>210</v>
      </c>
      <c r="N52" s="252">
        <v>2010</v>
      </c>
    </row>
    <row r="53" spans="1:14" x14ac:dyDescent="0.2">
      <c r="M53" s="252" t="s">
        <v>211</v>
      </c>
      <c r="N53" s="252">
        <v>2011</v>
      </c>
    </row>
    <row r="54" spans="1:14" x14ac:dyDescent="0.2">
      <c r="M54" s="252" t="s">
        <v>212</v>
      </c>
      <c r="N54" s="252">
        <v>2012</v>
      </c>
    </row>
    <row r="55" spans="1:14" x14ac:dyDescent="0.2">
      <c r="M55" s="252" t="s">
        <v>213</v>
      </c>
      <c r="N55" s="252">
        <v>2013</v>
      </c>
    </row>
    <row r="56" spans="1:14" hidden="1" x14ac:dyDescent="0.2">
      <c r="M56" s="252" t="s">
        <v>214</v>
      </c>
      <c r="N56" s="252">
        <v>2014</v>
      </c>
    </row>
    <row r="57" spans="1:14" hidden="1" x14ac:dyDescent="0.2">
      <c r="M57" s="252" t="s">
        <v>198</v>
      </c>
      <c r="N57" s="252">
        <v>2015</v>
      </c>
    </row>
    <row r="58" spans="1:14" hidden="1" x14ac:dyDescent="0.2">
      <c r="M58" s="252" t="s">
        <v>215</v>
      </c>
      <c r="N58" s="252">
        <v>2016</v>
      </c>
    </row>
    <row r="59" spans="1:14" hidden="1" x14ac:dyDescent="0.2">
      <c r="F59" s="74" t="s">
        <v>42</v>
      </c>
      <c r="G59" s="74" t="s">
        <v>28</v>
      </c>
      <c r="H59" s="74" t="s">
        <v>34</v>
      </c>
      <c r="I59" s="74"/>
      <c r="J59" s="74" t="s">
        <v>27</v>
      </c>
      <c r="M59" s="252" t="s">
        <v>216</v>
      </c>
      <c r="N59" s="252">
        <v>2017</v>
      </c>
    </row>
    <row r="60" spans="1:14" hidden="1" x14ac:dyDescent="0.2">
      <c r="F60" s="129" t="s">
        <v>25</v>
      </c>
      <c r="G60" s="71" t="s">
        <v>33</v>
      </c>
      <c r="H60" s="133" t="s">
        <v>35</v>
      </c>
      <c r="I60" s="133"/>
      <c r="J60" s="71" t="s">
        <v>63</v>
      </c>
      <c r="M60" s="252" t="s">
        <v>217</v>
      </c>
      <c r="N60" s="252">
        <v>2018</v>
      </c>
    </row>
    <row r="61" spans="1:14" hidden="1" x14ac:dyDescent="0.2">
      <c r="F61" s="135" t="s">
        <v>57</v>
      </c>
      <c r="G61" s="136" t="s">
        <v>59</v>
      </c>
      <c r="H61" s="71" t="s">
        <v>36</v>
      </c>
      <c r="I61" s="71"/>
      <c r="J61" s="71" t="s">
        <v>36</v>
      </c>
      <c r="M61" s="252" t="s">
        <v>218</v>
      </c>
      <c r="N61" s="252">
        <v>2019</v>
      </c>
    </row>
    <row r="62" spans="1:14" hidden="1" x14ac:dyDescent="0.2">
      <c r="F62" s="73"/>
      <c r="G62" s="73"/>
      <c r="H62" s="134" t="s">
        <v>58</v>
      </c>
      <c r="I62" s="134"/>
      <c r="M62" s="252" t="s">
        <v>219</v>
      </c>
      <c r="N62" s="252">
        <v>2020</v>
      </c>
    </row>
    <row r="63" spans="1:14" hidden="1" x14ac:dyDescent="0.2">
      <c r="H63" s="73"/>
      <c r="I63" s="73"/>
      <c r="J63" s="73"/>
      <c r="K63" s="73"/>
      <c r="M63" s="252" t="s">
        <v>220</v>
      </c>
      <c r="N63" s="252">
        <v>2021</v>
      </c>
    </row>
    <row r="64" spans="1:14" hidden="1" x14ac:dyDescent="0.2">
      <c r="F64" s="74" t="s">
        <v>43</v>
      </c>
      <c r="G64" s="74" t="s">
        <v>28</v>
      </c>
      <c r="H64" s="74" t="s">
        <v>34</v>
      </c>
      <c r="I64" s="74"/>
      <c r="J64" s="74" t="s">
        <v>27</v>
      </c>
      <c r="M64" s="252" t="s">
        <v>221</v>
      </c>
      <c r="N64" s="252">
        <v>2022</v>
      </c>
    </row>
    <row r="65" spans="6:14" hidden="1" x14ac:dyDescent="0.2">
      <c r="F65" s="129" t="s">
        <v>25</v>
      </c>
      <c r="G65" s="72" t="s">
        <v>40</v>
      </c>
      <c r="H65" s="133" t="s">
        <v>107</v>
      </c>
      <c r="I65" s="71"/>
      <c r="J65" s="72" t="s">
        <v>54</v>
      </c>
      <c r="M65" s="252" t="s">
        <v>222</v>
      </c>
      <c r="N65" s="252">
        <v>2023</v>
      </c>
    </row>
    <row r="66" spans="6:14" hidden="1" x14ac:dyDescent="0.2">
      <c r="F66" s="135" t="s">
        <v>57</v>
      </c>
      <c r="G66" s="136" t="s">
        <v>98</v>
      </c>
      <c r="H66" s="71" t="s">
        <v>36</v>
      </c>
      <c r="I66" s="71"/>
      <c r="J66" s="71" t="s">
        <v>36</v>
      </c>
      <c r="M66" s="252" t="s">
        <v>223</v>
      </c>
      <c r="N66" s="252">
        <v>2024</v>
      </c>
    </row>
    <row r="67" spans="6:14" hidden="1" x14ac:dyDescent="0.2">
      <c r="M67" s="252" t="s">
        <v>224</v>
      </c>
      <c r="N67" s="252">
        <v>2025</v>
      </c>
    </row>
    <row r="68" spans="6:14" hidden="1" x14ac:dyDescent="0.2">
      <c r="M68" s="252" t="s">
        <v>225</v>
      </c>
      <c r="N68" s="252">
        <v>2026</v>
      </c>
    </row>
    <row r="69" spans="6:14" x14ac:dyDescent="0.2">
      <c r="M69" s="252" t="s">
        <v>226</v>
      </c>
      <c r="N69" s="252">
        <v>2027</v>
      </c>
    </row>
  </sheetData>
  <sheetProtection password="E3E4" sheet="1" objects="1" scenarios="1"/>
  <mergeCells count="13">
    <mergeCell ref="B35:J35"/>
    <mergeCell ref="B45:J49"/>
    <mergeCell ref="K45:K49"/>
    <mergeCell ref="C12:D12"/>
    <mergeCell ref="B37:K37"/>
    <mergeCell ref="B44:J44"/>
    <mergeCell ref="AN11:AO12"/>
    <mergeCell ref="C11:D11"/>
    <mergeCell ref="B2:K2"/>
    <mergeCell ref="B3:K3"/>
    <mergeCell ref="B4:K4"/>
    <mergeCell ref="B6:K6"/>
    <mergeCell ref="B7:K7"/>
  </mergeCells>
  <dataValidations count="4">
    <dataValidation type="list" allowBlank="1" showInputMessage="1" showErrorMessage="1" sqref="E15:E34" xr:uid="{00000000-0002-0000-0300-000000000000}">
      <formula1>$N$29:$N$31</formula1>
    </dataValidation>
    <dataValidation type="list" allowBlank="1" showInputMessage="1" showErrorMessage="1" sqref="C15:C34" xr:uid="{00000000-0002-0000-0300-000001000000}">
      <formula1>$Q$28:$Q$29</formula1>
    </dataValidation>
    <dataValidation type="list" allowBlank="1" showInputMessage="1" showErrorMessage="1" sqref="G15:G34" xr:uid="{00000000-0002-0000-0300-000002000000}">
      <formula1>IF(C15=$Q$28,$N$23:$N$25,IF(C15=$Q$29,$R$28,$R$28))</formula1>
    </dataValidation>
    <dataValidation type="textLength" operator="equal" allowBlank="1" showInputMessage="1" showErrorMessage="1" prompt="Enter a 12-character engine family or test group name." sqref="B15:B34" xr:uid="{00000000-0002-0000-0300-000003000000}">
      <formula1>12</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85"/>
  <sheetViews>
    <sheetView workbookViewId="0">
      <selection activeCell="B12" sqref="B12"/>
    </sheetView>
  </sheetViews>
  <sheetFormatPr defaultRowHeight="12" x14ac:dyDescent="0.2"/>
  <cols>
    <col min="1" max="1" width="2.7109375" style="105" customWidth="1"/>
    <col min="2" max="2" width="20.85546875" style="105" customWidth="1"/>
    <col min="3" max="3" width="20.5703125" style="105" customWidth="1"/>
    <col min="4" max="5" width="15.7109375" style="105" customWidth="1"/>
    <col min="6" max="6" width="14" style="105" customWidth="1"/>
    <col min="7" max="7" width="14.140625" style="105" customWidth="1"/>
    <col min="8" max="8" width="15.7109375" style="105" customWidth="1"/>
    <col min="9" max="9" width="15.42578125" style="105" customWidth="1"/>
    <col min="10" max="10" width="18.140625" style="126" customWidth="1"/>
    <col min="11" max="11" width="2.7109375" style="105" customWidth="1"/>
    <col min="12" max="12" width="8.5703125" style="105" customWidth="1"/>
    <col min="13" max="13" width="8.5703125" style="105" hidden="1" customWidth="1"/>
    <col min="14" max="14" width="22.5703125" style="105" hidden="1" customWidth="1"/>
    <col min="15" max="16" width="0" style="105" hidden="1" customWidth="1"/>
    <col min="17" max="225" width="9.140625" style="105"/>
    <col min="226" max="226" width="2.7109375" style="105" customWidth="1"/>
    <col min="227" max="229" width="23.28515625" style="105" customWidth="1"/>
    <col min="230" max="230" width="14.140625" style="105" customWidth="1"/>
    <col min="231" max="231" width="12.28515625" style="105" customWidth="1"/>
    <col min="232" max="232" width="12" style="105" customWidth="1"/>
    <col min="233" max="233" width="12.5703125" style="105" customWidth="1"/>
    <col min="234" max="234" width="12" style="105" customWidth="1"/>
    <col min="235" max="235" width="13.140625" style="105" customWidth="1"/>
    <col min="236" max="237" width="12" style="105" customWidth="1"/>
    <col min="238" max="238" width="12.42578125" style="105" customWidth="1"/>
    <col min="239" max="239" width="79.85546875" style="105" bestFit="1" customWidth="1"/>
    <col min="240" max="240" width="2.7109375" style="105" customWidth="1"/>
    <col min="241" max="241" width="0" style="105" hidden="1" customWidth="1"/>
    <col min="242" max="243" width="8.5703125" style="105" customWidth="1"/>
    <col min="244" max="265" width="0" style="105" hidden="1" customWidth="1"/>
    <col min="266" max="266" width="76.140625" style="105" customWidth="1"/>
    <col min="267" max="481" width="9.140625" style="105"/>
    <col min="482" max="482" width="2.7109375" style="105" customWidth="1"/>
    <col min="483" max="485" width="23.28515625" style="105" customWidth="1"/>
    <col min="486" max="486" width="14.140625" style="105" customWidth="1"/>
    <col min="487" max="487" width="12.28515625" style="105" customWidth="1"/>
    <col min="488" max="488" width="12" style="105" customWidth="1"/>
    <col min="489" max="489" width="12.5703125" style="105" customWidth="1"/>
    <col min="490" max="490" width="12" style="105" customWidth="1"/>
    <col min="491" max="491" width="13.140625" style="105" customWidth="1"/>
    <col min="492" max="493" width="12" style="105" customWidth="1"/>
    <col min="494" max="494" width="12.42578125" style="105" customWidth="1"/>
    <col min="495" max="495" width="79.85546875" style="105" bestFit="1" customWidth="1"/>
    <col min="496" max="496" width="2.7109375" style="105" customWidth="1"/>
    <col min="497" max="497" width="0" style="105" hidden="1" customWidth="1"/>
    <col min="498" max="499" width="8.5703125" style="105" customWidth="1"/>
    <col min="500" max="521" width="0" style="105" hidden="1" customWidth="1"/>
    <col min="522" max="522" width="76.140625" style="105" customWidth="1"/>
    <col min="523" max="737" width="9.140625" style="105"/>
    <col min="738" max="738" width="2.7109375" style="105" customWidth="1"/>
    <col min="739" max="741" width="23.28515625" style="105" customWidth="1"/>
    <col min="742" max="742" width="14.140625" style="105" customWidth="1"/>
    <col min="743" max="743" width="12.28515625" style="105" customWidth="1"/>
    <col min="744" max="744" width="12" style="105" customWidth="1"/>
    <col min="745" max="745" width="12.5703125" style="105" customWidth="1"/>
    <col min="746" max="746" width="12" style="105" customWidth="1"/>
    <col min="747" max="747" width="13.140625" style="105" customWidth="1"/>
    <col min="748" max="749" width="12" style="105" customWidth="1"/>
    <col min="750" max="750" width="12.42578125" style="105" customWidth="1"/>
    <col min="751" max="751" width="79.85546875" style="105" bestFit="1" customWidth="1"/>
    <col min="752" max="752" width="2.7109375" style="105" customWidth="1"/>
    <col min="753" max="753" width="0" style="105" hidden="1" customWidth="1"/>
    <col min="754" max="755" width="8.5703125" style="105" customWidth="1"/>
    <col min="756" max="777" width="0" style="105" hidden="1" customWidth="1"/>
    <col min="778" max="778" width="76.140625" style="105" customWidth="1"/>
    <col min="779" max="993" width="9.140625" style="105"/>
    <col min="994" max="994" width="2.7109375" style="105" customWidth="1"/>
    <col min="995" max="997" width="23.28515625" style="105" customWidth="1"/>
    <col min="998" max="998" width="14.140625" style="105" customWidth="1"/>
    <col min="999" max="999" width="12.28515625" style="105" customWidth="1"/>
    <col min="1000" max="1000" width="12" style="105" customWidth="1"/>
    <col min="1001" max="1001" width="12.5703125" style="105" customWidth="1"/>
    <col min="1002" max="1002" width="12" style="105" customWidth="1"/>
    <col min="1003" max="1003" width="13.140625" style="105" customWidth="1"/>
    <col min="1004" max="1005" width="12" style="105" customWidth="1"/>
    <col min="1006" max="1006" width="12.42578125" style="105" customWidth="1"/>
    <col min="1007" max="1007" width="79.85546875" style="105" bestFit="1" customWidth="1"/>
    <col min="1008" max="1008" width="2.7109375" style="105" customWidth="1"/>
    <col min="1009" max="1009" width="0" style="105" hidden="1" customWidth="1"/>
    <col min="1010" max="1011" width="8.5703125" style="105" customWidth="1"/>
    <col min="1012" max="1033" width="0" style="105" hidden="1" customWidth="1"/>
    <col min="1034" max="1034" width="76.140625" style="105" customWidth="1"/>
    <col min="1035" max="1249" width="9.140625" style="105"/>
    <col min="1250" max="1250" width="2.7109375" style="105" customWidth="1"/>
    <col min="1251" max="1253" width="23.28515625" style="105" customWidth="1"/>
    <col min="1254" max="1254" width="14.140625" style="105" customWidth="1"/>
    <col min="1255" max="1255" width="12.28515625" style="105" customWidth="1"/>
    <col min="1256" max="1256" width="12" style="105" customWidth="1"/>
    <col min="1257" max="1257" width="12.5703125" style="105" customWidth="1"/>
    <col min="1258" max="1258" width="12" style="105" customWidth="1"/>
    <col min="1259" max="1259" width="13.140625" style="105" customWidth="1"/>
    <col min="1260" max="1261" width="12" style="105" customWidth="1"/>
    <col min="1262" max="1262" width="12.42578125" style="105" customWidth="1"/>
    <col min="1263" max="1263" width="79.85546875" style="105" bestFit="1" customWidth="1"/>
    <col min="1264" max="1264" width="2.7109375" style="105" customWidth="1"/>
    <col min="1265" max="1265" width="0" style="105" hidden="1" customWidth="1"/>
    <col min="1266" max="1267" width="8.5703125" style="105" customWidth="1"/>
    <col min="1268" max="1289" width="0" style="105" hidden="1" customWidth="1"/>
    <col min="1290" max="1290" width="76.140625" style="105" customWidth="1"/>
    <col min="1291" max="1505" width="9.140625" style="105"/>
    <col min="1506" max="1506" width="2.7109375" style="105" customWidth="1"/>
    <col min="1507" max="1509" width="23.28515625" style="105" customWidth="1"/>
    <col min="1510" max="1510" width="14.140625" style="105" customWidth="1"/>
    <col min="1511" max="1511" width="12.28515625" style="105" customWidth="1"/>
    <col min="1512" max="1512" width="12" style="105" customWidth="1"/>
    <col min="1513" max="1513" width="12.5703125" style="105" customWidth="1"/>
    <col min="1514" max="1514" width="12" style="105" customWidth="1"/>
    <col min="1515" max="1515" width="13.140625" style="105" customWidth="1"/>
    <col min="1516" max="1517" width="12" style="105" customWidth="1"/>
    <col min="1518" max="1518" width="12.42578125" style="105" customWidth="1"/>
    <col min="1519" max="1519" width="79.85546875" style="105" bestFit="1" customWidth="1"/>
    <col min="1520" max="1520" width="2.7109375" style="105" customWidth="1"/>
    <col min="1521" max="1521" width="0" style="105" hidden="1" customWidth="1"/>
    <col min="1522" max="1523" width="8.5703125" style="105" customWidth="1"/>
    <col min="1524" max="1545" width="0" style="105" hidden="1" customWidth="1"/>
    <col min="1546" max="1546" width="76.140625" style="105" customWidth="1"/>
    <col min="1547" max="1761" width="9.140625" style="105"/>
    <col min="1762" max="1762" width="2.7109375" style="105" customWidth="1"/>
    <col min="1763" max="1765" width="23.28515625" style="105" customWidth="1"/>
    <col min="1766" max="1766" width="14.140625" style="105" customWidth="1"/>
    <col min="1767" max="1767" width="12.28515625" style="105" customWidth="1"/>
    <col min="1768" max="1768" width="12" style="105" customWidth="1"/>
    <col min="1769" max="1769" width="12.5703125" style="105" customWidth="1"/>
    <col min="1770" max="1770" width="12" style="105" customWidth="1"/>
    <col min="1771" max="1771" width="13.140625" style="105" customWidth="1"/>
    <col min="1772" max="1773" width="12" style="105" customWidth="1"/>
    <col min="1774" max="1774" width="12.42578125" style="105" customWidth="1"/>
    <col min="1775" max="1775" width="79.85546875" style="105" bestFit="1" customWidth="1"/>
    <col min="1776" max="1776" width="2.7109375" style="105" customWidth="1"/>
    <col min="1777" max="1777" width="0" style="105" hidden="1" customWidth="1"/>
    <col min="1778" max="1779" width="8.5703125" style="105" customWidth="1"/>
    <col min="1780" max="1801" width="0" style="105" hidden="1" customWidth="1"/>
    <col min="1802" max="1802" width="76.140625" style="105" customWidth="1"/>
    <col min="1803" max="2017" width="9.140625" style="105"/>
    <col min="2018" max="2018" width="2.7109375" style="105" customWidth="1"/>
    <col min="2019" max="2021" width="23.28515625" style="105" customWidth="1"/>
    <col min="2022" max="2022" width="14.140625" style="105" customWidth="1"/>
    <col min="2023" max="2023" width="12.28515625" style="105" customWidth="1"/>
    <col min="2024" max="2024" width="12" style="105" customWidth="1"/>
    <col min="2025" max="2025" width="12.5703125" style="105" customWidth="1"/>
    <col min="2026" max="2026" width="12" style="105" customWidth="1"/>
    <col min="2027" max="2027" width="13.140625" style="105" customWidth="1"/>
    <col min="2028" max="2029" width="12" style="105" customWidth="1"/>
    <col min="2030" max="2030" width="12.42578125" style="105" customWidth="1"/>
    <col min="2031" max="2031" width="79.85546875" style="105" bestFit="1" customWidth="1"/>
    <col min="2032" max="2032" width="2.7109375" style="105" customWidth="1"/>
    <col min="2033" max="2033" width="0" style="105" hidden="1" customWidth="1"/>
    <col min="2034" max="2035" width="8.5703125" style="105" customWidth="1"/>
    <col min="2036" max="2057" width="0" style="105" hidden="1" customWidth="1"/>
    <col min="2058" max="2058" width="76.140625" style="105" customWidth="1"/>
    <col min="2059" max="2273" width="9.140625" style="105"/>
    <col min="2274" max="2274" width="2.7109375" style="105" customWidth="1"/>
    <col min="2275" max="2277" width="23.28515625" style="105" customWidth="1"/>
    <col min="2278" max="2278" width="14.140625" style="105" customWidth="1"/>
    <col min="2279" max="2279" width="12.28515625" style="105" customWidth="1"/>
    <col min="2280" max="2280" width="12" style="105" customWidth="1"/>
    <col min="2281" max="2281" width="12.5703125" style="105" customWidth="1"/>
    <col min="2282" max="2282" width="12" style="105" customWidth="1"/>
    <col min="2283" max="2283" width="13.140625" style="105" customWidth="1"/>
    <col min="2284" max="2285" width="12" style="105" customWidth="1"/>
    <col min="2286" max="2286" width="12.42578125" style="105" customWidth="1"/>
    <col min="2287" max="2287" width="79.85546875" style="105" bestFit="1" customWidth="1"/>
    <col min="2288" max="2288" width="2.7109375" style="105" customWidth="1"/>
    <col min="2289" max="2289" width="0" style="105" hidden="1" customWidth="1"/>
    <col min="2290" max="2291" width="8.5703125" style="105" customWidth="1"/>
    <col min="2292" max="2313" width="0" style="105" hidden="1" customWidth="1"/>
    <col min="2314" max="2314" width="76.140625" style="105" customWidth="1"/>
    <col min="2315" max="2529" width="9.140625" style="105"/>
    <col min="2530" max="2530" width="2.7109375" style="105" customWidth="1"/>
    <col min="2531" max="2533" width="23.28515625" style="105" customWidth="1"/>
    <col min="2534" max="2534" width="14.140625" style="105" customWidth="1"/>
    <col min="2535" max="2535" width="12.28515625" style="105" customWidth="1"/>
    <col min="2536" max="2536" width="12" style="105" customWidth="1"/>
    <col min="2537" max="2537" width="12.5703125" style="105" customWidth="1"/>
    <col min="2538" max="2538" width="12" style="105" customWidth="1"/>
    <col min="2539" max="2539" width="13.140625" style="105" customWidth="1"/>
    <col min="2540" max="2541" width="12" style="105" customWidth="1"/>
    <col min="2542" max="2542" width="12.42578125" style="105" customWidth="1"/>
    <col min="2543" max="2543" width="79.85546875" style="105" bestFit="1" customWidth="1"/>
    <col min="2544" max="2544" width="2.7109375" style="105" customWidth="1"/>
    <col min="2545" max="2545" width="0" style="105" hidden="1" customWidth="1"/>
    <col min="2546" max="2547" width="8.5703125" style="105" customWidth="1"/>
    <col min="2548" max="2569" width="0" style="105" hidden="1" customWidth="1"/>
    <col min="2570" max="2570" width="76.140625" style="105" customWidth="1"/>
    <col min="2571" max="2785" width="9.140625" style="105"/>
    <col min="2786" max="2786" width="2.7109375" style="105" customWidth="1"/>
    <col min="2787" max="2789" width="23.28515625" style="105" customWidth="1"/>
    <col min="2790" max="2790" width="14.140625" style="105" customWidth="1"/>
    <col min="2791" max="2791" width="12.28515625" style="105" customWidth="1"/>
    <col min="2792" max="2792" width="12" style="105" customWidth="1"/>
    <col min="2793" max="2793" width="12.5703125" style="105" customWidth="1"/>
    <col min="2794" max="2794" width="12" style="105" customWidth="1"/>
    <col min="2795" max="2795" width="13.140625" style="105" customWidth="1"/>
    <col min="2796" max="2797" width="12" style="105" customWidth="1"/>
    <col min="2798" max="2798" width="12.42578125" style="105" customWidth="1"/>
    <col min="2799" max="2799" width="79.85546875" style="105" bestFit="1" customWidth="1"/>
    <col min="2800" max="2800" width="2.7109375" style="105" customWidth="1"/>
    <col min="2801" max="2801" width="0" style="105" hidden="1" customWidth="1"/>
    <col min="2802" max="2803" width="8.5703125" style="105" customWidth="1"/>
    <col min="2804" max="2825" width="0" style="105" hidden="1" customWidth="1"/>
    <col min="2826" max="2826" width="76.140625" style="105" customWidth="1"/>
    <col min="2827" max="3041" width="9.140625" style="105"/>
    <col min="3042" max="3042" width="2.7109375" style="105" customWidth="1"/>
    <col min="3043" max="3045" width="23.28515625" style="105" customWidth="1"/>
    <col min="3046" max="3046" width="14.140625" style="105" customWidth="1"/>
    <col min="3047" max="3047" width="12.28515625" style="105" customWidth="1"/>
    <col min="3048" max="3048" width="12" style="105" customWidth="1"/>
    <col min="3049" max="3049" width="12.5703125" style="105" customWidth="1"/>
    <col min="3050" max="3050" width="12" style="105" customWidth="1"/>
    <col min="3051" max="3051" width="13.140625" style="105" customWidth="1"/>
    <col min="3052" max="3053" width="12" style="105" customWidth="1"/>
    <col min="3054" max="3054" width="12.42578125" style="105" customWidth="1"/>
    <col min="3055" max="3055" width="79.85546875" style="105" bestFit="1" customWidth="1"/>
    <col min="3056" max="3056" width="2.7109375" style="105" customWidth="1"/>
    <col min="3057" max="3057" width="0" style="105" hidden="1" customWidth="1"/>
    <col min="3058" max="3059" width="8.5703125" style="105" customWidth="1"/>
    <col min="3060" max="3081" width="0" style="105" hidden="1" customWidth="1"/>
    <col min="3082" max="3082" width="76.140625" style="105" customWidth="1"/>
    <col min="3083" max="3297" width="9.140625" style="105"/>
    <col min="3298" max="3298" width="2.7109375" style="105" customWidth="1"/>
    <col min="3299" max="3301" width="23.28515625" style="105" customWidth="1"/>
    <col min="3302" max="3302" width="14.140625" style="105" customWidth="1"/>
    <col min="3303" max="3303" width="12.28515625" style="105" customWidth="1"/>
    <col min="3304" max="3304" width="12" style="105" customWidth="1"/>
    <col min="3305" max="3305" width="12.5703125" style="105" customWidth="1"/>
    <col min="3306" max="3306" width="12" style="105" customWidth="1"/>
    <col min="3307" max="3307" width="13.140625" style="105" customWidth="1"/>
    <col min="3308" max="3309" width="12" style="105" customWidth="1"/>
    <col min="3310" max="3310" width="12.42578125" style="105" customWidth="1"/>
    <col min="3311" max="3311" width="79.85546875" style="105" bestFit="1" customWidth="1"/>
    <col min="3312" max="3312" width="2.7109375" style="105" customWidth="1"/>
    <col min="3313" max="3313" width="0" style="105" hidden="1" customWidth="1"/>
    <col min="3314" max="3315" width="8.5703125" style="105" customWidth="1"/>
    <col min="3316" max="3337" width="0" style="105" hidden="1" customWidth="1"/>
    <col min="3338" max="3338" width="76.140625" style="105" customWidth="1"/>
    <col min="3339" max="3553" width="9.140625" style="105"/>
    <col min="3554" max="3554" width="2.7109375" style="105" customWidth="1"/>
    <col min="3555" max="3557" width="23.28515625" style="105" customWidth="1"/>
    <col min="3558" max="3558" width="14.140625" style="105" customWidth="1"/>
    <col min="3559" max="3559" width="12.28515625" style="105" customWidth="1"/>
    <col min="3560" max="3560" width="12" style="105" customWidth="1"/>
    <col min="3561" max="3561" width="12.5703125" style="105" customWidth="1"/>
    <col min="3562" max="3562" width="12" style="105" customWidth="1"/>
    <col min="3563" max="3563" width="13.140625" style="105" customWidth="1"/>
    <col min="3564" max="3565" width="12" style="105" customWidth="1"/>
    <col min="3566" max="3566" width="12.42578125" style="105" customWidth="1"/>
    <col min="3567" max="3567" width="79.85546875" style="105" bestFit="1" customWidth="1"/>
    <col min="3568" max="3568" width="2.7109375" style="105" customWidth="1"/>
    <col min="3569" max="3569" width="0" style="105" hidden="1" customWidth="1"/>
    <col min="3570" max="3571" width="8.5703125" style="105" customWidth="1"/>
    <col min="3572" max="3593" width="0" style="105" hidden="1" customWidth="1"/>
    <col min="3594" max="3594" width="76.140625" style="105" customWidth="1"/>
    <col min="3595" max="3809" width="9.140625" style="105"/>
    <col min="3810" max="3810" width="2.7109375" style="105" customWidth="1"/>
    <col min="3811" max="3813" width="23.28515625" style="105" customWidth="1"/>
    <col min="3814" max="3814" width="14.140625" style="105" customWidth="1"/>
    <col min="3815" max="3815" width="12.28515625" style="105" customWidth="1"/>
    <col min="3816" max="3816" width="12" style="105" customWidth="1"/>
    <col min="3817" max="3817" width="12.5703125" style="105" customWidth="1"/>
    <col min="3818" max="3818" width="12" style="105" customWidth="1"/>
    <col min="3819" max="3819" width="13.140625" style="105" customWidth="1"/>
    <col min="3820" max="3821" width="12" style="105" customWidth="1"/>
    <col min="3822" max="3822" width="12.42578125" style="105" customWidth="1"/>
    <col min="3823" max="3823" width="79.85546875" style="105" bestFit="1" customWidth="1"/>
    <col min="3824" max="3824" width="2.7109375" style="105" customWidth="1"/>
    <col min="3825" max="3825" width="0" style="105" hidden="1" customWidth="1"/>
    <col min="3826" max="3827" width="8.5703125" style="105" customWidth="1"/>
    <col min="3828" max="3849" width="0" style="105" hidden="1" customWidth="1"/>
    <col min="3850" max="3850" width="76.140625" style="105" customWidth="1"/>
    <col min="3851" max="4065" width="9.140625" style="105"/>
    <col min="4066" max="4066" width="2.7109375" style="105" customWidth="1"/>
    <col min="4067" max="4069" width="23.28515625" style="105" customWidth="1"/>
    <col min="4070" max="4070" width="14.140625" style="105" customWidth="1"/>
    <col min="4071" max="4071" width="12.28515625" style="105" customWidth="1"/>
    <col min="4072" max="4072" width="12" style="105" customWidth="1"/>
    <col min="4073" max="4073" width="12.5703125" style="105" customWidth="1"/>
    <col min="4074" max="4074" width="12" style="105" customWidth="1"/>
    <col min="4075" max="4075" width="13.140625" style="105" customWidth="1"/>
    <col min="4076" max="4077" width="12" style="105" customWidth="1"/>
    <col min="4078" max="4078" width="12.42578125" style="105" customWidth="1"/>
    <col min="4079" max="4079" width="79.85546875" style="105" bestFit="1" customWidth="1"/>
    <col min="4080" max="4080" width="2.7109375" style="105" customWidth="1"/>
    <col min="4081" max="4081" width="0" style="105" hidden="1" customWidth="1"/>
    <col min="4082" max="4083" width="8.5703125" style="105" customWidth="1"/>
    <col min="4084" max="4105" width="0" style="105" hidden="1" customWidth="1"/>
    <col min="4106" max="4106" width="76.140625" style="105" customWidth="1"/>
    <col min="4107" max="4321" width="9.140625" style="105"/>
    <col min="4322" max="4322" width="2.7109375" style="105" customWidth="1"/>
    <col min="4323" max="4325" width="23.28515625" style="105" customWidth="1"/>
    <col min="4326" max="4326" width="14.140625" style="105" customWidth="1"/>
    <col min="4327" max="4327" width="12.28515625" style="105" customWidth="1"/>
    <col min="4328" max="4328" width="12" style="105" customWidth="1"/>
    <col min="4329" max="4329" width="12.5703125" style="105" customWidth="1"/>
    <col min="4330" max="4330" width="12" style="105" customWidth="1"/>
    <col min="4331" max="4331" width="13.140625" style="105" customWidth="1"/>
    <col min="4332" max="4333" width="12" style="105" customWidth="1"/>
    <col min="4334" max="4334" width="12.42578125" style="105" customWidth="1"/>
    <col min="4335" max="4335" width="79.85546875" style="105" bestFit="1" customWidth="1"/>
    <col min="4336" max="4336" width="2.7109375" style="105" customWidth="1"/>
    <col min="4337" max="4337" width="0" style="105" hidden="1" customWidth="1"/>
    <col min="4338" max="4339" width="8.5703125" style="105" customWidth="1"/>
    <col min="4340" max="4361" width="0" style="105" hidden="1" customWidth="1"/>
    <col min="4362" max="4362" width="76.140625" style="105" customWidth="1"/>
    <col min="4363" max="4577" width="9.140625" style="105"/>
    <col min="4578" max="4578" width="2.7109375" style="105" customWidth="1"/>
    <col min="4579" max="4581" width="23.28515625" style="105" customWidth="1"/>
    <col min="4582" max="4582" width="14.140625" style="105" customWidth="1"/>
    <col min="4583" max="4583" width="12.28515625" style="105" customWidth="1"/>
    <col min="4584" max="4584" width="12" style="105" customWidth="1"/>
    <col min="4585" max="4585" width="12.5703125" style="105" customWidth="1"/>
    <col min="4586" max="4586" width="12" style="105" customWidth="1"/>
    <col min="4587" max="4587" width="13.140625" style="105" customWidth="1"/>
    <col min="4588" max="4589" width="12" style="105" customWidth="1"/>
    <col min="4590" max="4590" width="12.42578125" style="105" customWidth="1"/>
    <col min="4591" max="4591" width="79.85546875" style="105" bestFit="1" customWidth="1"/>
    <col min="4592" max="4592" width="2.7109375" style="105" customWidth="1"/>
    <col min="4593" max="4593" width="0" style="105" hidden="1" customWidth="1"/>
    <col min="4594" max="4595" width="8.5703125" style="105" customWidth="1"/>
    <col min="4596" max="4617" width="0" style="105" hidden="1" customWidth="1"/>
    <col min="4618" max="4618" width="76.140625" style="105" customWidth="1"/>
    <col min="4619" max="4833" width="9.140625" style="105"/>
    <col min="4834" max="4834" width="2.7109375" style="105" customWidth="1"/>
    <col min="4835" max="4837" width="23.28515625" style="105" customWidth="1"/>
    <col min="4838" max="4838" width="14.140625" style="105" customWidth="1"/>
    <col min="4839" max="4839" width="12.28515625" style="105" customWidth="1"/>
    <col min="4840" max="4840" width="12" style="105" customWidth="1"/>
    <col min="4841" max="4841" width="12.5703125" style="105" customWidth="1"/>
    <col min="4842" max="4842" width="12" style="105" customWidth="1"/>
    <col min="4843" max="4843" width="13.140625" style="105" customWidth="1"/>
    <col min="4844" max="4845" width="12" style="105" customWidth="1"/>
    <col min="4846" max="4846" width="12.42578125" style="105" customWidth="1"/>
    <col min="4847" max="4847" width="79.85546875" style="105" bestFit="1" customWidth="1"/>
    <col min="4848" max="4848" width="2.7109375" style="105" customWidth="1"/>
    <col min="4849" max="4849" width="0" style="105" hidden="1" customWidth="1"/>
    <col min="4850" max="4851" width="8.5703125" style="105" customWidth="1"/>
    <col min="4852" max="4873" width="0" style="105" hidden="1" customWidth="1"/>
    <col min="4874" max="4874" width="76.140625" style="105" customWidth="1"/>
    <col min="4875" max="5089" width="9.140625" style="105"/>
    <col min="5090" max="5090" width="2.7109375" style="105" customWidth="1"/>
    <col min="5091" max="5093" width="23.28515625" style="105" customWidth="1"/>
    <col min="5094" max="5094" width="14.140625" style="105" customWidth="1"/>
    <col min="5095" max="5095" width="12.28515625" style="105" customWidth="1"/>
    <col min="5096" max="5096" width="12" style="105" customWidth="1"/>
    <col min="5097" max="5097" width="12.5703125" style="105" customWidth="1"/>
    <col min="5098" max="5098" width="12" style="105" customWidth="1"/>
    <col min="5099" max="5099" width="13.140625" style="105" customWidth="1"/>
    <col min="5100" max="5101" width="12" style="105" customWidth="1"/>
    <col min="5102" max="5102" width="12.42578125" style="105" customWidth="1"/>
    <col min="5103" max="5103" width="79.85546875" style="105" bestFit="1" customWidth="1"/>
    <col min="5104" max="5104" width="2.7109375" style="105" customWidth="1"/>
    <col min="5105" max="5105" width="0" style="105" hidden="1" customWidth="1"/>
    <col min="5106" max="5107" width="8.5703125" style="105" customWidth="1"/>
    <col min="5108" max="5129" width="0" style="105" hidden="1" customWidth="1"/>
    <col min="5130" max="5130" width="76.140625" style="105" customWidth="1"/>
    <col min="5131" max="5345" width="9.140625" style="105"/>
    <col min="5346" max="5346" width="2.7109375" style="105" customWidth="1"/>
    <col min="5347" max="5349" width="23.28515625" style="105" customWidth="1"/>
    <col min="5350" max="5350" width="14.140625" style="105" customWidth="1"/>
    <col min="5351" max="5351" width="12.28515625" style="105" customWidth="1"/>
    <col min="5352" max="5352" width="12" style="105" customWidth="1"/>
    <col min="5353" max="5353" width="12.5703125" style="105" customWidth="1"/>
    <col min="5354" max="5354" width="12" style="105" customWidth="1"/>
    <col min="5355" max="5355" width="13.140625" style="105" customWidth="1"/>
    <col min="5356" max="5357" width="12" style="105" customWidth="1"/>
    <col min="5358" max="5358" width="12.42578125" style="105" customWidth="1"/>
    <col min="5359" max="5359" width="79.85546875" style="105" bestFit="1" customWidth="1"/>
    <col min="5360" max="5360" width="2.7109375" style="105" customWidth="1"/>
    <col min="5361" max="5361" width="0" style="105" hidden="1" customWidth="1"/>
    <col min="5362" max="5363" width="8.5703125" style="105" customWidth="1"/>
    <col min="5364" max="5385" width="0" style="105" hidden="1" customWidth="1"/>
    <col min="5386" max="5386" width="76.140625" style="105" customWidth="1"/>
    <col min="5387" max="5601" width="9.140625" style="105"/>
    <col min="5602" max="5602" width="2.7109375" style="105" customWidth="1"/>
    <col min="5603" max="5605" width="23.28515625" style="105" customWidth="1"/>
    <col min="5606" max="5606" width="14.140625" style="105" customWidth="1"/>
    <col min="5607" max="5607" width="12.28515625" style="105" customWidth="1"/>
    <col min="5608" max="5608" width="12" style="105" customWidth="1"/>
    <col min="5609" max="5609" width="12.5703125" style="105" customWidth="1"/>
    <col min="5610" max="5610" width="12" style="105" customWidth="1"/>
    <col min="5611" max="5611" width="13.140625" style="105" customWidth="1"/>
    <col min="5612" max="5613" width="12" style="105" customWidth="1"/>
    <col min="5614" max="5614" width="12.42578125" style="105" customWidth="1"/>
    <col min="5615" max="5615" width="79.85546875" style="105" bestFit="1" customWidth="1"/>
    <col min="5616" max="5616" width="2.7109375" style="105" customWidth="1"/>
    <col min="5617" max="5617" width="0" style="105" hidden="1" customWidth="1"/>
    <col min="5618" max="5619" width="8.5703125" style="105" customWidth="1"/>
    <col min="5620" max="5641" width="0" style="105" hidden="1" customWidth="1"/>
    <col min="5642" max="5642" width="76.140625" style="105" customWidth="1"/>
    <col min="5643" max="5857" width="9.140625" style="105"/>
    <col min="5858" max="5858" width="2.7109375" style="105" customWidth="1"/>
    <col min="5859" max="5861" width="23.28515625" style="105" customWidth="1"/>
    <col min="5862" max="5862" width="14.140625" style="105" customWidth="1"/>
    <col min="5863" max="5863" width="12.28515625" style="105" customWidth="1"/>
    <col min="5864" max="5864" width="12" style="105" customWidth="1"/>
    <col min="5865" max="5865" width="12.5703125" style="105" customWidth="1"/>
    <col min="5866" max="5866" width="12" style="105" customWidth="1"/>
    <col min="5867" max="5867" width="13.140625" style="105" customWidth="1"/>
    <col min="5868" max="5869" width="12" style="105" customWidth="1"/>
    <col min="5870" max="5870" width="12.42578125" style="105" customWidth="1"/>
    <col min="5871" max="5871" width="79.85546875" style="105" bestFit="1" customWidth="1"/>
    <col min="5872" max="5872" width="2.7109375" style="105" customWidth="1"/>
    <col min="5873" max="5873" width="0" style="105" hidden="1" customWidth="1"/>
    <col min="5874" max="5875" width="8.5703125" style="105" customWidth="1"/>
    <col min="5876" max="5897" width="0" style="105" hidden="1" customWidth="1"/>
    <col min="5898" max="5898" width="76.140625" style="105" customWidth="1"/>
    <col min="5899" max="6113" width="9.140625" style="105"/>
    <col min="6114" max="6114" width="2.7109375" style="105" customWidth="1"/>
    <col min="6115" max="6117" width="23.28515625" style="105" customWidth="1"/>
    <col min="6118" max="6118" width="14.140625" style="105" customWidth="1"/>
    <col min="6119" max="6119" width="12.28515625" style="105" customWidth="1"/>
    <col min="6120" max="6120" width="12" style="105" customWidth="1"/>
    <col min="6121" max="6121" width="12.5703125" style="105" customWidth="1"/>
    <col min="6122" max="6122" width="12" style="105" customWidth="1"/>
    <col min="6123" max="6123" width="13.140625" style="105" customWidth="1"/>
    <col min="6124" max="6125" width="12" style="105" customWidth="1"/>
    <col min="6126" max="6126" width="12.42578125" style="105" customWidth="1"/>
    <col min="6127" max="6127" width="79.85546875" style="105" bestFit="1" customWidth="1"/>
    <col min="6128" max="6128" width="2.7109375" style="105" customWidth="1"/>
    <col min="6129" max="6129" width="0" style="105" hidden="1" customWidth="1"/>
    <col min="6130" max="6131" width="8.5703125" style="105" customWidth="1"/>
    <col min="6132" max="6153" width="0" style="105" hidden="1" customWidth="1"/>
    <col min="6154" max="6154" width="76.140625" style="105" customWidth="1"/>
    <col min="6155" max="6369" width="9.140625" style="105"/>
    <col min="6370" max="6370" width="2.7109375" style="105" customWidth="1"/>
    <col min="6371" max="6373" width="23.28515625" style="105" customWidth="1"/>
    <col min="6374" max="6374" width="14.140625" style="105" customWidth="1"/>
    <col min="6375" max="6375" width="12.28515625" style="105" customWidth="1"/>
    <col min="6376" max="6376" width="12" style="105" customWidth="1"/>
    <col min="6377" max="6377" width="12.5703125" style="105" customWidth="1"/>
    <col min="6378" max="6378" width="12" style="105" customWidth="1"/>
    <col min="6379" max="6379" width="13.140625" style="105" customWidth="1"/>
    <col min="6380" max="6381" width="12" style="105" customWidth="1"/>
    <col min="6382" max="6382" width="12.42578125" style="105" customWidth="1"/>
    <col min="6383" max="6383" width="79.85546875" style="105" bestFit="1" customWidth="1"/>
    <col min="6384" max="6384" width="2.7109375" style="105" customWidth="1"/>
    <col min="6385" max="6385" width="0" style="105" hidden="1" customWidth="1"/>
    <col min="6386" max="6387" width="8.5703125" style="105" customWidth="1"/>
    <col min="6388" max="6409" width="0" style="105" hidden="1" customWidth="1"/>
    <col min="6410" max="6410" width="76.140625" style="105" customWidth="1"/>
    <col min="6411" max="6625" width="9.140625" style="105"/>
    <col min="6626" max="6626" width="2.7109375" style="105" customWidth="1"/>
    <col min="6627" max="6629" width="23.28515625" style="105" customWidth="1"/>
    <col min="6630" max="6630" width="14.140625" style="105" customWidth="1"/>
    <col min="6631" max="6631" width="12.28515625" style="105" customWidth="1"/>
    <col min="6632" max="6632" width="12" style="105" customWidth="1"/>
    <col min="6633" max="6633" width="12.5703125" style="105" customWidth="1"/>
    <col min="6634" max="6634" width="12" style="105" customWidth="1"/>
    <col min="6635" max="6635" width="13.140625" style="105" customWidth="1"/>
    <col min="6636" max="6637" width="12" style="105" customWidth="1"/>
    <col min="6638" max="6638" width="12.42578125" style="105" customWidth="1"/>
    <col min="6639" max="6639" width="79.85546875" style="105" bestFit="1" customWidth="1"/>
    <col min="6640" max="6640" width="2.7109375" style="105" customWidth="1"/>
    <col min="6641" max="6641" width="0" style="105" hidden="1" customWidth="1"/>
    <col min="6642" max="6643" width="8.5703125" style="105" customWidth="1"/>
    <col min="6644" max="6665" width="0" style="105" hidden="1" customWidth="1"/>
    <col min="6666" max="6666" width="76.140625" style="105" customWidth="1"/>
    <col min="6667" max="6881" width="9.140625" style="105"/>
    <col min="6882" max="6882" width="2.7109375" style="105" customWidth="1"/>
    <col min="6883" max="6885" width="23.28515625" style="105" customWidth="1"/>
    <col min="6886" max="6886" width="14.140625" style="105" customWidth="1"/>
    <col min="6887" max="6887" width="12.28515625" style="105" customWidth="1"/>
    <col min="6888" max="6888" width="12" style="105" customWidth="1"/>
    <col min="6889" max="6889" width="12.5703125" style="105" customWidth="1"/>
    <col min="6890" max="6890" width="12" style="105" customWidth="1"/>
    <col min="6891" max="6891" width="13.140625" style="105" customWidth="1"/>
    <col min="6892" max="6893" width="12" style="105" customWidth="1"/>
    <col min="6894" max="6894" width="12.42578125" style="105" customWidth="1"/>
    <col min="6895" max="6895" width="79.85546875" style="105" bestFit="1" customWidth="1"/>
    <col min="6896" max="6896" width="2.7109375" style="105" customWidth="1"/>
    <col min="6897" max="6897" width="0" style="105" hidden="1" customWidth="1"/>
    <col min="6898" max="6899" width="8.5703125" style="105" customWidth="1"/>
    <col min="6900" max="6921" width="0" style="105" hidden="1" customWidth="1"/>
    <col min="6922" max="6922" width="76.140625" style="105" customWidth="1"/>
    <col min="6923" max="7137" width="9.140625" style="105"/>
    <col min="7138" max="7138" width="2.7109375" style="105" customWidth="1"/>
    <col min="7139" max="7141" width="23.28515625" style="105" customWidth="1"/>
    <col min="7142" max="7142" width="14.140625" style="105" customWidth="1"/>
    <col min="7143" max="7143" width="12.28515625" style="105" customWidth="1"/>
    <col min="7144" max="7144" width="12" style="105" customWidth="1"/>
    <col min="7145" max="7145" width="12.5703125" style="105" customWidth="1"/>
    <col min="7146" max="7146" width="12" style="105" customWidth="1"/>
    <col min="7147" max="7147" width="13.140625" style="105" customWidth="1"/>
    <col min="7148" max="7149" width="12" style="105" customWidth="1"/>
    <col min="7150" max="7150" width="12.42578125" style="105" customWidth="1"/>
    <col min="7151" max="7151" width="79.85546875" style="105" bestFit="1" customWidth="1"/>
    <col min="7152" max="7152" width="2.7109375" style="105" customWidth="1"/>
    <col min="7153" max="7153" width="0" style="105" hidden="1" customWidth="1"/>
    <col min="7154" max="7155" width="8.5703125" style="105" customWidth="1"/>
    <col min="7156" max="7177" width="0" style="105" hidden="1" customWidth="1"/>
    <col min="7178" max="7178" width="76.140625" style="105" customWidth="1"/>
    <col min="7179" max="7393" width="9.140625" style="105"/>
    <col min="7394" max="7394" width="2.7109375" style="105" customWidth="1"/>
    <col min="7395" max="7397" width="23.28515625" style="105" customWidth="1"/>
    <col min="7398" max="7398" width="14.140625" style="105" customWidth="1"/>
    <col min="7399" max="7399" width="12.28515625" style="105" customWidth="1"/>
    <col min="7400" max="7400" width="12" style="105" customWidth="1"/>
    <col min="7401" max="7401" width="12.5703125" style="105" customWidth="1"/>
    <col min="7402" max="7402" width="12" style="105" customWidth="1"/>
    <col min="7403" max="7403" width="13.140625" style="105" customWidth="1"/>
    <col min="7404" max="7405" width="12" style="105" customWidth="1"/>
    <col min="7406" max="7406" width="12.42578125" style="105" customWidth="1"/>
    <col min="7407" max="7407" width="79.85546875" style="105" bestFit="1" customWidth="1"/>
    <col min="7408" max="7408" width="2.7109375" style="105" customWidth="1"/>
    <col min="7409" max="7409" width="0" style="105" hidden="1" customWidth="1"/>
    <col min="7410" max="7411" width="8.5703125" style="105" customWidth="1"/>
    <col min="7412" max="7433" width="0" style="105" hidden="1" customWidth="1"/>
    <col min="7434" max="7434" width="76.140625" style="105" customWidth="1"/>
    <col min="7435" max="7649" width="9.140625" style="105"/>
    <col min="7650" max="7650" width="2.7109375" style="105" customWidth="1"/>
    <col min="7651" max="7653" width="23.28515625" style="105" customWidth="1"/>
    <col min="7654" max="7654" width="14.140625" style="105" customWidth="1"/>
    <col min="7655" max="7655" width="12.28515625" style="105" customWidth="1"/>
    <col min="7656" max="7656" width="12" style="105" customWidth="1"/>
    <col min="7657" max="7657" width="12.5703125" style="105" customWidth="1"/>
    <col min="7658" max="7658" width="12" style="105" customWidth="1"/>
    <col min="7659" max="7659" width="13.140625" style="105" customWidth="1"/>
    <col min="7660" max="7661" width="12" style="105" customWidth="1"/>
    <col min="7662" max="7662" width="12.42578125" style="105" customWidth="1"/>
    <col min="7663" max="7663" width="79.85546875" style="105" bestFit="1" customWidth="1"/>
    <col min="7664" max="7664" width="2.7109375" style="105" customWidth="1"/>
    <col min="7665" max="7665" width="0" style="105" hidden="1" customWidth="1"/>
    <col min="7666" max="7667" width="8.5703125" style="105" customWidth="1"/>
    <col min="7668" max="7689" width="0" style="105" hidden="1" customWidth="1"/>
    <col min="7690" max="7690" width="76.140625" style="105" customWidth="1"/>
    <col min="7691" max="7905" width="9.140625" style="105"/>
    <col min="7906" max="7906" width="2.7109375" style="105" customWidth="1"/>
    <col min="7907" max="7909" width="23.28515625" style="105" customWidth="1"/>
    <col min="7910" max="7910" width="14.140625" style="105" customWidth="1"/>
    <col min="7911" max="7911" width="12.28515625" style="105" customWidth="1"/>
    <col min="7912" max="7912" width="12" style="105" customWidth="1"/>
    <col min="7913" max="7913" width="12.5703125" style="105" customWidth="1"/>
    <col min="7914" max="7914" width="12" style="105" customWidth="1"/>
    <col min="7915" max="7915" width="13.140625" style="105" customWidth="1"/>
    <col min="7916" max="7917" width="12" style="105" customWidth="1"/>
    <col min="7918" max="7918" width="12.42578125" style="105" customWidth="1"/>
    <col min="7919" max="7919" width="79.85546875" style="105" bestFit="1" customWidth="1"/>
    <col min="7920" max="7920" width="2.7109375" style="105" customWidth="1"/>
    <col min="7921" max="7921" width="0" style="105" hidden="1" customWidth="1"/>
    <col min="7922" max="7923" width="8.5703125" style="105" customWidth="1"/>
    <col min="7924" max="7945" width="0" style="105" hidden="1" customWidth="1"/>
    <col min="7946" max="7946" width="76.140625" style="105" customWidth="1"/>
    <col min="7947" max="8161" width="9.140625" style="105"/>
    <col min="8162" max="8162" width="2.7109375" style="105" customWidth="1"/>
    <col min="8163" max="8165" width="23.28515625" style="105" customWidth="1"/>
    <col min="8166" max="8166" width="14.140625" style="105" customWidth="1"/>
    <col min="8167" max="8167" width="12.28515625" style="105" customWidth="1"/>
    <col min="8168" max="8168" width="12" style="105" customWidth="1"/>
    <col min="8169" max="8169" width="12.5703125" style="105" customWidth="1"/>
    <col min="8170" max="8170" width="12" style="105" customWidth="1"/>
    <col min="8171" max="8171" width="13.140625" style="105" customWidth="1"/>
    <col min="8172" max="8173" width="12" style="105" customWidth="1"/>
    <col min="8174" max="8174" width="12.42578125" style="105" customWidth="1"/>
    <col min="8175" max="8175" width="79.85546875" style="105" bestFit="1" customWidth="1"/>
    <col min="8176" max="8176" width="2.7109375" style="105" customWidth="1"/>
    <col min="8177" max="8177" width="0" style="105" hidden="1" customWidth="1"/>
    <col min="8178" max="8179" width="8.5703125" style="105" customWidth="1"/>
    <col min="8180" max="8201" width="0" style="105" hidden="1" customWidth="1"/>
    <col min="8202" max="8202" width="76.140625" style="105" customWidth="1"/>
    <col min="8203" max="8417" width="9.140625" style="105"/>
    <col min="8418" max="8418" width="2.7109375" style="105" customWidth="1"/>
    <col min="8419" max="8421" width="23.28515625" style="105" customWidth="1"/>
    <col min="8422" max="8422" width="14.140625" style="105" customWidth="1"/>
    <col min="8423" max="8423" width="12.28515625" style="105" customWidth="1"/>
    <col min="8424" max="8424" width="12" style="105" customWidth="1"/>
    <col min="8425" max="8425" width="12.5703125" style="105" customWidth="1"/>
    <col min="8426" max="8426" width="12" style="105" customWidth="1"/>
    <col min="8427" max="8427" width="13.140625" style="105" customWidth="1"/>
    <col min="8428" max="8429" width="12" style="105" customWidth="1"/>
    <col min="8430" max="8430" width="12.42578125" style="105" customWidth="1"/>
    <col min="8431" max="8431" width="79.85546875" style="105" bestFit="1" customWidth="1"/>
    <col min="8432" max="8432" width="2.7109375" style="105" customWidth="1"/>
    <col min="8433" max="8433" width="0" style="105" hidden="1" customWidth="1"/>
    <col min="8434" max="8435" width="8.5703125" style="105" customWidth="1"/>
    <col min="8436" max="8457" width="0" style="105" hidden="1" customWidth="1"/>
    <col min="8458" max="8458" width="76.140625" style="105" customWidth="1"/>
    <col min="8459" max="8673" width="9.140625" style="105"/>
    <col min="8674" max="8674" width="2.7109375" style="105" customWidth="1"/>
    <col min="8675" max="8677" width="23.28515625" style="105" customWidth="1"/>
    <col min="8678" max="8678" width="14.140625" style="105" customWidth="1"/>
    <col min="8679" max="8679" width="12.28515625" style="105" customWidth="1"/>
    <col min="8680" max="8680" width="12" style="105" customWidth="1"/>
    <col min="8681" max="8681" width="12.5703125" style="105" customWidth="1"/>
    <col min="8682" max="8682" width="12" style="105" customWidth="1"/>
    <col min="8683" max="8683" width="13.140625" style="105" customWidth="1"/>
    <col min="8684" max="8685" width="12" style="105" customWidth="1"/>
    <col min="8686" max="8686" width="12.42578125" style="105" customWidth="1"/>
    <col min="8687" max="8687" width="79.85546875" style="105" bestFit="1" customWidth="1"/>
    <col min="8688" max="8688" width="2.7109375" style="105" customWidth="1"/>
    <col min="8689" max="8689" width="0" style="105" hidden="1" customWidth="1"/>
    <col min="8690" max="8691" width="8.5703125" style="105" customWidth="1"/>
    <col min="8692" max="8713" width="0" style="105" hidden="1" customWidth="1"/>
    <col min="8714" max="8714" width="76.140625" style="105" customWidth="1"/>
    <col min="8715" max="8929" width="9.140625" style="105"/>
    <col min="8930" max="8930" width="2.7109375" style="105" customWidth="1"/>
    <col min="8931" max="8933" width="23.28515625" style="105" customWidth="1"/>
    <col min="8934" max="8934" width="14.140625" style="105" customWidth="1"/>
    <col min="8935" max="8935" width="12.28515625" style="105" customWidth="1"/>
    <col min="8936" max="8936" width="12" style="105" customWidth="1"/>
    <col min="8937" max="8937" width="12.5703125" style="105" customWidth="1"/>
    <col min="8938" max="8938" width="12" style="105" customWidth="1"/>
    <col min="8939" max="8939" width="13.140625" style="105" customWidth="1"/>
    <col min="8940" max="8941" width="12" style="105" customWidth="1"/>
    <col min="8942" max="8942" width="12.42578125" style="105" customWidth="1"/>
    <col min="8943" max="8943" width="79.85546875" style="105" bestFit="1" customWidth="1"/>
    <col min="8944" max="8944" width="2.7109375" style="105" customWidth="1"/>
    <col min="8945" max="8945" width="0" style="105" hidden="1" customWidth="1"/>
    <col min="8946" max="8947" width="8.5703125" style="105" customWidth="1"/>
    <col min="8948" max="8969" width="0" style="105" hidden="1" customWidth="1"/>
    <col min="8970" max="8970" width="76.140625" style="105" customWidth="1"/>
    <col min="8971" max="9185" width="9.140625" style="105"/>
    <col min="9186" max="9186" width="2.7109375" style="105" customWidth="1"/>
    <col min="9187" max="9189" width="23.28515625" style="105" customWidth="1"/>
    <col min="9190" max="9190" width="14.140625" style="105" customWidth="1"/>
    <col min="9191" max="9191" width="12.28515625" style="105" customWidth="1"/>
    <col min="9192" max="9192" width="12" style="105" customWidth="1"/>
    <col min="9193" max="9193" width="12.5703125" style="105" customWidth="1"/>
    <col min="9194" max="9194" width="12" style="105" customWidth="1"/>
    <col min="9195" max="9195" width="13.140625" style="105" customWidth="1"/>
    <col min="9196" max="9197" width="12" style="105" customWidth="1"/>
    <col min="9198" max="9198" width="12.42578125" style="105" customWidth="1"/>
    <col min="9199" max="9199" width="79.85546875" style="105" bestFit="1" customWidth="1"/>
    <col min="9200" max="9200" width="2.7109375" style="105" customWidth="1"/>
    <col min="9201" max="9201" width="0" style="105" hidden="1" customWidth="1"/>
    <col min="9202" max="9203" width="8.5703125" style="105" customWidth="1"/>
    <col min="9204" max="9225" width="0" style="105" hidden="1" customWidth="1"/>
    <col min="9226" max="9226" width="76.140625" style="105" customWidth="1"/>
    <col min="9227" max="9441" width="9.140625" style="105"/>
    <col min="9442" max="9442" width="2.7109375" style="105" customWidth="1"/>
    <col min="9443" max="9445" width="23.28515625" style="105" customWidth="1"/>
    <col min="9446" max="9446" width="14.140625" style="105" customWidth="1"/>
    <col min="9447" max="9447" width="12.28515625" style="105" customWidth="1"/>
    <col min="9448" max="9448" width="12" style="105" customWidth="1"/>
    <col min="9449" max="9449" width="12.5703125" style="105" customWidth="1"/>
    <col min="9450" max="9450" width="12" style="105" customWidth="1"/>
    <col min="9451" max="9451" width="13.140625" style="105" customWidth="1"/>
    <col min="9452" max="9453" width="12" style="105" customWidth="1"/>
    <col min="9454" max="9454" width="12.42578125" style="105" customWidth="1"/>
    <col min="9455" max="9455" width="79.85546875" style="105" bestFit="1" customWidth="1"/>
    <col min="9456" max="9456" width="2.7109375" style="105" customWidth="1"/>
    <col min="9457" max="9457" width="0" style="105" hidden="1" customWidth="1"/>
    <col min="9458" max="9459" width="8.5703125" style="105" customWidth="1"/>
    <col min="9460" max="9481" width="0" style="105" hidden="1" customWidth="1"/>
    <col min="9482" max="9482" width="76.140625" style="105" customWidth="1"/>
    <col min="9483" max="9697" width="9.140625" style="105"/>
    <col min="9698" max="9698" width="2.7109375" style="105" customWidth="1"/>
    <col min="9699" max="9701" width="23.28515625" style="105" customWidth="1"/>
    <col min="9702" max="9702" width="14.140625" style="105" customWidth="1"/>
    <col min="9703" max="9703" width="12.28515625" style="105" customWidth="1"/>
    <col min="9704" max="9704" width="12" style="105" customWidth="1"/>
    <col min="9705" max="9705" width="12.5703125" style="105" customWidth="1"/>
    <col min="9706" max="9706" width="12" style="105" customWidth="1"/>
    <col min="9707" max="9707" width="13.140625" style="105" customWidth="1"/>
    <col min="9708" max="9709" width="12" style="105" customWidth="1"/>
    <col min="9710" max="9710" width="12.42578125" style="105" customWidth="1"/>
    <col min="9711" max="9711" width="79.85546875" style="105" bestFit="1" customWidth="1"/>
    <col min="9712" max="9712" width="2.7109375" style="105" customWidth="1"/>
    <col min="9713" max="9713" width="0" style="105" hidden="1" customWidth="1"/>
    <col min="9714" max="9715" width="8.5703125" style="105" customWidth="1"/>
    <col min="9716" max="9737" width="0" style="105" hidden="1" customWidth="1"/>
    <col min="9738" max="9738" width="76.140625" style="105" customWidth="1"/>
    <col min="9739" max="9953" width="9.140625" style="105"/>
    <col min="9954" max="9954" width="2.7109375" style="105" customWidth="1"/>
    <col min="9955" max="9957" width="23.28515625" style="105" customWidth="1"/>
    <col min="9958" max="9958" width="14.140625" style="105" customWidth="1"/>
    <col min="9959" max="9959" width="12.28515625" style="105" customWidth="1"/>
    <col min="9960" max="9960" width="12" style="105" customWidth="1"/>
    <col min="9961" max="9961" width="12.5703125" style="105" customWidth="1"/>
    <col min="9962" max="9962" width="12" style="105" customWidth="1"/>
    <col min="9963" max="9963" width="13.140625" style="105" customWidth="1"/>
    <col min="9964" max="9965" width="12" style="105" customWidth="1"/>
    <col min="9966" max="9966" width="12.42578125" style="105" customWidth="1"/>
    <col min="9967" max="9967" width="79.85546875" style="105" bestFit="1" customWidth="1"/>
    <col min="9968" max="9968" width="2.7109375" style="105" customWidth="1"/>
    <col min="9969" max="9969" width="0" style="105" hidden="1" customWidth="1"/>
    <col min="9970" max="9971" width="8.5703125" style="105" customWidth="1"/>
    <col min="9972" max="9993" width="0" style="105" hidden="1" customWidth="1"/>
    <col min="9994" max="9994" width="76.140625" style="105" customWidth="1"/>
    <col min="9995" max="10209" width="9.140625" style="105"/>
    <col min="10210" max="10210" width="2.7109375" style="105" customWidth="1"/>
    <col min="10211" max="10213" width="23.28515625" style="105" customWidth="1"/>
    <col min="10214" max="10214" width="14.140625" style="105" customWidth="1"/>
    <col min="10215" max="10215" width="12.28515625" style="105" customWidth="1"/>
    <col min="10216" max="10216" width="12" style="105" customWidth="1"/>
    <col min="10217" max="10217" width="12.5703125" style="105" customWidth="1"/>
    <col min="10218" max="10218" width="12" style="105" customWidth="1"/>
    <col min="10219" max="10219" width="13.140625" style="105" customWidth="1"/>
    <col min="10220" max="10221" width="12" style="105" customWidth="1"/>
    <col min="10222" max="10222" width="12.42578125" style="105" customWidth="1"/>
    <col min="10223" max="10223" width="79.85546875" style="105" bestFit="1" customWidth="1"/>
    <col min="10224" max="10224" width="2.7109375" style="105" customWidth="1"/>
    <col min="10225" max="10225" width="0" style="105" hidden="1" customWidth="1"/>
    <col min="10226" max="10227" width="8.5703125" style="105" customWidth="1"/>
    <col min="10228" max="10249" width="0" style="105" hidden="1" customWidth="1"/>
    <col min="10250" max="10250" width="76.140625" style="105" customWidth="1"/>
    <col min="10251" max="10465" width="9.140625" style="105"/>
    <col min="10466" max="10466" width="2.7109375" style="105" customWidth="1"/>
    <col min="10467" max="10469" width="23.28515625" style="105" customWidth="1"/>
    <col min="10470" max="10470" width="14.140625" style="105" customWidth="1"/>
    <col min="10471" max="10471" width="12.28515625" style="105" customWidth="1"/>
    <col min="10472" max="10472" width="12" style="105" customWidth="1"/>
    <col min="10473" max="10473" width="12.5703125" style="105" customWidth="1"/>
    <col min="10474" max="10474" width="12" style="105" customWidth="1"/>
    <col min="10475" max="10475" width="13.140625" style="105" customWidth="1"/>
    <col min="10476" max="10477" width="12" style="105" customWidth="1"/>
    <col min="10478" max="10478" width="12.42578125" style="105" customWidth="1"/>
    <col min="10479" max="10479" width="79.85546875" style="105" bestFit="1" customWidth="1"/>
    <col min="10480" max="10480" width="2.7109375" style="105" customWidth="1"/>
    <col min="10481" max="10481" width="0" style="105" hidden="1" customWidth="1"/>
    <col min="10482" max="10483" width="8.5703125" style="105" customWidth="1"/>
    <col min="10484" max="10505" width="0" style="105" hidden="1" customWidth="1"/>
    <col min="10506" max="10506" width="76.140625" style="105" customWidth="1"/>
    <col min="10507" max="10721" width="9.140625" style="105"/>
    <col min="10722" max="10722" width="2.7109375" style="105" customWidth="1"/>
    <col min="10723" max="10725" width="23.28515625" style="105" customWidth="1"/>
    <col min="10726" max="10726" width="14.140625" style="105" customWidth="1"/>
    <col min="10727" max="10727" width="12.28515625" style="105" customWidth="1"/>
    <col min="10728" max="10728" width="12" style="105" customWidth="1"/>
    <col min="10729" max="10729" width="12.5703125" style="105" customWidth="1"/>
    <col min="10730" max="10730" width="12" style="105" customWidth="1"/>
    <col min="10731" max="10731" width="13.140625" style="105" customWidth="1"/>
    <col min="10732" max="10733" width="12" style="105" customWidth="1"/>
    <col min="10734" max="10734" width="12.42578125" style="105" customWidth="1"/>
    <col min="10735" max="10735" width="79.85546875" style="105" bestFit="1" customWidth="1"/>
    <col min="10736" max="10736" width="2.7109375" style="105" customWidth="1"/>
    <col min="10737" max="10737" width="0" style="105" hidden="1" customWidth="1"/>
    <col min="10738" max="10739" width="8.5703125" style="105" customWidth="1"/>
    <col min="10740" max="10761" width="0" style="105" hidden="1" customWidth="1"/>
    <col min="10762" max="10762" width="76.140625" style="105" customWidth="1"/>
    <col min="10763" max="10977" width="9.140625" style="105"/>
    <col min="10978" max="10978" width="2.7109375" style="105" customWidth="1"/>
    <col min="10979" max="10981" width="23.28515625" style="105" customWidth="1"/>
    <col min="10982" max="10982" width="14.140625" style="105" customWidth="1"/>
    <col min="10983" max="10983" width="12.28515625" style="105" customWidth="1"/>
    <col min="10984" max="10984" width="12" style="105" customWidth="1"/>
    <col min="10985" max="10985" width="12.5703125" style="105" customWidth="1"/>
    <col min="10986" max="10986" width="12" style="105" customWidth="1"/>
    <col min="10987" max="10987" width="13.140625" style="105" customWidth="1"/>
    <col min="10988" max="10989" width="12" style="105" customWidth="1"/>
    <col min="10990" max="10990" width="12.42578125" style="105" customWidth="1"/>
    <col min="10991" max="10991" width="79.85546875" style="105" bestFit="1" customWidth="1"/>
    <col min="10992" max="10992" width="2.7109375" style="105" customWidth="1"/>
    <col min="10993" max="10993" width="0" style="105" hidden="1" customWidth="1"/>
    <col min="10994" max="10995" width="8.5703125" style="105" customWidth="1"/>
    <col min="10996" max="11017" width="0" style="105" hidden="1" customWidth="1"/>
    <col min="11018" max="11018" width="76.140625" style="105" customWidth="1"/>
    <col min="11019" max="11233" width="9.140625" style="105"/>
    <col min="11234" max="11234" width="2.7109375" style="105" customWidth="1"/>
    <col min="11235" max="11237" width="23.28515625" style="105" customWidth="1"/>
    <col min="11238" max="11238" width="14.140625" style="105" customWidth="1"/>
    <col min="11239" max="11239" width="12.28515625" style="105" customWidth="1"/>
    <col min="11240" max="11240" width="12" style="105" customWidth="1"/>
    <col min="11241" max="11241" width="12.5703125" style="105" customWidth="1"/>
    <col min="11242" max="11242" width="12" style="105" customWidth="1"/>
    <col min="11243" max="11243" width="13.140625" style="105" customWidth="1"/>
    <col min="11244" max="11245" width="12" style="105" customWidth="1"/>
    <col min="11246" max="11246" width="12.42578125" style="105" customWidth="1"/>
    <col min="11247" max="11247" width="79.85546875" style="105" bestFit="1" customWidth="1"/>
    <col min="11248" max="11248" width="2.7109375" style="105" customWidth="1"/>
    <col min="11249" max="11249" width="0" style="105" hidden="1" customWidth="1"/>
    <col min="11250" max="11251" width="8.5703125" style="105" customWidth="1"/>
    <col min="11252" max="11273" width="0" style="105" hidden="1" customWidth="1"/>
    <col min="11274" max="11274" width="76.140625" style="105" customWidth="1"/>
    <col min="11275" max="11489" width="9.140625" style="105"/>
    <col min="11490" max="11490" width="2.7109375" style="105" customWidth="1"/>
    <col min="11491" max="11493" width="23.28515625" style="105" customWidth="1"/>
    <col min="11494" max="11494" width="14.140625" style="105" customWidth="1"/>
    <col min="11495" max="11495" width="12.28515625" style="105" customWidth="1"/>
    <col min="11496" max="11496" width="12" style="105" customWidth="1"/>
    <col min="11497" max="11497" width="12.5703125" style="105" customWidth="1"/>
    <col min="11498" max="11498" width="12" style="105" customWidth="1"/>
    <col min="11499" max="11499" width="13.140625" style="105" customWidth="1"/>
    <col min="11500" max="11501" width="12" style="105" customWidth="1"/>
    <col min="11502" max="11502" width="12.42578125" style="105" customWidth="1"/>
    <col min="11503" max="11503" width="79.85546875" style="105" bestFit="1" customWidth="1"/>
    <col min="11504" max="11504" width="2.7109375" style="105" customWidth="1"/>
    <col min="11505" max="11505" width="0" style="105" hidden="1" customWidth="1"/>
    <col min="11506" max="11507" width="8.5703125" style="105" customWidth="1"/>
    <col min="11508" max="11529" width="0" style="105" hidden="1" customWidth="1"/>
    <col min="11530" max="11530" width="76.140625" style="105" customWidth="1"/>
    <col min="11531" max="11745" width="9.140625" style="105"/>
    <col min="11746" max="11746" width="2.7109375" style="105" customWidth="1"/>
    <col min="11747" max="11749" width="23.28515625" style="105" customWidth="1"/>
    <col min="11750" max="11750" width="14.140625" style="105" customWidth="1"/>
    <col min="11751" max="11751" width="12.28515625" style="105" customWidth="1"/>
    <col min="11752" max="11752" width="12" style="105" customWidth="1"/>
    <col min="11753" max="11753" width="12.5703125" style="105" customWidth="1"/>
    <col min="11754" max="11754" width="12" style="105" customWidth="1"/>
    <col min="11755" max="11755" width="13.140625" style="105" customWidth="1"/>
    <col min="11756" max="11757" width="12" style="105" customWidth="1"/>
    <col min="11758" max="11758" width="12.42578125" style="105" customWidth="1"/>
    <col min="11759" max="11759" width="79.85546875" style="105" bestFit="1" customWidth="1"/>
    <col min="11760" max="11760" width="2.7109375" style="105" customWidth="1"/>
    <col min="11761" max="11761" width="0" style="105" hidden="1" customWidth="1"/>
    <col min="11762" max="11763" width="8.5703125" style="105" customWidth="1"/>
    <col min="11764" max="11785" width="0" style="105" hidden="1" customWidth="1"/>
    <col min="11786" max="11786" width="76.140625" style="105" customWidth="1"/>
    <col min="11787" max="12001" width="9.140625" style="105"/>
    <col min="12002" max="12002" width="2.7109375" style="105" customWidth="1"/>
    <col min="12003" max="12005" width="23.28515625" style="105" customWidth="1"/>
    <col min="12006" max="12006" width="14.140625" style="105" customWidth="1"/>
    <col min="12007" max="12007" width="12.28515625" style="105" customWidth="1"/>
    <col min="12008" max="12008" width="12" style="105" customWidth="1"/>
    <col min="12009" max="12009" width="12.5703125" style="105" customWidth="1"/>
    <col min="12010" max="12010" width="12" style="105" customWidth="1"/>
    <col min="12011" max="12011" width="13.140625" style="105" customWidth="1"/>
    <col min="12012" max="12013" width="12" style="105" customWidth="1"/>
    <col min="12014" max="12014" width="12.42578125" style="105" customWidth="1"/>
    <col min="12015" max="12015" width="79.85546875" style="105" bestFit="1" customWidth="1"/>
    <col min="12016" max="12016" width="2.7109375" style="105" customWidth="1"/>
    <col min="12017" max="12017" width="0" style="105" hidden="1" customWidth="1"/>
    <col min="12018" max="12019" width="8.5703125" style="105" customWidth="1"/>
    <col min="12020" max="12041" width="0" style="105" hidden="1" customWidth="1"/>
    <col min="12042" max="12042" width="76.140625" style="105" customWidth="1"/>
    <col min="12043" max="12257" width="9.140625" style="105"/>
    <col min="12258" max="12258" width="2.7109375" style="105" customWidth="1"/>
    <col min="12259" max="12261" width="23.28515625" style="105" customWidth="1"/>
    <col min="12262" max="12262" width="14.140625" style="105" customWidth="1"/>
    <col min="12263" max="12263" width="12.28515625" style="105" customWidth="1"/>
    <col min="12264" max="12264" width="12" style="105" customWidth="1"/>
    <col min="12265" max="12265" width="12.5703125" style="105" customWidth="1"/>
    <col min="12266" max="12266" width="12" style="105" customWidth="1"/>
    <col min="12267" max="12267" width="13.140625" style="105" customWidth="1"/>
    <col min="12268" max="12269" width="12" style="105" customWidth="1"/>
    <col min="12270" max="12270" width="12.42578125" style="105" customWidth="1"/>
    <col min="12271" max="12271" width="79.85546875" style="105" bestFit="1" customWidth="1"/>
    <col min="12272" max="12272" width="2.7109375" style="105" customWidth="1"/>
    <col min="12273" max="12273" width="0" style="105" hidden="1" customWidth="1"/>
    <col min="12274" max="12275" width="8.5703125" style="105" customWidth="1"/>
    <col min="12276" max="12297" width="0" style="105" hidden="1" customWidth="1"/>
    <col min="12298" max="12298" width="76.140625" style="105" customWidth="1"/>
    <col min="12299" max="12513" width="9.140625" style="105"/>
    <col min="12514" max="12514" width="2.7109375" style="105" customWidth="1"/>
    <col min="12515" max="12517" width="23.28515625" style="105" customWidth="1"/>
    <col min="12518" max="12518" width="14.140625" style="105" customWidth="1"/>
    <col min="12519" max="12519" width="12.28515625" style="105" customWidth="1"/>
    <col min="12520" max="12520" width="12" style="105" customWidth="1"/>
    <col min="12521" max="12521" width="12.5703125" style="105" customWidth="1"/>
    <col min="12522" max="12522" width="12" style="105" customWidth="1"/>
    <col min="12523" max="12523" width="13.140625" style="105" customWidth="1"/>
    <col min="12524" max="12525" width="12" style="105" customWidth="1"/>
    <col min="12526" max="12526" width="12.42578125" style="105" customWidth="1"/>
    <col min="12527" max="12527" width="79.85546875" style="105" bestFit="1" customWidth="1"/>
    <col min="12528" max="12528" width="2.7109375" style="105" customWidth="1"/>
    <col min="12529" max="12529" width="0" style="105" hidden="1" customWidth="1"/>
    <col min="12530" max="12531" width="8.5703125" style="105" customWidth="1"/>
    <col min="12532" max="12553" width="0" style="105" hidden="1" customWidth="1"/>
    <col min="12554" max="12554" width="76.140625" style="105" customWidth="1"/>
    <col min="12555" max="12769" width="9.140625" style="105"/>
    <col min="12770" max="12770" width="2.7109375" style="105" customWidth="1"/>
    <col min="12771" max="12773" width="23.28515625" style="105" customWidth="1"/>
    <col min="12774" max="12774" width="14.140625" style="105" customWidth="1"/>
    <col min="12775" max="12775" width="12.28515625" style="105" customWidth="1"/>
    <col min="12776" max="12776" width="12" style="105" customWidth="1"/>
    <col min="12777" max="12777" width="12.5703125" style="105" customWidth="1"/>
    <col min="12778" max="12778" width="12" style="105" customWidth="1"/>
    <col min="12779" max="12779" width="13.140625" style="105" customWidth="1"/>
    <col min="12780" max="12781" width="12" style="105" customWidth="1"/>
    <col min="12782" max="12782" width="12.42578125" style="105" customWidth="1"/>
    <col min="12783" max="12783" width="79.85546875" style="105" bestFit="1" customWidth="1"/>
    <col min="12784" max="12784" width="2.7109375" style="105" customWidth="1"/>
    <col min="12785" max="12785" width="0" style="105" hidden="1" customWidth="1"/>
    <col min="12786" max="12787" width="8.5703125" style="105" customWidth="1"/>
    <col min="12788" max="12809" width="0" style="105" hidden="1" customWidth="1"/>
    <col min="12810" max="12810" width="76.140625" style="105" customWidth="1"/>
    <col min="12811" max="13025" width="9.140625" style="105"/>
    <col min="13026" max="13026" width="2.7109375" style="105" customWidth="1"/>
    <col min="13027" max="13029" width="23.28515625" style="105" customWidth="1"/>
    <col min="13030" max="13030" width="14.140625" style="105" customWidth="1"/>
    <col min="13031" max="13031" width="12.28515625" style="105" customWidth="1"/>
    <col min="13032" max="13032" width="12" style="105" customWidth="1"/>
    <col min="13033" max="13033" width="12.5703125" style="105" customWidth="1"/>
    <col min="13034" max="13034" width="12" style="105" customWidth="1"/>
    <col min="13035" max="13035" width="13.140625" style="105" customWidth="1"/>
    <col min="13036" max="13037" width="12" style="105" customWidth="1"/>
    <col min="13038" max="13038" width="12.42578125" style="105" customWidth="1"/>
    <col min="13039" max="13039" width="79.85546875" style="105" bestFit="1" customWidth="1"/>
    <col min="13040" max="13040" width="2.7109375" style="105" customWidth="1"/>
    <col min="13041" max="13041" width="0" style="105" hidden="1" customWidth="1"/>
    <col min="13042" max="13043" width="8.5703125" style="105" customWidth="1"/>
    <col min="13044" max="13065" width="0" style="105" hidden="1" customWidth="1"/>
    <col min="13066" max="13066" width="76.140625" style="105" customWidth="1"/>
    <col min="13067" max="13281" width="9.140625" style="105"/>
    <col min="13282" max="13282" width="2.7109375" style="105" customWidth="1"/>
    <col min="13283" max="13285" width="23.28515625" style="105" customWidth="1"/>
    <col min="13286" max="13286" width="14.140625" style="105" customWidth="1"/>
    <col min="13287" max="13287" width="12.28515625" style="105" customWidth="1"/>
    <col min="13288" max="13288" width="12" style="105" customWidth="1"/>
    <col min="13289" max="13289" width="12.5703125" style="105" customWidth="1"/>
    <col min="13290" max="13290" width="12" style="105" customWidth="1"/>
    <col min="13291" max="13291" width="13.140625" style="105" customWidth="1"/>
    <col min="13292" max="13293" width="12" style="105" customWidth="1"/>
    <col min="13294" max="13294" width="12.42578125" style="105" customWidth="1"/>
    <col min="13295" max="13295" width="79.85546875" style="105" bestFit="1" customWidth="1"/>
    <col min="13296" max="13296" width="2.7109375" style="105" customWidth="1"/>
    <col min="13297" max="13297" width="0" style="105" hidden="1" customWidth="1"/>
    <col min="13298" max="13299" width="8.5703125" style="105" customWidth="1"/>
    <col min="13300" max="13321" width="0" style="105" hidden="1" customWidth="1"/>
    <col min="13322" max="13322" width="76.140625" style="105" customWidth="1"/>
    <col min="13323" max="13537" width="9.140625" style="105"/>
    <col min="13538" max="13538" width="2.7109375" style="105" customWidth="1"/>
    <col min="13539" max="13541" width="23.28515625" style="105" customWidth="1"/>
    <col min="13542" max="13542" width="14.140625" style="105" customWidth="1"/>
    <col min="13543" max="13543" width="12.28515625" style="105" customWidth="1"/>
    <col min="13544" max="13544" width="12" style="105" customWidth="1"/>
    <col min="13545" max="13545" width="12.5703125" style="105" customWidth="1"/>
    <col min="13546" max="13546" width="12" style="105" customWidth="1"/>
    <col min="13547" max="13547" width="13.140625" style="105" customWidth="1"/>
    <col min="13548" max="13549" width="12" style="105" customWidth="1"/>
    <col min="13550" max="13550" width="12.42578125" style="105" customWidth="1"/>
    <col min="13551" max="13551" width="79.85546875" style="105" bestFit="1" customWidth="1"/>
    <col min="13552" max="13552" width="2.7109375" style="105" customWidth="1"/>
    <col min="13553" max="13553" width="0" style="105" hidden="1" customWidth="1"/>
    <col min="13554" max="13555" width="8.5703125" style="105" customWidth="1"/>
    <col min="13556" max="13577" width="0" style="105" hidden="1" customWidth="1"/>
    <col min="13578" max="13578" width="76.140625" style="105" customWidth="1"/>
    <col min="13579" max="13793" width="9.140625" style="105"/>
    <col min="13794" max="13794" width="2.7109375" style="105" customWidth="1"/>
    <col min="13795" max="13797" width="23.28515625" style="105" customWidth="1"/>
    <col min="13798" max="13798" width="14.140625" style="105" customWidth="1"/>
    <col min="13799" max="13799" width="12.28515625" style="105" customWidth="1"/>
    <col min="13800" max="13800" width="12" style="105" customWidth="1"/>
    <col min="13801" max="13801" width="12.5703125" style="105" customWidth="1"/>
    <col min="13802" max="13802" width="12" style="105" customWidth="1"/>
    <col min="13803" max="13803" width="13.140625" style="105" customWidth="1"/>
    <col min="13804" max="13805" width="12" style="105" customWidth="1"/>
    <col min="13806" max="13806" width="12.42578125" style="105" customWidth="1"/>
    <col min="13807" max="13807" width="79.85546875" style="105" bestFit="1" customWidth="1"/>
    <col min="13808" max="13808" width="2.7109375" style="105" customWidth="1"/>
    <col min="13809" max="13809" width="0" style="105" hidden="1" customWidth="1"/>
    <col min="13810" max="13811" width="8.5703125" style="105" customWidth="1"/>
    <col min="13812" max="13833" width="0" style="105" hidden="1" customWidth="1"/>
    <col min="13834" max="13834" width="76.140625" style="105" customWidth="1"/>
    <col min="13835" max="14049" width="9.140625" style="105"/>
    <col min="14050" max="14050" width="2.7109375" style="105" customWidth="1"/>
    <col min="14051" max="14053" width="23.28515625" style="105" customWidth="1"/>
    <col min="14054" max="14054" width="14.140625" style="105" customWidth="1"/>
    <col min="14055" max="14055" width="12.28515625" style="105" customWidth="1"/>
    <col min="14056" max="14056" width="12" style="105" customWidth="1"/>
    <col min="14057" max="14057" width="12.5703125" style="105" customWidth="1"/>
    <col min="14058" max="14058" width="12" style="105" customWidth="1"/>
    <col min="14059" max="14059" width="13.140625" style="105" customWidth="1"/>
    <col min="14060" max="14061" width="12" style="105" customWidth="1"/>
    <col min="14062" max="14062" width="12.42578125" style="105" customWidth="1"/>
    <col min="14063" max="14063" width="79.85546875" style="105" bestFit="1" customWidth="1"/>
    <col min="14064" max="14064" width="2.7109375" style="105" customWidth="1"/>
    <col min="14065" max="14065" width="0" style="105" hidden="1" customWidth="1"/>
    <col min="14066" max="14067" width="8.5703125" style="105" customWidth="1"/>
    <col min="14068" max="14089" width="0" style="105" hidden="1" customWidth="1"/>
    <col min="14090" max="14090" width="76.140625" style="105" customWidth="1"/>
    <col min="14091" max="14305" width="9.140625" style="105"/>
    <col min="14306" max="14306" width="2.7109375" style="105" customWidth="1"/>
    <col min="14307" max="14309" width="23.28515625" style="105" customWidth="1"/>
    <col min="14310" max="14310" width="14.140625" style="105" customWidth="1"/>
    <col min="14311" max="14311" width="12.28515625" style="105" customWidth="1"/>
    <col min="14312" max="14312" width="12" style="105" customWidth="1"/>
    <col min="14313" max="14313" width="12.5703125" style="105" customWidth="1"/>
    <col min="14314" max="14314" width="12" style="105" customWidth="1"/>
    <col min="14315" max="14315" width="13.140625" style="105" customWidth="1"/>
    <col min="14316" max="14317" width="12" style="105" customWidth="1"/>
    <col min="14318" max="14318" width="12.42578125" style="105" customWidth="1"/>
    <col min="14319" max="14319" width="79.85546875" style="105" bestFit="1" customWidth="1"/>
    <col min="14320" max="14320" width="2.7109375" style="105" customWidth="1"/>
    <col min="14321" max="14321" width="0" style="105" hidden="1" customWidth="1"/>
    <col min="14322" max="14323" width="8.5703125" style="105" customWidth="1"/>
    <col min="14324" max="14345" width="0" style="105" hidden="1" customWidth="1"/>
    <col min="14346" max="14346" width="76.140625" style="105" customWidth="1"/>
    <col min="14347" max="14561" width="9.140625" style="105"/>
    <col min="14562" max="14562" width="2.7109375" style="105" customWidth="1"/>
    <col min="14563" max="14565" width="23.28515625" style="105" customWidth="1"/>
    <col min="14566" max="14566" width="14.140625" style="105" customWidth="1"/>
    <col min="14567" max="14567" width="12.28515625" style="105" customWidth="1"/>
    <col min="14568" max="14568" width="12" style="105" customWidth="1"/>
    <col min="14569" max="14569" width="12.5703125" style="105" customWidth="1"/>
    <col min="14570" max="14570" width="12" style="105" customWidth="1"/>
    <col min="14571" max="14571" width="13.140625" style="105" customWidth="1"/>
    <col min="14572" max="14573" width="12" style="105" customWidth="1"/>
    <col min="14574" max="14574" width="12.42578125" style="105" customWidth="1"/>
    <col min="14575" max="14575" width="79.85546875" style="105" bestFit="1" customWidth="1"/>
    <col min="14576" max="14576" width="2.7109375" style="105" customWidth="1"/>
    <col min="14577" max="14577" width="0" style="105" hidden="1" customWidth="1"/>
    <col min="14578" max="14579" width="8.5703125" style="105" customWidth="1"/>
    <col min="14580" max="14601" width="0" style="105" hidden="1" customWidth="1"/>
    <col min="14602" max="14602" width="76.140625" style="105" customWidth="1"/>
    <col min="14603" max="14817" width="9.140625" style="105"/>
    <col min="14818" max="14818" width="2.7109375" style="105" customWidth="1"/>
    <col min="14819" max="14821" width="23.28515625" style="105" customWidth="1"/>
    <col min="14822" max="14822" width="14.140625" style="105" customWidth="1"/>
    <col min="14823" max="14823" width="12.28515625" style="105" customWidth="1"/>
    <col min="14824" max="14824" width="12" style="105" customWidth="1"/>
    <col min="14825" max="14825" width="12.5703125" style="105" customWidth="1"/>
    <col min="14826" max="14826" width="12" style="105" customWidth="1"/>
    <col min="14827" max="14827" width="13.140625" style="105" customWidth="1"/>
    <col min="14828" max="14829" width="12" style="105" customWidth="1"/>
    <col min="14830" max="14830" width="12.42578125" style="105" customWidth="1"/>
    <col min="14831" max="14831" width="79.85546875" style="105" bestFit="1" customWidth="1"/>
    <col min="14832" max="14832" width="2.7109375" style="105" customWidth="1"/>
    <col min="14833" max="14833" width="0" style="105" hidden="1" customWidth="1"/>
    <col min="14834" max="14835" width="8.5703125" style="105" customWidth="1"/>
    <col min="14836" max="14857" width="0" style="105" hidden="1" customWidth="1"/>
    <col min="14858" max="14858" width="76.140625" style="105" customWidth="1"/>
    <col min="14859" max="15073" width="9.140625" style="105"/>
    <col min="15074" max="15074" width="2.7109375" style="105" customWidth="1"/>
    <col min="15075" max="15077" width="23.28515625" style="105" customWidth="1"/>
    <col min="15078" max="15078" width="14.140625" style="105" customWidth="1"/>
    <col min="15079" max="15079" width="12.28515625" style="105" customWidth="1"/>
    <col min="15080" max="15080" width="12" style="105" customWidth="1"/>
    <col min="15081" max="15081" width="12.5703125" style="105" customWidth="1"/>
    <col min="15082" max="15082" width="12" style="105" customWidth="1"/>
    <col min="15083" max="15083" width="13.140625" style="105" customWidth="1"/>
    <col min="15084" max="15085" width="12" style="105" customWidth="1"/>
    <col min="15086" max="15086" width="12.42578125" style="105" customWidth="1"/>
    <col min="15087" max="15087" width="79.85546875" style="105" bestFit="1" customWidth="1"/>
    <col min="15088" max="15088" width="2.7109375" style="105" customWidth="1"/>
    <col min="15089" max="15089" width="0" style="105" hidden="1" customWidth="1"/>
    <col min="15090" max="15091" width="8.5703125" style="105" customWidth="1"/>
    <col min="15092" max="15113" width="0" style="105" hidden="1" customWidth="1"/>
    <col min="15114" max="15114" width="76.140625" style="105" customWidth="1"/>
    <col min="15115" max="15329" width="9.140625" style="105"/>
    <col min="15330" max="15330" width="2.7109375" style="105" customWidth="1"/>
    <col min="15331" max="15333" width="23.28515625" style="105" customWidth="1"/>
    <col min="15334" max="15334" width="14.140625" style="105" customWidth="1"/>
    <col min="15335" max="15335" width="12.28515625" style="105" customWidth="1"/>
    <col min="15336" max="15336" width="12" style="105" customWidth="1"/>
    <col min="15337" max="15337" width="12.5703125" style="105" customWidth="1"/>
    <col min="15338" max="15338" width="12" style="105" customWidth="1"/>
    <col min="15339" max="15339" width="13.140625" style="105" customWidth="1"/>
    <col min="15340" max="15341" width="12" style="105" customWidth="1"/>
    <col min="15342" max="15342" width="12.42578125" style="105" customWidth="1"/>
    <col min="15343" max="15343" width="79.85546875" style="105" bestFit="1" customWidth="1"/>
    <col min="15344" max="15344" width="2.7109375" style="105" customWidth="1"/>
    <col min="15345" max="15345" width="0" style="105" hidden="1" customWidth="1"/>
    <col min="15346" max="15347" width="8.5703125" style="105" customWidth="1"/>
    <col min="15348" max="15369" width="0" style="105" hidden="1" customWidth="1"/>
    <col min="15370" max="15370" width="76.140625" style="105" customWidth="1"/>
    <col min="15371" max="15585" width="9.140625" style="105"/>
    <col min="15586" max="15586" width="2.7109375" style="105" customWidth="1"/>
    <col min="15587" max="15589" width="23.28515625" style="105" customWidth="1"/>
    <col min="15590" max="15590" width="14.140625" style="105" customWidth="1"/>
    <col min="15591" max="15591" width="12.28515625" style="105" customWidth="1"/>
    <col min="15592" max="15592" width="12" style="105" customWidth="1"/>
    <col min="15593" max="15593" width="12.5703125" style="105" customWidth="1"/>
    <col min="15594" max="15594" width="12" style="105" customWidth="1"/>
    <col min="15595" max="15595" width="13.140625" style="105" customWidth="1"/>
    <col min="15596" max="15597" width="12" style="105" customWidth="1"/>
    <col min="15598" max="15598" width="12.42578125" style="105" customWidth="1"/>
    <col min="15599" max="15599" width="79.85546875" style="105" bestFit="1" customWidth="1"/>
    <col min="15600" max="15600" width="2.7109375" style="105" customWidth="1"/>
    <col min="15601" max="15601" width="0" style="105" hidden="1" customWidth="1"/>
    <col min="15602" max="15603" width="8.5703125" style="105" customWidth="1"/>
    <col min="15604" max="15625" width="0" style="105" hidden="1" customWidth="1"/>
    <col min="15626" max="15626" width="76.140625" style="105" customWidth="1"/>
    <col min="15627" max="15841" width="9.140625" style="105"/>
    <col min="15842" max="15842" width="2.7109375" style="105" customWidth="1"/>
    <col min="15843" max="15845" width="23.28515625" style="105" customWidth="1"/>
    <col min="15846" max="15846" width="14.140625" style="105" customWidth="1"/>
    <col min="15847" max="15847" width="12.28515625" style="105" customWidth="1"/>
    <col min="15848" max="15848" width="12" style="105" customWidth="1"/>
    <col min="15849" max="15849" width="12.5703125" style="105" customWidth="1"/>
    <col min="15850" max="15850" width="12" style="105" customWidth="1"/>
    <col min="15851" max="15851" width="13.140625" style="105" customWidth="1"/>
    <col min="15852" max="15853" width="12" style="105" customWidth="1"/>
    <col min="15854" max="15854" width="12.42578125" style="105" customWidth="1"/>
    <col min="15855" max="15855" width="79.85546875" style="105" bestFit="1" customWidth="1"/>
    <col min="15856" max="15856" width="2.7109375" style="105" customWidth="1"/>
    <col min="15857" max="15857" width="0" style="105" hidden="1" customWidth="1"/>
    <col min="15858" max="15859" width="8.5703125" style="105" customWidth="1"/>
    <col min="15860" max="15881" width="0" style="105" hidden="1" customWidth="1"/>
    <col min="15882" max="15882" width="76.140625" style="105" customWidth="1"/>
    <col min="15883" max="16097" width="9.140625" style="105"/>
    <col min="16098" max="16098" width="2.7109375" style="105" customWidth="1"/>
    <col min="16099" max="16101" width="23.28515625" style="105" customWidth="1"/>
    <col min="16102" max="16102" width="14.140625" style="105" customWidth="1"/>
    <col min="16103" max="16103" width="12.28515625" style="105" customWidth="1"/>
    <col min="16104" max="16104" width="12" style="105" customWidth="1"/>
    <col min="16105" max="16105" width="12.5703125" style="105" customWidth="1"/>
    <col min="16106" max="16106" width="12" style="105" customWidth="1"/>
    <col min="16107" max="16107" width="13.140625" style="105" customWidth="1"/>
    <col min="16108" max="16109" width="12" style="105" customWidth="1"/>
    <col min="16110" max="16110" width="12.42578125" style="105" customWidth="1"/>
    <col min="16111" max="16111" width="79.85546875" style="105" bestFit="1" customWidth="1"/>
    <col min="16112" max="16112" width="2.7109375" style="105" customWidth="1"/>
    <col min="16113" max="16113" width="0" style="105" hidden="1" customWidth="1"/>
    <col min="16114" max="16115" width="8.5703125" style="105" customWidth="1"/>
    <col min="16116" max="16137" width="0" style="105" hidden="1" customWidth="1"/>
    <col min="16138" max="16138" width="76.140625" style="105" customWidth="1"/>
    <col min="16139" max="16384" width="9.140625" style="105"/>
  </cols>
  <sheetData>
    <row r="1" spans="1:15" s="90" customFormat="1" ht="11.25" x14ac:dyDescent="0.2">
      <c r="A1" s="87"/>
      <c r="B1" s="45"/>
      <c r="C1" s="45"/>
      <c r="D1" s="45"/>
      <c r="E1" s="45"/>
      <c r="F1" s="45"/>
      <c r="G1" s="45"/>
      <c r="H1" s="45"/>
      <c r="I1" s="45"/>
      <c r="J1" s="45"/>
      <c r="K1" s="45"/>
      <c r="L1" s="88"/>
      <c r="M1" s="89"/>
      <c r="N1" s="88"/>
    </row>
    <row r="2" spans="1:15" s="90" customFormat="1" ht="17.25" customHeight="1" x14ac:dyDescent="0.25">
      <c r="A2" s="91"/>
      <c r="B2" s="280" t="s">
        <v>11</v>
      </c>
      <c r="C2" s="280"/>
      <c r="D2" s="280"/>
      <c r="E2" s="280"/>
      <c r="F2" s="280"/>
      <c r="G2" s="280"/>
      <c r="H2" s="280"/>
      <c r="I2" s="280"/>
      <c r="J2" s="280"/>
      <c r="K2" s="69"/>
      <c r="L2" s="92"/>
      <c r="M2" s="93"/>
      <c r="N2" s="92"/>
    </row>
    <row r="3" spans="1:15" s="90" customFormat="1" ht="20.25" x14ac:dyDescent="0.3">
      <c r="A3" s="91"/>
      <c r="B3" s="281" t="s">
        <v>12</v>
      </c>
      <c r="C3" s="281"/>
      <c r="D3" s="281"/>
      <c r="E3" s="281"/>
      <c r="F3" s="281"/>
      <c r="G3" s="281"/>
      <c r="H3" s="281"/>
      <c r="I3" s="281"/>
      <c r="J3" s="281"/>
      <c r="K3" s="68"/>
      <c r="L3" s="94"/>
      <c r="M3" s="95"/>
      <c r="N3" s="94"/>
    </row>
    <row r="4" spans="1:15" s="90" customFormat="1" ht="19.5" customHeight="1" x14ac:dyDescent="0.25">
      <c r="A4" s="91"/>
      <c r="B4" s="280" t="s">
        <v>22</v>
      </c>
      <c r="C4" s="280"/>
      <c r="D4" s="280"/>
      <c r="E4" s="280"/>
      <c r="F4" s="280"/>
      <c r="G4" s="280"/>
      <c r="H4" s="280"/>
      <c r="I4" s="280"/>
      <c r="J4" s="280"/>
      <c r="K4" s="69"/>
      <c r="L4" s="92"/>
      <c r="M4" s="93"/>
      <c r="N4" s="92"/>
    </row>
    <row r="5" spans="1:15" s="90" customFormat="1" ht="9.9499999999999993" customHeight="1" x14ac:dyDescent="0.2">
      <c r="A5" s="91"/>
      <c r="B5" s="46"/>
      <c r="C5" s="46"/>
      <c r="D5" s="46"/>
      <c r="E5" s="46"/>
      <c r="F5" s="46"/>
      <c r="G5" s="46"/>
      <c r="H5" s="46"/>
      <c r="I5" s="46"/>
      <c r="J5" s="46"/>
      <c r="K5" s="46"/>
      <c r="L5" s="88"/>
      <c r="M5" s="89"/>
      <c r="N5" s="88"/>
    </row>
    <row r="6" spans="1:15" s="90" customFormat="1" ht="19.5" customHeight="1" x14ac:dyDescent="0.3">
      <c r="A6" s="91"/>
      <c r="B6" s="282" t="s">
        <v>64</v>
      </c>
      <c r="C6" s="282"/>
      <c r="D6" s="282"/>
      <c r="E6" s="282"/>
      <c r="F6" s="282"/>
      <c r="G6" s="282"/>
      <c r="H6" s="282"/>
      <c r="I6" s="282"/>
      <c r="J6" s="282"/>
      <c r="K6" s="70"/>
      <c r="L6" s="96"/>
      <c r="M6" s="97"/>
      <c r="N6" s="96"/>
    </row>
    <row r="7" spans="1:15" s="90" customFormat="1" ht="19.5" customHeight="1" x14ac:dyDescent="0.2">
      <c r="A7" s="91"/>
      <c r="B7" s="286" t="s">
        <v>253</v>
      </c>
      <c r="C7" s="286"/>
      <c r="D7" s="286"/>
      <c r="E7" s="286"/>
      <c r="F7" s="286"/>
      <c r="G7" s="286"/>
      <c r="H7" s="286"/>
      <c r="I7" s="286"/>
      <c r="J7" s="286"/>
      <c r="K7" s="46"/>
      <c r="L7" s="88"/>
      <c r="M7" s="89"/>
      <c r="N7" s="88"/>
    </row>
    <row r="8" spans="1:15" s="99" customFormat="1" ht="6" customHeight="1" x14ac:dyDescent="0.2">
      <c r="A8" s="98"/>
      <c r="B8" s="47"/>
      <c r="C8" s="47"/>
      <c r="D8" s="47"/>
      <c r="E8" s="47"/>
      <c r="F8" s="47"/>
      <c r="G8" s="47"/>
      <c r="H8" s="47"/>
      <c r="I8" s="47"/>
      <c r="J8" s="47"/>
      <c r="K8" s="47"/>
      <c r="L8" s="88"/>
      <c r="M8" s="89"/>
      <c r="N8" s="88"/>
    </row>
    <row r="9" spans="1:15" s="90" customFormat="1" ht="18" x14ac:dyDescent="0.25">
      <c r="A9" s="48" t="s">
        <v>51</v>
      </c>
      <c r="B9" s="48"/>
      <c r="C9" s="49"/>
      <c r="D9" s="50"/>
      <c r="E9" s="50"/>
      <c r="F9" s="50"/>
      <c r="G9" s="51"/>
      <c r="H9" s="50"/>
      <c r="I9" s="50"/>
      <c r="J9" s="50"/>
      <c r="K9" s="50"/>
      <c r="L9" s="100"/>
      <c r="M9" s="101"/>
      <c r="N9" s="100"/>
    </row>
    <row r="10" spans="1:15" x14ac:dyDescent="0.2">
      <c r="A10" s="102"/>
      <c r="B10" s="102"/>
      <c r="C10" s="102"/>
      <c r="D10" s="102"/>
      <c r="E10" s="102"/>
      <c r="F10" s="102"/>
      <c r="G10" s="102"/>
      <c r="H10" s="102"/>
      <c r="I10" s="102"/>
      <c r="J10" s="104"/>
      <c r="K10" s="102"/>
      <c r="M10" s="106"/>
    </row>
    <row r="11" spans="1:15" ht="12.75" x14ac:dyDescent="0.2">
      <c r="A11" s="102"/>
      <c r="B11" s="141" t="s">
        <v>0</v>
      </c>
      <c r="C11" s="293" t="s">
        <v>1</v>
      </c>
      <c r="D11" s="293"/>
      <c r="E11" s="102"/>
      <c r="F11" s="102"/>
      <c r="G11" s="102"/>
      <c r="H11" s="102"/>
      <c r="I11" s="102"/>
      <c r="J11" s="104"/>
      <c r="K11" s="102"/>
      <c r="M11" s="106"/>
    </row>
    <row r="12" spans="1:15" ht="12.75" x14ac:dyDescent="0.2">
      <c r="A12" s="102"/>
      <c r="B12" s="60"/>
      <c r="C12" s="296"/>
      <c r="D12" s="297"/>
      <c r="E12" s="107"/>
      <c r="F12" s="107"/>
      <c r="G12" s="102"/>
      <c r="H12" s="102"/>
      <c r="I12" s="102"/>
      <c r="J12" s="104"/>
      <c r="K12" s="102"/>
      <c r="M12" s="106"/>
    </row>
    <row r="13" spans="1:15" ht="12.75" thickBot="1" x14ac:dyDescent="0.25">
      <c r="A13" s="102"/>
      <c r="B13" s="108"/>
      <c r="C13" s="109"/>
      <c r="D13" s="107"/>
      <c r="E13" s="107"/>
      <c r="F13" s="107"/>
      <c r="G13" s="102"/>
      <c r="H13" s="102"/>
      <c r="I13" s="102"/>
      <c r="J13" s="104"/>
      <c r="K13" s="102"/>
      <c r="M13" s="106"/>
    </row>
    <row r="14" spans="1:15" s="114" customFormat="1" ht="51.75" customHeight="1" thickBot="1" x14ac:dyDescent="0.25">
      <c r="A14" s="110"/>
      <c r="B14" s="111" t="s">
        <v>70</v>
      </c>
      <c r="C14" s="112" t="s">
        <v>77</v>
      </c>
      <c r="D14" s="112" t="s">
        <v>72</v>
      </c>
      <c r="E14" s="112" t="s">
        <v>76</v>
      </c>
      <c r="F14" s="112" t="s">
        <v>66</v>
      </c>
      <c r="G14" s="112" t="s">
        <v>65</v>
      </c>
      <c r="H14" s="112" t="s">
        <v>53</v>
      </c>
      <c r="I14" s="112" t="s">
        <v>68</v>
      </c>
      <c r="J14" s="112" t="s">
        <v>52</v>
      </c>
      <c r="K14" s="113"/>
      <c r="M14" s="115"/>
      <c r="N14" s="114" t="s">
        <v>182</v>
      </c>
      <c r="O14" s="114" t="s">
        <v>165</v>
      </c>
    </row>
    <row r="15" spans="1:15" s="114" customFormat="1" x14ac:dyDescent="0.2">
      <c r="A15" s="110"/>
      <c r="B15" s="116"/>
      <c r="C15" s="117"/>
      <c r="D15" s="209"/>
      <c r="E15" s="209"/>
      <c r="F15" s="225"/>
      <c r="G15" s="267" t="str">
        <f>IF(F15*D15=0,"",D15*F15)</f>
        <v/>
      </c>
      <c r="H15" s="255"/>
      <c r="I15" s="225"/>
      <c r="J15" s="255"/>
      <c r="K15" s="118"/>
      <c r="M15" s="115"/>
      <c r="N15" s="206" t="str">
        <f>IF(ISERROR(H15*I15*G15),"",H15*I15*G15)</f>
        <v/>
      </c>
      <c r="O15" s="206" t="str">
        <f>IF(ISERROR(I15*G15),"",I15*G15)</f>
        <v/>
      </c>
    </row>
    <row r="16" spans="1:15" s="114" customFormat="1" x14ac:dyDescent="0.2">
      <c r="A16" s="110"/>
      <c r="B16" s="119"/>
      <c r="C16" s="120"/>
      <c r="D16" s="210"/>
      <c r="E16" s="210"/>
      <c r="F16" s="226"/>
      <c r="G16" s="267" t="str">
        <f t="shared" ref="G16:G36" si="0">IF(F16*D16=0,"",D16*F16)</f>
        <v/>
      </c>
      <c r="H16" s="256"/>
      <c r="I16" s="225"/>
      <c r="J16" s="255"/>
      <c r="K16" s="118"/>
      <c r="M16" s="115"/>
      <c r="N16" s="207" t="str">
        <f t="shared" ref="N16:N36" si="1">IF(ISERROR(H16*I16*G16),"",H16*I16*G16)</f>
        <v/>
      </c>
      <c r="O16" s="207" t="str">
        <f t="shared" ref="O16:O36" si="2">IF(ISERROR(I16*G16),"",I16*G16)</f>
        <v/>
      </c>
    </row>
    <row r="17" spans="1:15" s="114" customFormat="1" x14ac:dyDescent="0.2">
      <c r="A17" s="110"/>
      <c r="B17" s="119"/>
      <c r="C17" s="120"/>
      <c r="D17" s="210"/>
      <c r="E17" s="210"/>
      <c r="F17" s="226"/>
      <c r="G17" s="267" t="str">
        <f t="shared" si="0"/>
        <v/>
      </c>
      <c r="H17" s="256"/>
      <c r="I17" s="225"/>
      <c r="J17" s="255"/>
      <c r="K17" s="118"/>
      <c r="M17" s="115"/>
      <c r="N17" s="207" t="str">
        <f t="shared" si="1"/>
        <v/>
      </c>
      <c r="O17" s="207" t="str">
        <f t="shared" si="2"/>
        <v/>
      </c>
    </row>
    <row r="18" spans="1:15" s="114" customFormat="1" x14ac:dyDescent="0.2">
      <c r="A18" s="110"/>
      <c r="B18" s="119"/>
      <c r="C18" s="120"/>
      <c r="D18" s="210"/>
      <c r="E18" s="210"/>
      <c r="F18" s="226"/>
      <c r="G18" s="267" t="str">
        <f t="shared" si="0"/>
        <v/>
      </c>
      <c r="H18" s="256"/>
      <c r="I18" s="225"/>
      <c r="J18" s="255"/>
      <c r="K18" s="118"/>
      <c r="M18" s="115"/>
      <c r="N18" s="207" t="str">
        <f t="shared" si="1"/>
        <v/>
      </c>
      <c r="O18" s="207" t="str">
        <f t="shared" si="2"/>
        <v/>
      </c>
    </row>
    <row r="19" spans="1:15" s="114" customFormat="1" x14ac:dyDescent="0.2">
      <c r="A19" s="110"/>
      <c r="B19" s="119"/>
      <c r="C19" s="120"/>
      <c r="D19" s="210"/>
      <c r="E19" s="210"/>
      <c r="F19" s="226"/>
      <c r="G19" s="267" t="str">
        <f t="shared" si="0"/>
        <v/>
      </c>
      <c r="H19" s="256"/>
      <c r="I19" s="225"/>
      <c r="J19" s="255"/>
      <c r="K19" s="118"/>
      <c r="M19" s="115"/>
      <c r="N19" s="207" t="str">
        <f t="shared" si="1"/>
        <v/>
      </c>
      <c r="O19" s="207" t="str">
        <f t="shared" si="2"/>
        <v/>
      </c>
    </row>
    <row r="20" spans="1:15" s="114" customFormat="1" x14ac:dyDescent="0.2">
      <c r="A20" s="110"/>
      <c r="B20" s="119"/>
      <c r="C20" s="120"/>
      <c r="D20" s="210"/>
      <c r="E20" s="210"/>
      <c r="F20" s="226"/>
      <c r="G20" s="267" t="str">
        <f t="shared" si="0"/>
        <v/>
      </c>
      <c r="H20" s="256"/>
      <c r="I20" s="225"/>
      <c r="J20" s="255"/>
      <c r="K20" s="118"/>
      <c r="M20" s="115"/>
      <c r="N20" s="207" t="str">
        <f t="shared" si="1"/>
        <v/>
      </c>
      <c r="O20" s="207" t="str">
        <f t="shared" si="2"/>
        <v/>
      </c>
    </row>
    <row r="21" spans="1:15" s="114" customFormat="1" x14ac:dyDescent="0.2">
      <c r="A21" s="110"/>
      <c r="B21" s="119"/>
      <c r="C21" s="120"/>
      <c r="D21" s="210"/>
      <c r="E21" s="210"/>
      <c r="F21" s="226"/>
      <c r="G21" s="267" t="str">
        <f t="shared" si="0"/>
        <v/>
      </c>
      <c r="H21" s="256"/>
      <c r="I21" s="225"/>
      <c r="J21" s="255"/>
      <c r="K21" s="118"/>
      <c r="M21" s="115"/>
      <c r="N21" s="207" t="str">
        <f t="shared" si="1"/>
        <v/>
      </c>
      <c r="O21" s="207" t="str">
        <f t="shared" si="2"/>
        <v/>
      </c>
    </row>
    <row r="22" spans="1:15" s="114" customFormat="1" x14ac:dyDescent="0.2">
      <c r="A22" s="110"/>
      <c r="B22" s="119"/>
      <c r="C22" s="120"/>
      <c r="D22" s="210"/>
      <c r="E22" s="210"/>
      <c r="F22" s="226"/>
      <c r="G22" s="267" t="str">
        <f t="shared" si="0"/>
        <v/>
      </c>
      <c r="H22" s="256"/>
      <c r="I22" s="225"/>
      <c r="J22" s="255"/>
      <c r="K22" s="118"/>
      <c r="M22" s="115"/>
      <c r="N22" s="207" t="str">
        <f t="shared" si="1"/>
        <v/>
      </c>
      <c r="O22" s="207" t="str">
        <f t="shared" si="2"/>
        <v/>
      </c>
    </row>
    <row r="23" spans="1:15" s="114" customFormat="1" x14ac:dyDescent="0.2">
      <c r="A23" s="110"/>
      <c r="B23" s="119"/>
      <c r="C23" s="120"/>
      <c r="D23" s="210"/>
      <c r="E23" s="210"/>
      <c r="F23" s="226"/>
      <c r="G23" s="267" t="str">
        <f t="shared" si="0"/>
        <v/>
      </c>
      <c r="H23" s="256"/>
      <c r="I23" s="225"/>
      <c r="J23" s="255"/>
      <c r="K23" s="118"/>
      <c r="M23" s="115"/>
      <c r="N23" s="207" t="str">
        <f t="shared" si="1"/>
        <v/>
      </c>
      <c r="O23" s="207" t="str">
        <f t="shared" si="2"/>
        <v/>
      </c>
    </row>
    <row r="24" spans="1:15" s="114" customFormat="1" x14ac:dyDescent="0.2">
      <c r="A24" s="110"/>
      <c r="B24" s="119"/>
      <c r="C24" s="120"/>
      <c r="D24" s="210"/>
      <c r="E24" s="210"/>
      <c r="F24" s="226"/>
      <c r="G24" s="267" t="str">
        <f t="shared" si="0"/>
        <v/>
      </c>
      <c r="H24" s="256"/>
      <c r="I24" s="225"/>
      <c r="J24" s="255"/>
      <c r="K24" s="118"/>
      <c r="M24" s="115"/>
      <c r="N24" s="207" t="str">
        <f t="shared" si="1"/>
        <v/>
      </c>
      <c r="O24" s="207" t="str">
        <f t="shared" si="2"/>
        <v/>
      </c>
    </row>
    <row r="25" spans="1:15" s="114" customFormat="1" x14ac:dyDescent="0.2">
      <c r="A25" s="110"/>
      <c r="B25" s="119"/>
      <c r="C25" s="120"/>
      <c r="D25" s="210"/>
      <c r="E25" s="210"/>
      <c r="F25" s="226"/>
      <c r="G25" s="267" t="str">
        <f t="shared" si="0"/>
        <v/>
      </c>
      <c r="H25" s="256"/>
      <c r="I25" s="225"/>
      <c r="J25" s="255"/>
      <c r="K25" s="118"/>
      <c r="M25" s="115"/>
      <c r="N25" s="207" t="str">
        <f t="shared" si="1"/>
        <v/>
      </c>
      <c r="O25" s="207" t="str">
        <f t="shared" si="2"/>
        <v/>
      </c>
    </row>
    <row r="26" spans="1:15" s="114" customFormat="1" x14ac:dyDescent="0.2">
      <c r="A26" s="110"/>
      <c r="B26" s="119"/>
      <c r="C26" s="120"/>
      <c r="D26" s="210"/>
      <c r="E26" s="210"/>
      <c r="F26" s="226"/>
      <c r="G26" s="267" t="str">
        <f t="shared" si="0"/>
        <v/>
      </c>
      <c r="H26" s="256"/>
      <c r="I26" s="225"/>
      <c r="J26" s="255"/>
      <c r="K26" s="118"/>
      <c r="M26" s="115"/>
      <c r="N26" s="207" t="str">
        <f t="shared" si="1"/>
        <v/>
      </c>
      <c r="O26" s="207" t="str">
        <f t="shared" si="2"/>
        <v/>
      </c>
    </row>
    <row r="27" spans="1:15" s="114" customFormat="1" x14ac:dyDescent="0.2">
      <c r="A27" s="110"/>
      <c r="B27" s="119"/>
      <c r="C27" s="120"/>
      <c r="D27" s="210"/>
      <c r="E27" s="210"/>
      <c r="F27" s="226"/>
      <c r="G27" s="267" t="str">
        <f t="shared" si="0"/>
        <v/>
      </c>
      <c r="H27" s="256"/>
      <c r="I27" s="225"/>
      <c r="J27" s="255"/>
      <c r="K27" s="118"/>
      <c r="M27" s="115"/>
      <c r="N27" s="207" t="str">
        <f t="shared" si="1"/>
        <v/>
      </c>
      <c r="O27" s="207" t="str">
        <f t="shared" si="2"/>
        <v/>
      </c>
    </row>
    <row r="28" spans="1:15" s="114" customFormat="1" x14ac:dyDescent="0.2">
      <c r="A28" s="110"/>
      <c r="B28" s="119"/>
      <c r="C28" s="120"/>
      <c r="D28" s="210"/>
      <c r="E28" s="210"/>
      <c r="F28" s="226"/>
      <c r="G28" s="267" t="str">
        <f t="shared" si="0"/>
        <v/>
      </c>
      <c r="H28" s="256"/>
      <c r="I28" s="225"/>
      <c r="J28" s="255"/>
      <c r="K28" s="118"/>
      <c r="M28" s="115"/>
      <c r="N28" s="207" t="str">
        <f t="shared" si="1"/>
        <v/>
      </c>
      <c r="O28" s="207" t="str">
        <f t="shared" si="2"/>
        <v/>
      </c>
    </row>
    <row r="29" spans="1:15" s="114" customFormat="1" x14ac:dyDescent="0.2">
      <c r="A29" s="110"/>
      <c r="B29" s="119"/>
      <c r="C29" s="120"/>
      <c r="D29" s="210"/>
      <c r="E29" s="210"/>
      <c r="F29" s="226"/>
      <c r="G29" s="267" t="str">
        <f t="shared" si="0"/>
        <v/>
      </c>
      <c r="H29" s="256"/>
      <c r="I29" s="225"/>
      <c r="J29" s="255"/>
      <c r="K29" s="118"/>
      <c r="M29" s="115"/>
      <c r="N29" s="207" t="str">
        <f t="shared" si="1"/>
        <v/>
      </c>
      <c r="O29" s="207" t="str">
        <f t="shared" si="2"/>
        <v/>
      </c>
    </row>
    <row r="30" spans="1:15" s="114" customFormat="1" x14ac:dyDescent="0.2">
      <c r="A30" s="110"/>
      <c r="B30" s="119"/>
      <c r="C30" s="120"/>
      <c r="D30" s="210"/>
      <c r="E30" s="210"/>
      <c r="F30" s="226"/>
      <c r="G30" s="267" t="str">
        <f t="shared" si="0"/>
        <v/>
      </c>
      <c r="H30" s="256"/>
      <c r="I30" s="225"/>
      <c r="J30" s="255"/>
      <c r="K30" s="118"/>
      <c r="M30" s="115"/>
      <c r="N30" s="207" t="str">
        <f t="shared" si="1"/>
        <v/>
      </c>
      <c r="O30" s="207" t="str">
        <f t="shared" si="2"/>
        <v/>
      </c>
    </row>
    <row r="31" spans="1:15" s="114" customFormat="1" x14ac:dyDescent="0.2">
      <c r="A31" s="110"/>
      <c r="B31" s="119"/>
      <c r="C31" s="120"/>
      <c r="D31" s="210"/>
      <c r="E31" s="210"/>
      <c r="F31" s="226"/>
      <c r="G31" s="267" t="str">
        <f t="shared" si="0"/>
        <v/>
      </c>
      <c r="H31" s="256"/>
      <c r="I31" s="225"/>
      <c r="J31" s="255"/>
      <c r="K31" s="118"/>
      <c r="M31" s="115"/>
      <c r="N31" s="207" t="str">
        <f t="shared" si="1"/>
        <v/>
      </c>
      <c r="O31" s="207" t="str">
        <f t="shared" si="2"/>
        <v/>
      </c>
    </row>
    <row r="32" spans="1:15" s="114" customFormat="1" x14ac:dyDescent="0.2">
      <c r="A32" s="110"/>
      <c r="B32" s="119"/>
      <c r="C32" s="120"/>
      <c r="D32" s="210"/>
      <c r="E32" s="210"/>
      <c r="F32" s="226"/>
      <c r="G32" s="267" t="str">
        <f t="shared" si="0"/>
        <v/>
      </c>
      <c r="H32" s="256"/>
      <c r="I32" s="225"/>
      <c r="J32" s="255"/>
      <c r="K32" s="118"/>
      <c r="M32" s="115"/>
      <c r="N32" s="207" t="str">
        <f t="shared" si="1"/>
        <v/>
      </c>
      <c r="O32" s="207" t="str">
        <f t="shared" si="2"/>
        <v/>
      </c>
    </row>
    <row r="33" spans="1:15" s="114" customFormat="1" x14ac:dyDescent="0.2">
      <c r="A33" s="110"/>
      <c r="B33" s="119"/>
      <c r="C33" s="120"/>
      <c r="D33" s="210"/>
      <c r="E33" s="210"/>
      <c r="F33" s="226"/>
      <c r="G33" s="267" t="str">
        <f t="shared" si="0"/>
        <v/>
      </c>
      <c r="H33" s="256"/>
      <c r="I33" s="225"/>
      <c r="J33" s="255"/>
      <c r="K33" s="118"/>
      <c r="M33" s="115"/>
      <c r="N33" s="207" t="str">
        <f t="shared" si="1"/>
        <v/>
      </c>
      <c r="O33" s="207" t="str">
        <f t="shared" si="2"/>
        <v/>
      </c>
    </row>
    <row r="34" spans="1:15" s="114" customFormat="1" x14ac:dyDescent="0.2">
      <c r="A34" s="110"/>
      <c r="B34" s="119"/>
      <c r="C34" s="120"/>
      <c r="D34" s="210"/>
      <c r="E34" s="210"/>
      <c r="F34" s="226"/>
      <c r="G34" s="267" t="str">
        <f t="shared" si="0"/>
        <v/>
      </c>
      <c r="H34" s="256"/>
      <c r="I34" s="225"/>
      <c r="J34" s="255"/>
      <c r="K34" s="118"/>
      <c r="M34" s="115"/>
      <c r="N34" s="207" t="str">
        <f t="shared" si="1"/>
        <v/>
      </c>
      <c r="O34" s="207" t="str">
        <f t="shared" si="2"/>
        <v/>
      </c>
    </row>
    <row r="35" spans="1:15" s="114" customFormat="1" x14ac:dyDescent="0.2">
      <c r="A35" s="110"/>
      <c r="B35" s="119"/>
      <c r="C35" s="120"/>
      <c r="D35" s="210"/>
      <c r="E35" s="210"/>
      <c r="F35" s="226"/>
      <c r="G35" s="267" t="str">
        <f t="shared" si="0"/>
        <v/>
      </c>
      <c r="H35" s="256"/>
      <c r="I35" s="225"/>
      <c r="J35" s="255"/>
      <c r="K35" s="118"/>
      <c r="M35" s="115"/>
      <c r="N35" s="207" t="str">
        <f t="shared" si="1"/>
        <v/>
      </c>
      <c r="O35" s="207" t="str">
        <f t="shared" si="2"/>
        <v/>
      </c>
    </row>
    <row r="36" spans="1:15" s="114" customFormat="1" ht="12.75" thickBot="1" x14ac:dyDescent="0.25">
      <c r="A36" s="110"/>
      <c r="B36" s="121"/>
      <c r="C36" s="122"/>
      <c r="D36" s="211"/>
      <c r="E36" s="211"/>
      <c r="F36" s="227"/>
      <c r="G36" s="267" t="str">
        <f t="shared" si="0"/>
        <v/>
      </c>
      <c r="H36" s="257"/>
      <c r="I36" s="227"/>
      <c r="J36" s="257"/>
      <c r="K36" s="118"/>
      <c r="M36" s="115"/>
      <c r="N36" s="208" t="str">
        <f t="shared" si="1"/>
        <v/>
      </c>
      <c r="O36" s="208" t="str">
        <f t="shared" si="2"/>
        <v/>
      </c>
    </row>
    <row r="37" spans="1:15" x14ac:dyDescent="0.2">
      <c r="A37" s="102"/>
      <c r="B37" s="139" t="s">
        <v>67</v>
      </c>
      <c r="C37" s="128"/>
      <c r="D37" s="128"/>
      <c r="E37" s="128"/>
      <c r="F37" s="128"/>
      <c r="G37" s="128"/>
      <c r="H37" s="128"/>
      <c r="I37" s="128"/>
      <c r="J37" s="128"/>
      <c r="K37" s="107"/>
      <c r="M37" s="106"/>
      <c r="N37" s="105">
        <f>SUM(N15:N36)</f>
        <v>0</v>
      </c>
      <c r="O37" s="105">
        <f>SUM(O15:O36)</f>
        <v>0</v>
      </c>
    </row>
    <row r="38" spans="1:15" ht="12.75" customHeight="1" x14ac:dyDescent="0.2">
      <c r="A38" s="102"/>
      <c r="B38" s="147" t="s">
        <v>69</v>
      </c>
      <c r="C38" s="127"/>
      <c r="D38" s="127"/>
      <c r="E38" s="127"/>
      <c r="F38" s="127"/>
      <c r="G38" s="127"/>
      <c r="H38" s="127"/>
      <c r="I38" s="127"/>
      <c r="J38" s="127"/>
      <c r="K38" s="123"/>
      <c r="M38" s="106"/>
    </row>
    <row r="39" spans="1:15" ht="12.75" thickBot="1" x14ac:dyDescent="0.25">
      <c r="A39" s="102"/>
      <c r="B39" s="247" t="s">
        <v>204</v>
      </c>
      <c r="C39" s="122"/>
      <c r="D39" s="246" t="s">
        <v>205</v>
      </c>
      <c r="E39" s="268">
        <f>C39*365.24</f>
        <v>0</v>
      </c>
      <c r="F39" s="248" t="s">
        <v>206</v>
      </c>
      <c r="G39" s="127"/>
      <c r="H39" s="127"/>
      <c r="I39" s="127"/>
      <c r="J39" s="127"/>
      <c r="K39" s="123"/>
      <c r="M39" s="106"/>
    </row>
    <row r="40" spans="1:15" ht="26.25" thickBot="1" x14ac:dyDescent="0.25">
      <c r="A40" s="102"/>
      <c r="B40" s="102"/>
      <c r="C40" s="102"/>
      <c r="D40" s="124"/>
      <c r="E40" s="103"/>
      <c r="F40" s="124"/>
      <c r="G40" s="107"/>
      <c r="H40" s="102"/>
      <c r="I40" s="104"/>
      <c r="J40" s="102"/>
      <c r="K40" s="102"/>
      <c r="M40" s="106"/>
      <c r="N40" s="112" t="s">
        <v>71</v>
      </c>
      <c r="O40" s="173" t="str">
        <f>IF(O37=0,"",N37/O37)</f>
        <v/>
      </c>
    </row>
    <row r="41" spans="1:15" ht="29.25" customHeight="1" thickBot="1" x14ac:dyDescent="0.25">
      <c r="A41" s="102"/>
      <c r="B41" s="102"/>
      <c r="C41" s="112" t="s">
        <v>71</v>
      </c>
      <c r="D41" s="261" t="str">
        <f>O40</f>
        <v/>
      </c>
      <c r="E41" s="103"/>
      <c r="F41" s="148"/>
      <c r="G41" s="107"/>
      <c r="H41" s="102"/>
      <c r="I41" s="102"/>
      <c r="J41" s="102"/>
      <c r="K41" s="102"/>
      <c r="M41" s="106"/>
      <c r="N41" s="112" t="s">
        <v>73</v>
      </c>
      <c r="O41" s="205" t="e">
        <f>AVERAGE(J15:J36)</f>
        <v>#DIV/0!</v>
      </c>
    </row>
    <row r="42" spans="1:15" ht="27.75" customHeight="1" thickBot="1" x14ac:dyDescent="0.25">
      <c r="A42" s="102"/>
      <c r="B42" s="103"/>
      <c r="C42" s="112" t="s">
        <v>73</v>
      </c>
      <c r="D42" s="261" t="str">
        <f>IF(ISERROR(O41),"",O41)</f>
        <v/>
      </c>
      <c r="E42" s="103"/>
      <c r="F42" s="148"/>
      <c r="G42" s="103"/>
      <c r="H42" s="102"/>
      <c r="I42" s="102"/>
      <c r="J42" s="102"/>
      <c r="K42" s="102"/>
      <c r="M42" s="106"/>
      <c r="N42" s="112" t="s">
        <v>74</v>
      </c>
      <c r="O42" s="173" t="e">
        <f>(O41-O40)*O37</f>
        <v>#DIV/0!</v>
      </c>
    </row>
    <row r="43" spans="1:15" ht="29.25" customHeight="1" thickBot="1" x14ac:dyDescent="0.25">
      <c r="A43" s="102"/>
      <c r="B43" s="103"/>
      <c r="C43" s="112" t="s">
        <v>74</v>
      </c>
      <c r="D43" s="261" t="str">
        <f>IFERROR(O42,"")</f>
        <v/>
      </c>
      <c r="E43" s="103"/>
      <c r="F43" s="148"/>
      <c r="G43" s="103"/>
      <c r="H43" s="102"/>
      <c r="I43" s="102"/>
      <c r="J43" s="102"/>
      <c r="K43" s="102"/>
      <c r="M43" s="106"/>
    </row>
    <row r="44" spans="1:15" x14ac:dyDescent="0.2">
      <c r="A44" s="103"/>
      <c r="B44" s="103"/>
      <c r="C44" s="103"/>
      <c r="D44" s="103"/>
      <c r="E44" s="103"/>
      <c r="F44" s="103"/>
      <c r="G44" s="103"/>
      <c r="H44" s="103"/>
      <c r="I44" s="103"/>
      <c r="J44" s="103"/>
      <c r="K44" s="103"/>
      <c r="L44" s="106"/>
      <c r="M44" s="106"/>
    </row>
    <row r="45" spans="1:15" ht="12.75" thickBot="1" x14ac:dyDescent="0.25">
      <c r="A45" s="103"/>
      <c r="B45" s="103"/>
      <c r="C45" s="103"/>
      <c r="D45" s="103"/>
      <c r="E45" s="103"/>
      <c r="F45" s="103"/>
      <c r="G45" s="103"/>
      <c r="H45" s="103"/>
      <c r="I45" s="103"/>
      <c r="J45" s="103"/>
      <c r="K45" s="103"/>
    </row>
    <row r="46" spans="1:15" ht="13.5" customHeight="1" thickBot="1" x14ac:dyDescent="0.25">
      <c r="A46" s="103"/>
      <c r="B46" s="313" t="s">
        <v>14</v>
      </c>
      <c r="C46" s="314"/>
      <c r="D46" s="314"/>
      <c r="E46" s="314"/>
      <c r="F46" s="314"/>
      <c r="G46" s="314"/>
      <c r="H46" s="315"/>
      <c r="I46" s="317" t="s">
        <v>251</v>
      </c>
      <c r="J46" s="318"/>
      <c r="K46" s="140"/>
    </row>
    <row r="47" spans="1:15" ht="12" customHeight="1" x14ac:dyDescent="0.2">
      <c r="A47" s="103"/>
      <c r="B47" s="300" t="s">
        <v>32</v>
      </c>
      <c r="C47" s="301"/>
      <c r="D47" s="301"/>
      <c r="E47" s="301"/>
      <c r="F47" s="301"/>
      <c r="G47" s="301"/>
      <c r="H47" s="302"/>
      <c r="I47" s="319"/>
      <c r="J47" s="320"/>
      <c r="K47" s="103"/>
    </row>
    <row r="48" spans="1:15" ht="12.75" customHeight="1" x14ac:dyDescent="0.2">
      <c r="A48" s="103"/>
      <c r="B48" s="303"/>
      <c r="C48" s="304"/>
      <c r="D48" s="304"/>
      <c r="E48" s="304"/>
      <c r="F48" s="304"/>
      <c r="G48" s="304"/>
      <c r="H48" s="305"/>
      <c r="I48" s="319"/>
      <c r="J48" s="320"/>
      <c r="K48" s="103"/>
    </row>
    <row r="49" spans="1:11" ht="12.75" customHeight="1" x14ac:dyDescent="0.2">
      <c r="A49" s="103"/>
      <c r="B49" s="303"/>
      <c r="C49" s="304"/>
      <c r="D49" s="304"/>
      <c r="E49" s="304"/>
      <c r="F49" s="304"/>
      <c r="G49" s="304"/>
      <c r="H49" s="305"/>
      <c r="I49" s="319"/>
      <c r="J49" s="320"/>
      <c r="K49" s="103"/>
    </row>
    <row r="50" spans="1:11" ht="12.75" customHeight="1" thickBot="1" x14ac:dyDescent="0.25">
      <c r="A50" s="103"/>
      <c r="B50" s="306"/>
      <c r="C50" s="307"/>
      <c r="D50" s="307"/>
      <c r="E50" s="307"/>
      <c r="F50" s="307"/>
      <c r="G50" s="307"/>
      <c r="H50" s="308"/>
      <c r="I50" s="321"/>
      <c r="J50" s="322"/>
      <c r="K50" s="103"/>
    </row>
    <row r="51" spans="1:11" ht="13.5" customHeight="1" x14ac:dyDescent="0.2">
      <c r="A51" s="103"/>
      <c r="B51" s="103"/>
      <c r="C51" s="103"/>
      <c r="D51" s="103"/>
      <c r="E51" s="103"/>
      <c r="F51" s="103"/>
      <c r="G51" s="103"/>
      <c r="H51" s="103"/>
      <c r="I51" s="103"/>
      <c r="J51" s="103"/>
      <c r="K51" s="103"/>
    </row>
    <row r="52" spans="1:11" x14ac:dyDescent="0.2">
      <c r="A52" s="103"/>
      <c r="B52" s="103"/>
      <c r="C52" s="103"/>
      <c r="D52" s="103"/>
      <c r="E52" s="103"/>
      <c r="F52" s="103"/>
      <c r="G52" s="103"/>
      <c r="H52" s="103"/>
      <c r="I52" s="103"/>
      <c r="J52" s="103"/>
      <c r="K52" s="103"/>
    </row>
    <row r="53" spans="1:11" x14ac:dyDescent="0.2">
      <c r="J53" s="105"/>
    </row>
    <row r="54" spans="1:11" hidden="1" x14ac:dyDescent="0.2">
      <c r="J54" s="105"/>
    </row>
    <row r="55" spans="1:11" hidden="1" x14ac:dyDescent="0.2">
      <c r="E55" s="148" t="s">
        <v>79</v>
      </c>
      <c r="J55" s="105"/>
    </row>
    <row r="56" spans="1:11" hidden="1" x14ac:dyDescent="0.2">
      <c r="E56" s="148" t="s">
        <v>75</v>
      </c>
      <c r="J56" s="105"/>
    </row>
    <row r="57" spans="1:11" hidden="1" x14ac:dyDescent="0.2">
      <c r="E57" s="148" t="s">
        <v>78</v>
      </c>
      <c r="J57" s="105"/>
    </row>
    <row r="58" spans="1:11" x14ac:dyDescent="0.2">
      <c r="J58" s="105"/>
    </row>
    <row r="59" spans="1:11" x14ac:dyDescent="0.2">
      <c r="J59" s="105"/>
    </row>
    <row r="60" spans="1:11" x14ac:dyDescent="0.2">
      <c r="J60" s="105"/>
    </row>
    <row r="61" spans="1:11" x14ac:dyDescent="0.2">
      <c r="J61" s="105"/>
    </row>
    <row r="62" spans="1:11" x14ac:dyDescent="0.2">
      <c r="J62" s="105"/>
    </row>
    <row r="63" spans="1:11" x14ac:dyDescent="0.2">
      <c r="J63" s="105"/>
    </row>
    <row r="64" spans="1:11" x14ac:dyDescent="0.2">
      <c r="J64" s="105"/>
    </row>
    <row r="65" spans="3:10" x14ac:dyDescent="0.2">
      <c r="J65" s="105"/>
    </row>
    <row r="66" spans="3:10" x14ac:dyDescent="0.2">
      <c r="J66" s="105"/>
    </row>
    <row r="67" spans="3:10" x14ac:dyDescent="0.2">
      <c r="J67" s="105"/>
    </row>
    <row r="68" spans="3:10" x14ac:dyDescent="0.2">
      <c r="J68" s="105"/>
    </row>
    <row r="69" spans="3:10" x14ac:dyDescent="0.2">
      <c r="C69" s="125"/>
      <c r="I69" s="126"/>
      <c r="J69" s="105"/>
    </row>
    <row r="70" spans="3:10" x14ac:dyDescent="0.2">
      <c r="C70" s="125"/>
      <c r="I70" s="126"/>
      <c r="J70" s="105"/>
    </row>
    <row r="71" spans="3:10" x14ac:dyDescent="0.2">
      <c r="C71" s="125"/>
      <c r="I71" s="126"/>
      <c r="J71" s="105"/>
    </row>
    <row r="72" spans="3:10" x14ac:dyDescent="0.2">
      <c r="C72" s="125"/>
      <c r="I72" s="126"/>
      <c r="J72" s="105"/>
    </row>
    <row r="73" spans="3:10" x14ac:dyDescent="0.2">
      <c r="C73" s="125"/>
      <c r="I73" s="126"/>
      <c r="J73" s="105"/>
    </row>
    <row r="74" spans="3:10" x14ac:dyDescent="0.2">
      <c r="C74" s="125"/>
      <c r="I74" s="126"/>
      <c r="J74" s="105"/>
    </row>
    <row r="75" spans="3:10" x14ac:dyDescent="0.2">
      <c r="C75" s="125"/>
      <c r="I75" s="126"/>
      <c r="J75" s="105"/>
    </row>
    <row r="76" spans="3:10" x14ac:dyDescent="0.2">
      <c r="C76" s="125"/>
      <c r="I76" s="126"/>
      <c r="J76" s="105"/>
    </row>
    <row r="77" spans="3:10" x14ac:dyDescent="0.2">
      <c r="C77" s="125"/>
      <c r="I77" s="126"/>
      <c r="J77" s="105"/>
    </row>
    <row r="78" spans="3:10" x14ac:dyDescent="0.2">
      <c r="C78" s="125"/>
      <c r="I78" s="126"/>
      <c r="J78" s="105"/>
    </row>
    <row r="79" spans="3:10" x14ac:dyDescent="0.2">
      <c r="C79" s="125"/>
      <c r="I79" s="126"/>
      <c r="J79" s="105"/>
    </row>
    <row r="80" spans="3:10" x14ac:dyDescent="0.2">
      <c r="C80" s="125"/>
      <c r="I80" s="126"/>
      <c r="J80" s="105"/>
    </row>
    <row r="81" spans="3:10" x14ac:dyDescent="0.2">
      <c r="C81" s="125"/>
      <c r="I81" s="126"/>
      <c r="J81" s="105"/>
    </row>
    <row r="82" spans="3:10" x14ac:dyDescent="0.2">
      <c r="C82" s="125"/>
      <c r="I82" s="126"/>
      <c r="J82" s="105"/>
    </row>
    <row r="83" spans="3:10" x14ac:dyDescent="0.2">
      <c r="C83" s="125"/>
      <c r="I83" s="126"/>
      <c r="J83" s="105"/>
    </row>
    <row r="84" spans="3:10" x14ac:dyDescent="0.2">
      <c r="C84" s="125"/>
      <c r="I84" s="126"/>
      <c r="J84" s="105"/>
    </row>
    <row r="85" spans="3:10" x14ac:dyDescent="0.2">
      <c r="C85" s="125"/>
      <c r="I85" s="126"/>
      <c r="J85" s="105"/>
    </row>
    <row r="86" spans="3:10" x14ac:dyDescent="0.2">
      <c r="C86" s="125"/>
      <c r="I86" s="126"/>
      <c r="J86" s="105"/>
    </row>
    <row r="87" spans="3:10" x14ac:dyDescent="0.2">
      <c r="C87" s="125"/>
      <c r="I87" s="126"/>
      <c r="J87" s="105"/>
    </row>
    <row r="88" spans="3:10" x14ac:dyDescent="0.2">
      <c r="C88" s="125"/>
      <c r="I88" s="126"/>
      <c r="J88" s="105"/>
    </row>
    <row r="89" spans="3:10" x14ac:dyDescent="0.2">
      <c r="C89" s="125"/>
      <c r="I89" s="126"/>
      <c r="J89" s="105"/>
    </row>
    <row r="90" spans="3:10" x14ac:dyDescent="0.2">
      <c r="C90" s="125"/>
      <c r="I90" s="126"/>
      <c r="J90" s="105"/>
    </row>
    <row r="91" spans="3:10" x14ac:dyDescent="0.2">
      <c r="C91" s="125"/>
      <c r="I91" s="126"/>
      <c r="J91" s="105"/>
    </row>
    <row r="92" spans="3:10" x14ac:dyDescent="0.2">
      <c r="C92" s="125"/>
      <c r="I92" s="126"/>
      <c r="J92" s="105"/>
    </row>
    <row r="93" spans="3:10" x14ac:dyDescent="0.2">
      <c r="C93" s="125"/>
      <c r="I93" s="126"/>
      <c r="J93" s="105"/>
    </row>
    <row r="94" spans="3:10" x14ac:dyDescent="0.2">
      <c r="C94" s="125"/>
      <c r="I94" s="126"/>
      <c r="J94" s="105"/>
    </row>
    <row r="95" spans="3:10" x14ac:dyDescent="0.2">
      <c r="C95" s="125"/>
      <c r="I95" s="126"/>
      <c r="J95" s="105"/>
    </row>
    <row r="96" spans="3:10" x14ac:dyDescent="0.2">
      <c r="C96" s="125"/>
      <c r="I96" s="126"/>
      <c r="J96" s="105"/>
    </row>
    <row r="97" spans="3:10" x14ac:dyDescent="0.2">
      <c r="C97" s="125"/>
      <c r="I97" s="126"/>
      <c r="J97" s="105"/>
    </row>
    <row r="98" spans="3:10" x14ac:dyDescent="0.2">
      <c r="C98" s="125"/>
      <c r="I98" s="126"/>
      <c r="J98" s="105"/>
    </row>
    <row r="99" spans="3:10" x14ac:dyDescent="0.2">
      <c r="C99" s="125"/>
      <c r="I99" s="126"/>
      <c r="J99" s="105"/>
    </row>
    <row r="100" spans="3:10" x14ac:dyDescent="0.2">
      <c r="C100" s="125"/>
      <c r="I100" s="126"/>
      <c r="J100" s="105"/>
    </row>
    <row r="101" spans="3:10" x14ac:dyDescent="0.2">
      <c r="C101" s="125"/>
      <c r="I101" s="126"/>
      <c r="J101" s="105"/>
    </row>
    <row r="102" spans="3:10" x14ac:dyDescent="0.2">
      <c r="C102" s="125"/>
      <c r="I102" s="126"/>
      <c r="J102" s="105"/>
    </row>
    <row r="103" spans="3:10" x14ac:dyDescent="0.2">
      <c r="C103" s="125"/>
      <c r="I103" s="126"/>
      <c r="J103" s="105"/>
    </row>
    <row r="104" spans="3:10" x14ac:dyDescent="0.2">
      <c r="C104" s="125"/>
      <c r="I104" s="126"/>
      <c r="J104" s="105"/>
    </row>
    <row r="105" spans="3:10" x14ac:dyDescent="0.2">
      <c r="C105" s="125"/>
      <c r="I105" s="126"/>
      <c r="J105" s="105"/>
    </row>
    <row r="106" spans="3:10" x14ac:dyDescent="0.2">
      <c r="C106" s="125"/>
      <c r="I106" s="126"/>
      <c r="J106" s="105"/>
    </row>
    <row r="107" spans="3:10" x14ac:dyDescent="0.2">
      <c r="C107" s="125"/>
      <c r="I107" s="126"/>
      <c r="J107" s="105"/>
    </row>
    <row r="108" spans="3:10" x14ac:dyDescent="0.2">
      <c r="C108" s="125"/>
      <c r="I108" s="126"/>
      <c r="J108" s="105"/>
    </row>
    <row r="109" spans="3:10" x14ac:dyDescent="0.2">
      <c r="C109" s="125"/>
      <c r="I109" s="126"/>
      <c r="J109" s="105"/>
    </row>
    <row r="110" spans="3:10" x14ac:dyDescent="0.2">
      <c r="C110" s="125"/>
      <c r="I110" s="126"/>
      <c r="J110" s="105"/>
    </row>
    <row r="111" spans="3:10" x14ac:dyDescent="0.2">
      <c r="C111" s="125"/>
      <c r="I111" s="126"/>
      <c r="J111" s="105"/>
    </row>
    <row r="112" spans="3:10" x14ac:dyDescent="0.2">
      <c r="C112" s="125"/>
      <c r="I112" s="126"/>
      <c r="J112" s="105"/>
    </row>
    <row r="113" spans="3:10" x14ac:dyDescent="0.2">
      <c r="C113" s="125"/>
      <c r="I113" s="126"/>
      <c r="J113" s="105"/>
    </row>
    <row r="114" spans="3:10" x14ac:dyDescent="0.2">
      <c r="C114" s="125"/>
      <c r="I114" s="126"/>
      <c r="J114" s="105"/>
    </row>
    <row r="115" spans="3:10" x14ac:dyDescent="0.2">
      <c r="C115" s="125"/>
      <c r="I115" s="126"/>
      <c r="J115" s="105"/>
    </row>
    <row r="116" spans="3:10" x14ac:dyDescent="0.2">
      <c r="C116" s="125"/>
      <c r="I116" s="126"/>
      <c r="J116" s="105"/>
    </row>
    <row r="117" spans="3:10" x14ac:dyDescent="0.2">
      <c r="C117" s="125"/>
      <c r="I117" s="126"/>
      <c r="J117" s="105"/>
    </row>
    <row r="118" spans="3:10" x14ac:dyDescent="0.2">
      <c r="C118" s="125"/>
      <c r="I118" s="126"/>
      <c r="J118" s="105"/>
    </row>
    <row r="119" spans="3:10" x14ac:dyDescent="0.2">
      <c r="C119" s="125"/>
      <c r="I119" s="126"/>
      <c r="J119" s="105"/>
    </row>
    <row r="120" spans="3:10" x14ac:dyDescent="0.2">
      <c r="C120" s="125"/>
      <c r="I120" s="126"/>
      <c r="J120" s="105"/>
    </row>
    <row r="121" spans="3:10" x14ac:dyDescent="0.2">
      <c r="C121" s="125"/>
      <c r="I121" s="126"/>
      <c r="J121" s="105"/>
    </row>
    <row r="122" spans="3:10" x14ac:dyDescent="0.2">
      <c r="C122" s="125"/>
      <c r="I122" s="126"/>
      <c r="J122" s="105"/>
    </row>
    <row r="123" spans="3:10" x14ac:dyDescent="0.2">
      <c r="C123" s="125"/>
      <c r="I123" s="126"/>
      <c r="J123" s="105"/>
    </row>
    <row r="124" spans="3:10" x14ac:dyDescent="0.2">
      <c r="C124" s="125"/>
      <c r="H124" s="126"/>
      <c r="I124" s="126"/>
      <c r="J124" s="105"/>
    </row>
    <row r="125" spans="3:10" x14ac:dyDescent="0.2">
      <c r="C125" s="125"/>
      <c r="H125" s="126"/>
      <c r="I125" s="126"/>
      <c r="J125" s="105"/>
    </row>
    <row r="126" spans="3:10" x14ac:dyDescent="0.2">
      <c r="C126" s="125"/>
      <c r="H126" s="126"/>
      <c r="I126" s="126"/>
      <c r="J126" s="105"/>
    </row>
    <row r="127" spans="3:10" x14ac:dyDescent="0.2">
      <c r="C127" s="125"/>
      <c r="H127" s="126"/>
      <c r="I127" s="126"/>
      <c r="J127" s="105"/>
    </row>
    <row r="128" spans="3:10" x14ac:dyDescent="0.2">
      <c r="C128" s="125"/>
      <c r="H128" s="126"/>
      <c r="I128" s="126"/>
      <c r="J128" s="105"/>
    </row>
    <row r="129" spans="3:10" x14ac:dyDescent="0.2">
      <c r="C129" s="125"/>
      <c r="H129" s="126"/>
      <c r="I129" s="126"/>
      <c r="J129" s="105"/>
    </row>
    <row r="130" spans="3:10" x14ac:dyDescent="0.2">
      <c r="I130" s="126"/>
      <c r="J130" s="105"/>
    </row>
    <row r="131" spans="3:10" x14ac:dyDescent="0.2">
      <c r="I131" s="126"/>
      <c r="J131" s="105"/>
    </row>
    <row r="132" spans="3:10" x14ac:dyDescent="0.2">
      <c r="I132" s="126"/>
      <c r="J132" s="105"/>
    </row>
    <row r="133" spans="3:10" x14ac:dyDescent="0.2">
      <c r="I133" s="126"/>
      <c r="J133" s="105"/>
    </row>
    <row r="134" spans="3:10" x14ac:dyDescent="0.2">
      <c r="I134" s="126"/>
      <c r="J134" s="105"/>
    </row>
    <row r="135" spans="3:10" x14ac:dyDescent="0.2">
      <c r="I135" s="126"/>
      <c r="J135" s="105"/>
    </row>
    <row r="136" spans="3:10" x14ac:dyDescent="0.2">
      <c r="I136" s="126"/>
      <c r="J136" s="105"/>
    </row>
    <row r="137" spans="3:10" x14ac:dyDescent="0.2">
      <c r="I137" s="126"/>
      <c r="J137" s="105"/>
    </row>
    <row r="138" spans="3:10" x14ac:dyDescent="0.2">
      <c r="I138" s="126"/>
      <c r="J138" s="105"/>
    </row>
    <row r="139" spans="3:10" x14ac:dyDescent="0.2">
      <c r="I139" s="126"/>
      <c r="J139" s="105"/>
    </row>
    <row r="140" spans="3:10" x14ac:dyDescent="0.2">
      <c r="I140" s="126"/>
      <c r="J140" s="105"/>
    </row>
    <row r="141" spans="3:10" x14ac:dyDescent="0.2">
      <c r="I141" s="126"/>
      <c r="J141" s="105"/>
    </row>
    <row r="142" spans="3:10" x14ac:dyDescent="0.2">
      <c r="I142" s="126"/>
      <c r="J142" s="105"/>
    </row>
    <row r="143" spans="3:10" x14ac:dyDescent="0.2">
      <c r="I143" s="126"/>
      <c r="J143" s="105"/>
    </row>
    <row r="144" spans="3:10" x14ac:dyDescent="0.2">
      <c r="I144" s="126"/>
      <c r="J144" s="105"/>
    </row>
    <row r="145" spans="9:10" x14ac:dyDescent="0.2">
      <c r="I145" s="126"/>
      <c r="J145" s="105"/>
    </row>
    <row r="146" spans="9:10" x14ac:dyDescent="0.2">
      <c r="I146" s="126"/>
      <c r="J146" s="105"/>
    </row>
    <row r="147" spans="9:10" x14ac:dyDescent="0.2">
      <c r="I147" s="126"/>
      <c r="J147" s="105"/>
    </row>
    <row r="148" spans="9:10" x14ac:dyDescent="0.2">
      <c r="I148" s="126"/>
      <c r="J148" s="105"/>
    </row>
    <row r="149" spans="9:10" x14ac:dyDescent="0.2">
      <c r="I149" s="126"/>
      <c r="J149" s="105"/>
    </row>
    <row r="150" spans="9:10" x14ac:dyDescent="0.2">
      <c r="I150" s="126"/>
      <c r="J150" s="105"/>
    </row>
    <row r="151" spans="9:10" x14ac:dyDescent="0.2">
      <c r="I151" s="126"/>
      <c r="J151" s="105"/>
    </row>
    <row r="152" spans="9:10" x14ac:dyDescent="0.2">
      <c r="I152" s="126"/>
      <c r="J152" s="105"/>
    </row>
    <row r="153" spans="9:10" x14ac:dyDescent="0.2">
      <c r="I153" s="126"/>
      <c r="J153" s="105"/>
    </row>
    <row r="154" spans="9:10" x14ac:dyDescent="0.2">
      <c r="I154" s="126"/>
      <c r="J154" s="105"/>
    </row>
    <row r="155" spans="9:10" x14ac:dyDescent="0.2">
      <c r="I155" s="126"/>
      <c r="J155" s="105"/>
    </row>
    <row r="156" spans="9:10" x14ac:dyDescent="0.2">
      <c r="I156" s="126"/>
      <c r="J156" s="105"/>
    </row>
    <row r="157" spans="9:10" x14ac:dyDescent="0.2">
      <c r="I157" s="126"/>
      <c r="J157" s="105"/>
    </row>
    <row r="158" spans="9:10" x14ac:dyDescent="0.2">
      <c r="I158" s="126"/>
      <c r="J158" s="105"/>
    </row>
    <row r="159" spans="9:10" x14ac:dyDescent="0.2">
      <c r="I159" s="126"/>
      <c r="J159" s="105"/>
    </row>
    <row r="160" spans="9:10" x14ac:dyDescent="0.2">
      <c r="I160" s="126"/>
      <c r="J160" s="105"/>
    </row>
    <row r="161" spans="9:10" x14ac:dyDescent="0.2">
      <c r="I161" s="126"/>
      <c r="J161" s="105"/>
    </row>
    <row r="162" spans="9:10" x14ac:dyDescent="0.2">
      <c r="I162" s="126"/>
      <c r="J162" s="105"/>
    </row>
    <row r="163" spans="9:10" x14ac:dyDescent="0.2">
      <c r="I163" s="126"/>
      <c r="J163" s="105"/>
    </row>
    <row r="164" spans="9:10" x14ac:dyDescent="0.2">
      <c r="I164" s="126"/>
      <c r="J164" s="105"/>
    </row>
    <row r="165" spans="9:10" x14ac:dyDescent="0.2">
      <c r="I165" s="126"/>
      <c r="J165" s="105"/>
    </row>
    <row r="166" spans="9:10" x14ac:dyDescent="0.2">
      <c r="I166" s="126"/>
      <c r="J166" s="105"/>
    </row>
    <row r="167" spans="9:10" x14ac:dyDescent="0.2">
      <c r="I167" s="126"/>
      <c r="J167" s="105"/>
    </row>
    <row r="168" spans="9:10" x14ac:dyDescent="0.2">
      <c r="I168" s="126"/>
      <c r="J168" s="105"/>
    </row>
    <row r="169" spans="9:10" x14ac:dyDescent="0.2">
      <c r="I169" s="126"/>
      <c r="J169" s="105"/>
    </row>
    <row r="170" spans="9:10" x14ac:dyDescent="0.2">
      <c r="I170" s="126"/>
      <c r="J170" s="105"/>
    </row>
    <row r="171" spans="9:10" x14ac:dyDescent="0.2">
      <c r="I171" s="126"/>
      <c r="J171" s="105"/>
    </row>
    <row r="172" spans="9:10" x14ac:dyDescent="0.2">
      <c r="I172" s="126"/>
      <c r="J172" s="105"/>
    </row>
    <row r="173" spans="9:10" x14ac:dyDescent="0.2">
      <c r="I173" s="126"/>
      <c r="J173" s="105"/>
    </row>
    <row r="174" spans="9:10" x14ac:dyDescent="0.2">
      <c r="I174" s="126"/>
      <c r="J174" s="105"/>
    </row>
    <row r="175" spans="9:10" x14ac:dyDescent="0.2">
      <c r="I175" s="126"/>
      <c r="J175" s="105"/>
    </row>
    <row r="176" spans="9:10" x14ac:dyDescent="0.2">
      <c r="I176" s="126"/>
      <c r="J176" s="105"/>
    </row>
    <row r="177" spans="9:10" x14ac:dyDescent="0.2">
      <c r="I177" s="126"/>
      <c r="J177" s="105"/>
    </row>
    <row r="178" spans="9:10" x14ac:dyDescent="0.2">
      <c r="I178" s="126"/>
      <c r="J178" s="105"/>
    </row>
    <row r="179" spans="9:10" x14ac:dyDescent="0.2">
      <c r="I179" s="126"/>
      <c r="J179" s="105"/>
    </row>
    <row r="180" spans="9:10" x14ac:dyDescent="0.2">
      <c r="I180" s="126"/>
      <c r="J180" s="105"/>
    </row>
    <row r="181" spans="9:10" x14ac:dyDescent="0.2">
      <c r="I181" s="126"/>
      <c r="J181" s="105"/>
    </row>
    <row r="182" spans="9:10" x14ac:dyDescent="0.2">
      <c r="I182" s="126"/>
      <c r="J182" s="105"/>
    </row>
    <row r="183" spans="9:10" x14ac:dyDescent="0.2">
      <c r="I183" s="126"/>
      <c r="J183" s="105"/>
    </row>
    <row r="184" spans="9:10" x14ac:dyDescent="0.2">
      <c r="I184" s="126"/>
      <c r="J184" s="105"/>
    </row>
    <row r="185" spans="9:10" x14ac:dyDescent="0.2">
      <c r="I185" s="126"/>
      <c r="J185" s="105"/>
    </row>
  </sheetData>
  <sheetProtection password="E3E4" sheet="1" objects="1" scenarios="1"/>
  <mergeCells count="10">
    <mergeCell ref="B46:H46"/>
    <mergeCell ref="B47:H50"/>
    <mergeCell ref="B2:J2"/>
    <mergeCell ref="B3:J3"/>
    <mergeCell ref="B4:J4"/>
    <mergeCell ref="B6:J6"/>
    <mergeCell ref="B7:J7"/>
    <mergeCell ref="C11:D11"/>
    <mergeCell ref="C12:D12"/>
    <mergeCell ref="I46:J50"/>
  </mergeCells>
  <dataValidations count="2">
    <dataValidation type="list" allowBlank="1" showInputMessage="1" showErrorMessage="1" sqref="WUH982981:WUI983060 HV65477:HW65556 RR65477:RS65556 ABN65477:ABO65556 ALJ65477:ALK65556 AVF65477:AVG65556 BFB65477:BFC65556 BOX65477:BOY65556 BYT65477:BYU65556 CIP65477:CIQ65556 CSL65477:CSM65556 DCH65477:DCI65556 DMD65477:DME65556 DVZ65477:DWA65556 EFV65477:EFW65556 EPR65477:EPS65556 EZN65477:EZO65556 FJJ65477:FJK65556 FTF65477:FTG65556 GDB65477:GDC65556 GMX65477:GMY65556 GWT65477:GWU65556 HGP65477:HGQ65556 HQL65477:HQM65556 IAH65477:IAI65556 IKD65477:IKE65556 ITZ65477:IUA65556 JDV65477:JDW65556 JNR65477:JNS65556 JXN65477:JXO65556 KHJ65477:KHK65556 KRF65477:KRG65556 LBB65477:LBC65556 LKX65477:LKY65556 LUT65477:LUU65556 MEP65477:MEQ65556 MOL65477:MOM65556 MYH65477:MYI65556 NID65477:NIE65556 NRZ65477:NSA65556 OBV65477:OBW65556 OLR65477:OLS65556 OVN65477:OVO65556 PFJ65477:PFK65556 PPF65477:PPG65556 PZB65477:PZC65556 QIX65477:QIY65556 QST65477:QSU65556 RCP65477:RCQ65556 RML65477:RMM65556 RWH65477:RWI65556 SGD65477:SGE65556 SPZ65477:SQA65556 SZV65477:SZW65556 TJR65477:TJS65556 TTN65477:TTO65556 UDJ65477:UDK65556 UNF65477:UNG65556 UXB65477:UXC65556 VGX65477:VGY65556 VQT65477:VQU65556 WAP65477:WAQ65556 WKL65477:WKM65556 WUH65477:WUI65556 HV131013:HW131092 RR131013:RS131092 ABN131013:ABO131092 ALJ131013:ALK131092 AVF131013:AVG131092 BFB131013:BFC131092 BOX131013:BOY131092 BYT131013:BYU131092 CIP131013:CIQ131092 CSL131013:CSM131092 DCH131013:DCI131092 DMD131013:DME131092 DVZ131013:DWA131092 EFV131013:EFW131092 EPR131013:EPS131092 EZN131013:EZO131092 FJJ131013:FJK131092 FTF131013:FTG131092 GDB131013:GDC131092 GMX131013:GMY131092 GWT131013:GWU131092 HGP131013:HGQ131092 HQL131013:HQM131092 IAH131013:IAI131092 IKD131013:IKE131092 ITZ131013:IUA131092 JDV131013:JDW131092 JNR131013:JNS131092 JXN131013:JXO131092 KHJ131013:KHK131092 KRF131013:KRG131092 LBB131013:LBC131092 LKX131013:LKY131092 LUT131013:LUU131092 MEP131013:MEQ131092 MOL131013:MOM131092 MYH131013:MYI131092 NID131013:NIE131092 NRZ131013:NSA131092 OBV131013:OBW131092 OLR131013:OLS131092 OVN131013:OVO131092 PFJ131013:PFK131092 PPF131013:PPG131092 PZB131013:PZC131092 QIX131013:QIY131092 QST131013:QSU131092 RCP131013:RCQ131092 RML131013:RMM131092 RWH131013:RWI131092 SGD131013:SGE131092 SPZ131013:SQA131092 SZV131013:SZW131092 TJR131013:TJS131092 TTN131013:TTO131092 UDJ131013:UDK131092 UNF131013:UNG131092 UXB131013:UXC131092 VGX131013:VGY131092 VQT131013:VQU131092 WAP131013:WAQ131092 WKL131013:WKM131092 WUH131013:WUI131092 HV196549:HW196628 RR196549:RS196628 ABN196549:ABO196628 ALJ196549:ALK196628 AVF196549:AVG196628 BFB196549:BFC196628 BOX196549:BOY196628 BYT196549:BYU196628 CIP196549:CIQ196628 CSL196549:CSM196628 DCH196549:DCI196628 DMD196549:DME196628 DVZ196549:DWA196628 EFV196549:EFW196628 EPR196549:EPS196628 EZN196549:EZO196628 FJJ196549:FJK196628 FTF196549:FTG196628 GDB196549:GDC196628 GMX196549:GMY196628 GWT196549:GWU196628 HGP196549:HGQ196628 HQL196549:HQM196628 IAH196549:IAI196628 IKD196549:IKE196628 ITZ196549:IUA196628 JDV196549:JDW196628 JNR196549:JNS196628 JXN196549:JXO196628 KHJ196549:KHK196628 KRF196549:KRG196628 LBB196549:LBC196628 LKX196549:LKY196628 LUT196549:LUU196628 MEP196549:MEQ196628 MOL196549:MOM196628 MYH196549:MYI196628 NID196549:NIE196628 NRZ196549:NSA196628 OBV196549:OBW196628 OLR196549:OLS196628 OVN196549:OVO196628 PFJ196549:PFK196628 PPF196549:PPG196628 PZB196549:PZC196628 QIX196549:QIY196628 QST196549:QSU196628 RCP196549:RCQ196628 RML196549:RMM196628 RWH196549:RWI196628 SGD196549:SGE196628 SPZ196549:SQA196628 SZV196549:SZW196628 TJR196549:TJS196628 TTN196549:TTO196628 UDJ196549:UDK196628 UNF196549:UNG196628 UXB196549:UXC196628 VGX196549:VGY196628 VQT196549:VQU196628 WAP196549:WAQ196628 WKL196549:WKM196628 WUH196549:WUI196628 HV262085:HW262164 RR262085:RS262164 ABN262085:ABO262164 ALJ262085:ALK262164 AVF262085:AVG262164 BFB262085:BFC262164 BOX262085:BOY262164 BYT262085:BYU262164 CIP262085:CIQ262164 CSL262085:CSM262164 DCH262085:DCI262164 DMD262085:DME262164 DVZ262085:DWA262164 EFV262085:EFW262164 EPR262085:EPS262164 EZN262085:EZO262164 FJJ262085:FJK262164 FTF262085:FTG262164 GDB262085:GDC262164 GMX262085:GMY262164 GWT262085:GWU262164 HGP262085:HGQ262164 HQL262085:HQM262164 IAH262085:IAI262164 IKD262085:IKE262164 ITZ262085:IUA262164 JDV262085:JDW262164 JNR262085:JNS262164 JXN262085:JXO262164 KHJ262085:KHK262164 KRF262085:KRG262164 LBB262085:LBC262164 LKX262085:LKY262164 LUT262085:LUU262164 MEP262085:MEQ262164 MOL262085:MOM262164 MYH262085:MYI262164 NID262085:NIE262164 NRZ262085:NSA262164 OBV262085:OBW262164 OLR262085:OLS262164 OVN262085:OVO262164 PFJ262085:PFK262164 PPF262085:PPG262164 PZB262085:PZC262164 QIX262085:QIY262164 QST262085:QSU262164 RCP262085:RCQ262164 RML262085:RMM262164 RWH262085:RWI262164 SGD262085:SGE262164 SPZ262085:SQA262164 SZV262085:SZW262164 TJR262085:TJS262164 TTN262085:TTO262164 UDJ262085:UDK262164 UNF262085:UNG262164 UXB262085:UXC262164 VGX262085:VGY262164 VQT262085:VQU262164 WAP262085:WAQ262164 WKL262085:WKM262164 WUH262085:WUI262164 HV327621:HW327700 RR327621:RS327700 ABN327621:ABO327700 ALJ327621:ALK327700 AVF327621:AVG327700 BFB327621:BFC327700 BOX327621:BOY327700 BYT327621:BYU327700 CIP327621:CIQ327700 CSL327621:CSM327700 DCH327621:DCI327700 DMD327621:DME327700 DVZ327621:DWA327700 EFV327621:EFW327700 EPR327621:EPS327700 EZN327621:EZO327700 FJJ327621:FJK327700 FTF327621:FTG327700 GDB327621:GDC327700 GMX327621:GMY327700 GWT327621:GWU327700 HGP327621:HGQ327700 HQL327621:HQM327700 IAH327621:IAI327700 IKD327621:IKE327700 ITZ327621:IUA327700 JDV327621:JDW327700 JNR327621:JNS327700 JXN327621:JXO327700 KHJ327621:KHK327700 KRF327621:KRG327700 LBB327621:LBC327700 LKX327621:LKY327700 LUT327621:LUU327700 MEP327621:MEQ327700 MOL327621:MOM327700 MYH327621:MYI327700 NID327621:NIE327700 NRZ327621:NSA327700 OBV327621:OBW327700 OLR327621:OLS327700 OVN327621:OVO327700 PFJ327621:PFK327700 PPF327621:PPG327700 PZB327621:PZC327700 QIX327621:QIY327700 QST327621:QSU327700 RCP327621:RCQ327700 RML327621:RMM327700 RWH327621:RWI327700 SGD327621:SGE327700 SPZ327621:SQA327700 SZV327621:SZW327700 TJR327621:TJS327700 TTN327621:TTO327700 UDJ327621:UDK327700 UNF327621:UNG327700 UXB327621:UXC327700 VGX327621:VGY327700 VQT327621:VQU327700 WAP327621:WAQ327700 WKL327621:WKM327700 WUH327621:WUI327700 HV393157:HW393236 RR393157:RS393236 ABN393157:ABO393236 ALJ393157:ALK393236 AVF393157:AVG393236 BFB393157:BFC393236 BOX393157:BOY393236 BYT393157:BYU393236 CIP393157:CIQ393236 CSL393157:CSM393236 DCH393157:DCI393236 DMD393157:DME393236 DVZ393157:DWA393236 EFV393157:EFW393236 EPR393157:EPS393236 EZN393157:EZO393236 FJJ393157:FJK393236 FTF393157:FTG393236 GDB393157:GDC393236 GMX393157:GMY393236 GWT393157:GWU393236 HGP393157:HGQ393236 HQL393157:HQM393236 IAH393157:IAI393236 IKD393157:IKE393236 ITZ393157:IUA393236 JDV393157:JDW393236 JNR393157:JNS393236 JXN393157:JXO393236 KHJ393157:KHK393236 KRF393157:KRG393236 LBB393157:LBC393236 LKX393157:LKY393236 LUT393157:LUU393236 MEP393157:MEQ393236 MOL393157:MOM393236 MYH393157:MYI393236 NID393157:NIE393236 NRZ393157:NSA393236 OBV393157:OBW393236 OLR393157:OLS393236 OVN393157:OVO393236 PFJ393157:PFK393236 PPF393157:PPG393236 PZB393157:PZC393236 QIX393157:QIY393236 QST393157:QSU393236 RCP393157:RCQ393236 RML393157:RMM393236 RWH393157:RWI393236 SGD393157:SGE393236 SPZ393157:SQA393236 SZV393157:SZW393236 TJR393157:TJS393236 TTN393157:TTO393236 UDJ393157:UDK393236 UNF393157:UNG393236 UXB393157:UXC393236 VGX393157:VGY393236 VQT393157:VQU393236 WAP393157:WAQ393236 WKL393157:WKM393236 WUH393157:WUI393236 HV458693:HW458772 RR458693:RS458772 ABN458693:ABO458772 ALJ458693:ALK458772 AVF458693:AVG458772 BFB458693:BFC458772 BOX458693:BOY458772 BYT458693:BYU458772 CIP458693:CIQ458772 CSL458693:CSM458772 DCH458693:DCI458772 DMD458693:DME458772 DVZ458693:DWA458772 EFV458693:EFW458772 EPR458693:EPS458772 EZN458693:EZO458772 FJJ458693:FJK458772 FTF458693:FTG458772 GDB458693:GDC458772 GMX458693:GMY458772 GWT458693:GWU458772 HGP458693:HGQ458772 HQL458693:HQM458772 IAH458693:IAI458772 IKD458693:IKE458772 ITZ458693:IUA458772 JDV458693:JDW458772 JNR458693:JNS458772 JXN458693:JXO458772 KHJ458693:KHK458772 KRF458693:KRG458772 LBB458693:LBC458772 LKX458693:LKY458772 LUT458693:LUU458772 MEP458693:MEQ458772 MOL458693:MOM458772 MYH458693:MYI458772 NID458693:NIE458772 NRZ458693:NSA458772 OBV458693:OBW458772 OLR458693:OLS458772 OVN458693:OVO458772 PFJ458693:PFK458772 PPF458693:PPG458772 PZB458693:PZC458772 QIX458693:QIY458772 QST458693:QSU458772 RCP458693:RCQ458772 RML458693:RMM458772 RWH458693:RWI458772 SGD458693:SGE458772 SPZ458693:SQA458772 SZV458693:SZW458772 TJR458693:TJS458772 TTN458693:TTO458772 UDJ458693:UDK458772 UNF458693:UNG458772 UXB458693:UXC458772 VGX458693:VGY458772 VQT458693:VQU458772 WAP458693:WAQ458772 WKL458693:WKM458772 WUH458693:WUI458772 HV524229:HW524308 RR524229:RS524308 ABN524229:ABO524308 ALJ524229:ALK524308 AVF524229:AVG524308 BFB524229:BFC524308 BOX524229:BOY524308 BYT524229:BYU524308 CIP524229:CIQ524308 CSL524229:CSM524308 DCH524229:DCI524308 DMD524229:DME524308 DVZ524229:DWA524308 EFV524229:EFW524308 EPR524229:EPS524308 EZN524229:EZO524308 FJJ524229:FJK524308 FTF524229:FTG524308 GDB524229:GDC524308 GMX524229:GMY524308 GWT524229:GWU524308 HGP524229:HGQ524308 HQL524229:HQM524308 IAH524229:IAI524308 IKD524229:IKE524308 ITZ524229:IUA524308 JDV524229:JDW524308 JNR524229:JNS524308 JXN524229:JXO524308 KHJ524229:KHK524308 KRF524229:KRG524308 LBB524229:LBC524308 LKX524229:LKY524308 LUT524229:LUU524308 MEP524229:MEQ524308 MOL524229:MOM524308 MYH524229:MYI524308 NID524229:NIE524308 NRZ524229:NSA524308 OBV524229:OBW524308 OLR524229:OLS524308 OVN524229:OVO524308 PFJ524229:PFK524308 PPF524229:PPG524308 PZB524229:PZC524308 QIX524229:QIY524308 QST524229:QSU524308 RCP524229:RCQ524308 RML524229:RMM524308 RWH524229:RWI524308 SGD524229:SGE524308 SPZ524229:SQA524308 SZV524229:SZW524308 TJR524229:TJS524308 TTN524229:TTO524308 UDJ524229:UDK524308 UNF524229:UNG524308 UXB524229:UXC524308 VGX524229:VGY524308 VQT524229:VQU524308 WAP524229:WAQ524308 WKL524229:WKM524308 WUH524229:WUI524308 HV589765:HW589844 RR589765:RS589844 ABN589765:ABO589844 ALJ589765:ALK589844 AVF589765:AVG589844 BFB589765:BFC589844 BOX589765:BOY589844 BYT589765:BYU589844 CIP589765:CIQ589844 CSL589765:CSM589844 DCH589765:DCI589844 DMD589765:DME589844 DVZ589765:DWA589844 EFV589765:EFW589844 EPR589765:EPS589844 EZN589765:EZO589844 FJJ589765:FJK589844 FTF589765:FTG589844 GDB589765:GDC589844 GMX589765:GMY589844 GWT589765:GWU589844 HGP589765:HGQ589844 HQL589765:HQM589844 IAH589765:IAI589844 IKD589765:IKE589844 ITZ589765:IUA589844 JDV589765:JDW589844 JNR589765:JNS589844 JXN589765:JXO589844 KHJ589765:KHK589844 KRF589765:KRG589844 LBB589765:LBC589844 LKX589765:LKY589844 LUT589765:LUU589844 MEP589765:MEQ589844 MOL589765:MOM589844 MYH589765:MYI589844 NID589765:NIE589844 NRZ589765:NSA589844 OBV589765:OBW589844 OLR589765:OLS589844 OVN589765:OVO589844 PFJ589765:PFK589844 PPF589765:PPG589844 PZB589765:PZC589844 QIX589765:QIY589844 QST589765:QSU589844 RCP589765:RCQ589844 RML589765:RMM589844 RWH589765:RWI589844 SGD589765:SGE589844 SPZ589765:SQA589844 SZV589765:SZW589844 TJR589765:TJS589844 TTN589765:TTO589844 UDJ589765:UDK589844 UNF589765:UNG589844 UXB589765:UXC589844 VGX589765:VGY589844 VQT589765:VQU589844 WAP589765:WAQ589844 WKL589765:WKM589844 WUH589765:WUI589844 HV655301:HW655380 RR655301:RS655380 ABN655301:ABO655380 ALJ655301:ALK655380 AVF655301:AVG655380 BFB655301:BFC655380 BOX655301:BOY655380 BYT655301:BYU655380 CIP655301:CIQ655380 CSL655301:CSM655380 DCH655301:DCI655380 DMD655301:DME655380 DVZ655301:DWA655380 EFV655301:EFW655380 EPR655301:EPS655380 EZN655301:EZO655380 FJJ655301:FJK655380 FTF655301:FTG655380 GDB655301:GDC655380 GMX655301:GMY655380 GWT655301:GWU655380 HGP655301:HGQ655380 HQL655301:HQM655380 IAH655301:IAI655380 IKD655301:IKE655380 ITZ655301:IUA655380 JDV655301:JDW655380 JNR655301:JNS655380 JXN655301:JXO655380 KHJ655301:KHK655380 KRF655301:KRG655380 LBB655301:LBC655380 LKX655301:LKY655380 LUT655301:LUU655380 MEP655301:MEQ655380 MOL655301:MOM655380 MYH655301:MYI655380 NID655301:NIE655380 NRZ655301:NSA655380 OBV655301:OBW655380 OLR655301:OLS655380 OVN655301:OVO655380 PFJ655301:PFK655380 PPF655301:PPG655380 PZB655301:PZC655380 QIX655301:QIY655380 QST655301:QSU655380 RCP655301:RCQ655380 RML655301:RMM655380 RWH655301:RWI655380 SGD655301:SGE655380 SPZ655301:SQA655380 SZV655301:SZW655380 TJR655301:TJS655380 TTN655301:TTO655380 UDJ655301:UDK655380 UNF655301:UNG655380 UXB655301:UXC655380 VGX655301:VGY655380 VQT655301:VQU655380 WAP655301:WAQ655380 WKL655301:WKM655380 WUH655301:WUI655380 HV720837:HW720916 RR720837:RS720916 ABN720837:ABO720916 ALJ720837:ALK720916 AVF720837:AVG720916 BFB720837:BFC720916 BOX720837:BOY720916 BYT720837:BYU720916 CIP720837:CIQ720916 CSL720837:CSM720916 DCH720837:DCI720916 DMD720837:DME720916 DVZ720837:DWA720916 EFV720837:EFW720916 EPR720837:EPS720916 EZN720837:EZO720916 FJJ720837:FJK720916 FTF720837:FTG720916 GDB720837:GDC720916 GMX720837:GMY720916 GWT720837:GWU720916 HGP720837:HGQ720916 HQL720837:HQM720916 IAH720837:IAI720916 IKD720837:IKE720916 ITZ720837:IUA720916 JDV720837:JDW720916 JNR720837:JNS720916 JXN720837:JXO720916 KHJ720837:KHK720916 KRF720837:KRG720916 LBB720837:LBC720916 LKX720837:LKY720916 LUT720837:LUU720916 MEP720837:MEQ720916 MOL720837:MOM720916 MYH720837:MYI720916 NID720837:NIE720916 NRZ720837:NSA720916 OBV720837:OBW720916 OLR720837:OLS720916 OVN720837:OVO720916 PFJ720837:PFK720916 PPF720837:PPG720916 PZB720837:PZC720916 QIX720837:QIY720916 QST720837:QSU720916 RCP720837:RCQ720916 RML720837:RMM720916 RWH720837:RWI720916 SGD720837:SGE720916 SPZ720837:SQA720916 SZV720837:SZW720916 TJR720837:TJS720916 TTN720837:TTO720916 UDJ720837:UDK720916 UNF720837:UNG720916 UXB720837:UXC720916 VGX720837:VGY720916 VQT720837:VQU720916 WAP720837:WAQ720916 WKL720837:WKM720916 WUH720837:WUI720916 HV786373:HW786452 RR786373:RS786452 ABN786373:ABO786452 ALJ786373:ALK786452 AVF786373:AVG786452 BFB786373:BFC786452 BOX786373:BOY786452 BYT786373:BYU786452 CIP786373:CIQ786452 CSL786373:CSM786452 DCH786373:DCI786452 DMD786373:DME786452 DVZ786373:DWA786452 EFV786373:EFW786452 EPR786373:EPS786452 EZN786373:EZO786452 FJJ786373:FJK786452 FTF786373:FTG786452 GDB786373:GDC786452 GMX786373:GMY786452 GWT786373:GWU786452 HGP786373:HGQ786452 HQL786373:HQM786452 IAH786373:IAI786452 IKD786373:IKE786452 ITZ786373:IUA786452 JDV786373:JDW786452 JNR786373:JNS786452 JXN786373:JXO786452 KHJ786373:KHK786452 KRF786373:KRG786452 LBB786373:LBC786452 LKX786373:LKY786452 LUT786373:LUU786452 MEP786373:MEQ786452 MOL786373:MOM786452 MYH786373:MYI786452 NID786373:NIE786452 NRZ786373:NSA786452 OBV786373:OBW786452 OLR786373:OLS786452 OVN786373:OVO786452 PFJ786373:PFK786452 PPF786373:PPG786452 PZB786373:PZC786452 QIX786373:QIY786452 QST786373:QSU786452 RCP786373:RCQ786452 RML786373:RMM786452 RWH786373:RWI786452 SGD786373:SGE786452 SPZ786373:SQA786452 SZV786373:SZW786452 TJR786373:TJS786452 TTN786373:TTO786452 UDJ786373:UDK786452 UNF786373:UNG786452 UXB786373:UXC786452 VGX786373:VGY786452 VQT786373:VQU786452 WAP786373:WAQ786452 WKL786373:WKM786452 WUH786373:WUI786452 HV851909:HW851988 RR851909:RS851988 ABN851909:ABO851988 ALJ851909:ALK851988 AVF851909:AVG851988 BFB851909:BFC851988 BOX851909:BOY851988 BYT851909:BYU851988 CIP851909:CIQ851988 CSL851909:CSM851988 DCH851909:DCI851988 DMD851909:DME851988 DVZ851909:DWA851988 EFV851909:EFW851988 EPR851909:EPS851988 EZN851909:EZO851988 FJJ851909:FJK851988 FTF851909:FTG851988 GDB851909:GDC851988 GMX851909:GMY851988 GWT851909:GWU851988 HGP851909:HGQ851988 HQL851909:HQM851988 IAH851909:IAI851988 IKD851909:IKE851988 ITZ851909:IUA851988 JDV851909:JDW851988 JNR851909:JNS851988 JXN851909:JXO851988 KHJ851909:KHK851988 KRF851909:KRG851988 LBB851909:LBC851988 LKX851909:LKY851988 LUT851909:LUU851988 MEP851909:MEQ851988 MOL851909:MOM851988 MYH851909:MYI851988 NID851909:NIE851988 NRZ851909:NSA851988 OBV851909:OBW851988 OLR851909:OLS851988 OVN851909:OVO851988 PFJ851909:PFK851988 PPF851909:PPG851988 PZB851909:PZC851988 QIX851909:QIY851988 QST851909:QSU851988 RCP851909:RCQ851988 RML851909:RMM851988 RWH851909:RWI851988 SGD851909:SGE851988 SPZ851909:SQA851988 SZV851909:SZW851988 TJR851909:TJS851988 TTN851909:TTO851988 UDJ851909:UDK851988 UNF851909:UNG851988 UXB851909:UXC851988 VGX851909:VGY851988 VQT851909:VQU851988 WAP851909:WAQ851988 WKL851909:WKM851988 WUH851909:WUI851988 HV917445:HW917524 RR917445:RS917524 ABN917445:ABO917524 ALJ917445:ALK917524 AVF917445:AVG917524 BFB917445:BFC917524 BOX917445:BOY917524 BYT917445:BYU917524 CIP917445:CIQ917524 CSL917445:CSM917524 DCH917445:DCI917524 DMD917445:DME917524 DVZ917445:DWA917524 EFV917445:EFW917524 EPR917445:EPS917524 EZN917445:EZO917524 FJJ917445:FJK917524 FTF917445:FTG917524 GDB917445:GDC917524 GMX917445:GMY917524 GWT917445:GWU917524 HGP917445:HGQ917524 HQL917445:HQM917524 IAH917445:IAI917524 IKD917445:IKE917524 ITZ917445:IUA917524 JDV917445:JDW917524 JNR917445:JNS917524 JXN917445:JXO917524 KHJ917445:KHK917524 KRF917445:KRG917524 LBB917445:LBC917524 LKX917445:LKY917524 LUT917445:LUU917524 MEP917445:MEQ917524 MOL917445:MOM917524 MYH917445:MYI917524 NID917445:NIE917524 NRZ917445:NSA917524 OBV917445:OBW917524 OLR917445:OLS917524 OVN917445:OVO917524 PFJ917445:PFK917524 PPF917445:PPG917524 PZB917445:PZC917524 QIX917445:QIY917524 QST917445:QSU917524 RCP917445:RCQ917524 RML917445:RMM917524 RWH917445:RWI917524 SGD917445:SGE917524 SPZ917445:SQA917524 SZV917445:SZW917524 TJR917445:TJS917524 TTN917445:TTO917524 UDJ917445:UDK917524 UNF917445:UNG917524 UXB917445:UXC917524 VGX917445:VGY917524 VQT917445:VQU917524 WAP917445:WAQ917524 WKL917445:WKM917524 WUH917445:WUI917524 HV982981:HW983060 RR982981:RS983060 ABN982981:ABO983060 ALJ982981:ALK983060 AVF982981:AVG983060 BFB982981:BFC983060 BOX982981:BOY983060 BYT982981:BYU983060 CIP982981:CIQ983060 CSL982981:CSM983060 DCH982981:DCI983060 DMD982981:DME983060 DVZ982981:DWA983060 EFV982981:EFW983060 EPR982981:EPS983060 EZN982981:EZO983060 FJJ982981:FJK983060 FTF982981:FTG983060 GDB982981:GDC983060 GMX982981:GMY983060 GWT982981:GWU983060 HGP982981:HGQ983060 HQL982981:HQM983060 IAH982981:IAI983060 IKD982981:IKE983060 ITZ982981:IUA983060 JDV982981:JDW983060 JNR982981:JNS983060 JXN982981:JXO983060 KHJ982981:KHK983060 KRF982981:KRG983060 LBB982981:LBC983060 LKX982981:LKY983060 LUT982981:LUU983060 MEP982981:MEQ983060 MOL982981:MOM983060 MYH982981:MYI983060 NID982981:NIE983060 NRZ982981:NSA983060 OBV982981:OBW983060 OLR982981:OLS983060 OVN982981:OVO983060 PFJ982981:PFK983060 PPF982981:PPG983060 PZB982981:PZC983060 QIX982981:QIY983060 QST982981:QSU983060 RCP982981:RCQ983060 RML982981:RMM983060 RWH982981:RWI983060 SGD982981:SGE983060 SPZ982981:SQA983060 SZV982981:SZW983060 TJR982981:TJS983060 TTN982981:TTO983060 UDJ982981:UDK983060 UNF982981:UNG983060 UXB982981:UXC983060 VGX982981:VGY983060 VQT982981:VQU983060 WAP982981:WAQ983060 WKL982981:WKM983060 WUH15:WUI36 WKL15:WKM36 WAP15:WAQ36 VQT15:VQU36 VGX15:VGY36 UXB15:UXC36 UNF15:UNG36 UDJ15:UDK36 TTN15:TTO36 TJR15:TJS36 SZV15:SZW36 SPZ15:SQA36 SGD15:SGE36 RWH15:RWI36 RML15:RMM36 RCP15:RCQ36 QST15:QSU36 QIX15:QIY36 PZB15:PZC36 PPF15:PPG36 PFJ15:PFK36 OVN15:OVO36 OLR15:OLS36 OBV15:OBW36 NRZ15:NSA36 NID15:NIE36 MYH15:MYI36 MOL15:MOM36 MEP15:MEQ36 LUT15:LUU36 LKX15:LKY36 LBB15:LBC36 KRF15:KRG36 KHJ15:KHK36 JXN15:JXO36 JNR15:JNS36 JDV15:JDW36 ITZ15:IUA36 IKD15:IKE36 IAH15:IAI36 HQL15:HQM36 HGP15:HGQ36 GWT15:GWU36 GMX15:GMY36 GDB15:GDC36 FTF15:FTG36 FJJ15:FJK36 EZN15:EZO36 EPR15:EPS36 EFV15:EFW36 DVZ15:DWA36 DMD15:DME36 DCH15:DCI36 CSL15:CSM36 CIP15:CIQ36 BYT15:BYU36 BOX15:BOY36 BFB15:BFC36 AVF15:AVG36 ALJ15:ALK36 ABN15:ABO36 RR15:RS36 HV15:HW36" xr:uid="{00000000-0002-0000-0400-000000000000}">
      <formula1>#REF!</formula1>
    </dataValidation>
    <dataValidation type="list" allowBlank="1" showInputMessage="1" showErrorMessage="1" sqref="WUG982981:WUG983060 WKK982981:WKK983060 WAO982981:WAO983060 VQS982981:VQS983060 VGW982981:VGW983060 UXA982981:UXA983060 UNE982981:UNE983060 UDI982981:UDI983060 TTM982981:TTM983060 TJQ982981:TJQ983060 SZU982981:SZU983060 SPY982981:SPY983060 SGC982981:SGC983060 RWG982981:RWG983060 RMK982981:RMK983060 RCO982981:RCO983060 QSS982981:QSS983060 QIW982981:QIW983060 PZA982981:PZA983060 PPE982981:PPE983060 PFI982981:PFI983060 OVM982981:OVM983060 OLQ982981:OLQ983060 OBU982981:OBU983060 NRY982981:NRY983060 NIC982981:NIC983060 MYG982981:MYG983060 MOK982981:MOK983060 MEO982981:MEO983060 LUS982981:LUS983060 LKW982981:LKW983060 LBA982981:LBA983060 KRE982981:KRE983060 KHI982981:KHI983060 JXM982981:JXM983060 JNQ982981:JNQ983060 JDU982981:JDU983060 ITY982981:ITY983060 IKC982981:IKC983060 IAG982981:IAG983060 HQK982981:HQK983060 HGO982981:HGO983060 GWS982981:GWS983060 GMW982981:GMW983060 GDA982981:GDA983060 FTE982981:FTE983060 FJI982981:FJI983060 EZM982981:EZM983060 EPQ982981:EPQ983060 EFU982981:EFU983060 DVY982981:DVY983060 DMC982981:DMC983060 DCG982981:DCG983060 CSK982981:CSK983060 CIO982981:CIO983060 BYS982981:BYS983060 BOW982981:BOW983060 BFA982981:BFA983060 AVE982981:AVE983060 ALI982981:ALI983060 ABM982981:ABM983060 RQ982981:RQ983060 HU982981:HU983060 WUG917445:WUG917524 WKK917445:WKK917524 WAO917445:WAO917524 VQS917445:VQS917524 VGW917445:VGW917524 UXA917445:UXA917524 UNE917445:UNE917524 UDI917445:UDI917524 TTM917445:TTM917524 TJQ917445:TJQ917524 SZU917445:SZU917524 SPY917445:SPY917524 SGC917445:SGC917524 RWG917445:RWG917524 RMK917445:RMK917524 RCO917445:RCO917524 QSS917445:QSS917524 QIW917445:QIW917524 PZA917445:PZA917524 PPE917445:PPE917524 PFI917445:PFI917524 OVM917445:OVM917524 OLQ917445:OLQ917524 OBU917445:OBU917524 NRY917445:NRY917524 NIC917445:NIC917524 MYG917445:MYG917524 MOK917445:MOK917524 MEO917445:MEO917524 LUS917445:LUS917524 LKW917445:LKW917524 LBA917445:LBA917524 KRE917445:KRE917524 KHI917445:KHI917524 JXM917445:JXM917524 JNQ917445:JNQ917524 JDU917445:JDU917524 ITY917445:ITY917524 IKC917445:IKC917524 IAG917445:IAG917524 HQK917445:HQK917524 HGO917445:HGO917524 GWS917445:GWS917524 GMW917445:GMW917524 GDA917445:GDA917524 FTE917445:FTE917524 FJI917445:FJI917524 EZM917445:EZM917524 EPQ917445:EPQ917524 EFU917445:EFU917524 DVY917445:DVY917524 DMC917445:DMC917524 DCG917445:DCG917524 CSK917445:CSK917524 CIO917445:CIO917524 BYS917445:BYS917524 BOW917445:BOW917524 BFA917445:BFA917524 AVE917445:AVE917524 ALI917445:ALI917524 ABM917445:ABM917524 RQ917445:RQ917524 HU917445:HU917524 WUG851909:WUG851988 WKK851909:WKK851988 WAO851909:WAO851988 VQS851909:VQS851988 VGW851909:VGW851988 UXA851909:UXA851988 UNE851909:UNE851988 UDI851909:UDI851988 TTM851909:TTM851988 TJQ851909:TJQ851988 SZU851909:SZU851988 SPY851909:SPY851988 SGC851909:SGC851988 RWG851909:RWG851988 RMK851909:RMK851988 RCO851909:RCO851988 QSS851909:QSS851988 QIW851909:QIW851988 PZA851909:PZA851988 PPE851909:PPE851988 PFI851909:PFI851988 OVM851909:OVM851988 OLQ851909:OLQ851988 OBU851909:OBU851988 NRY851909:NRY851988 NIC851909:NIC851988 MYG851909:MYG851988 MOK851909:MOK851988 MEO851909:MEO851988 LUS851909:LUS851988 LKW851909:LKW851988 LBA851909:LBA851988 KRE851909:KRE851988 KHI851909:KHI851988 JXM851909:JXM851988 JNQ851909:JNQ851988 JDU851909:JDU851988 ITY851909:ITY851988 IKC851909:IKC851988 IAG851909:IAG851988 HQK851909:HQK851988 HGO851909:HGO851988 GWS851909:GWS851988 GMW851909:GMW851988 GDA851909:GDA851988 FTE851909:FTE851988 FJI851909:FJI851988 EZM851909:EZM851988 EPQ851909:EPQ851988 EFU851909:EFU851988 DVY851909:DVY851988 DMC851909:DMC851988 DCG851909:DCG851988 CSK851909:CSK851988 CIO851909:CIO851988 BYS851909:BYS851988 BOW851909:BOW851988 BFA851909:BFA851988 AVE851909:AVE851988 ALI851909:ALI851988 ABM851909:ABM851988 RQ851909:RQ851988 HU851909:HU851988 WUG786373:WUG786452 WKK786373:WKK786452 WAO786373:WAO786452 VQS786373:VQS786452 VGW786373:VGW786452 UXA786373:UXA786452 UNE786373:UNE786452 UDI786373:UDI786452 TTM786373:TTM786452 TJQ786373:TJQ786452 SZU786373:SZU786452 SPY786373:SPY786452 SGC786373:SGC786452 RWG786373:RWG786452 RMK786373:RMK786452 RCO786373:RCO786452 QSS786373:QSS786452 QIW786373:QIW786452 PZA786373:PZA786452 PPE786373:PPE786452 PFI786373:PFI786452 OVM786373:OVM786452 OLQ786373:OLQ786452 OBU786373:OBU786452 NRY786373:NRY786452 NIC786373:NIC786452 MYG786373:MYG786452 MOK786373:MOK786452 MEO786373:MEO786452 LUS786373:LUS786452 LKW786373:LKW786452 LBA786373:LBA786452 KRE786373:KRE786452 KHI786373:KHI786452 JXM786373:JXM786452 JNQ786373:JNQ786452 JDU786373:JDU786452 ITY786373:ITY786452 IKC786373:IKC786452 IAG786373:IAG786452 HQK786373:HQK786452 HGO786373:HGO786452 GWS786373:GWS786452 GMW786373:GMW786452 GDA786373:GDA786452 FTE786373:FTE786452 FJI786373:FJI786452 EZM786373:EZM786452 EPQ786373:EPQ786452 EFU786373:EFU786452 DVY786373:DVY786452 DMC786373:DMC786452 DCG786373:DCG786452 CSK786373:CSK786452 CIO786373:CIO786452 BYS786373:BYS786452 BOW786373:BOW786452 BFA786373:BFA786452 AVE786373:AVE786452 ALI786373:ALI786452 ABM786373:ABM786452 RQ786373:RQ786452 HU786373:HU786452 WUG720837:WUG720916 WKK720837:WKK720916 WAO720837:WAO720916 VQS720837:VQS720916 VGW720837:VGW720916 UXA720837:UXA720916 UNE720837:UNE720916 UDI720837:UDI720916 TTM720837:TTM720916 TJQ720837:TJQ720916 SZU720837:SZU720916 SPY720837:SPY720916 SGC720837:SGC720916 RWG720837:RWG720916 RMK720837:RMK720916 RCO720837:RCO720916 QSS720837:QSS720916 QIW720837:QIW720916 PZA720837:PZA720916 PPE720837:PPE720916 PFI720837:PFI720916 OVM720837:OVM720916 OLQ720837:OLQ720916 OBU720837:OBU720916 NRY720837:NRY720916 NIC720837:NIC720916 MYG720837:MYG720916 MOK720837:MOK720916 MEO720837:MEO720916 LUS720837:LUS720916 LKW720837:LKW720916 LBA720837:LBA720916 KRE720837:KRE720916 KHI720837:KHI720916 JXM720837:JXM720916 JNQ720837:JNQ720916 JDU720837:JDU720916 ITY720837:ITY720916 IKC720837:IKC720916 IAG720837:IAG720916 HQK720837:HQK720916 HGO720837:HGO720916 GWS720837:GWS720916 GMW720837:GMW720916 GDA720837:GDA720916 FTE720837:FTE720916 FJI720837:FJI720916 EZM720837:EZM720916 EPQ720837:EPQ720916 EFU720837:EFU720916 DVY720837:DVY720916 DMC720837:DMC720916 DCG720837:DCG720916 CSK720837:CSK720916 CIO720837:CIO720916 BYS720837:BYS720916 BOW720837:BOW720916 BFA720837:BFA720916 AVE720837:AVE720916 ALI720837:ALI720916 ABM720837:ABM720916 RQ720837:RQ720916 HU720837:HU720916 WUG655301:WUG655380 WKK655301:WKK655380 WAO655301:WAO655380 VQS655301:VQS655380 VGW655301:VGW655380 UXA655301:UXA655380 UNE655301:UNE655380 UDI655301:UDI655380 TTM655301:TTM655380 TJQ655301:TJQ655380 SZU655301:SZU655380 SPY655301:SPY655380 SGC655301:SGC655380 RWG655301:RWG655380 RMK655301:RMK655380 RCO655301:RCO655380 QSS655301:QSS655380 QIW655301:QIW655380 PZA655301:PZA655380 PPE655301:PPE655380 PFI655301:PFI655380 OVM655301:OVM655380 OLQ655301:OLQ655380 OBU655301:OBU655380 NRY655301:NRY655380 NIC655301:NIC655380 MYG655301:MYG655380 MOK655301:MOK655380 MEO655301:MEO655380 LUS655301:LUS655380 LKW655301:LKW655380 LBA655301:LBA655380 KRE655301:KRE655380 KHI655301:KHI655380 JXM655301:JXM655380 JNQ655301:JNQ655380 JDU655301:JDU655380 ITY655301:ITY655380 IKC655301:IKC655380 IAG655301:IAG655380 HQK655301:HQK655380 HGO655301:HGO655380 GWS655301:GWS655380 GMW655301:GMW655380 GDA655301:GDA655380 FTE655301:FTE655380 FJI655301:FJI655380 EZM655301:EZM655380 EPQ655301:EPQ655380 EFU655301:EFU655380 DVY655301:DVY655380 DMC655301:DMC655380 DCG655301:DCG655380 CSK655301:CSK655380 CIO655301:CIO655380 BYS655301:BYS655380 BOW655301:BOW655380 BFA655301:BFA655380 AVE655301:AVE655380 ALI655301:ALI655380 ABM655301:ABM655380 RQ655301:RQ655380 HU655301:HU655380 WUG589765:WUG589844 WKK589765:WKK589844 WAO589765:WAO589844 VQS589765:VQS589844 VGW589765:VGW589844 UXA589765:UXA589844 UNE589765:UNE589844 UDI589765:UDI589844 TTM589765:TTM589844 TJQ589765:TJQ589844 SZU589765:SZU589844 SPY589765:SPY589844 SGC589765:SGC589844 RWG589765:RWG589844 RMK589765:RMK589844 RCO589765:RCO589844 QSS589765:QSS589844 QIW589765:QIW589844 PZA589765:PZA589844 PPE589765:PPE589844 PFI589765:PFI589844 OVM589765:OVM589844 OLQ589765:OLQ589844 OBU589765:OBU589844 NRY589765:NRY589844 NIC589765:NIC589844 MYG589765:MYG589844 MOK589765:MOK589844 MEO589765:MEO589844 LUS589765:LUS589844 LKW589765:LKW589844 LBA589765:LBA589844 KRE589765:KRE589844 KHI589765:KHI589844 JXM589765:JXM589844 JNQ589765:JNQ589844 JDU589765:JDU589844 ITY589765:ITY589844 IKC589765:IKC589844 IAG589765:IAG589844 HQK589765:HQK589844 HGO589765:HGO589844 GWS589765:GWS589844 GMW589765:GMW589844 GDA589765:GDA589844 FTE589765:FTE589844 FJI589765:FJI589844 EZM589765:EZM589844 EPQ589765:EPQ589844 EFU589765:EFU589844 DVY589765:DVY589844 DMC589765:DMC589844 DCG589765:DCG589844 CSK589765:CSK589844 CIO589765:CIO589844 BYS589765:BYS589844 BOW589765:BOW589844 BFA589765:BFA589844 AVE589765:AVE589844 ALI589765:ALI589844 ABM589765:ABM589844 RQ589765:RQ589844 HU589765:HU589844 WUG524229:WUG524308 WKK524229:WKK524308 WAO524229:WAO524308 VQS524229:VQS524308 VGW524229:VGW524308 UXA524229:UXA524308 UNE524229:UNE524308 UDI524229:UDI524308 TTM524229:TTM524308 TJQ524229:TJQ524308 SZU524229:SZU524308 SPY524229:SPY524308 SGC524229:SGC524308 RWG524229:RWG524308 RMK524229:RMK524308 RCO524229:RCO524308 QSS524229:QSS524308 QIW524229:QIW524308 PZA524229:PZA524308 PPE524229:PPE524308 PFI524229:PFI524308 OVM524229:OVM524308 OLQ524229:OLQ524308 OBU524229:OBU524308 NRY524229:NRY524308 NIC524229:NIC524308 MYG524229:MYG524308 MOK524229:MOK524308 MEO524229:MEO524308 LUS524229:LUS524308 LKW524229:LKW524308 LBA524229:LBA524308 KRE524229:KRE524308 KHI524229:KHI524308 JXM524229:JXM524308 JNQ524229:JNQ524308 JDU524229:JDU524308 ITY524229:ITY524308 IKC524229:IKC524308 IAG524229:IAG524308 HQK524229:HQK524308 HGO524229:HGO524308 GWS524229:GWS524308 GMW524229:GMW524308 GDA524229:GDA524308 FTE524229:FTE524308 FJI524229:FJI524308 EZM524229:EZM524308 EPQ524229:EPQ524308 EFU524229:EFU524308 DVY524229:DVY524308 DMC524229:DMC524308 DCG524229:DCG524308 CSK524229:CSK524308 CIO524229:CIO524308 BYS524229:BYS524308 BOW524229:BOW524308 BFA524229:BFA524308 AVE524229:AVE524308 ALI524229:ALI524308 ABM524229:ABM524308 RQ524229:RQ524308 HU524229:HU524308 WUG458693:WUG458772 WKK458693:WKK458772 WAO458693:WAO458772 VQS458693:VQS458772 VGW458693:VGW458772 UXA458693:UXA458772 UNE458693:UNE458772 UDI458693:UDI458772 TTM458693:TTM458772 TJQ458693:TJQ458772 SZU458693:SZU458772 SPY458693:SPY458772 SGC458693:SGC458772 RWG458693:RWG458772 RMK458693:RMK458772 RCO458693:RCO458772 QSS458693:QSS458772 QIW458693:QIW458772 PZA458693:PZA458772 PPE458693:PPE458772 PFI458693:PFI458772 OVM458693:OVM458772 OLQ458693:OLQ458772 OBU458693:OBU458772 NRY458693:NRY458772 NIC458693:NIC458772 MYG458693:MYG458772 MOK458693:MOK458772 MEO458693:MEO458772 LUS458693:LUS458772 LKW458693:LKW458772 LBA458693:LBA458772 KRE458693:KRE458772 KHI458693:KHI458772 JXM458693:JXM458772 JNQ458693:JNQ458772 JDU458693:JDU458772 ITY458693:ITY458772 IKC458693:IKC458772 IAG458693:IAG458772 HQK458693:HQK458772 HGO458693:HGO458772 GWS458693:GWS458772 GMW458693:GMW458772 GDA458693:GDA458772 FTE458693:FTE458772 FJI458693:FJI458772 EZM458693:EZM458772 EPQ458693:EPQ458772 EFU458693:EFU458772 DVY458693:DVY458772 DMC458693:DMC458772 DCG458693:DCG458772 CSK458693:CSK458772 CIO458693:CIO458772 BYS458693:BYS458772 BOW458693:BOW458772 BFA458693:BFA458772 AVE458693:AVE458772 ALI458693:ALI458772 ABM458693:ABM458772 RQ458693:RQ458772 HU458693:HU458772 WUG393157:WUG393236 WKK393157:WKK393236 WAO393157:WAO393236 VQS393157:VQS393236 VGW393157:VGW393236 UXA393157:UXA393236 UNE393157:UNE393236 UDI393157:UDI393236 TTM393157:TTM393236 TJQ393157:TJQ393236 SZU393157:SZU393236 SPY393157:SPY393236 SGC393157:SGC393236 RWG393157:RWG393236 RMK393157:RMK393236 RCO393157:RCO393236 QSS393157:QSS393236 QIW393157:QIW393236 PZA393157:PZA393236 PPE393157:PPE393236 PFI393157:PFI393236 OVM393157:OVM393236 OLQ393157:OLQ393236 OBU393157:OBU393236 NRY393157:NRY393236 NIC393157:NIC393236 MYG393157:MYG393236 MOK393157:MOK393236 MEO393157:MEO393236 LUS393157:LUS393236 LKW393157:LKW393236 LBA393157:LBA393236 KRE393157:KRE393236 KHI393157:KHI393236 JXM393157:JXM393236 JNQ393157:JNQ393236 JDU393157:JDU393236 ITY393157:ITY393236 IKC393157:IKC393236 IAG393157:IAG393236 HQK393157:HQK393236 HGO393157:HGO393236 GWS393157:GWS393236 GMW393157:GMW393236 GDA393157:GDA393236 FTE393157:FTE393236 FJI393157:FJI393236 EZM393157:EZM393236 EPQ393157:EPQ393236 EFU393157:EFU393236 DVY393157:DVY393236 DMC393157:DMC393236 DCG393157:DCG393236 CSK393157:CSK393236 CIO393157:CIO393236 BYS393157:BYS393236 BOW393157:BOW393236 BFA393157:BFA393236 AVE393157:AVE393236 ALI393157:ALI393236 ABM393157:ABM393236 RQ393157:RQ393236 HU393157:HU393236 WUG327621:WUG327700 WKK327621:WKK327700 WAO327621:WAO327700 VQS327621:VQS327700 VGW327621:VGW327700 UXA327621:UXA327700 UNE327621:UNE327700 UDI327621:UDI327700 TTM327621:TTM327700 TJQ327621:TJQ327700 SZU327621:SZU327700 SPY327621:SPY327700 SGC327621:SGC327700 RWG327621:RWG327700 RMK327621:RMK327700 RCO327621:RCO327700 QSS327621:QSS327700 QIW327621:QIW327700 PZA327621:PZA327700 PPE327621:PPE327700 PFI327621:PFI327700 OVM327621:OVM327700 OLQ327621:OLQ327700 OBU327621:OBU327700 NRY327621:NRY327700 NIC327621:NIC327700 MYG327621:MYG327700 MOK327621:MOK327700 MEO327621:MEO327700 LUS327621:LUS327700 LKW327621:LKW327700 LBA327621:LBA327700 KRE327621:KRE327700 KHI327621:KHI327700 JXM327621:JXM327700 JNQ327621:JNQ327700 JDU327621:JDU327700 ITY327621:ITY327700 IKC327621:IKC327700 IAG327621:IAG327700 HQK327621:HQK327700 HGO327621:HGO327700 GWS327621:GWS327700 GMW327621:GMW327700 GDA327621:GDA327700 FTE327621:FTE327700 FJI327621:FJI327700 EZM327621:EZM327700 EPQ327621:EPQ327700 EFU327621:EFU327700 DVY327621:DVY327700 DMC327621:DMC327700 DCG327621:DCG327700 CSK327621:CSK327700 CIO327621:CIO327700 BYS327621:BYS327700 BOW327621:BOW327700 BFA327621:BFA327700 AVE327621:AVE327700 ALI327621:ALI327700 ABM327621:ABM327700 RQ327621:RQ327700 HU327621:HU327700 WUG262085:WUG262164 WKK262085:WKK262164 WAO262085:WAO262164 VQS262085:VQS262164 VGW262085:VGW262164 UXA262085:UXA262164 UNE262085:UNE262164 UDI262085:UDI262164 TTM262085:TTM262164 TJQ262085:TJQ262164 SZU262085:SZU262164 SPY262085:SPY262164 SGC262085:SGC262164 RWG262085:RWG262164 RMK262085:RMK262164 RCO262085:RCO262164 QSS262085:QSS262164 QIW262085:QIW262164 PZA262085:PZA262164 PPE262085:PPE262164 PFI262085:PFI262164 OVM262085:OVM262164 OLQ262085:OLQ262164 OBU262085:OBU262164 NRY262085:NRY262164 NIC262085:NIC262164 MYG262085:MYG262164 MOK262085:MOK262164 MEO262085:MEO262164 LUS262085:LUS262164 LKW262085:LKW262164 LBA262085:LBA262164 KRE262085:KRE262164 KHI262085:KHI262164 JXM262085:JXM262164 JNQ262085:JNQ262164 JDU262085:JDU262164 ITY262085:ITY262164 IKC262085:IKC262164 IAG262085:IAG262164 HQK262085:HQK262164 HGO262085:HGO262164 GWS262085:GWS262164 GMW262085:GMW262164 GDA262085:GDA262164 FTE262085:FTE262164 FJI262085:FJI262164 EZM262085:EZM262164 EPQ262085:EPQ262164 EFU262085:EFU262164 DVY262085:DVY262164 DMC262085:DMC262164 DCG262085:DCG262164 CSK262085:CSK262164 CIO262085:CIO262164 BYS262085:BYS262164 BOW262085:BOW262164 BFA262085:BFA262164 AVE262085:AVE262164 ALI262085:ALI262164 ABM262085:ABM262164 RQ262085:RQ262164 HU262085:HU262164 WUG196549:WUG196628 WKK196549:WKK196628 WAO196549:WAO196628 VQS196549:VQS196628 VGW196549:VGW196628 UXA196549:UXA196628 UNE196549:UNE196628 UDI196549:UDI196628 TTM196549:TTM196628 TJQ196549:TJQ196628 SZU196549:SZU196628 SPY196549:SPY196628 SGC196549:SGC196628 RWG196549:RWG196628 RMK196549:RMK196628 RCO196549:RCO196628 QSS196549:QSS196628 QIW196549:QIW196628 PZA196549:PZA196628 PPE196549:PPE196628 PFI196549:PFI196628 OVM196549:OVM196628 OLQ196549:OLQ196628 OBU196549:OBU196628 NRY196549:NRY196628 NIC196549:NIC196628 MYG196549:MYG196628 MOK196549:MOK196628 MEO196549:MEO196628 LUS196549:LUS196628 LKW196549:LKW196628 LBA196549:LBA196628 KRE196549:KRE196628 KHI196549:KHI196628 JXM196549:JXM196628 JNQ196549:JNQ196628 JDU196549:JDU196628 ITY196549:ITY196628 IKC196549:IKC196628 IAG196549:IAG196628 HQK196549:HQK196628 HGO196549:HGO196628 GWS196549:GWS196628 GMW196549:GMW196628 GDA196549:GDA196628 FTE196549:FTE196628 FJI196549:FJI196628 EZM196549:EZM196628 EPQ196549:EPQ196628 EFU196549:EFU196628 DVY196549:DVY196628 DMC196549:DMC196628 DCG196549:DCG196628 CSK196549:CSK196628 CIO196549:CIO196628 BYS196549:BYS196628 BOW196549:BOW196628 BFA196549:BFA196628 AVE196549:AVE196628 ALI196549:ALI196628 ABM196549:ABM196628 RQ196549:RQ196628 HU196549:HU196628 WUG131013:WUG131092 WKK131013:WKK131092 WAO131013:WAO131092 VQS131013:VQS131092 VGW131013:VGW131092 UXA131013:UXA131092 UNE131013:UNE131092 UDI131013:UDI131092 TTM131013:TTM131092 TJQ131013:TJQ131092 SZU131013:SZU131092 SPY131013:SPY131092 SGC131013:SGC131092 RWG131013:RWG131092 RMK131013:RMK131092 RCO131013:RCO131092 QSS131013:QSS131092 QIW131013:QIW131092 PZA131013:PZA131092 PPE131013:PPE131092 PFI131013:PFI131092 OVM131013:OVM131092 OLQ131013:OLQ131092 OBU131013:OBU131092 NRY131013:NRY131092 NIC131013:NIC131092 MYG131013:MYG131092 MOK131013:MOK131092 MEO131013:MEO131092 LUS131013:LUS131092 LKW131013:LKW131092 LBA131013:LBA131092 KRE131013:KRE131092 KHI131013:KHI131092 JXM131013:JXM131092 JNQ131013:JNQ131092 JDU131013:JDU131092 ITY131013:ITY131092 IKC131013:IKC131092 IAG131013:IAG131092 HQK131013:HQK131092 HGO131013:HGO131092 GWS131013:GWS131092 GMW131013:GMW131092 GDA131013:GDA131092 FTE131013:FTE131092 FJI131013:FJI131092 EZM131013:EZM131092 EPQ131013:EPQ131092 EFU131013:EFU131092 DVY131013:DVY131092 DMC131013:DMC131092 DCG131013:DCG131092 CSK131013:CSK131092 CIO131013:CIO131092 BYS131013:BYS131092 BOW131013:BOW131092 BFA131013:BFA131092 AVE131013:AVE131092 ALI131013:ALI131092 ABM131013:ABM131092 RQ131013:RQ131092 HU131013:HU131092 WUG65477:WUG65556 WKK65477:WKK65556 WAO65477:WAO65556 VQS65477:VQS65556 VGW65477:VGW65556 UXA65477:UXA65556 UNE65477:UNE65556 UDI65477:UDI65556 TTM65477:TTM65556 TJQ65477:TJQ65556 SZU65477:SZU65556 SPY65477:SPY65556 SGC65477:SGC65556 RWG65477:RWG65556 RMK65477:RMK65556 RCO65477:RCO65556 QSS65477:QSS65556 QIW65477:QIW65556 PZA65477:PZA65556 PPE65477:PPE65556 PFI65477:PFI65556 OVM65477:OVM65556 OLQ65477:OLQ65556 OBU65477:OBU65556 NRY65477:NRY65556 NIC65477:NIC65556 MYG65477:MYG65556 MOK65477:MOK65556 MEO65477:MEO65556 LUS65477:LUS65556 LKW65477:LKW65556 LBA65477:LBA65556 KRE65477:KRE65556 KHI65477:KHI65556 JXM65477:JXM65556 JNQ65477:JNQ65556 JDU65477:JDU65556 ITY65477:ITY65556 IKC65477:IKC65556 IAG65477:IAG65556 HQK65477:HQK65556 HGO65477:HGO65556 GWS65477:GWS65556 GMW65477:GMW65556 GDA65477:GDA65556 FTE65477:FTE65556 FJI65477:FJI65556 EZM65477:EZM65556 EPQ65477:EPQ65556 EFU65477:EFU65556 DVY65477:DVY65556 DMC65477:DMC65556 DCG65477:DCG65556 CSK65477:CSK65556 CIO65477:CIO65556 BYS65477:BYS65556 BOW65477:BOW65556 BFA65477:BFA65556 AVE65477:AVE65556 ALI65477:ALI65556 ABM65477:ABM65556 RQ65477:RQ65556 HU65477:HU65556 RQ15:RQ36 ABM15:ABM36 ALI15:ALI36 AVE15:AVE36 BFA15:BFA36 BOW15:BOW36 BYS15:BYS36 CIO15:CIO36 CSK15:CSK36 DCG15:DCG36 DMC15:DMC36 DVY15:DVY36 EFU15:EFU36 EPQ15:EPQ36 EZM15:EZM36 FJI15:FJI36 FTE15:FTE36 GDA15:GDA36 GMW15:GMW36 GWS15:GWS36 HGO15:HGO36 HQK15:HQK36 IAG15:IAG36 IKC15:IKC36 ITY15:ITY36 JDU15:JDU36 JNQ15:JNQ36 JXM15:JXM36 KHI15:KHI36 KRE15:KRE36 LBA15:LBA36 LKW15:LKW36 LUS15:LUS36 MEO15:MEO36 MOK15:MOK36 MYG15:MYG36 NIC15:NIC36 NRY15:NRY36 OBU15:OBU36 OLQ15:OLQ36 OVM15:OVM36 PFI15:PFI36 PPE15:PPE36 PZA15:PZA36 QIW15:QIW36 QSS15:QSS36 RCO15:RCO36 RMK15:RMK36 RWG15:RWG36 SGC15:SGC36 SPY15:SPY36 SZU15:SZU36 TJQ15:TJQ36 TTM15:TTM36 UDI15:UDI36 UNE15:UNE36 UXA15:UXA36 VGW15:VGW36 VQS15:VQS36 WAO15:WAO36 WKK15:WKK36 WUG15:WUG36 HU15:HU36 WUM982981:WUM983060 WKQ982981:WKQ983060 WAU982981:WAU983060 VQY982981:VQY983060 VHC982981:VHC983060 UXG982981:UXG983060 UNK982981:UNK983060 UDO982981:UDO983060 TTS982981:TTS983060 TJW982981:TJW983060 TAA982981:TAA983060 SQE982981:SQE983060 SGI982981:SGI983060 RWM982981:RWM983060 RMQ982981:RMQ983060 RCU982981:RCU983060 QSY982981:QSY983060 QJC982981:QJC983060 PZG982981:PZG983060 PPK982981:PPK983060 PFO982981:PFO983060 OVS982981:OVS983060 OLW982981:OLW983060 OCA982981:OCA983060 NSE982981:NSE983060 NII982981:NII983060 MYM982981:MYM983060 MOQ982981:MOQ983060 MEU982981:MEU983060 LUY982981:LUY983060 LLC982981:LLC983060 LBG982981:LBG983060 KRK982981:KRK983060 KHO982981:KHO983060 JXS982981:JXS983060 JNW982981:JNW983060 JEA982981:JEA983060 IUE982981:IUE983060 IKI982981:IKI983060 IAM982981:IAM983060 HQQ982981:HQQ983060 HGU982981:HGU983060 GWY982981:GWY983060 GNC982981:GNC983060 GDG982981:GDG983060 FTK982981:FTK983060 FJO982981:FJO983060 EZS982981:EZS983060 EPW982981:EPW983060 EGA982981:EGA983060 DWE982981:DWE983060 DMI982981:DMI983060 DCM982981:DCM983060 CSQ982981:CSQ983060 CIU982981:CIU983060 BYY982981:BYY983060 BPC982981:BPC983060 BFG982981:BFG983060 AVK982981:AVK983060 ALO982981:ALO983060 ABS982981:ABS983060 RW982981:RW983060 IA982981:IA983060 I982982:I983061 WUM917445:WUM917524 WKQ917445:WKQ917524 WAU917445:WAU917524 VQY917445:VQY917524 VHC917445:VHC917524 UXG917445:UXG917524 UNK917445:UNK917524 UDO917445:UDO917524 TTS917445:TTS917524 TJW917445:TJW917524 TAA917445:TAA917524 SQE917445:SQE917524 SGI917445:SGI917524 RWM917445:RWM917524 RMQ917445:RMQ917524 RCU917445:RCU917524 QSY917445:QSY917524 QJC917445:QJC917524 PZG917445:PZG917524 PPK917445:PPK917524 PFO917445:PFO917524 OVS917445:OVS917524 OLW917445:OLW917524 OCA917445:OCA917524 NSE917445:NSE917524 NII917445:NII917524 MYM917445:MYM917524 MOQ917445:MOQ917524 MEU917445:MEU917524 LUY917445:LUY917524 LLC917445:LLC917524 LBG917445:LBG917524 KRK917445:KRK917524 KHO917445:KHO917524 JXS917445:JXS917524 JNW917445:JNW917524 JEA917445:JEA917524 IUE917445:IUE917524 IKI917445:IKI917524 IAM917445:IAM917524 HQQ917445:HQQ917524 HGU917445:HGU917524 GWY917445:GWY917524 GNC917445:GNC917524 GDG917445:GDG917524 FTK917445:FTK917524 FJO917445:FJO917524 EZS917445:EZS917524 EPW917445:EPW917524 EGA917445:EGA917524 DWE917445:DWE917524 DMI917445:DMI917524 DCM917445:DCM917524 CSQ917445:CSQ917524 CIU917445:CIU917524 BYY917445:BYY917524 BPC917445:BPC917524 BFG917445:BFG917524 AVK917445:AVK917524 ALO917445:ALO917524 ABS917445:ABS917524 RW917445:RW917524 IA917445:IA917524 I917446:I917525 WUM851909:WUM851988 WKQ851909:WKQ851988 WAU851909:WAU851988 VQY851909:VQY851988 VHC851909:VHC851988 UXG851909:UXG851988 UNK851909:UNK851988 UDO851909:UDO851988 TTS851909:TTS851988 TJW851909:TJW851988 TAA851909:TAA851988 SQE851909:SQE851988 SGI851909:SGI851988 RWM851909:RWM851988 RMQ851909:RMQ851988 RCU851909:RCU851988 QSY851909:QSY851988 QJC851909:QJC851988 PZG851909:PZG851988 PPK851909:PPK851988 PFO851909:PFO851988 OVS851909:OVS851988 OLW851909:OLW851988 OCA851909:OCA851988 NSE851909:NSE851988 NII851909:NII851988 MYM851909:MYM851988 MOQ851909:MOQ851988 MEU851909:MEU851988 LUY851909:LUY851988 LLC851909:LLC851988 LBG851909:LBG851988 KRK851909:KRK851988 KHO851909:KHO851988 JXS851909:JXS851988 JNW851909:JNW851988 JEA851909:JEA851988 IUE851909:IUE851988 IKI851909:IKI851988 IAM851909:IAM851988 HQQ851909:HQQ851988 HGU851909:HGU851988 GWY851909:GWY851988 GNC851909:GNC851988 GDG851909:GDG851988 FTK851909:FTK851988 FJO851909:FJO851988 EZS851909:EZS851988 EPW851909:EPW851988 EGA851909:EGA851988 DWE851909:DWE851988 DMI851909:DMI851988 DCM851909:DCM851988 CSQ851909:CSQ851988 CIU851909:CIU851988 BYY851909:BYY851988 BPC851909:BPC851988 BFG851909:BFG851988 AVK851909:AVK851988 ALO851909:ALO851988 ABS851909:ABS851988 RW851909:RW851988 IA851909:IA851988 I851910:I851989 WUM786373:WUM786452 WKQ786373:WKQ786452 WAU786373:WAU786452 VQY786373:VQY786452 VHC786373:VHC786452 UXG786373:UXG786452 UNK786373:UNK786452 UDO786373:UDO786452 TTS786373:TTS786452 TJW786373:TJW786452 TAA786373:TAA786452 SQE786373:SQE786452 SGI786373:SGI786452 RWM786373:RWM786452 RMQ786373:RMQ786452 RCU786373:RCU786452 QSY786373:QSY786452 QJC786373:QJC786452 PZG786373:PZG786452 PPK786373:PPK786452 PFO786373:PFO786452 OVS786373:OVS786452 OLW786373:OLW786452 OCA786373:OCA786452 NSE786373:NSE786452 NII786373:NII786452 MYM786373:MYM786452 MOQ786373:MOQ786452 MEU786373:MEU786452 LUY786373:LUY786452 LLC786373:LLC786452 LBG786373:LBG786452 KRK786373:KRK786452 KHO786373:KHO786452 JXS786373:JXS786452 JNW786373:JNW786452 JEA786373:JEA786452 IUE786373:IUE786452 IKI786373:IKI786452 IAM786373:IAM786452 HQQ786373:HQQ786452 HGU786373:HGU786452 GWY786373:GWY786452 GNC786373:GNC786452 GDG786373:GDG786452 FTK786373:FTK786452 FJO786373:FJO786452 EZS786373:EZS786452 EPW786373:EPW786452 EGA786373:EGA786452 DWE786373:DWE786452 DMI786373:DMI786452 DCM786373:DCM786452 CSQ786373:CSQ786452 CIU786373:CIU786452 BYY786373:BYY786452 BPC786373:BPC786452 BFG786373:BFG786452 AVK786373:AVK786452 ALO786373:ALO786452 ABS786373:ABS786452 RW786373:RW786452 IA786373:IA786452 I786374:I786453 WUM720837:WUM720916 WKQ720837:WKQ720916 WAU720837:WAU720916 VQY720837:VQY720916 VHC720837:VHC720916 UXG720837:UXG720916 UNK720837:UNK720916 UDO720837:UDO720916 TTS720837:TTS720916 TJW720837:TJW720916 TAA720837:TAA720916 SQE720837:SQE720916 SGI720837:SGI720916 RWM720837:RWM720916 RMQ720837:RMQ720916 RCU720837:RCU720916 QSY720837:QSY720916 QJC720837:QJC720916 PZG720837:PZG720916 PPK720837:PPK720916 PFO720837:PFO720916 OVS720837:OVS720916 OLW720837:OLW720916 OCA720837:OCA720916 NSE720837:NSE720916 NII720837:NII720916 MYM720837:MYM720916 MOQ720837:MOQ720916 MEU720837:MEU720916 LUY720837:LUY720916 LLC720837:LLC720916 LBG720837:LBG720916 KRK720837:KRK720916 KHO720837:KHO720916 JXS720837:JXS720916 JNW720837:JNW720916 JEA720837:JEA720916 IUE720837:IUE720916 IKI720837:IKI720916 IAM720837:IAM720916 HQQ720837:HQQ720916 HGU720837:HGU720916 GWY720837:GWY720916 GNC720837:GNC720916 GDG720837:GDG720916 FTK720837:FTK720916 FJO720837:FJO720916 EZS720837:EZS720916 EPW720837:EPW720916 EGA720837:EGA720916 DWE720837:DWE720916 DMI720837:DMI720916 DCM720837:DCM720916 CSQ720837:CSQ720916 CIU720837:CIU720916 BYY720837:BYY720916 BPC720837:BPC720916 BFG720837:BFG720916 AVK720837:AVK720916 ALO720837:ALO720916 ABS720837:ABS720916 RW720837:RW720916 IA720837:IA720916 I720838:I720917 WUM655301:WUM655380 WKQ655301:WKQ655380 WAU655301:WAU655380 VQY655301:VQY655380 VHC655301:VHC655380 UXG655301:UXG655380 UNK655301:UNK655380 UDO655301:UDO655380 TTS655301:TTS655380 TJW655301:TJW655380 TAA655301:TAA655380 SQE655301:SQE655380 SGI655301:SGI655380 RWM655301:RWM655380 RMQ655301:RMQ655380 RCU655301:RCU655380 QSY655301:QSY655380 QJC655301:QJC655380 PZG655301:PZG655380 PPK655301:PPK655380 PFO655301:PFO655380 OVS655301:OVS655380 OLW655301:OLW655380 OCA655301:OCA655380 NSE655301:NSE655380 NII655301:NII655380 MYM655301:MYM655380 MOQ655301:MOQ655380 MEU655301:MEU655380 LUY655301:LUY655380 LLC655301:LLC655380 LBG655301:LBG655380 KRK655301:KRK655380 KHO655301:KHO655380 JXS655301:JXS655380 JNW655301:JNW655380 JEA655301:JEA655380 IUE655301:IUE655380 IKI655301:IKI655380 IAM655301:IAM655380 HQQ655301:HQQ655380 HGU655301:HGU655380 GWY655301:GWY655380 GNC655301:GNC655380 GDG655301:GDG655380 FTK655301:FTK655380 FJO655301:FJO655380 EZS655301:EZS655380 EPW655301:EPW655380 EGA655301:EGA655380 DWE655301:DWE655380 DMI655301:DMI655380 DCM655301:DCM655380 CSQ655301:CSQ655380 CIU655301:CIU655380 BYY655301:BYY655380 BPC655301:BPC655380 BFG655301:BFG655380 AVK655301:AVK655380 ALO655301:ALO655380 ABS655301:ABS655380 RW655301:RW655380 IA655301:IA655380 I655302:I655381 WUM589765:WUM589844 WKQ589765:WKQ589844 WAU589765:WAU589844 VQY589765:VQY589844 VHC589765:VHC589844 UXG589765:UXG589844 UNK589765:UNK589844 UDO589765:UDO589844 TTS589765:TTS589844 TJW589765:TJW589844 TAA589765:TAA589844 SQE589765:SQE589844 SGI589765:SGI589844 RWM589765:RWM589844 RMQ589765:RMQ589844 RCU589765:RCU589844 QSY589765:QSY589844 QJC589765:QJC589844 PZG589765:PZG589844 PPK589765:PPK589844 PFO589765:PFO589844 OVS589765:OVS589844 OLW589765:OLW589844 OCA589765:OCA589844 NSE589765:NSE589844 NII589765:NII589844 MYM589765:MYM589844 MOQ589765:MOQ589844 MEU589765:MEU589844 LUY589765:LUY589844 LLC589765:LLC589844 LBG589765:LBG589844 KRK589765:KRK589844 KHO589765:KHO589844 JXS589765:JXS589844 JNW589765:JNW589844 JEA589765:JEA589844 IUE589765:IUE589844 IKI589765:IKI589844 IAM589765:IAM589844 HQQ589765:HQQ589844 HGU589765:HGU589844 GWY589765:GWY589844 GNC589765:GNC589844 GDG589765:GDG589844 FTK589765:FTK589844 FJO589765:FJO589844 EZS589765:EZS589844 EPW589765:EPW589844 EGA589765:EGA589844 DWE589765:DWE589844 DMI589765:DMI589844 DCM589765:DCM589844 CSQ589765:CSQ589844 CIU589765:CIU589844 BYY589765:BYY589844 BPC589765:BPC589844 BFG589765:BFG589844 AVK589765:AVK589844 ALO589765:ALO589844 ABS589765:ABS589844 RW589765:RW589844 IA589765:IA589844 I589766:I589845 WUM524229:WUM524308 WKQ524229:WKQ524308 WAU524229:WAU524308 VQY524229:VQY524308 VHC524229:VHC524308 UXG524229:UXG524308 UNK524229:UNK524308 UDO524229:UDO524308 TTS524229:TTS524308 TJW524229:TJW524308 TAA524229:TAA524308 SQE524229:SQE524308 SGI524229:SGI524308 RWM524229:RWM524308 RMQ524229:RMQ524308 RCU524229:RCU524308 QSY524229:QSY524308 QJC524229:QJC524308 PZG524229:PZG524308 PPK524229:PPK524308 PFO524229:PFO524308 OVS524229:OVS524308 OLW524229:OLW524308 OCA524229:OCA524308 NSE524229:NSE524308 NII524229:NII524308 MYM524229:MYM524308 MOQ524229:MOQ524308 MEU524229:MEU524308 LUY524229:LUY524308 LLC524229:LLC524308 LBG524229:LBG524308 KRK524229:KRK524308 KHO524229:KHO524308 JXS524229:JXS524308 JNW524229:JNW524308 JEA524229:JEA524308 IUE524229:IUE524308 IKI524229:IKI524308 IAM524229:IAM524308 HQQ524229:HQQ524308 HGU524229:HGU524308 GWY524229:GWY524308 GNC524229:GNC524308 GDG524229:GDG524308 FTK524229:FTK524308 FJO524229:FJO524308 EZS524229:EZS524308 EPW524229:EPW524308 EGA524229:EGA524308 DWE524229:DWE524308 DMI524229:DMI524308 DCM524229:DCM524308 CSQ524229:CSQ524308 CIU524229:CIU524308 BYY524229:BYY524308 BPC524229:BPC524308 BFG524229:BFG524308 AVK524229:AVK524308 ALO524229:ALO524308 ABS524229:ABS524308 RW524229:RW524308 IA524229:IA524308 I524230:I524309 WUM458693:WUM458772 WKQ458693:WKQ458772 WAU458693:WAU458772 VQY458693:VQY458772 VHC458693:VHC458772 UXG458693:UXG458772 UNK458693:UNK458772 UDO458693:UDO458772 TTS458693:TTS458772 TJW458693:TJW458772 TAA458693:TAA458772 SQE458693:SQE458772 SGI458693:SGI458772 RWM458693:RWM458772 RMQ458693:RMQ458772 RCU458693:RCU458772 QSY458693:QSY458772 QJC458693:QJC458772 PZG458693:PZG458772 PPK458693:PPK458772 PFO458693:PFO458772 OVS458693:OVS458772 OLW458693:OLW458772 OCA458693:OCA458772 NSE458693:NSE458772 NII458693:NII458772 MYM458693:MYM458772 MOQ458693:MOQ458772 MEU458693:MEU458772 LUY458693:LUY458772 LLC458693:LLC458772 LBG458693:LBG458772 KRK458693:KRK458772 KHO458693:KHO458772 JXS458693:JXS458772 JNW458693:JNW458772 JEA458693:JEA458772 IUE458693:IUE458772 IKI458693:IKI458772 IAM458693:IAM458772 HQQ458693:HQQ458772 HGU458693:HGU458772 GWY458693:GWY458772 GNC458693:GNC458772 GDG458693:GDG458772 FTK458693:FTK458772 FJO458693:FJO458772 EZS458693:EZS458772 EPW458693:EPW458772 EGA458693:EGA458772 DWE458693:DWE458772 DMI458693:DMI458772 DCM458693:DCM458772 CSQ458693:CSQ458772 CIU458693:CIU458772 BYY458693:BYY458772 BPC458693:BPC458772 BFG458693:BFG458772 AVK458693:AVK458772 ALO458693:ALO458772 ABS458693:ABS458772 RW458693:RW458772 IA458693:IA458772 I458694:I458773 WUM393157:WUM393236 WKQ393157:WKQ393236 WAU393157:WAU393236 VQY393157:VQY393236 VHC393157:VHC393236 UXG393157:UXG393236 UNK393157:UNK393236 UDO393157:UDO393236 TTS393157:TTS393236 TJW393157:TJW393236 TAA393157:TAA393236 SQE393157:SQE393236 SGI393157:SGI393236 RWM393157:RWM393236 RMQ393157:RMQ393236 RCU393157:RCU393236 QSY393157:QSY393236 QJC393157:QJC393236 PZG393157:PZG393236 PPK393157:PPK393236 PFO393157:PFO393236 OVS393157:OVS393236 OLW393157:OLW393236 OCA393157:OCA393236 NSE393157:NSE393236 NII393157:NII393236 MYM393157:MYM393236 MOQ393157:MOQ393236 MEU393157:MEU393236 LUY393157:LUY393236 LLC393157:LLC393236 LBG393157:LBG393236 KRK393157:KRK393236 KHO393157:KHO393236 JXS393157:JXS393236 JNW393157:JNW393236 JEA393157:JEA393236 IUE393157:IUE393236 IKI393157:IKI393236 IAM393157:IAM393236 HQQ393157:HQQ393236 HGU393157:HGU393236 GWY393157:GWY393236 GNC393157:GNC393236 GDG393157:GDG393236 FTK393157:FTK393236 FJO393157:FJO393236 EZS393157:EZS393236 EPW393157:EPW393236 EGA393157:EGA393236 DWE393157:DWE393236 DMI393157:DMI393236 DCM393157:DCM393236 CSQ393157:CSQ393236 CIU393157:CIU393236 BYY393157:BYY393236 BPC393157:BPC393236 BFG393157:BFG393236 AVK393157:AVK393236 ALO393157:ALO393236 ABS393157:ABS393236 RW393157:RW393236 IA393157:IA393236 I393158:I393237 WUM327621:WUM327700 WKQ327621:WKQ327700 WAU327621:WAU327700 VQY327621:VQY327700 VHC327621:VHC327700 UXG327621:UXG327700 UNK327621:UNK327700 UDO327621:UDO327700 TTS327621:TTS327700 TJW327621:TJW327700 TAA327621:TAA327700 SQE327621:SQE327700 SGI327621:SGI327700 RWM327621:RWM327700 RMQ327621:RMQ327700 RCU327621:RCU327700 QSY327621:QSY327700 QJC327621:QJC327700 PZG327621:PZG327700 PPK327621:PPK327700 PFO327621:PFO327700 OVS327621:OVS327700 OLW327621:OLW327700 OCA327621:OCA327700 NSE327621:NSE327700 NII327621:NII327700 MYM327621:MYM327700 MOQ327621:MOQ327700 MEU327621:MEU327700 LUY327621:LUY327700 LLC327621:LLC327700 LBG327621:LBG327700 KRK327621:KRK327700 KHO327621:KHO327700 JXS327621:JXS327700 JNW327621:JNW327700 JEA327621:JEA327700 IUE327621:IUE327700 IKI327621:IKI327700 IAM327621:IAM327700 HQQ327621:HQQ327700 HGU327621:HGU327700 GWY327621:GWY327700 GNC327621:GNC327700 GDG327621:GDG327700 FTK327621:FTK327700 FJO327621:FJO327700 EZS327621:EZS327700 EPW327621:EPW327700 EGA327621:EGA327700 DWE327621:DWE327700 DMI327621:DMI327700 DCM327621:DCM327700 CSQ327621:CSQ327700 CIU327621:CIU327700 BYY327621:BYY327700 BPC327621:BPC327700 BFG327621:BFG327700 AVK327621:AVK327700 ALO327621:ALO327700 ABS327621:ABS327700 RW327621:RW327700 IA327621:IA327700 I327622:I327701 WUM262085:WUM262164 WKQ262085:WKQ262164 WAU262085:WAU262164 VQY262085:VQY262164 VHC262085:VHC262164 UXG262085:UXG262164 UNK262085:UNK262164 UDO262085:UDO262164 TTS262085:TTS262164 TJW262085:TJW262164 TAA262085:TAA262164 SQE262085:SQE262164 SGI262085:SGI262164 RWM262085:RWM262164 RMQ262085:RMQ262164 RCU262085:RCU262164 QSY262085:QSY262164 QJC262085:QJC262164 PZG262085:PZG262164 PPK262085:PPK262164 PFO262085:PFO262164 OVS262085:OVS262164 OLW262085:OLW262164 OCA262085:OCA262164 NSE262085:NSE262164 NII262085:NII262164 MYM262085:MYM262164 MOQ262085:MOQ262164 MEU262085:MEU262164 LUY262085:LUY262164 LLC262085:LLC262164 LBG262085:LBG262164 KRK262085:KRK262164 KHO262085:KHO262164 JXS262085:JXS262164 JNW262085:JNW262164 JEA262085:JEA262164 IUE262085:IUE262164 IKI262085:IKI262164 IAM262085:IAM262164 HQQ262085:HQQ262164 HGU262085:HGU262164 GWY262085:GWY262164 GNC262085:GNC262164 GDG262085:GDG262164 FTK262085:FTK262164 FJO262085:FJO262164 EZS262085:EZS262164 EPW262085:EPW262164 EGA262085:EGA262164 DWE262085:DWE262164 DMI262085:DMI262164 DCM262085:DCM262164 CSQ262085:CSQ262164 CIU262085:CIU262164 BYY262085:BYY262164 BPC262085:BPC262164 BFG262085:BFG262164 AVK262085:AVK262164 ALO262085:ALO262164 ABS262085:ABS262164 RW262085:RW262164 IA262085:IA262164 I262086:I262165 WUM196549:WUM196628 WKQ196549:WKQ196628 WAU196549:WAU196628 VQY196549:VQY196628 VHC196549:VHC196628 UXG196549:UXG196628 UNK196549:UNK196628 UDO196549:UDO196628 TTS196549:TTS196628 TJW196549:TJW196628 TAA196549:TAA196628 SQE196549:SQE196628 SGI196549:SGI196628 RWM196549:RWM196628 RMQ196549:RMQ196628 RCU196549:RCU196628 QSY196549:QSY196628 QJC196549:QJC196628 PZG196549:PZG196628 PPK196549:PPK196628 PFO196549:PFO196628 OVS196549:OVS196628 OLW196549:OLW196628 OCA196549:OCA196628 NSE196549:NSE196628 NII196549:NII196628 MYM196549:MYM196628 MOQ196549:MOQ196628 MEU196549:MEU196628 LUY196549:LUY196628 LLC196549:LLC196628 LBG196549:LBG196628 KRK196549:KRK196628 KHO196549:KHO196628 JXS196549:JXS196628 JNW196549:JNW196628 JEA196549:JEA196628 IUE196549:IUE196628 IKI196549:IKI196628 IAM196549:IAM196628 HQQ196549:HQQ196628 HGU196549:HGU196628 GWY196549:GWY196628 GNC196549:GNC196628 GDG196549:GDG196628 FTK196549:FTK196628 FJO196549:FJO196628 EZS196549:EZS196628 EPW196549:EPW196628 EGA196549:EGA196628 DWE196549:DWE196628 DMI196549:DMI196628 DCM196549:DCM196628 CSQ196549:CSQ196628 CIU196549:CIU196628 BYY196549:BYY196628 BPC196549:BPC196628 BFG196549:BFG196628 AVK196549:AVK196628 ALO196549:ALO196628 ABS196549:ABS196628 RW196549:RW196628 IA196549:IA196628 I196550:I196629 WUM131013:WUM131092 WKQ131013:WKQ131092 WAU131013:WAU131092 VQY131013:VQY131092 VHC131013:VHC131092 UXG131013:UXG131092 UNK131013:UNK131092 UDO131013:UDO131092 TTS131013:TTS131092 TJW131013:TJW131092 TAA131013:TAA131092 SQE131013:SQE131092 SGI131013:SGI131092 RWM131013:RWM131092 RMQ131013:RMQ131092 RCU131013:RCU131092 QSY131013:QSY131092 QJC131013:QJC131092 PZG131013:PZG131092 PPK131013:PPK131092 PFO131013:PFO131092 OVS131013:OVS131092 OLW131013:OLW131092 OCA131013:OCA131092 NSE131013:NSE131092 NII131013:NII131092 MYM131013:MYM131092 MOQ131013:MOQ131092 MEU131013:MEU131092 LUY131013:LUY131092 LLC131013:LLC131092 LBG131013:LBG131092 KRK131013:KRK131092 KHO131013:KHO131092 JXS131013:JXS131092 JNW131013:JNW131092 JEA131013:JEA131092 IUE131013:IUE131092 IKI131013:IKI131092 IAM131013:IAM131092 HQQ131013:HQQ131092 HGU131013:HGU131092 GWY131013:GWY131092 GNC131013:GNC131092 GDG131013:GDG131092 FTK131013:FTK131092 FJO131013:FJO131092 EZS131013:EZS131092 EPW131013:EPW131092 EGA131013:EGA131092 DWE131013:DWE131092 DMI131013:DMI131092 DCM131013:DCM131092 CSQ131013:CSQ131092 CIU131013:CIU131092 BYY131013:BYY131092 BPC131013:BPC131092 BFG131013:BFG131092 AVK131013:AVK131092 ALO131013:ALO131092 ABS131013:ABS131092 RW131013:RW131092 IA131013:IA131092 I131014:I131093 WUM65477:WUM65556 WKQ65477:WKQ65556 WAU65477:WAU65556 VQY65477:VQY65556 VHC65477:VHC65556 UXG65477:UXG65556 UNK65477:UNK65556 UDO65477:UDO65556 TTS65477:TTS65556 TJW65477:TJW65556 TAA65477:TAA65556 SQE65477:SQE65556 SGI65477:SGI65556 RWM65477:RWM65556 RMQ65477:RMQ65556 RCU65477:RCU65556 QSY65477:QSY65556 QJC65477:QJC65556 PZG65477:PZG65556 PPK65477:PPK65556 PFO65477:PFO65556 OVS65477:OVS65556 OLW65477:OLW65556 OCA65477:OCA65556 NSE65477:NSE65556 NII65477:NII65556 MYM65477:MYM65556 MOQ65477:MOQ65556 MEU65477:MEU65556 LUY65477:LUY65556 LLC65477:LLC65556 LBG65477:LBG65556 KRK65477:KRK65556 KHO65477:KHO65556 JXS65477:JXS65556 JNW65477:JNW65556 JEA65477:JEA65556 IUE65477:IUE65556 IKI65477:IKI65556 IAM65477:IAM65556 HQQ65477:HQQ65556 HGU65477:HGU65556 GWY65477:GWY65556 GNC65477:GNC65556 GDG65477:GDG65556 FTK65477:FTK65556 FJO65477:FJO65556 EZS65477:EZS65556 EPW65477:EPW65556 EGA65477:EGA65556 DWE65477:DWE65556 DMI65477:DMI65556 DCM65477:DCM65556 CSQ65477:CSQ65556 CIU65477:CIU65556 BYY65477:BYY65556 BPC65477:BPC65556 BFG65477:BFG65556 AVK65477:AVK65556 ALO65477:ALO65556 ABS65477:ABS65556 RW65477:RW65556 IA65477:IA65556 I65478:I65557 WUM15:WUM36 WKQ15:WKQ36 WAU15:WAU36 VQY15:VQY36 VHC15:VHC36 UXG15:UXG36 UNK15:UNK36 UDO15:UDO36 TTS15:TTS36 TJW15:TJW36 TAA15:TAA36 SQE15:SQE36 SGI15:SGI36 RWM15:RWM36 RMQ15:RMQ36 RCU15:RCU36 QSY15:QSY36 QJC15:QJC36 PZG15:PZG36 PPK15:PPK36 PFO15:PFO36 OVS15:OVS36 OLW15:OLW36 OCA15:OCA36 NSE15:NSE36 NII15:NII36 MYM15:MYM36 MOQ15:MOQ36 MEU15:MEU36 LUY15:LUY36 LLC15:LLC36 LBG15:LBG36 KRK15:KRK36 KHO15:KHO36 JXS15:JXS36 JNW15:JNW36 JEA15:JEA36 IUE15:IUE36 IKI15:IKI36 IAM15:IAM36 HQQ15:HQQ36 HGU15:HGU36 GWY15:GWY36 GNC15:GNC36 GDG15:GDG36 FTK15:FTK36 FJO15:FJO36 EZS15:EZS36 EPW15:EPW36 EGA15:EGA36 DWE15:DWE36 DMI15:DMI36 DCM15:DCM36 CSQ15:CSQ36 CIU15:CIU36 BYY15:BYY36 BPC15:BPC36 BFG15:BFG36 AVK15:AVK36 ALO15:ALO36 ABS15:ABS36 RW15:RW36 IA15:IA36" xr:uid="{00000000-0002-0000-0400-000001000000}">
      <formula1>#REF!</formula1>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2"/>
  <sheetViews>
    <sheetView workbookViewId="0">
      <selection activeCell="B19" sqref="B19"/>
    </sheetView>
  </sheetViews>
  <sheetFormatPr defaultRowHeight="12.75" x14ac:dyDescent="0.2"/>
  <cols>
    <col min="1" max="1" width="5.85546875" customWidth="1"/>
    <col min="2" max="3" width="24" customWidth="1"/>
    <col min="4" max="4" width="14.7109375" customWidth="1"/>
    <col min="5" max="5" width="15.7109375" customWidth="1"/>
    <col min="6" max="7" width="17.85546875" customWidth="1"/>
    <col min="8" max="8" width="6.85546875" customWidth="1"/>
  </cols>
  <sheetData>
    <row r="1" spans="1:8" x14ac:dyDescent="0.2">
      <c r="A1" s="332"/>
      <c r="B1" s="332"/>
      <c r="C1" s="332"/>
      <c r="D1" s="332"/>
      <c r="E1" s="332"/>
      <c r="F1" s="332"/>
      <c r="G1" s="332"/>
      <c r="H1" s="332"/>
    </row>
    <row r="2" spans="1:8" ht="18" x14ac:dyDescent="0.25">
      <c r="A2" s="280" t="s">
        <v>11</v>
      </c>
      <c r="B2" s="280"/>
      <c r="C2" s="280"/>
      <c r="D2" s="280"/>
      <c r="E2" s="280"/>
      <c r="F2" s="280"/>
      <c r="G2" s="280"/>
      <c r="H2" s="280"/>
    </row>
    <row r="3" spans="1:8" ht="20.25" x14ac:dyDescent="0.3">
      <c r="A3" s="281" t="s">
        <v>12</v>
      </c>
      <c r="B3" s="281"/>
      <c r="C3" s="281"/>
      <c r="D3" s="281"/>
      <c r="E3" s="281"/>
      <c r="F3" s="281"/>
      <c r="G3" s="281"/>
      <c r="H3" s="281"/>
    </row>
    <row r="4" spans="1:8" ht="18" x14ac:dyDescent="0.25">
      <c r="A4" s="280" t="s">
        <v>22</v>
      </c>
      <c r="B4" s="280"/>
      <c r="C4" s="280"/>
      <c r="D4" s="280"/>
      <c r="E4" s="280"/>
      <c r="F4" s="280"/>
      <c r="G4" s="280"/>
      <c r="H4" s="280"/>
    </row>
    <row r="5" spans="1:8" x14ac:dyDescent="0.2">
      <c r="A5" s="332"/>
      <c r="B5" s="332"/>
      <c r="C5" s="332"/>
      <c r="D5" s="332"/>
      <c r="E5" s="332"/>
      <c r="F5" s="332"/>
      <c r="G5" s="332"/>
      <c r="H5" s="332"/>
    </row>
    <row r="6" spans="1:8" ht="20.25" x14ac:dyDescent="0.3">
      <c r="A6" s="282" t="s">
        <v>101</v>
      </c>
      <c r="B6" s="282"/>
      <c r="C6" s="282"/>
      <c r="D6" s="282"/>
      <c r="E6" s="282"/>
      <c r="F6" s="282"/>
      <c r="G6" s="282"/>
      <c r="H6" s="282"/>
    </row>
    <row r="7" spans="1:8" x14ac:dyDescent="0.2">
      <c r="A7" s="333" t="s">
        <v>253</v>
      </c>
      <c r="B7" s="333"/>
      <c r="C7" s="333"/>
      <c r="D7" s="333"/>
      <c r="E7" s="333"/>
      <c r="F7" s="333"/>
      <c r="G7" s="333"/>
      <c r="H7" s="333"/>
    </row>
    <row r="8" spans="1:8" x14ac:dyDescent="0.2">
      <c r="A8" s="334"/>
      <c r="B8" s="334"/>
      <c r="C8" s="334"/>
      <c r="D8" s="334"/>
      <c r="E8" s="334"/>
      <c r="F8" s="334"/>
      <c r="G8" s="334"/>
      <c r="H8" s="334"/>
    </row>
    <row r="9" spans="1:8" ht="15.75" x14ac:dyDescent="0.25">
      <c r="A9" s="335" t="s">
        <v>81</v>
      </c>
      <c r="B9" s="335"/>
      <c r="C9" s="335"/>
      <c r="D9" s="335"/>
      <c r="E9" s="335"/>
      <c r="F9" s="335"/>
      <c r="G9" s="335"/>
      <c r="H9" s="335"/>
    </row>
    <row r="10" spans="1:8" ht="13.5" thickBot="1" x14ac:dyDescent="0.25">
      <c r="A10" s="18"/>
      <c r="B10" s="18"/>
      <c r="C10" s="18"/>
      <c r="D10" s="18"/>
      <c r="E10" s="18"/>
      <c r="F10" s="18"/>
      <c r="G10" s="18"/>
      <c r="H10" s="18"/>
    </row>
    <row r="11" spans="1:8" ht="20.25" customHeight="1" x14ac:dyDescent="0.2">
      <c r="A11" s="18"/>
      <c r="B11" s="336" t="s">
        <v>45</v>
      </c>
      <c r="C11" s="337"/>
      <c r="D11" s="337"/>
      <c r="E11" s="337"/>
      <c r="F11" s="337"/>
      <c r="G11" s="338"/>
      <c r="H11" s="18"/>
    </row>
    <row r="12" spans="1:8" ht="20.25" customHeight="1" thickBot="1" x14ac:dyDescent="0.25">
      <c r="A12" s="18"/>
      <c r="B12" s="339"/>
      <c r="C12" s="340"/>
      <c r="D12" s="340"/>
      <c r="E12" s="340"/>
      <c r="F12" s="340"/>
      <c r="G12" s="341"/>
      <c r="H12" s="18"/>
    </row>
    <row r="13" spans="1:8" ht="13.5" thickBot="1" x14ac:dyDescent="0.25">
      <c r="A13" s="18"/>
      <c r="B13" s="18"/>
      <c r="C13" s="18"/>
      <c r="D13" s="18"/>
      <c r="E13" s="18"/>
      <c r="F13" s="18"/>
      <c r="G13" s="18"/>
      <c r="H13" s="18"/>
    </row>
    <row r="14" spans="1:8" ht="39" thickBot="1" x14ac:dyDescent="0.25">
      <c r="A14" s="75"/>
      <c r="B14" s="19" t="s">
        <v>46</v>
      </c>
      <c r="C14" s="76" t="s">
        <v>47</v>
      </c>
      <c r="D14" s="76" t="s">
        <v>48</v>
      </c>
      <c r="E14" s="76" t="s">
        <v>13</v>
      </c>
      <c r="F14" s="76" t="s">
        <v>49</v>
      </c>
      <c r="G14" s="77" t="s">
        <v>50</v>
      </c>
      <c r="H14" s="75"/>
    </row>
    <row r="15" spans="1:8" x14ac:dyDescent="0.2">
      <c r="A15" s="18"/>
      <c r="B15" s="78"/>
      <c r="C15" s="79"/>
      <c r="D15" s="80"/>
      <c r="E15" s="81"/>
      <c r="F15" s="82" t="str">
        <f>IF(NOT(ISBLANK(B15)),IF(B15=B14,E15+F14,E15),"")</f>
        <v/>
      </c>
      <c r="G15" s="83" t="str">
        <f>IF(B15&lt;&gt;"",IF(B15=B14,(G14*F14+D15*E15)/F15,D15),"")</f>
        <v/>
      </c>
      <c r="H15" s="84"/>
    </row>
    <row r="16" spans="1:8" x14ac:dyDescent="0.2">
      <c r="A16" s="18"/>
      <c r="B16" s="78"/>
      <c r="C16" s="79"/>
      <c r="D16" s="80"/>
      <c r="E16" s="81"/>
      <c r="F16" s="82" t="str">
        <f t="shared" ref="F16:F54" si="0">IF(NOT(ISBLANK(B16)),IF(B16=B15,E16+F15,E16),"")</f>
        <v/>
      </c>
      <c r="G16" s="83" t="str">
        <f t="shared" ref="G16:G54" si="1">IF(B16&lt;&gt;"",IF(B16=B15,(G15*F15+D16*E16)/F16,D16),"")</f>
        <v/>
      </c>
      <c r="H16" s="84"/>
    </row>
    <row r="17" spans="1:8" x14ac:dyDescent="0.2">
      <c r="A17" s="18"/>
      <c r="B17" s="78"/>
      <c r="C17" s="79"/>
      <c r="D17" s="80"/>
      <c r="E17" s="81"/>
      <c r="F17" s="82" t="str">
        <f t="shared" si="0"/>
        <v/>
      </c>
      <c r="G17" s="83" t="str">
        <f t="shared" si="1"/>
        <v/>
      </c>
      <c r="H17" s="84"/>
    </row>
    <row r="18" spans="1:8" x14ac:dyDescent="0.2">
      <c r="A18" s="18"/>
      <c r="B18" s="78"/>
      <c r="C18" s="79"/>
      <c r="D18" s="80"/>
      <c r="E18" s="81"/>
      <c r="F18" s="82" t="str">
        <f t="shared" si="0"/>
        <v/>
      </c>
      <c r="G18" s="83" t="str">
        <f t="shared" si="1"/>
        <v/>
      </c>
      <c r="H18" s="84"/>
    </row>
    <row r="19" spans="1:8" x14ac:dyDescent="0.2">
      <c r="A19" s="18"/>
      <c r="B19" s="78"/>
      <c r="C19" s="79"/>
      <c r="D19" s="80"/>
      <c r="E19" s="81"/>
      <c r="F19" s="82" t="str">
        <f t="shared" si="0"/>
        <v/>
      </c>
      <c r="G19" s="83" t="str">
        <f t="shared" si="1"/>
        <v/>
      </c>
      <c r="H19" s="84"/>
    </row>
    <row r="20" spans="1:8" x14ac:dyDescent="0.2">
      <c r="A20" s="18"/>
      <c r="B20" s="78"/>
      <c r="C20" s="79"/>
      <c r="D20" s="80"/>
      <c r="E20" s="81"/>
      <c r="F20" s="82" t="str">
        <f t="shared" si="0"/>
        <v/>
      </c>
      <c r="G20" s="83" t="str">
        <f t="shared" si="1"/>
        <v/>
      </c>
      <c r="H20" s="84"/>
    </row>
    <row r="21" spans="1:8" x14ac:dyDescent="0.2">
      <c r="A21" s="18"/>
      <c r="B21" s="78"/>
      <c r="C21" s="79"/>
      <c r="D21" s="80"/>
      <c r="E21" s="81"/>
      <c r="F21" s="82" t="str">
        <f t="shared" si="0"/>
        <v/>
      </c>
      <c r="G21" s="83" t="str">
        <f t="shared" si="1"/>
        <v/>
      </c>
      <c r="H21" s="84"/>
    </row>
    <row r="22" spans="1:8" x14ac:dyDescent="0.2">
      <c r="A22" s="18"/>
      <c r="B22" s="78"/>
      <c r="C22" s="79"/>
      <c r="D22" s="80"/>
      <c r="E22" s="81"/>
      <c r="F22" s="82" t="str">
        <f t="shared" si="0"/>
        <v/>
      </c>
      <c r="G22" s="83" t="str">
        <f t="shared" si="1"/>
        <v/>
      </c>
      <c r="H22" s="84"/>
    </row>
    <row r="23" spans="1:8" x14ac:dyDescent="0.2">
      <c r="A23" s="18"/>
      <c r="B23" s="78"/>
      <c r="C23" s="79"/>
      <c r="D23" s="80"/>
      <c r="E23" s="81"/>
      <c r="F23" s="82" t="str">
        <f t="shared" si="0"/>
        <v/>
      </c>
      <c r="G23" s="83" t="str">
        <f t="shared" si="1"/>
        <v/>
      </c>
      <c r="H23" s="84"/>
    </row>
    <row r="24" spans="1:8" x14ac:dyDescent="0.2">
      <c r="A24" s="18"/>
      <c r="B24" s="78"/>
      <c r="C24" s="79"/>
      <c r="D24" s="80"/>
      <c r="E24" s="81"/>
      <c r="F24" s="82" t="str">
        <f t="shared" si="0"/>
        <v/>
      </c>
      <c r="G24" s="83" t="str">
        <f t="shared" si="1"/>
        <v/>
      </c>
      <c r="H24" s="84"/>
    </row>
    <row r="25" spans="1:8" x14ac:dyDescent="0.2">
      <c r="A25" s="18"/>
      <c r="B25" s="78"/>
      <c r="C25" s="79"/>
      <c r="D25" s="80"/>
      <c r="E25" s="81"/>
      <c r="F25" s="82" t="str">
        <f t="shared" si="0"/>
        <v/>
      </c>
      <c r="G25" s="83" t="str">
        <f t="shared" si="1"/>
        <v/>
      </c>
      <c r="H25" s="84"/>
    </row>
    <row r="26" spans="1:8" x14ac:dyDescent="0.2">
      <c r="A26" s="18"/>
      <c r="B26" s="78"/>
      <c r="C26" s="79"/>
      <c r="D26" s="80"/>
      <c r="E26" s="81"/>
      <c r="F26" s="82" t="str">
        <f t="shared" si="0"/>
        <v/>
      </c>
      <c r="G26" s="83" t="str">
        <f t="shared" si="1"/>
        <v/>
      </c>
      <c r="H26" s="84"/>
    </row>
    <row r="27" spans="1:8" x14ac:dyDescent="0.2">
      <c r="A27" s="18"/>
      <c r="B27" s="78"/>
      <c r="C27" s="79"/>
      <c r="D27" s="80"/>
      <c r="E27" s="81"/>
      <c r="F27" s="82" t="str">
        <f t="shared" si="0"/>
        <v/>
      </c>
      <c r="G27" s="83" t="str">
        <f t="shared" si="1"/>
        <v/>
      </c>
      <c r="H27" s="84"/>
    </row>
    <row r="28" spans="1:8" x14ac:dyDescent="0.2">
      <c r="A28" s="18"/>
      <c r="B28" s="78"/>
      <c r="C28" s="79"/>
      <c r="D28" s="80"/>
      <c r="E28" s="81"/>
      <c r="F28" s="82" t="str">
        <f t="shared" si="0"/>
        <v/>
      </c>
      <c r="G28" s="83" t="str">
        <f t="shared" si="1"/>
        <v/>
      </c>
      <c r="H28" s="84"/>
    </row>
    <row r="29" spans="1:8" x14ac:dyDescent="0.2">
      <c r="A29" s="18"/>
      <c r="B29" s="78"/>
      <c r="C29" s="79"/>
      <c r="D29" s="80"/>
      <c r="E29" s="81"/>
      <c r="F29" s="82" t="str">
        <f t="shared" si="0"/>
        <v/>
      </c>
      <c r="G29" s="83" t="str">
        <f t="shared" si="1"/>
        <v/>
      </c>
      <c r="H29" s="84"/>
    </row>
    <row r="30" spans="1:8" x14ac:dyDescent="0.2">
      <c r="A30" s="18"/>
      <c r="B30" s="78"/>
      <c r="C30" s="79"/>
      <c r="D30" s="80"/>
      <c r="E30" s="81"/>
      <c r="F30" s="82" t="str">
        <f t="shared" si="0"/>
        <v/>
      </c>
      <c r="G30" s="83" t="str">
        <f t="shared" si="1"/>
        <v/>
      </c>
      <c r="H30" s="84"/>
    </row>
    <row r="31" spans="1:8" x14ac:dyDescent="0.2">
      <c r="A31" s="18"/>
      <c r="B31" s="78"/>
      <c r="C31" s="85"/>
      <c r="D31" s="85"/>
      <c r="E31" s="81"/>
      <c r="F31" s="82" t="str">
        <f t="shared" si="0"/>
        <v/>
      </c>
      <c r="G31" s="83" t="str">
        <f t="shared" si="1"/>
        <v/>
      </c>
      <c r="H31" s="84"/>
    </row>
    <row r="32" spans="1:8" x14ac:dyDescent="0.2">
      <c r="A32" s="18"/>
      <c r="B32" s="78"/>
      <c r="C32" s="85"/>
      <c r="D32" s="85"/>
      <c r="E32" s="81"/>
      <c r="F32" s="82" t="str">
        <f t="shared" si="0"/>
        <v/>
      </c>
      <c r="G32" s="83" t="str">
        <f t="shared" si="1"/>
        <v/>
      </c>
      <c r="H32" s="84"/>
    </row>
    <row r="33" spans="1:8" x14ac:dyDescent="0.2">
      <c r="A33" s="18"/>
      <c r="B33" s="78"/>
      <c r="C33" s="85"/>
      <c r="D33" s="85"/>
      <c r="E33" s="81"/>
      <c r="F33" s="82" t="str">
        <f t="shared" si="0"/>
        <v/>
      </c>
      <c r="G33" s="83" t="str">
        <f t="shared" si="1"/>
        <v/>
      </c>
      <c r="H33" s="84"/>
    </row>
    <row r="34" spans="1:8" x14ac:dyDescent="0.2">
      <c r="A34" s="18"/>
      <c r="B34" s="78"/>
      <c r="C34" s="85"/>
      <c r="D34" s="85"/>
      <c r="E34" s="81"/>
      <c r="F34" s="82" t="str">
        <f t="shared" si="0"/>
        <v/>
      </c>
      <c r="G34" s="83" t="str">
        <f t="shared" si="1"/>
        <v/>
      </c>
      <c r="H34" s="84"/>
    </row>
    <row r="35" spans="1:8" x14ac:dyDescent="0.2">
      <c r="A35" s="18"/>
      <c r="B35" s="78"/>
      <c r="C35" s="85"/>
      <c r="D35" s="85"/>
      <c r="E35" s="81"/>
      <c r="F35" s="82" t="str">
        <f t="shared" si="0"/>
        <v/>
      </c>
      <c r="G35" s="83" t="str">
        <f t="shared" si="1"/>
        <v/>
      </c>
      <c r="H35" s="84"/>
    </row>
    <row r="36" spans="1:8" x14ac:dyDescent="0.2">
      <c r="A36" s="18"/>
      <c r="B36" s="78"/>
      <c r="C36" s="85"/>
      <c r="D36" s="85"/>
      <c r="E36" s="81"/>
      <c r="F36" s="82" t="str">
        <f t="shared" si="0"/>
        <v/>
      </c>
      <c r="G36" s="83" t="str">
        <f t="shared" si="1"/>
        <v/>
      </c>
      <c r="H36" s="84"/>
    </row>
    <row r="37" spans="1:8" x14ac:dyDescent="0.2">
      <c r="A37" s="18"/>
      <c r="B37" s="78"/>
      <c r="C37" s="85"/>
      <c r="D37" s="85"/>
      <c r="E37" s="81"/>
      <c r="F37" s="82" t="str">
        <f t="shared" si="0"/>
        <v/>
      </c>
      <c r="G37" s="83" t="str">
        <f t="shared" si="1"/>
        <v/>
      </c>
      <c r="H37" s="84"/>
    </row>
    <row r="38" spans="1:8" x14ac:dyDescent="0.2">
      <c r="A38" s="18"/>
      <c r="B38" s="78"/>
      <c r="C38" s="85"/>
      <c r="D38" s="85"/>
      <c r="E38" s="81"/>
      <c r="F38" s="82" t="str">
        <f t="shared" si="0"/>
        <v/>
      </c>
      <c r="G38" s="83" t="str">
        <f t="shared" si="1"/>
        <v/>
      </c>
      <c r="H38" s="84"/>
    </row>
    <row r="39" spans="1:8" x14ac:dyDescent="0.2">
      <c r="A39" s="18"/>
      <c r="B39" s="78"/>
      <c r="C39" s="85"/>
      <c r="D39" s="85"/>
      <c r="E39" s="81"/>
      <c r="F39" s="82" t="str">
        <f t="shared" si="0"/>
        <v/>
      </c>
      <c r="G39" s="83" t="str">
        <f t="shared" si="1"/>
        <v/>
      </c>
      <c r="H39" s="84"/>
    </row>
    <row r="40" spans="1:8" x14ac:dyDescent="0.2">
      <c r="A40" s="18"/>
      <c r="B40" s="78"/>
      <c r="C40" s="85"/>
      <c r="D40" s="85"/>
      <c r="E40" s="81"/>
      <c r="F40" s="82" t="str">
        <f t="shared" si="0"/>
        <v/>
      </c>
      <c r="G40" s="83" t="str">
        <f t="shared" si="1"/>
        <v/>
      </c>
      <c r="H40" s="84"/>
    </row>
    <row r="41" spans="1:8" x14ac:dyDescent="0.2">
      <c r="A41" s="18"/>
      <c r="B41" s="78"/>
      <c r="C41" s="85"/>
      <c r="D41" s="85"/>
      <c r="E41" s="81"/>
      <c r="F41" s="82" t="str">
        <f t="shared" si="0"/>
        <v/>
      </c>
      <c r="G41" s="83" t="str">
        <f t="shared" si="1"/>
        <v/>
      </c>
      <c r="H41" s="84"/>
    </row>
    <row r="42" spans="1:8" x14ac:dyDescent="0.2">
      <c r="A42" s="18"/>
      <c r="B42" s="78"/>
      <c r="C42" s="85"/>
      <c r="D42" s="85"/>
      <c r="E42" s="81"/>
      <c r="F42" s="82" t="str">
        <f t="shared" si="0"/>
        <v/>
      </c>
      <c r="G42" s="83" t="str">
        <f t="shared" si="1"/>
        <v/>
      </c>
      <c r="H42" s="84"/>
    </row>
    <row r="43" spans="1:8" x14ac:dyDescent="0.2">
      <c r="A43" s="18"/>
      <c r="B43" s="78"/>
      <c r="C43" s="85"/>
      <c r="D43" s="85"/>
      <c r="E43" s="81"/>
      <c r="F43" s="82" t="str">
        <f t="shared" si="0"/>
        <v/>
      </c>
      <c r="G43" s="83" t="str">
        <f t="shared" si="1"/>
        <v/>
      </c>
      <c r="H43" s="84"/>
    </row>
    <row r="44" spans="1:8" x14ac:dyDescent="0.2">
      <c r="A44" s="18"/>
      <c r="B44" s="78"/>
      <c r="C44" s="85"/>
      <c r="D44" s="85"/>
      <c r="E44" s="81"/>
      <c r="F44" s="82" t="str">
        <f t="shared" si="0"/>
        <v/>
      </c>
      <c r="G44" s="83" t="str">
        <f t="shared" si="1"/>
        <v/>
      </c>
      <c r="H44" s="84"/>
    </row>
    <row r="45" spans="1:8" x14ac:dyDescent="0.2">
      <c r="A45" s="18"/>
      <c r="B45" s="78"/>
      <c r="C45" s="85"/>
      <c r="D45" s="85"/>
      <c r="E45" s="81"/>
      <c r="F45" s="82" t="str">
        <f t="shared" si="0"/>
        <v/>
      </c>
      <c r="G45" s="83" t="str">
        <f t="shared" si="1"/>
        <v/>
      </c>
      <c r="H45" s="84"/>
    </row>
    <row r="46" spans="1:8" x14ac:dyDescent="0.2">
      <c r="A46" s="18"/>
      <c r="B46" s="78"/>
      <c r="C46" s="85"/>
      <c r="D46" s="85"/>
      <c r="E46" s="81"/>
      <c r="F46" s="82" t="str">
        <f t="shared" si="0"/>
        <v/>
      </c>
      <c r="G46" s="83" t="str">
        <f t="shared" si="1"/>
        <v/>
      </c>
      <c r="H46" s="84"/>
    </row>
    <row r="47" spans="1:8" x14ac:dyDescent="0.2">
      <c r="A47" s="18"/>
      <c r="B47" s="78"/>
      <c r="C47" s="85"/>
      <c r="D47" s="85"/>
      <c r="E47" s="81"/>
      <c r="F47" s="82" t="str">
        <f t="shared" si="0"/>
        <v/>
      </c>
      <c r="G47" s="83" t="str">
        <f t="shared" si="1"/>
        <v/>
      </c>
      <c r="H47" s="84"/>
    </row>
    <row r="48" spans="1:8" x14ac:dyDescent="0.2">
      <c r="A48" s="18"/>
      <c r="B48" s="78"/>
      <c r="C48" s="85"/>
      <c r="D48" s="85"/>
      <c r="E48" s="81"/>
      <c r="F48" s="82" t="str">
        <f t="shared" si="0"/>
        <v/>
      </c>
      <c r="G48" s="83" t="str">
        <f t="shared" si="1"/>
        <v/>
      </c>
      <c r="H48" s="84"/>
    </row>
    <row r="49" spans="1:8" x14ac:dyDescent="0.2">
      <c r="A49" s="18"/>
      <c r="B49" s="78"/>
      <c r="C49" s="85"/>
      <c r="D49" s="85"/>
      <c r="E49" s="81"/>
      <c r="F49" s="82" t="str">
        <f t="shared" si="0"/>
        <v/>
      </c>
      <c r="G49" s="83" t="str">
        <f t="shared" si="1"/>
        <v/>
      </c>
      <c r="H49" s="84"/>
    </row>
    <row r="50" spans="1:8" x14ac:dyDescent="0.2">
      <c r="A50" s="18"/>
      <c r="B50" s="78"/>
      <c r="C50" s="85"/>
      <c r="D50" s="85"/>
      <c r="E50" s="81"/>
      <c r="F50" s="82" t="str">
        <f t="shared" si="0"/>
        <v/>
      </c>
      <c r="G50" s="83" t="str">
        <f t="shared" si="1"/>
        <v/>
      </c>
      <c r="H50" s="84"/>
    </row>
    <row r="51" spans="1:8" x14ac:dyDescent="0.2">
      <c r="A51" s="18"/>
      <c r="B51" s="78"/>
      <c r="C51" s="85"/>
      <c r="D51" s="85"/>
      <c r="E51" s="86"/>
      <c r="F51" s="82" t="str">
        <f t="shared" si="0"/>
        <v/>
      </c>
      <c r="G51" s="83" t="str">
        <f t="shared" si="1"/>
        <v/>
      </c>
      <c r="H51" s="84"/>
    </row>
    <row r="52" spans="1:8" x14ac:dyDescent="0.2">
      <c r="A52" s="18"/>
      <c r="B52" s="78"/>
      <c r="C52" s="85"/>
      <c r="D52" s="85"/>
      <c r="E52" s="86"/>
      <c r="F52" s="82" t="str">
        <f t="shared" si="0"/>
        <v/>
      </c>
      <c r="G52" s="83" t="str">
        <f t="shared" si="1"/>
        <v/>
      </c>
      <c r="H52" s="84"/>
    </row>
    <row r="53" spans="1:8" x14ac:dyDescent="0.2">
      <c r="A53" s="18"/>
      <c r="B53" s="78"/>
      <c r="C53" s="85"/>
      <c r="D53" s="85"/>
      <c r="E53" s="86"/>
      <c r="F53" s="82" t="str">
        <f t="shared" si="0"/>
        <v/>
      </c>
      <c r="G53" s="83" t="str">
        <f t="shared" si="1"/>
        <v/>
      </c>
      <c r="H53" s="84"/>
    </row>
    <row r="54" spans="1:8" x14ac:dyDescent="0.2">
      <c r="A54" s="18"/>
      <c r="B54" s="78"/>
      <c r="C54" s="85"/>
      <c r="D54" s="85"/>
      <c r="E54" s="86"/>
      <c r="F54" s="82" t="str">
        <f t="shared" si="0"/>
        <v/>
      </c>
      <c r="G54" s="83" t="str">
        <f t="shared" si="1"/>
        <v/>
      </c>
      <c r="H54" s="84"/>
    </row>
    <row r="55" spans="1:8" ht="13.5" thickBot="1" x14ac:dyDescent="0.25">
      <c r="A55" s="18"/>
      <c r="B55" s="18"/>
      <c r="C55" s="18"/>
      <c r="D55" s="18"/>
      <c r="E55" s="18"/>
      <c r="F55" s="18"/>
      <c r="G55" s="18"/>
      <c r="H55" s="18"/>
    </row>
    <row r="56" spans="1:8" ht="13.5" thickBot="1" x14ac:dyDescent="0.25">
      <c r="A56" s="18"/>
      <c r="B56" s="18"/>
      <c r="C56" s="342" t="s">
        <v>14</v>
      </c>
      <c r="D56" s="343"/>
      <c r="E56" s="343"/>
      <c r="F56" s="343"/>
      <c r="G56" s="344"/>
      <c r="H56" s="18"/>
    </row>
    <row r="57" spans="1:8" x14ac:dyDescent="0.2">
      <c r="A57" s="18"/>
      <c r="B57" s="18"/>
      <c r="C57" s="323" t="s">
        <v>30</v>
      </c>
      <c r="D57" s="324"/>
      <c r="E57" s="324"/>
      <c r="F57" s="324"/>
      <c r="G57" s="325"/>
      <c r="H57" s="18"/>
    </row>
    <row r="58" spans="1:8" x14ac:dyDescent="0.2">
      <c r="A58" s="18"/>
      <c r="B58" s="18"/>
      <c r="C58" s="326"/>
      <c r="D58" s="327"/>
      <c r="E58" s="327"/>
      <c r="F58" s="327"/>
      <c r="G58" s="328"/>
      <c r="H58" s="18"/>
    </row>
    <row r="59" spans="1:8" x14ac:dyDescent="0.2">
      <c r="A59" s="18"/>
      <c r="B59" s="18"/>
      <c r="C59" s="326"/>
      <c r="D59" s="327"/>
      <c r="E59" s="327"/>
      <c r="F59" s="327"/>
      <c r="G59" s="328"/>
      <c r="H59" s="18"/>
    </row>
    <row r="60" spans="1:8" x14ac:dyDescent="0.2">
      <c r="A60" s="18"/>
      <c r="B60" s="18"/>
      <c r="C60" s="326"/>
      <c r="D60" s="327"/>
      <c r="E60" s="327"/>
      <c r="F60" s="327"/>
      <c r="G60" s="328"/>
      <c r="H60" s="18"/>
    </row>
    <row r="61" spans="1:8" ht="13.5" thickBot="1" x14ac:dyDescent="0.25">
      <c r="A61" s="18"/>
      <c r="B61" s="18"/>
      <c r="C61" s="329"/>
      <c r="D61" s="330"/>
      <c r="E61" s="330"/>
      <c r="F61" s="330"/>
      <c r="G61" s="331"/>
      <c r="H61" s="18"/>
    </row>
    <row r="62" spans="1:8" x14ac:dyDescent="0.2">
      <c r="A62" s="26"/>
      <c r="B62" s="26"/>
      <c r="C62" s="26"/>
      <c r="D62" s="26"/>
      <c r="E62" s="26"/>
      <c r="F62" s="26"/>
      <c r="G62" s="26"/>
      <c r="H62" s="26"/>
    </row>
  </sheetData>
  <sheetProtection password="E3E4" sheet="1" objects="1" scenarios="1"/>
  <mergeCells count="12">
    <mergeCell ref="C57:G61"/>
    <mergeCell ref="A1:H1"/>
    <mergeCell ref="A2:H2"/>
    <mergeCell ref="A3:H3"/>
    <mergeCell ref="A4:H4"/>
    <mergeCell ref="A5:H5"/>
    <mergeCell ref="A6:H6"/>
    <mergeCell ref="A7:H7"/>
    <mergeCell ref="A8:H8"/>
    <mergeCell ref="A9:H9"/>
    <mergeCell ref="B11:G12"/>
    <mergeCell ref="C56:G5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8"/>
  <sheetViews>
    <sheetView workbookViewId="0">
      <selection activeCell="B13" sqref="B13"/>
    </sheetView>
  </sheetViews>
  <sheetFormatPr defaultRowHeight="12.75" x14ac:dyDescent="0.2"/>
  <cols>
    <col min="1" max="1" width="3.85546875" style="2" customWidth="1"/>
    <col min="2" max="2" width="11.7109375" style="2" customWidth="1"/>
    <col min="3" max="3" width="41.5703125" style="2" customWidth="1"/>
    <col min="4" max="11" width="15.85546875" style="2" customWidth="1"/>
    <col min="12" max="12" width="19.85546875" style="2" customWidth="1"/>
    <col min="13" max="13" width="6.140625" style="2" customWidth="1"/>
    <col min="14" max="18" width="9.140625" style="2" customWidth="1"/>
    <col min="19" max="16384" width="9.140625" style="2"/>
  </cols>
  <sheetData>
    <row r="1" spans="1:18" s="24" customFormat="1" ht="11.25" x14ac:dyDescent="0.2">
      <c r="A1" s="22"/>
      <c r="B1" s="22"/>
      <c r="C1" s="22"/>
      <c r="D1" s="22"/>
      <c r="E1" s="22"/>
      <c r="F1" s="22"/>
      <c r="G1" s="22"/>
      <c r="H1" s="22"/>
      <c r="I1" s="22"/>
      <c r="J1" s="22"/>
      <c r="K1" s="22"/>
      <c r="L1" s="22"/>
      <c r="M1" s="22"/>
    </row>
    <row r="2" spans="1:18" s="24" customFormat="1" ht="17.25" customHeight="1" x14ac:dyDescent="0.25">
      <c r="A2" s="280" t="s">
        <v>11</v>
      </c>
      <c r="B2" s="280"/>
      <c r="C2" s="280"/>
      <c r="D2" s="280"/>
      <c r="E2" s="280"/>
      <c r="F2" s="280"/>
      <c r="G2" s="280"/>
      <c r="H2" s="280"/>
      <c r="I2" s="280"/>
      <c r="J2" s="280"/>
      <c r="K2" s="280"/>
      <c r="L2" s="280"/>
      <c r="M2" s="280"/>
    </row>
    <row r="3" spans="1:18" s="24" customFormat="1" ht="20.25" x14ac:dyDescent="0.3">
      <c r="A3" s="281" t="s">
        <v>12</v>
      </c>
      <c r="B3" s="281"/>
      <c r="C3" s="281"/>
      <c r="D3" s="281"/>
      <c r="E3" s="281"/>
      <c r="F3" s="281"/>
      <c r="G3" s="281"/>
      <c r="H3" s="281"/>
      <c r="I3" s="281"/>
      <c r="J3" s="281"/>
      <c r="K3" s="281"/>
      <c r="L3" s="281"/>
      <c r="M3" s="281"/>
    </row>
    <row r="4" spans="1:18" s="24" customFormat="1" ht="19.5" customHeight="1" x14ac:dyDescent="0.25">
      <c r="A4" s="280" t="s">
        <v>22</v>
      </c>
      <c r="B4" s="280"/>
      <c r="C4" s="280"/>
      <c r="D4" s="280"/>
      <c r="E4" s="280"/>
      <c r="F4" s="280"/>
      <c r="G4" s="280"/>
      <c r="H4" s="280"/>
      <c r="I4" s="280"/>
      <c r="J4" s="280"/>
      <c r="K4" s="280"/>
      <c r="L4" s="280"/>
      <c r="M4" s="280"/>
    </row>
    <row r="5" spans="1:18" s="24" customFormat="1" ht="9.9499999999999993" customHeight="1" x14ac:dyDescent="0.2">
      <c r="A5" s="348"/>
      <c r="B5" s="348"/>
      <c r="C5" s="348"/>
      <c r="D5" s="348"/>
      <c r="E5" s="348"/>
      <c r="F5" s="348"/>
      <c r="G5" s="348"/>
      <c r="H5" s="348"/>
      <c r="I5" s="348"/>
      <c r="J5" s="348"/>
      <c r="K5" s="348"/>
      <c r="L5" s="348"/>
      <c r="M5" s="348"/>
    </row>
    <row r="6" spans="1:18" s="24" customFormat="1" ht="19.5" customHeight="1" x14ac:dyDescent="0.3">
      <c r="A6" s="282" t="s">
        <v>100</v>
      </c>
      <c r="B6" s="282"/>
      <c r="C6" s="282"/>
      <c r="D6" s="282"/>
      <c r="E6" s="282"/>
      <c r="F6" s="282"/>
      <c r="G6" s="282"/>
      <c r="H6" s="282"/>
      <c r="I6" s="282"/>
      <c r="J6" s="282"/>
      <c r="K6" s="282"/>
      <c r="L6" s="282"/>
      <c r="M6" s="282"/>
    </row>
    <row r="7" spans="1:18" s="24" customFormat="1" ht="19.5" customHeight="1" x14ac:dyDescent="0.2">
      <c r="A7" s="333" t="s">
        <v>253</v>
      </c>
      <c r="B7" s="333"/>
      <c r="C7" s="333"/>
      <c r="D7" s="333"/>
      <c r="E7" s="333"/>
      <c r="F7" s="333"/>
      <c r="G7" s="333"/>
      <c r="H7" s="333"/>
      <c r="I7" s="333"/>
      <c r="J7" s="333"/>
      <c r="K7" s="333"/>
      <c r="L7" s="333"/>
      <c r="M7" s="333"/>
      <c r="N7" s="23"/>
      <c r="O7" s="23"/>
      <c r="P7" s="23"/>
      <c r="Q7" s="23"/>
      <c r="R7" s="23"/>
    </row>
    <row r="8" spans="1:18" s="24" customFormat="1" ht="6" customHeight="1" x14ac:dyDescent="0.2">
      <c r="A8" s="347"/>
      <c r="B8" s="347"/>
      <c r="C8" s="347"/>
      <c r="D8" s="347"/>
      <c r="E8" s="347"/>
      <c r="F8" s="347"/>
      <c r="G8" s="347"/>
      <c r="H8" s="347"/>
      <c r="I8" s="39"/>
      <c r="J8" s="39"/>
      <c r="K8" s="39"/>
      <c r="L8" s="39"/>
      <c r="M8" s="39"/>
    </row>
    <row r="9" spans="1:18" s="24" customFormat="1" ht="18" x14ac:dyDescent="0.25">
      <c r="A9" s="21"/>
      <c r="B9" s="21" t="s">
        <v>17</v>
      </c>
      <c r="C9" s="21"/>
      <c r="D9" s="21"/>
      <c r="E9" s="21"/>
      <c r="F9" s="21"/>
      <c r="G9" s="21"/>
      <c r="H9" s="21"/>
      <c r="I9" s="21"/>
      <c r="J9" s="21"/>
      <c r="K9" s="21"/>
      <c r="L9" s="21"/>
      <c r="M9" s="21"/>
    </row>
    <row r="10" spans="1:18" x14ac:dyDescent="0.2">
      <c r="A10" s="37"/>
      <c r="B10" s="36"/>
      <c r="C10" s="36"/>
      <c r="D10" s="36"/>
      <c r="E10" s="36"/>
      <c r="F10" s="36"/>
      <c r="G10" s="36"/>
      <c r="H10" s="36"/>
      <c r="I10" s="36"/>
      <c r="J10" s="36"/>
      <c r="K10" s="36"/>
      <c r="L10" s="36"/>
      <c r="M10" s="37"/>
      <c r="N10" s="40"/>
      <c r="O10" s="40"/>
      <c r="P10" s="40"/>
      <c r="Q10" s="40"/>
      <c r="R10" s="40"/>
    </row>
    <row r="11" spans="1:18" ht="13.5" customHeight="1" thickBot="1" x14ac:dyDescent="0.25">
      <c r="A11" s="37"/>
      <c r="B11" s="36"/>
      <c r="C11" s="36"/>
      <c r="D11" s="36"/>
      <c r="E11" s="36"/>
      <c r="F11" s="36"/>
      <c r="G11" s="36"/>
      <c r="H11" s="36"/>
      <c r="I11" s="36"/>
      <c r="J11" s="36"/>
      <c r="K11" s="36"/>
      <c r="L11" s="36"/>
      <c r="M11" s="37"/>
    </row>
    <row r="12" spans="1:18" ht="13.5" thickBot="1" x14ac:dyDescent="0.25">
      <c r="A12" s="37"/>
      <c r="B12" s="6" t="s">
        <v>0</v>
      </c>
      <c r="C12" s="6" t="s">
        <v>1</v>
      </c>
      <c r="D12" s="345"/>
      <c r="E12" s="346"/>
      <c r="F12" s="346"/>
      <c r="G12" s="346"/>
      <c r="H12" s="346"/>
      <c r="I12" s="346"/>
      <c r="J12" s="346"/>
      <c r="K12" s="346"/>
      <c r="L12" s="346"/>
      <c r="M12" s="37"/>
    </row>
    <row r="13" spans="1:18" ht="13.5" thickBot="1" x14ac:dyDescent="0.25">
      <c r="A13" s="37"/>
      <c r="B13" s="228"/>
      <c r="C13" s="229"/>
      <c r="D13" s="349" t="s">
        <v>249</v>
      </c>
      <c r="E13" s="350"/>
      <c r="F13" s="349" t="s">
        <v>248</v>
      </c>
      <c r="G13" s="350"/>
      <c r="H13" s="351" t="s">
        <v>82</v>
      </c>
      <c r="I13" s="352"/>
      <c r="J13" s="352"/>
      <c r="K13" s="353"/>
      <c r="L13" s="354" t="s">
        <v>83</v>
      </c>
      <c r="M13" s="37"/>
    </row>
    <row r="14" spans="1:18" x14ac:dyDescent="0.2">
      <c r="A14" s="37"/>
      <c r="B14" s="152"/>
      <c r="C14" s="153"/>
      <c r="D14" s="368" t="s">
        <v>237</v>
      </c>
      <c r="E14" s="370" t="s">
        <v>238</v>
      </c>
      <c r="F14" s="374" t="s">
        <v>244</v>
      </c>
      <c r="G14" s="372" t="s">
        <v>245</v>
      </c>
      <c r="H14" s="374" t="s">
        <v>246</v>
      </c>
      <c r="I14" s="357" t="s">
        <v>247</v>
      </c>
      <c r="J14" s="357" t="s">
        <v>207</v>
      </c>
      <c r="K14" s="372" t="s">
        <v>242</v>
      </c>
      <c r="L14" s="355"/>
      <c r="M14" s="37"/>
    </row>
    <row r="15" spans="1:18" ht="36" customHeight="1" x14ac:dyDescent="0.2">
      <c r="A15" s="37"/>
      <c r="B15" s="154"/>
      <c r="C15" s="7"/>
      <c r="D15" s="369"/>
      <c r="E15" s="371"/>
      <c r="F15" s="375"/>
      <c r="G15" s="373"/>
      <c r="H15" s="375"/>
      <c r="I15" s="358"/>
      <c r="J15" s="358"/>
      <c r="K15" s="373"/>
      <c r="L15" s="356"/>
      <c r="M15" s="37"/>
    </row>
    <row r="16" spans="1:18" x14ac:dyDescent="0.2">
      <c r="A16" s="37"/>
      <c r="B16" s="155" t="s">
        <v>2</v>
      </c>
      <c r="C16" s="156"/>
      <c r="D16" s="8"/>
      <c r="E16" s="10"/>
      <c r="F16" s="8"/>
      <c r="G16" s="10"/>
      <c r="H16" s="8"/>
      <c r="I16" s="9"/>
      <c r="J16" s="9"/>
      <c r="K16" s="10"/>
      <c r="L16" s="218"/>
      <c r="M16" s="37"/>
    </row>
    <row r="17" spans="1:18" x14ac:dyDescent="0.2">
      <c r="A17" s="37"/>
      <c r="B17" s="157"/>
      <c r="C17" s="158" t="s">
        <v>3</v>
      </c>
      <c r="D17" s="61"/>
      <c r="E17" s="63"/>
      <c r="F17" s="61"/>
      <c r="G17" s="63"/>
      <c r="H17" s="61"/>
      <c r="I17" s="62"/>
      <c r="J17" s="62"/>
      <c r="K17" s="63"/>
      <c r="L17" s="219"/>
      <c r="M17" s="37"/>
    </row>
    <row r="18" spans="1:18" x14ac:dyDescent="0.2">
      <c r="A18" s="37"/>
      <c r="B18" s="159"/>
      <c r="C18" s="158" t="s">
        <v>4</v>
      </c>
      <c r="D18" s="61"/>
      <c r="E18" s="63"/>
      <c r="F18" s="61"/>
      <c r="G18" s="63"/>
      <c r="H18" s="61"/>
      <c r="I18" s="62"/>
      <c r="J18" s="62"/>
      <c r="K18" s="63"/>
      <c r="L18" s="219"/>
      <c r="M18" s="37"/>
    </row>
    <row r="19" spans="1:18" x14ac:dyDescent="0.2">
      <c r="A19" s="37"/>
      <c r="B19" s="160"/>
      <c r="C19" s="158" t="s">
        <v>8</v>
      </c>
      <c r="D19" s="41" t="str">
        <f>'Current MY Credits-Snowmobile'!C41</f>
        <v/>
      </c>
      <c r="E19" s="43" t="str">
        <f>'Current MY Credits-Snowmobile'!D41</f>
        <v/>
      </c>
      <c r="F19" s="41" t="str">
        <f>'Current MY Credits-ATV-UTV'!C41</f>
        <v/>
      </c>
      <c r="G19" s="43" t="str">
        <f>'Current MY Credits-ATV-UTV'!D41</f>
        <v/>
      </c>
      <c r="H19" s="41" t="str">
        <f>'Current MY Credits-OffHwyMC'!C41</f>
        <v/>
      </c>
      <c r="I19" s="42" t="str">
        <f>'Current MY Credits-OffHwyMC'!D41</f>
        <v/>
      </c>
      <c r="J19" s="42" t="str">
        <f>'Current MY Credits-OffHwyMC'!E41</f>
        <v/>
      </c>
      <c r="K19" s="42" t="str">
        <f>'Current MY Credits-OffHwyMC'!F41</f>
        <v/>
      </c>
      <c r="L19" s="220" t="str">
        <f>'Current MY Credits-EVAP'!D43</f>
        <v/>
      </c>
      <c r="M19" s="37"/>
    </row>
    <row r="20" spans="1:18" x14ac:dyDescent="0.2">
      <c r="A20" s="37"/>
      <c r="B20" s="155" t="s">
        <v>5</v>
      </c>
      <c r="C20" s="156"/>
      <c r="D20" s="11"/>
      <c r="E20" s="13"/>
      <c r="F20" s="11"/>
      <c r="G20" s="13"/>
      <c r="H20" s="11"/>
      <c r="I20" s="12"/>
      <c r="J20" s="12"/>
      <c r="K20" s="13"/>
      <c r="L20" s="221"/>
      <c r="M20" s="37"/>
    </row>
    <row r="21" spans="1:18" x14ac:dyDescent="0.2">
      <c r="A21" s="37"/>
      <c r="B21" s="157"/>
      <c r="C21" s="161" t="s">
        <v>6</v>
      </c>
      <c r="D21" s="61"/>
      <c r="E21" s="63"/>
      <c r="F21" s="61"/>
      <c r="G21" s="63"/>
      <c r="H21" s="61"/>
      <c r="I21" s="62"/>
      <c r="J21" s="62"/>
      <c r="K21" s="63"/>
      <c r="L21" s="219"/>
      <c r="M21" s="37"/>
    </row>
    <row r="22" spans="1:18" x14ac:dyDescent="0.2">
      <c r="A22" s="37"/>
      <c r="B22" s="159"/>
      <c r="C22" s="161" t="s">
        <v>7</v>
      </c>
      <c r="D22" s="61"/>
      <c r="E22" s="63"/>
      <c r="F22" s="61"/>
      <c r="G22" s="63"/>
      <c r="H22" s="61"/>
      <c r="I22" s="62"/>
      <c r="J22" s="62"/>
      <c r="K22" s="63"/>
      <c r="L22" s="219"/>
      <c r="M22" s="37"/>
    </row>
    <row r="23" spans="1:18" x14ac:dyDescent="0.2">
      <c r="A23" s="37"/>
      <c r="B23" s="155" t="s">
        <v>9</v>
      </c>
      <c r="C23" s="156"/>
      <c r="D23" s="14"/>
      <c r="E23" s="16"/>
      <c r="F23" s="14"/>
      <c r="G23" s="16"/>
      <c r="H23" s="14"/>
      <c r="I23" s="15"/>
      <c r="J23" s="15"/>
      <c r="K23" s="16"/>
      <c r="L23" s="222"/>
      <c r="M23" s="37"/>
    </row>
    <row r="24" spans="1:18" x14ac:dyDescent="0.2">
      <c r="A24" s="37"/>
      <c r="B24" s="157"/>
      <c r="C24" s="158" t="s">
        <v>20</v>
      </c>
      <c r="D24" s="41">
        <f>D17-D21</f>
        <v>0</v>
      </c>
      <c r="E24" s="43">
        <f t="shared" ref="E24:L24" si="0">E17-E21</f>
        <v>0</v>
      </c>
      <c r="F24" s="41">
        <f t="shared" si="0"/>
        <v>0</v>
      </c>
      <c r="G24" s="43">
        <f t="shared" si="0"/>
        <v>0</v>
      </c>
      <c r="H24" s="41">
        <f t="shared" si="0"/>
        <v>0</v>
      </c>
      <c r="I24" s="42">
        <f t="shared" si="0"/>
        <v>0</v>
      </c>
      <c r="J24" s="42">
        <f t="shared" si="0"/>
        <v>0</v>
      </c>
      <c r="K24" s="43">
        <f t="shared" si="0"/>
        <v>0</v>
      </c>
      <c r="L24" s="220">
        <f t="shared" si="0"/>
        <v>0</v>
      </c>
      <c r="M24" s="37"/>
    </row>
    <row r="25" spans="1:18" ht="13.5" thickBot="1" x14ac:dyDescent="0.25">
      <c r="A25" s="37"/>
      <c r="B25" s="162"/>
      <c r="C25" s="158" t="s">
        <v>21</v>
      </c>
      <c r="D25" s="41">
        <f>D18-D22</f>
        <v>0</v>
      </c>
      <c r="E25" s="43">
        <f t="shared" ref="E25:L25" si="1">E18-E22</f>
        <v>0</v>
      </c>
      <c r="F25" s="41">
        <f t="shared" si="1"/>
        <v>0</v>
      </c>
      <c r="G25" s="43">
        <f t="shared" si="1"/>
        <v>0</v>
      </c>
      <c r="H25" s="41">
        <f t="shared" si="1"/>
        <v>0</v>
      </c>
      <c r="I25" s="42">
        <f t="shared" si="1"/>
        <v>0</v>
      </c>
      <c r="J25" s="42">
        <f t="shared" si="1"/>
        <v>0</v>
      </c>
      <c r="K25" s="43">
        <f t="shared" si="1"/>
        <v>0</v>
      </c>
      <c r="L25" s="220">
        <f t="shared" si="1"/>
        <v>0</v>
      </c>
      <c r="M25" s="37"/>
    </row>
    <row r="26" spans="1:18" s="5" customFormat="1" ht="20.25" customHeight="1" thickBot="1" x14ac:dyDescent="0.25">
      <c r="A26" s="38"/>
      <c r="B26" s="17"/>
      <c r="C26" s="163" t="s">
        <v>10</v>
      </c>
      <c r="D26" s="149" t="str">
        <f t="shared" ref="D26:L26" si="2">IFERROR(D19+D21+D22,"")</f>
        <v/>
      </c>
      <c r="E26" s="150" t="str">
        <f t="shared" si="2"/>
        <v/>
      </c>
      <c r="F26" s="149" t="str">
        <f t="shared" si="2"/>
        <v/>
      </c>
      <c r="G26" s="150" t="str">
        <f t="shared" si="2"/>
        <v/>
      </c>
      <c r="H26" s="149" t="str">
        <f t="shared" si="2"/>
        <v/>
      </c>
      <c r="I26" s="151" t="str">
        <f t="shared" si="2"/>
        <v/>
      </c>
      <c r="J26" s="151" t="str">
        <f t="shared" si="2"/>
        <v/>
      </c>
      <c r="K26" s="224" t="str">
        <f t="shared" si="2"/>
        <v/>
      </c>
      <c r="L26" s="223" t="str">
        <f t="shared" si="2"/>
        <v/>
      </c>
      <c r="M26" s="38"/>
    </row>
    <row r="27" spans="1:18" x14ac:dyDescent="0.2">
      <c r="A27" s="37"/>
      <c r="B27" s="36"/>
      <c r="C27" s="36"/>
      <c r="D27" s="36"/>
      <c r="E27" s="36"/>
      <c r="F27" s="36"/>
      <c r="G27" s="36"/>
      <c r="H27" s="36"/>
      <c r="I27" s="36"/>
      <c r="J27" s="36"/>
      <c r="K27" s="36"/>
      <c r="L27" s="36"/>
      <c r="M27" s="37"/>
    </row>
    <row r="28" spans="1:18" x14ac:dyDescent="0.2">
      <c r="A28" s="37"/>
      <c r="B28" s="36"/>
      <c r="C28" s="36"/>
      <c r="D28" s="36"/>
      <c r="E28" s="36"/>
      <c r="F28" s="36"/>
      <c r="G28" s="36"/>
      <c r="H28" s="36"/>
      <c r="I28" s="36"/>
      <c r="J28" s="36"/>
      <c r="K28" s="36"/>
      <c r="L28" s="36"/>
      <c r="M28" s="37"/>
    </row>
    <row r="29" spans="1:18" s="25" customFormat="1" x14ac:dyDescent="0.2">
      <c r="A29" s="26"/>
      <c r="B29" s="26"/>
      <c r="C29" s="26"/>
      <c r="D29" s="26"/>
      <c r="E29" s="26"/>
      <c r="F29" s="26"/>
      <c r="G29" s="26"/>
      <c r="H29" s="26"/>
      <c r="I29" s="26"/>
      <c r="J29" s="26"/>
      <c r="K29" s="26"/>
      <c r="L29" s="26"/>
      <c r="M29" s="26"/>
    </row>
    <row r="30" spans="1:18" s="40" customFormat="1" ht="13.5" thickBot="1" x14ac:dyDescent="0.25">
      <c r="A30" s="26"/>
      <c r="B30" s="26"/>
      <c r="C30" s="26"/>
      <c r="D30" s="26"/>
      <c r="E30" s="26"/>
      <c r="F30" s="26"/>
      <c r="G30" s="26"/>
      <c r="H30" s="26"/>
      <c r="I30" s="26"/>
      <c r="J30" s="26"/>
      <c r="K30" s="26"/>
      <c r="L30" s="26"/>
      <c r="M30" s="26"/>
      <c r="N30" s="2"/>
      <c r="O30" s="2"/>
      <c r="P30" s="2"/>
      <c r="Q30" s="2"/>
      <c r="R30" s="2"/>
    </row>
    <row r="31" spans="1:18" ht="13.5" thickBot="1" x14ac:dyDescent="0.25">
      <c r="A31" s="37"/>
      <c r="B31" s="37"/>
      <c r="C31" s="313" t="s">
        <v>14</v>
      </c>
      <c r="D31" s="314"/>
      <c r="E31" s="314"/>
      <c r="F31" s="314"/>
      <c r="G31" s="315"/>
      <c r="H31" s="37"/>
      <c r="I31" s="359" t="s">
        <v>252</v>
      </c>
      <c r="J31" s="360"/>
      <c r="K31" s="361"/>
      <c r="L31" s="37"/>
      <c r="M31" s="37"/>
    </row>
    <row r="32" spans="1:18" ht="12.75" customHeight="1" x14ac:dyDescent="0.2">
      <c r="A32" s="37"/>
      <c r="B32" s="37"/>
      <c r="C32" s="300" t="s">
        <v>31</v>
      </c>
      <c r="D32" s="301"/>
      <c r="E32" s="301"/>
      <c r="F32" s="301"/>
      <c r="G32" s="302"/>
      <c r="H32" s="37"/>
      <c r="I32" s="362"/>
      <c r="J32" s="363"/>
      <c r="K32" s="364"/>
      <c r="L32" s="37"/>
      <c r="M32" s="37"/>
    </row>
    <row r="33" spans="1:13" x14ac:dyDescent="0.2">
      <c r="A33" s="37"/>
      <c r="B33" s="37"/>
      <c r="C33" s="303"/>
      <c r="D33" s="304"/>
      <c r="E33" s="304"/>
      <c r="F33" s="304"/>
      <c r="G33" s="305"/>
      <c r="H33" s="37"/>
      <c r="I33" s="362"/>
      <c r="J33" s="363"/>
      <c r="K33" s="364"/>
      <c r="L33" s="37"/>
      <c r="M33" s="37"/>
    </row>
    <row r="34" spans="1:13" ht="13.5" thickBot="1" x14ac:dyDescent="0.25">
      <c r="A34" s="37"/>
      <c r="B34" s="37"/>
      <c r="C34" s="303"/>
      <c r="D34" s="304"/>
      <c r="E34" s="304"/>
      <c r="F34" s="304"/>
      <c r="G34" s="305"/>
      <c r="H34" s="37"/>
      <c r="I34" s="365"/>
      <c r="J34" s="366"/>
      <c r="K34" s="367"/>
      <c r="L34" s="37"/>
      <c r="M34" s="37"/>
    </row>
    <row r="35" spans="1:13" x14ac:dyDescent="0.2">
      <c r="A35" s="37"/>
      <c r="B35" s="37"/>
      <c r="C35" s="303"/>
      <c r="D35" s="304"/>
      <c r="E35" s="304"/>
      <c r="F35" s="304"/>
      <c r="G35" s="305"/>
      <c r="H35" s="37"/>
      <c r="I35" s="37"/>
      <c r="J35" s="37"/>
      <c r="K35" s="37"/>
      <c r="L35" s="37"/>
      <c r="M35" s="37"/>
    </row>
    <row r="36" spans="1:13" ht="13.5" thickBot="1" x14ac:dyDescent="0.25">
      <c r="A36" s="37"/>
      <c r="B36" s="37"/>
      <c r="C36" s="306"/>
      <c r="D36" s="307"/>
      <c r="E36" s="307"/>
      <c r="F36" s="307"/>
      <c r="G36" s="308"/>
      <c r="H36" s="37"/>
      <c r="I36" s="37"/>
      <c r="J36" s="37"/>
      <c r="K36" s="37"/>
      <c r="L36" s="37"/>
      <c r="M36" s="37"/>
    </row>
    <row r="37" spans="1:13" x14ac:dyDescent="0.2">
      <c r="A37" s="37"/>
      <c r="B37" s="37"/>
      <c r="C37" s="37"/>
      <c r="D37" s="37"/>
      <c r="E37" s="37"/>
      <c r="F37" s="37"/>
      <c r="G37" s="37"/>
      <c r="H37" s="37"/>
      <c r="I37" s="37"/>
      <c r="J37" s="37"/>
      <c r="K37" s="37"/>
      <c r="L37" s="37"/>
      <c r="M37" s="37"/>
    </row>
    <row r="38" spans="1:13" x14ac:dyDescent="0.2">
      <c r="A38" s="37"/>
      <c r="B38" s="37"/>
      <c r="C38" s="37"/>
      <c r="D38" s="37"/>
      <c r="E38" s="37"/>
      <c r="F38" s="37"/>
      <c r="G38" s="37"/>
      <c r="H38" s="37"/>
      <c r="I38" s="37"/>
      <c r="J38" s="37"/>
      <c r="K38" s="37"/>
      <c r="L38" s="37"/>
      <c r="M38" s="37"/>
    </row>
  </sheetData>
  <sheetProtection password="E3E4" sheet="1" objects="1" scenarios="1"/>
  <mergeCells count="23">
    <mergeCell ref="D13:E13"/>
    <mergeCell ref="F13:G13"/>
    <mergeCell ref="H13:K13"/>
    <mergeCell ref="L13:L15"/>
    <mergeCell ref="C32:G36"/>
    <mergeCell ref="C31:G31"/>
    <mergeCell ref="I14:I15"/>
    <mergeCell ref="I31:K34"/>
    <mergeCell ref="D14:D15"/>
    <mergeCell ref="E14:E15"/>
    <mergeCell ref="G14:G15"/>
    <mergeCell ref="H14:H15"/>
    <mergeCell ref="K14:K15"/>
    <mergeCell ref="J14:J15"/>
    <mergeCell ref="F14:F15"/>
    <mergeCell ref="D12:L12"/>
    <mergeCell ref="A7:M7"/>
    <mergeCell ref="A8:H8"/>
    <mergeCell ref="A2:M2"/>
    <mergeCell ref="A3:M3"/>
    <mergeCell ref="A4:M4"/>
    <mergeCell ref="A5:M5"/>
    <mergeCell ref="A6:M6"/>
  </mergeCells>
  <phoneticPr fontId="1" type="noConversion"/>
  <pageMargins left="0.25" right="0.25" top="1" bottom="1" header="0.5" footer="0.5"/>
  <pageSetup scale="55" orientation="landscape" horizontalDpi="300" verticalDpi="300" r:id="rId1"/>
  <headerFooter alignWithMargins="0"/>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Current MY Credits-Snowmobile</vt:lpstr>
      <vt:lpstr>Current MY Credits-ATV-UTV</vt:lpstr>
      <vt:lpstr>Current MY Credits-OffHwyMC</vt:lpstr>
      <vt:lpstr>Current MY Credits-EVAP</vt:lpstr>
      <vt:lpstr>Power Calc</vt:lpstr>
      <vt:lpstr>Summary</vt:lpstr>
      <vt:lpstr>'Current MY Credits-Snowmobile'!Print_Area</vt:lpstr>
      <vt:lpstr>Summary!Print_Area</vt:lpstr>
    </vt:vector>
  </TitlesOfParts>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Averaging, Banking, and Trading Report for Marine CI Engines (40 CFR Parts 94 and 1042)</dc:title>
  <dc:subject>This template is used by Marine CI engine manufacturers to submit their annual ABT reports (as required under Parts 94 and 1042) and by EPA to ensure consistency between reports.</dc:subject>
  <dc:creator>U.S. EPA;OAR;Office of Transportation and Air Quality;Compliance Division</dc:creator>
  <cp:keywords>marine CI, ABT, averaging, banking, trading, Part 94, Part 1042</cp:keywords>
  <dc:description>NYRM</dc:description>
  <cp:lastModifiedBy>Julian Maurice Davis</cp:lastModifiedBy>
  <cp:revision>1</cp:revision>
  <cp:lastPrinted>2013-09-06T18:04:05Z</cp:lastPrinted>
  <dcterms:created xsi:type="dcterms:W3CDTF">2006-02-28T16:58:02Z</dcterms:created>
  <dcterms:modified xsi:type="dcterms:W3CDTF">2019-10-30T17:43:43Z</dcterms:modified>
</cp:coreProperties>
</file>