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H:\CCD\ICR\ICR 1695.11 NRSI Cert\Second FR Notice\Forms\sent to the docket\"/>
    </mc:Choice>
  </mc:AlternateContent>
  <xr:revisionPtr revIDLastSave="0" documentId="13_ncr:1_{C1C73971-987A-46B3-A49F-0F9FB3D446B1}" xr6:coauthVersionLast="41" xr6:coauthVersionMax="41" xr10:uidLastSave="{00000000-0000-0000-0000-000000000000}"/>
  <bookViews>
    <workbookView xWindow="19080" yWindow="555" windowWidth="19440" windowHeight="15000" xr2:uid="{00000000-000D-0000-FFFF-FFFF00000000}"/>
  </bookViews>
  <sheets>
    <sheet name="Submission Template" sheetId="1" r:id="rId1"/>
    <sheet name="Calculations" sheetId="8" r:id="rId2"/>
    <sheet name="Notes" sheetId="13" r:id="rId3"/>
    <sheet name="Instructions" sheetId="12" r:id="rId4"/>
  </sheets>
  <definedNames>
    <definedName name="canbeinvalid">'Submission Template'!$BE$32:$BE$33</definedName>
    <definedName name="final">'Submission Template'!$AZ$48:$AZ$49</definedName>
    <definedName name="_xlnm.Print_Area" localSheetId="1">Calculations!$A$1:$AK$125</definedName>
    <definedName name="_xlnm.Print_Area" localSheetId="2">Notes!$B$1:$O$68</definedName>
    <definedName name="RESULTTYPE">'Submission Template'!$AX$48:$AX$49</definedName>
    <definedName name="YESNO">'Submission Template'!$BA$37:$BA$38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25" i="8" l="1"/>
  <c r="J125" i="8" s="1"/>
  <c r="G124" i="8"/>
  <c r="J124" i="8" s="1"/>
  <c r="G123" i="8"/>
  <c r="J123" i="8" s="1"/>
  <c r="G122" i="8"/>
  <c r="J122" i="8" s="1"/>
  <c r="G121" i="8"/>
  <c r="J121" i="8" s="1"/>
  <c r="G120" i="8"/>
  <c r="J120" i="8"/>
  <c r="G119" i="8"/>
  <c r="J119" i="8" s="1"/>
  <c r="G118" i="8"/>
  <c r="J118" i="8" s="1"/>
  <c r="G117" i="8"/>
  <c r="J117" i="8" s="1"/>
  <c r="G116" i="8"/>
  <c r="J116" i="8" s="1"/>
  <c r="G115" i="8"/>
  <c r="J115" i="8" s="1"/>
  <c r="G114" i="8"/>
  <c r="J114" i="8" s="1"/>
  <c r="G113" i="8"/>
  <c r="G112" i="8"/>
  <c r="G111" i="8"/>
  <c r="J111" i="8" s="1"/>
  <c r="G110" i="8"/>
  <c r="J110" i="8" s="1"/>
  <c r="G109" i="8"/>
  <c r="J109" i="8" s="1"/>
  <c r="G108" i="8"/>
  <c r="J108" i="8" s="1"/>
  <c r="G107" i="8"/>
  <c r="J107" i="8" s="1"/>
  <c r="G106" i="8"/>
  <c r="J106" i="8" s="1"/>
  <c r="G105" i="8"/>
  <c r="G104" i="8"/>
  <c r="G103" i="8"/>
  <c r="J103" i="8" s="1"/>
  <c r="G102" i="8"/>
  <c r="J102" i="8" s="1"/>
  <c r="G101" i="8"/>
  <c r="J101" i="8" s="1"/>
  <c r="G100" i="8"/>
  <c r="J100" i="8" s="1"/>
  <c r="G99" i="8"/>
  <c r="J99" i="8" s="1"/>
  <c r="G98" i="8"/>
  <c r="J98" i="8" s="1"/>
  <c r="G97" i="8"/>
  <c r="G96" i="8"/>
  <c r="G95" i="8"/>
  <c r="J95" i="8" s="1"/>
  <c r="G94" i="8"/>
  <c r="J94" i="8" s="1"/>
  <c r="G93" i="8"/>
  <c r="J93" i="8" s="1"/>
  <c r="G92" i="8"/>
  <c r="J92" i="8" s="1"/>
  <c r="G91" i="8"/>
  <c r="J91" i="8" s="1"/>
  <c r="G90" i="8"/>
  <c r="J90" i="8" s="1"/>
  <c r="G89" i="8"/>
  <c r="G88" i="8"/>
  <c r="G87" i="8"/>
  <c r="J87" i="8" s="1"/>
  <c r="G86" i="8"/>
  <c r="J86" i="8" s="1"/>
  <c r="G85" i="8"/>
  <c r="J85" i="8" s="1"/>
  <c r="G84" i="8"/>
  <c r="J84" i="8" s="1"/>
  <c r="G83" i="8"/>
  <c r="J83" i="8" s="1"/>
  <c r="G82" i="8"/>
  <c r="J82" i="8" s="1"/>
  <c r="G81" i="8"/>
  <c r="G80" i="8"/>
  <c r="G79" i="8"/>
  <c r="J79" i="8" s="1"/>
  <c r="G78" i="8"/>
  <c r="J78" i="8" s="1"/>
  <c r="G77" i="8"/>
  <c r="J77" i="8" s="1"/>
  <c r="G76" i="8"/>
  <c r="J76" i="8" s="1"/>
  <c r="G75" i="8"/>
  <c r="J75" i="8" s="1"/>
  <c r="G74" i="8"/>
  <c r="J74" i="8" s="1"/>
  <c r="G73" i="8"/>
  <c r="G72" i="8"/>
  <c r="G71" i="8"/>
  <c r="J71" i="8" s="1"/>
  <c r="G70" i="8"/>
  <c r="J70" i="8" s="1"/>
  <c r="G69" i="8"/>
  <c r="J69" i="8"/>
  <c r="G68" i="8"/>
  <c r="J68" i="8" s="1"/>
  <c r="G67" i="8"/>
  <c r="G66" i="8"/>
  <c r="J66" i="8" s="1"/>
  <c r="G65" i="8"/>
  <c r="J65" i="8"/>
  <c r="G64" i="8"/>
  <c r="J64" i="8" s="1"/>
  <c r="G63" i="8"/>
  <c r="H63" i="8" s="1"/>
  <c r="J63" i="8"/>
  <c r="G62" i="8"/>
  <c r="J62" i="8" s="1"/>
  <c r="G61" i="8"/>
  <c r="J61" i="8" s="1"/>
  <c r="G60" i="8"/>
  <c r="J60" i="8" s="1"/>
  <c r="G59" i="8"/>
  <c r="J59" i="8"/>
  <c r="G58" i="8"/>
  <c r="J58" i="8" s="1"/>
  <c r="G57" i="8"/>
  <c r="J57" i="8" s="1"/>
  <c r="G56" i="8"/>
  <c r="J56" i="8" s="1"/>
  <c r="G55" i="8"/>
  <c r="J55" i="8" s="1"/>
  <c r="G54" i="8"/>
  <c r="G53" i="8"/>
  <c r="J53" i="8" s="1"/>
  <c r="G52" i="8"/>
  <c r="J52" i="8" s="1"/>
  <c r="G51" i="8"/>
  <c r="J51" i="8"/>
  <c r="G50" i="8"/>
  <c r="J50" i="8" s="1"/>
  <c r="G49" i="8"/>
  <c r="I49" i="8" s="1"/>
  <c r="G48" i="8"/>
  <c r="J48" i="8" s="1"/>
  <c r="G47" i="8"/>
  <c r="J47" i="8"/>
  <c r="G46" i="8"/>
  <c r="J46" i="8" s="1"/>
  <c r="G45" i="8"/>
  <c r="J45" i="8"/>
  <c r="G44" i="8"/>
  <c r="G43" i="8"/>
  <c r="J43" i="8" s="1"/>
  <c r="G42" i="8"/>
  <c r="J42" i="8" s="1"/>
  <c r="G41" i="8"/>
  <c r="J41" i="8" s="1"/>
  <c r="L40" i="8"/>
  <c r="BL40" i="8" s="1"/>
  <c r="M40" i="8" s="1"/>
  <c r="G40" i="8"/>
  <c r="G39" i="8"/>
  <c r="J39" i="8"/>
  <c r="AR24" i="8"/>
  <c r="AQ24" i="8"/>
  <c r="Q12" i="1"/>
  <c r="W17" i="1"/>
  <c r="W16" i="1"/>
  <c r="W15" i="1"/>
  <c r="W14" i="1"/>
  <c r="CH10" i="8"/>
  <c r="CH11" i="8"/>
  <c r="CH12" i="8"/>
  <c r="CH13" i="8" s="1"/>
  <c r="CH14" i="8" s="1"/>
  <c r="CH15" i="8" s="1"/>
  <c r="CH16" i="8" s="1"/>
  <c r="CH17" i="8" s="1"/>
  <c r="CH18" i="8" s="1"/>
  <c r="CH19" i="8" s="1"/>
  <c r="CH20" i="8" s="1"/>
  <c r="CH21" i="8" s="1"/>
  <c r="CH22" i="8" s="1"/>
  <c r="CH23" i="8" s="1"/>
  <c r="CH24" i="8" s="1"/>
  <c r="CH25" i="8" s="1"/>
  <c r="CH26" i="8" s="1"/>
  <c r="CH27" i="8" s="1"/>
  <c r="CH28" i="8" s="1"/>
  <c r="CH29" i="8" s="1"/>
  <c r="CH30" i="8" s="1"/>
  <c r="CH31" i="8" s="1"/>
  <c r="CH32" i="8" s="1"/>
  <c r="CH33" i="8" s="1"/>
  <c r="CH34" i="8" s="1"/>
  <c r="CH35" i="8" s="1"/>
  <c r="CH36" i="8" s="1"/>
  <c r="CH37" i="8" s="1"/>
  <c r="CH38" i="8" s="1"/>
  <c r="CH39" i="8" s="1"/>
  <c r="CH40" i="8" s="1"/>
  <c r="CH41" i="8" s="1"/>
  <c r="CH42" i="8" s="1"/>
  <c r="CH43" i="8" s="1"/>
  <c r="CH44" i="8" s="1"/>
  <c r="CH45" i="8" s="1"/>
  <c r="CH46" i="8" s="1"/>
  <c r="CH47" i="8" s="1"/>
  <c r="CH48" i="8" s="1"/>
  <c r="CH49" i="8" s="1"/>
  <c r="CH50" i="8" s="1"/>
  <c r="CH51" i="8" s="1"/>
  <c r="CH52" i="8" s="1"/>
  <c r="CH53" i="8" s="1"/>
  <c r="CH54" i="8" s="1"/>
  <c r="CH55" i="8" s="1"/>
  <c r="CH56" i="8" s="1"/>
  <c r="CH57" i="8" s="1"/>
  <c r="CH58" i="8" s="1"/>
  <c r="CH59" i="8" s="1"/>
  <c r="CH60" i="8" s="1"/>
  <c r="CH61" i="8" s="1"/>
  <c r="CH62" i="8" s="1"/>
  <c r="CH63" i="8" s="1"/>
  <c r="CH64" i="8" s="1"/>
  <c r="CH65" i="8" s="1"/>
  <c r="CH66" i="8" s="1"/>
  <c r="CH67" i="8" s="1"/>
  <c r="CH68" i="8" s="1"/>
  <c r="CH69" i="8" s="1"/>
  <c r="CH70" i="8" s="1"/>
  <c r="CH71" i="8" s="1"/>
  <c r="CH72" i="8" s="1"/>
  <c r="CH73" i="8" s="1"/>
  <c r="CH74" i="8" s="1"/>
  <c r="CH75" i="8" s="1"/>
  <c r="CH76" i="8" s="1"/>
  <c r="CH77" i="8" s="1"/>
  <c r="CH78" i="8" s="1"/>
  <c r="CH79" i="8" s="1"/>
  <c r="CH80" i="8" s="1"/>
  <c r="CH81" i="8" s="1"/>
  <c r="CH82" i="8" s="1"/>
  <c r="CH83" i="8" s="1"/>
  <c r="CH84" i="8" s="1"/>
  <c r="CH85" i="8" s="1"/>
  <c r="CH86" i="8" s="1"/>
  <c r="CH87" i="8" s="1"/>
  <c r="CH88" i="8" s="1"/>
  <c r="CH89" i="8" s="1"/>
  <c r="CH90" i="8" s="1"/>
  <c r="CH91" i="8" s="1"/>
  <c r="CH92" i="8" s="1"/>
  <c r="CH93" i="8" s="1"/>
  <c r="CH94" i="8" s="1"/>
  <c r="CH95" i="8" s="1"/>
  <c r="CH96" i="8" s="1"/>
  <c r="CH97" i="8" s="1"/>
  <c r="CH98" i="8" s="1"/>
  <c r="CH99" i="8" s="1"/>
  <c r="CG10" i="8"/>
  <c r="CG11" i="8" s="1"/>
  <c r="CG12" i="8" s="1"/>
  <c r="CG13" i="8" s="1"/>
  <c r="CG14" i="8"/>
  <c r="CG15" i="8" s="1"/>
  <c r="CG16" i="8" s="1"/>
  <c r="CG17" i="8" s="1"/>
  <c r="CG18" i="8" s="1"/>
  <c r="CG19" i="8" s="1"/>
  <c r="CG20" i="8" s="1"/>
  <c r="CG21" i="8" s="1"/>
  <c r="CG22" i="8" s="1"/>
  <c r="CG23" i="8" s="1"/>
  <c r="CG24" i="8" s="1"/>
  <c r="CG25" i="8" s="1"/>
  <c r="CG26" i="8" s="1"/>
  <c r="CG27" i="8" s="1"/>
  <c r="CG28" i="8" s="1"/>
  <c r="CG29" i="8" s="1"/>
  <c r="CG30" i="8" s="1"/>
  <c r="CG31" i="8" s="1"/>
  <c r="CG32" i="8" s="1"/>
  <c r="CG33" i="8" s="1"/>
  <c r="CG34" i="8" s="1"/>
  <c r="CG35" i="8" s="1"/>
  <c r="CG36" i="8" s="1"/>
  <c r="CG37" i="8" s="1"/>
  <c r="CG38" i="8" s="1"/>
  <c r="CG39" i="8" s="1"/>
  <c r="CG40" i="8" s="1"/>
  <c r="CG41" i="8" s="1"/>
  <c r="CG42" i="8" s="1"/>
  <c r="CG43" i="8" s="1"/>
  <c r="CG44" i="8" s="1"/>
  <c r="CG45" i="8" s="1"/>
  <c r="CG46" i="8" s="1"/>
  <c r="CG47" i="8" s="1"/>
  <c r="CG48" i="8" s="1"/>
  <c r="CG49" i="8" s="1"/>
  <c r="CG50" i="8" s="1"/>
  <c r="CG51" i="8" s="1"/>
  <c r="CG52" i="8" s="1"/>
  <c r="CG53" i="8" s="1"/>
  <c r="CG54" i="8" s="1"/>
  <c r="CG55" i="8" s="1"/>
  <c r="CG56" i="8" s="1"/>
  <c r="CG57" i="8" s="1"/>
  <c r="CG58" i="8" s="1"/>
  <c r="CG59" i="8" s="1"/>
  <c r="CG60" i="8" s="1"/>
  <c r="CG61" i="8" s="1"/>
  <c r="CG62" i="8" s="1"/>
  <c r="CG63" i="8" s="1"/>
  <c r="CG64" i="8" s="1"/>
  <c r="CG65" i="8" s="1"/>
  <c r="CG66" i="8" s="1"/>
  <c r="CG67" i="8" s="1"/>
  <c r="CG68" i="8" s="1"/>
  <c r="CG69" i="8" s="1"/>
  <c r="CG70" i="8" s="1"/>
  <c r="CG71" i="8" s="1"/>
  <c r="CG72" i="8" s="1"/>
  <c r="CG73" i="8" s="1"/>
  <c r="CG74" i="8" s="1"/>
  <c r="CG75" i="8" s="1"/>
  <c r="CG76" i="8" s="1"/>
  <c r="CG77" i="8" s="1"/>
  <c r="CG78" i="8" s="1"/>
  <c r="CG79" i="8" s="1"/>
  <c r="CG80" i="8" s="1"/>
  <c r="CG81" i="8" s="1"/>
  <c r="CG82" i="8" s="1"/>
  <c r="CG83" i="8" s="1"/>
  <c r="CG84" i="8" s="1"/>
  <c r="CG85" i="8" s="1"/>
  <c r="CG86" i="8" s="1"/>
  <c r="CG87" i="8" s="1"/>
  <c r="CG88" i="8" s="1"/>
  <c r="CG89" i="8" s="1"/>
  <c r="CG90" i="8" s="1"/>
  <c r="CG91" i="8" s="1"/>
  <c r="CG92" i="8" s="1"/>
  <c r="CG93" i="8" s="1"/>
  <c r="CG94" i="8" s="1"/>
  <c r="CG95" i="8" s="1"/>
  <c r="CG96" i="8" s="1"/>
  <c r="CG97" i="8" s="1"/>
  <c r="CG98" i="8" s="1"/>
  <c r="CG99" i="8" s="1"/>
  <c r="CB15" i="8"/>
  <c r="N121" i="1"/>
  <c r="N120" i="1"/>
  <c r="N119" i="1"/>
  <c r="N118" i="1"/>
  <c r="N117" i="1"/>
  <c r="T117" i="1" s="1"/>
  <c r="N116" i="1"/>
  <c r="N115" i="1"/>
  <c r="N114" i="1"/>
  <c r="N113" i="1"/>
  <c r="N112" i="1"/>
  <c r="N111" i="1"/>
  <c r="N110" i="1"/>
  <c r="N109" i="1"/>
  <c r="T109" i="1" s="1"/>
  <c r="N108" i="1"/>
  <c r="N107" i="1"/>
  <c r="N106" i="1"/>
  <c r="N105" i="1"/>
  <c r="N104" i="1"/>
  <c r="N103" i="1"/>
  <c r="N102" i="1"/>
  <c r="N101" i="1"/>
  <c r="T101" i="1" s="1"/>
  <c r="N100" i="1"/>
  <c r="N99" i="1"/>
  <c r="N98" i="1"/>
  <c r="N97" i="1"/>
  <c r="N96" i="1"/>
  <c r="N95" i="1"/>
  <c r="N94" i="1"/>
  <c r="N93" i="1"/>
  <c r="T93" i="1" s="1"/>
  <c r="N92" i="1"/>
  <c r="N91" i="1"/>
  <c r="N90" i="1"/>
  <c r="N89" i="1"/>
  <c r="N88" i="1"/>
  <c r="N87" i="1"/>
  <c r="N86" i="1"/>
  <c r="N85" i="1"/>
  <c r="T85" i="1" s="1"/>
  <c r="N84" i="1"/>
  <c r="N83" i="1"/>
  <c r="N82" i="1"/>
  <c r="N81" i="1"/>
  <c r="N80" i="1"/>
  <c r="N79" i="1"/>
  <c r="N78" i="1"/>
  <c r="N77" i="1"/>
  <c r="T77" i="1" s="1"/>
  <c r="N76" i="1"/>
  <c r="N75" i="1"/>
  <c r="N74" i="1"/>
  <c r="N73" i="1"/>
  <c r="N72" i="1"/>
  <c r="T72" i="1" s="1"/>
  <c r="N71" i="1"/>
  <c r="N70" i="1"/>
  <c r="N69" i="1"/>
  <c r="T69" i="1" s="1"/>
  <c r="N68" i="1"/>
  <c r="N67" i="1"/>
  <c r="N66" i="1"/>
  <c r="N65" i="1"/>
  <c r="T65" i="1" s="1"/>
  <c r="N64" i="1"/>
  <c r="N63" i="1"/>
  <c r="N62" i="1"/>
  <c r="N61" i="1"/>
  <c r="T61" i="1" s="1"/>
  <c r="N60" i="1"/>
  <c r="N59" i="1"/>
  <c r="N58" i="1"/>
  <c r="N57" i="1"/>
  <c r="T57" i="1" s="1"/>
  <c r="N56" i="1"/>
  <c r="T56" i="1" s="1"/>
  <c r="N55" i="1"/>
  <c r="N54" i="1"/>
  <c r="N53" i="1"/>
  <c r="T53" i="1" s="1"/>
  <c r="N52" i="1"/>
  <c r="N51" i="1"/>
  <c r="N50" i="1"/>
  <c r="N49" i="1"/>
  <c r="T49" i="1" s="1"/>
  <c r="N48" i="1"/>
  <c r="N47" i="1"/>
  <c r="N46" i="1"/>
  <c r="N45" i="1"/>
  <c r="T45" i="1" s="1"/>
  <c r="N44" i="1"/>
  <c r="N43" i="1"/>
  <c r="N42" i="1"/>
  <c r="N41" i="1"/>
  <c r="T41" i="1" s="1"/>
  <c r="N40" i="1"/>
  <c r="T40" i="1" s="1"/>
  <c r="N39" i="1"/>
  <c r="N38" i="1"/>
  <c r="N37" i="1"/>
  <c r="T37" i="1" s="1"/>
  <c r="N36" i="1"/>
  <c r="N35" i="1"/>
  <c r="N34" i="1"/>
  <c r="N33" i="1"/>
  <c r="T33" i="1" s="1"/>
  <c r="R121" i="1"/>
  <c r="R120" i="1"/>
  <c r="R119" i="1"/>
  <c r="T119" i="1" s="1"/>
  <c r="R118" i="1"/>
  <c r="T118" i="1" s="1"/>
  <c r="R117" i="1"/>
  <c r="R116" i="1"/>
  <c r="R115" i="1"/>
  <c r="R114" i="1"/>
  <c r="T114" i="1" s="1"/>
  <c r="R113" i="1"/>
  <c r="R112" i="1"/>
  <c r="R111" i="1"/>
  <c r="R110" i="1"/>
  <c r="T110" i="1" s="1"/>
  <c r="R109" i="1"/>
  <c r="R108" i="1"/>
  <c r="R107" i="1"/>
  <c r="R106" i="1"/>
  <c r="T106" i="1" s="1"/>
  <c r="R105" i="1"/>
  <c r="R104" i="1"/>
  <c r="R103" i="1"/>
  <c r="T103" i="1" s="1"/>
  <c r="R102" i="1"/>
  <c r="T102" i="1" s="1"/>
  <c r="R101" i="1"/>
  <c r="R100" i="1"/>
  <c r="R99" i="1"/>
  <c r="R98" i="1"/>
  <c r="T98" i="1" s="1"/>
  <c r="R97" i="1"/>
  <c r="R96" i="1"/>
  <c r="R95" i="1"/>
  <c r="T95" i="1" s="1"/>
  <c r="R94" i="1"/>
  <c r="T94" i="1" s="1"/>
  <c r="R93" i="1"/>
  <c r="R92" i="1"/>
  <c r="R91" i="1"/>
  <c r="R90" i="1"/>
  <c r="T90" i="1" s="1"/>
  <c r="R89" i="1"/>
  <c r="R88" i="1"/>
  <c r="R87" i="1"/>
  <c r="T87" i="1" s="1"/>
  <c r="R86" i="1"/>
  <c r="T86" i="1" s="1"/>
  <c r="R85" i="1"/>
  <c r="R84" i="1"/>
  <c r="R83" i="1"/>
  <c r="R82" i="1"/>
  <c r="T82" i="1" s="1"/>
  <c r="R81" i="1"/>
  <c r="R80" i="1"/>
  <c r="R79" i="1"/>
  <c r="T79" i="1" s="1"/>
  <c r="R78" i="1"/>
  <c r="T78" i="1" s="1"/>
  <c r="R77" i="1"/>
  <c r="R76" i="1"/>
  <c r="R75" i="1"/>
  <c r="R74" i="1"/>
  <c r="T74" i="1" s="1"/>
  <c r="R73" i="1"/>
  <c r="R72" i="1"/>
  <c r="R71" i="1"/>
  <c r="T71" i="1" s="1"/>
  <c r="R70" i="1"/>
  <c r="T70" i="1" s="1"/>
  <c r="R69" i="1"/>
  <c r="R68" i="1"/>
  <c r="R67" i="1"/>
  <c r="R66" i="1"/>
  <c r="T66" i="1" s="1"/>
  <c r="R65" i="1"/>
  <c r="R64" i="1"/>
  <c r="R63" i="1"/>
  <c r="R62" i="1"/>
  <c r="T62" i="1" s="1"/>
  <c r="R61" i="1"/>
  <c r="R60" i="1"/>
  <c r="R59" i="1"/>
  <c r="R58" i="1"/>
  <c r="T58" i="1" s="1"/>
  <c r="R57" i="1"/>
  <c r="R56" i="1"/>
  <c r="R55" i="1"/>
  <c r="T55" i="1" s="1"/>
  <c r="R54" i="1"/>
  <c r="T54" i="1" s="1"/>
  <c r="R53" i="1"/>
  <c r="R52" i="1"/>
  <c r="R51" i="1"/>
  <c r="R50" i="1"/>
  <c r="T50" i="1" s="1"/>
  <c r="R49" i="1"/>
  <c r="R48" i="1"/>
  <c r="R47" i="1"/>
  <c r="T47" i="1" s="1"/>
  <c r="R46" i="1"/>
  <c r="T46" i="1" s="1"/>
  <c r="R45" i="1"/>
  <c r="R44" i="1"/>
  <c r="R43" i="1"/>
  <c r="R42" i="1"/>
  <c r="T42" i="1" s="1"/>
  <c r="R41" i="1"/>
  <c r="R40" i="1"/>
  <c r="R39" i="1"/>
  <c r="T39" i="1" s="1"/>
  <c r="R38" i="1"/>
  <c r="T38" i="1" s="1"/>
  <c r="R37" i="1"/>
  <c r="R36" i="1"/>
  <c r="R35" i="1"/>
  <c r="R34" i="1"/>
  <c r="T34" i="1" s="1"/>
  <c r="R33" i="1"/>
  <c r="Y121" i="1"/>
  <c r="Y120" i="1"/>
  <c r="Y119" i="1"/>
  <c r="Y118" i="1"/>
  <c r="Y117" i="1"/>
  <c r="Y116" i="1"/>
  <c r="Y115" i="1"/>
  <c r="Y114" i="1"/>
  <c r="Y113" i="1"/>
  <c r="Y112" i="1"/>
  <c r="Y111" i="1"/>
  <c r="Y110" i="1"/>
  <c r="Y109" i="1"/>
  <c r="Y108" i="1"/>
  <c r="Y107" i="1"/>
  <c r="Y106" i="1"/>
  <c r="Y105" i="1"/>
  <c r="Y104" i="1"/>
  <c r="Y103" i="1"/>
  <c r="Y102" i="1"/>
  <c r="Y101" i="1"/>
  <c r="Y100" i="1"/>
  <c r="Y99" i="1"/>
  <c r="Y98" i="1"/>
  <c r="Y97" i="1"/>
  <c r="Y96" i="1"/>
  <c r="Y95" i="1"/>
  <c r="Y94" i="1"/>
  <c r="Y93" i="1"/>
  <c r="Y92" i="1"/>
  <c r="Y91" i="1"/>
  <c r="Y90" i="1"/>
  <c r="Y89" i="1"/>
  <c r="Y88" i="1"/>
  <c r="Y87" i="1"/>
  <c r="Y86" i="1"/>
  <c r="Y85" i="1"/>
  <c r="Y84" i="1"/>
  <c r="Y83" i="1"/>
  <c r="Y82" i="1"/>
  <c r="Y81" i="1"/>
  <c r="Y80" i="1"/>
  <c r="Y79" i="1"/>
  <c r="Y78" i="1"/>
  <c r="Y77" i="1"/>
  <c r="Y76" i="1"/>
  <c r="Y75" i="1"/>
  <c r="Y74" i="1"/>
  <c r="Y73" i="1"/>
  <c r="Y72" i="1"/>
  <c r="Y71" i="1"/>
  <c r="Y70" i="1"/>
  <c r="Y69" i="1"/>
  <c r="Y68" i="1"/>
  <c r="Y67" i="1"/>
  <c r="Y66" i="1"/>
  <c r="Y65" i="1"/>
  <c r="Y64" i="1"/>
  <c r="Y63" i="1"/>
  <c r="Y62" i="1"/>
  <c r="Y61" i="1"/>
  <c r="Y60" i="1"/>
  <c r="Y59" i="1"/>
  <c r="Y58" i="1"/>
  <c r="Y57" i="1"/>
  <c r="Y56" i="1"/>
  <c r="Y55" i="1"/>
  <c r="Y54" i="1"/>
  <c r="Y53" i="1"/>
  <c r="Y52" i="1"/>
  <c r="Y51" i="1"/>
  <c r="Y50" i="1"/>
  <c r="Y49" i="1"/>
  <c r="Y48" i="1"/>
  <c r="Y47" i="1"/>
  <c r="Y46" i="1"/>
  <c r="Y45" i="1"/>
  <c r="Y44" i="1"/>
  <c r="Y43" i="1"/>
  <c r="Y42" i="1"/>
  <c r="Y41" i="1"/>
  <c r="Y40" i="1"/>
  <c r="Y39" i="1"/>
  <c r="Y38" i="1"/>
  <c r="Y37" i="1"/>
  <c r="Y36" i="1"/>
  <c r="Y35" i="1"/>
  <c r="Y34" i="1"/>
  <c r="Y33" i="1"/>
  <c r="Y32" i="1"/>
  <c r="R32" i="1"/>
  <c r="T32" i="1" s="1"/>
  <c r="N32" i="1"/>
  <c r="AS23" i="8"/>
  <c r="N20" i="8" s="1"/>
  <c r="T120" i="1"/>
  <c r="T116" i="1"/>
  <c r="T115" i="1"/>
  <c r="T112" i="1"/>
  <c r="T111" i="1"/>
  <c r="T108" i="1"/>
  <c r="T107" i="1"/>
  <c r="T104" i="1"/>
  <c r="T100" i="1"/>
  <c r="T99" i="1"/>
  <c r="T96" i="1"/>
  <c r="T92" i="1"/>
  <c r="T91" i="1"/>
  <c r="T88" i="1"/>
  <c r="T84" i="1"/>
  <c r="T83" i="1"/>
  <c r="T80" i="1"/>
  <c r="T76" i="1"/>
  <c r="T75" i="1"/>
  <c r="T68" i="1"/>
  <c r="T67" i="1"/>
  <c r="T64" i="1"/>
  <c r="T63" i="1"/>
  <c r="T60" i="1"/>
  <c r="T59" i="1"/>
  <c r="T52" i="1"/>
  <c r="T51" i="1"/>
  <c r="T48" i="1"/>
  <c r="T44" i="1"/>
  <c r="T43" i="1"/>
  <c r="T36" i="1"/>
  <c r="T35" i="1"/>
  <c r="AX125" i="8"/>
  <c r="AX124" i="8"/>
  <c r="AU124" i="8" s="1"/>
  <c r="AX123" i="8"/>
  <c r="AX122" i="8"/>
  <c r="AX121" i="8"/>
  <c r="AX120" i="8"/>
  <c r="AX119" i="8"/>
  <c r="AX118" i="8"/>
  <c r="AX117" i="8"/>
  <c r="AU117" i="8" s="1"/>
  <c r="AX116" i="8"/>
  <c r="AU116" i="8" s="1"/>
  <c r="AX115" i="8"/>
  <c r="AX114" i="8"/>
  <c r="AX113" i="8"/>
  <c r="AX112" i="8"/>
  <c r="AX111" i="8"/>
  <c r="AX110" i="8"/>
  <c r="AX109" i="8"/>
  <c r="AX108" i="8"/>
  <c r="AU108" i="8" s="1"/>
  <c r="AX107" i="8"/>
  <c r="AX106" i="8"/>
  <c r="AX105" i="8"/>
  <c r="AX104" i="8"/>
  <c r="AX103" i="8"/>
  <c r="AX102" i="8"/>
  <c r="AX101" i="8"/>
  <c r="AU101" i="8" s="1"/>
  <c r="AX100" i="8"/>
  <c r="AU100" i="8" s="1"/>
  <c r="AX99" i="8"/>
  <c r="AX98" i="8"/>
  <c r="AX97" i="8"/>
  <c r="AX96" i="8"/>
  <c r="AX95" i="8"/>
  <c r="AX94" i="8"/>
  <c r="AX93" i="8"/>
  <c r="AX92" i="8"/>
  <c r="AU92" i="8" s="1"/>
  <c r="AX91" i="8"/>
  <c r="AX90" i="8"/>
  <c r="AX89" i="8"/>
  <c r="AX88" i="8"/>
  <c r="AX87" i="8"/>
  <c r="AX86" i="8"/>
  <c r="AX85" i="8"/>
  <c r="AU85" i="8" s="1"/>
  <c r="AX84" i="8"/>
  <c r="AU84" i="8" s="1"/>
  <c r="AX83" i="8"/>
  <c r="AX82" i="8"/>
  <c r="AX81" i="8"/>
  <c r="AX80" i="8"/>
  <c r="AX79" i="8"/>
  <c r="AX78" i="8"/>
  <c r="AX77" i="8"/>
  <c r="AX76" i="8"/>
  <c r="AU76" i="8" s="1"/>
  <c r="AX75" i="8"/>
  <c r="AX74" i="8"/>
  <c r="AX73" i="8"/>
  <c r="AX72" i="8"/>
  <c r="AX71" i="8"/>
  <c r="AX70" i="8"/>
  <c r="AX69" i="8"/>
  <c r="AU69" i="8" s="1"/>
  <c r="AX68" i="8"/>
  <c r="E68" i="8" s="1"/>
  <c r="AX67" i="8"/>
  <c r="AX66" i="8"/>
  <c r="AX65" i="8"/>
  <c r="AX64" i="8"/>
  <c r="B64" i="8" s="1"/>
  <c r="AX63" i="8"/>
  <c r="AX62" i="8"/>
  <c r="AX61" i="8"/>
  <c r="AX60" i="8"/>
  <c r="AX59" i="8"/>
  <c r="AX58" i="8"/>
  <c r="AX57" i="8"/>
  <c r="AX56" i="8"/>
  <c r="B56" i="8" s="1"/>
  <c r="AX55" i="8"/>
  <c r="AX54" i="8"/>
  <c r="AX53" i="8"/>
  <c r="AU53" i="8" s="1"/>
  <c r="AX52" i="8"/>
  <c r="AX51" i="8"/>
  <c r="AX50" i="8"/>
  <c r="AX49" i="8"/>
  <c r="AX48" i="8"/>
  <c r="B48" i="8" s="1"/>
  <c r="AX47" i="8"/>
  <c r="AX46" i="8"/>
  <c r="AX45" i="8"/>
  <c r="AX44" i="8"/>
  <c r="AX43" i="8"/>
  <c r="AX42" i="8"/>
  <c r="AX41" i="8"/>
  <c r="AX40" i="8"/>
  <c r="B40" i="8" s="1"/>
  <c r="BK40" i="8" s="1"/>
  <c r="C40" i="8" s="1"/>
  <c r="AX39" i="8"/>
  <c r="AX38" i="8"/>
  <c r="AU38" i="8" s="1"/>
  <c r="AX37" i="8"/>
  <c r="B37" i="8" s="1"/>
  <c r="BK37" i="8" s="1"/>
  <c r="C37" i="8" s="1"/>
  <c r="G38" i="8"/>
  <c r="K38" i="8" s="1"/>
  <c r="G37" i="8"/>
  <c r="K37" i="8" s="1"/>
  <c r="BT121" i="1"/>
  <c r="BD125" i="8" s="1"/>
  <c r="BT120" i="1"/>
  <c r="BA124" i="8" s="1"/>
  <c r="BT119" i="1"/>
  <c r="BA123" i="8" s="1"/>
  <c r="BT118" i="1"/>
  <c r="BA122" i="8" s="1"/>
  <c r="BT117" i="1"/>
  <c r="BD121" i="8" s="1"/>
  <c r="BT116" i="1"/>
  <c r="BA120" i="8" s="1"/>
  <c r="BT115" i="1"/>
  <c r="BD119" i="8" s="1"/>
  <c r="BT114" i="1"/>
  <c r="BA118" i="8" s="1"/>
  <c r="BT113" i="1"/>
  <c r="BT112" i="1"/>
  <c r="BA116" i="8" s="1"/>
  <c r="BT111" i="1"/>
  <c r="BD115" i="8"/>
  <c r="BT110" i="1"/>
  <c r="BA114" i="8" s="1"/>
  <c r="BT109" i="1"/>
  <c r="BD113" i="8"/>
  <c r="BT108" i="1"/>
  <c r="BT107" i="1"/>
  <c r="BD111" i="8" s="1"/>
  <c r="BT106" i="1"/>
  <c r="BA110" i="8" s="1"/>
  <c r="BT105" i="1"/>
  <c r="BD109" i="8" s="1"/>
  <c r="BT104" i="1"/>
  <c r="BA108" i="8" s="1"/>
  <c r="BT103" i="1"/>
  <c r="BA107" i="8" s="1"/>
  <c r="BD107" i="8"/>
  <c r="BT102" i="1"/>
  <c r="BA106" i="8" s="1"/>
  <c r="BT101" i="1"/>
  <c r="BD105" i="8" s="1"/>
  <c r="BT100" i="1"/>
  <c r="BA104" i="8" s="1"/>
  <c r="BT99" i="1"/>
  <c r="BD103" i="8" s="1"/>
  <c r="BT98" i="1"/>
  <c r="BA102" i="8" s="1"/>
  <c r="BT97" i="1"/>
  <c r="BT96" i="1"/>
  <c r="BA100" i="8" s="1"/>
  <c r="BT95" i="1"/>
  <c r="BD99" i="8"/>
  <c r="BT94" i="1"/>
  <c r="BA98" i="8" s="1"/>
  <c r="BT93" i="1"/>
  <c r="BD97" i="8"/>
  <c r="BT92" i="1"/>
  <c r="BT91" i="1"/>
  <c r="BD95" i="8" s="1"/>
  <c r="BT90" i="1"/>
  <c r="BA94" i="8" s="1"/>
  <c r="BT89" i="1"/>
  <c r="D93" i="8" s="1"/>
  <c r="BT88" i="1"/>
  <c r="BA92" i="8" s="1"/>
  <c r="BT87" i="1"/>
  <c r="BA91" i="8" s="1"/>
  <c r="BD91" i="8"/>
  <c r="BT86" i="1"/>
  <c r="BA90" i="8" s="1"/>
  <c r="BT85" i="1"/>
  <c r="D89" i="8" s="1"/>
  <c r="BT84" i="1"/>
  <c r="BA88" i="8" s="1"/>
  <c r="BT83" i="1"/>
  <c r="BD87" i="8" s="1"/>
  <c r="BT82" i="1"/>
  <c r="BA86" i="8" s="1"/>
  <c r="BT81" i="1"/>
  <c r="BT80" i="1"/>
  <c r="BA84" i="8" s="1"/>
  <c r="BT79" i="1"/>
  <c r="BD83" i="8"/>
  <c r="BT78" i="1"/>
  <c r="BA82" i="8" s="1"/>
  <c r="BT77" i="1"/>
  <c r="D81" i="8" s="1"/>
  <c r="BD81" i="8"/>
  <c r="BT76" i="1"/>
  <c r="BT75" i="1"/>
  <c r="BD79" i="8"/>
  <c r="BT74" i="1"/>
  <c r="BA78" i="8" s="1"/>
  <c r="BT73" i="1"/>
  <c r="D77" i="8" s="1"/>
  <c r="BT72" i="1"/>
  <c r="BA76" i="8" s="1"/>
  <c r="BT71" i="1"/>
  <c r="BA75" i="8" s="1"/>
  <c r="BD75" i="8"/>
  <c r="BT70" i="1"/>
  <c r="BA74" i="8" s="1"/>
  <c r="BT69" i="1"/>
  <c r="D73" i="8" s="1"/>
  <c r="BT68" i="1"/>
  <c r="BA72" i="8" s="1"/>
  <c r="BT67" i="1"/>
  <c r="BD71" i="8" s="1"/>
  <c r="BT66" i="1"/>
  <c r="BA70" i="8" s="1"/>
  <c r="BT65" i="1"/>
  <c r="BT64" i="1"/>
  <c r="BA68" i="8" s="1"/>
  <c r="BT63" i="1"/>
  <c r="BD67" i="8"/>
  <c r="BT62" i="1"/>
  <c r="BA66" i="8" s="1"/>
  <c r="BT61" i="1"/>
  <c r="BD65" i="8"/>
  <c r="BT60" i="1"/>
  <c r="BT59" i="1"/>
  <c r="BD63" i="8"/>
  <c r="BT58" i="1"/>
  <c r="BA62" i="8" s="1"/>
  <c r="BT57" i="1"/>
  <c r="BD61" i="8" s="1"/>
  <c r="BT56" i="1"/>
  <c r="BA60" i="8" s="1"/>
  <c r="BT55" i="1"/>
  <c r="BA59" i="8" s="1"/>
  <c r="BD59" i="8"/>
  <c r="BT54" i="1"/>
  <c r="BA58" i="8" s="1"/>
  <c r="BT53" i="1"/>
  <c r="BD57" i="8" s="1"/>
  <c r="BT52" i="1"/>
  <c r="BA56" i="8" s="1"/>
  <c r="BT51" i="1"/>
  <c r="BD55" i="8" s="1"/>
  <c r="BT50" i="1"/>
  <c r="BA54" i="8" s="1"/>
  <c r="BT49" i="1"/>
  <c r="BA53" i="8" s="1"/>
  <c r="BT48" i="1"/>
  <c r="BA52" i="8" s="1"/>
  <c r="BT47" i="1"/>
  <c r="F51" i="8" s="1"/>
  <c r="BD51" i="8"/>
  <c r="BT46" i="1"/>
  <c r="BA50" i="8" s="1"/>
  <c r="BT45" i="1"/>
  <c r="BD49" i="8"/>
  <c r="BT44" i="1"/>
  <c r="BT43" i="1"/>
  <c r="BD47" i="8"/>
  <c r="BT42" i="1"/>
  <c r="BA46" i="8" s="1"/>
  <c r="BT41" i="1"/>
  <c r="BD45" i="8" s="1"/>
  <c r="BT40" i="1"/>
  <c r="BA44" i="8" s="1"/>
  <c r="BT39" i="1"/>
  <c r="BA43" i="8" s="1"/>
  <c r="BD43" i="8"/>
  <c r="BT38" i="1"/>
  <c r="BA42" i="8" s="1"/>
  <c r="BT37" i="1"/>
  <c r="BD41" i="8" s="1"/>
  <c r="BT36" i="1"/>
  <c r="BA40" i="8" s="1"/>
  <c r="BT35" i="1"/>
  <c r="BD39" i="8" s="1"/>
  <c r="BT34" i="1"/>
  <c r="BA38" i="8" s="1"/>
  <c r="BT33" i="1"/>
  <c r="BT32" i="1"/>
  <c r="D36" i="8" s="1"/>
  <c r="AX36" i="8"/>
  <c r="B36" i="8"/>
  <c r="H17" i="8" s="1"/>
  <c r="BD121" i="1"/>
  <c r="BD120" i="1"/>
  <c r="BD119" i="1"/>
  <c r="BD118" i="1"/>
  <c r="BD117" i="1"/>
  <c r="BD116" i="1"/>
  <c r="BD115" i="1"/>
  <c r="BD114" i="1"/>
  <c r="BD113" i="1"/>
  <c r="BD112" i="1"/>
  <c r="BD111" i="1"/>
  <c r="BD110" i="1"/>
  <c r="BD109" i="1"/>
  <c r="BD108" i="1"/>
  <c r="BD107" i="1"/>
  <c r="BD106" i="1"/>
  <c r="BD105" i="1"/>
  <c r="BD104" i="1"/>
  <c r="BD103" i="1"/>
  <c r="BD102" i="1"/>
  <c r="BD101" i="1"/>
  <c r="BD100" i="1"/>
  <c r="BD99" i="1"/>
  <c r="BD98" i="1"/>
  <c r="BD97" i="1"/>
  <c r="BD96" i="1"/>
  <c r="BD95" i="1"/>
  <c r="BD94" i="1"/>
  <c r="BD93" i="1"/>
  <c r="BD92" i="1"/>
  <c r="BD91" i="1"/>
  <c r="BD90" i="1"/>
  <c r="BD89" i="1"/>
  <c r="BD88" i="1"/>
  <c r="BD87" i="1"/>
  <c r="BD86" i="1"/>
  <c r="BD85" i="1"/>
  <c r="BD84" i="1"/>
  <c r="BD83" i="1"/>
  <c r="BD82" i="1"/>
  <c r="BD81" i="1"/>
  <c r="BD80" i="1"/>
  <c r="BD79" i="1"/>
  <c r="BD78" i="1"/>
  <c r="BD77" i="1"/>
  <c r="BD76" i="1"/>
  <c r="BD75" i="1"/>
  <c r="BD74" i="1"/>
  <c r="BD73" i="1"/>
  <c r="BD72" i="1"/>
  <c r="BD71" i="1"/>
  <c r="BD70" i="1"/>
  <c r="BD69" i="1"/>
  <c r="BD68" i="1"/>
  <c r="BD67" i="1"/>
  <c r="BD66" i="1"/>
  <c r="BD65" i="1"/>
  <c r="BD64" i="1"/>
  <c r="BD63" i="1"/>
  <c r="BD62" i="1"/>
  <c r="BD61" i="1"/>
  <c r="BD60" i="1"/>
  <c r="BD59" i="1"/>
  <c r="BD58" i="1"/>
  <c r="BD57" i="1"/>
  <c r="BD56" i="1"/>
  <c r="BD55" i="1"/>
  <c r="BD54" i="1"/>
  <c r="BD53" i="1"/>
  <c r="BD52" i="1"/>
  <c r="BD51" i="1"/>
  <c r="BD50" i="1"/>
  <c r="BD49" i="1"/>
  <c r="BD48" i="1"/>
  <c r="BD47" i="1"/>
  <c r="BD46" i="1"/>
  <c r="BD45" i="1"/>
  <c r="BD44" i="1"/>
  <c r="BD43" i="1"/>
  <c r="BD42" i="1"/>
  <c r="BD41" i="1"/>
  <c r="BD40" i="1"/>
  <c r="BD39" i="1"/>
  <c r="BD38" i="1"/>
  <c r="BD37" i="1"/>
  <c r="BD36" i="1"/>
  <c r="BD35" i="1"/>
  <c r="BD34" i="1"/>
  <c r="BD33" i="1"/>
  <c r="BD32" i="1"/>
  <c r="AY32" i="1"/>
  <c r="H16" i="8" s="1"/>
  <c r="BB34" i="1"/>
  <c r="Q66" i="8" s="1"/>
  <c r="AW121" i="1"/>
  <c r="AV121" i="1"/>
  <c r="AU121" i="1"/>
  <c r="AT121" i="1"/>
  <c r="AW120" i="1"/>
  <c r="AV120" i="1"/>
  <c r="AU120" i="1"/>
  <c r="AT120" i="1"/>
  <c r="AW119" i="1"/>
  <c r="AV119" i="1"/>
  <c r="AU119" i="1"/>
  <c r="AT119" i="1"/>
  <c r="AW118" i="1"/>
  <c r="AV118" i="1"/>
  <c r="AU118" i="1"/>
  <c r="AT118" i="1"/>
  <c r="AW117" i="1"/>
  <c r="AV117" i="1"/>
  <c r="AU117" i="1"/>
  <c r="AT117" i="1"/>
  <c r="AW116" i="1"/>
  <c r="AV116" i="1"/>
  <c r="AU116" i="1"/>
  <c r="AT116" i="1"/>
  <c r="AW115" i="1"/>
  <c r="AV115" i="1"/>
  <c r="AU115" i="1"/>
  <c r="AT115" i="1"/>
  <c r="AW114" i="1"/>
  <c r="AV114" i="1"/>
  <c r="AU114" i="1"/>
  <c r="AT114" i="1"/>
  <c r="AW113" i="1"/>
  <c r="AV113" i="1"/>
  <c r="AU113" i="1"/>
  <c r="AT113" i="1"/>
  <c r="AW112" i="1"/>
  <c r="AV112" i="1"/>
  <c r="AU112" i="1"/>
  <c r="AT112" i="1"/>
  <c r="AW111" i="1"/>
  <c r="AV111" i="1"/>
  <c r="AU111" i="1"/>
  <c r="AT111" i="1"/>
  <c r="AW110" i="1"/>
  <c r="AV110" i="1"/>
  <c r="AU110" i="1"/>
  <c r="AT110" i="1"/>
  <c r="AW109" i="1"/>
  <c r="AV109" i="1"/>
  <c r="AU109" i="1"/>
  <c r="AT109" i="1"/>
  <c r="AW108" i="1"/>
  <c r="AV108" i="1"/>
  <c r="AU108" i="1"/>
  <c r="AT108" i="1"/>
  <c r="AW107" i="1"/>
  <c r="AV107" i="1"/>
  <c r="AU107" i="1"/>
  <c r="AT107" i="1"/>
  <c r="AW106" i="1"/>
  <c r="AV106" i="1"/>
  <c r="AU106" i="1"/>
  <c r="AT106" i="1"/>
  <c r="AW105" i="1"/>
  <c r="AV105" i="1"/>
  <c r="AU105" i="1"/>
  <c r="AT105" i="1"/>
  <c r="AW104" i="1"/>
  <c r="AV104" i="1"/>
  <c r="AU104" i="1"/>
  <c r="AT104" i="1"/>
  <c r="AW103" i="1"/>
  <c r="AV103" i="1"/>
  <c r="AU103" i="1"/>
  <c r="AT103" i="1"/>
  <c r="AW102" i="1"/>
  <c r="AV102" i="1"/>
  <c r="AU102" i="1"/>
  <c r="AT102" i="1"/>
  <c r="AW101" i="1"/>
  <c r="AV101" i="1"/>
  <c r="AU101" i="1"/>
  <c r="AT101" i="1"/>
  <c r="AW100" i="1"/>
  <c r="AV100" i="1"/>
  <c r="AU100" i="1"/>
  <c r="AT100" i="1"/>
  <c r="AW99" i="1"/>
  <c r="AV99" i="1"/>
  <c r="AU99" i="1"/>
  <c r="AT99" i="1"/>
  <c r="AW98" i="1"/>
  <c r="AV98" i="1"/>
  <c r="AU98" i="1"/>
  <c r="AT98" i="1"/>
  <c r="AW97" i="1"/>
  <c r="AV97" i="1"/>
  <c r="AU97" i="1"/>
  <c r="AT97" i="1"/>
  <c r="AW96" i="1"/>
  <c r="AV96" i="1"/>
  <c r="AU96" i="1"/>
  <c r="AT96" i="1"/>
  <c r="AW95" i="1"/>
  <c r="AV95" i="1"/>
  <c r="AU95" i="1"/>
  <c r="AT95" i="1"/>
  <c r="AW94" i="1"/>
  <c r="AV94" i="1"/>
  <c r="AU94" i="1"/>
  <c r="AT94" i="1"/>
  <c r="AW93" i="1"/>
  <c r="AV93" i="1"/>
  <c r="AU93" i="1"/>
  <c r="AT93" i="1"/>
  <c r="AW92" i="1"/>
  <c r="AV92" i="1"/>
  <c r="AU92" i="1"/>
  <c r="AT92" i="1"/>
  <c r="AW91" i="1"/>
  <c r="AV91" i="1"/>
  <c r="AU91" i="1"/>
  <c r="AT91" i="1"/>
  <c r="AW90" i="1"/>
  <c r="AV90" i="1"/>
  <c r="AU90" i="1"/>
  <c r="AT90" i="1"/>
  <c r="AW89" i="1"/>
  <c r="AV89" i="1"/>
  <c r="AU89" i="1"/>
  <c r="AT89" i="1"/>
  <c r="AW88" i="1"/>
  <c r="AV88" i="1"/>
  <c r="AU88" i="1"/>
  <c r="AT88" i="1"/>
  <c r="AW87" i="1"/>
  <c r="AV87" i="1"/>
  <c r="AU87" i="1"/>
  <c r="AT87" i="1"/>
  <c r="AW86" i="1"/>
  <c r="AV86" i="1"/>
  <c r="AU86" i="1"/>
  <c r="AT86" i="1"/>
  <c r="AW85" i="1"/>
  <c r="AV85" i="1"/>
  <c r="AU85" i="1"/>
  <c r="AT85" i="1"/>
  <c r="AW84" i="1"/>
  <c r="AV84" i="1"/>
  <c r="AU84" i="1"/>
  <c r="AT84" i="1"/>
  <c r="AW83" i="1"/>
  <c r="AV83" i="1"/>
  <c r="AU83" i="1"/>
  <c r="AT83" i="1"/>
  <c r="AW82" i="1"/>
  <c r="AV82" i="1"/>
  <c r="AU82" i="1"/>
  <c r="AT82" i="1"/>
  <c r="AW81" i="1"/>
  <c r="AV81" i="1"/>
  <c r="AU81" i="1"/>
  <c r="AT81" i="1"/>
  <c r="AW80" i="1"/>
  <c r="AV80" i="1"/>
  <c r="AU80" i="1"/>
  <c r="AT80" i="1"/>
  <c r="AW79" i="1"/>
  <c r="AV79" i="1"/>
  <c r="AU79" i="1"/>
  <c r="AT79" i="1"/>
  <c r="AW78" i="1"/>
  <c r="AV78" i="1"/>
  <c r="AU78" i="1"/>
  <c r="AT78" i="1"/>
  <c r="AW77" i="1"/>
  <c r="AV77" i="1"/>
  <c r="AU77" i="1"/>
  <c r="AT77" i="1"/>
  <c r="AW76" i="1"/>
  <c r="AV76" i="1"/>
  <c r="AU76" i="1"/>
  <c r="AT76" i="1"/>
  <c r="AW75" i="1"/>
  <c r="AV75" i="1"/>
  <c r="AU75" i="1"/>
  <c r="AT75" i="1"/>
  <c r="AW74" i="1"/>
  <c r="AV74" i="1"/>
  <c r="AU74" i="1"/>
  <c r="AT74" i="1"/>
  <c r="AW73" i="1"/>
  <c r="AV73" i="1"/>
  <c r="AU73" i="1"/>
  <c r="AT73" i="1"/>
  <c r="AW72" i="1"/>
  <c r="AV72" i="1"/>
  <c r="AU72" i="1"/>
  <c r="AT72" i="1"/>
  <c r="AW71" i="1"/>
  <c r="AV71" i="1"/>
  <c r="AU71" i="1"/>
  <c r="AT71" i="1"/>
  <c r="AW70" i="1"/>
  <c r="AV70" i="1"/>
  <c r="AU70" i="1"/>
  <c r="AT70" i="1"/>
  <c r="AW69" i="1"/>
  <c r="AV69" i="1"/>
  <c r="AU69" i="1"/>
  <c r="AT69" i="1"/>
  <c r="AW68" i="1"/>
  <c r="AV68" i="1"/>
  <c r="AU68" i="1"/>
  <c r="AT68" i="1"/>
  <c r="AW67" i="1"/>
  <c r="AV67" i="1"/>
  <c r="AU67" i="1"/>
  <c r="AT67" i="1"/>
  <c r="AW66" i="1"/>
  <c r="AV66" i="1"/>
  <c r="AU66" i="1"/>
  <c r="AT66" i="1"/>
  <c r="AW65" i="1"/>
  <c r="AV65" i="1"/>
  <c r="AU65" i="1"/>
  <c r="AT65" i="1"/>
  <c r="AW64" i="1"/>
  <c r="AV64" i="1"/>
  <c r="AU64" i="1"/>
  <c r="AT64" i="1"/>
  <c r="AW63" i="1"/>
  <c r="AV63" i="1"/>
  <c r="AU63" i="1"/>
  <c r="AT63" i="1"/>
  <c r="AW62" i="1"/>
  <c r="AV62" i="1"/>
  <c r="AU62" i="1"/>
  <c r="AT62" i="1"/>
  <c r="AW61" i="1"/>
  <c r="AV61" i="1"/>
  <c r="AU61" i="1"/>
  <c r="AT61" i="1"/>
  <c r="AW60" i="1"/>
  <c r="AV60" i="1"/>
  <c r="AU60" i="1"/>
  <c r="AT60" i="1"/>
  <c r="AW59" i="1"/>
  <c r="AV59" i="1"/>
  <c r="AU59" i="1"/>
  <c r="AT59" i="1"/>
  <c r="AW58" i="1"/>
  <c r="AV58" i="1"/>
  <c r="AU58" i="1"/>
  <c r="AT58" i="1"/>
  <c r="AW57" i="1"/>
  <c r="AV57" i="1"/>
  <c r="AU57" i="1"/>
  <c r="AT57" i="1"/>
  <c r="AW56" i="1"/>
  <c r="AV56" i="1"/>
  <c r="AU56" i="1"/>
  <c r="AT56" i="1"/>
  <c r="AW55" i="1"/>
  <c r="AV55" i="1"/>
  <c r="AU55" i="1"/>
  <c r="AT55" i="1"/>
  <c r="AW54" i="1"/>
  <c r="AV54" i="1"/>
  <c r="AU54" i="1"/>
  <c r="AT54" i="1"/>
  <c r="AW53" i="1"/>
  <c r="AV53" i="1"/>
  <c r="AU53" i="1"/>
  <c r="AT53" i="1"/>
  <c r="AW52" i="1"/>
  <c r="AV52" i="1"/>
  <c r="AU52" i="1"/>
  <c r="AT52" i="1"/>
  <c r="AW51" i="1"/>
  <c r="AV51" i="1"/>
  <c r="AU51" i="1"/>
  <c r="AT51" i="1"/>
  <c r="AW50" i="1"/>
  <c r="AV50" i="1"/>
  <c r="AU50" i="1"/>
  <c r="AT50" i="1"/>
  <c r="AW49" i="1"/>
  <c r="AV49" i="1"/>
  <c r="AU49" i="1"/>
  <c r="AT49" i="1"/>
  <c r="AW48" i="1"/>
  <c r="AV48" i="1"/>
  <c r="AU48" i="1"/>
  <c r="AT48" i="1"/>
  <c r="AW47" i="1"/>
  <c r="AV47" i="1"/>
  <c r="AU47" i="1"/>
  <c r="AT47" i="1"/>
  <c r="AW46" i="1"/>
  <c r="AV46" i="1"/>
  <c r="AU46" i="1"/>
  <c r="AT46" i="1"/>
  <c r="AW45" i="1"/>
  <c r="AV45" i="1"/>
  <c r="AU45" i="1"/>
  <c r="AT45" i="1"/>
  <c r="AW44" i="1"/>
  <c r="AV44" i="1"/>
  <c r="AU44" i="1"/>
  <c r="AT44" i="1"/>
  <c r="AW43" i="1"/>
  <c r="AV43" i="1"/>
  <c r="AU43" i="1"/>
  <c r="AT43" i="1"/>
  <c r="AW42" i="1"/>
  <c r="AV42" i="1"/>
  <c r="AU42" i="1"/>
  <c r="AT42" i="1"/>
  <c r="AW41" i="1"/>
  <c r="AV41" i="1"/>
  <c r="AU41" i="1"/>
  <c r="AT41" i="1"/>
  <c r="AW40" i="1"/>
  <c r="AV40" i="1"/>
  <c r="AU40" i="1"/>
  <c r="AT40" i="1"/>
  <c r="AW39" i="1"/>
  <c r="AV39" i="1"/>
  <c r="AU39" i="1"/>
  <c r="AT39" i="1"/>
  <c r="AW38" i="1"/>
  <c r="AV38" i="1"/>
  <c r="AU38" i="1"/>
  <c r="AT38" i="1"/>
  <c r="AW37" i="1"/>
  <c r="AV37" i="1"/>
  <c r="AU37" i="1"/>
  <c r="AT37" i="1"/>
  <c r="AW36" i="1"/>
  <c r="AV36" i="1"/>
  <c r="AU36" i="1"/>
  <c r="AT36" i="1"/>
  <c r="AW35" i="1"/>
  <c r="AV35" i="1"/>
  <c r="AU35" i="1"/>
  <c r="AT35" i="1"/>
  <c r="AW34" i="1"/>
  <c r="AV34" i="1"/>
  <c r="AU34" i="1"/>
  <c r="AT34" i="1"/>
  <c r="AW33" i="1"/>
  <c r="AV33" i="1"/>
  <c r="AU33" i="1"/>
  <c r="AT33" i="1"/>
  <c r="AW32" i="1"/>
  <c r="AV32" i="1"/>
  <c r="AU32" i="1"/>
  <c r="AT18" i="8" s="1"/>
  <c r="AT32" i="1"/>
  <c r="W121" i="1"/>
  <c r="W120" i="1"/>
  <c r="W119" i="1"/>
  <c r="W118" i="1"/>
  <c r="W117" i="1"/>
  <c r="W116" i="1"/>
  <c r="W115" i="1"/>
  <c r="W114" i="1"/>
  <c r="W113" i="1"/>
  <c r="W112" i="1"/>
  <c r="W111" i="1"/>
  <c r="W110" i="1"/>
  <c r="W109" i="1"/>
  <c r="W108" i="1"/>
  <c r="W107" i="1"/>
  <c r="W106" i="1"/>
  <c r="W105" i="1"/>
  <c r="W104" i="1"/>
  <c r="W103" i="1"/>
  <c r="W102" i="1"/>
  <c r="W101" i="1"/>
  <c r="W100" i="1"/>
  <c r="W99" i="1"/>
  <c r="W98" i="1"/>
  <c r="W97" i="1"/>
  <c r="W96" i="1"/>
  <c r="W95" i="1"/>
  <c r="W94" i="1"/>
  <c r="W93" i="1"/>
  <c r="W92" i="1"/>
  <c r="W91" i="1"/>
  <c r="W90" i="1"/>
  <c r="W89" i="1"/>
  <c r="W88" i="1"/>
  <c r="W87" i="1"/>
  <c r="W86" i="1"/>
  <c r="W85" i="1"/>
  <c r="W84" i="1"/>
  <c r="W83" i="1"/>
  <c r="W82" i="1"/>
  <c r="W81" i="1"/>
  <c r="W80" i="1"/>
  <c r="W79" i="1"/>
  <c r="W78" i="1"/>
  <c r="W77" i="1"/>
  <c r="W76" i="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5" i="1"/>
  <c r="W44" i="1"/>
  <c r="W43" i="1"/>
  <c r="W42" i="1"/>
  <c r="W41" i="1"/>
  <c r="W40" i="1"/>
  <c r="W39" i="1"/>
  <c r="W38" i="1"/>
  <c r="W37" i="1"/>
  <c r="W36" i="1"/>
  <c r="W35" i="1"/>
  <c r="W34" i="1"/>
  <c r="W33" i="1"/>
  <c r="W32" i="1"/>
  <c r="P121" i="1"/>
  <c r="P120" i="1"/>
  <c r="P119" i="1"/>
  <c r="P118" i="1"/>
  <c r="S118" i="1" s="1"/>
  <c r="P117" i="1"/>
  <c r="P116" i="1"/>
  <c r="P115" i="1"/>
  <c r="P114" i="1"/>
  <c r="S114" i="1" s="1"/>
  <c r="P113" i="1"/>
  <c r="P112" i="1"/>
  <c r="P111" i="1"/>
  <c r="P110" i="1"/>
  <c r="P109" i="1"/>
  <c r="P108" i="1"/>
  <c r="P107" i="1"/>
  <c r="P106" i="1"/>
  <c r="S106" i="1" s="1"/>
  <c r="P105" i="1"/>
  <c r="P104" i="1"/>
  <c r="P103" i="1"/>
  <c r="P102" i="1"/>
  <c r="S102" i="1" s="1"/>
  <c r="P101" i="1"/>
  <c r="P100" i="1"/>
  <c r="P99" i="1"/>
  <c r="P98" i="1"/>
  <c r="S98" i="1" s="1"/>
  <c r="P97" i="1"/>
  <c r="P96" i="1"/>
  <c r="P95" i="1"/>
  <c r="P94" i="1"/>
  <c r="P93" i="1"/>
  <c r="P92" i="1"/>
  <c r="P91" i="1"/>
  <c r="P90" i="1"/>
  <c r="S90" i="1" s="1"/>
  <c r="P89" i="1"/>
  <c r="P88" i="1"/>
  <c r="P87" i="1"/>
  <c r="P86" i="1"/>
  <c r="S86" i="1" s="1"/>
  <c r="P85" i="1"/>
  <c r="P84" i="1"/>
  <c r="P83" i="1"/>
  <c r="P82" i="1"/>
  <c r="S82" i="1" s="1"/>
  <c r="P81" i="1"/>
  <c r="P80" i="1"/>
  <c r="P79" i="1"/>
  <c r="P78" i="1"/>
  <c r="S78" i="1" s="1"/>
  <c r="P77" i="1"/>
  <c r="P76" i="1"/>
  <c r="P75" i="1"/>
  <c r="P74" i="1"/>
  <c r="S74" i="1" s="1"/>
  <c r="P73" i="1"/>
  <c r="P72" i="1"/>
  <c r="P71" i="1"/>
  <c r="P70" i="1"/>
  <c r="S70" i="1" s="1"/>
  <c r="P69" i="1"/>
  <c r="P68" i="1"/>
  <c r="P67" i="1"/>
  <c r="P66" i="1"/>
  <c r="S66" i="1" s="1"/>
  <c r="P65" i="1"/>
  <c r="P64" i="1"/>
  <c r="P63" i="1"/>
  <c r="P62" i="1"/>
  <c r="S62" i="1" s="1"/>
  <c r="P61" i="1"/>
  <c r="P60" i="1"/>
  <c r="P59" i="1"/>
  <c r="P58" i="1"/>
  <c r="S58" i="1" s="1"/>
  <c r="P57" i="1"/>
  <c r="P56" i="1"/>
  <c r="P55" i="1"/>
  <c r="P54" i="1"/>
  <c r="S54" i="1" s="1"/>
  <c r="P53" i="1"/>
  <c r="P52" i="1"/>
  <c r="P51" i="1"/>
  <c r="P50" i="1"/>
  <c r="S50" i="1" s="1"/>
  <c r="P49" i="1"/>
  <c r="P48" i="1"/>
  <c r="P47" i="1"/>
  <c r="P46" i="1"/>
  <c r="P45" i="1"/>
  <c r="P44" i="1"/>
  <c r="P43" i="1"/>
  <c r="P42" i="1"/>
  <c r="S42" i="1" s="1"/>
  <c r="P41" i="1"/>
  <c r="P40" i="1"/>
  <c r="P39" i="1"/>
  <c r="P38" i="1"/>
  <c r="S38" i="1" s="1"/>
  <c r="P37" i="1"/>
  <c r="P36" i="1"/>
  <c r="P35" i="1"/>
  <c r="P34" i="1"/>
  <c r="S34" i="1" s="1"/>
  <c r="P33" i="1"/>
  <c r="P32" i="1"/>
  <c r="L121" i="1"/>
  <c r="S121" i="1" s="1"/>
  <c r="L120" i="1"/>
  <c r="S120" i="1" s="1"/>
  <c r="L119" i="1"/>
  <c r="S119" i="1" s="1"/>
  <c r="L118" i="1"/>
  <c r="L117" i="1"/>
  <c r="S117" i="1" s="1"/>
  <c r="L116" i="1"/>
  <c r="S116" i="1" s="1"/>
  <c r="L115" i="1"/>
  <c r="L114" i="1"/>
  <c r="L113" i="1"/>
  <c r="S113" i="1" s="1"/>
  <c r="L112" i="1"/>
  <c r="S112" i="1" s="1"/>
  <c r="L111" i="1"/>
  <c r="S111" i="1" s="1"/>
  <c r="L110" i="1"/>
  <c r="S110" i="1" s="1"/>
  <c r="L109" i="1"/>
  <c r="S109" i="1" s="1"/>
  <c r="L108" i="1"/>
  <c r="S108" i="1" s="1"/>
  <c r="L107" i="1"/>
  <c r="L106" i="1"/>
  <c r="L105" i="1"/>
  <c r="S105" i="1" s="1"/>
  <c r="L104" i="1"/>
  <c r="S104" i="1" s="1"/>
  <c r="L103" i="1"/>
  <c r="S103" i="1" s="1"/>
  <c r="L102" i="1"/>
  <c r="L101" i="1"/>
  <c r="S101" i="1" s="1"/>
  <c r="L100" i="1"/>
  <c r="S100" i="1" s="1"/>
  <c r="L99" i="1"/>
  <c r="L98" i="1"/>
  <c r="L97" i="1"/>
  <c r="S97" i="1" s="1"/>
  <c r="L96" i="1"/>
  <c r="S96" i="1" s="1"/>
  <c r="L95" i="1"/>
  <c r="S95" i="1" s="1"/>
  <c r="L94" i="1"/>
  <c r="S94" i="1" s="1"/>
  <c r="L93" i="1"/>
  <c r="S93" i="1" s="1"/>
  <c r="L92" i="1"/>
  <c r="S92" i="1" s="1"/>
  <c r="L91" i="1"/>
  <c r="L90" i="1"/>
  <c r="L89" i="1"/>
  <c r="S89" i="1" s="1"/>
  <c r="L88" i="1"/>
  <c r="S88" i="1" s="1"/>
  <c r="L87" i="1"/>
  <c r="S87" i="1" s="1"/>
  <c r="L86" i="1"/>
  <c r="L85" i="1"/>
  <c r="S85" i="1" s="1"/>
  <c r="L84" i="1"/>
  <c r="S84" i="1" s="1"/>
  <c r="L83" i="1"/>
  <c r="L82" i="1"/>
  <c r="L81" i="1"/>
  <c r="S81" i="1" s="1"/>
  <c r="L80" i="1"/>
  <c r="S80" i="1" s="1"/>
  <c r="L79" i="1"/>
  <c r="S79" i="1" s="1"/>
  <c r="L78" i="1"/>
  <c r="L77" i="1"/>
  <c r="S77" i="1" s="1"/>
  <c r="L76" i="1"/>
  <c r="S76" i="1" s="1"/>
  <c r="L75" i="1"/>
  <c r="L74" i="1"/>
  <c r="L73" i="1"/>
  <c r="S73" i="1" s="1"/>
  <c r="L72" i="1"/>
  <c r="S72" i="1" s="1"/>
  <c r="L71" i="1"/>
  <c r="S71" i="1" s="1"/>
  <c r="L70" i="1"/>
  <c r="L69" i="1"/>
  <c r="S69" i="1" s="1"/>
  <c r="L68" i="1"/>
  <c r="S68" i="1" s="1"/>
  <c r="L67" i="1"/>
  <c r="L66" i="1"/>
  <c r="L65" i="1"/>
  <c r="S65" i="1" s="1"/>
  <c r="L64" i="1"/>
  <c r="S64" i="1" s="1"/>
  <c r="L63" i="1"/>
  <c r="S63" i="1" s="1"/>
  <c r="L62" i="1"/>
  <c r="L61" i="1"/>
  <c r="S61" i="1" s="1"/>
  <c r="L60" i="1"/>
  <c r="S60" i="1" s="1"/>
  <c r="L59" i="1"/>
  <c r="L58" i="1"/>
  <c r="L57" i="1"/>
  <c r="S57" i="1" s="1"/>
  <c r="L56" i="1"/>
  <c r="S56" i="1" s="1"/>
  <c r="L55" i="1"/>
  <c r="S55" i="1" s="1"/>
  <c r="L54" i="1"/>
  <c r="L53" i="1"/>
  <c r="S53" i="1" s="1"/>
  <c r="L52" i="1"/>
  <c r="S52" i="1" s="1"/>
  <c r="L51" i="1"/>
  <c r="L50" i="1"/>
  <c r="L49" i="1"/>
  <c r="S49" i="1" s="1"/>
  <c r="L48" i="1"/>
  <c r="S48" i="1" s="1"/>
  <c r="L47" i="1"/>
  <c r="S47" i="1" s="1"/>
  <c r="L46" i="1"/>
  <c r="S46" i="1" s="1"/>
  <c r="L45" i="1"/>
  <c r="S45" i="1" s="1"/>
  <c r="L44" i="1"/>
  <c r="S44" i="1" s="1"/>
  <c r="L43" i="1"/>
  <c r="L42" i="1"/>
  <c r="L41" i="1"/>
  <c r="S41" i="1" s="1"/>
  <c r="L40" i="1"/>
  <c r="S40" i="1" s="1"/>
  <c r="L39" i="1"/>
  <c r="S39" i="1" s="1"/>
  <c r="L38" i="1"/>
  <c r="L37" i="1"/>
  <c r="S37" i="1" s="1"/>
  <c r="L36" i="1"/>
  <c r="S36" i="1" s="1"/>
  <c r="L35" i="1"/>
  <c r="L34" i="1"/>
  <c r="L33" i="1"/>
  <c r="S33" i="1" s="1"/>
  <c r="L32" i="1"/>
  <c r="S32" i="1" s="1"/>
  <c r="A33" i="1"/>
  <c r="A34" i="1" s="1"/>
  <c r="A35" i="1" s="1"/>
  <c r="A36" i="1" s="1"/>
  <c r="A37" i="1" s="1"/>
  <c r="A38" i="1" s="1"/>
  <c r="A39" i="1" s="1"/>
  <c r="A40" i="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CB10" i="8"/>
  <c r="CF10" i="8"/>
  <c r="CI10" i="8"/>
  <c r="CI11" i="8" s="1"/>
  <c r="CI12" i="8" s="1"/>
  <c r="CI13" i="8" s="1"/>
  <c r="CJ10" i="8"/>
  <c r="CJ11" i="8" s="1"/>
  <c r="CJ12" i="8" s="1"/>
  <c r="CJ13" i="8" s="1"/>
  <c r="CJ14" i="8" s="1"/>
  <c r="CJ15" i="8" s="1"/>
  <c r="CJ16" i="8" s="1"/>
  <c r="CJ17" i="8" s="1"/>
  <c r="CJ18" i="8" s="1"/>
  <c r="CJ19" i="8" s="1"/>
  <c r="CJ20" i="8" s="1"/>
  <c r="CJ21" i="8" s="1"/>
  <c r="CJ22" i="8" s="1"/>
  <c r="CJ23" i="8" s="1"/>
  <c r="CJ24" i="8" s="1"/>
  <c r="CJ25" i="8" s="1"/>
  <c r="CJ26" i="8" s="1"/>
  <c r="CJ27" i="8" s="1"/>
  <c r="CJ28" i="8" s="1"/>
  <c r="CJ29" i="8" s="1"/>
  <c r="CJ30" i="8" s="1"/>
  <c r="CJ31" i="8" s="1"/>
  <c r="CJ32" i="8" s="1"/>
  <c r="CJ33" i="8" s="1"/>
  <c r="CJ34" i="8" s="1"/>
  <c r="CJ35" i="8" s="1"/>
  <c r="CJ36" i="8" s="1"/>
  <c r="CJ37" i="8" s="1"/>
  <c r="CJ38" i="8" s="1"/>
  <c r="CJ39" i="8" s="1"/>
  <c r="CJ40" i="8" s="1"/>
  <c r="CJ41" i="8" s="1"/>
  <c r="CJ42" i="8" s="1"/>
  <c r="CJ43" i="8" s="1"/>
  <c r="CJ44" i="8" s="1"/>
  <c r="CJ45" i="8" s="1"/>
  <c r="CJ46" i="8" s="1"/>
  <c r="CJ47" i="8" s="1"/>
  <c r="CJ48" i="8" s="1"/>
  <c r="CJ49" i="8" s="1"/>
  <c r="CJ50" i="8" s="1"/>
  <c r="CJ51" i="8" s="1"/>
  <c r="CJ52" i="8" s="1"/>
  <c r="CJ53" i="8" s="1"/>
  <c r="CJ54" i="8" s="1"/>
  <c r="CJ55" i="8" s="1"/>
  <c r="CJ56" i="8" s="1"/>
  <c r="CJ57" i="8" s="1"/>
  <c r="CJ58" i="8" s="1"/>
  <c r="CJ59" i="8" s="1"/>
  <c r="CJ60" i="8" s="1"/>
  <c r="CJ61" i="8" s="1"/>
  <c r="CJ62" i="8" s="1"/>
  <c r="CJ63" i="8" s="1"/>
  <c r="CJ64" i="8" s="1"/>
  <c r="CJ65" i="8" s="1"/>
  <c r="CJ66" i="8" s="1"/>
  <c r="CJ67" i="8" s="1"/>
  <c r="CJ68" i="8" s="1"/>
  <c r="CJ69" i="8" s="1"/>
  <c r="CJ70" i="8" s="1"/>
  <c r="CJ71" i="8" s="1"/>
  <c r="CJ72" i="8" s="1"/>
  <c r="CJ73" i="8" s="1"/>
  <c r="CJ74" i="8" s="1"/>
  <c r="CJ75" i="8" s="1"/>
  <c r="CJ76" i="8" s="1"/>
  <c r="CJ77" i="8" s="1"/>
  <c r="CJ78" i="8" s="1"/>
  <c r="CJ79" i="8" s="1"/>
  <c r="CJ80" i="8" s="1"/>
  <c r="CJ81" i="8" s="1"/>
  <c r="CJ82" i="8" s="1"/>
  <c r="CJ83" i="8" s="1"/>
  <c r="CJ84" i="8" s="1"/>
  <c r="CJ85" i="8" s="1"/>
  <c r="CJ86" i="8" s="1"/>
  <c r="CJ87" i="8" s="1"/>
  <c r="CJ88" i="8" s="1"/>
  <c r="CJ89" i="8" s="1"/>
  <c r="CJ90" i="8" s="1"/>
  <c r="CJ91" i="8" s="1"/>
  <c r="CJ92" i="8" s="1"/>
  <c r="CJ93" i="8" s="1"/>
  <c r="CJ94" i="8" s="1"/>
  <c r="CJ95" i="8" s="1"/>
  <c r="CJ96" i="8" s="1"/>
  <c r="CJ97" i="8" s="1"/>
  <c r="CJ98" i="8" s="1"/>
  <c r="CJ99" i="8" s="1"/>
  <c r="CF11" i="8"/>
  <c r="CI14" i="8"/>
  <c r="CI15" i="8" s="1"/>
  <c r="CI16" i="8" s="1"/>
  <c r="CI17" i="8" s="1"/>
  <c r="CI18" i="8" s="1"/>
  <c r="CI19" i="8" s="1"/>
  <c r="CI20" i="8" s="1"/>
  <c r="CI21" i="8" s="1"/>
  <c r="CI22" i="8" s="1"/>
  <c r="CI23" i="8" s="1"/>
  <c r="CI24" i="8" s="1"/>
  <c r="CI25" i="8" s="1"/>
  <c r="CI26" i="8" s="1"/>
  <c r="CI27" i="8" s="1"/>
  <c r="CI28" i="8" s="1"/>
  <c r="CI29" i="8" s="1"/>
  <c r="CI30" i="8" s="1"/>
  <c r="CI31" i="8" s="1"/>
  <c r="CI32" i="8" s="1"/>
  <c r="CI33" i="8" s="1"/>
  <c r="CI34" i="8" s="1"/>
  <c r="CI35" i="8" s="1"/>
  <c r="CI36" i="8" s="1"/>
  <c r="CI37" i="8" s="1"/>
  <c r="CI38" i="8" s="1"/>
  <c r="CI39" i="8" s="1"/>
  <c r="CI40" i="8" s="1"/>
  <c r="CI41" i="8" s="1"/>
  <c r="CI42" i="8" s="1"/>
  <c r="CI43" i="8" s="1"/>
  <c r="CI44" i="8" s="1"/>
  <c r="CI45" i="8" s="1"/>
  <c r="CI46" i="8" s="1"/>
  <c r="CI47" i="8" s="1"/>
  <c r="CI48" i="8" s="1"/>
  <c r="CI49" i="8" s="1"/>
  <c r="CI50" i="8" s="1"/>
  <c r="CI51" i="8" s="1"/>
  <c r="CI52" i="8" s="1"/>
  <c r="CI53" i="8" s="1"/>
  <c r="CI54" i="8" s="1"/>
  <c r="CI55" i="8" s="1"/>
  <c r="CI56" i="8" s="1"/>
  <c r="CI57" i="8" s="1"/>
  <c r="CI58" i="8" s="1"/>
  <c r="CI59" i="8" s="1"/>
  <c r="CI60" i="8" s="1"/>
  <c r="CI61" i="8" s="1"/>
  <c r="CI62" i="8" s="1"/>
  <c r="CI63" i="8" s="1"/>
  <c r="CI64" i="8" s="1"/>
  <c r="CI65" i="8" s="1"/>
  <c r="CI66" i="8" s="1"/>
  <c r="CI67" i="8" s="1"/>
  <c r="CI68" i="8" s="1"/>
  <c r="CI69" i="8" s="1"/>
  <c r="CI70" i="8" s="1"/>
  <c r="CI71" i="8" s="1"/>
  <c r="CI72" i="8" s="1"/>
  <c r="CI73" i="8" s="1"/>
  <c r="CI74" i="8" s="1"/>
  <c r="CI75" i="8" s="1"/>
  <c r="CI76" i="8" s="1"/>
  <c r="CI77" i="8" s="1"/>
  <c r="CI78" i="8" s="1"/>
  <c r="CI79" i="8" s="1"/>
  <c r="CI80" i="8" s="1"/>
  <c r="CI81" i="8" s="1"/>
  <c r="CI82" i="8" s="1"/>
  <c r="CI83" i="8" s="1"/>
  <c r="CI84" i="8" s="1"/>
  <c r="CI85" i="8" s="1"/>
  <c r="CI86" i="8" s="1"/>
  <c r="CI87" i="8" s="1"/>
  <c r="CI88" i="8" s="1"/>
  <c r="CI89" i="8" s="1"/>
  <c r="CI90" i="8" s="1"/>
  <c r="CI91" i="8" s="1"/>
  <c r="CI92" i="8" s="1"/>
  <c r="CI93" i="8" s="1"/>
  <c r="CI94" i="8" s="1"/>
  <c r="CI95" i="8" s="1"/>
  <c r="CI96" i="8" s="1"/>
  <c r="CI97" i="8" s="1"/>
  <c r="CI98" i="8" s="1"/>
  <c r="CI99" i="8" s="1"/>
  <c r="BB37" i="1"/>
  <c r="CB26" i="8"/>
  <c r="CB25" i="8"/>
  <c r="CB27" i="8"/>
  <c r="CF12" i="8"/>
  <c r="CF13" i="8"/>
  <c r="CF14" i="8"/>
  <c r="CF15" i="8"/>
  <c r="CF16" i="8"/>
  <c r="CF17" i="8"/>
  <c r="CF18" i="8"/>
  <c r="CF19" i="8"/>
  <c r="CF20" i="8"/>
  <c r="CF21" i="8"/>
  <c r="CF22" i="8"/>
  <c r="CF23" i="8"/>
  <c r="CF24" i="8"/>
  <c r="CF25" i="8"/>
  <c r="CF26" i="8"/>
  <c r="CF27" i="8"/>
  <c r="CF28" i="8"/>
  <c r="CF29" i="8"/>
  <c r="CF30" i="8"/>
  <c r="CF31" i="8"/>
  <c r="CF32" i="8"/>
  <c r="CF33" i="8"/>
  <c r="CF34" i="8"/>
  <c r="CF35" i="8"/>
  <c r="CF36" i="8"/>
  <c r="CF37" i="8"/>
  <c r="CF38" i="8"/>
  <c r="CF39" i="8"/>
  <c r="CF40" i="8"/>
  <c r="CF41" i="8"/>
  <c r="CF42" i="8"/>
  <c r="CF43" i="8"/>
  <c r="CF44" i="8"/>
  <c r="CF45" i="8"/>
  <c r="CF46" i="8"/>
  <c r="CF47" i="8"/>
  <c r="CF48" i="8"/>
  <c r="CF49" i="8"/>
  <c r="CF50" i="8"/>
  <c r="CF51" i="8"/>
  <c r="CF52" i="8"/>
  <c r="CF53" i="8"/>
  <c r="CF54" i="8"/>
  <c r="CF55" i="8"/>
  <c r="CF56" i="8"/>
  <c r="CF57" i="8"/>
  <c r="CF58" i="8"/>
  <c r="CF59" i="8"/>
  <c r="CF60" i="8"/>
  <c r="CF61" i="8"/>
  <c r="CF62" i="8"/>
  <c r="CF63" i="8"/>
  <c r="CF64" i="8"/>
  <c r="CF65" i="8"/>
  <c r="CF66" i="8"/>
  <c r="CF67" i="8"/>
  <c r="CF68" i="8"/>
  <c r="CF69" i="8"/>
  <c r="CF70" i="8"/>
  <c r="CF71" i="8"/>
  <c r="CF72" i="8"/>
  <c r="CF73" i="8"/>
  <c r="CF74" i="8"/>
  <c r="CF75" i="8"/>
  <c r="CF76" i="8"/>
  <c r="CF77" i="8"/>
  <c r="CF78" i="8"/>
  <c r="CF79" i="8"/>
  <c r="CF80" i="8"/>
  <c r="CF81" i="8"/>
  <c r="CF82" i="8"/>
  <c r="CF83" i="8"/>
  <c r="CF84" i="8"/>
  <c r="CF85" i="8"/>
  <c r="CF86" i="8"/>
  <c r="CF87" i="8"/>
  <c r="CF88" i="8"/>
  <c r="CF89" i="8"/>
  <c r="CF90" i="8"/>
  <c r="CF91" i="8"/>
  <c r="CF92" i="8"/>
  <c r="CF93" i="8"/>
  <c r="CF94" i="8"/>
  <c r="CF95" i="8"/>
  <c r="CF96" i="8"/>
  <c r="CF97" i="8"/>
  <c r="CF98" i="8"/>
  <c r="CF99" i="8"/>
  <c r="CB17" i="8"/>
  <c r="BY121" i="1"/>
  <c r="BE125" i="8" s="1"/>
  <c r="AY125" i="8"/>
  <c r="AV125" i="8"/>
  <c r="BY120" i="1"/>
  <c r="BE124" i="8" s="1"/>
  <c r="AY124" i="8"/>
  <c r="AV124" i="8"/>
  <c r="BY119" i="1"/>
  <c r="BE123" i="8"/>
  <c r="AY123" i="8"/>
  <c r="AV123" i="8" s="1"/>
  <c r="BY118" i="1"/>
  <c r="BE122" i="8"/>
  <c r="AY122" i="8"/>
  <c r="AV122" i="8" s="1"/>
  <c r="BY117" i="1"/>
  <c r="AS121" i="8" s="1"/>
  <c r="BE121" i="8"/>
  <c r="AY121" i="8"/>
  <c r="AV121" i="8" s="1"/>
  <c r="BY116" i="1"/>
  <c r="BE120" i="8"/>
  <c r="AY120" i="8"/>
  <c r="AV120" i="8" s="1"/>
  <c r="BY115" i="1"/>
  <c r="BE119" i="8"/>
  <c r="AY119" i="8"/>
  <c r="AV119" i="8" s="1"/>
  <c r="BY114" i="1"/>
  <c r="AY118" i="8"/>
  <c r="AV118" i="8" s="1"/>
  <c r="BY113" i="1"/>
  <c r="AY117" i="8"/>
  <c r="AV117" i="8" s="1"/>
  <c r="BY112" i="1"/>
  <c r="BE116" i="8"/>
  <c r="AY116" i="8"/>
  <c r="AV116" i="8" s="1"/>
  <c r="BY111" i="1"/>
  <c r="BE115" i="8"/>
  <c r="AY115" i="8"/>
  <c r="AV115" i="8" s="1"/>
  <c r="BY110" i="1"/>
  <c r="BE114" i="8"/>
  <c r="AY114" i="8"/>
  <c r="AV114" i="8" s="1"/>
  <c r="BY109" i="1"/>
  <c r="AS113" i="8" s="1"/>
  <c r="BE113" i="8"/>
  <c r="AY113" i="8"/>
  <c r="AV113" i="8" s="1"/>
  <c r="BY108" i="1"/>
  <c r="BB112" i="8" s="1"/>
  <c r="AY112" i="8"/>
  <c r="AV112" i="8" s="1"/>
  <c r="BY107" i="1"/>
  <c r="BE111" i="8"/>
  <c r="AY111" i="8"/>
  <c r="AV111" i="8" s="1"/>
  <c r="BY106" i="1"/>
  <c r="AY110" i="8"/>
  <c r="AV110" i="8" s="1"/>
  <c r="BY105" i="1"/>
  <c r="BE109" i="8" s="1"/>
  <c r="AY109" i="8"/>
  <c r="AV109" i="8" s="1"/>
  <c r="BY104" i="1"/>
  <c r="BE108" i="8"/>
  <c r="AY108" i="8"/>
  <c r="AV108" i="8" s="1"/>
  <c r="BY103" i="1"/>
  <c r="BE107" i="8"/>
  <c r="AY107" i="8"/>
  <c r="AV107" i="8" s="1"/>
  <c r="BY102" i="1"/>
  <c r="BE106" i="8"/>
  <c r="AY106" i="8"/>
  <c r="AV106" i="8" s="1"/>
  <c r="BY101" i="1"/>
  <c r="BB105" i="8" s="1"/>
  <c r="BE105" i="8"/>
  <c r="AY105" i="8"/>
  <c r="AV105" i="8" s="1"/>
  <c r="BY100" i="1"/>
  <c r="BB104" i="8" s="1"/>
  <c r="AY104" i="8"/>
  <c r="AV104" i="8" s="1"/>
  <c r="BY99" i="1"/>
  <c r="BE103" i="8"/>
  <c r="AY103" i="8"/>
  <c r="AV103" i="8" s="1"/>
  <c r="BY98" i="1"/>
  <c r="AY102" i="8"/>
  <c r="AV102" i="8" s="1"/>
  <c r="BY97" i="1"/>
  <c r="AY101" i="8"/>
  <c r="AV101" i="8" s="1"/>
  <c r="BY96" i="1"/>
  <c r="BE100" i="8"/>
  <c r="AY100" i="8"/>
  <c r="AV100" i="8" s="1"/>
  <c r="BY95" i="1"/>
  <c r="BE99" i="8"/>
  <c r="AY99" i="8"/>
  <c r="AV99" i="8" s="1"/>
  <c r="BY94" i="1"/>
  <c r="BE98" i="8"/>
  <c r="AY98" i="8"/>
  <c r="AV98" i="8" s="1"/>
  <c r="BY93" i="1"/>
  <c r="BE97" i="8"/>
  <c r="AY97" i="8"/>
  <c r="AV97" i="8" s="1"/>
  <c r="BY92" i="1"/>
  <c r="BE96" i="8"/>
  <c r="AY96" i="8"/>
  <c r="AV96" i="8" s="1"/>
  <c r="BY91" i="1"/>
  <c r="BE95" i="8"/>
  <c r="AY95" i="8"/>
  <c r="AV95" i="8" s="1"/>
  <c r="BY90" i="1"/>
  <c r="AY94" i="8"/>
  <c r="AV94" i="8" s="1"/>
  <c r="BY89" i="1"/>
  <c r="AY93" i="8"/>
  <c r="AV93" i="8" s="1"/>
  <c r="BY88" i="1"/>
  <c r="BE92" i="8"/>
  <c r="AY92" i="8"/>
  <c r="AV92" i="8" s="1"/>
  <c r="BY87" i="1"/>
  <c r="BE91" i="8"/>
  <c r="AY91" i="8"/>
  <c r="AV91" i="8" s="1"/>
  <c r="BY86" i="1"/>
  <c r="BE90" i="8"/>
  <c r="AY90" i="8"/>
  <c r="AV90" i="8" s="1"/>
  <c r="BY85" i="1"/>
  <c r="AS89" i="8" s="1"/>
  <c r="BE89" i="8"/>
  <c r="AY89" i="8"/>
  <c r="AV89" i="8" s="1"/>
  <c r="BY84" i="1"/>
  <c r="AS88" i="8" s="1"/>
  <c r="BE88" i="8"/>
  <c r="AY88" i="8"/>
  <c r="AV88" i="8" s="1"/>
  <c r="BY83" i="1"/>
  <c r="BE87" i="8"/>
  <c r="AY87" i="8"/>
  <c r="AV87" i="8" s="1"/>
  <c r="BY82" i="1"/>
  <c r="AY86" i="8"/>
  <c r="AV86" i="8" s="1"/>
  <c r="BY81" i="1"/>
  <c r="AY85" i="8"/>
  <c r="AV85" i="8" s="1"/>
  <c r="BY80" i="1"/>
  <c r="BE84" i="8"/>
  <c r="AY84" i="8"/>
  <c r="AV84" i="8" s="1"/>
  <c r="BY79" i="1"/>
  <c r="BE83" i="8"/>
  <c r="AY83" i="8"/>
  <c r="AV83" i="8" s="1"/>
  <c r="BY78" i="1"/>
  <c r="BE82" i="8"/>
  <c r="AY82" i="8"/>
  <c r="AV82" i="8" s="1"/>
  <c r="BY77" i="1"/>
  <c r="AS81" i="8" s="1"/>
  <c r="BE81" i="8"/>
  <c r="AY81" i="8"/>
  <c r="AV81" i="8" s="1"/>
  <c r="BY76" i="1"/>
  <c r="AS80" i="8" s="1"/>
  <c r="AY80" i="8"/>
  <c r="AV80" i="8" s="1"/>
  <c r="BY75" i="1"/>
  <c r="BE79" i="8"/>
  <c r="AY79" i="8"/>
  <c r="AV79" i="8" s="1"/>
  <c r="BY74" i="1"/>
  <c r="AY78" i="8"/>
  <c r="AV78" i="8" s="1"/>
  <c r="BY73" i="1"/>
  <c r="AY77" i="8"/>
  <c r="AV77" i="8" s="1"/>
  <c r="BY72" i="1"/>
  <c r="BE76" i="8"/>
  <c r="AY76" i="8"/>
  <c r="AV76" i="8" s="1"/>
  <c r="BY71" i="1"/>
  <c r="BE75" i="8"/>
  <c r="AY75" i="8"/>
  <c r="AV75" i="8" s="1"/>
  <c r="BY70" i="1"/>
  <c r="BE74" i="8"/>
  <c r="AY74" i="8"/>
  <c r="AV74" i="8" s="1"/>
  <c r="BY69" i="1"/>
  <c r="AS73" i="8" s="1"/>
  <c r="AY73" i="8"/>
  <c r="BY68" i="1"/>
  <c r="AY72" i="8"/>
  <c r="AV72" i="8" s="1"/>
  <c r="BY67" i="1"/>
  <c r="BE71" i="8"/>
  <c r="AY71" i="8"/>
  <c r="AV71" i="8" s="1"/>
  <c r="BY66" i="1"/>
  <c r="BE70" i="8" s="1"/>
  <c r="AY70" i="8"/>
  <c r="AV70" i="8" s="1"/>
  <c r="BY65" i="1"/>
  <c r="AY69" i="8"/>
  <c r="AV69" i="8" s="1"/>
  <c r="BY64" i="1"/>
  <c r="BE68" i="8"/>
  <c r="AY68" i="8"/>
  <c r="AV68" i="8" s="1"/>
  <c r="BY63" i="1"/>
  <c r="BE67" i="8"/>
  <c r="AY67" i="8"/>
  <c r="AV67" i="8" s="1"/>
  <c r="BY62" i="1"/>
  <c r="BE66" i="8"/>
  <c r="AY66" i="8"/>
  <c r="AV66" i="8" s="1"/>
  <c r="BY61" i="1"/>
  <c r="BE65" i="8"/>
  <c r="AY65" i="8"/>
  <c r="AV65" i="8" s="1"/>
  <c r="BY60" i="1"/>
  <c r="BB64" i="8" s="1"/>
  <c r="BE64" i="8"/>
  <c r="AY64" i="8"/>
  <c r="AV64" i="8" s="1"/>
  <c r="BY59" i="1"/>
  <c r="BE63" i="8" s="1"/>
  <c r="AY63" i="8"/>
  <c r="AV63" i="8" s="1"/>
  <c r="BY58" i="1"/>
  <c r="AY62" i="8"/>
  <c r="AV62" i="8" s="1"/>
  <c r="BY57" i="1"/>
  <c r="AY61" i="8"/>
  <c r="AV61" i="8" s="1"/>
  <c r="BY56" i="1"/>
  <c r="BE60" i="8"/>
  <c r="AY60" i="8"/>
  <c r="AV60" i="8" s="1"/>
  <c r="BY55" i="1"/>
  <c r="BE59" i="8"/>
  <c r="AY59" i="8"/>
  <c r="AV59" i="8" s="1"/>
  <c r="BY54" i="1"/>
  <c r="BE58" i="8"/>
  <c r="AY58" i="8"/>
  <c r="AV58" i="8" s="1"/>
  <c r="BY53" i="1"/>
  <c r="AS57" i="8" s="1"/>
  <c r="AY57" i="8"/>
  <c r="AV57" i="8" s="1"/>
  <c r="BY52" i="1"/>
  <c r="AS56" i="8" s="1"/>
  <c r="BE56" i="8"/>
  <c r="AY56" i="8"/>
  <c r="AV56" i="8" s="1"/>
  <c r="BY51" i="1"/>
  <c r="BE55" i="8" s="1"/>
  <c r="AY55" i="8"/>
  <c r="AV55" i="8" s="1"/>
  <c r="BY50" i="1"/>
  <c r="AY54" i="8"/>
  <c r="AV54" i="8" s="1"/>
  <c r="BY49" i="1"/>
  <c r="AY53" i="8"/>
  <c r="AV53" i="8" s="1"/>
  <c r="BY48" i="1"/>
  <c r="BE52" i="8"/>
  <c r="AY52" i="8"/>
  <c r="AV52" i="8" s="1"/>
  <c r="BY47" i="1"/>
  <c r="BE51" i="8"/>
  <c r="AY51" i="8"/>
  <c r="AV51" i="8" s="1"/>
  <c r="BY46" i="1"/>
  <c r="BE50" i="8"/>
  <c r="AY50" i="8"/>
  <c r="AV50" i="8" s="1"/>
  <c r="BY45" i="1"/>
  <c r="BE49" i="8" s="1"/>
  <c r="AY49" i="8"/>
  <c r="AV49" i="8" s="1"/>
  <c r="BY44" i="1"/>
  <c r="AY48" i="8"/>
  <c r="AV48" i="8" s="1"/>
  <c r="BY43" i="1"/>
  <c r="BE47" i="8" s="1"/>
  <c r="AY47" i="8"/>
  <c r="AV47" i="8" s="1"/>
  <c r="BY42" i="1"/>
  <c r="AY46" i="8"/>
  <c r="AV46" i="8" s="1"/>
  <c r="BY41" i="1"/>
  <c r="AY45" i="8"/>
  <c r="AV45" i="8" s="1"/>
  <c r="BY40" i="1"/>
  <c r="BE44" i="8"/>
  <c r="AY44" i="8"/>
  <c r="AV44" i="8" s="1"/>
  <c r="BY39" i="1"/>
  <c r="BE43" i="8"/>
  <c r="AY43" i="8"/>
  <c r="AV43" i="8" s="1"/>
  <c r="BY38" i="1"/>
  <c r="BE42" i="8"/>
  <c r="BY37" i="1"/>
  <c r="BY36" i="1"/>
  <c r="BE40" i="8" s="1"/>
  <c r="BY35" i="1"/>
  <c r="BY34" i="1"/>
  <c r="AS38" i="8" s="1"/>
  <c r="BY33" i="1"/>
  <c r="BY32" i="1"/>
  <c r="BE36" i="8" s="1"/>
  <c r="AY37" i="8"/>
  <c r="AV37" i="8" s="1"/>
  <c r="AY38" i="8"/>
  <c r="AV38" i="8" s="1"/>
  <c r="AY39" i="8"/>
  <c r="AV39" i="8" s="1"/>
  <c r="AY40" i="8"/>
  <c r="AV40" i="8" s="1"/>
  <c r="AY41" i="8"/>
  <c r="AV41" i="8" s="1"/>
  <c r="AY42" i="8"/>
  <c r="AV42" i="8"/>
  <c r="AV73" i="8"/>
  <c r="AU43" i="8"/>
  <c r="AU45" i="8"/>
  <c r="AU47" i="8"/>
  <c r="AU49" i="8"/>
  <c r="AU51" i="8"/>
  <c r="AU55" i="8"/>
  <c r="AU57" i="8"/>
  <c r="AU59" i="8"/>
  <c r="AU61" i="8"/>
  <c r="AU63" i="8"/>
  <c r="AU65" i="8"/>
  <c r="AU67" i="8"/>
  <c r="AU71" i="8"/>
  <c r="AU73" i="8"/>
  <c r="AU75" i="8"/>
  <c r="AU77" i="8"/>
  <c r="AU79" i="8"/>
  <c r="AU81" i="8"/>
  <c r="AU83" i="8"/>
  <c r="AU87" i="8"/>
  <c r="AU89" i="8"/>
  <c r="AU91" i="8"/>
  <c r="AU93" i="8"/>
  <c r="AU95" i="8"/>
  <c r="AU97" i="8"/>
  <c r="AU99" i="8"/>
  <c r="AU103" i="8"/>
  <c r="AU105" i="8"/>
  <c r="AU107" i="8"/>
  <c r="AU109" i="8"/>
  <c r="AU111" i="8"/>
  <c r="AU113" i="8"/>
  <c r="AU115" i="8"/>
  <c r="AU119" i="8"/>
  <c r="AU121" i="8"/>
  <c r="AU123" i="8"/>
  <c r="AU125" i="8"/>
  <c r="AS121" i="1"/>
  <c r="AR121" i="1"/>
  <c r="AQ121" i="1"/>
  <c r="AS120" i="1"/>
  <c r="AR120" i="1"/>
  <c r="AQ120" i="1"/>
  <c r="AS119" i="1"/>
  <c r="AR119" i="1"/>
  <c r="AQ119" i="1"/>
  <c r="AS118" i="1"/>
  <c r="AR118" i="1"/>
  <c r="AQ118" i="1"/>
  <c r="AS117" i="1"/>
  <c r="AR117" i="1"/>
  <c r="AQ117" i="1"/>
  <c r="AS116" i="1"/>
  <c r="AR116" i="1"/>
  <c r="AQ116" i="1"/>
  <c r="AS115" i="1"/>
  <c r="AR115" i="1"/>
  <c r="AQ115" i="1"/>
  <c r="AS114" i="1"/>
  <c r="AR114" i="1"/>
  <c r="AQ114" i="1"/>
  <c r="AS113" i="1"/>
  <c r="AR113" i="1"/>
  <c r="AQ113" i="1"/>
  <c r="AS112" i="1"/>
  <c r="AR112" i="1"/>
  <c r="AQ112" i="1"/>
  <c r="AS111" i="1"/>
  <c r="AR111" i="1"/>
  <c r="AQ111" i="1"/>
  <c r="AS110" i="1"/>
  <c r="AR110" i="1"/>
  <c r="AQ110" i="1"/>
  <c r="AS109" i="1"/>
  <c r="AR109" i="1"/>
  <c r="AQ109" i="1"/>
  <c r="AS108" i="1"/>
  <c r="AR108" i="1"/>
  <c r="AQ108" i="1"/>
  <c r="AS107" i="1"/>
  <c r="AR107" i="1"/>
  <c r="AQ107" i="1"/>
  <c r="AS106" i="1"/>
  <c r="AR106" i="1"/>
  <c r="AQ106" i="1"/>
  <c r="AS105" i="1"/>
  <c r="AR105" i="1"/>
  <c r="AQ105" i="1"/>
  <c r="AS104" i="1"/>
  <c r="AR104" i="1"/>
  <c r="AQ104" i="1"/>
  <c r="AS103" i="1"/>
  <c r="AR103" i="1"/>
  <c r="AQ103" i="1"/>
  <c r="AS102" i="1"/>
  <c r="AR102" i="1"/>
  <c r="AQ102" i="1"/>
  <c r="AS101" i="1"/>
  <c r="AR101" i="1"/>
  <c r="AQ101" i="1"/>
  <c r="AS100" i="1"/>
  <c r="AR100" i="1"/>
  <c r="AQ100" i="1"/>
  <c r="AS99" i="1"/>
  <c r="AR99" i="1"/>
  <c r="AQ99" i="1"/>
  <c r="AS98" i="1"/>
  <c r="AR98" i="1"/>
  <c r="AQ98" i="1"/>
  <c r="AS97" i="1"/>
  <c r="AR97" i="1"/>
  <c r="AQ97" i="1"/>
  <c r="AS96" i="1"/>
  <c r="AR96" i="1"/>
  <c r="AQ96" i="1"/>
  <c r="AS95" i="1"/>
  <c r="AR95" i="1"/>
  <c r="AQ95" i="1"/>
  <c r="AS94" i="1"/>
  <c r="AR94" i="1"/>
  <c r="AQ94" i="1"/>
  <c r="AS93" i="1"/>
  <c r="AR93" i="1"/>
  <c r="AQ93" i="1"/>
  <c r="AS92" i="1"/>
  <c r="AR92" i="1"/>
  <c r="AQ92" i="1"/>
  <c r="AS91" i="1"/>
  <c r="AR91" i="1"/>
  <c r="AQ91" i="1"/>
  <c r="AS90" i="1"/>
  <c r="AR90" i="1"/>
  <c r="AQ90" i="1"/>
  <c r="AS89" i="1"/>
  <c r="AR89" i="1"/>
  <c r="AQ89" i="1"/>
  <c r="AS88" i="1"/>
  <c r="AR88" i="1"/>
  <c r="AQ88" i="1"/>
  <c r="AS87" i="1"/>
  <c r="AR87" i="1"/>
  <c r="AQ87" i="1"/>
  <c r="AS86" i="1"/>
  <c r="AR86" i="1"/>
  <c r="AQ86" i="1"/>
  <c r="AS85" i="1"/>
  <c r="AR85" i="1"/>
  <c r="AQ85" i="1"/>
  <c r="AS84" i="1"/>
  <c r="AR84" i="1"/>
  <c r="AQ84" i="1"/>
  <c r="AS83" i="1"/>
  <c r="AR83" i="1"/>
  <c r="AQ83" i="1"/>
  <c r="AS82" i="1"/>
  <c r="AR82" i="1"/>
  <c r="AQ82" i="1"/>
  <c r="AS81" i="1"/>
  <c r="AR81" i="1"/>
  <c r="AQ81" i="1"/>
  <c r="AS80" i="1"/>
  <c r="AR80" i="1"/>
  <c r="AQ80" i="1"/>
  <c r="BC37" i="1"/>
  <c r="BC38" i="1"/>
  <c r="AY34" i="1"/>
  <c r="H35" i="8"/>
  <c r="BH38" i="8"/>
  <c r="BH39" i="8"/>
  <c r="BH40" i="8"/>
  <c r="BH41" i="8" s="1"/>
  <c r="BH42" i="8" s="1"/>
  <c r="BH43" i="8" s="1"/>
  <c r="BH44" i="8" s="1"/>
  <c r="BH45" i="8" s="1"/>
  <c r="BH46" i="8" s="1"/>
  <c r="BH47" i="8" s="1"/>
  <c r="BH48" i="8" s="1"/>
  <c r="BH49" i="8" s="1"/>
  <c r="BH50" i="8" s="1"/>
  <c r="BH51" i="8" s="1"/>
  <c r="BH52" i="8" s="1"/>
  <c r="BH53" i="8" s="1"/>
  <c r="BH54" i="8" s="1"/>
  <c r="BH55" i="8" s="1"/>
  <c r="BH56" i="8" s="1"/>
  <c r="BH57" i="8" s="1"/>
  <c r="BH58" i="8" s="1"/>
  <c r="BH59" i="8" s="1"/>
  <c r="BH60" i="8" s="1"/>
  <c r="BH61" i="8" s="1"/>
  <c r="BH62" i="8" s="1"/>
  <c r="BH63" i="8" s="1"/>
  <c r="BH64" i="8" s="1"/>
  <c r="BH65" i="8" s="1"/>
  <c r="BH66" i="8" s="1"/>
  <c r="AY35" i="1"/>
  <c r="BC40" i="1"/>
  <c r="BC39" i="1"/>
  <c r="BB40" i="1"/>
  <c r="BB39" i="1"/>
  <c r="BB38" i="1"/>
  <c r="AQ35" i="1"/>
  <c r="AQ34" i="1"/>
  <c r="AQ32" i="1"/>
  <c r="AQ33" i="1"/>
  <c r="AQ36" i="1"/>
  <c r="AQ37" i="1"/>
  <c r="AQ38" i="1"/>
  <c r="AQ39" i="1"/>
  <c r="AS79" i="1"/>
  <c r="AR79" i="1"/>
  <c r="AQ79" i="1"/>
  <c r="AS78" i="1"/>
  <c r="AR78" i="1"/>
  <c r="AQ78" i="1"/>
  <c r="AS77" i="1"/>
  <c r="AR77" i="1"/>
  <c r="AQ77" i="1"/>
  <c r="AS76" i="1"/>
  <c r="AR76" i="1"/>
  <c r="AQ76" i="1"/>
  <c r="AS75" i="1"/>
  <c r="AR75" i="1"/>
  <c r="AQ75" i="1"/>
  <c r="AS74" i="1"/>
  <c r="AR74" i="1"/>
  <c r="AQ74" i="1"/>
  <c r="AS73" i="1"/>
  <c r="AR73" i="1"/>
  <c r="AQ73" i="1"/>
  <c r="AS72" i="1"/>
  <c r="AR72" i="1"/>
  <c r="AQ72" i="1"/>
  <c r="AS71" i="1"/>
  <c r="AR71" i="1"/>
  <c r="AQ71" i="1"/>
  <c r="AS70" i="1"/>
  <c r="AR70" i="1"/>
  <c r="AQ70" i="1"/>
  <c r="AS69" i="1"/>
  <c r="AR69" i="1"/>
  <c r="AQ69" i="1"/>
  <c r="AS68" i="1"/>
  <c r="AR68" i="1"/>
  <c r="AQ68" i="1"/>
  <c r="AS67" i="1"/>
  <c r="AR67" i="1"/>
  <c r="AQ67" i="1"/>
  <c r="AS66" i="1"/>
  <c r="AR66" i="1"/>
  <c r="AQ66" i="1"/>
  <c r="AS65" i="1"/>
  <c r="AR65" i="1"/>
  <c r="AQ65" i="1"/>
  <c r="AS64" i="1"/>
  <c r="AR64" i="1"/>
  <c r="AQ64" i="1"/>
  <c r="AS63" i="1"/>
  <c r="AR63" i="1"/>
  <c r="AQ63" i="1"/>
  <c r="AS62" i="1"/>
  <c r="AR62" i="1"/>
  <c r="AQ62" i="1"/>
  <c r="AS61" i="1"/>
  <c r="AR61" i="1"/>
  <c r="AQ61" i="1"/>
  <c r="AS60" i="1"/>
  <c r="AR60" i="1"/>
  <c r="AQ60" i="1"/>
  <c r="AS59" i="1"/>
  <c r="AR59" i="1"/>
  <c r="AQ59" i="1"/>
  <c r="AS58" i="1"/>
  <c r="AR58" i="1"/>
  <c r="AQ58" i="1"/>
  <c r="AS57" i="1"/>
  <c r="AR57" i="1"/>
  <c r="AQ57" i="1"/>
  <c r="AS56" i="1"/>
  <c r="AR56" i="1"/>
  <c r="AQ56" i="1"/>
  <c r="AS55" i="1"/>
  <c r="AR55" i="1"/>
  <c r="AQ55" i="1"/>
  <c r="AS54" i="1"/>
  <c r="AR54" i="1"/>
  <c r="AQ54" i="1"/>
  <c r="AS53" i="1"/>
  <c r="AR53" i="1"/>
  <c r="AQ53" i="1"/>
  <c r="AS52" i="1"/>
  <c r="AR52" i="1"/>
  <c r="AQ52" i="1"/>
  <c r="AS51" i="1"/>
  <c r="AR51" i="1"/>
  <c r="AQ51" i="1"/>
  <c r="AS50" i="1"/>
  <c r="AR50" i="1"/>
  <c r="AQ50" i="1"/>
  <c r="AS49" i="1"/>
  <c r="AR49" i="1"/>
  <c r="AQ49" i="1"/>
  <c r="AS48" i="1"/>
  <c r="AR48" i="1"/>
  <c r="AQ48" i="1"/>
  <c r="AS47" i="1"/>
  <c r="AR47" i="1"/>
  <c r="AQ47" i="1"/>
  <c r="AS46" i="1"/>
  <c r="AR46" i="1"/>
  <c r="AQ46" i="1"/>
  <c r="AS45" i="1"/>
  <c r="AR45" i="1"/>
  <c r="AQ45" i="1"/>
  <c r="AS44" i="1"/>
  <c r="AR44" i="1"/>
  <c r="AQ44" i="1"/>
  <c r="AS43" i="1"/>
  <c r="AR43" i="1"/>
  <c r="AQ43" i="1"/>
  <c r="AS42" i="1"/>
  <c r="AR42" i="1"/>
  <c r="AQ42" i="1"/>
  <c r="AS41" i="1"/>
  <c r="AR41" i="1"/>
  <c r="AQ41" i="1"/>
  <c r="AS40" i="1"/>
  <c r="AR40" i="1"/>
  <c r="AQ40" i="1"/>
  <c r="AS39" i="1"/>
  <c r="AR39" i="1"/>
  <c r="AS38" i="1"/>
  <c r="AR38" i="1"/>
  <c r="AS37" i="1"/>
  <c r="AR37" i="1"/>
  <c r="AS36" i="1"/>
  <c r="AR36" i="1"/>
  <c r="AS35" i="1"/>
  <c r="AR35" i="1"/>
  <c r="AS34" i="1"/>
  <c r="AR34" i="1"/>
  <c r="AS33" i="1"/>
  <c r="AR33" i="1"/>
  <c r="AS32" i="1"/>
  <c r="AR32" i="1"/>
  <c r="AV18" i="8"/>
  <c r="H38" i="8"/>
  <c r="AU37" i="8"/>
  <c r="I37" i="8"/>
  <c r="AY36" i="8"/>
  <c r="AV36" i="8"/>
  <c r="Q36" i="8"/>
  <c r="AS18" i="8"/>
  <c r="J38" i="8"/>
  <c r="AS63" i="8"/>
  <c r="BB63" i="8"/>
  <c r="AS64" i="8"/>
  <c r="AS66" i="8"/>
  <c r="AS95" i="8"/>
  <c r="BB95" i="8"/>
  <c r="AS96" i="8"/>
  <c r="BB96" i="8"/>
  <c r="AS98" i="8"/>
  <c r="BB98" i="8"/>
  <c r="BB102" i="8"/>
  <c r="AS47" i="8"/>
  <c r="BB47" i="8"/>
  <c r="BB50" i="8"/>
  <c r="AS79" i="8"/>
  <c r="BB79" i="8"/>
  <c r="AS82" i="8"/>
  <c r="BB82" i="8"/>
  <c r="BB111" i="8"/>
  <c r="AS112" i="8"/>
  <c r="AS114" i="8"/>
  <c r="BB114" i="8"/>
  <c r="AS42" i="8"/>
  <c r="AS55" i="8"/>
  <c r="BB55" i="8"/>
  <c r="AS58" i="8"/>
  <c r="AS71" i="8"/>
  <c r="BB71" i="8"/>
  <c r="AS74" i="8"/>
  <c r="BB74" i="8"/>
  <c r="AS87" i="8"/>
  <c r="BB87" i="8"/>
  <c r="AS90" i="8"/>
  <c r="BB90" i="8"/>
  <c r="AS103" i="8"/>
  <c r="BB103" i="8"/>
  <c r="AS104" i="8"/>
  <c r="AS106" i="8"/>
  <c r="BB106" i="8"/>
  <c r="AS119" i="8"/>
  <c r="AS122" i="8"/>
  <c r="BB38" i="8"/>
  <c r="AS43" i="8"/>
  <c r="BB43" i="8"/>
  <c r="AS44" i="8"/>
  <c r="AS51" i="8"/>
  <c r="BB51" i="8"/>
  <c r="AS52" i="8"/>
  <c r="AS59" i="8"/>
  <c r="BB59" i="8"/>
  <c r="AS60" i="8"/>
  <c r="AS67" i="8"/>
  <c r="BB67" i="8"/>
  <c r="AS68" i="8"/>
  <c r="AS75" i="8"/>
  <c r="BB75" i="8"/>
  <c r="AS76" i="8"/>
  <c r="BB76" i="8"/>
  <c r="AS83" i="8"/>
  <c r="BB83" i="8"/>
  <c r="AS84" i="8"/>
  <c r="BB84" i="8"/>
  <c r="AS91" i="8"/>
  <c r="BB91" i="8"/>
  <c r="AS92" i="8"/>
  <c r="BB92" i="8"/>
  <c r="AS99" i="8"/>
  <c r="BB99" i="8"/>
  <c r="AS100" i="8"/>
  <c r="BB100" i="8"/>
  <c r="AS107" i="8"/>
  <c r="AS108" i="8"/>
  <c r="BB108" i="8"/>
  <c r="AS115" i="8"/>
  <c r="AS116" i="8"/>
  <c r="BB116" i="8"/>
  <c r="AS123" i="8"/>
  <c r="BB123" i="8"/>
  <c r="AS124" i="8"/>
  <c r="BB124" i="8"/>
  <c r="BB49" i="8"/>
  <c r="BB57" i="8"/>
  <c r="AS65" i="8"/>
  <c r="BB65" i="8"/>
  <c r="AS77" i="8"/>
  <c r="BB81" i="8"/>
  <c r="BB89" i="8"/>
  <c r="AS97" i="8"/>
  <c r="BB97" i="8"/>
  <c r="AS109" i="8"/>
  <c r="BB109" i="8"/>
  <c r="BB113" i="8"/>
  <c r="AS117" i="8"/>
  <c r="AS125" i="8"/>
  <c r="O37" i="8"/>
  <c r="AU18" i="8"/>
  <c r="Q37" i="8"/>
  <c r="Q38" i="8"/>
  <c r="U38" i="8" s="1"/>
  <c r="AU41" i="8"/>
  <c r="AU40" i="8"/>
  <c r="AU39" i="8"/>
  <c r="U37" i="8"/>
  <c r="AU36" i="8"/>
  <c r="I38" i="8"/>
  <c r="AR40" i="8"/>
  <c r="AR42" i="8"/>
  <c r="AR44" i="8"/>
  <c r="AR46" i="8"/>
  <c r="AR50" i="8"/>
  <c r="AR52" i="8"/>
  <c r="AR54" i="8"/>
  <c r="AR56" i="8"/>
  <c r="AR58" i="8"/>
  <c r="AR60" i="8"/>
  <c r="AR62" i="8"/>
  <c r="AR66" i="8"/>
  <c r="AR68" i="8"/>
  <c r="AR72" i="8"/>
  <c r="AR74" i="8"/>
  <c r="AR76" i="8"/>
  <c r="AR78" i="8"/>
  <c r="AR82" i="8"/>
  <c r="AR84" i="8"/>
  <c r="AR88" i="8"/>
  <c r="AR90" i="8"/>
  <c r="AR92" i="8"/>
  <c r="AR94" i="8"/>
  <c r="AR98" i="8"/>
  <c r="AR100" i="8"/>
  <c r="AR102" i="8"/>
  <c r="AR104" i="8"/>
  <c r="AR106" i="8"/>
  <c r="AR108" i="8"/>
  <c r="AR110" i="8"/>
  <c r="AR114" i="8"/>
  <c r="AR116" i="8"/>
  <c r="AR118" i="8"/>
  <c r="AR120" i="8"/>
  <c r="AR122" i="8"/>
  <c r="AR124" i="8"/>
  <c r="BA37" i="8"/>
  <c r="BA39" i="8"/>
  <c r="BA41" i="8"/>
  <c r="BA45" i="8"/>
  <c r="BA47" i="8"/>
  <c r="BA49" i="8"/>
  <c r="BA51" i="8"/>
  <c r="BA55" i="8"/>
  <c r="BA57" i="8"/>
  <c r="BA61" i="8"/>
  <c r="BA63" i="8"/>
  <c r="BA65" i="8"/>
  <c r="BA67" i="8"/>
  <c r="BA69" i="8"/>
  <c r="BA71" i="8"/>
  <c r="BA73" i="8"/>
  <c r="BA77" i="8"/>
  <c r="BA79" i="8"/>
  <c r="BA81" i="8"/>
  <c r="BA83" i="8"/>
  <c r="BA87" i="8"/>
  <c r="BA89" i="8"/>
  <c r="BA93" i="8"/>
  <c r="BA95" i="8"/>
  <c r="BA97" i="8"/>
  <c r="BA99" i="8"/>
  <c r="BA101" i="8"/>
  <c r="BA103" i="8"/>
  <c r="BA105" i="8"/>
  <c r="BA109" i="8"/>
  <c r="BA111" i="8"/>
  <c r="BA113" i="8"/>
  <c r="BA115" i="8"/>
  <c r="BA117" i="8"/>
  <c r="BA119" i="8"/>
  <c r="BA121" i="8"/>
  <c r="BA125" i="8"/>
  <c r="BD40" i="8"/>
  <c r="BD42" i="8"/>
  <c r="BD44" i="8"/>
  <c r="BD46" i="8"/>
  <c r="BD50" i="8"/>
  <c r="BD52" i="8"/>
  <c r="BD56" i="8"/>
  <c r="BD58" i="8"/>
  <c r="BD60" i="8"/>
  <c r="BD62" i="8"/>
  <c r="BD66" i="8"/>
  <c r="BD68" i="8"/>
  <c r="BD72" i="8"/>
  <c r="BD74" i="8"/>
  <c r="BD76" i="8"/>
  <c r="BD78" i="8"/>
  <c r="BD82" i="8"/>
  <c r="BD84" i="8"/>
  <c r="BD86" i="8"/>
  <c r="BD88" i="8"/>
  <c r="BD90" i="8"/>
  <c r="BD92" i="8"/>
  <c r="BD94" i="8"/>
  <c r="BD98" i="8"/>
  <c r="BD100" i="8"/>
  <c r="BD102" i="8"/>
  <c r="BD104" i="8"/>
  <c r="BD106" i="8"/>
  <c r="BD108" i="8"/>
  <c r="BD110" i="8"/>
  <c r="BD114" i="8"/>
  <c r="BD116" i="8"/>
  <c r="BD118" i="8"/>
  <c r="BD120" i="8"/>
  <c r="BD122" i="8"/>
  <c r="BD124" i="8"/>
  <c r="AR39" i="8"/>
  <c r="AR41" i="8"/>
  <c r="AR43" i="8"/>
  <c r="AR45" i="8"/>
  <c r="AR47" i="8"/>
  <c r="AR49" i="8"/>
  <c r="AR51" i="8"/>
  <c r="AR55" i="8"/>
  <c r="AR57" i="8"/>
  <c r="AR59" i="8"/>
  <c r="AR61" i="8"/>
  <c r="AR63" i="8"/>
  <c r="AR65" i="8"/>
  <c r="AR67" i="8"/>
  <c r="AR71" i="8"/>
  <c r="AR73" i="8"/>
  <c r="AR75" i="8"/>
  <c r="AR77" i="8"/>
  <c r="AR79" i="8"/>
  <c r="AR81" i="8"/>
  <c r="AR83" i="8"/>
  <c r="AR87" i="8"/>
  <c r="AR89" i="8"/>
  <c r="AR91" i="8"/>
  <c r="AR93" i="8"/>
  <c r="AR95" i="8"/>
  <c r="AR97" i="8"/>
  <c r="AR99" i="8"/>
  <c r="AR103" i="8"/>
  <c r="AR105" i="8"/>
  <c r="AR107" i="8"/>
  <c r="AR109" i="8"/>
  <c r="AR111" i="8"/>
  <c r="AR113" i="8"/>
  <c r="AR115" i="8"/>
  <c r="AR119" i="8"/>
  <c r="AR121" i="8"/>
  <c r="AR125" i="8"/>
  <c r="AR36" i="8"/>
  <c r="BA36" i="8"/>
  <c r="AS105" i="8"/>
  <c r="BE39" i="8"/>
  <c r="BB115" i="8"/>
  <c r="BB107" i="8"/>
  <c r="BB68" i="8"/>
  <c r="BB60" i="8"/>
  <c r="BB52" i="8"/>
  <c r="BB44" i="8"/>
  <c r="BB40" i="8"/>
  <c r="BB122" i="8"/>
  <c r="BB119" i="8"/>
  <c r="BB58" i="8"/>
  <c r="BB56" i="8"/>
  <c r="BB42" i="8"/>
  <c r="AS111" i="8"/>
  <c r="AS50" i="8"/>
  <c r="BB70" i="8"/>
  <c r="BB66" i="8"/>
  <c r="BB62" i="8"/>
  <c r="R38" i="8"/>
  <c r="AS36" i="8"/>
  <c r="BB36" i="8"/>
  <c r="H18" i="8"/>
  <c r="O38" i="8"/>
  <c r="BK36" i="8"/>
  <c r="C36" i="8" s="1"/>
  <c r="G36" i="8"/>
  <c r="R37" i="8"/>
  <c r="BD36" i="8"/>
  <c r="N18" i="8"/>
  <c r="D25" i="8" s="1"/>
  <c r="CD16" i="8"/>
  <c r="B38" i="8"/>
  <c r="BK38" i="8" s="1"/>
  <c r="C38" i="8" s="1"/>
  <c r="AU42" i="8"/>
  <c r="AU46" i="8"/>
  <c r="BK48" i="8"/>
  <c r="C48" i="8" s="1"/>
  <c r="AU48" i="8"/>
  <c r="AU50" i="8"/>
  <c r="AU52" i="8"/>
  <c r="AU54" i="8"/>
  <c r="BK56" i="8"/>
  <c r="C56" i="8" s="1"/>
  <c r="AU56" i="8"/>
  <c r="AU58" i="8"/>
  <c r="AU62" i="8"/>
  <c r="BK64" i="8"/>
  <c r="C64" i="8" s="1"/>
  <c r="AU64" i="8"/>
  <c r="AU66" i="8"/>
  <c r="AU70" i="8"/>
  <c r="AU72" i="8"/>
  <c r="AU74" i="8"/>
  <c r="AU78" i="8"/>
  <c r="AU80" i="8"/>
  <c r="AU82" i="8"/>
  <c r="AU86" i="8"/>
  <c r="AU88" i="8"/>
  <c r="AU90" i="8"/>
  <c r="AU94" i="8"/>
  <c r="AU96" i="8"/>
  <c r="AU98" i="8"/>
  <c r="AU102" i="8"/>
  <c r="AU104" i="8"/>
  <c r="AU106" i="8"/>
  <c r="AU110" i="8"/>
  <c r="AU112" i="8"/>
  <c r="AU114" i="8"/>
  <c r="AU118" i="8"/>
  <c r="AU120" i="8"/>
  <c r="AU122" i="8"/>
  <c r="T37" i="8"/>
  <c r="S37" i="8"/>
  <c r="CB24" i="8"/>
  <c r="CB16" i="8"/>
  <c r="J37" i="8"/>
  <c r="H37" i="8"/>
  <c r="I125" i="8"/>
  <c r="K125" i="8"/>
  <c r="H125" i="8"/>
  <c r="I124" i="8"/>
  <c r="K124" i="8"/>
  <c r="H124" i="8"/>
  <c r="I123" i="8"/>
  <c r="K123" i="8"/>
  <c r="H123" i="8"/>
  <c r="I122" i="8"/>
  <c r="K122" i="8"/>
  <c r="H122" i="8"/>
  <c r="I121" i="8"/>
  <c r="K121" i="8"/>
  <c r="H121" i="8"/>
  <c r="I119" i="8"/>
  <c r="K119" i="8"/>
  <c r="H119" i="8"/>
  <c r="I118" i="8"/>
  <c r="K118" i="8"/>
  <c r="H118" i="8"/>
  <c r="I117" i="8"/>
  <c r="K117" i="8"/>
  <c r="H117" i="8"/>
  <c r="I116" i="8"/>
  <c r="K116" i="8"/>
  <c r="H116" i="8"/>
  <c r="I115" i="8"/>
  <c r="K115" i="8"/>
  <c r="H115" i="8"/>
  <c r="I114" i="8"/>
  <c r="K114" i="8"/>
  <c r="H114" i="8"/>
  <c r="K113" i="8"/>
  <c r="H113" i="8"/>
  <c r="I111" i="8"/>
  <c r="K111" i="8"/>
  <c r="H111" i="8"/>
  <c r="I110" i="8"/>
  <c r="K110" i="8"/>
  <c r="H110" i="8"/>
  <c r="I109" i="8"/>
  <c r="K109" i="8"/>
  <c r="H109" i="8"/>
  <c r="I108" i="8"/>
  <c r="K108" i="8"/>
  <c r="H108" i="8"/>
  <c r="I107" i="8"/>
  <c r="K107" i="8"/>
  <c r="H107" i="8"/>
  <c r="I106" i="8"/>
  <c r="K106" i="8"/>
  <c r="H106" i="8"/>
  <c r="K105" i="8"/>
  <c r="H105" i="8"/>
  <c r="I103" i="8"/>
  <c r="K103" i="8"/>
  <c r="H103" i="8"/>
  <c r="I102" i="8"/>
  <c r="K102" i="8"/>
  <c r="H102" i="8"/>
  <c r="I101" i="8"/>
  <c r="K101" i="8"/>
  <c r="H101" i="8"/>
  <c r="I100" i="8"/>
  <c r="K100" i="8"/>
  <c r="H100" i="8"/>
  <c r="I99" i="8"/>
  <c r="K99" i="8"/>
  <c r="H99" i="8"/>
  <c r="I98" i="8"/>
  <c r="K98" i="8"/>
  <c r="H98" i="8"/>
  <c r="K97" i="8"/>
  <c r="H97" i="8"/>
  <c r="I95" i="8"/>
  <c r="K95" i="8"/>
  <c r="H95" i="8"/>
  <c r="I94" i="8"/>
  <c r="K94" i="8"/>
  <c r="H94" i="8"/>
  <c r="I93" i="8"/>
  <c r="K93" i="8"/>
  <c r="H93" i="8"/>
  <c r="I92" i="8"/>
  <c r="K92" i="8"/>
  <c r="H92" i="8"/>
  <c r="I91" i="8"/>
  <c r="K91" i="8"/>
  <c r="H91" i="8"/>
  <c r="I90" i="8"/>
  <c r="K90" i="8"/>
  <c r="H90" i="8"/>
  <c r="K89" i="8"/>
  <c r="H89" i="8"/>
  <c r="I87" i="8"/>
  <c r="K87" i="8"/>
  <c r="H87" i="8"/>
  <c r="I86" i="8"/>
  <c r="K86" i="8"/>
  <c r="H86" i="8"/>
  <c r="I85" i="8"/>
  <c r="K85" i="8"/>
  <c r="H85" i="8"/>
  <c r="I84" i="8"/>
  <c r="K84" i="8"/>
  <c r="H84" i="8"/>
  <c r="I83" i="8"/>
  <c r="K83" i="8"/>
  <c r="H83" i="8"/>
  <c r="I82" i="8"/>
  <c r="K82" i="8"/>
  <c r="H82" i="8"/>
  <c r="K81" i="8"/>
  <c r="H81" i="8"/>
  <c r="H80" i="8"/>
  <c r="I79" i="8"/>
  <c r="K79" i="8"/>
  <c r="H79" i="8"/>
  <c r="I78" i="8"/>
  <c r="K78" i="8"/>
  <c r="H78" i="8"/>
  <c r="I77" i="8"/>
  <c r="K77" i="8"/>
  <c r="H77" i="8"/>
  <c r="I76" i="8"/>
  <c r="K76" i="8"/>
  <c r="H76" i="8"/>
  <c r="I75" i="8"/>
  <c r="K75" i="8"/>
  <c r="H75" i="8"/>
  <c r="I74" i="8"/>
  <c r="K74" i="8"/>
  <c r="H74" i="8"/>
  <c r="K73" i="8"/>
  <c r="H73" i="8"/>
  <c r="H72" i="8"/>
  <c r="I71" i="8"/>
  <c r="K71" i="8"/>
  <c r="H71" i="8"/>
  <c r="I70" i="8"/>
  <c r="K70" i="8"/>
  <c r="H70" i="8"/>
  <c r="I69" i="8"/>
  <c r="K69" i="8"/>
  <c r="H69" i="8"/>
  <c r="I68" i="8"/>
  <c r="K68" i="8"/>
  <c r="H68" i="8"/>
  <c r="I67" i="8"/>
  <c r="H67" i="8"/>
  <c r="I66" i="8"/>
  <c r="K66" i="8"/>
  <c r="H66" i="8"/>
  <c r="I65" i="8"/>
  <c r="K65" i="8"/>
  <c r="H65" i="8"/>
  <c r="I64" i="8"/>
  <c r="K64" i="8"/>
  <c r="H64" i="8"/>
  <c r="I63" i="8"/>
  <c r="K63" i="8"/>
  <c r="I62" i="8"/>
  <c r="K62" i="8"/>
  <c r="H62" i="8"/>
  <c r="I61" i="8"/>
  <c r="K61" i="8"/>
  <c r="H61" i="8"/>
  <c r="I60" i="8"/>
  <c r="K60" i="8"/>
  <c r="H60" i="8"/>
  <c r="I59" i="8"/>
  <c r="K59" i="8"/>
  <c r="H59" i="8"/>
  <c r="I58" i="8"/>
  <c r="K58" i="8"/>
  <c r="H58" i="8"/>
  <c r="I57" i="8"/>
  <c r="K57" i="8"/>
  <c r="H57" i="8"/>
  <c r="I56" i="8"/>
  <c r="K56" i="8"/>
  <c r="H56" i="8"/>
  <c r="I55" i="8"/>
  <c r="K55" i="8"/>
  <c r="H55" i="8"/>
  <c r="I54" i="8"/>
  <c r="K54" i="8"/>
  <c r="I52" i="8"/>
  <c r="K52" i="8"/>
  <c r="H52" i="8"/>
  <c r="I51" i="8"/>
  <c r="K51" i="8"/>
  <c r="H51" i="8"/>
  <c r="I50" i="8"/>
  <c r="K50" i="8"/>
  <c r="H50" i="8"/>
  <c r="K49" i="8"/>
  <c r="I48" i="8"/>
  <c r="K48" i="8"/>
  <c r="H48" i="8"/>
  <c r="I47" i="8"/>
  <c r="K47" i="8"/>
  <c r="H47" i="8"/>
  <c r="I46" i="8"/>
  <c r="K46" i="8"/>
  <c r="H46" i="8"/>
  <c r="I45" i="8"/>
  <c r="K45" i="8"/>
  <c r="H45" i="8"/>
  <c r="H44" i="8"/>
  <c r="I43" i="8"/>
  <c r="K43" i="8"/>
  <c r="H43" i="8"/>
  <c r="I42" i="8"/>
  <c r="K42" i="8"/>
  <c r="H42" i="8"/>
  <c r="I41" i="8"/>
  <c r="K41" i="8"/>
  <c r="H41" i="8"/>
  <c r="K40" i="8"/>
  <c r="H40" i="8"/>
  <c r="I39" i="8"/>
  <c r="K39" i="8"/>
  <c r="H39" i="8"/>
  <c r="BE69" i="8" l="1"/>
  <c r="AS69" i="8"/>
  <c r="BB69" i="8"/>
  <c r="AR123" i="8"/>
  <c r="BE45" i="8"/>
  <c r="BB45" i="8"/>
  <c r="BD117" i="8"/>
  <c r="AR117" i="8"/>
  <c r="J72" i="8"/>
  <c r="I72" i="8"/>
  <c r="K72" i="8"/>
  <c r="J80" i="8"/>
  <c r="I80" i="8"/>
  <c r="K80" i="8"/>
  <c r="J88" i="8"/>
  <c r="I88" i="8"/>
  <c r="K88" i="8"/>
  <c r="J96" i="8"/>
  <c r="I96" i="8"/>
  <c r="K96" i="8"/>
  <c r="H96" i="8"/>
  <c r="J104" i="8"/>
  <c r="I104" i="8"/>
  <c r="K104" i="8"/>
  <c r="H104" i="8"/>
  <c r="J112" i="8"/>
  <c r="I112" i="8"/>
  <c r="K112" i="8"/>
  <c r="H112" i="8"/>
  <c r="H49" i="8"/>
  <c r="AS49" i="8"/>
  <c r="BE38" i="8"/>
  <c r="BE73" i="8"/>
  <c r="BE93" i="8"/>
  <c r="BB93" i="8"/>
  <c r="AS102" i="8"/>
  <c r="BE102" i="8"/>
  <c r="BA112" i="8"/>
  <c r="AR112" i="8"/>
  <c r="BD112" i="8"/>
  <c r="J54" i="8"/>
  <c r="H54" i="8"/>
  <c r="J67" i="8"/>
  <c r="K67" i="8"/>
  <c r="J73" i="8"/>
  <c r="I73" i="8"/>
  <c r="J81" i="8"/>
  <c r="I81" i="8"/>
  <c r="J89" i="8"/>
  <c r="I89" i="8"/>
  <c r="J97" i="8"/>
  <c r="I97" i="8"/>
  <c r="J105" i="8"/>
  <c r="I105" i="8"/>
  <c r="J113" i="8"/>
  <c r="I113" i="8"/>
  <c r="I120" i="8"/>
  <c r="K120" i="8"/>
  <c r="H120" i="8"/>
  <c r="BE110" i="8"/>
  <c r="BB110" i="8"/>
  <c r="AR38" i="8"/>
  <c r="BB46" i="8"/>
  <c r="BE46" i="8"/>
  <c r="J49" i="8"/>
  <c r="BB54" i="8"/>
  <c r="BE54" i="8"/>
  <c r="BA64" i="8"/>
  <c r="AR64" i="8"/>
  <c r="BD64" i="8"/>
  <c r="D85" i="8"/>
  <c r="BD85" i="8"/>
  <c r="AR85" i="8"/>
  <c r="BE117" i="8"/>
  <c r="BB117" i="8"/>
  <c r="BA80" i="8"/>
  <c r="AR80" i="8"/>
  <c r="BD80" i="8"/>
  <c r="B44" i="8"/>
  <c r="BK44" i="8" s="1"/>
  <c r="C44" i="8" s="1"/>
  <c r="E44" i="8"/>
  <c r="AU44" i="8"/>
  <c r="J44" i="8"/>
  <c r="K44" i="8"/>
  <c r="I44" i="8"/>
  <c r="H53" i="8"/>
  <c r="H88" i="8"/>
  <c r="E38" i="8"/>
  <c r="BD38" i="8"/>
  <c r="AR70" i="8"/>
  <c r="AS40" i="8"/>
  <c r="BB88" i="8"/>
  <c r="AS110" i="8"/>
  <c r="AS46" i="8"/>
  <c r="AS62" i="8"/>
  <c r="BE62" i="8"/>
  <c r="BE80" i="8"/>
  <c r="BE112" i="8"/>
  <c r="BB48" i="8"/>
  <c r="AS48" i="8"/>
  <c r="AS72" i="8"/>
  <c r="BB72" i="8"/>
  <c r="BB78" i="8"/>
  <c r="BE78" i="8"/>
  <c r="BE101" i="8"/>
  <c r="AS101" i="8"/>
  <c r="BB101" i="8"/>
  <c r="AS94" i="8"/>
  <c r="BB94" i="8"/>
  <c r="BE94" i="8"/>
  <c r="AS120" i="8"/>
  <c r="BB120" i="8"/>
  <c r="BA48" i="8"/>
  <c r="AR48" i="8"/>
  <c r="BD48" i="8"/>
  <c r="B60" i="8"/>
  <c r="BK60" i="8" s="1"/>
  <c r="C60" i="8" s="1"/>
  <c r="E60" i="8"/>
  <c r="K53" i="8"/>
  <c r="AU60" i="8"/>
  <c r="BD54" i="8"/>
  <c r="BE53" i="8"/>
  <c r="AS53" i="8"/>
  <c r="BB53" i="8"/>
  <c r="BE77" i="8"/>
  <c r="BB77" i="8"/>
  <c r="AS86" i="8"/>
  <c r="BB86" i="8"/>
  <c r="BE86" i="8"/>
  <c r="AS118" i="8"/>
  <c r="BB118" i="8"/>
  <c r="BE118" i="8"/>
  <c r="BD101" i="8"/>
  <c r="AR101" i="8"/>
  <c r="AS45" i="8"/>
  <c r="BE61" i="8"/>
  <c r="BB61" i="8"/>
  <c r="BD53" i="8"/>
  <c r="AR53" i="8"/>
  <c r="BB73" i="8"/>
  <c r="BE85" i="8"/>
  <c r="AS85" i="8"/>
  <c r="BB85" i="8"/>
  <c r="B52" i="8"/>
  <c r="BK52" i="8" s="1"/>
  <c r="C52" i="8" s="1"/>
  <c r="E52" i="8"/>
  <c r="B68" i="8"/>
  <c r="BK68" i="8" s="1"/>
  <c r="C68" i="8" s="1"/>
  <c r="AU68" i="8"/>
  <c r="AS54" i="8"/>
  <c r="AR86" i="8"/>
  <c r="AS78" i="8"/>
  <c r="I53" i="8"/>
  <c r="BD70" i="8"/>
  <c r="BA85" i="8"/>
  <c r="BB125" i="8"/>
  <c r="AS93" i="8"/>
  <c r="AS61" i="8"/>
  <c r="BB80" i="8"/>
  <c r="AS70" i="8"/>
  <c r="BE48" i="8"/>
  <c r="BE57" i="8"/>
  <c r="BE72" i="8"/>
  <c r="BE104" i="8"/>
  <c r="BD37" i="8"/>
  <c r="AR37" i="8"/>
  <c r="E37" i="8"/>
  <c r="BD69" i="8"/>
  <c r="AR69" i="8"/>
  <c r="BA96" i="8"/>
  <c r="AR96" i="8"/>
  <c r="BD96" i="8"/>
  <c r="BD123" i="8"/>
  <c r="J40" i="8"/>
  <c r="I40" i="8"/>
  <c r="S38" i="8"/>
  <c r="BD77" i="8"/>
  <c r="BD93" i="8"/>
  <c r="L64" i="8"/>
  <c r="BL64" i="8" s="1"/>
  <c r="M64" i="8" s="1"/>
  <c r="T73" i="1"/>
  <c r="T81" i="1"/>
  <c r="T89" i="1"/>
  <c r="T97" i="1"/>
  <c r="T105" i="1"/>
  <c r="T113" i="1"/>
  <c r="T121" i="1"/>
  <c r="BB121" i="8"/>
  <c r="BD73" i="8"/>
  <c r="BD89" i="8"/>
  <c r="AS24" i="8"/>
  <c r="L56" i="8"/>
  <c r="BL56" i="8" s="1"/>
  <c r="M56" i="8" s="1"/>
  <c r="S35" i="1"/>
  <c r="S43" i="1"/>
  <c r="S51" i="1"/>
  <c r="S59" i="1"/>
  <c r="S67" i="1"/>
  <c r="S75" i="1"/>
  <c r="S83" i="1"/>
  <c r="S91" i="1"/>
  <c r="S99" i="1"/>
  <c r="S107" i="1"/>
  <c r="S115" i="1"/>
  <c r="L48" i="8"/>
  <c r="BL48" i="8" s="1"/>
  <c r="M48" i="8" s="1"/>
  <c r="BB41" i="8"/>
  <c r="AS41" i="8"/>
  <c r="BE41" i="8"/>
  <c r="T66" i="8"/>
  <c r="R66" i="8"/>
  <c r="AG66" i="8" s="1"/>
  <c r="S66" i="8"/>
  <c r="U66" i="8"/>
  <c r="BB39" i="8"/>
  <c r="AS39" i="8"/>
  <c r="K36" i="8"/>
  <c r="H36" i="8"/>
  <c r="I36" i="8"/>
  <c r="J36" i="8"/>
  <c r="T36" i="8"/>
  <c r="R36" i="8"/>
  <c r="AG36" i="8" s="1"/>
  <c r="U36" i="8"/>
  <c r="S36" i="8"/>
  <c r="BB37" i="8"/>
  <c r="BE37" i="8"/>
  <c r="AS37" i="8"/>
  <c r="Q42" i="8"/>
  <c r="Q50" i="8"/>
  <c r="Q58" i="8"/>
  <c r="T38" i="8"/>
  <c r="B42" i="8"/>
  <c r="BK42" i="8" s="1"/>
  <c r="C42" i="8" s="1"/>
  <c r="E42" i="8"/>
  <c r="B46" i="8"/>
  <c r="BK46" i="8" s="1"/>
  <c r="C46" i="8" s="1"/>
  <c r="E46" i="8"/>
  <c r="B50" i="8"/>
  <c r="BK50" i="8" s="1"/>
  <c r="C50" i="8" s="1"/>
  <c r="E50" i="8"/>
  <c r="B54" i="8"/>
  <c r="BK54" i="8" s="1"/>
  <c r="C54" i="8" s="1"/>
  <c r="E54" i="8"/>
  <c r="B58" i="8"/>
  <c r="BK58" i="8" s="1"/>
  <c r="C58" i="8" s="1"/>
  <c r="E58" i="8"/>
  <c r="B62" i="8"/>
  <c r="BK62" i="8" s="1"/>
  <c r="C62" i="8" s="1"/>
  <c r="E62" i="8"/>
  <c r="B66" i="8"/>
  <c r="BK66" i="8" s="1"/>
  <c r="C66" i="8" s="1"/>
  <c r="E66" i="8"/>
  <c r="B70" i="8"/>
  <c r="BK70" i="8" s="1"/>
  <c r="C70" i="8" s="1"/>
  <c r="E70" i="8"/>
  <c r="E74" i="8"/>
  <c r="B74" i="8"/>
  <c r="BK74" i="8" s="1"/>
  <c r="C74" i="8" s="1"/>
  <c r="E78" i="8"/>
  <c r="B78" i="8"/>
  <c r="BK78" i="8" s="1"/>
  <c r="C78" i="8" s="1"/>
  <c r="E82" i="8"/>
  <c r="B82" i="8"/>
  <c r="BK82" i="8" s="1"/>
  <c r="C82" i="8" s="1"/>
  <c r="E86" i="8"/>
  <c r="B86" i="8"/>
  <c r="BK86" i="8" s="1"/>
  <c r="C86" i="8" s="1"/>
  <c r="E90" i="8"/>
  <c r="B90" i="8"/>
  <c r="BK90" i="8" s="1"/>
  <c r="C90" i="8" s="1"/>
  <c r="E94" i="8"/>
  <c r="B94" i="8"/>
  <c r="BK94" i="8" s="1"/>
  <c r="C94" i="8" s="1"/>
  <c r="E98" i="8"/>
  <c r="B98" i="8"/>
  <c r="BK98" i="8" s="1"/>
  <c r="C98" i="8" s="1"/>
  <c r="E102" i="8"/>
  <c r="B102" i="8"/>
  <c r="BK102" i="8" s="1"/>
  <c r="C102" i="8" s="1"/>
  <c r="E106" i="8"/>
  <c r="B106" i="8"/>
  <c r="BK106" i="8" s="1"/>
  <c r="C106" i="8" s="1"/>
  <c r="E110" i="8"/>
  <c r="B110" i="8"/>
  <c r="BK110" i="8" s="1"/>
  <c r="C110" i="8" s="1"/>
  <c r="E114" i="8"/>
  <c r="B114" i="8"/>
  <c r="BK114" i="8" s="1"/>
  <c r="C114" i="8" s="1"/>
  <c r="E118" i="8"/>
  <c r="B118" i="8"/>
  <c r="BK118" i="8" s="1"/>
  <c r="C118" i="8" s="1"/>
  <c r="E122" i="8"/>
  <c r="B122" i="8"/>
  <c r="BK122" i="8" s="1"/>
  <c r="C122" i="8" s="1"/>
  <c r="N124" i="8"/>
  <c r="N120" i="8"/>
  <c r="N116" i="8"/>
  <c r="N112" i="8"/>
  <c r="N108" i="8"/>
  <c r="N104" i="8"/>
  <c r="N100" i="8"/>
  <c r="N96" i="8"/>
  <c r="N92" i="8"/>
  <c r="N88" i="8"/>
  <c r="N84" i="8"/>
  <c r="N80" i="8"/>
  <c r="N76" i="8"/>
  <c r="N72" i="8"/>
  <c r="N68" i="8"/>
  <c r="N64" i="8"/>
  <c r="N60" i="8"/>
  <c r="N56" i="8"/>
  <c r="N52" i="8"/>
  <c r="N48" i="8"/>
  <c r="N44" i="8"/>
  <c r="N40" i="8"/>
  <c r="N36" i="8"/>
  <c r="O124" i="8"/>
  <c r="N123" i="8"/>
  <c r="N119" i="8"/>
  <c r="N115" i="8"/>
  <c r="N111" i="8"/>
  <c r="N107" i="8"/>
  <c r="N103" i="8"/>
  <c r="N99" i="8"/>
  <c r="N95" i="8"/>
  <c r="N91" i="8"/>
  <c r="N87" i="8"/>
  <c r="N83" i="8"/>
  <c r="N79" i="8"/>
  <c r="N75" i="8"/>
  <c r="N71" i="8"/>
  <c r="N67" i="8"/>
  <c r="N63" i="8"/>
  <c r="N59" i="8"/>
  <c r="N55" i="8"/>
  <c r="N51" i="8"/>
  <c r="N47" i="8"/>
  <c r="N43" i="8"/>
  <c r="N39" i="8"/>
  <c r="P125" i="8"/>
  <c r="Q124" i="8"/>
  <c r="L124" i="8"/>
  <c r="BL124" i="8" s="1"/>
  <c r="M124" i="8" s="1"/>
  <c r="P123" i="8"/>
  <c r="Q122" i="8"/>
  <c r="L122" i="8"/>
  <c r="BL122" i="8" s="1"/>
  <c r="M122" i="8" s="1"/>
  <c r="P121" i="8"/>
  <c r="Q120" i="8"/>
  <c r="L120" i="8"/>
  <c r="BL120" i="8" s="1"/>
  <c r="M120" i="8" s="1"/>
  <c r="P119" i="8"/>
  <c r="N122" i="8"/>
  <c r="N118" i="8"/>
  <c r="N114" i="8"/>
  <c r="N110" i="8"/>
  <c r="N106" i="8"/>
  <c r="N102" i="8"/>
  <c r="N98" i="8"/>
  <c r="N94" i="8"/>
  <c r="N90" i="8"/>
  <c r="N86" i="8"/>
  <c r="N82" i="8"/>
  <c r="N78" i="8"/>
  <c r="N74" i="8"/>
  <c r="N70" i="8"/>
  <c r="N66" i="8"/>
  <c r="N62" i="8"/>
  <c r="N58" i="8"/>
  <c r="N54" i="8"/>
  <c r="N50" i="8"/>
  <c r="N46" i="8"/>
  <c r="N42" i="8"/>
  <c r="N38" i="8"/>
  <c r="AG38" i="8" s="1"/>
  <c r="O125" i="8"/>
  <c r="O123" i="8"/>
  <c r="N117" i="8"/>
  <c r="N101" i="8"/>
  <c r="N85" i="8"/>
  <c r="N69" i="8"/>
  <c r="N53" i="8"/>
  <c r="N37" i="8"/>
  <c r="L125" i="8"/>
  <c r="BL125" i="8" s="1"/>
  <c r="M125" i="8" s="1"/>
  <c r="L123" i="8"/>
  <c r="BL123" i="8" s="1"/>
  <c r="M123" i="8" s="1"/>
  <c r="P120" i="8"/>
  <c r="O119" i="8"/>
  <c r="P118" i="8"/>
  <c r="Q117" i="8"/>
  <c r="L117" i="8"/>
  <c r="BL117" i="8" s="1"/>
  <c r="M117" i="8" s="1"/>
  <c r="P116" i="8"/>
  <c r="Q115" i="8"/>
  <c r="L115" i="8"/>
  <c r="BL115" i="8" s="1"/>
  <c r="M115" i="8" s="1"/>
  <c r="P114" i="8"/>
  <c r="Q113" i="8"/>
  <c r="L113" i="8"/>
  <c r="BL113" i="8" s="1"/>
  <c r="M113" i="8" s="1"/>
  <c r="P112" i="8"/>
  <c r="Q111" i="8"/>
  <c r="L111" i="8"/>
  <c r="BL111" i="8" s="1"/>
  <c r="M111" i="8" s="1"/>
  <c r="P110" i="8"/>
  <c r="Q109" i="8"/>
  <c r="L109" i="8"/>
  <c r="BL109" i="8" s="1"/>
  <c r="M109" i="8" s="1"/>
  <c r="P108" i="8"/>
  <c r="Q107" i="8"/>
  <c r="L107" i="8"/>
  <c r="BL107" i="8" s="1"/>
  <c r="M107" i="8" s="1"/>
  <c r="P106" i="8"/>
  <c r="Q105" i="8"/>
  <c r="L105" i="8"/>
  <c r="BL105" i="8" s="1"/>
  <c r="M105" i="8" s="1"/>
  <c r="P104" i="8"/>
  <c r="Q103" i="8"/>
  <c r="L103" i="8"/>
  <c r="BL103" i="8" s="1"/>
  <c r="M103" i="8" s="1"/>
  <c r="P102" i="8"/>
  <c r="Q101" i="8"/>
  <c r="L101" i="8"/>
  <c r="BL101" i="8" s="1"/>
  <c r="M101" i="8" s="1"/>
  <c r="P100" i="8"/>
  <c r="Q99" i="8"/>
  <c r="L99" i="8"/>
  <c r="BL99" i="8" s="1"/>
  <c r="M99" i="8" s="1"/>
  <c r="P98" i="8"/>
  <c r="Q97" i="8"/>
  <c r="L97" i="8"/>
  <c r="BL97" i="8" s="1"/>
  <c r="M97" i="8" s="1"/>
  <c r="P96" i="8"/>
  <c r="Q95" i="8"/>
  <c r="N113" i="8"/>
  <c r="N97" i="8"/>
  <c r="N81" i="8"/>
  <c r="N65" i="8"/>
  <c r="N49" i="8"/>
  <c r="P122" i="8"/>
  <c r="O121" i="8"/>
  <c r="O120" i="8"/>
  <c r="L119" i="8"/>
  <c r="BL119" i="8" s="1"/>
  <c r="M119" i="8" s="1"/>
  <c r="O118" i="8"/>
  <c r="O116" i="8"/>
  <c r="O114" i="8"/>
  <c r="N125" i="8"/>
  <c r="N109" i="8"/>
  <c r="N93" i="8"/>
  <c r="N77" i="8"/>
  <c r="N61" i="8"/>
  <c r="N45" i="8"/>
  <c r="Q123" i="8"/>
  <c r="O122" i="8"/>
  <c r="L121" i="8"/>
  <c r="BL121" i="8" s="1"/>
  <c r="M121" i="8" s="1"/>
  <c r="Q119" i="8"/>
  <c r="Q118" i="8"/>
  <c r="L118" i="8"/>
  <c r="BL118" i="8" s="1"/>
  <c r="M118" i="8" s="1"/>
  <c r="P117" i="8"/>
  <c r="Q116" i="8"/>
  <c r="L116" i="8"/>
  <c r="BL116" i="8" s="1"/>
  <c r="M116" i="8" s="1"/>
  <c r="P115" i="8"/>
  <c r="Q114" i="8"/>
  <c r="L114" i="8"/>
  <c r="BL114" i="8" s="1"/>
  <c r="M114" i="8" s="1"/>
  <c r="P113" i="8"/>
  <c r="Q112" i="8"/>
  <c r="L112" i="8"/>
  <c r="BL112" i="8" s="1"/>
  <c r="M112" i="8" s="1"/>
  <c r="P111" i="8"/>
  <c r="Q110" i="8"/>
  <c r="L110" i="8"/>
  <c r="BL110" i="8" s="1"/>
  <c r="M110" i="8" s="1"/>
  <c r="P109" i="8"/>
  <c r="Q108" i="8"/>
  <c r="L108" i="8"/>
  <c r="BL108" i="8" s="1"/>
  <c r="M108" i="8" s="1"/>
  <c r="P107" i="8"/>
  <c r="Q106" i="8"/>
  <c r="L106" i="8"/>
  <c r="BL106" i="8" s="1"/>
  <c r="M106" i="8" s="1"/>
  <c r="P105" i="8"/>
  <c r="Q104" i="8"/>
  <c r="L104" i="8"/>
  <c r="BL104" i="8" s="1"/>
  <c r="M104" i="8" s="1"/>
  <c r="P103" i="8"/>
  <c r="Q102" i="8"/>
  <c r="L102" i="8"/>
  <c r="BL102" i="8" s="1"/>
  <c r="M102" i="8" s="1"/>
  <c r="P101" i="8"/>
  <c r="Q100" i="8"/>
  <c r="L100" i="8"/>
  <c r="BL100" i="8" s="1"/>
  <c r="M100" i="8" s="1"/>
  <c r="P99" i="8"/>
  <c r="Q98" i="8"/>
  <c r="L98" i="8"/>
  <c r="BL98" i="8" s="1"/>
  <c r="M98" i="8" s="1"/>
  <c r="P97" i="8"/>
  <c r="Q96" i="8"/>
  <c r="L96" i="8"/>
  <c r="BL96" i="8" s="1"/>
  <c r="M96" i="8" s="1"/>
  <c r="N73" i="8"/>
  <c r="Q125" i="8"/>
  <c r="O117" i="8"/>
  <c r="O113" i="8"/>
  <c r="O109" i="8"/>
  <c r="O105" i="8"/>
  <c r="O101" i="8"/>
  <c r="O97" i="8"/>
  <c r="L95" i="8"/>
  <c r="BL95" i="8" s="1"/>
  <c r="M95" i="8" s="1"/>
  <c r="P94" i="8"/>
  <c r="Q93" i="8"/>
  <c r="L93" i="8"/>
  <c r="BL93" i="8" s="1"/>
  <c r="M93" i="8" s="1"/>
  <c r="P92" i="8"/>
  <c r="Q91" i="8"/>
  <c r="L91" i="8"/>
  <c r="BL91" i="8" s="1"/>
  <c r="M91" i="8" s="1"/>
  <c r="P90" i="8"/>
  <c r="Q89" i="8"/>
  <c r="L89" i="8"/>
  <c r="BL89" i="8" s="1"/>
  <c r="M89" i="8" s="1"/>
  <c r="P88" i="8"/>
  <c r="Q87" i="8"/>
  <c r="L87" i="8"/>
  <c r="BL87" i="8" s="1"/>
  <c r="M87" i="8" s="1"/>
  <c r="P86" i="8"/>
  <c r="Q85" i="8"/>
  <c r="L85" i="8"/>
  <c r="BL85" i="8" s="1"/>
  <c r="M85" i="8" s="1"/>
  <c r="P84" i="8"/>
  <c r="Q83" i="8"/>
  <c r="L83" i="8"/>
  <c r="BL83" i="8" s="1"/>
  <c r="M83" i="8" s="1"/>
  <c r="P82" i="8"/>
  <c r="Q81" i="8"/>
  <c r="L81" i="8"/>
  <c r="BL81" i="8" s="1"/>
  <c r="M81" i="8" s="1"/>
  <c r="P80" i="8"/>
  <c r="Q79" i="8"/>
  <c r="L79" i="8"/>
  <c r="BL79" i="8" s="1"/>
  <c r="M79" i="8" s="1"/>
  <c r="P78" i="8"/>
  <c r="Q77" i="8"/>
  <c r="L77" i="8"/>
  <c r="BL77" i="8" s="1"/>
  <c r="M77" i="8" s="1"/>
  <c r="P76" i="8"/>
  <c r="Q75" i="8"/>
  <c r="L75" i="8"/>
  <c r="BL75" i="8" s="1"/>
  <c r="M75" i="8" s="1"/>
  <c r="P74" i="8"/>
  <c r="Q73" i="8"/>
  <c r="L73" i="8"/>
  <c r="BL73" i="8" s="1"/>
  <c r="M73" i="8" s="1"/>
  <c r="P72" i="8"/>
  <c r="Q71" i="8"/>
  <c r="N121" i="8"/>
  <c r="N57" i="8"/>
  <c r="Q121" i="8"/>
  <c r="O112" i="8"/>
  <c r="O108" i="8"/>
  <c r="O104" i="8"/>
  <c r="O100" i="8"/>
  <c r="O96" i="8"/>
  <c r="O94" i="8"/>
  <c r="O92" i="8"/>
  <c r="O90" i="8"/>
  <c r="O88" i="8"/>
  <c r="N105" i="8"/>
  <c r="N41" i="8"/>
  <c r="P124" i="8"/>
  <c r="O115" i="8"/>
  <c r="O111" i="8"/>
  <c r="O107" i="8"/>
  <c r="O103" i="8"/>
  <c r="O99" i="8"/>
  <c r="P95" i="8"/>
  <c r="Q94" i="8"/>
  <c r="L94" i="8"/>
  <c r="BL94" i="8" s="1"/>
  <c r="M94" i="8" s="1"/>
  <c r="P93" i="8"/>
  <c r="Q92" i="8"/>
  <c r="L92" i="8"/>
  <c r="BL92" i="8" s="1"/>
  <c r="M92" i="8" s="1"/>
  <c r="P91" i="8"/>
  <c r="Q90" i="8"/>
  <c r="L90" i="8"/>
  <c r="BL90" i="8" s="1"/>
  <c r="M90" i="8" s="1"/>
  <c r="P89" i="8"/>
  <c r="Q88" i="8"/>
  <c r="L88" i="8"/>
  <c r="BL88" i="8" s="1"/>
  <c r="M88" i="8" s="1"/>
  <c r="P87" i="8"/>
  <c r="Q86" i="8"/>
  <c r="L86" i="8"/>
  <c r="BL86" i="8" s="1"/>
  <c r="M86" i="8" s="1"/>
  <c r="P85" i="8"/>
  <c r="Q84" i="8"/>
  <c r="L84" i="8"/>
  <c r="BL84" i="8" s="1"/>
  <c r="M84" i="8" s="1"/>
  <c r="P83" i="8"/>
  <c r="Q82" i="8"/>
  <c r="L82" i="8"/>
  <c r="BL82" i="8" s="1"/>
  <c r="M82" i="8" s="1"/>
  <c r="P81" i="8"/>
  <c r="Q80" i="8"/>
  <c r="L80" i="8"/>
  <c r="BL80" i="8" s="1"/>
  <c r="M80" i="8" s="1"/>
  <c r="P79" i="8"/>
  <c r="Q78" i="8"/>
  <c r="L78" i="8"/>
  <c r="BL78" i="8" s="1"/>
  <c r="M78" i="8" s="1"/>
  <c r="P77" i="8"/>
  <c r="Q76" i="8"/>
  <c r="L76" i="8"/>
  <c r="BL76" i="8" s="1"/>
  <c r="M76" i="8" s="1"/>
  <c r="P75" i="8"/>
  <c r="Q74" i="8"/>
  <c r="L74" i="8"/>
  <c r="BL74" i="8" s="1"/>
  <c r="M74" i="8" s="1"/>
  <c r="P73" i="8"/>
  <c r="Q72" i="8"/>
  <c r="L72" i="8"/>
  <c r="BL72" i="8" s="1"/>
  <c r="M72" i="8" s="1"/>
  <c r="O110" i="8"/>
  <c r="O106" i="8"/>
  <c r="O102" i="8"/>
  <c r="O98" i="8"/>
  <c r="O86" i="8"/>
  <c r="O82" i="8"/>
  <c r="O78" i="8"/>
  <c r="O74" i="8"/>
  <c r="O71" i="8"/>
  <c r="O69" i="8"/>
  <c r="O67" i="8"/>
  <c r="O65" i="8"/>
  <c r="O63" i="8"/>
  <c r="O61" i="8"/>
  <c r="O59" i="8"/>
  <c r="O57" i="8"/>
  <c r="O55" i="8"/>
  <c r="O53" i="8"/>
  <c r="O51" i="8"/>
  <c r="O49" i="8"/>
  <c r="O47" i="8"/>
  <c r="O45" i="8"/>
  <c r="O43" i="8"/>
  <c r="O41" i="8"/>
  <c r="O39" i="8"/>
  <c r="P37" i="8"/>
  <c r="L37" i="8"/>
  <c r="BL37" i="8" s="1"/>
  <c r="M37" i="8" s="1"/>
  <c r="N89" i="8"/>
  <c r="O93" i="8"/>
  <c r="O89" i="8"/>
  <c r="O85" i="8"/>
  <c r="O81" i="8"/>
  <c r="O77" i="8"/>
  <c r="O73" i="8"/>
  <c r="L71" i="8"/>
  <c r="BL71" i="8" s="1"/>
  <c r="M71" i="8" s="1"/>
  <c r="P70" i="8"/>
  <c r="Q69" i="8"/>
  <c r="L69" i="8"/>
  <c r="BL69" i="8" s="1"/>
  <c r="M69" i="8" s="1"/>
  <c r="P68" i="8"/>
  <c r="Q67" i="8"/>
  <c r="L67" i="8"/>
  <c r="BL67" i="8" s="1"/>
  <c r="M67" i="8" s="1"/>
  <c r="P66" i="8"/>
  <c r="Q65" i="8"/>
  <c r="L65" i="8"/>
  <c r="BL65" i="8" s="1"/>
  <c r="M65" i="8" s="1"/>
  <c r="P64" i="8"/>
  <c r="Q63" i="8"/>
  <c r="L63" i="8"/>
  <c r="BL63" i="8" s="1"/>
  <c r="M63" i="8" s="1"/>
  <c r="P62" i="8"/>
  <c r="Q61" i="8"/>
  <c r="L61" i="8"/>
  <c r="BL61" i="8" s="1"/>
  <c r="M61" i="8" s="1"/>
  <c r="P60" i="8"/>
  <c r="Q59" i="8"/>
  <c r="L59" i="8"/>
  <c r="BL59" i="8" s="1"/>
  <c r="M59" i="8" s="1"/>
  <c r="P58" i="8"/>
  <c r="Q57" i="8"/>
  <c r="L57" i="8"/>
  <c r="BL57" i="8" s="1"/>
  <c r="M57" i="8" s="1"/>
  <c r="P56" i="8"/>
  <c r="Q55" i="8"/>
  <c r="L55" i="8"/>
  <c r="BL55" i="8" s="1"/>
  <c r="M55" i="8" s="1"/>
  <c r="P54" i="8"/>
  <c r="Q53" i="8"/>
  <c r="L53" i="8"/>
  <c r="BL53" i="8" s="1"/>
  <c r="M53" i="8" s="1"/>
  <c r="P52" i="8"/>
  <c r="Q51" i="8"/>
  <c r="L51" i="8"/>
  <c r="BL51" i="8" s="1"/>
  <c r="M51" i="8" s="1"/>
  <c r="P50" i="8"/>
  <c r="Q49" i="8"/>
  <c r="L49" i="8"/>
  <c r="BL49" i="8" s="1"/>
  <c r="M49" i="8" s="1"/>
  <c r="P48" i="8"/>
  <c r="Q47" i="8"/>
  <c r="L47" i="8"/>
  <c r="BL47" i="8" s="1"/>
  <c r="M47" i="8" s="1"/>
  <c r="P46" i="8"/>
  <c r="Q45" i="8"/>
  <c r="L45" i="8"/>
  <c r="BL45" i="8" s="1"/>
  <c r="M45" i="8" s="1"/>
  <c r="P44" i="8"/>
  <c r="Q43" i="8"/>
  <c r="L43" i="8"/>
  <c r="BL43" i="8" s="1"/>
  <c r="M43" i="8" s="1"/>
  <c r="P42" i="8"/>
  <c r="Q41" i="8"/>
  <c r="L41" i="8"/>
  <c r="BL41" i="8" s="1"/>
  <c r="M41" i="8" s="1"/>
  <c r="P40" i="8"/>
  <c r="Q39" i="8"/>
  <c r="L39" i="8"/>
  <c r="BL39" i="8" s="1"/>
  <c r="M39" i="8" s="1"/>
  <c r="L36" i="8"/>
  <c r="O84" i="8"/>
  <c r="O80" i="8"/>
  <c r="O76" i="8"/>
  <c r="O72" i="8"/>
  <c r="O70" i="8"/>
  <c r="O68" i="8"/>
  <c r="O66" i="8"/>
  <c r="O64" i="8"/>
  <c r="O62" i="8"/>
  <c r="O60" i="8"/>
  <c r="O58" i="8"/>
  <c r="O56" i="8"/>
  <c r="O54" i="8"/>
  <c r="O52" i="8"/>
  <c r="O50" i="8"/>
  <c r="O48" i="8"/>
  <c r="O46" i="8"/>
  <c r="O44" i="8"/>
  <c r="O42" i="8"/>
  <c r="O40" i="8"/>
  <c r="O91" i="8"/>
  <c r="Q68" i="8"/>
  <c r="P67" i="8"/>
  <c r="L66" i="8"/>
  <c r="BL66" i="8" s="1"/>
  <c r="M66" i="8" s="1"/>
  <c r="Q60" i="8"/>
  <c r="P59" i="8"/>
  <c r="L58" i="8"/>
  <c r="BL58" i="8" s="1"/>
  <c r="M58" i="8" s="1"/>
  <c r="Q52" i="8"/>
  <c r="P51" i="8"/>
  <c r="L50" i="8"/>
  <c r="BL50" i="8" s="1"/>
  <c r="M50" i="8" s="1"/>
  <c r="Q44" i="8"/>
  <c r="P43" i="8"/>
  <c r="L42" i="8"/>
  <c r="BL42" i="8" s="1"/>
  <c r="M42" i="8" s="1"/>
  <c r="P38" i="8"/>
  <c r="Q70" i="8"/>
  <c r="P69" i="8"/>
  <c r="L68" i="8"/>
  <c r="BL68" i="8" s="1"/>
  <c r="M68" i="8" s="1"/>
  <c r="Q62" i="8"/>
  <c r="P61" i="8"/>
  <c r="L60" i="8"/>
  <c r="BL60" i="8" s="1"/>
  <c r="M60" i="8" s="1"/>
  <c r="Q54" i="8"/>
  <c r="P53" i="8"/>
  <c r="L52" i="8"/>
  <c r="BL52" i="8" s="1"/>
  <c r="M52" i="8" s="1"/>
  <c r="Q46" i="8"/>
  <c r="P45" i="8"/>
  <c r="L44" i="8"/>
  <c r="BL44" i="8" s="1"/>
  <c r="M44" i="8" s="1"/>
  <c r="L38" i="8"/>
  <c r="BL38" i="8" s="1"/>
  <c r="M38" i="8" s="1"/>
  <c r="O95" i="8"/>
  <c r="O87" i="8"/>
  <c r="O83" i="8"/>
  <c r="O79" i="8"/>
  <c r="O75" i="8"/>
  <c r="P71" i="8"/>
  <c r="L70" i="8"/>
  <c r="BL70" i="8" s="1"/>
  <c r="M70" i="8" s="1"/>
  <c r="Q64" i="8"/>
  <c r="P63" i="8"/>
  <c r="L62" i="8"/>
  <c r="BL62" i="8" s="1"/>
  <c r="M62" i="8" s="1"/>
  <c r="Q56" i="8"/>
  <c r="P55" i="8"/>
  <c r="L54" i="8"/>
  <c r="BL54" i="8" s="1"/>
  <c r="M54" i="8" s="1"/>
  <c r="Q48" i="8"/>
  <c r="P47" i="8"/>
  <c r="L46" i="8"/>
  <c r="BL46" i="8" s="1"/>
  <c r="M46" i="8" s="1"/>
  <c r="Q40" i="8"/>
  <c r="P39" i="8"/>
  <c r="P41" i="8"/>
  <c r="P49" i="8"/>
  <c r="P57" i="8"/>
  <c r="P65" i="8"/>
  <c r="D37" i="8"/>
  <c r="F37" i="8"/>
  <c r="D39" i="8"/>
  <c r="F39" i="8"/>
  <c r="D41" i="8"/>
  <c r="F41" i="8"/>
  <c r="D43" i="8"/>
  <c r="F43" i="8"/>
  <c r="D45" i="8"/>
  <c r="F45" i="8"/>
  <c r="D47" i="8"/>
  <c r="F47" i="8"/>
  <c r="D49" i="8"/>
  <c r="F49" i="8"/>
  <c r="D53" i="8"/>
  <c r="F53" i="8"/>
  <c r="D55" i="8"/>
  <c r="F55" i="8"/>
  <c r="D57" i="8"/>
  <c r="F57" i="8"/>
  <c r="D59" i="8"/>
  <c r="F59" i="8"/>
  <c r="D61" i="8"/>
  <c r="F61" i="8"/>
  <c r="D63" i="8"/>
  <c r="F63" i="8"/>
  <c r="D65" i="8"/>
  <c r="F65" i="8"/>
  <c r="D67" i="8"/>
  <c r="F67" i="8"/>
  <c r="D69" i="8"/>
  <c r="F69" i="8"/>
  <c r="D71" i="8"/>
  <c r="F71" i="8"/>
  <c r="D75" i="8"/>
  <c r="F75" i="8"/>
  <c r="D79" i="8"/>
  <c r="F79" i="8"/>
  <c r="D83" i="8"/>
  <c r="F83" i="8"/>
  <c r="D87" i="8"/>
  <c r="F87" i="8"/>
  <c r="D91" i="8"/>
  <c r="F91" i="8"/>
  <c r="D95" i="8"/>
  <c r="F95" i="8"/>
  <c r="D97" i="8"/>
  <c r="F97" i="8"/>
  <c r="D99" i="8"/>
  <c r="F99" i="8"/>
  <c r="D101" i="8"/>
  <c r="F101" i="8"/>
  <c r="D103" i="8"/>
  <c r="F103" i="8"/>
  <c r="D105" i="8"/>
  <c r="F105" i="8"/>
  <c r="D107" i="8"/>
  <c r="F107" i="8"/>
  <c r="D109" i="8"/>
  <c r="F109" i="8"/>
  <c r="D111" i="8"/>
  <c r="F111" i="8"/>
  <c r="D113" i="8"/>
  <c r="F113" i="8"/>
  <c r="F115" i="8"/>
  <c r="D115" i="8"/>
  <c r="D117" i="8"/>
  <c r="F117" i="8"/>
  <c r="D119" i="8"/>
  <c r="F119" i="8"/>
  <c r="D121" i="8"/>
  <c r="F121" i="8"/>
  <c r="F123" i="8"/>
  <c r="D123" i="8"/>
  <c r="D125" i="8"/>
  <c r="F125" i="8"/>
  <c r="E43" i="8"/>
  <c r="B43" i="8"/>
  <c r="BK43" i="8" s="1"/>
  <c r="C43" i="8" s="1"/>
  <c r="E47" i="8"/>
  <c r="B47" i="8"/>
  <c r="BK47" i="8" s="1"/>
  <c r="C47" i="8" s="1"/>
  <c r="E51" i="8"/>
  <c r="B51" i="8"/>
  <c r="BK51" i="8" s="1"/>
  <c r="C51" i="8" s="1"/>
  <c r="E55" i="8"/>
  <c r="B55" i="8"/>
  <c r="BK55" i="8" s="1"/>
  <c r="C55" i="8" s="1"/>
  <c r="E59" i="8"/>
  <c r="B59" i="8"/>
  <c r="BK59" i="8" s="1"/>
  <c r="C59" i="8" s="1"/>
  <c r="E63" i="8"/>
  <c r="B63" i="8"/>
  <c r="BK63" i="8" s="1"/>
  <c r="C63" i="8" s="1"/>
  <c r="E67" i="8"/>
  <c r="B67" i="8"/>
  <c r="BK67" i="8" s="1"/>
  <c r="C67" i="8" s="1"/>
  <c r="E71" i="8"/>
  <c r="B71" i="8"/>
  <c r="BK71" i="8" s="1"/>
  <c r="C71" i="8" s="1"/>
  <c r="E75" i="8"/>
  <c r="B75" i="8"/>
  <c r="BK75" i="8" s="1"/>
  <c r="C75" i="8" s="1"/>
  <c r="E79" i="8"/>
  <c r="B79" i="8"/>
  <c r="BK79" i="8" s="1"/>
  <c r="C79" i="8" s="1"/>
  <c r="E83" i="8"/>
  <c r="B83" i="8"/>
  <c r="BK83" i="8" s="1"/>
  <c r="C83" i="8" s="1"/>
  <c r="E87" i="8"/>
  <c r="B87" i="8"/>
  <c r="BK87" i="8" s="1"/>
  <c r="C87" i="8" s="1"/>
  <c r="E91" i="8"/>
  <c r="B91" i="8"/>
  <c r="BK91" i="8" s="1"/>
  <c r="C91" i="8" s="1"/>
  <c r="E95" i="8"/>
  <c r="B95" i="8"/>
  <c r="BK95" i="8" s="1"/>
  <c r="C95" i="8" s="1"/>
  <c r="E99" i="8"/>
  <c r="B99" i="8"/>
  <c r="BK99" i="8" s="1"/>
  <c r="C99" i="8" s="1"/>
  <c r="E103" i="8"/>
  <c r="B103" i="8"/>
  <c r="BK103" i="8" s="1"/>
  <c r="C103" i="8" s="1"/>
  <c r="E107" i="8"/>
  <c r="B107" i="8"/>
  <c r="BK107" i="8" s="1"/>
  <c r="C107" i="8" s="1"/>
  <c r="E111" i="8"/>
  <c r="B111" i="8"/>
  <c r="BK111" i="8" s="1"/>
  <c r="C111" i="8" s="1"/>
  <c r="E115" i="8"/>
  <c r="B115" i="8"/>
  <c r="BK115" i="8" s="1"/>
  <c r="C115" i="8" s="1"/>
  <c r="E119" i="8"/>
  <c r="B119" i="8"/>
  <c r="BK119" i="8" s="1"/>
  <c r="C119" i="8" s="1"/>
  <c r="E123" i="8"/>
  <c r="B123" i="8"/>
  <c r="BK123" i="8" s="1"/>
  <c r="C123" i="8" s="1"/>
  <c r="F93" i="8"/>
  <c r="E72" i="8"/>
  <c r="B72" i="8"/>
  <c r="BK72" i="8" s="1"/>
  <c r="C72" i="8" s="1"/>
  <c r="E76" i="8"/>
  <c r="B76" i="8"/>
  <c r="BK76" i="8" s="1"/>
  <c r="C76" i="8" s="1"/>
  <c r="E80" i="8"/>
  <c r="B80" i="8"/>
  <c r="BK80" i="8" s="1"/>
  <c r="C80" i="8" s="1"/>
  <c r="E84" i="8"/>
  <c r="B84" i="8"/>
  <c r="BK84" i="8" s="1"/>
  <c r="C84" i="8" s="1"/>
  <c r="E88" i="8"/>
  <c r="B88" i="8"/>
  <c r="BK88" i="8" s="1"/>
  <c r="C88" i="8" s="1"/>
  <c r="E92" i="8"/>
  <c r="B92" i="8"/>
  <c r="BK92" i="8" s="1"/>
  <c r="C92" i="8" s="1"/>
  <c r="E96" i="8"/>
  <c r="B96" i="8"/>
  <c r="BK96" i="8" s="1"/>
  <c r="C96" i="8" s="1"/>
  <c r="E100" i="8"/>
  <c r="B100" i="8"/>
  <c r="BK100" i="8" s="1"/>
  <c r="C100" i="8" s="1"/>
  <c r="E104" i="8"/>
  <c r="B104" i="8"/>
  <c r="BK104" i="8" s="1"/>
  <c r="C104" i="8" s="1"/>
  <c r="E108" i="8"/>
  <c r="B108" i="8"/>
  <c r="BK108" i="8" s="1"/>
  <c r="C108" i="8" s="1"/>
  <c r="E112" i="8"/>
  <c r="B112" i="8"/>
  <c r="BK112" i="8" s="1"/>
  <c r="C112" i="8" s="1"/>
  <c r="E116" i="8"/>
  <c r="B116" i="8"/>
  <c r="BK116" i="8" s="1"/>
  <c r="C116" i="8" s="1"/>
  <c r="E120" i="8"/>
  <c r="B120" i="8"/>
  <c r="BK120" i="8" s="1"/>
  <c r="C120" i="8" s="1"/>
  <c r="E124" i="8"/>
  <c r="B124" i="8"/>
  <c r="BK124" i="8" s="1"/>
  <c r="C124" i="8" s="1"/>
  <c r="E40" i="8"/>
  <c r="E48" i="8"/>
  <c r="E56" i="8"/>
  <c r="E64" i="8"/>
  <c r="D38" i="8"/>
  <c r="F38" i="8"/>
  <c r="D40" i="8"/>
  <c r="F40" i="8"/>
  <c r="D42" i="8"/>
  <c r="F42" i="8"/>
  <c r="D44" i="8"/>
  <c r="F44" i="8"/>
  <c r="D46" i="8"/>
  <c r="F46" i="8"/>
  <c r="D48" i="8"/>
  <c r="F48" i="8"/>
  <c r="D50" i="8"/>
  <c r="F50" i="8"/>
  <c r="D52" i="8"/>
  <c r="F52" i="8"/>
  <c r="D54" i="8"/>
  <c r="F54" i="8"/>
  <c r="D56" i="8"/>
  <c r="F56" i="8"/>
  <c r="D58" i="8"/>
  <c r="F58" i="8"/>
  <c r="D60" i="8"/>
  <c r="F60" i="8"/>
  <c r="D62" i="8"/>
  <c r="F62" i="8"/>
  <c r="D64" i="8"/>
  <c r="F64" i="8"/>
  <c r="D66" i="8"/>
  <c r="F66" i="8"/>
  <c r="D68" i="8"/>
  <c r="F68" i="8"/>
  <c r="D70" i="8"/>
  <c r="F70" i="8"/>
  <c r="D72" i="8"/>
  <c r="F72" i="8"/>
  <c r="D74" i="8"/>
  <c r="F74" i="8"/>
  <c r="D76" i="8"/>
  <c r="F76" i="8"/>
  <c r="D78" i="8"/>
  <c r="F78" i="8"/>
  <c r="D80" i="8"/>
  <c r="F80" i="8"/>
  <c r="D82" i="8"/>
  <c r="F82" i="8"/>
  <c r="D84" i="8"/>
  <c r="F84" i="8"/>
  <c r="D86" i="8"/>
  <c r="F86" i="8"/>
  <c r="D88" i="8"/>
  <c r="F88" i="8"/>
  <c r="D90" i="8"/>
  <c r="F90" i="8"/>
  <c r="D92" i="8"/>
  <c r="F92" i="8"/>
  <c r="D94" i="8"/>
  <c r="F94" i="8"/>
  <c r="D96" i="8"/>
  <c r="F96" i="8"/>
  <c r="D98" i="8"/>
  <c r="F98" i="8"/>
  <c r="D100" i="8"/>
  <c r="F100" i="8"/>
  <c r="D102" i="8"/>
  <c r="F102" i="8"/>
  <c r="D104" i="8"/>
  <c r="F104" i="8"/>
  <c r="D106" i="8"/>
  <c r="F106" i="8"/>
  <c r="D108" i="8"/>
  <c r="F108" i="8"/>
  <c r="D110" i="8"/>
  <c r="F110" i="8"/>
  <c r="D112" i="8"/>
  <c r="F112" i="8"/>
  <c r="D114" i="8"/>
  <c r="F114" i="8"/>
  <c r="D116" i="8"/>
  <c r="F116" i="8"/>
  <c r="D118" i="8"/>
  <c r="F118" i="8"/>
  <c r="D120" i="8"/>
  <c r="F120" i="8"/>
  <c r="D122" i="8"/>
  <c r="F122" i="8"/>
  <c r="F124" i="8"/>
  <c r="D124" i="8"/>
  <c r="E39" i="8"/>
  <c r="B39" i="8"/>
  <c r="E41" i="8"/>
  <c r="B41" i="8"/>
  <c r="BK41" i="8" s="1"/>
  <c r="C41" i="8" s="1"/>
  <c r="E45" i="8"/>
  <c r="B45" i="8"/>
  <c r="BK45" i="8" s="1"/>
  <c r="C45" i="8" s="1"/>
  <c r="E49" i="8"/>
  <c r="B49" i="8"/>
  <c r="BK49" i="8" s="1"/>
  <c r="C49" i="8" s="1"/>
  <c r="E53" i="8"/>
  <c r="B53" i="8"/>
  <c r="BK53" i="8" s="1"/>
  <c r="C53" i="8" s="1"/>
  <c r="E57" i="8"/>
  <c r="B57" i="8"/>
  <c r="BK57" i="8" s="1"/>
  <c r="C57" i="8" s="1"/>
  <c r="E61" i="8"/>
  <c r="B61" i="8"/>
  <c r="BK61" i="8" s="1"/>
  <c r="C61" i="8" s="1"/>
  <c r="E65" i="8"/>
  <c r="B65" i="8"/>
  <c r="BK65" i="8" s="1"/>
  <c r="C65" i="8" s="1"/>
  <c r="E69" i="8"/>
  <c r="B69" i="8"/>
  <c r="BK69" i="8" s="1"/>
  <c r="C69" i="8" s="1"/>
  <c r="E73" i="8"/>
  <c r="B73" i="8"/>
  <c r="BK73" i="8" s="1"/>
  <c r="C73" i="8" s="1"/>
  <c r="E77" i="8"/>
  <c r="B77" i="8"/>
  <c r="BK77" i="8" s="1"/>
  <c r="C77" i="8" s="1"/>
  <c r="E81" i="8"/>
  <c r="B81" i="8"/>
  <c r="BK81" i="8" s="1"/>
  <c r="C81" i="8" s="1"/>
  <c r="E85" i="8"/>
  <c r="B85" i="8"/>
  <c r="BK85" i="8" s="1"/>
  <c r="C85" i="8" s="1"/>
  <c r="E89" i="8"/>
  <c r="B89" i="8"/>
  <c r="BK89" i="8" s="1"/>
  <c r="C89" i="8" s="1"/>
  <c r="E93" i="8"/>
  <c r="B93" i="8"/>
  <c r="BK93" i="8" s="1"/>
  <c r="C93" i="8" s="1"/>
  <c r="E97" i="8"/>
  <c r="B97" i="8"/>
  <c r="BK97" i="8" s="1"/>
  <c r="C97" i="8" s="1"/>
  <c r="E101" i="8"/>
  <c r="B101" i="8"/>
  <c r="BK101" i="8" s="1"/>
  <c r="C101" i="8" s="1"/>
  <c r="E105" i="8"/>
  <c r="B105" i="8"/>
  <c r="BK105" i="8" s="1"/>
  <c r="C105" i="8" s="1"/>
  <c r="E109" i="8"/>
  <c r="B109" i="8"/>
  <c r="BK109" i="8" s="1"/>
  <c r="C109" i="8" s="1"/>
  <c r="E113" i="8"/>
  <c r="B113" i="8"/>
  <c r="BK113" i="8" s="1"/>
  <c r="C113" i="8" s="1"/>
  <c r="E117" i="8"/>
  <c r="B117" i="8"/>
  <c r="BK117" i="8" s="1"/>
  <c r="C117" i="8" s="1"/>
  <c r="E121" i="8"/>
  <c r="B121" i="8"/>
  <c r="BK121" i="8" s="1"/>
  <c r="C121" i="8" s="1"/>
  <c r="B125" i="8"/>
  <c r="BK125" i="8" s="1"/>
  <c r="C125" i="8" s="1"/>
  <c r="E125" i="8"/>
  <c r="F73" i="8"/>
  <c r="F77" i="8"/>
  <c r="F81" i="8"/>
  <c r="F85" i="8"/>
  <c r="F89" i="8"/>
  <c r="D51" i="8"/>
  <c r="N17" i="8" l="1"/>
  <c r="D24" i="8" s="1"/>
  <c r="BM95" i="8"/>
  <c r="BM57" i="8"/>
  <c r="BM88" i="8"/>
  <c r="BM67" i="8"/>
  <c r="BM38" i="8"/>
  <c r="BM102" i="8"/>
  <c r="BM39" i="8"/>
  <c r="BM52" i="8"/>
  <c r="BM116" i="8"/>
  <c r="BM101" i="8"/>
  <c r="BM66" i="8"/>
  <c r="BM105" i="8"/>
  <c r="BM64" i="8"/>
  <c r="BM115" i="8"/>
  <c r="BM77" i="8"/>
  <c r="BM78" i="8"/>
  <c r="BM87" i="8"/>
  <c r="BM49" i="8"/>
  <c r="BM92" i="8"/>
  <c r="BM59" i="8"/>
  <c r="BM42" i="8"/>
  <c r="BM106" i="8"/>
  <c r="BM89" i="8"/>
  <c r="BM96" i="8"/>
  <c r="BM109" i="8"/>
  <c r="BM86" i="8"/>
  <c r="BM113" i="8"/>
  <c r="BM76" i="8"/>
  <c r="BM43" i="8"/>
  <c r="BM74" i="8"/>
  <c r="BM73" i="8"/>
  <c r="BM104" i="8"/>
  <c r="BM93" i="8"/>
  <c r="BM97" i="8"/>
  <c r="BM84" i="8"/>
  <c r="BM117" i="8"/>
  <c r="BM82" i="8"/>
  <c r="BM40" i="8"/>
  <c r="BM120" i="8"/>
  <c r="BM65" i="8"/>
  <c r="BM108" i="8"/>
  <c r="BM79" i="8"/>
  <c r="BM99" i="8"/>
  <c r="BM119" i="8"/>
  <c r="BM123" i="8"/>
  <c r="BM53" i="8"/>
  <c r="BM121" i="8"/>
  <c r="BM70" i="8"/>
  <c r="BM75" i="8"/>
  <c r="BM94" i="8"/>
  <c r="BM111" i="8"/>
  <c r="BM118" i="8"/>
  <c r="BM69" i="8"/>
  <c r="BM46" i="8"/>
  <c r="BM114" i="8"/>
  <c r="BM47" i="8"/>
  <c r="BM50" i="8"/>
  <c r="BM125" i="8"/>
  <c r="BM124" i="8"/>
  <c r="BM41" i="8"/>
  <c r="BM112" i="8"/>
  <c r="BM61" i="8"/>
  <c r="BM110" i="8"/>
  <c r="BM81" i="8"/>
  <c r="BM100" i="8"/>
  <c r="BM85" i="8"/>
  <c r="BM90" i="8"/>
  <c r="BM45" i="8"/>
  <c r="BM98" i="8"/>
  <c r="BM62" i="8"/>
  <c r="BM60" i="8"/>
  <c r="BM80" i="8"/>
  <c r="BM68" i="8"/>
  <c r="BM48" i="8"/>
  <c r="BM36" i="8"/>
  <c r="BM72" i="8"/>
  <c r="BM63" i="8"/>
  <c r="BM56" i="8"/>
  <c r="BM83" i="8"/>
  <c r="BM54" i="8"/>
  <c r="BM103" i="8"/>
  <c r="BM44" i="8"/>
  <c r="BM107" i="8"/>
  <c r="BM37" i="8"/>
  <c r="BM122" i="8"/>
  <c r="BM51" i="8"/>
  <c r="BM71" i="8"/>
  <c r="BM91" i="8"/>
  <c r="BM55" i="8"/>
  <c r="BM58" i="8"/>
  <c r="AG37" i="8"/>
  <c r="T56" i="8"/>
  <c r="R56" i="8"/>
  <c r="AG56" i="8" s="1"/>
  <c r="S56" i="8"/>
  <c r="U56" i="8"/>
  <c r="T68" i="8"/>
  <c r="R68" i="8"/>
  <c r="AG68" i="8" s="1"/>
  <c r="S68" i="8"/>
  <c r="U68" i="8"/>
  <c r="T39" i="8"/>
  <c r="R39" i="8"/>
  <c r="AG39" i="8" s="1"/>
  <c r="S39" i="8"/>
  <c r="U39" i="8"/>
  <c r="AG47" i="8"/>
  <c r="T47" i="8"/>
  <c r="S47" i="8"/>
  <c r="R47" i="8"/>
  <c r="U47" i="8"/>
  <c r="T55" i="8"/>
  <c r="U55" i="8"/>
  <c r="R55" i="8"/>
  <c r="AG55" i="8" s="1"/>
  <c r="S55" i="8"/>
  <c r="T78" i="8"/>
  <c r="R78" i="8"/>
  <c r="AG78" i="8" s="1"/>
  <c r="S78" i="8"/>
  <c r="U78" i="8"/>
  <c r="AG86" i="8"/>
  <c r="T86" i="8"/>
  <c r="R86" i="8"/>
  <c r="S86" i="8"/>
  <c r="U86" i="8"/>
  <c r="T94" i="8"/>
  <c r="R94" i="8"/>
  <c r="AG94" i="8" s="1"/>
  <c r="S94" i="8"/>
  <c r="U94" i="8"/>
  <c r="T125" i="8"/>
  <c r="AG125" i="8"/>
  <c r="S125" i="8"/>
  <c r="U125" i="8"/>
  <c r="R125" i="8"/>
  <c r="T110" i="8"/>
  <c r="R110" i="8"/>
  <c r="AG110" i="8" s="1"/>
  <c r="S110" i="8"/>
  <c r="U110" i="8"/>
  <c r="AG118" i="8"/>
  <c r="T118" i="8"/>
  <c r="R118" i="8"/>
  <c r="S118" i="8"/>
  <c r="U118" i="8"/>
  <c r="AG117" i="8"/>
  <c r="T117" i="8"/>
  <c r="S117" i="8"/>
  <c r="U117" i="8"/>
  <c r="R117" i="8"/>
  <c r="T58" i="8"/>
  <c r="R58" i="8"/>
  <c r="AG58" i="8" s="1"/>
  <c r="S58" i="8"/>
  <c r="U58" i="8"/>
  <c r="T48" i="8"/>
  <c r="U48" i="8"/>
  <c r="R48" i="8"/>
  <c r="AG48" i="8" s="1"/>
  <c r="S48" i="8"/>
  <c r="T54" i="8"/>
  <c r="R54" i="8"/>
  <c r="AG54" i="8" s="1"/>
  <c r="S54" i="8"/>
  <c r="U54" i="8"/>
  <c r="T60" i="8"/>
  <c r="R60" i="8"/>
  <c r="AG60" i="8" s="1"/>
  <c r="S60" i="8"/>
  <c r="U60" i="8"/>
  <c r="T45" i="8"/>
  <c r="R45" i="8"/>
  <c r="AG45" i="8" s="1"/>
  <c r="U45" i="8"/>
  <c r="S45" i="8"/>
  <c r="T53" i="8"/>
  <c r="U53" i="8"/>
  <c r="S53" i="8"/>
  <c r="R53" i="8"/>
  <c r="AG53" i="8" s="1"/>
  <c r="AG61" i="8"/>
  <c r="T61" i="8"/>
  <c r="U61" i="8"/>
  <c r="S61" i="8"/>
  <c r="R61" i="8"/>
  <c r="T69" i="8"/>
  <c r="U69" i="8"/>
  <c r="R69" i="8"/>
  <c r="AG69" i="8" s="1"/>
  <c r="S69" i="8"/>
  <c r="T76" i="8"/>
  <c r="R76" i="8"/>
  <c r="AG76" i="8" s="1"/>
  <c r="S76" i="8"/>
  <c r="U76" i="8"/>
  <c r="AG84" i="8"/>
  <c r="T84" i="8"/>
  <c r="R84" i="8"/>
  <c r="S84" i="8"/>
  <c r="U84" i="8"/>
  <c r="AG92" i="8"/>
  <c r="T92" i="8"/>
  <c r="R92" i="8"/>
  <c r="S92" i="8"/>
  <c r="U92" i="8"/>
  <c r="T73" i="8"/>
  <c r="U73" i="8"/>
  <c r="S73" i="8"/>
  <c r="R73" i="8"/>
  <c r="AG73" i="8" s="1"/>
  <c r="T81" i="8"/>
  <c r="U81" i="8"/>
  <c r="S81" i="8"/>
  <c r="R81" i="8"/>
  <c r="AG81" i="8" s="1"/>
  <c r="T89" i="8"/>
  <c r="S89" i="8"/>
  <c r="U89" i="8"/>
  <c r="R89" i="8"/>
  <c r="AG89" i="8" s="1"/>
  <c r="AG100" i="8"/>
  <c r="T100" i="8"/>
  <c r="R100" i="8"/>
  <c r="S100" i="8"/>
  <c r="U100" i="8"/>
  <c r="T108" i="8"/>
  <c r="R108" i="8"/>
  <c r="AG108" i="8" s="1"/>
  <c r="S108" i="8"/>
  <c r="U108" i="8"/>
  <c r="T116" i="8"/>
  <c r="R116" i="8"/>
  <c r="AG116" i="8" s="1"/>
  <c r="S116" i="8"/>
  <c r="U116" i="8"/>
  <c r="T119" i="8"/>
  <c r="S119" i="8"/>
  <c r="U119" i="8"/>
  <c r="R119" i="8"/>
  <c r="AG119" i="8" s="1"/>
  <c r="T99" i="8"/>
  <c r="S99" i="8"/>
  <c r="U99" i="8"/>
  <c r="R99" i="8"/>
  <c r="AG99" i="8" s="1"/>
  <c r="T107" i="8"/>
  <c r="S107" i="8"/>
  <c r="U107" i="8"/>
  <c r="R107" i="8"/>
  <c r="AG107" i="8" s="1"/>
  <c r="T115" i="8"/>
  <c r="S115" i="8"/>
  <c r="U115" i="8"/>
  <c r="R115" i="8"/>
  <c r="AG115" i="8" s="1"/>
  <c r="T122" i="8"/>
  <c r="R122" i="8"/>
  <c r="AG122" i="8" s="1"/>
  <c r="S122" i="8"/>
  <c r="U122" i="8"/>
  <c r="T50" i="8"/>
  <c r="R50" i="8"/>
  <c r="AG50" i="8" s="1"/>
  <c r="S50" i="8"/>
  <c r="U50" i="8"/>
  <c r="T64" i="8"/>
  <c r="R64" i="8"/>
  <c r="AG64" i="8" s="1"/>
  <c r="S64" i="8"/>
  <c r="U64" i="8"/>
  <c r="T70" i="8"/>
  <c r="R70" i="8"/>
  <c r="AG70" i="8" s="1"/>
  <c r="S70" i="8"/>
  <c r="U70" i="8"/>
  <c r="T44" i="8"/>
  <c r="U44" i="8"/>
  <c r="S44" i="8"/>
  <c r="R44" i="8"/>
  <c r="AG44" i="8" s="1"/>
  <c r="T41" i="8"/>
  <c r="R41" i="8"/>
  <c r="AG41" i="8" s="1"/>
  <c r="U41" i="8"/>
  <c r="S41" i="8"/>
  <c r="T49" i="8"/>
  <c r="S49" i="8"/>
  <c r="R49" i="8"/>
  <c r="AG49" i="8" s="1"/>
  <c r="U49" i="8"/>
  <c r="T57" i="8"/>
  <c r="U57" i="8"/>
  <c r="S57" i="8"/>
  <c r="R57" i="8"/>
  <c r="AG57" i="8" s="1"/>
  <c r="T65" i="8"/>
  <c r="U65" i="8"/>
  <c r="S65" i="8"/>
  <c r="R65" i="8"/>
  <c r="AG65" i="8" s="1"/>
  <c r="T72" i="8"/>
  <c r="R72" i="8"/>
  <c r="AG72" i="8" s="1"/>
  <c r="S72" i="8"/>
  <c r="U72" i="8"/>
  <c r="AG80" i="8"/>
  <c r="T80" i="8"/>
  <c r="R80" i="8"/>
  <c r="S80" i="8"/>
  <c r="U80" i="8"/>
  <c r="T88" i="8"/>
  <c r="R88" i="8"/>
  <c r="AG88" i="8" s="1"/>
  <c r="S88" i="8"/>
  <c r="U88" i="8"/>
  <c r="T121" i="8"/>
  <c r="S121" i="8"/>
  <c r="U121" i="8"/>
  <c r="R121" i="8"/>
  <c r="AG121" i="8" s="1"/>
  <c r="T77" i="8"/>
  <c r="U77" i="8"/>
  <c r="R77" i="8"/>
  <c r="AG77" i="8" s="1"/>
  <c r="S77" i="8"/>
  <c r="T85" i="8"/>
  <c r="S85" i="8"/>
  <c r="U85" i="8"/>
  <c r="R85" i="8"/>
  <c r="AG85" i="8" s="1"/>
  <c r="T93" i="8"/>
  <c r="S93" i="8"/>
  <c r="U93" i="8"/>
  <c r="R93" i="8"/>
  <c r="AG93" i="8" s="1"/>
  <c r="T96" i="8"/>
  <c r="R96" i="8"/>
  <c r="AG96" i="8" s="1"/>
  <c r="S96" i="8"/>
  <c r="U96" i="8"/>
  <c r="AG104" i="8"/>
  <c r="T104" i="8"/>
  <c r="R104" i="8"/>
  <c r="S104" i="8"/>
  <c r="U104" i="8"/>
  <c r="T112" i="8"/>
  <c r="R112" i="8"/>
  <c r="AG112" i="8" s="1"/>
  <c r="S112" i="8"/>
  <c r="U112" i="8"/>
  <c r="T95" i="8"/>
  <c r="S95" i="8"/>
  <c r="U95" i="8"/>
  <c r="R95" i="8"/>
  <c r="AG95" i="8" s="1"/>
  <c r="T103" i="8"/>
  <c r="S103" i="8"/>
  <c r="U103" i="8"/>
  <c r="R103" i="8"/>
  <c r="AG103" i="8" s="1"/>
  <c r="T111" i="8"/>
  <c r="S111" i="8"/>
  <c r="U111" i="8"/>
  <c r="R111" i="8"/>
  <c r="AG111" i="8" s="1"/>
  <c r="BK39" i="8"/>
  <c r="C39" i="8" s="1"/>
  <c r="CE16" i="8"/>
  <c r="T62" i="8"/>
  <c r="R62" i="8"/>
  <c r="AG62" i="8" s="1"/>
  <c r="S62" i="8"/>
  <c r="U62" i="8"/>
  <c r="T63" i="8"/>
  <c r="U63" i="8"/>
  <c r="R63" i="8"/>
  <c r="AG63" i="8" s="1"/>
  <c r="S63" i="8"/>
  <c r="T75" i="8"/>
  <c r="U75" i="8"/>
  <c r="S75" i="8"/>
  <c r="R75" i="8"/>
  <c r="AG75" i="8" s="1"/>
  <c r="T83" i="8"/>
  <c r="S83" i="8"/>
  <c r="U83" i="8"/>
  <c r="R83" i="8"/>
  <c r="AG83" i="8" s="1"/>
  <c r="T91" i="8"/>
  <c r="S91" i="8"/>
  <c r="U91" i="8"/>
  <c r="R91" i="8"/>
  <c r="AG91" i="8" s="1"/>
  <c r="T102" i="8"/>
  <c r="R102" i="8"/>
  <c r="AG102" i="8" s="1"/>
  <c r="S102" i="8"/>
  <c r="U102" i="8"/>
  <c r="T123" i="8"/>
  <c r="S123" i="8"/>
  <c r="U123" i="8"/>
  <c r="R123" i="8"/>
  <c r="AG123" i="8" s="1"/>
  <c r="T101" i="8"/>
  <c r="S101" i="8"/>
  <c r="U101" i="8"/>
  <c r="R101" i="8"/>
  <c r="AG101" i="8" s="1"/>
  <c r="T109" i="8"/>
  <c r="S109" i="8"/>
  <c r="U109" i="8"/>
  <c r="R109" i="8"/>
  <c r="AG109" i="8" s="1"/>
  <c r="AG124" i="8"/>
  <c r="T124" i="8"/>
  <c r="R124" i="8"/>
  <c r="S124" i="8"/>
  <c r="U124" i="8"/>
  <c r="T40" i="8"/>
  <c r="U40" i="8"/>
  <c r="S40" i="8"/>
  <c r="R40" i="8"/>
  <c r="AG40" i="8" s="1"/>
  <c r="T46" i="8"/>
  <c r="U46" i="8"/>
  <c r="R46" i="8"/>
  <c r="AG46" i="8" s="1"/>
  <c r="S46" i="8"/>
  <c r="T52" i="8"/>
  <c r="R52" i="8"/>
  <c r="AG52" i="8" s="1"/>
  <c r="U52" i="8"/>
  <c r="S52" i="8"/>
  <c r="BL36" i="8"/>
  <c r="M36" i="8" s="1"/>
  <c r="CD14" i="8"/>
  <c r="CB22" i="8" s="1"/>
  <c r="CB14" i="8"/>
  <c r="CE14" i="8"/>
  <c r="T43" i="8"/>
  <c r="R43" i="8"/>
  <c r="AG43" i="8" s="1"/>
  <c r="S43" i="8"/>
  <c r="U43" i="8"/>
  <c r="T51" i="8"/>
  <c r="U51" i="8"/>
  <c r="R51" i="8"/>
  <c r="AG51" i="8" s="1"/>
  <c r="S51" i="8"/>
  <c r="T59" i="8"/>
  <c r="U59" i="8"/>
  <c r="R59" i="8"/>
  <c r="AG59" i="8" s="1"/>
  <c r="S59" i="8"/>
  <c r="T67" i="8"/>
  <c r="U67" i="8"/>
  <c r="S67" i="8"/>
  <c r="R67" i="8"/>
  <c r="AG67" i="8" s="1"/>
  <c r="T74" i="8"/>
  <c r="R74" i="8"/>
  <c r="AG74" i="8" s="1"/>
  <c r="S74" i="8"/>
  <c r="U74" i="8"/>
  <c r="AG82" i="8"/>
  <c r="T82" i="8"/>
  <c r="R82" i="8"/>
  <c r="S82" i="8"/>
  <c r="U82" i="8"/>
  <c r="T90" i="8"/>
  <c r="R90" i="8"/>
  <c r="AG90" i="8" s="1"/>
  <c r="S90" i="8"/>
  <c r="U90" i="8"/>
  <c r="T71" i="8"/>
  <c r="U71" i="8"/>
  <c r="R71" i="8"/>
  <c r="AG71" i="8" s="1"/>
  <c r="S71" i="8"/>
  <c r="AG79" i="8"/>
  <c r="T79" i="8"/>
  <c r="U79" i="8"/>
  <c r="R79" i="8"/>
  <c r="S79" i="8"/>
  <c r="T87" i="8"/>
  <c r="S87" i="8"/>
  <c r="U87" i="8"/>
  <c r="R87" i="8"/>
  <c r="AG87" i="8" s="1"/>
  <c r="T98" i="8"/>
  <c r="R98" i="8"/>
  <c r="AG98" i="8" s="1"/>
  <c r="S98" i="8"/>
  <c r="U98" i="8"/>
  <c r="T106" i="8"/>
  <c r="R106" i="8"/>
  <c r="AG106" i="8" s="1"/>
  <c r="S106" i="8"/>
  <c r="U106" i="8"/>
  <c r="T114" i="8"/>
  <c r="R114" i="8"/>
  <c r="AG114" i="8" s="1"/>
  <c r="S114" i="8"/>
  <c r="U114" i="8"/>
  <c r="T97" i="8"/>
  <c r="S97" i="8"/>
  <c r="U97" i="8"/>
  <c r="R97" i="8"/>
  <c r="AG97" i="8" s="1"/>
  <c r="T105" i="8"/>
  <c r="S105" i="8"/>
  <c r="U105" i="8"/>
  <c r="R105" i="8"/>
  <c r="AG105" i="8" s="1"/>
  <c r="T113" i="8"/>
  <c r="S113" i="8"/>
  <c r="U113" i="8"/>
  <c r="R113" i="8"/>
  <c r="AG113" i="8" s="1"/>
  <c r="AG120" i="8"/>
  <c r="R120" i="8"/>
  <c r="T120" i="8"/>
  <c r="S120" i="8"/>
  <c r="U120" i="8"/>
  <c r="T42" i="8"/>
  <c r="U42" i="8"/>
  <c r="R42" i="8"/>
  <c r="AG42" i="8" s="1"/>
  <c r="S42" i="8"/>
  <c r="G21" i="8"/>
  <c r="H21" i="8" l="1"/>
  <c r="D23" i="8" s="1"/>
  <c r="CB23" i="8"/>
  <c r="D26" i="8"/>
  <c r="I21" i="8" l="1"/>
  <c r="CB11" i="8" s="1"/>
</calcChain>
</file>

<file path=xl/sharedStrings.xml><?xml version="1.0" encoding="utf-8"?>
<sst xmlns="http://schemas.openxmlformats.org/spreadsheetml/2006/main" count="289" uniqueCount="173">
  <si>
    <t>Manufacturer:</t>
  </si>
  <si>
    <t>Engine Family:</t>
  </si>
  <si>
    <t>PLT Test Contact:</t>
  </si>
  <si>
    <t>Email Address:</t>
  </si>
  <si>
    <t>Phone #:</t>
  </si>
  <si>
    <t>PLT Engine Test Results</t>
  </si>
  <si>
    <t>Test</t>
  </si>
  <si>
    <t>Number</t>
  </si>
  <si>
    <t>Date</t>
  </si>
  <si>
    <t>Comments:</t>
  </si>
  <si>
    <t>Engine</t>
  </si>
  <si>
    <t>ID</t>
  </si>
  <si>
    <t>Build</t>
  </si>
  <si>
    <t>Include in</t>
  </si>
  <si>
    <t>CumSum?</t>
  </si>
  <si>
    <t>Location</t>
  </si>
  <si>
    <t>Contact</t>
  </si>
  <si>
    <t>HC+NOx</t>
  </si>
  <si>
    <t>Initial</t>
  </si>
  <si>
    <t>Result</t>
  </si>
  <si>
    <t>CO</t>
  </si>
  <si>
    <t>Service</t>
  </si>
  <si>
    <t>Hours</t>
  </si>
  <si>
    <t>Accumulation</t>
  </si>
  <si>
    <t>Actual</t>
  </si>
  <si>
    <t>Sample</t>
  </si>
  <si>
    <t>Required</t>
  </si>
  <si>
    <t>Mean</t>
  </si>
  <si>
    <t>Standard</t>
  </si>
  <si>
    <t>Deviation</t>
  </si>
  <si>
    <t>CumSum</t>
  </si>
  <si>
    <t>Action</t>
  </si>
  <si>
    <t>Limit</t>
  </si>
  <si>
    <t>Prior</t>
  </si>
  <si>
    <t>Test Comments</t>
  </si>
  <si>
    <t>yes</t>
  </si>
  <si>
    <t>no</t>
  </si>
  <si>
    <t>Invalid?</t>
  </si>
  <si>
    <t>Invalid</t>
  </si>
  <si>
    <t>Reason</t>
  </si>
  <si>
    <t>Failure</t>
  </si>
  <si>
    <t>Remedy</t>
  </si>
  <si>
    <t>Repairs</t>
  </si>
  <si>
    <t>Warnings</t>
  </si>
  <si>
    <t>Included</t>
  </si>
  <si>
    <t>Results</t>
  </si>
  <si>
    <t>Data</t>
  </si>
  <si>
    <t>Calculation</t>
  </si>
  <si>
    <t>Exists</t>
  </si>
  <si>
    <t>n</t>
  </si>
  <si>
    <t>t-value</t>
  </si>
  <si>
    <t>Size (n)</t>
  </si>
  <si>
    <t>Size (N)</t>
  </si>
  <si>
    <t>Requirement</t>
  </si>
  <si>
    <t>Met?</t>
  </si>
  <si>
    <t>Fail?</t>
  </si>
  <si>
    <t>Pass?</t>
  </si>
  <si>
    <t>Maximum Tests:</t>
  </si>
  <si>
    <t>HC+NOx (N-met?):</t>
  </si>
  <si>
    <t>CO (N-met?):</t>
  </si>
  <si>
    <t>CO?</t>
  </si>
  <si>
    <t>Current PLT Test Status:</t>
  </si>
  <si>
    <t>Calculated Results Data</t>
  </si>
  <si>
    <t>CO - Calculations</t>
  </si>
  <si>
    <t>Large SI</t>
  </si>
  <si>
    <t>Small SI</t>
  </si>
  <si>
    <t>Notes:</t>
  </si>
  <si>
    <t>HC+NOx - Calculations</t>
  </si>
  <si>
    <t>Quarterly Requirements Check</t>
  </si>
  <si>
    <t># Q1</t>
  </si>
  <si>
    <t># Q2</t>
  </si>
  <si>
    <t># Q3</t>
  </si>
  <si>
    <t># Q4</t>
  </si>
  <si>
    <t>year</t>
  </si>
  <si>
    <t>month</t>
  </si>
  <si>
    <t xml:space="preserve">day </t>
  </si>
  <si>
    <t>q1</t>
  </si>
  <si>
    <t>q2</t>
  </si>
  <si>
    <t>q3</t>
  </si>
  <si>
    <t>q4</t>
  </si>
  <si>
    <t>Marine SI</t>
  </si>
  <si>
    <t>HIDDEN FIELDS</t>
  </si>
  <si>
    <t>Is this a carry-over engine family?</t>
  </si>
  <si>
    <t>Time</t>
  </si>
  <si>
    <t>CALC N</t>
  </si>
  <si>
    <t>g/bhp-hr</t>
  </si>
  <si>
    <t>g/kW-hr</t>
  </si>
  <si>
    <t>Projected Annual Production Volume:</t>
  </si>
  <si>
    <t>Carryover?</t>
  </si>
  <si>
    <t>HC</t>
  </si>
  <si>
    <t xml:space="preserve">Initial </t>
  </si>
  <si>
    <t>HC?</t>
  </si>
  <si>
    <t>CO (passing status?)</t>
  </si>
  <si>
    <t>Rounded Result</t>
  </si>
  <si>
    <t>Det. Result</t>
  </si>
  <si>
    <t>CO Test #</t>
  </si>
  <si>
    <t>CO Binary</t>
  </si>
  <si>
    <t>HC+NOx Binary</t>
  </si>
  <si>
    <t>Additive</t>
  </si>
  <si>
    <t>Multiplicative</t>
  </si>
  <si>
    <t>Production Period</t>
  </si>
  <si>
    <t>From:</t>
  </si>
  <si>
    <t>To:</t>
  </si>
  <si>
    <t xml:space="preserve"> </t>
  </si>
  <si>
    <t>t-value CO</t>
  </si>
  <si>
    <t>t-value HC+NOx</t>
  </si>
  <si>
    <t>Final or</t>
  </si>
  <si>
    <t>Initial?</t>
  </si>
  <si>
    <t>final</t>
  </si>
  <si>
    <t>N/A</t>
  </si>
  <si>
    <t>initial</t>
  </si>
  <si>
    <t>Are you required to test CO?</t>
  </si>
  <si>
    <t>HC+NOx (passing status?)</t>
  </si>
  <si>
    <t>HC+NOx Test #</t>
  </si>
  <si>
    <t>EFName</t>
  </si>
  <si>
    <t>Status</t>
  </si>
  <si>
    <t>HC res</t>
  </si>
  <si>
    <t>HC stan</t>
  </si>
  <si>
    <t>CO res</t>
  </si>
  <si>
    <t>CO stan</t>
  </si>
  <si>
    <t>HC+NOx res</t>
  </si>
  <si>
    <t>HC+NOx stan</t>
  </si>
  <si>
    <t>NOx res</t>
  </si>
  <si>
    <t>NOx stan</t>
  </si>
  <si>
    <t>PM res</t>
  </si>
  <si>
    <t>PM stan</t>
  </si>
  <si>
    <t>Tests Required</t>
  </si>
  <si>
    <t>Valid Tests</t>
  </si>
  <si>
    <t>Invalid Tests</t>
  </si>
  <si>
    <t>Date Start</t>
  </si>
  <si>
    <t>Date End</t>
  </si>
  <si>
    <t>comment</t>
  </si>
  <si>
    <t>Quarter</t>
  </si>
  <si>
    <t>Engine Fuel Type:</t>
  </si>
  <si>
    <t>Natural Gas</t>
  </si>
  <si>
    <t>Alcohol</t>
  </si>
  <si>
    <t>Gasoline/LPG</t>
  </si>
  <si>
    <t>Current Quarter:</t>
  </si>
  <si>
    <t xml:space="preserve">    Paperwork Reduction Act Notice</t>
  </si>
  <si>
    <t>United States</t>
  </si>
  <si>
    <t>Office of Transportation and Air Quality</t>
  </si>
  <si>
    <t>Manufacturer Production Line Testing Report for Large Spark Ignition Engines</t>
  </si>
  <si>
    <t>Manufacturer Notes</t>
  </si>
  <si>
    <t>OMB No. 2060-0338</t>
  </si>
  <si>
    <t xml:space="preserve">Approval Expires on </t>
  </si>
  <si>
    <t>EPA Form  5900-130</t>
  </si>
  <si>
    <t xml:space="preserve">Manufacturer Data Submission Template -- INSTRUCTIONS </t>
  </si>
  <si>
    <t>Basic Information</t>
  </si>
  <si>
    <t>Paperwork Reduction Act Notice</t>
  </si>
  <si>
    <t>PASSING STATUS:</t>
  </si>
  <si>
    <t>Submission Date</t>
  </si>
  <si>
    <t xml:space="preserve">EPA </t>
  </si>
  <si>
    <t>APPROVED</t>
  </si>
  <si>
    <t>HC+NOx Emission Limit</t>
  </si>
  <si>
    <t>CO Emission Limit</t>
  </si>
  <si>
    <t>Environmental Protection Agency</t>
  </si>
  <si>
    <t>NOx</t>
  </si>
  <si>
    <t>DF (HC)</t>
  </si>
  <si>
    <t>DF Type (HC)</t>
  </si>
  <si>
    <t>DF (NOx)</t>
  </si>
  <si>
    <t>DF Type (NOx)</t>
  </si>
  <si>
    <t>DF (CO)</t>
  </si>
  <si>
    <t>DF Type (CO)</t>
  </si>
  <si>
    <t>Rounded</t>
  </si>
  <si>
    <t>HC Final</t>
  </si>
  <si>
    <t>HC+NOx Final</t>
  </si>
  <si>
    <t>NOx Final</t>
  </si>
  <si>
    <t>CO Final</t>
  </si>
  <si>
    <t>Pre-approved reduced required sample size*:</t>
  </si>
  <si>
    <t xml:space="preserve"> *If left blank, minimum required sample size = 8 (for projected production &gt; 800) </t>
  </si>
  <si>
    <t xml:space="preserve">  or 1% of projected production (for projected production &lt;= 800).</t>
  </si>
  <si>
    <t>Last Revision: August 2010    Version Number: 4.6</t>
  </si>
  <si>
    <t>The public reporting and recordkeeping burden for this collection of information is estimated to average 453.79 hours per respondent.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5900-130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</si>
</sst>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m/d/yy;@"/>
    <numFmt numFmtId="165" formatCode="#,##0.0_);\(#,##0.0\)"/>
    <numFmt numFmtId="166" formatCode="#,##0.000"/>
    <numFmt numFmtId="167" formatCode="0.0%"/>
    <numFmt numFmtId="168" formatCode="h:mm;@"/>
    <numFmt numFmtId="169" formatCode="0.0"/>
  </numFmts>
  <fonts count="38" x14ac:knownFonts="1">
    <font>
      <sz val="10"/>
      <name val="Arial"/>
    </font>
    <font>
      <sz val="10"/>
      <name val="Arial"/>
      <family val="2"/>
    </font>
    <font>
      <sz val="8"/>
      <name val="Arial"/>
      <family val="2"/>
    </font>
    <font>
      <b/>
      <sz val="10"/>
      <name val="Arial"/>
      <family val="2"/>
    </font>
    <font>
      <i/>
      <sz val="10"/>
      <color indexed="18"/>
      <name val="Arial"/>
      <family val="2"/>
    </font>
    <font>
      <sz val="10"/>
      <color indexed="18"/>
      <name val="Arial"/>
      <family val="2"/>
    </font>
    <font>
      <b/>
      <sz val="11"/>
      <color indexed="9"/>
      <name val="Arial"/>
      <family val="2"/>
    </font>
    <font>
      <b/>
      <sz val="10"/>
      <color indexed="10"/>
      <name val="Arial"/>
      <family val="2"/>
    </font>
    <font>
      <b/>
      <sz val="8"/>
      <color indexed="10"/>
      <name val="Arial"/>
      <family val="2"/>
    </font>
    <font>
      <b/>
      <sz val="8"/>
      <name val="Arial"/>
      <family val="2"/>
    </font>
    <font>
      <sz val="10"/>
      <name val="Arial"/>
      <family val="2"/>
    </font>
    <font>
      <b/>
      <sz val="10"/>
      <color indexed="17"/>
      <name val="Arial"/>
      <family val="2"/>
    </font>
    <font>
      <b/>
      <sz val="10"/>
      <color indexed="13"/>
      <name val="Arial"/>
      <family val="2"/>
    </font>
    <font>
      <b/>
      <sz val="14"/>
      <color indexed="18"/>
      <name val="Tw Cen MT Condensed"/>
      <family val="2"/>
    </font>
    <font>
      <i/>
      <sz val="11"/>
      <color indexed="18"/>
      <name val="Tw Cen MT"/>
      <family val="2"/>
    </font>
    <font>
      <sz val="10"/>
      <color indexed="12"/>
      <name val="Arial"/>
      <family val="2"/>
    </font>
    <font>
      <b/>
      <i/>
      <sz val="10"/>
      <name val="Arial"/>
      <family val="2"/>
    </font>
    <font>
      <b/>
      <u/>
      <sz val="8"/>
      <name val="Arial"/>
      <family val="2"/>
    </font>
    <font>
      <sz val="8"/>
      <name val="Arial"/>
      <family val="2"/>
    </font>
    <font>
      <sz val="8"/>
      <color indexed="8"/>
      <name val="Arial"/>
      <family val="2"/>
    </font>
    <font>
      <b/>
      <sz val="12"/>
      <name val="Arial"/>
      <family val="2"/>
    </font>
    <font>
      <sz val="8"/>
      <color indexed="9"/>
      <name val="Arial"/>
      <family val="2"/>
    </font>
    <font>
      <sz val="14"/>
      <color indexed="9"/>
      <name val="Arial"/>
      <family val="2"/>
    </font>
    <font>
      <sz val="16"/>
      <color indexed="9"/>
      <name val="Arial"/>
      <family val="2"/>
    </font>
    <font>
      <b/>
      <sz val="16"/>
      <color indexed="9"/>
      <name val="Arial"/>
      <family val="2"/>
    </font>
    <font>
      <b/>
      <sz val="14"/>
      <color indexed="9"/>
      <name val="Arial"/>
      <family val="2"/>
    </font>
    <font>
      <b/>
      <sz val="8"/>
      <color indexed="9"/>
      <name val="Arial"/>
      <family val="2"/>
    </font>
    <font>
      <sz val="8"/>
      <color indexed="41"/>
      <name val="Arial"/>
      <family val="2"/>
    </font>
    <font>
      <sz val="12"/>
      <name val="Arial"/>
      <family val="2"/>
    </font>
    <font>
      <b/>
      <sz val="14"/>
      <name val="Arial"/>
      <family val="2"/>
    </font>
    <font>
      <sz val="12"/>
      <color indexed="9"/>
      <name val="Arial"/>
      <family val="2"/>
    </font>
    <font>
      <b/>
      <sz val="12"/>
      <color indexed="12"/>
      <name val="Arial"/>
      <family val="2"/>
    </font>
    <font>
      <b/>
      <sz val="12"/>
      <color indexed="18"/>
      <name val="Arial"/>
      <family val="2"/>
    </font>
    <font>
      <b/>
      <sz val="10"/>
      <color indexed="9"/>
      <name val="Arial"/>
      <family val="2"/>
    </font>
    <font>
      <sz val="10"/>
      <color indexed="10"/>
      <name val="Arial"/>
      <family val="2"/>
    </font>
    <font>
      <sz val="10"/>
      <color rgb="FFFF0000"/>
      <name val="Arial"/>
      <family val="2"/>
    </font>
    <font>
      <b/>
      <sz val="10"/>
      <color rgb="FFFF0000"/>
      <name val="Arial"/>
      <family val="2"/>
    </font>
    <font>
      <sz val="8"/>
      <color rgb="FFFF0000"/>
      <name val="Arial"/>
      <family val="2"/>
    </font>
  </fonts>
  <fills count="8">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9"/>
        <bgColor indexed="64"/>
      </patternFill>
    </fill>
    <fill>
      <patternFill patternType="solid">
        <fgColor indexed="18"/>
        <bgColor indexed="64"/>
      </patternFill>
    </fill>
    <fill>
      <patternFill patternType="solid">
        <fgColor indexed="12"/>
        <bgColor indexed="64"/>
      </patternFill>
    </fill>
    <fill>
      <patternFill patternType="solid">
        <fgColor indexed="44"/>
        <bgColor indexed="64"/>
      </patternFill>
    </fill>
  </fills>
  <borders count="14">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89">
    <xf numFmtId="0" fontId="0" fillId="0" borderId="0" xfId="0"/>
    <xf numFmtId="0" fontId="0" fillId="0" borderId="0" xfId="0" applyBorder="1"/>
    <xf numFmtId="0" fontId="0" fillId="0" borderId="0" xfId="0" applyFill="1" applyBorder="1"/>
    <xf numFmtId="0" fontId="0" fillId="0" borderId="0" xfId="0" applyAlignment="1">
      <alignment horizontal="center"/>
    </xf>
    <xf numFmtId="0" fontId="0" fillId="0" borderId="0" xfId="0" applyFill="1"/>
    <xf numFmtId="0" fontId="2" fillId="0" borderId="0" xfId="0" applyFont="1" applyFill="1" applyBorder="1"/>
    <xf numFmtId="0" fontId="2" fillId="0" borderId="0" xfId="0" applyFont="1"/>
    <xf numFmtId="0" fontId="9" fillId="0" borderId="0" xfId="0" applyFont="1" applyFill="1" applyBorder="1" applyAlignment="1">
      <alignment horizontal="center"/>
    </xf>
    <xf numFmtId="0" fontId="9" fillId="0" borderId="0" xfId="0" applyFont="1" applyFill="1" applyAlignment="1">
      <alignment horizontal="center"/>
    </xf>
    <xf numFmtId="0" fontId="5" fillId="0" borderId="0" xfId="0" applyFont="1" applyFill="1"/>
    <xf numFmtId="0" fontId="0" fillId="2" borderId="0" xfId="0" applyFill="1"/>
    <xf numFmtId="0" fontId="3" fillId="2" borderId="0" xfId="0" applyFont="1" applyFill="1"/>
    <xf numFmtId="0" fontId="9" fillId="2" borderId="0" xfId="0" applyFont="1" applyFill="1"/>
    <xf numFmtId="0" fontId="0" fillId="2" borderId="0" xfId="0" applyFill="1" applyBorder="1"/>
    <xf numFmtId="0" fontId="0" fillId="2" borderId="0" xfId="0" applyFill="1" applyBorder="1" applyAlignment="1">
      <alignment horizontal="center"/>
    </xf>
    <xf numFmtId="0" fontId="2" fillId="2" borderId="0" xfId="0" applyFont="1" applyFill="1"/>
    <xf numFmtId="0" fontId="9" fillId="2" borderId="0" xfId="0" applyFont="1" applyFill="1" applyAlignment="1">
      <alignment horizontal="center"/>
    </xf>
    <xf numFmtId="0" fontId="9" fillId="2" borderId="0" xfId="0" applyFont="1" applyFill="1" applyBorder="1" applyAlignment="1">
      <alignment horizontal="center"/>
    </xf>
    <xf numFmtId="0" fontId="2" fillId="2" borderId="0" xfId="0" applyFont="1" applyFill="1" applyBorder="1"/>
    <xf numFmtId="0" fontId="0" fillId="2" borderId="1" xfId="0" applyFill="1" applyBorder="1"/>
    <xf numFmtId="0" fontId="0" fillId="2" borderId="2" xfId="0" applyFill="1" applyBorder="1"/>
    <xf numFmtId="164" fontId="2" fillId="0" borderId="3" xfId="0" applyNumberFormat="1" applyFont="1" applyFill="1" applyBorder="1" applyAlignment="1" applyProtection="1">
      <alignment horizontal="center"/>
      <protection locked="0"/>
    </xf>
    <xf numFmtId="0" fontId="2" fillId="0" borderId="3" xfId="0" applyFont="1" applyFill="1" applyBorder="1" applyAlignment="1" applyProtection="1">
      <alignment horizontal="center"/>
      <protection locked="0"/>
    </xf>
    <xf numFmtId="0" fontId="0" fillId="0" borderId="0" xfId="0" applyProtection="1">
      <protection hidden="1"/>
    </xf>
    <xf numFmtId="0" fontId="0" fillId="0" borderId="0" xfId="0" applyAlignment="1" applyProtection="1">
      <alignment horizontal="center"/>
      <protection hidden="1"/>
    </xf>
    <xf numFmtId="0" fontId="2" fillId="0" borderId="0" xfId="0" applyFont="1" applyProtection="1">
      <protection hidden="1"/>
    </xf>
    <xf numFmtId="0" fontId="2" fillId="0" borderId="3" xfId="0" applyFont="1" applyBorder="1" applyAlignment="1" applyProtection="1">
      <alignment horizontal="center"/>
      <protection hidden="1"/>
    </xf>
    <xf numFmtId="43" fontId="10" fillId="0" borderId="0" xfId="0" applyNumberFormat="1" applyFont="1" applyFill="1" applyBorder="1" applyProtection="1">
      <protection hidden="1"/>
    </xf>
    <xf numFmtId="14" fontId="0" fillId="0" borderId="0" xfId="0" applyNumberFormat="1"/>
    <xf numFmtId="167" fontId="0" fillId="0" borderId="0" xfId="0" applyNumberFormat="1"/>
    <xf numFmtId="0" fontId="3" fillId="0" borderId="3" xfId="0" applyFont="1" applyBorder="1" applyAlignment="1">
      <alignment horizontal="center"/>
    </xf>
    <xf numFmtId="49" fontId="0" fillId="0" borderId="0" xfId="0" applyNumberFormat="1"/>
    <xf numFmtId="0" fontId="0" fillId="3" borderId="0" xfId="0" applyFill="1"/>
    <xf numFmtId="0" fontId="3" fillId="3" borderId="0" xfId="0" applyFont="1" applyFill="1" applyAlignment="1">
      <alignment horizontal="center"/>
    </xf>
    <xf numFmtId="49" fontId="0" fillId="3" borderId="0" xfId="0" applyNumberFormat="1" applyFill="1"/>
    <xf numFmtId="0" fontId="16" fillId="3" borderId="0" xfId="0" applyFont="1" applyFill="1"/>
    <xf numFmtId="0" fontId="3" fillId="3" borderId="3" xfId="0" applyFont="1" applyFill="1" applyBorder="1" applyAlignment="1">
      <alignment horizontal="center"/>
    </xf>
    <xf numFmtId="0" fontId="0" fillId="3" borderId="0" xfId="0" applyFill="1" applyAlignment="1">
      <alignment horizontal="center"/>
    </xf>
    <xf numFmtId="168" fontId="2" fillId="0" borderId="3" xfId="0" applyNumberFormat="1" applyFont="1" applyFill="1" applyBorder="1" applyAlignment="1" applyProtection="1">
      <alignment horizontal="center"/>
      <protection locked="0"/>
    </xf>
    <xf numFmtId="0" fontId="3" fillId="0" borderId="0" xfId="0" applyFont="1" applyAlignment="1" applyProtection="1">
      <alignment horizontal="center"/>
      <protection hidden="1"/>
    </xf>
    <xf numFmtId="0" fontId="2" fillId="0" borderId="4" xfId="0" applyFont="1" applyFill="1" applyBorder="1"/>
    <xf numFmtId="0" fontId="0" fillId="2" borderId="5" xfId="0" applyFill="1" applyBorder="1"/>
    <xf numFmtId="38" fontId="2" fillId="2" borderId="0" xfId="0" applyNumberFormat="1" applyFont="1" applyFill="1" applyBorder="1" applyAlignment="1" applyProtection="1">
      <alignment horizontal="left"/>
      <protection locked="0"/>
    </xf>
    <xf numFmtId="0" fontId="2" fillId="0" borderId="6" xfId="0" applyFont="1" applyFill="1" applyBorder="1" applyAlignment="1" applyProtection="1">
      <alignment horizontal="center"/>
      <protection locked="0"/>
    </xf>
    <xf numFmtId="38" fontId="0" fillId="3" borderId="0" xfId="0" applyNumberFormat="1" applyFill="1"/>
    <xf numFmtId="0" fontId="3" fillId="0" borderId="0" xfId="0" applyFont="1" applyAlignment="1"/>
    <xf numFmtId="0" fontId="3" fillId="0" borderId="0" xfId="0" applyFont="1" applyBorder="1" applyAlignment="1">
      <alignment horizontal="center"/>
    </xf>
    <xf numFmtId="164" fontId="9" fillId="2" borderId="0" xfId="0" applyNumberFormat="1" applyFont="1" applyFill="1"/>
    <xf numFmtId="0" fontId="3" fillId="3" borderId="3" xfId="0" applyFont="1" applyFill="1" applyBorder="1"/>
    <xf numFmtId="0" fontId="9" fillId="2" borderId="0" xfId="0" applyFont="1" applyFill="1" applyBorder="1" applyAlignment="1"/>
    <xf numFmtId="14" fontId="2" fillId="2" borderId="0" xfId="0" applyNumberFormat="1" applyFont="1" applyFill="1" applyBorder="1"/>
    <xf numFmtId="0" fontId="17" fillId="2" borderId="0" xfId="0" applyFont="1" applyFill="1" applyBorder="1" applyAlignment="1"/>
    <xf numFmtId="14" fontId="0" fillId="3" borderId="0" xfId="0" applyNumberFormat="1" applyFill="1"/>
    <xf numFmtId="0" fontId="9" fillId="2" borderId="0" xfId="0" applyFont="1" applyFill="1" applyBorder="1" applyAlignment="1">
      <alignment horizontal="center" wrapText="1"/>
    </xf>
    <xf numFmtId="0" fontId="2" fillId="0" borderId="7" xfId="0" applyFont="1" applyFill="1" applyBorder="1" applyAlignment="1" applyProtection="1">
      <alignment horizontal="center"/>
      <protection locked="0"/>
    </xf>
    <xf numFmtId="0" fontId="2" fillId="0" borderId="6" xfId="0" applyFont="1" applyFill="1" applyBorder="1"/>
    <xf numFmtId="14" fontId="18" fillId="4" borderId="6" xfId="0" applyNumberFormat="1" applyFont="1" applyFill="1" applyBorder="1" applyAlignment="1" applyProtection="1">
      <protection locked="0"/>
    </xf>
    <xf numFmtId="0" fontId="0" fillId="2" borderId="0" xfId="0" applyFill="1" applyAlignment="1"/>
    <xf numFmtId="1" fontId="0" fillId="3" borderId="0" xfId="0" applyNumberFormat="1" applyFill="1"/>
    <xf numFmtId="0" fontId="9" fillId="2" borderId="0" xfId="0" applyFont="1" applyFill="1" applyBorder="1" applyAlignment="1">
      <alignment wrapText="1"/>
    </xf>
    <xf numFmtId="0" fontId="9" fillId="2" borderId="0" xfId="0" applyFont="1" applyFill="1" applyBorder="1" applyAlignment="1">
      <alignment horizontal="left"/>
    </xf>
    <xf numFmtId="0" fontId="18" fillId="4" borderId="6" xfId="0" applyFont="1" applyFill="1" applyBorder="1" applyAlignment="1" applyProtection="1">
      <protection locked="0"/>
    </xf>
    <xf numFmtId="0" fontId="18" fillId="2" borderId="0" xfId="0" applyNumberFormat="1" applyFont="1" applyFill="1" applyBorder="1" applyAlignment="1" applyProtection="1">
      <protection locked="0"/>
    </xf>
    <xf numFmtId="0" fontId="2" fillId="2" borderId="0" xfId="0" applyFont="1" applyFill="1" applyAlignment="1"/>
    <xf numFmtId="38" fontId="0" fillId="0" borderId="0" xfId="0" applyNumberFormat="1"/>
    <xf numFmtId="0" fontId="10" fillId="0" borderId="0" xfId="0" applyFont="1"/>
    <xf numFmtId="2" fontId="10" fillId="0" borderId="0" xfId="0" applyNumberFormat="1" applyFont="1"/>
    <xf numFmtId="14" fontId="10" fillId="0" borderId="0" xfId="0" applyNumberFormat="1" applyFont="1"/>
    <xf numFmtId="0" fontId="0" fillId="3" borderId="0" xfId="0" applyFill="1" applyBorder="1"/>
    <xf numFmtId="0" fontId="10" fillId="3" borderId="0" xfId="0" applyFont="1" applyFill="1"/>
    <xf numFmtId="169" fontId="10" fillId="0" borderId="0" xfId="0" applyNumberFormat="1" applyFont="1"/>
    <xf numFmtId="1" fontId="10" fillId="0" borderId="0" xfId="0" applyNumberFormat="1" applyFont="1"/>
    <xf numFmtId="0" fontId="19" fillId="2" borderId="0" xfId="0" applyFont="1" applyFill="1" applyAlignment="1">
      <alignment horizontal="left"/>
    </xf>
    <xf numFmtId="0" fontId="0" fillId="4" borderId="6" xfId="0" applyNumberFormat="1" applyFill="1" applyBorder="1" applyProtection="1">
      <protection locked="0"/>
    </xf>
    <xf numFmtId="0" fontId="0" fillId="0" borderId="0" xfId="0" applyProtection="1">
      <protection locked="0"/>
    </xf>
    <xf numFmtId="0" fontId="2" fillId="0" borderId="8" xfId="0" applyFont="1" applyFill="1" applyBorder="1" applyAlignment="1" applyProtection="1">
      <alignment horizontal="center"/>
      <protection locked="0"/>
    </xf>
    <xf numFmtId="0" fontId="18" fillId="4" borderId="3" xfId="0" applyFont="1" applyFill="1" applyBorder="1" applyAlignment="1" applyProtection="1">
      <alignment horizontal="center"/>
      <protection locked="0"/>
    </xf>
    <xf numFmtId="49" fontId="2" fillId="0" borderId="3" xfId="0" applyNumberFormat="1" applyFont="1" applyFill="1" applyBorder="1" applyAlignment="1" applyProtection="1">
      <alignment horizontal="center"/>
      <protection locked="0"/>
    </xf>
    <xf numFmtId="165" fontId="2" fillId="0" borderId="3" xfId="0" applyNumberFormat="1" applyFont="1" applyFill="1" applyBorder="1" applyAlignment="1" applyProtection="1">
      <alignment horizontal="center"/>
      <protection locked="0"/>
    </xf>
    <xf numFmtId="0" fontId="2" fillId="0" borderId="8" xfId="0" applyNumberFormat="1" applyFont="1" applyFill="1" applyBorder="1" applyAlignment="1" applyProtection="1">
      <alignment horizontal="center"/>
      <protection locked="0"/>
    </xf>
    <xf numFmtId="2" fontId="2" fillId="2" borderId="3" xfId="0" applyNumberFormat="1" applyFont="1" applyFill="1" applyBorder="1" applyAlignment="1" applyProtection="1">
      <alignment horizontal="center"/>
    </xf>
    <xf numFmtId="0" fontId="0" fillId="2" borderId="0" xfId="0" applyFill="1" applyAlignment="1">
      <alignment horizontal="center"/>
    </xf>
    <xf numFmtId="0" fontId="2" fillId="2" borderId="1" xfId="0" applyFont="1" applyFill="1" applyBorder="1" applyAlignment="1">
      <alignment horizontal="center"/>
    </xf>
    <xf numFmtId="0" fontId="2" fillId="2" borderId="0" xfId="0" applyFont="1" applyFill="1" applyBorder="1" applyAlignment="1">
      <alignment horizontal="center"/>
    </xf>
    <xf numFmtId="2" fontId="2" fillId="2" borderId="0" xfId="0" applyNumberFormat="1" applyFont="1" applyFill="1" applyBorder="1" applyAlignment="1">
      <alignment horizontal="center"/>
    </xf>
    <xf numFmtId="4" fontId="2" fillId="2" borderId="0" xfId="0" applyNumberFormat="1" applyFont="1" applyFill="1" applyBorder="1" applyAlignment="1">
      <alignment horizontal="center"/>
    </xf>
    <xf numFmtId="166" fontId="2" fillId="2" borderId="0" xfId="0" applyNumberFormat="1" applyFont="1" applyFill="1" applyBorder="1" applyAlignment="1">
      <alignment horizontal="center"/>
    </xf>
    <xf numFmtId="3" fontId="2" fillId="2" borderId="0" xfId="0" applyNumberFormat="1" applyFont="1" applyFill="1" applyBorder="1" applyAlignment="1">
      <alignment horizontal="center"/>
    </xf>
    <xf numFmtId="3" fontId="2" fillId="2" borderId="2" xfId="0" applyNumberFormat="1" applyFont="1" applyFill="1" applyBorder="1" applyAlignment="1">
      <alignment horizontal="center"/>
    </xf>
    <xf numFmtId="2" fontId="2" fillId="2" borderId="3" xfId="0" applyNumberFormat="1" applyFont="1" applyFill="1" applyBorder="1" applyAlignment="1">
      <alignment horizontal="center"/>
    </xf>
    <xf numFmtId="4" fontId="2" fillId="2" borderId="3" xfId="0" applyNumberFormat="1" applyFont="1" applyFill="1" applyBorder="1" applyAlignment="1">
      <alignment horizontal="center"/>
    </xf>
    <xf numFmtId="166" fontId="2" fillId="2" borderId="3" xfId="0" applyNumberFormat="1" applyFont="1" applyFill="1" applyBorder="1" applyAlignment="1">
      <alignment horizontal="center"/>
    </xf>
    <xf numFmtId="3" fontId="2" fillId="2" borderId="3" xfId="0" applyNumberFormat="1" applyFont="1" applyFill="1" applyBorder="1" applyAlignment="1">
      <alignment horizontal="center"/>
    </xf>
    <xf numFmtId="3" fontId="2" fillId="2" borderId="7" xfId="0" applyNumberFormat="1" applyFont="1" applyFill="1" applyBorder="1" applyAlignment="1">
      <alignment horizontal="center"/>
    </xf>
    <xf numFmtId="0" fontId="18" fillId="0" borderId="0" xfId="0" applyFont="1" applyProtection="1"/>
    <xf numFmtId="0" fontId="21" fillId="5" borderId="0" xfId="0" applyFont="1" applyFill="1" applyProtection="1"/>
    <xf numFmtId="0" fontId="18" fillId="0" borderId="0" xfId="0" applyFont="1" applyFill="1" applyProtection="1"/>
    <xf numFmtId="0" fontId="21" fillId="2" borderId="0" xfId="0" applyFont="1" applyFill="1" applyProtection="1"/>
    <xf numFmtId="0" fontId="25" fillId="6" borderId="0" xfId="0" applyFont="1" applyFill="1" applyProtection="1"/>
    <xf numFmtId="0" fontId="26" fillId="6" borderId="0" xfId="0" applyFont="1" applyFill="1" applyProtection="1"/>
    <xf numFmtId="0" fontId="21" fillId="6" borderId="0" xfId="0" applyFont="1" applyFill="1" applyProtection="1"/>
    <xf numFmtId="0" fontId="27" fillId="6" borderId="0" xfId="0" applyFont="1" applyFill="1" applyProtection="1"/>
    <xf numFmtId="22" fontId="27" fillId="6" borderId="0" xfId="0" applyNumberFormat="1" applyFont="1" applyFill="1" applyProtection="1"/>
    <xf numFmtId="0" fontId="0" fillId="2" borderId="0" xfId="0" applyFill="1" applyProtection="1">
      <protection locked="0"/>
    </xf>
    <xf numFmtId="0" fontId="0" fillId="2" borderId="0" xfId="0" applyFill="1" applyBorder="1" applyAlignment="1" applyProtection="1">
      <alignment vertical="top" wrapText="1"/>
      <protection locked="0"/>
    </xf>
    <xf numFmtId="0" fontId="18" fillId="2" borderId="0" xfId="0" applyFont="1" applyFill="1" applyProtection="1"/>
    <xf numFmtId="0" fontId="3" fillId="2" borderId="0" xfId="0" applyFont="1" applyFill="1" applyBorder="1" applyAlignment="1">
      <alignment horizontal="center" wrapText="1"/>
    </xf>
    <xf numFmtId="0" fontId="10" fillId="2" borderId="0" xfId="0" applyFont="1" applyFill="1"/>
    <xf numFmtId="0" fontId="10" fillId="2" borderId="0" xfId="0" applyFont="1" applyFill="1" applyBorder="1" applyAlignment="1"/>
    <xf numFmtId="0" fontId="3" fillId="2" borderId="0" xfId="0" applyFont="1" applyFill="1" applyAlignment="1">
      <alignment horizontal="center"/>
    </xf>
    <xf numFmtId="0" fontId="3" fillId="2" borderId="0" xfId="0" applyFont="1" applyFill="1" applyAlignment="1">
      <alignment horizontal="left"/>
    </xf>
    <xf numFmtId="164" fontId="3" fillId="2" borderId="0" xfId="0" applyNumberFormat="1" applyFont="1" applyFill="1"/>
    <xf numFmtId="0" fontId="3" fillId="2" borderId="0" xfId="0" applyFont="1" applyFill="1" applyBorder="1" applyAlignment="1"/>
    <xf numFmtId="0" fontId="3" fillId="7" borderId="9" xfId="0" applyFont="1" applyFill="1" applyBorder="1" applyAlignment="1">
      <alignment horizontal="center"/>
    </xf>
    <xf numFmtId="0" fontId="3" fillId="7" borderId="10" xfId="0" applyFont="1" applyFill="1" applyBorder="1" applyAlignment="1">
      <alignment horizontal="center"/>
    </xf>
    <xf numFmtId="0" fontId="3" fillId="7" borderId="5" xfId="0" applyFont="1" applyFill="1" applyBorder="1" applyAlignment="1">
      <alignment horizontal="center"/>
    </xf>
    <xf numFmtId="0" fontId="3" fillId="7" borderId="0" xfId="0" applyFont="1" applyFill="1" applyBorder="1" applyAlignment="1">
      <alignment horizontal="center" wrapText="1"/>
    </xf>
    <xf numFmtId="0" fontId="10" fillId="7" borderId="0" xfId="0" applyFont="1" applyFill="1"/>
    <xf numFmtId="0" fontId="3" fillId="7" borderId="1" xfId="0" applyFont="1" applyFill="1" applyBorder="1" applyAlignment="1">
      <alignment horizontal="center"/>
    </xf>
    <xf numFmtId="0" fontId="3" fillId="7" borderId="0" xfId="0" applyFont="1" applyFill="1" applyBorder="1" applyAlignment="1">
      <alignment horizontal="center"/>
    </xf>
    <xf numFmtId="0" fontId="3" fillId="7" borderId="2" xfId="0" applyFont="1" applyFill="1" applyBorder="1" applyAlignment="1">
      <alignment horizontal="center"/>
    </xf>
    <xf numFmtId="0" fontId="3" fillId="7" borderId="8" xfId="0" applyFont="1" applyFill="1" applyBorder="1" applyAlignment="1">
      <alignment horizontal="center"/>
    </xf>
    <xf numFmtId="0" fontId="3" fillId="7" borderId="3" xfId="0" applyFont="1" applyFill="1" applyBorder="1" applyAlignment="1">
      <alignment horizontal="center"/>
    </xf>
    <xf numFmtId="0" fontId="3" fillId="7" borderId="8" xfId="0" applyFont="1" applyFill="1" applyBorder="1" applyAlignment="1">
      <alignment horizontal="center" wrapText="1"/>
    </xf>
    <xf numFmtId="0" fontId="3" fillId="7" borderId="7" xfId="0" applyFont="1" applyFill="1" applyBorder="1" applyAlignment="1">
      <alignment horizontal="center"/>
    </xf>
    <xf numFmtId="0" fontId="2" fillId="2" borderId="0" xfId="0" applyFont="1" applyFill="1" applyBorder="1" applyAlignment="1">
      <alignment horizontal="left" vertical="top" wrapText="1"/>
    </xf>
    <xf numFmtId="0" fontId="2" fillId="2" borderId="0" xfId="0" applyFont="1" applyFill="1" applyBorder="1" applyAlignment="1" applyProtection="1">
      <alignment horizontal="left" vertical="top" wrapText="1"/>
      <protection locked="0"/>
    </xf>
    <xf numFmtId="0" fontId="3" fillId="7" borderId="9" xfId="0" applyFont="1" applyFill="1" applyBorder="1"/>
    <xf numFmtId="0" fontId="10" fillId="7" borderId="10" xfId="0" applyFont="1" applyFill="1" applyBorder="1"/>
    <xf numFmtId="0" fontId="10" fillId="7" borderId="9" xfId="0" applyFont="1" applyFill="1" applyBorder="1"/>
    <xf numFmtId="0" fontId="10" fillId="7" borderId="5" xfId="0" applyFont="1" applyFill="1" applyBorder="1"/>
    <xf numFmtId="0" fontId="10" fillId="7" borderId="1" xfId="0" applyFont="1" applyFill="1" applyBorder="1"/>
    <xf numFmtId="0" fontId="10" fillId="7" borderId="0" xfId="0" applyFont="1" applyFill="1" applyBorder="1"/>
    <xf numFmtId="0" fontId="10" fillId="7" borderId="0" xfId="0" applyFont="1" applyFill="1" applyBorder="1" applyAlignment="1">
      <alignment horizontal="center"/>
    </xf>
    <xf numFmtId="0" fontId="10" fillId="7" borderId="2" xfId="0" applyFont="1" applyFill="1" applyBorder="1"/>
    <xf numFmtId="0" fontId="13" fillId="2" borderId="0" xfId="0" applyFont="1" applyFill="1"/>
    <xf numFmtId="0" fontId="6" fillId="2" borderId="0" xfId="0" applyFont="1" applyFill="1"/>
    <xf numFmtId="22" fontId="0" fillId="2" borderId="0" xfId="0" applyNumberFormat="1" applyFill="1"/>
    <xf numFmtId="0" fontId="14" fillId="2" borderId="0" xfId="0" applyFont="1" applyFill="1"/>
    <xf numFmtId="0" fontId="4" fillId="2" borderId="0" xfId="0" applyFont="1" applyFill="1"/>
    <xf numFmtId="0" fontId="5" fillId="2" borderId="0" xfId="0" applyFont="1" applyFill="1"/>
    <xf numFmtId="4" fontId="2" fillId="2" borderId="0" xfId="0" applyNumberFormat="1" applyFont="1" applyFill="1" applyBorder="1" applyProtection="1"/>
    <xf numFmtId="0" fontId="0" fillId="2" borderId="0" xfId="0" applyFill="1" applyProtection="1"/>
    <xf numFmtId="0" fontId="25" fillId="6" borderId="0" xfId="0" applyFont="1" applyFill="1" applyAlignment="1" applyProtection="1"/>
    <xf numFmtId="0" fontId="3" fillId="2" borderId="0" xfId="0" applyFont="1" applyFill="1" applyBorder="1"/>
    <xf numFmtId="0" fontId="0" fillId="2" borderId="9" xfId="0" applyFill="1" applyBorder="1"/>
    <xf numFmtId="0" fontId="0" fillId="2" borderId="10" xfId="0" applyFill="1" applyBorder="1"/>
    <xf numFmtId="0" fontId="3" fillId="2" borderId="1" xfId="0" applyFont="1" applyFill="1" applyBorder="1"/>
    <xf numFmtId="0" fontId="2" fillId="2" borderId="1" xfId="0" applyFont="1" applyFill="1" applyBorder="1"/>
    <xf numFmtId="0" fontId="8" fillId="2" borderId="0" xfId="0" applyFont="1" applyFill="1" applyBorder="1"/>
    <xf numFmtId="0" fontId="2" fillId="2" borderId="2" xfId="0" applyFont="1" applyFill="1" applyBorder="1"/>
    <xf numFmtId="0" fontId="2" fillId="2" borderId="8" xfId="0" applyFont="1" applyFill="1" applyBorder="1"/>
    <xf numFmtId="0" fontId="2" fillId="2" borderId="3" xfId="0" applyFont="1" applyFill="1" applyBorder="1"/>
    <xf numFmtId="0" fontId="2" fillId="2" borderId="7" xfId="0" applyFont="1" applyFill="1" applyBorder="1"/>
    <xf numFmtId="0" fontId="3" fillId="0" borderId="3" xfId="0" applyFont="1" applyFill="1" applyBorder="1"/>
    <xf numFmtId="0" fontId="0" fillId="0" borderId="3" xfId="0" applyFill="1" applyBorder="1"/>
    <xf numFmtId="0" fontId="0" fillId="0" borderId="2" xfId="0" applyFill="1" applyBorder="1"/>
    <xf numFmtId="0" fontId="0" fillId="0" borderId="1" xfId="0" applyFill="1" applyBorder="1"/>
    <xf numFmtId="0" fontId="3" fillId="0" borderId="0" xfId="0" applyFont="1" applyFill="1" applyBorder="1"/>
    <xf numFmtId="0" fontId="0" fillId="0" borderId="0" xfId="0" applyFill="1" applyBorder="1" applyAlignment="1"/>
    <xf numFmtId="0" fontId="7" fillId="0" borderId="3" xfId="0" applyFont="1" applyFill="1" applyBorder="1" applyAlignment="1">
      <alignment horizontal="center"/>
    </xf>
    <xf numFmtId="0" fontId="11" fillId="0" borderId="3" xfId="0" applyFont="1" applyFill="1" applyBorder="1" applyAlignment="1">
      <alignment horizontal="center"/>
    </xf>
    <xf numFmtId="0" fontId="12" fillId="0" borderId="3" xfId="0" applyFont="1" applyFill="1" applyBorder="1" applyAlignment="1">
      <alignment horizontal="center"/>
    </xf>
    <xf numFmtId="0" fontId="10" fillId="0" borderId="3" xfId="0" applyFont="1" applyFill="1" applyBorder="1"/>
    <xf numFmtId="0" fontId="10" fillId="0" borderId="3" xfId="0" applyFont="1" applyFill="1" applyBorder="1" applyAlignment="1">
      <alignment horizontal="center"/>
    </xf>
    <xf numFmtId="0" fontId="0" fillId="0" borderId="8" xfId="0" applyFill="1" applyBorder="1"/>
    <xf numFmtId="0" fontId="2" fillId="0" borderId="3" xfId="0" applyFont="1" applyFill="1" applyBorder="1"/>
    <xf numFmtId="0" fontId="0" fillId="0" borderId="7" xfId="0" applyFill="1" applyBorder="1"/>
    <xf numFmtId="0" fontId="10" fillId="0" borderId="0" xfId="0" applyFont="1" applyFill="1" applyBorder="1"/>
    <xf numFmtId="0" fontId="0" fillId="0" borderId="0" xfId="0" applyFill="1" applyBorder="1" applyAlignment="1">
      <alignment horizontal="center"/>
    </xf>
    <xf numFmtId="0" fontId="20" fillId="7" borderId="10" xfId="0" applyFont="1" applyFill="1" applyBorder="1" applyAlignment="1"/>
    <xf numFmtId="0" fontId="28" fillId="7" borderId="10" xfId="0" applyFont="1" applyFill="1" applyBorder="1" applyAlignment="1"/>
    <xf numFmtId="0" fontId="28" fillId="0" borderId="0" xfId="0" applyFont="1" applyFill="1" applyBorder="1"/>
    <xf numFmtId="0" fontId="31" fillId="2" borderId="11" xfId="0" applyFont="1" applyFill="1" applyBorder="1" applyAlignment="1">
      <alignment horizontal="center"/>
    </xf>
    <xf numFmtId="0" fontId="31" fillId="2" borderId="12" xfId="0" applyFont="1" applyFill="1" applyBorder="1" applyAlignment="1">
      <alignment horizontal="center"/>
    </xf>
    <xf numFmtId="0" fontId="31" fillId="2" borderId="13" xfId="0" applyFont="1" applyFill="1" applyBorder="1" applyAlignment="1">
      <alignment horizontal="center"/>
    </xf>
    <xf numFmtId="0" fontId="32" fillId="0" borderId="0" xfId="0" applyFont="1" applyFill="1" applyBorder="1"/>
    <xf numFmtId="0" fontId="0" fillId="2" borderId="0" xfId="0" applyFill="1" applyBorder="1" applyProtection="1">
      <protection locked="0"/>
    </xf>
    <xf numFmtId="0" fontId="34" fillId="0" borderId="0" xfId="0" applyFont="1" applyFill="1" applyBorder="1"/>
    <xf numFmtId="0" fontId="34" fillId="0" borderId="3" xfId="0" applyFont="1" applyFill="1" applyBorder="1"/>
    <xf numFmtId="0" fontId="34" fillId="2" borderId="0" xfId="0" applyFont="1" applyFill="1" applyAlignment="1">
      <alignment horizontal="left"/>
    </xf>
    <xf numFmtId="0" fontId="18" fillId="0" borderId="0" xfId="0" applyFont="1" applyProtection="1">
      <protection locked="0"/>
    </xf>
    <xf numFmtId="0" fontId="18" fillId="0" borderId="0" xfId="0" applyFont="1" applyFill="1" applyProtection="1">
      <protection locked="0"/>
    </xf>
    <xf numFmtId="0" fontId="9" fillId="0" borderId="0" xfId="0" applyFont="1" applyFill="1" applyAlignment="1" applyProtection="1">
      <alignment horizontal="center"/>
      <protection locked="0"/>
    </xf>
    <xf numFmtId="0" fontId="9" fillId="0" borderId="0" xfId="0" applyFont="1" applyFill="1" applyBorder="1" applyAlignment="1" applyProtection="1">
      <alignment horizontal="center"/>
      <protection locked="0"/>
    </xf>
    <xf numFmtId="0" fontId="0" fillId="0" borderId="0" xfId="0" applyFill="1" applyBorder="1" applyProtection="1">
      <protection locked="0"/>
    </xf>
    <xf numFmtId="0" fontId="2" fillId="0" borderId="0" xfId="0" applyFont="1" applyFill="1" applyBorder="1" applyProtection="1">
      <protection locked="0"/>
    </xf>
    <xf numFmtId="0" fontId="2" fillId="0" borderId="0" xfId="0" applyFont="1" applyProtection="1">
      <protection locked="0"/>
    </xf>
    <xf numFmtId="0" fontId="9" fillId="2" borderId="0" xfId="0" applyFont="1" applyFill="1" applyBorder="1" applyAlignment="1" applyProtection="1">
      <alignment horizontal="center" wrapText="1"/>
      <protection locked="0"/>
    </xf>
    <xf numFmtId="0" fontId="21" fillId="5" borderId="0" xfId="0" applyFont="1" applyFill="1" applyAlignment="1" applyProtection="1">
      <protection locked="0"/>
    </xf>
    <xf numFmtId="0" fontId="30" fillId="5" borderId="0" xfId="0" applyFont="1" applyFill="1" applyAlignment="1" applyProtection="1">
      <protection locked="0"/>
    </xf>
    <xf numFmtId="0" fontId="21" fillId="5" borderId="0" xfId="0" applyFont="1" applyFill="1" applyProtection="1">
      <protection locked="0"/>
    </xf>
    <xf numFmtId="0" fontId="0" fillId="0" borderId="0" xfId="0" applyFill="1" applyProtection="1">
      <protection locked="0"/>
    </xf>
    <xf numFmtId="0" fontId="2" fillId="2" borderId="0" xfId="0" applyFont="1" applyFill="1" applyBorder="1" applyAlignment="1" applyProtection="1">
      <alignment horizontal="left" vertical="top"/>
      <protection locked="0"/>
    </xf>
    <xf numFmtId="0" fontId="1" fillId="2" borderId="0" xfId="0" applyFont="1" applyFill="1" applyBorder="1" applyAlignment="1">
      <alignment horizontal="left" vertical="top"/>
    </xf>
    <xf numFmtId="0" fontId="1" fillId="2" borderId="0" xfId="0" applyFont="1" applyFill="1" applyAlignment="1">
      <alignment horizontal="left" vertical="top"/>
    </xf>
    <xf numFmtId="0" fontId="1" fillId="2" borderId="2" xfId="0" applyFont="1" applyFill="1" applyBorder="1" applyAlignment="1">
      <alignment horizontal="left" vertical="top"/>
    </xf>
    <xf numFmtId="2" fontId="2" fillId="2" borderId="7" xfId="0" applyNumberFormat="1" applyFont="1" applyFill="1" applyBorder="1" applyAlignment="1" applyProtection="1">
      <alignment horizontal="center"/>
    </xf>
    <xf numFmtId="39" fontId="2" fillId="0" borderId="3" xfId="0" applyNumberFormat="1" applyFont="1" applyFill="1" applyBorder="1" applyAlignment="1" applyProtection="1">
      <alignment horizontal="center"/>
      <protection locked="0"/>
    </xf>
    <xf numFmtId="39" fontId="2" fillId="0" borderId="12" xfId="0" applyNumberFormat="1" applyFont="1" applyFill="1" applyBorder="1" applyAlignment="1" applyProtection="1">
      <alignment horizontal="center"/>
      <protection locked="0"/>
    </xf>
    <xf numFmtId="0" fontId="2" fillId="0" borderId="11" xfId="0" applyNumberFormat="1" applyFont="1" applyFill="1" applyBorder="1" applyAlignment="1" applyProtection="1">
      <alignment horizontal="center"/>
      <protection locked="0"/>
    </xf>
    <xf numFmtId="2" fontId="2" fillId="0" borderId="3" xfId="0" applyNumberFormat="1" applyFont="1" applyFill="1" applyBorder="1" applyAlignment="1" applyProtection="1">
      <alignment horizontal="center"/>
      <protection locked="0"/>
    </xf>
    <xf numFmtId="169" fontId="0" fillId="4" borderId="6" xfId="0" applyNumberFormat="1" applyFill="1" applyBorder="1" applyProtection="1">
      <protection locked="0"/>
    </xf>
    <xf numFmtId="0" fontId="8" fillId="2" borderId="3" xfId="0" applyFont="1" applyFill="1" applyBorder="1"/>
    <xf numFmtId="14" fontId="29" fillId="4" borderId="6" xfId="0" applyNumberFormat="1" applyFont="1" applyFill="1" applyBorder="1" applyAlignment="1" applyProtection="1">
      <protection locked="0"/>
    </xf>
    <xf numFmtId="0" fontId="0" fillId="0" borderId="10" xfId="0" applyFill="1" applyBorder="1"/>
    <xf numFmtId="0" fontId="35" fillId="0" borderId="0" xfId="0" applyFont="1" applyFill="1" applyBorder="1"/>
    <xf numFmtId="0" fontId="36" fillId="2" borderId="0" xfId="0" applyFont="1" applyFill="1" applyAlignment="1">
      <alignment horizontal="center"/>
    </xf>
    <xf numFmtId="0" fontId="37" fillId="2" borderId="0" xfId="0" applyNumberFormat="1" applyFont="1" applyFill="1" applyBorder="1" applyAlignment="1" applyProtection="1">
      <protection locked="0"/>
    </xf>
    <xf numFmtId="0" fontId="37" fillId="2" borderId="0" xfId="0" applyFont="1" applyFill="1" applyBorder="1" applyAlignment="1" applyProtection="1">
      <alignment horizontal="left" vertical="top" wrapText="1"/>
      <protection locked="0"/>
    </xf>
    <xf numFmtId="0" fontId="35" fillId="2" borderId="0" xfId="0" applyFont="1" applyFill="1"/>
    <xf numFmtId="0" fontId="2" fillId="2" borderId="8" xfId="0" applyFont="1" applyFill="1" applyBorder="1" applyAlignment="1">
      <alignment horizontal="center"/>
    </xf>
    <xf numFmtId="0" fontId="2" fillId="2" borderId="3" xfId="0" applyFont="1" applyFill="1" applyBorder="1" applyAlignment="1">
      <alignment horizontal="center"/>
    </xf>
    <xf numFmtId="0" fontId="35" fillId="2" borderId="0" xfId="0" applyFont="1" applyFill="1"/>
    <xf numFmtId="0" fontId="21" fillId="5" borderId="0" xfId="0" applyFont="1" applyFill="1" applyAlignment="1" applyProtection="1">
      <alignment horizontal="center"/>
    </xf>
    <xf numFmtId="0" fontId="10" fillId="2" borderId="1" xfId="0" applyFont="1" applyFill="1" applyBorder="1" applyAlignment="1" applyProtection="1">
      <alignment horizontal="center"/>
    </xf>
    <xf numFmtId="0" fontId="0" fillId="0" borderId="2" xfId="0" applyBorder="1"/>
    <xf numFmtId="14" fontId="10" fillId="2" borderId="1" xfId="0" applyNumberFormat="1" applyFont="1" applyFill="1" applyBorder="1" applyAlignment="1" applyProtection="1">
      <alignment horizontal="center"/>
    </xf>
    <xf numFmtId="0" fontId="34" fillId="2" borderId="1" xfId="0" applyFont="1" applyFill="1" applyBorder="1" applyAlignment="1">
      <alignment horizontal="left" wrapText="1"/>
    </xf>
    <xf numFmtId="0" fontId="0" fillId="0" borderId="0" xfId="0" applyAlignment="1">
      <alignment wrapText="1"/>
    </xf>
    <xf numFmtId="0" fontId="1" fillId="2" borderId="1" xfId="0" applyFont="1" applyFill="1"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wrapText="1"/>
    </xf>
    <xf numFmtId="0" fontId="3" fillId="2" borderId="11" xfId="0" applyFont="1" applyFill="1" applyBorder="1" applyAlignment="1">
      <alignment horizontal="center"/>
    </xf>
    <xf numFmtId="0" fontId="0" fillId="0" borderId="12" xfId="0" applyBorder="1"/>
    <xf numFmtId="0" fontId="0" fillId="0" borderId="13" xfId="0" applyBorder="1"/>
    <xf numFmtId="0" fontId="10" fillId="2" borderId="8" xfId="0" applyFont="1" applyFill="1" applyBorder="1" applyAlignment="1" applyProtection="1">
      <alignment horizontal="center"/>
    </xf>
    <xf numFmtId="0" fontId="0" fillId="0" borderId="7" xfId="0" applyBorder="1"/>
    <xf numFmtId="0" fontId="2" fillId="0" borderId="9" xfId="0" applyFont="1" applyFill="1"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22" fillId="5" borderId="0" xfId="0" applyFont="1" applyFill="1" applyAlignment="1" applyProtection="1">
      <alignment horizontal="center"/>
    </xf>
    <xf numFmtId="0" fontId="23" fillId="5" borderId="0" xfId="0" applyFont="1" applyFill="1" applyAlignment="1" applyProtection="1">
      <alignment horizontal="center"/>
    </xf>
    <xf numFmtId="0" fontId="2" fillId="2" borderId="9" xfId="0" applyFont="1" applyFill="1" applyBorder="1" applyAlignment="1">
      <alignment horizontal="left" vertical="top" wrapText="1"/>
    </xf>
    <xf numFmtId="0" fontId="0" fillId="0" borderId="10" xfId="0" applyBorder="1"/>
    <xf numFmtId="0" fontId="0" fillId="0" borderId="5" xfId="0" applyBorder="1"/>
    <xf numFmtId="0" fontId="0" fillId="0" borderId="1" xfId="0" applyBorder="1"/>
    <xf numFmtId="0" fontId="0" fillId="0" borderId="0" xfId="0"/>
    <xf numFmtId="0" fontId="0" fillId="0" borderId="8" xfId="0" applyBorder="1"/>
    <xf numFmtId="0" fontId="0" fillId="0" borderId="3" xfId="0" applyBorder="1"/>
    <xf numFmtId="0" fontId="10" fillId="2" borderId="9" xfId="0" applyFont="1" applyFill="1" applyBorder="1" applyAlignment="1" applyProtection="1">
      <alignment horizontal="center"/>
    </xf>
    <xf numFmtId="0" fontId="24" fillId="5" borderId="0" xfId="0" applyFont="1" applyFill="1" applyAlignment="1" applyProtection="1">
      <alignment horizontal="center"/>
    </xf>
    <xf numFmtId="0" fontId="35" fillId="2" borderId="1" xfId="0" applyFont="1" applyFill="1" applyBorder="1"/>
    <xf numFmtId="0" fontId="35" fillId="2" borderId="0" xfId="0" applyFont="1" applyFill="1"/>
    <xf numFmtId="38" fontId="2" fillId="0" borderId="11" xfId="0" applyNumberFormat="1" applyFont="1" applyFill="1" applyBorder="1" applyAlignment="1" applyProtection="1">
      <alignment horizontal="center"/>
      <protection locked="0"/>
    </xf>
    <xf numFmtId="0" fontId="0" fillId="0" borderId="13" xfId="0" applyBorder="1" applyAlignment="1" applyProtection="1">
      <alignment horizontal="center"/>
      <protection locked="0"/>
    </xf>
    <xf numFmtId="0" fontId="33" fillId="6" borderId="0" xfId="0" applyFont="1" applyFill="1" applyAlignment="1" applyProtection="1">
      <alignment horizontal="center"/>
    </xf>
    <xf numFmtId="0" fontId="25" fillId="6" borderId="0" xfId="0" applyFont="1" applyFill="1" applyAlignment="1" applyProtection="1">
      <alignment horizontal="left"/>
    </xf>
    <xf numFmtId="0" fontId="2" fillId="0" borderId="6" xfId="0" applyFont="1" applyFill="1" applyBorder="1" applyAlignment="1" applyProtection="1">
      <alignment horizontal="center"/>
      <protection locked="0"/>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2" fillId="0" borderId="11" xfId="0" applyFont="1" applyFill="1" applyBorder="1" applyAlignment="1" applyProtection="1">
      <alignment horizontal="center"/>
      <protection locked="0"/>
    </xf>
    <xf numFmtId="0" fontId="2" fillId="0" borderId="12" xfId="0" applyFont="1" applyFill="1" applyBorder="1" applyAlignment="1" applyProtection="1">
      <alignment horizontal="center"/>
      <protection locked="0"/>
    </xf>
    <xf numFmtId="0" fontId="2" fillId="0" borderId="13" xfId="0" applyFont="1" applyFill="1" applyBorder="1" applyAlignment="1" applyProtection="1">
      <alignment horizontal="center"/>
      <protection locked="0"/>
    </xf>
    <xf numFmtId="1" fontId="0" fillId="2" borderId="11" xfId="0" applyNumberFormat="1" applyFill="1" applyBorder="1" applyAlignment="1">
      <alignment horizontal="center"/>
    </xf>
    <xf numFmtId="1" fontId="0" fillId="2" borderId="13" xfId="0" applyNumberFormat="1" applyFill="1" applyBorder="1" applyAlignment="1">
      <alignment horizontal="center"/>
    </xf>
    <xf numFmtId="0" fontId="0" fillId="2" borderId="11" xfId="0" applyFill="1" applyBorder="1" applyAlignment="1">
      <alignment horizontal="center"/>
    </xf>
    <xf numFmtId="0" fontId="0" fillId="2" borderId="13" xfId="0" applyFill="1" applyBorder="1" applyAlignment="1">
      <alignment horizontal="center"/>
    </xf>
    <xf numFmtId="0" fontId="10" fillId="2" borderId="2" xfId="0" applyFont="1" applyFill="1" applyBorder="1" applyAlignment="1" applyProtection="1">
      <alignment horizontal="center"/>
    </xf>
    <xf numFmtId="0" fontId="0" fillId="0" borderId="0" xfId="0" applyFill="1" applyBorder="1" applyAlignment="1">
      <alignment horizontal="center"/>
    </xf>
    <xf numFmtId="0" fontId="3" fillId="2" borderId="8" xfId="0" applyFont="1" applyFill="1" applyBorder="1" applyAlignment="1">
      <alignment horizontal="center"/>
    </xf>
    <xf numFmtId="0" fontId="3" fillId="2" borderId="3" xfId="0" applyFont="1" applyFill="1" applyBorder="1" applyAlignment="1">
      <alignment horizontal="center"/>
    </xf>
    <xf numFmtId="0" fontId="3" fillId="2" borderId="7" xfId="0" applyFont="1" applyFill="1" applyBorder="1" applyAlignment="1">
      <alignment horizontal="center"/>
    </xf>
    <xf numFmtId="0" fontId="29" fillId="7" borderId="9" xfId="0" applyFont="1" applyFill="1" applyBorder="1" applyAlignment="1">
      <alignment horizontal="left"/>
    </xf>
    <xf numFmtId="0" fontId="29" fillId="7" borderId="10" xfId="0" applyFont="1" applyFill="1" applyBorder="1" applyAlignment="1">
      <alignment horizontal="left"/>
    </xf>
    <xf numFmtId="0" fontId="29" fillId="7" borderId="5" xfId="0" applyFont="1" applyFill="1" applyBorder="1" applyAlignment="1">
      <alignment horizontal="left"/>
    </xf>
    <xf numFmtId="0" fontId="29" fillId="7" borderId="8" xfId="0" applyFont="1" applyFill="1" applyBorder="1" applyAlignment="1">
      <alignment horizontal="left"/>
    </xf>
    <xf numFmtId="0" fontId="29" fillId="7" borderId="3" xfId="0" applyFont="1" applyFill="1" applyBorder="1" applyAlignment="1">
      <alignment horizontal="left"/>
    </xf>
    <xf numFmtId="0" fontId="29" fillId="7" borderId="7" xfId="0" applyFont="1" applyFill="1" applyBorder="1" applyAlignment="1">
      <alignment horizontal="left"/>
    </xf>
    <xf numFmtId="0" fontId="10" fillId="2" borderId="7" xfId="0" applyFont="1" applyFill="1" applyBorder="1" applyAlignment="1" applyProtection="1">
      <alignment horizontal="center"/>
    </xf>
    <xf numFmtId="38" fontId="15" fillId="0" borderId="0" xfId="0" applyNumberFormat="1" applyFont="1" applyFill="1" applyBorder="1" applyAlignment="1">
      <alignment horizontal="center"/>
    </xf>
    <xf numFmtId="0" fontId="15" fillId="0" borderId="0" xfId="0" applyFont="1" applyFill="1" applyBorder="1" applyAlignment="1">
      <alignment horizontal="center"/>
    </xf>
    <xf numFmtId="0" fontId="10" fillId="2" borderId="5" xfId="0" applyFont="1" applyFill="1" applyBorder="1" applyAlignment="1" applyProtection="1">
      <alignment horizontal="center"/>
    </xf>
    <xf numFmtId="14" fontId="10" fillId="2" borderId="2" xfId="0" applyNumberFormat="1" applyFont="1" applyFill="1" applyBorder="1" applyAlignment="1" applyProtection="1">
      <alignment horizontal="center"/>
    </xf>
    <xf numFmtId="0" fontId="20" fillId="0" borderId="0" xfId="0" applyFont="1" applyFill="1" applyAlignment="1">
      <alignment horizontal="center"/>
    </xf>
    <xf numFmtId="0" fontId="10" fillId="0" borderId="8" xfId="0" applyFont="1" applyFill="1" applyBorder="1" applyAlignment="1" applyProtection="1">
      <alignment horizontal="center"/>
    </xf>
    <xf numFmtId="0" fontId="10" fillId="0" borderId="7" xfId="0" applyFont="1" applyFill="1" applyBorder="1" applyAlignment="1" applyProtection="1">
      <alignment horizontal="center"/>
    </xf>
    <xf numFmtId="14" fontId="10" fillId="0" borderId="1" xfId="0" applyNumberFormat="1" applyFont="1" applyFill="1" applyBorder="1" applyAlignment="1" applyProtection="1">
      <alignment horizontal="center"/>
    </xf>
    <xf numFmtId="14" fontId="10" fillId="0" borderId="2" xfId="0" applyNumberFormat="1" applyFont="1" applyFill="1" applyBorder="1" applyAlignment="1" applyProtection="1">
      <alignment horizontal="center"/>
    </xf>
    <xf numFmtId="0" fontId="10" fillId="0" borderId="9" xfId="0" applyFont="1" applyFill="1" applyBorder="1" applyAlignment="1" applyProtection="1">
      <alignment horizontal="center"/>
    </xf>
    <xf numFmtId="0" fontId="10" fillId="0" borderId="5" xfId="0" applyFont="1" applyFill="1" applyBorder="1" applyAlignment="1" applyProtection="1">
      <alignment horizontal="center"/>
    </xf>
    <xf numFmtId="0" fontId="10" fillId="0" borderId="1" xfId="0" applyFont="1" applyFill="1" applyBorder="1" applyAlignment="1" applyProtection="1">
      <alignment horizontal="center"/>
    </xf>
    <xf numFmtId="0" fontId="10" fillId="0" borderId="2" xfId="0" applyFont="1" applyFill="1" applyBorder="1" applyAlignment="1" applyProtection="1">
      <alignment horizontal="center"/>
    </xf>
  </cellXfs>
  <cellStyles count="1">
    <cellStyle name="Normal" xfId="0" builtinId="0"/>
  </cellStyles>
  <dxfs count="197">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ndense val="0"/>
        <extend val="0"/>
        <color indexed="42"/>
      </font>
    </dxf>
    <dxf>
      <font>
        <strike val="0"/>
        <condense val="0"/>
        <extend val="0"/>
      </font>
      <fill>
        <patternFill>
          <bgColor indexed="9"/>
        </patternFill>
      </fill>
      <border>
        <left style="thin">
          <color indexed="64"/>
        </left>
        <right style="thin">
          <color indexed="64"/>
        </right>
        <top style="thin">
          <color indexed="64"/>
        </top>
        <bottom style="thin">
          <color indexed="64"/>
        </bottom>
      </border>
    </dxf>
    <dxf>
      <font>
        <b val="0"/>
        <i val="0"/>
        <condense val="0"/>
        <extend val="0"/>
        <color indexed="10"/>
      </font>
    </dxf>
    <dxf>
      <font>
        <b val="0"/>
        <i val="0"/>
        <condense val="0"/>
        <extend val="0"/>
        <color indexed="10"/>
      </font>
    </dxf>
    <dxf>
      <font>
        <b val="0"/>
        <i val="0"/>
        <condense val="0"/>
        <extend val="0"/>
        <color indexed="10"/>
      </font>
    </dxf>
    <dxf>
      <fill>
        <patternFill>
          <bgColor indexed="23"/>
        </patternFill>
      </fill>
    </dxf>
    <dxf>
      <font>
        <condense val="0"/>
        <extend val="0"/>
        <color indexed="42"/>
      </font>
    </dxf>
    <dxf>
      <font>
        <strike val="0"/>
        <condense val="0"/>
        <extend val="0"/>
      </font>
      <fill>
        <patternFill>
          <bgColor indexed="9"/>
        </patternFill>
      </fill>
      <border>
        <left style="thin">
          <color indexed="64"/>
        </left>
        <right style="thin">
          <color indexed="64"/>
        </right>
        <top style="thin">
          <color indexed="64"/>
        </top>
        <bottom style="thin">
          <color indexed="64"/>
        </bottom>
      </border>
    </dxf>
    <dxf>
      <font>
        <condense val="0"/>
        <extend val="0"/>
        <color indexed="42"/>
      </font>
      <fill>
        <patternFill>
          <bgColor indexed="42"/>
        </patternFill>
      </fill>
      <border>
        <left/>
        <right/>
        <top/>
        <bottom/>
      </border>
    </dxf>
    <dxf>
      <font>
        <b val="0"/>
        <i val="0"/>
        <condense val="0"/>
        <extend val="0"/>
        <color indexed="10"/>
      </font>
    </dxf>
    <dxf>
      <fill>
        <patternFill>
          <bgColor indexed="23"/>
        </patternFill>
      </fill>
    </dxf>
    <dxf>
      <font>
        <condense val="0"/>
        <extend val="0"/>
        <color indexed="42"/>
      </font>
    </dxf>
    <dxf>
      <font>
        <strike val="0"/>
        <condense val="0"/>
        <extend val="0"/>
      </font>
      <fill>
        <patternFill>
          <bgColor indexed="9"/>
        </patternFill>
      </fill>
      <border>
        <left style="thin">
          <color indexed="64"/>
        </left>
        <right style="thin">
          <color indexed="64"/>
        </right>
        <top style="thin">
          <color indexed="64"/>
        </top>
        <bottom style="thin">
          <color indexed="64"/>
        </bottom>
      </border>
    </dxf>
    <dxf>
      <fill>
        <patternFill>
          <bgColor indexed="23"/>
        </patternFill>
      </fill>
    </dxf>
    <dxf>
      <fill>
        <patternFill>
          <bgColor indexed="23"/>
        </patternFill>
      </fill>
    </dxf>
    <dxf>
      <font>
        <condense val="0"/>
        <extend val="0"/>
        <color indexed="42"/>
      </font>
    </dxf>
    <dxf>
      <font>
        <strike val="0"/>
        <condense val="0"/>
        <extend val="0"/>
      </font>
      <fill>
        <patternFill>
          <bgColor indexed="9"/>
        </patternFill>
      </fill>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923026</xdr:colOff>
      <xdr:row>0</xdr:row>
      <xdr:rowOff>17253</xdr:rowOff>
    </xdr:from>
    <xdr:to>
      <xdr:col>6</xdr:col>
      <xdr:colOff>250166</xdr:colOff>
      <xdr:row>6</xdr:row>
      <xdr:rowOff>163902</xdr:rowOff>
    </xdr:to>
    <xdr:pic>
      <xdr:nvPicPr>
        <xdr:cNvPr id="2961" name="Picture 1" descr="epa_seal_small_trim">
          <a:extLst>
            <a:ext uri="{FF2B5EF4-FFF2-40B4-BE49-F238E27FC236}">
              <a16:creationId xmlns:a16="http://schemas.microsoft.com/office/drawing/2014/main" id="{B7A20863-C0E2-4E63-A063-32240F44C0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65230" y="17253"/>
          <a:ext cx="1431985"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931653</xdr:colOff>
      <xdr:row>0</xdr:row>
      <xdr:rowOff>17253</xdr:rowOff>
    </xdr:from>
    <xdr:to>
      <xdr:col>5</xdr:col>
      <xdr:colOff>690113</xdr:colOff>
      <xdr:row>6</xdr:row>
      <xdr:rowOff>112143</xdr:rowOff>
    </xdr:to>
    <xdr:pic>
      <xdr:nvPicPr>
        <xdr:cNvPr id="9443" name="Picture 1" descr="epa_seal_small_trim">
          <a:extLst>
            <a:ext uri="{FF2B5EF4-FFF2-40B4-BE49-F238E27FC236}">
              <a16:creationId xmlns:a16="http://schemas.microsoft.com/office/drawing/2014/main" id="{3934D8B7-30E5-4096-9CC0-25F80874FD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3691" y="17253"/>
          <a:ext cx="1431984" cy="13802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132451</xdr:colOff>
      <xdr:row>10</xdr:row>
      <xdr:rowOff>0</xdr:rowOff>
    </xdr:from>
    <xdr:to>
      <xdr:col>13</xdr:col>
      <xdr:colOff>664046</xdr:colOff>
      <xdr:row>62</xdr:row>
      <xdr:rowOff>9525</xdr:rowOff>
    </xdr:to>
    <xdr:sp macro="" textlink="">
      <xdr:nvSpPr>
        <xdr:cNvPr id="10241" name="Text Box 1">
          <a:extLst>
            <a:ext uri="{FF2B5EF4-FFF2-40B4-BE49-F238E27FC236}">
              <a16:creationId xmlns:a16="http://schemas.microsoft.com/office/drawing/2014/main" id="{E3766F7D-8456-4A6B-98CF-E5746A8A4454}"/>
            </a:ext>
          </a:extLst>
        </xdr:cNvPr>
        <xdr:cNvSpPr txBox="1">
          <a:spLocks noChangeArrowheads="1"/>
        </xdr:cNvSpPr>
      </xdr:nvSpPr>
      <xdr:spPr bwMode="auto">
        <a:xfrm>
          <a:off x="180975" y="2009775"/>
          <a:ext cx="7296150" cy="84296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Please provide any additional notes here</a:t>
          </a:r>
        </a:p>
      </xdr:txBody>
    </xdr:sp>
    <xdr:clientData/>
  </xdr:twoCellAnchor>
  <xdr:twoCellAnchor editAs="oneCell">
    <xdr:from>
      <xdr:col>2</xdr:col>
      <xdr:colOff>69011</xdr:colOff>
      <xdr:row>0</xdr:row>
      <xdr:rowOff>34506</xdr:rowOff>
    </xdr:from>
    <xdr:to>
      <xdr:col>3</xdr:col>
      <xdr:colOff>439947</xdr:colOff>
      <xdr:row>5</xdr:row>
      <xdr:rowOff>17253</xdr:rowOff>
    </xdr:to>
    <xdr:pic>
      <xdr:nvPicPr>
        <xdr:cNvPr id="10694" name="Picture 1" descr="epa_seal_small_trim">
          <a:extLst>
            <a:ext uri="{FF2B5EF4-FFF2-40B4-BE49-F238E27FC236}">
              <a16:creationId xmlns:a16="http://schemas.microsoft.com/office/drawing/2014/main" id="{F0F4A968-BBD4-470B-B1D6-6F8CD35962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4619" y="34506"/>
          <a:ext cx="992038" cy="966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103876</xdr:colOff>
      <xdr:row>9</xdr:row>
      <xdr:rowOff>76200</xdr:rowOff>
    </xdr:from>
    <xdr:to>
      <xdr:col>16</xdr:col>
      <xdr:colOff>798298</xdr:colOff>
      <xdr:row>87</xdr:row>
      <xdr:rowOff>152400</xdr:rowOff>
    </xdr:to>
    <xdr:sp macro="" textlink="">
      <xdr:nvSpPr>
        <xdr:cNvPr id="8193" name="Text Box 1">
          <a:extLst>
            <a:ext uri="{FF2B5EF4-FFF2-40B4-BE49-F238E27FC236}">
              <a16:creationId xmlns:a16="http://schemas.microsoft.com/office/drawing/2014/main" id="{782427BF-2209-49EB-8491-3E03007A9671}"/>
            </a:ext>
          </a:extLst>
        </xdr:cNvPr>
        <xdr:cNvSpPr txBox="1">
          <a:spLocks noChangeArrowheads="1"/>
        </xdr:cNvSpPr>
      </xdr:nvSpPr>
      <xdr:spPr bwMode="auto">
        <a:xfrm>
          <a:off x="95250" y="1866900"/>
          <a:ext cx="8915400" cy="127063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I.  About</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This template allows engine manufacturers to submit production line testing (PLT) data for their Large SI engines in a simple, consistent format.  Based on the information entered for each parameter (HC, NOx, and CO), the template performs the required CumSum and sample size calculations and displays the current status of the test.</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It is intended that a copy of this template be created for each engine family for which the reporting of PLT results is required.  The engine family name should be included in the submission file name.  Note that 40 CFR 1048.345(a) indicates that this information must be submitted on a quarterly basis.  It is intended that one copy of a template be maintained per engine family, per year.  For instance, the file submitted for the second quarter will contain all test results previously submitted for the first quarter with the results from the second quarter added on.  The template provides a field to indicate the test quarter at the engine test level.</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This document only applies to the Large SI template, which is intended for use by manufacturers who are submitting PLT data in accordance with the specifications in 40 CFR 1048, Subpart D.  Manufacturers who have received approval for using an alternate program as specified in 40 CFR 1048.301(d) should contact EPA for further instructions.  The general structure of this reporting template is described below.</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The primary worksheet for entering PLT data is the worksheet labeled "Submission Template."  Only values in cells that are white may be modified.  The shaded cells contain either labels or calculated values.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The "Notes" worksheet provides space for a manufacturer to provide any additional notes or relevant information for the engine family's PLT information.</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The resulting calculations, including an indication of whether the test results yield a status of Pass, Fail or Open, are displayed in the "Calculations" worksheet.</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Before entering data in this template, international users should ensure that the settings for number handling are consistent with the template.  Number handling settings that currently specify the use of a comma for the decimal separator and a period for the thousands separator must be temporarily modified to avoid errors within the automatic calculations.  To modify the number handling settings, the users with Excel 2003 should go to the "Tools" menu and select "Options."  In the window that appears, the "International" tab should be selected.  At the top of this tab there will be a section at the top entitled "Number handling"; the check mark in the "Use system separators" box found within this section should be removed.  At this point, a period should be inserted for the decimal separator and a comma should be inserted for the thousands separator. Users with Excel 2007 can get to the appropriate screen by clicking on the Microsoft Office Button, clicking on "Excel Options", and then going to the "Advanced" tab.</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II.  General Information</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At the top of the "Submission Template" worksheet, there are fields to enter general information about the PLT test.  These fields include: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Manufacturer contact information (manufacturer name, PLT test contact, e-mail address, and phone number);</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Engine family identifier;</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Projected annual production volume;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Production Period;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Indication of whether CO testing is required;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Indication of whether the engine family is a carry-over family;</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Pre-approved reduced required sample size (if applicable);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Quarter for which the report is being submitted; and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Engine Fuel Type:  Gasoline/LPG, Natural Gas, or Alcohol.  Once this selection has been made, a note will appear to the right of the Comment field indicating which type of hydrocarbon emission (THC, NMHC, or THCE) should be entered as part of the HC+NOx test results.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template also provides fields for users to enter the actual production volume for the current quarter as well as the previous quarters for the model year.  These fields appear once the user has specified the quarter for which the report is being submitted.</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III.  Test Results</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PLT test results are comprised of test results from individual engines within the engine family being tested.  For an individual engine, there may be several test results (i.e., initial results) that need to be combined into a final result.  In this case, the user should calculate a final result by averaging the initial results for the engine and rounding this average to the number of decimal places in the emission standard expressed to one additional significant figure (see 40 CFR 1048.315 (a)).  The user should then enter the initial and final results into the template.  Each initial result corresponding to an individual engine should be entered in its own row, in the "Initial Result" column for each relevant pollutant.  Under the column labeled "Final or Initial?" (column E), "initial" should be selected; this will gray out the "Final Result" and "Include in CumSum?" columns for each pollutant.  After all the initial results for an individual engine have been entered, the final result should be entered on the next row, in the "Final Result" column for each relevant pollutant.  Under the column labeled "Final or Initial?", "final" should be selected; this will gray out the "Initial Result" column for each pollutant. Additionally, either "yes" or "no" should be selected under the "Include in CumSum?" columns for the relevant pollutants. The date and time entered in this row should be the date and time entered for the last initial test (which should be in the previous row).</a:t>
          </a:r>
        </a:p>
        <a:p>
          <a:pPr algn="l" rtl="0">
            <a:defRPr sz="1000"/>
          </a:pPr>
          <a:endParaRPr lang="en-US" sz="1000" b="0" i="0" u="none" strike="noStrike" baseline="0">
            <a:solidFill>
              <a:srgbClr val="000000"/>
            </a:solidFill>
            <a:latin typeface="Arial"/>
            <a:cs typeface="Arial"/>
          </a:endParaRPr>
        </a:p>
        <a:p>
          <a:pPr rtl="0"/>
          <a:r>
            <a:rPr lang="en-US" sz="1000" b="0" i="0" baseline="0">
              <a:latin typeface="Arial" pitchFamily="34" charset="0"/>
              <a:ea typeface="+mn-ea"/>
              <a:cs typeface="Arial" pitchFamily="34" charset="0"/>
            </a:rPr>
            <a:t>In the case that there is only a single test corresponding to an individual engine, there is no need for results to be entered separately as initial and final; the test result can be entered once, on a single row, with an entry of "Final" in the "Final or Initial?" column.  </a:t>
          </a:r>
          <a:endParaRPr lang="en-US" sz="1000">
            <a:latin typeface="Arial" pitchFamily="34" charset="0"/>
            <a:cs typeface="Arial" pitchFamily="34" charset="0"/>
          </a:endParaRPr>
        </a:p>
        <a:p>
          <a:pPr rtl="0" fontAlgn="base"/>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It is important that data be entered starting in the first row (beginning in cell B32) of the "Submission Template" worksheet.  Furthermore, to ensure the accuracy of the CumSum results, the specific engine tests should be entered in the order in which they occurred and in consecutive rows.  Skipping rows will preclude accurate CumSum calculations.</a:t>
          </a:r>
          <a:endParaRPr lang="en-US" sz="1000">
            <a:latin typeface="Arial" pitchFamily="34" charset="0"/>
            <a:cs typeface="Arial" pitchFamily="34" charset="0"/>
          </a:endParaRPr>
        </a:p>
        <a:p>
          <a:pPr algn="l" rtl="0">
            <a:defRPr sz="1000"/>
          </a:pPr>
          <a:endParaRPr lang="en-US" sz="1000" b="0" i="0" u="none" strike="noStrike" baseline="0">
            <a:solidFill>
              <a:srgbClr val="000000"/>
            </a:solidFill>
            <a:latin typeface="Arial"/>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baseline="0">
              <a:latin typeface="Arial" pitchFamily="34" charset="0"/>
              <a:ea typeface="+mn-ea"/>
              <a:cs typeface="Arial" pitchFamily="34" charset="0"/>
            </a:rPr>
            <a:t>The following fields apply to all of the engine tests and are only filled in once:</a:t>
          </a:r>
          <a:endParaRPr lang="en-US">
            <a:latin typeface="Arial" pitchFamily="34" charset="0"/>
            <a:cs typeface="Arial" pitchFamily="34" charset="0"/>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23813</xdr:colOff>
      <xdr:row>213</xdr:row>
      <xdr:rowOff>4762</xdr:rowOff>
    </xdr:from>
    <xdr:to>
      <xdr:col>14</xdr:col>
      <xdr:colOff>479212</xdr:colOff>
      <xdr:row>218</xdr:row>
      <xdr:rowOff>71437</xdr:rowOff>
    </xdr:to>
    <xdr:sp macro="" textlink="">
      <xdr:nvSpPr>
        <xdr:cNvPr id="8194" name="Text Box 2">
          <a:extLst>
            <a:ext uri="{FF2B5EF4-FFF2-40B4-BE49-F238E27FC236}">
              <a16:creationId xmlns:a16="http://schemas.microsoft.com/office/drawing/2014/main" id="{274E6784-1BF5-4658-8584-55FCD5A37C22}"/>
            </a:ext>
          </a:extLst>
        </xdr:cNvPr>
        <xdr:cNvSpPr txBox="1">
          <a:spLocks noChangeArrowheads="1"/>
        </xdr:cNvSpPr>
      </xdr:nvSpPr>
      <xdr:spPr bwMode="auto">
        <a:xfrm>
          <a:off x="23813" y="35266312"/>
          <a:ext cx="7639050" cy="8763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The public reporting and recordkeeping burden for this collection of information is estimated to average 12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5900-130 to this address.</a:t>
          </a:r>
        </a:p>
      </xdr:txBody>
    </xdr:sp>
    <xdr:clientData/>
  </xdr:twoCellAnchor>
  <xdr:twoCellAnchor>
    <xdr:from>
      <xdr:col>0</xdr:col>
      <xdr:colOff>85725</xdr:colOff>
      <xdr:row>88</xdr:row>
      <xdr:rowOff>19050</xdr:rowOff>
    </xdr:from>
    <xdr:to>
      <xdr:col>16</xdr:col>
      <xdr:colOff>797416</xdr:colOff>
      <xdr:row>171</xdr:row>
      <xdr:rowOff>132451</xdr:rowOff>
    </xdr:to>
    <xdr:sp macro="" textlink="">
      <xdr:nvSpPr>
        <xdr:cNvPr id="8195" name="Text Box 3">
          <a:extLst>
            <a:ext uri="{FF2B5EF4-FFF2-40B4-BE49-F238E27FC236}">
              <a16:creationId xmlns:a16="http://schemas.microsoft.com/office/drawing/2014/main" id="{3D7A9D19-A373-4B85-938E-A7D630A93768}"/>
            </a:ext>
          </a:extLst>
        </xdr:cNvPr>
        <xdr:cNvSpPr txBox="1">
          <a:spLocks noChangeArrowheads="1"/>
        </xdr:cNvSpPr>
      </xdr:nvSpPr>
      <xdr:spPr bwMode="auto">
        <a:xfrm>
          <a:off x="85725" y="14601825"/>
          <a:ext cx="8915400" cy="13849349"/>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pitchFamily="34" charset="0"/>
              <a:cs typeface="Arial" pitchFamily="34" charset="0"/>
            </a:rPr>
            <a:t>● DF (HC) (required; Deterioration Factor for HC);</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baseline="0">
              <a:latin typeface="Arial" pitchFamily="34" charset="0"/>
              <a:ea typeface="+mn-ea"/>
              <a:cs typeface="Arial" pitchFamily="34" charset="0"/>
            </a:rPr>
            <a:t>● DF Type (HC) (required; additive or multiplicative);</a:t>
          </a: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DF (NOx) (required; Deterioration Factor for NOx);</a:t>
          </a:r>
        </a:p>
        <a:p>
          <a:pPr algn="l" rtl="0">
            <a:defRPr sz="1000"/>
          </a:pPr>
          <a:r>
            <a:rPr lang="en-US" sz="1000" b="0" i="0" u="none" strike="noStrike" baseline="0">
              <a:solidFill>
                <a:srgbClr val="000000"/>
              </a:solidFill>
              <a:latin typeface="Arial" pitchFamily="34" charset="0"/>
              <a:cs typeface="Arial" pitchFamily="34" charset="0"/>
            </a:rPr>
            <a:t>● DF Type (NOx) (required; additive or multiplicative);</a:t>
          </a:r>
        </a:p>
        <a:p>
          <a:pPr algn="l" rtl="0">
            <a:defRPr sz="1000"/>
          </a:pPr>
          <a:r>
            <a:rPr lang="en-US" sz="1000" b="0" i="0" u="none" strike="noStrike" baseline="0">
              <a:solidFill>
                <a:srgbClr val="000000"/>
              </a:solidFill>
              <a:latin typeface="Arial" pitchFamily="34" charset="0"/>
              <a:cs typeface="Arial" pitchFamily="34" charset="0"/>
            </a:rPr>
            <a:t>● HC+NOx Emission Limit or FEL (required);</a:t>
          </a:r>
        </a:p>
        <a:p>
          <a:pPr algn="l" rtl="0">
            <a:defRPr sz="1000"/>
          </a:pPr>
          <a:r>
            <a:rPr lang="en-US" sz="1000" b="0" i="0" u="none" strike="noStrike" baseline="0">
              <a:solidFill>
                <a:srgbClr val="000000"/>
              </a:solidFill>
              <a:latin typeface="Arial" pitchFamily="34" charset="0"/>
              <a:cs typeface="Arial" pitchFamily="34" charset="0"/>
            </a:rPr>
            <a:t>● CO Emission Limit or FEL (required if testing CO);</a:t>
          </a:r>
        </a:p>
        <a:p>
          <a:pPr algn="l" rtl="0">
            <a:defRPr sz="1000"/>
          </a:pPr>
          <a:r>
            <a:rPr lang="en-US" sz="1000" b="0" i="0" u="none" strike="noStrike" baseline="0">
              <a:solidFill>
                <a:srgbClr val="000000"/>
              </a:solidFill>
              <a:latin typeface="Arial" pitchFamily="34" charset="0"/>
              <a:cs typeface="Arial" pitchFamily="34" charset="0"/>
            </a:rPr>
            <a:t>● DF (CO) (required if testing CO; Deterioration Factor for CO); and</a:t>
          </a:r>
        </a:p>
        <a:p>
          <a:pPr algn="l" rtl="0">
            <a:defRPr sz="1000"/>
          </a:pPr>
          <a:r>
            <a:rPr lang="en-US" sz="1000" b="0" i="0" u="none" strike="noStrike" baseline="0">
              <a:solidFill>
                <a:srgbClr val="000000"/>
              </a:solidFill>
              <a:latin typeface="Arial" pitchFamily="34" charset="0"/>
              <a:cs typeface="Arial" pitchFamily="34" charset="0"/>
            </a:rPr>
            <a:t>● DF Type (CO) (required if testing CO; additive or multiplicative).</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The following data fields are available for each engine test.  Fields that are required in order to produce valid CumSum calculations are indicated as such.  The official reporting requirements can be found in 40 CFR Part 1048.345(a).</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Test Number (required); this should be numeric and sequential;</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Final or Initial? Indicator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Test Date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Test Time;</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Test Quarter;</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Engine ID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Build Date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Service Hours Accumulation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Service Hours Location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HC Initial Result (required; should only be filled in if "Final or Initial?" is equal to "initial");</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HC Initial Rounded Result (automatically filled in based on HC+NOx Initial Result);</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HC Final Rounded Result (required; based on one or more Initial Result; should only be filled in if "Final or Initial?" is equal to "final");</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HC Final Rounded Deteriorated Result (automatically filled in based on HC+NOx Final Result and the HC+NOx Deterioration Factor);</a:t>
          </a:r>
        </a:p>
        <a:p>
          <a:pPr algn="l" rtl="0">
            <a:defRPr sz="1000"/>
          </a:pPr>
          <a:endParaRPr lang="en-US" sz="1000" b="0" i="0" u="none" strike="noStrike" baseline="0">
            <a:solidFill>
              <a:srgbClr val="000000"/>
            </a:solidFill>
            <a:latin typeface="Arial" pitchFamily="34" charset="0"/>
            <a:cs typeface="Arial" pitchFamily="34" charset="0"/>
          </a:endParaRPr>
        </a:p>
        <a:p>
          <a:pPr rtl="0"/>
          <a:r>
            <a:rPr lang="en-US" sz="1000" b="0" i="0" baseline="0">
              <a:latin typeface="Arial" pitchFamily="34" charset="0"/>
              <a:ea typeface="+mn-ea"/>
              <a:cs typeface="Arial" pitchFamily="34" charset="0"/>
            </a:rPr>
            <a:t>● NOx Initial Result (required; should only be filled in if "Final or Initial?" is equal to "initial");</a:t>
          </a:r>
          <a:endParaRPr lang="en-US" sz="1000">
            <a:latin typeface="Arial" pitchFamily="34" charset="0"/>
            <a:cs typeface="Arial" pitchFamily="34" charset="0"/>
          </a:endParaRPr>
        </a:p>
        <a:p>
          <a:pPr rtl="0" fontAlgn="base"/>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 NOx Initial Rounded Result (automatically filled in based on HC+NOx Initial Result);</a:t>
          </a:r>
          <a:endParaRPr lang="en-US" sz="1000">
            <a:latin typeface="Arial" pitchFamily="34" charset="0"/>
            <a:cs typeface="Arial" pitchFamily="34" charset="0"/>
          </a:endParaRPr>
        </a:p>
        <a:p>
          <a:pPr rtl="0" fontAlgn="base"/>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 NOx Final Rounded Result (required; based on one or more Initial Result; should only be filled in if "Final or Initial?" is equal to "final");</a:t>
          </a:r>
          <a:endParaRPr lang="en-US" sz="1000">
            <a:latin typeface="Arial" pitchFamily="34" charset="0"/>
            <a:cs typeface="Arial" pitchFamily="34" charset="0"/>
          </a:endParaRPr>
        </a:p>
        <a:p>
          <a:pPr rtl="0" fontAlgn="base"/>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 NOx Final Rounded Deteriorated Result (automatically filled in based on HC+NOx Final Result and the HC+NOx Deterioration Factor);</a:t>
          </a:r>
        </a:p>
        <a:p>
          <a:pPr rtl="0"/>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 HC+NOx Initial Rounded Result (automatically filled in based on HC and NOx Initial Rounded Results);</a:t>
          </a:r>
          <a:endParaRPr lang="en-US" sz="1000">
            <a:latin typeface="Arial" pitchFamily="34" charset="0"/>
            <a:cs typeface="Arial" pitchFamily="34" charset="0"/>
          </a:endParaRPr>
        </a:p>
        <a:p>
          <a:pPr rtl="0" fontAlgn="base"/>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 HC+NOx Final Rounded Deteriorated Result (automatically filled in based on HC and NOx Final Rounded Deteriorated Results);</a:t>
          </a:r>
          <a:endParaRPr lang="en-US" sz="1000">
            <a:latin typeface="Arial" pitchFamily="34" charset="0"/>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Include HC+NOx result in CumSum? Indicator (required; should only be specified if "Final or Initial?" is equal to "final");</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CO Initial Result (required; should only be filled in if "Final or Initial?" is equal to "initial");</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CO Initial Rounded Result (automatically filled in based on CO Initial Result);</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CO Final Rounded Result (required; based on one or more Initial Result; should only be filled in if "Final or Initial?" is equal to "final");</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CO Final Rounded Deteriorated Result (automatically filled in based on CO Final Result and the CO Deterioration Factor);</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Include CO result in CumSum? Indicator (required; should only be specified if "Final or Initial?" is equal to "initial");</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Test Location;</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Test Contact;</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Invalid Test Indicator (required -- must be "yes" if test is declared invalid).  The template will not allow a test to be marked as invalid if the "Include in CumSum?" field has been set to "yes" for any of the parameters;</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Invalid Reason;</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Failure Reason;</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Remedy;</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Repairs; and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Test Comments.</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rtl="0" fontAlgn="base"/>
          <a:endParaRPr lang="en-US" sz="1100" b="0" i="0" baseline="0">
            <a:latin typeface="+mn-lt"/>
            <a:ea typeface="+mn-ea"/>
            <a:cs typeface="+mn-cs"/>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editAs="oneCell">
    <xdr:from>
      <xdr:col>2</xdr:col>
      <xdr:colOff>448574</xdr:colOff>
      <xdr:row>0</xdr:row>
      <xdr:rowOff>25879</xdr:rowOff>
    </xdr:from>
    <xdr:to>
      <xdr:col>4</xdr:col>
      <xdr:colOff>353683</xdr:colOff>
      <xdr:row>4</xdr:row>
      <xdr:rowOff>103517</xdr:rowOff>
    </xdr:to>
    <xdr:pic>
      <xdr:nvPicPr>
        <xdr:cNvPr id="11374" name="Picture 1" descr="epa_seal_small_trim">
          <a:extLst>
            <a:ext uri="{FF2B5EF4-FFF2-40B4-BE49-F238E27FC236}">
              <a16:creationId xmlns:a16="http://schemas.microsoft.com/office/drawing/2014/main" id="{DAF85E9D-480E-44F8-9528-9335590D1A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8249" y="25879"/>
          <a:ext cx="974785" cy="940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76200</xdr:colOff>
      <xdr:row>172</xdr:row>
      <xdr:rowOff>28575</xdr:rowOff>
    </xdr:from>
    <xdr:to>
      <xdr:col>16</xdr:col>
      <xdr:colOff>816450</xdr:colOff>
      <xdr:row>209</xdr:row>
      <xdr:rowOff>141978</xdr:rowOff>
    </xdr:to>
    <xdr:sp macro="" textlink="">
      <xdr:nvSpPr>
        <xdr:cNvPr id="8197" name="Text Box 5">
          <a:extLst>
            <a:ext uri="{FF2B5EF4-FFF2-40B4-BE49-F238E27FC236}">
              <a16:creationId xmlns:a16="http://schemas.microsoft.com/office/drawing/2014/main" id="{561D187E-2FA7-40AA-BCA4-B8B620329642}"/>
            </a:ext>
          </a:extLst>
        </xdr:cNvPr>
        <xdr:cNvSpPr txBox="1">
          <a:spLocks noChangeArrowheads="1"/>
        </xdr:cNvSpPr>
      </xdr:nvSpPr>
      <xdr:spPr bwMode="auto">
        <a:xfrm>
          <a:off x="76200" y="28517850"/>
          <a:ext cx="8943975" cy="6172200"/>
        </a:xfrm>
        <a:prstGeom prst="rect">
          <a:avLst/>
        </a:prstGeom>
        <a:solidFill>
          <a:srgbClr val="FFFFFF"/>
        </a:solidFill>
        <a:ln w="9525">
          <a:noFill/>
          <a:miter lim="800000"/>
          <a:headEnd/>
          <a:tailEnd/>
        </a:ln>
      </xdr:spPr>
      <xdr:txBody>
        <a:bodyPr vertOverflow="clip" wrap="square" lIns="27432" tIns="22860" rIns="0" bIns="0" anchor="t" upright="1"/>
        <a:lstStyle/>
        <a:p>
          <a:pPr rtl="0" fontAlgn="base"/>
          <a:r>
            <a:rPr lang="en-US" sz="1000" b="1" i="0" baseline="0">
              <a:latin typeface="Arial" pitchFamily="34" charset="0"/>
              <a:ea typeface="+mn-ea"/>
              <a:cs typeface="Arial" pitchFamily="34" charset="0"/>
            </a:rPr>
            <a:t>IV.  Test Status </a:t>
          </a:r>
          <a:endParaRPr lang="en-US" sz="1000" b="0" i="0" baseline="0">
            <a:latin typeface="Arial" pitchFamily="34" charset="0"/>
            <a:ea typeface="+mn-ea"/>
            <a:cs typeface="Arial" pitchFamily="34" charset="0"/>
          </a:endParaRPr>
        </a:p>
        <a:p>
          <a:pPr rtl="0" fontAlgn="base"/>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 The "Calculations" worksheet checks the data that is entered and attempts to determine the current status of the PLT test.  The test will appear to be in exactly one of three possible statuses -- FAIL, PASS, or OPEN.</a:t>
          </a:r>
          <a:endParaRPr lang="en-US" sz="1000">
            <a:latin typeface="Arial" pitchFamily="34" charset="0"/>
            <a:ea typeface="+mn-ea"/>
            <a:cs typeface="Arial" pitchFamily="34" charset="0"/>
          </a:endParaRPr>
        </a:p>
        <a:p>
          <a:pPr rtl="0"/>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 FAIL:  The PLT Test will be in a failing status if, for one or more parameter, there are consecutive engine tests in which the calculated CumSum statistic exceeds the calculated Action Limit value.  Once a test has reached a fail status, subsequent tests will not change it.</a:t>
          </a:r>
          <a:endParaRPr lang="en-US" sz="1000">
            <a:latin typeface="Arial" pitchFamily="34" charset="0"/>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PASS:  The PLT Test will be a passing status if, for all required parameters, the actual number of included engine tests (n) is greater than or equal to the required test sample size (N), and for all required parameters, the mean result is less than or equal to the provided emission limit or FEL. Please note that even if a passing status is achieved, there may be additional requirements for the number of tests required each quarter. Please refer to 40 CFR 1048.310 for additional details.</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OPEN:  The PLT Test will remain in an open status if it has not yet reached a fail or pass status.</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1" i="0" u="none" strike="noStrike" baseline="0">
              <a:solidFill>
                <a:srgbClr val="000000"/>
              </a:solidFill>
              <a:latin typeface="Arial" pitchFamily="34" charset="0"/>
              <a:cs typeface="Arial" pitchFamily="34" charset="0"/>
            </a:rPr>
            <a:t>V.  Troubleshooting</a:t>
          </a:r>
          <a:endParaRPr lang="en-US" sz="1000" b="0" i="0" u="none" strike="noStrike" baseline="0">
            <a:solidFill>
              <a:srgbClr val="000000"/>
            </a:solidFill>
            <a:latin typeface="Arial" pitchFamily="34" charset="0"/>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If there are odd or unexpected results in the "Calculations" worksheet, the following should be checked: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For each required parameter, has a standard or FEL been entered?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For each required parameter, has a deterioration factor been entered?  If so, has it been specified as either additive or multiplicative?</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Have all engine tests been entered sequentially without skipping rows?</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For each row where the "Final or Initial?" column equals "final", has the final result been entered, and has it been specified whether or not the test is to be included in CumSum, for each relevant parameter?</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If there are any rows where the "Final or Initial?" column equals "initial," has data mistakenly been entered in the "Final Result" columns for these rows?</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Has an included test inadvertently been marked as Invalid?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All parameters must continue to be tested until all have met their sample size requirement (N).  A parameter that has reached PASS status must continue to have its test results entered; however, these tests need not be entered in the CumSum calculation for that parameter.</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Has a low Projected Annual Production mistakenly been entered?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FH131"/>
  <sheetViews>
    <sheetView showGridLines="0" tabSelected="1" topLeftCell="W1" zoomScaleNormal="100" workbookViewId="0">
      <selection activeCell="AO19" sqref="AO19"/>
    </sheetView>
  </sheetViews>
  <sheetFormatPr defaultRowHeight="12.75" x14ac:dyDescent="0.2"/>
  <cols>
    <col min="1" max="1" width="4" customWidth="1"/>
    <col min="2" max="2" width="8.85546875" customWidth="1"/>
    <col min="3" max="5" width="9.28515625" customWidth="1"/>
    <col min="6" max="6" width="7.85546875" bestFit="1" customWidth="1"/>
    <col min="7" max="7" width="8.85546875" customWidth="1"/>
    <col min="8" max="8" width="8.7109375" customWidth="1"/>
    <col min="9" max="9" width="13.5703125" bestFit="1" customWidth="1"/>
    <col min="10" max="11" width="12.7109375" customWidth="1"/>
    <col min="12" max="12" width="14.5703125" customWidth="1"/>
    <col min="13" max="15" width="12.7109375" customWidth="1"/>
    <col min="16" max="16" width="15.5703125" customWidth="1"/>
    <col min="17" max="18" width="12.7109375" customWidth="1"/>
    <col min="19" max="19" width="15.42578125" customWidth="1"/>
    <col min="20" max="20" width="15.42578125" bestFit="1" customWidth="1"/>
    <col min="21" max="21" width="10.85546875" bestFit="1" customWidth="1"/>
    <col min="22" max="22" width="12.140625" customWidth="1"/>
    <col min="23" max="23" width="15.42578125" bestFit="1" customWidth="1"/>
    <col min="24" max="24" width="12.42578125" customWidth="1"/>
    <col min="25" max="25" width="10.42578125" customWidth="1"/>
    <col min="26" max="26" width="10.42578125" bestFit="1" customWidth="1"/>
    <col min="27" max="27" width="14" hidden="1" customWidth="1"/>
    <col min="28" max="28" width="13.42578125" hidden="1" customWidth="1"/>
    <col min="29" max="29" width="12" hidden="1" customWidth="1"/>
    <col min="30" max="31" width="10.7109375" hidden="1" customWidth="1"/>
    <col min="32" max="32" width="8.85546875" bestFit="1" customWidth="1"/>
    <col min="33" max="38" width="10.7109375" customWidth="1"/>
    <col min="39" max="39" width="15" bestFit="1" customWidth="1"/>
    <col min="40" max="40" width="9.140625" customWidth="1"/>
    <col min="41" max="41" width="12.7109375" customWidth="1"/>
    <col min="42" max="55" width="12.7109375" hidden="1" customWidth="1"/>
    <col min="56" max="56" width="12.7109375" style="1" hidden="1" customWidth="1"/>
    <col min="57" max="58" width="12.7109375" hidden="1" customWidth="1"/>
    <col min="59" max="106" width="12.7109375" customWidth="1"/>
    <col min="244" max="245" width="0" hidden="1" customWidth="1"/>
  </cols>
  <sheetData>
    <row r="1" spans="1:56" s="94" customFormat="1" ht="11.25" x14ac:dyDescent="0.2">
      <c r="A1" s="189"/>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1"/>
    </row>
    <row r="2" spans="1:56" s="94" customFormat="1" ht="17.45" customHeight="1" x14ac:dyDescent="0.25">
      <c r="A2" s="237" t="s">
        <v>139</v>
      </c>
      <c r="B2" s="237"/>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181"/>
    </row>
    <row r="3" spans="1:56" s="94" customFormat="1" ht="20.25" x14ac:dyDescent="0.3">
      <c r="A3" s="238" t="s">
        <v>155</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8"/>
      <c r="AN3" s="238"/>
      <c r="AO3" s="181"/>
    </row>
    <row r="4" spans="1:56" s="94" customFormat="1" ht="19.5" customHeight="1" x14ac:dyDescent="0.25">
      <c r="A4" s="237" t="s">
        <v>140</v>
      </c>
      <c r="B4" s="237"/>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181"/>
    </row>
    <row r="5" spans="1:56" s="94" customFormat="1" ht="10.15" customHeight="1" x14ac:dyDescent="0.2">
      <c r="A5" s="214"/>
      <c r="B5" s="214"/>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4"/>
      <c r="AK5" s="214"/>
      <c r="AL5" s="214"/>
      <c r="AM5" s="214"/>
      <c r="AN5" s="214"/>
      <c r="AO5" s="181"/>
    </row>
    <row r="6" spans="1:56" s="94" customFormat="1" ht="19.5" customHeight="1" x14ac:dyDescent="0.3">
      <c r="A6" s="247" t="s">
        <v>141</v>
      </c>
      <c r="B6" s="247"/>
      <c r="C6" s="247"/>
      <c r="D6" s="247"/>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181"/>
    </row>
    <row r="7" spans="1:56" s="94" customFormat="1" ht="19.5" customHeight="1" x14ac:dyDescent="0.2">
      <c r="A7" s="214" t="s">
        <v>171</v>
      </c>
      <c r="B7" s="214"/>
      <c r="C7" s="214"/>
      <c r="D7" s="214"/>
      <c r="E7" s="214"/>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4"/>
      <c r="AK7" s="214"/>
      <c r="AL7" s="214"/>
      <c r="AM7" s="214"/>
      <c r="AN7" s="214"/>
      <c r="AO7" s="181"/>
    </row>
    <row r="8" spans="1:56" s="96" customFormat="1" ht="6" customHeight="1" x14ac:dyDescent="0.2">
      <c r="A8" s="97"/>
      <c r="B8" s="97"/>
      <c r="C8" s="97"/>
      <c r="D8" s="97"/>
      <c r="E8" s="97"/>
      <c r="F8" s="97"/>
      <c r="G8" s="97"/>
      <c r="H8" s="97"/>
      <c r="I8" s="97"/>
      <c r="J8" s="97"/>
      <c r="K8" s="97"/>
      <c r="L8" s="97"/>
      <c r="M8" s="97"/>
      <c r="N8" s="97"/>
      <c r="O8" s="97"/>
      <c r="P8" s="97"/>
      <c r="Q8" s="97"/>
      <c r="R8" s="97"/>
      <c r="S8" s="97"/>
      <c r="T8" s="97"/>
      <c r="U8" s="97"/>
      <c r="V8" s="97"/>
      <c r="W8" s="97"/>
      <c r="X8" s="105"/>
      <c r="Y8" s="105"/>
      <c r="Z8" s="105"/>
      <c r="AA8" s="51"/>
      <c r="AB8" s="105"/>
      <c r="AC8" s="105"/>
      <c r="AD8" s="105"/>
      <c r="AE8" s="105"/>
      <c r="AF8" s="105"/>
      <c r="AG8" s="105"/>
      <c r="AH8" s="105"/>
      <c r="AI8" s="105"/>
      <c r="AJ8" s="105"/>
      <c r="AK8" s="105"/>
      <c r="AL8" s="105"/>
      <c r="AM8" s="105"/>
      <c r="AN8" s="105"/>
      <c r="AO8" s="182"/>
    </row>
    <row r="9" spans="1:56" s="94" customFormat="1" ht="18" x14ac:dyDescent="0.25">
      <c r="A9" s="143" t="s">
        <v>147</v>
      </c>
      <c r="B9" s="143"/>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252" t="s">
        <v>150</v>
      </c>
      <c r="AL9" s="252"/>
      <c r="AM9" s="204"/>
      <c r="AN9" s="143"/>
      <c r="AO9" s="181"/>
    </row>
    <row r="10" spans="1:56" ht="9.75" customHeight="1" x14ac:dyDescent="0.2">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74"/>
      <c r="BD10"/>
    </row>
    <row r="11" spans="1:56" ht="12.75" customHeight="1" x14ac:dyDescent="0.2">
      <c r="A11" s="10"/>
      <c r="B11" s="10"/>
      <c r="C11" s="10"/>
      <c r="D11" s="11" t="s">
        <v>0</v>
      </c>
      <c r="E11" s="10"/>
      <c r="F11" s="10"/>
      <c r="G11" s="254"/>
      <c r="H11" s="254"/>
      <c r="I11" s="254"/>
      <c r="J11" s="254"/>
      <c r="K11" s="110" t="s">
        <v>1</v>
      </c>
      <c r="L11" s="10"/>
      <c r="M11" s="13"/>
      <c r="N11" s="42"/>
      <c r="O11" s="250"/>
      <c r="P11" s="251"/>
      <c r="Q11" s="10"/>
      <c r="R11" s="10"/>
      <c r="S11" s="47"/>
      <c r="T11" s="10"/>
      <c r="U11" s="10"/>
      <c r="V11" s="10"/>
      <c r="W11" s="10"/>
      <c r="X11" s="11"/>
      <c r="Y11" s="10"/>
      <c r="Z11" s="177"/>
      <c r="AA11" s="10"/>
      <c r="AB11" s="10"/>
      <c r="AC11" s="10"/>
      <c r="AD11" s="10"/>
      <c r="AE11" s="10"/>
      <c r="AF11" s="10"/>
      <c r="AG11" s="223" t="s">
        <v>148</v>
      </c>
      <c r="AH11" s="224"/>
      <c r="AI11" s="224"/>
      <c r="AJ11" s="225"/>
      <c r="AK11" s="10"/>
      <c r="AL11" s="246" t="s">
        <v>143</v>
      </c>
      <c r="AM11" s="241"/>
      <c r="AN11" s="10"/>
      <c r="AO11" s="74"/>
      <c r="BD11"/>
    </row>
    <row r="12" spans="1:56" ht="12.75" customHeight="1" x14ac:dyDescent="0.2">
      <c r="A12" s="10"/>
      <c r="B12" s="10"/>
      <c r="C12" s="12"/>
      <c r="D12" s="11" t="s">
        <v>2</v>
      </c>
      <c r="E12" s="10"/>
      <c r="F12" s="10"/>
      <c r="G12" s="255"/>
      <c r="H12" s="256"/>
      <c r="I12" s="256"/>
      <c r="J12" s="251"/>
      <c r="K12" s="111" t="s">
        <v>133</v>
      </c>
      <c r="L12" s="10"/>
      <c r="M12" s="10"/>
      <c r="N12" s="10"/>
      <c r="O12" s="10"/>
      <c r="P12" s="43"/>
      <c r="Q12" s="218" t="str">
        <f>IF($P$12=" Gasoline/LPG","Enter THC results in the HC cells.",IF($P$12="Natural Gas"," Enter NMHC results in the HC  cells.",IF($P$12="Alcohol"," Enter THCE results in the HC cells.","")))</f>
        <v/>
      </c>
      <c r="R12" s="219"/>
      <c r="S12" s="219"/>
      <c r="T12" s="219"/>
      <c r="U12" s="219"/>
      <c r="V12" s="49"/>
      <c r="W12" s="112" t="s">
        <v>137</v>
      </c>
      <c r="X12" s="49"/>
      <c r="Y12" s="61"/>
      <c r="Z12" s="60"/>
      <c r="AA12" s="10"/>
      <c r="AB12" s="10"/>
      <c r="AC12" s="10"/>
      <c r="AD12" s="10"/>
      <c r="AE12" s="10"/>
      <c r="AF12" s="10"/>
      <c r="AG12" s="239" t="s">
        <v>172</v>
      </c>
      <c r="AH12" s="240"/>
      <c r="AI12" s="240"/>
      <c r="AJ12" s="241"/>
      <c r="AK12" s="49"/>
      <c r="AL12" s="215" t="s">
        <v>144</v>
      </c>
      <c r="AM12" s="216"/>
      <c r="AN12" s="10"/>
      <c r="AO12" s="74"/>
      <c r="BD12"/>
    </row>
    <row r="13" spans="1:56" x14ac:dyDescent="0.2">
      <c r="A13" s="10"/>
      <c r="B13" s="10"/>
      <c r="C13" s="12"/>
      <c r="D13" s="11" t="s">
        <v>3</v>
      </c>
      <c r="E13" s="10"/>
      <c r="F13" s="10"/>
      <c r="G13" s="254"/>
      <c r="H13" s="254"/>
      <c r="I13" s="254"/>
      <c r="J13" s="254"/>
      <c r="K13" s="110" t="s">
        <v>87</v>
      </c>
      <c r="L13" s="10"/>
      <c r="M13" s="10"/>
      <c r="N13" s="10"/>
      <c r="O13" s="10"/>
      <c r="P13" s="43"/>
      <c r="Q13" s="51"/>
      <c r="R13" s="59"/>
      <c r="S13" s="51"/>
      <c r="T13" s="51"/>
      <c r="U13" s="126"/>
      <c r="V13" s="51"/>
      <c r="W13" s="59"/>
      <c r="X13" s="51"/>
      <c r="Y13" s="51"/>
      <c r="Z13" s="51"/>
      <c r="AA13" s="10"/>
      <c r="AB13" s="10"/>
      <c r="AC13" s="10"/>
      <c r="AD13" s="10"/>
      <c r="AE13" s="10"/>
      <c r="AF13" s="51"/>
      <c r="AG13" s="242"/>
      <c r="AH13" s="243"/>
      <c r="AI13" s="243"/>
      <c r="AJ13" s="216"/>
      <c r="AK13" s="51"/>
      <c r="AL13" s="217">
        <v>44865</v>
      </c>
      <c r="AM13" s="216"/>
      <c r="AN13" s="10"/>
      <c r="AO13" s="74"/>
      <c r="BD13"/>
    </row>
    <row r="14" spans="1:56" x14ac:dyDescent="0.2">
      <c r="A14" s="10"/>
      <c r="B14" s="10"/>
      <c r="C14" s="12"/>
      <c r="D14" s="11" t="s">
        <v>4</v>
      </c>
      <c r="E14" s="10"/>
      <c r="F14" s="10"/>
      <c r="G14" s="257"/>
      <c r="H14" s="258"/>
      <c r="I14" s="258"/>
      <c r="J14" s="259"/>
      <c r="K14" s="11" t="s">
        <v>82</v>
      </c>
      <c r="L14" s="10"/>
      <c r="M14" s="10"/>
      <c r="N14" s="10"/>
      <c r="O14" s="10"/>
      <c r="P14" s="43"/>
      <c r="Q14" s="50"/>
      <c r="R14" s="109"/>
      <c r="S14" s="50"/>
      <c r="T14" s="62"/>
      <c r="U14" s="126"/>
      <c r="V14" s="50"/>
      <c r="W14" s="109" t="str">
        <f>IF($Y$12=" ","",IF($Y$12&gt;0,"Actual Production, Test Period 1",""))</f>
        <v/>
      </c>
      <c r="X14" s="50"/>
      <c r="Y14" s="62"/>
      <c r="Z14" s="50"/>
      <c r="AA14" s="10"/>
      <c r="AB14" s="10"/>
      <c r="AC14" s="10"/>
      <c r="AD14" s="10"/>
      <c r="AE14" s="10"/>
      <c r="AF14" s="62"/>
      <c r="AG14" s="242"/>
      <c r="AH14" s="243"/>
      <c r="AI14" s="243"/>
      <c r="AJ14" s="216"/>
      <c r="AK14" s="50"/>
      <c r="AL14" s="226" t="s">
        <v>145</v>
      </c>
      <c r="AM14" s="227"/>
      <c r="AN14" s="10"/>
      <c r="AO14" s="74"/>
      <c r="BD14"/>
    </row>
    <row r="15" spans="1:56" x14ac:dyDescent="0.2">
      <c r="A15" s="10"/>
      <c r="B15" s="10"/>
      <c r="C15" s="12"/>
      <c r="D15" s="11" t="s">
        <v>100</v>
      </c>
      <c r="E15" s="10"/>
      <c r="F15" s="10"/>
      <c r="G15" s="109" t="s">
        <v>101</v>
      </c>
      <c r="H15" s="56"/>
      <c r="I15" s="109" t="s">
        <v>102</v>
      </c>
      <c r="J15" s="56"/>
      <c r="K15" s="11" t="s">
        <v>168</v>
      </c>
      <c r="L15" s="10"/>
      <c r="M15" s="10"/>
      <c r="N15" s="10"/>
      <c r="O15" s="10"/>
      <c r="P15" s="43"/>
      <c r="Q15" s="248" t="s">
        <v>169</v>
      </c>
      <c r="R15" s="249"/>
      <c r="S15" s="249"/>
      <c r="T15" s="249"/>
      <c r="U15" s="249"/>
      <c r="V15" s="10"/>
      <c r="W15" s="109" t="str">
        <f>IF($Y$12=" ","",IF($Y$12&gt;1,"Actual Production, Test Period 2",""))</f>
        <v/>
      </c>
      <c r="X15" s="10"/>
      <c r="Y15" s="62"/>
      <c r="Z15" s="10"/>
      <c r="AA15" s="10"/>
      <c r="AB15" s="10"/>
      <c r="AC15" s="10"/>
      <c r="AD15" s="10"/>
      <c r="AE15" s="10"/>
      <c r="AF15" s="62"/>
      <c r="AG15" s="242"/>
      <c r="AH15" s="243"/>
      <c r="AI15" s="243"/>
      <c r="AJ15" s="216"/>
      <c r="AK15" s="10"/>
      <c r="AL15" s="10"/>
      <c r="AM15" s="10"/>
      <c r="AN15" s="10"/>
      <c r="AO15" s="74"/>
      <c r="BD15"/>
    </row>
    <row r="16" spans="1:56" ht="13.7" customHeight="1" x14ac:dyDescent="0.2">
      <c r="A16" s="10"/>
      <c r="B16" s="10"/>
      <c r="C16" s="12"/>
      <c r="D16" s="11"/>
      <c r="E16" s="10"/>
      <c r="F16" s="10"/>
      <c r="G16" s="13"/>
      <c r="H16" s="10"/>
      <c r="I16" s="10"/>
      <c r="J16" s="10"/>
      <c r="K16" s="111" t="s">
        <v>111</v>
      </c>
      <c r="L16" s="10"/>
      <c r="M16" s="10"/>
      <c r="N16" s="10"/>
      <c r="O16" s="10"/>
      <c r="P16" s="43"/>
      <c r="Q16" s="213" t="s">
        <v>170</v>
      </c>
      <c r="R16" s="207"/>
      <c r="S16" s="210"/>
      <c r="T16" s="208"/>
      <c r="U16" s="209"/>
      <c r="V16" s="10"/>
      <c r="W16" s="109" t="str">
        <f>IF($Y$12=" ","",IF($Y$12&gt;2,"Actual Production, Test Period 3",""))</f>
        <v/>
      </c>
      <c r="X16" s="10"/>
      <c r="Y16" s="62"/>
      <c r="Z16" s="10"/>
      <c r="AA16" s="10"/>
      <c r="AB16" s="10"/>
      <c r="AC16" s="10"/>
      <c r="AD16" s="10"/>
      <c r="AE16" s="10"/>
      <c r="AF16" s="62"/>
      <c r="AG16" s="242"/>
      <c r="AH16" s="243"/>
      <c r="AI16" s="243"/>
      <c r="AJ16" s="216"/>
      <c r="AK16" s="10"/>
      <c r="AL16" s="10"/>
      <c r="AM16" s="10"/>
      <c r="AN16" s="10"/>
      <c r="AO16" s="74"/>
      <c r="BD16"/>
    </row>
    <row r="17" spans="1:164" ht="13.7" customHeight="1" x14ac:dyDescent="0.2">
      <c r="A17" s="10"/>
      <c r="B17" s="10"/>
      <c r="C17" s="12"/>
      <c r="D17" s="11"/>
      <c r="E17" s="10"/>
      <c r="F17" s="10"/>
      <c r="G17" s="13"/>
      <c r="H17" s="10"/>
      <c r="I17" s="10"/>
      <c r="J17" s="10"/>
      <c r="K17" s="10"/>
      <c r="L17" s="10"/>
      <c r="M17" s="10"/>
      <c r="N17" s="10"/>
      <c r="O17" s="10"/>
      <c r="P17" s="10"/>
      <c r="Q17" s="210"/>
      <c r="R17" s="109"/>
      <c r="S17" s="10"/>
      <c r="T17" s="62"/>
      <c r="U17" s="126"/>
      <c r="V17" s="10"/>
      <c r="W17" s="109" t="str">
        <f>IF($Y$12=" ","",IF($Y$12&gt;3,"Actual Production, Test Period 4",""))</f>
        <v/>
      </c>
      <c r="X17" s="10"/>
      <c r="Y17" s="62"/>
      <c r="Z17" s="10"/>
      <c r="AA17" s="10"/>
      <c r="AB17" s="57"/>
      <c r="AC17" s="57"/>
      <c r="AD17" s="57"/>
      <c r="AE17" s="10"/>
      <c r="AF17" s="10"/>
      <c r="AG17" s="242"/>
      <c r="AH17" s="243"/>
      <c r="AI17" s="243"/>
      <c r="AJ17" s="216"/>
      <c r="AK17" s="10"/>
      <c r="AL17" s="10"/>
      <c r="AM17" s="10"/>
      <c r="AN17" s="10"/>
      <c r="AO17" s="74"/>
      <c r="BD17"/>
    </row>
    <row r="18" spans="1:164" x14ac:dyDescent="0.2">
      <c r="A18" s="10"/>
      <c r="B18" s="10"/>
      <c r="C18" s="12"/>
      <c r="D18" s="11" t="s">
        <v>9</v>
      </c>
      <c r="E18" s="10"/>
      <c r="F18" s="10"/>
      <c r="G18" s="228"/>
      <c r="H18" s="229"/>
      <c r="I18" s="229"/>
      <c r="J18" s="229"/>
      <c r="K18" s="229"/>
      <c r="L18" s="229"/>
      <c r="M18" s="229"/>
      <c r="N18" s="229"/>
      <c r="O18" s="229"/>
      <c r="P18" s="230"/>
      <c r="Q18" s="57"/>
      <c r="R18" s="57"/>
      <c r="S18" s="57"/>
      <c r="T18" s="57"/>
      <c r="U18" s="126"/>
      <c r="V18" s="126"/>
      <c r="W18" s="10"/>
      <c r="X18" s="10"/>
      <c r="Y18" s="10"/>
      <c r="Z18" s="10"/>
      <c r="AA18" s="57"/>
      <c r="AB18" s="57"/>
      <c r="AC18" s="57"/>
      <c r="AD18" s="57"/>
      <c r="AE18" s="10"/>
      <c r="AF18" s="10"/>
      <c r="AG18" s="242"/>
      <c r="AH18" s="243"/>
      <c r="AI18" s="243"/>
      <c r="AJ18" s="216"/>
      <c r="AK18" s="10"/>
      <c r="AL18" s="10"/>
      <c r="AM18" s="10"/>
      <c r="AN18" s="10"/>
      <c r="AO18" s="74"/>
      <c r="BD18"/>
    </row>
    <row r="19" spans="1:164" x14ac:dyDescent="0.2">
      <c r="A19" s="10"/>
      <c r="B19" s="10"/>
      <c r="C19" s="10"/>
      <c r="D19" s="10"/>
      <c r="E19" s="10"/>
      <c r="F19" s="10"/>
      <c r="G19" s="231"/>
      <c r="H19" s="232"/>
      <c r="I19" s="232"/>
      <c r="J19" s="232"/>
      <c r="K19" s="232"/>
      <c r="L19" s="232"/>
      <c r="M19" s="232"/>
      <c r="N19" s="232"/>
      <c r="O19" s="232"/>
      <c r="P19" s="233"/>
      <c r="Q19" s="220"/>
      <c r="R19" s="221"/>
      <c r="S19" s="221"/>
      <c r="T19" s="221"/>
      <c r="U19" s="221"/>
      <c r="V19" s="193"/>
      <c r="W19" s="194"/>
      <c r="X19" s="194"/>
      <c r="Y19" s="194"/>
      <c r="Z19" s="194"/>
      <c r="AA19" s="195"/>
      <c r="AB19" s="195"/>
      <c r="AC19" s="195"/>
      <c r="AD19" s="195"/>
      <c r="AE19" s="195"/>
      <c r="AF19" s="196"/>
      <c r="AG19" s="242"/>
      <c r="AH19" s="243"/>
      <c r="AI19" s="243"/>
      <c r="AJ19" s="216"/>
      <c r="AK19" s="10"/>
      <c r="AL19" s="10"/>
      <c r="AM19" s="10"/>
      <c r="AN19" s="10"/>
      <c r="AO19" s="74"/>
      <c r="AV19" s="29"/>
      <c r="BD19"/>
    </row>
    <row r="20" spans="1:164" x14ac:dyDescent="0.2">
      <c r="A20" s="10"/>
      <c r="B20" s="10"/>
      <c r="C20" s="10"/>
      <c r="D20" s="10"/>
      <c r="E20" s="10"/>
      <c r="F20" s="10"/>
      <c r="G20" s="231"/>
      <c r="H20" s="232"/>
      <c r="I20" s="232"/>
      <c r="J20" s="232"/>
      <c r="K20" s="232"/>
      <c r="L20" s="232"/>
      <c r="M20" s="232"/>
      <c r="N20" s="232"/>
      <c r="O20" s="232"/>
      <c r="P20" s="233"/>
      <c r="Q20" s="222"/>
      <c r="R20" s="221"/>
      <c r="S20" s="221"/>
      <c r="T20" s="221"/>
      <c r="U20" s="221"/>
      <c r="V20" s="193"/>
      <c r="W20" s="194"/>
      <c r="X20" s="194"/>
      <c r="Y20" s="194"/>
      <c r="Z20" s="194"/>
      <c r="AA20" s="195"/>
      <c r="AB20" s="195"/>
      <c r="AC20" s="195"/>
      <c r="AD20" s="195"/>
      <c r="AE20" s="195"/>
      <c r="AF20" s="196"/>
      <c r="AG20" s="242"/>
      <c r="AH20" s="243"/>
      <c r="AI20" s="243"/>
      <c r="AJ20" s="216"/>
      <c r="AK20" s="10"/>
      <c r="AL20" s="10"/>
      <c r="AM20" s="10"/>
      <c r="AN20" s="10"/>
      <c r="AO20" s="74"/>
      <c r="AR20" s="28"/>
      <c r="AT20" s="28"/>
      <c r="BD20"/>
    </row>
    <row r="21" spans="1:164" x14ac:dyDescent="0.2">
      <c r="A21" s="10"/>
      <c r="B21" s="10"/>
      <c r="C21" s="10"/>
      <c r="D21" s="10"/>
      <c r="E21" s="10"/>
      <c r="F21" s="10"/>
      <c r="G21" s="234"/>
      <c r="H21" s="235"/>
      <c r="I21" s="235"/>
      <c r="J21" s="235"/>
      <c r="K21" s="235"/>
      <c r="L21" s="235"/>
      <c r="M21" s="235"/>
      <c r="N21" s="235"/>
      <c r="O21" s="235"/>
      <c r="P21" s="236"/>
      <c r="Q21" s="218"/>
      <c r="R21" s="219"/>
      <c r="S21" s="219"/>
      <c r="T21" s="219"/>
      <c r="U21" s="219"/>
      <c r="V21" s="126"/>
      <c r="W21" s="180"/>
      <c r="X21" s="180"/>
      <c r="Y21" s="180"/>
      <c r="Z21" s="180"/>
      <c r="AA21" s="63"/>
      <c r="AB21" s="63"/>
      <c r="AC21" s="63"/>
      <c r="AD21" s="15"/>
      <c r="AE21" s="10"/>
      <c r="AF21" s="10"/>
      <c r="AG21" s="244"/>
      <c r="AH21" s="245"/>
      <c r="AI21" s="245"/>
      <c r="AJ21" s="227"/>
      <c r="AK21" s="10"/>
      <c r="AL21" s="10"/>
      <c r="AM21" s="10"/>
      <c r="AN21" s="10"/>
      <c r="AO21" s="74"/>
      <c r="AR21" s="28"/>
      <c r="BD21"/>
    </row>
    <row r="22" spans="1:164" x14ac:dyDescent="0.2">
      <c r="A22" s="10"/>
      <c r="B22" s="10"/>
      <c r="C22" s="10"/>
      <c r="D22" s="10"/>
      <c r="E22" s="10"/>
      <c r="F22" s="10"/>
      <c r="G22" s="126"/>
      <c r="H22" s="126"/>
      <c r="I22" s="126"/>
      <c r="J22" s="126"/>
      <c r="K22" s="126"/>
      <c r="L22" s="126"/>
      <c r="M22" s="126"/>
      <c r="N22" s="126"/>
      <c r="O22" s="126"/>
      <c r="P22" s="126"/>
      <c r="Q22" s="63"/>
      <c r="R22" s="63"/>
      <c r="S22" s="126"/>
      <c r="T22" s="126"/>
      <c r="U22" s="126"/>
      <c r="V22" s="126"/>
      <c r="W22" s="72"/>
      <c r="X22" s="63"/>
      <c r="Y22" s="63"/>
      <c r="Z22" s="63"/>
      <c r="AA22" s="63"/>
      <c r="AB22" s="63"/>
      <c r="AC22" s="63"/>
      <c r="AD22" s="15"/>
      <c r="AE22" s="10"/>
      <c r="AF22" s="10"/>
      <c r="AG22" s="125"/>
      <c r="AH22" s="125"/>
      <c r="AI22" s="125"/>
      <c r="AJ22" s="125"/>
      <c r="AK22" s="10"/>
      <c r="AL22" s="10"/>
      <c r="AM22" s="10"/>
      <c r="AN22" s="10"/>
      <c r="AO22" s="74"/>
      <c r="AR22" s="28"/>
      <c r="BD22"/>
    </row>
    <row r="23" spans="1:164" x14ac:dyDescent="0.2">
      <c r="A23" s="10"/>
      <c r="B23" s="10"/>
      <c r="C23" s="10"/>
      <c r="D23" s="10"/>
      <c r="E23" s="10"/>
      <c r="F23" s="10"/>
      <c r="G23" s="126"/>
      <c r="H23" s="126"/>
      <c r="I23" s="126"/>
      <c r="J23" s="126"/>
      <c r="K23" s="126"/>
      <c r="L23" s="126"/>
      <c r="M23" s="126"/>
      <c r="N23" s="126"/>
      <c r="O23" s="126"/>
      <c r="P23" s="126"/>
      <c r="Q23" s="63"/>
      <c r="R23" s="63"/>
      <c r="S23" s="126"/>
      <c r="T23" s="126"/>
      <c r="U23" s="126"/>
      <c r="V23" s="126"/>
      <c r="W23" s="72"/>
      <c r="X23" s="63"/>
      <c r="Y23" s="63"/>
      <c r="Z23" s="63"/>
      <c r="AA23" s="63"/>
      <c r="AB23" s="63"/>
      <c r="AC23" s="63"/>
      <c r="AD23" s="15"/>
      <c r="AE23" s="10"/>
      <c r="AF23" s="10"/>
      <c r="AG23" s="125"/>
      <c r="AH23" s="125"/>
      <c r="AI23" s="125"/>
      <c r="AJ23" s="125"/>
      <c r="AK23" s="10"/>
      <c r="AL23" s="10"/>
      <c r="AM23" s="10"/>
      <c r="AN23" s="10"/>
      <c r="AO23" s="74"/>
      <c r="AR23" s="28"/>
      <c r="BD23"/>
    </row>
    <row r="24" spans="1:164" s="94" customFormat="1" ht="18" x14ac:dyDescent="0.25">
      <c r="A24" s="253" t="s">
        <v>5</v>
      </c>
      <c r="B24" s="253"/>
      <c r="C24" s="253"/>
      <c r="D24" s="253"/>
      <c r="E24" s="253"/>
      <c r="F24" s="253"/>
      <c r="G24" s="253"/>
      <c r="H24" s="253"/>
      <c r="I24" s="253"/>
      <c r="J24" s="253"/>
      <c r="K24" s="253"/>
      <c r="L24" s="253"/>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53"/>
      <c r="AK24" s="253"/>
      <c r="AL24" s="253"/>
      <c r="AM24" s="253"/>
      <c r="AN24" s="253"/>
      <c r="AO24" s="181"/>
    </row>
    <row r="25" spans="1:164" ht="46.5" customHeight="1" x14ac:dyDescent="0.2">
      <c r="A25" s="107"/>
      <c r="B25" s="11"/>
      <c r="C25" s="107"/>
      <c r="D25" s="107"/>
      <c r="E25" s="107"/>
      <c r="F25" s="107"/>
      <c r="G25" s="108"/>
      <c r="H25" s="108"/>
      <c r="I25" s="108"/>
      <c r="J25" s="108"/>
      <c r="K25" s="106" t="s">
        <v>157</v>
      </c>
      <c r="L25" s="106" t="s">
        <v>158</v>
      </c>
      <c r="M25" s="108"/>
      <c r="N25" s="108"/>
      <c r="O25" s="106" t="s">
        <v>159</v>
      </c>
      <c r="P25" s="106" t="s">
        <v>160</v>
      </c>
      <c r="Q25" s="108"/>
      <c r="R25" s="108"/>
      <c r="S25" s="106" t="s">
        <v>153</v>
      </c>
      <c r="T25" s="10"/>
      <c r="U25" s="106"/>
      <c r="V25" s="106" t="s">
        <v>154</v>
      </c>
      <c r="W25" s="106" t="s">
        <v>161</v>
      </c>
      <c r="X25" s="106" t="s">
        <v>162</v>
      </c>
      <c r="Y25" s="10"/>
      <c r="Z25" s="10"/>
      <c r="AA25" s="53"/>
      <c r="AB25" s="53"/>
      <c r="AC25" s="53"/>
      <c r="AD25" s="53"/>
      <c r="AE25" s="10"/>
      <c r="AF25" s="10"/>
      <c r="AG25" s="10"/>
      <c r="AH25" s="10"/>
      <c r="AI25" s="10"/>
      <c r="AJ25" s="10"/>
      <c r="AK25" s="10"/>
      <c r="AL25" s="10"/>
      <c r="AM25" s="10"/>
      <c r="AN25" s="10"/>
      <c r="AO25" s="74"/>
      <c r="BD25"/>
      <c r="BS25" s="3"/>
    </row>
    <row r="26" spans="1:164" x14ac:dyDescent="0.2">
      <c r="A26" s="10"/>
      <c r="B26" s="11"/>
      <c r="C26" s="10"/>
      <c r="D26" s="10"/>
      <c r="E26" s="10"/>
      <c r="F26" s="10"/>
      <c r="G26" s="10"/>
      <c r="H26" s="10"/>
      <c r="I26" s="10"/>
      <c r="J26" s="10"/>
      <c r="K26" s="73"/>
      <c r="L26" s="43"/>
      <c r="M26" s="10"/>
      <c r="N26" s="10"/>
      <c r="O26" s="73"/>
      <c r="P26" s="43"/>
      <c r="Q26" s="10"/>
      <c r="R26" s="10"/>
      <c r="S26" s="202"/>
      <c r="T26" s="10"/>
      <c r="U26" s="10"/>
      <c r="V26" s="202"/>
      <c r="W26" s="73"/>
      <c r="X26" s="43"/>
      <c r="Y26" s="10"/>
      <c r="Z26" s="10"/>
      <c r="AA26" s="53"/>
      <c r="AB26" s="53"/>
      <c r="AC26" s="53"/>
      <c r="AD26" s="53"/>
      <c r="AE26" s="10"/>
      <c r="AF26" s="10"/>
      <c r="AG26" s="10"/>
      <c r="AH26" s="10"/>
      <c r="AI26" s="10"/>
      <c r="AJ26" s="10"/>
      <c r="AK26" s="10"/>
      <c r="AL26" s="10"/>
      <c r="AM26" s="10"/>
      <c r="AN26" s="10"/>
      <c r="AO26" s="74"/>
    </row>
    <row r="27" spans="1:164" ht="3.2" customHeight="1" x14ac:dyDescent="0.2">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74"/>
    </row>
    <row r="28" spans="1:164" x14ac:dyDescent="0.2">
      <c r="A28" s="10"/>
      <c r="B28" s="113"/>
      <c r="C28" s="114"/>
      <c r="D28" s="114"/>
      <c r="E28" s="114"/>
      <c r="F28" s="114"/>
      <c r="G28" s="114"/>
      <c r="H28" s="114"/>
      <c r="I28" s="114" t="s">
        <v>21</v>
      </c>
      <c r="J28" s="114" t="s">
        <v>21</v>
      </c>
      <c r="K28" s="113" t="s">
        <v>89</v>
      </c>
      <c r="L28" s="114" t="s">
        <v>89</v>
      </c>
      <c r="M28" s="114" t="s">
        <v>164</v>
      </c>
      <c r="N28" s="114" t="s">
        <v>164</v>
      </c>
      <c r="O28" s="113" t="s">
        <v>156</v>
      </c>
      <c r="P28" s="114" t="s">
        <v>156</v>
      </c>
      <c r="Q28" s="114" t="s">
        <v>166</v>
      </c>
      <c r="R28" s="114" t="s">
        <v>166</v>
      </c>
      <c r="S28" s="113" t="s">
        <v>17</v>
      </c>
      <c r="T28" s="114" t="s">
        <v>165</v>
      </c>
      <c r="U28" s="114"/>
      <c r="V28" s="113" t="s">
        <v>20</v>
      </c>
      <c r="W28" s="114" t="s">
        <v>20</v>
      </c>
      <c r="X28" s="114" t="s">
        <v>167</v>
      </c>
      <c r="Y28" s="114" t="s">
        <v>167</v>
      </c>
      <c r="Z28" s="115"/>
      <c r="AA28" s="116"/>
      <c r="AB28" s="116"/>
      <c r="AC28" s="116"/>
      <c r="AD28" s="116"/>
      <c r="AE28" s="117"/>
      <c r="AF28" s="113"/>
      <c r="AG28" s="114"/>
      <c r="AH28" s="114"/>
      <c r="AI28" s="114"/>
      <c r="AJ28" s="114"/>
      <c r="AK28" s="114"/>
      <c r="AL28" s="114"/>
      <c r="AM28" s="115"/>
      <c r="AN28" s="16"/>
      <c r="AO28" s="183"/>
      <c r="AQ28" s="35" t="s">
        <v>81</v>
      </c>
      <c r="AR28" s="32"/>
      <c r="AS28" s="32"/>
      <c r="AT28" s="32"/>
      <c r="AU28" s="32"/>
      <c r="AV28" s="32"/>
      <c r="AW28" s="32"/>
      <c r="AX28" s="32"/>
      <c r="AY28" s="32"/>
      <c r="AZ28" s="32"/>
      <c r="BA28" s="32"/>
      <c r="BB28" s="32"/>
      <c r="BC28" s="32"/>
      <c r="BD28" s="32"/>
      <c r="BE28" s="32"/>
      <c r="BG28" s="1"/>
    </row>
    <row r="29" spans="1:164" x14ac:dyDescent="0.2">
      <c r="A29" s="10"/>
      <c r="B29" s="118" t="s">
        <v>6</v>
      </c>
      <c r="C29" s="119" t="s">
        <v>106</v>
      </c>
      <c r="D29" s="119" t="s">
        <v>6</v>
      </c>
      <c r="E29" s="119" t="s">
        <v>6</v>
      </c>
      <c r="F29" s="119" t="s">
        <v>6</v>
      </c>
      <c r="G29" s="119" t="s">
        <v>10</v>
      </c>
      <c r="H29" s="119" t="s">
        <v>12</v>
      </c>
      <c r="I29" s="119" t="s">
        <v>22</v>
      </c>
      <c r="J29" s="119" t="s">
        <v>22</v>
      </c>
      <c r="K29" s="118" t="s">
        <v>18</v>
      </c>
      <c r="L29" s="119" t="s">
        <v>18</v>
      </c>
      <c r="M29" s="119" t="s">
        <v>163</v>
      </c>
      <c r="N29" s="119" t="s">
        <v>163</v>
      </c>
      <c r="O29" s="118" t="s">
        <v>18</v>
      </c>
      <c r="P29" s="119" t="s">
        <v>18</v>
      </c>
      <c r="Q29" s="119" t="s">
        <v>163</v>
      </c>
      <c r="R29" s="119" t="s">
        <v>163</v>
      </c>
      <c r="S29" s="118" t="s">
        <v>18</v>
      </c>
      <c r="T29" s="119" t="s">
        <v>163</v>
      </c>
      <c r="U29" s="119" t="s">
        <v>13</v>
      </c>
      <c r="V29" s="118" t="s">
        <v>18</v>
      </c>
      <c r="W29" s="119" t="s">
        <v>90</v>
      </c>
      <c r="X29" s="119" t="s">
        <v>163</v>
      </c>
      <c r="Y29" s="119" t="s">
        <v>163</v>
      </c>
      <c r="Z29" s="120" t="s">
        <v>13</v>
      </c>
      <c r="AA29" s="116"/>
      <c r="AB29" s="116"/>
      <c r="AC29" s="116"/>
      <c r="AD29" s="116"/>
      <c r="AE29" s="117"/>
      <c r="AF29" s="118" t="s">
        <v>6</v>
      </c>
      <c r="AG29" s="119" t="s">
        <v>6</v>
      </c>
      <c r="AH29" s="119" t="s">
        <v>6</v>
      </c>
      <c r="AI29" s="119" t="s">
        <v>38</v>
      </c>
      <c r="AJ29" s="119" t="s">
        <v>40</v>
      </c>
      <c r="AK29" s="119"/>
      <c r="AL29" s="119"/>
      <c r="AM29" s="120"/>
      <c r="AN29" s="16"/>
      <c r="AO29" s="183"/>
      <c r="AQ29" s="32"/>
      <c r="AR29" s="32"/>
      <c r="AS29" s="32"/>
      <c r="AT29" s="32"/>
      <c r="AU29" s="32"/>
      <c r="AV29" s="32"/>
      <c r="AW29" s="32"/>
      <c r="AX29" s="32"/>
      <c r="AY29" s="32"/>
      <c r="AZ29" s="32"/>
      <c r="BA29" s="32"/>
      <c r="BB29" s="32"/>
      <c r="BC29" s="32"/>
      <c r="BD29" s="32"/>
      <c r="BE29" s="32"/>
      <c r="BG29" s="1"/>
    </row>
    <row r="30" spans="1:164" ht="12.2" customHeight="1" x14ac:dyDescent="0.2">
      <c r="A30" s="10"/>
      <c r="B30" s="121" t="s">
        <v>7</v>
      </c>
      <c r="C30" s="122" t="s">
        <v>107</v>
      </c>
      <c r="D30" s="122" t="s">
        <v>8</v>
      </c>
      <c r="E30" s="122" t="s">
        <v>83</v>
      </c>
      <c r="F30" s="122" t="s">
        <v>132</v>
      </c>
      <c r="G30" s="122" t="s">
        <v>11</v>
      </c>
      <c r="H30" s="122" t="s">
        <v>8</v>
      </c>
      <c r="I30" s="122" t="s">
        <v>23</v>
      </c>
      <c r="J30" s="122" t="s">
        <v>15</v>
      </c>
      <c r="K30" s="123" t="s">
        <v>19</v>
      </c>
      <c r="L30" s="122" t="s">
        <v>93</v>
      </c>
      <c r="M30" s="122" t="s">
        <v>19</v>
      </c>
      <c r="N30" s="122" t="s">
        <v>94</v>
      </c>
      <c r="O30" s="123" t="s">
        <v>19</v>
      </c>
      <c r="P30" s="122" t="s">
        <v>93</v>
      </c>
      <c r="Q30" s="122" t="s">
        <v>19</v>
      </c>
      <c r="R30" s="122" t="s">
        <v>94</v>
      </c>
      <c r="S30" s="121" t="s">
        <v>93</v>
      </c>
      <c r="T30" s="122" t="s">
        <v>94</v>
      </c>
      <c r="U30" s="122" t="s">
        <v>14</v>
      </c>
      <c r="V30" s="121" t="s">
        <v>19</v>
      </c>
      <c r="W30" s="122" t="s">
        <v>93</v>
      </c>
      <c r="X30" s="122" t="s">
        <v>19</v>
      </c>
      <c r="Y30" s="122" t="s">
        <v>94</v>
      </c>
      <c r="Z30" s="124" t="s">
        <v>14</v>
      </c>
      <c r="AA30" s="116"/>
      <c r="AB30" s="116"/>
      <c r="AC30" s="116"/>
      <c r="AD30" s="116"/>
      <c r="AE30" s="117"/>
      <c r="AF30" s="118" t="s">
        <v>15</v>
      </c>
      <c r="AG30" s="119" t="s">
        <v>16</v>
      </c>
      <c r="AH30" s="119" t="s">
        <v>37</v>
      </c>
      <c r="AI30" s="119" t="s">
        <v>39</v>
      </c>
      <c r="AJ30" s="119" t="s">
        <v>39</v>
      </c>
      <c r="AK30" s="119" t="s">
        <v>41</v>
      </c>
      <c r="AL30" s="119" t="s">
        <v>42</v>
      </c>
      <c r="AM30" s="120" t="s">
        <v>34</v>
      </c>
      <c r="AN30" s="17"/>
      <c r="AO30" s="184"/>
      <c r="AQ30" s="33" t="s">
        <v>73</v>
      </c>
      <c r="AR30" s="33" t="s">
        <v>74</v>
      </c>
      <c r="AS30" s="33" t="s">
        <v>75</v>
      </c>
      <c r="AT30" s="33" t="s">
        <v>76</v>
      </c>
      <c r="AU30" s="33" t="s">
        <v>77</v>
      </c>
      <c r="AV30" s="33" t="s">
        <v>78</v>
      </c>
      <c r="AW30" s="33" t="s">
        <v>79</v>
      </c>
      <c r="AX30" s="32"/>
      <c r="AY30" s="32"/>
      <c r="AZ30" s="32"/>
      <c r="BA30" s="32"/>
      <c r="BB30" s="32"/>
      <c r="BC30" s="32"/>
      <c r="BD30" s="32"/>
      <c r="BE30" s="68"/>
      <c r="BG30" s="1"/>
    </row>
    <row r="31" spans="1:164" ht="4.1500000000000004" customHeight="1" x14ac:dyDescent="0.2">
      <c r="A31" s="10"/>
      <c r="B31" s="10"/>
      <c r="C31" s="13"/>
      <c r="D31" s="13"/>
      <c r="E31" s="13"/>
      <c r="F31" s="13"/>
      <c r="G31" s="13"/>
      <c r="H31" s="13"/>
      <c r="I31" s="13"/>
      <c r="J31" s="13"/>
      <c r="K31" s="13"/>
      <c r="L31" s="13"/>
      <c r="M31" s="13"/>
      <c r="N31" s="13"/>
      <c r="O31" s="13"/>
      <c r="P31" s="13"/>
      <c r="Q31" s="13"/>
      <c r="R31" s="13"/>
      <c r="S31" s="13"/>
      <c r="T31" s="13"/>
      <c r="U31" s="13"/>
      <c r="V31" s="19"/>
      <c r="W31" s="13"/>
      <c r="X31" s="13"/>
      <c r="Y31" s="13"/>
      <c r="Z31" s="41"/>
      <c r="AA31" s="13"/>
      <c r="AB31" s="13"/>
      <c r="AC31" s="13"/>
      <c r="AD31" s="13"/>
      <c r="AE31" s="13"/>
      <c r="AF31" s="145"/>
      <c r="AG31" s="146"/>
      <c r="AH31" s="146"/>
      <c r="AI31" s="146"/>
      <c r="AJ31" s="146"/>
      <c r="AK31" s="146"/>
      <c r="AL31" s="146"/>
      <c r="AM31" s="41"/>
      <c r="AN31" s="13"/>
      <c r="AO31" s="185"/>
      <c r="AQ31" s="32"/>
      <c r="AR31" s="32"/>
      <c r="AS31" s="32"/>
      <c r="AT31" s="32"/>
      <c r="AU31" s="32"/>
      <c r="AV31" s="32"/>
      <c r="AW31" s="32"/>
      <c r="AX31" s="32"/>
      <c r="AY31" s="32"/>
      <c r="AZ31" s="32"/>
      <c r="BA31" s="32"/>
      <c r="BB31" s="32"/>
      <c r="BC31" s="32"/>
      <c r="BD31" s="32"/>
      <c r="BE31" s="32"/>
      <c r="BG31" s="1"/>
    </row>
    <row r="32" spans="1:164" x14ac:dyDescent="0.2">
      <c r="A32" s="14">
        <v>1</v>
      </c>
      <c r="B32" s="75"/>
      <c r="C32" s="54"/>
      <c r="D32" s="21"/>
      <c r="E32" s="38"/>
      <c r="F32" s="76"/>
      <c r="G32" s="77"/>
      <c r="H32" s="21"/>
      <c r="I32" s="78"/>
      <c r="J32" s="78"/>
      <c r="K32" s="79"/>
      <c r="L32" s="80" t="str">
        <f>IF(K32&lt;&gt;"",ROUND(K32,2),"")</f>
        <v/>
      </c>
      <c r="M32" s="198"/>
      <c r="N32" s="80" t="str">
        <f>IF(AND(M32&lt;&gt;"",K$26&lt;&gt;""),IF(L$26="Additive",ROUND(ROUND(M32,2)+K$26,2),ROUND(ROUND(M32,2)*K$26,2)),"")</f>
        <v/>
      </c>
      <c r="O32" s="79"/>
      <c r="P32" s="80" t="str">
        <f>IF(O32&lt;&gt;"",ROUND(O32,2),"")</f>
        <v/>
      </c>
      <c r="Q32" s="198"/>
      <c r="R32" s="197" t="str">
        <f>IF(AND(Q32&lt;&gt;"",O$26&lt;&gt;""),IF(P$26="Additive",ROUND(ROUND(Q32,2)+O$26,2),ROUND(ROUND(Q32,2)*O$26,2)),"")</f>
        <v/>
      </c>
      <c r="S32" s="80" t="str">
        <f>IF(AND(L32&lt;&gt;"",P32&lt;&gt;""),L32+P32,"")</f>
        <v/>
      </c>
      <c r="T32" s="80" t="str">
        <f>IF(AND(N32&lt;&gt;"",R32&lt;&gt;""),N32+R32,"")</f>
        <v/>
      </c>
      <c r="U32" s="54"/>
      <c r="V32" s="79"/>
      <c r="W32" s="80" t="str">
        <f>IF(V32&lt;&gt;"",ROUND(V32,2),"")</f>
        <v/>
      </c>
      <c r="X32" s="201"/>
      <c r="Y32" s="80" t="str">
        <f>IF(AND(X32&lt;&gt;"",W$26&lt;&gt;""),IF(X$26="Additive",ROUND(ROUND(X32,2)+W$26,2),ROUND(ROUND(X32,2)*W$26,2)),"")</f>
        <v/>
      </c>
      <c r="Z32" s="54"/>
      <c r="AA32" s="53"/>
      <c r="AB32" s="53"/>
      <c r="AC32" s="53"/>
      <c r="AD32" s="53"/>
      <c r="AE32" s="81"/>
      <c r="AF32" s="75"/>
      <c r="AG32" s="22"/>
      <c r="AH32" s="22"/>
      <c r="AI32" s="22"/>
      <c r="AJ32" s="22"/>
      <c r="AK32" s="22"/>
      <c r="AL32" s="22"/>
      <c r="AM32" s="54"/>
      <c r="AN32" s="18"/>
      <c r="AO32" s="186"/>
      <c r="AQ32" s="32" t="str">
        <f>IF(D32&lt;&gt;"",YEAR(D32),"")</f>
        <v/>
      </c>
      <c r="AR32" s="32" t="str">
        <f>IF(D32&lt;&gt;"",MONTH(D32),"")</f>
        <v/>
      </c>
      <c r="AS32" s="32" t="str">
        <f>IF(D32&lt;&gt;"",DAY(D32),"")</f>
        <v/>
      </c>
      <c r="AT32" s="32">
        <f>IF(AND($C32="final",$F32=1,$U32="yes",OR($Z32="yes",$P$16&lt;&gt;"yes")),1,0)</f>
        <v>0</v>
      </c>
      <c r="AU32" s="32">
        <f>IF(AND($C32="final",$F32=2,$U32="yes",OR($Z32="yes",$P$16&lt;&gt;"yes")),1,0)</f>
        <v>0</v>
      </c>
      <c r="AV32" s="32">
        <f>IF(AND($C32="final",$F32=3,$U32="yes",OR($Z32="yes",$P$16&lt;&gt;"yes")),1,0)</f>
        <v>0</v>
      </c>
      <c r="AW32" s="32">
        <f>IF(AND($C32="final",$F32=4,$U32="yes",OR($Z32="yes",$P$16&lt;&gt;"yes")),1,0)</f>
        <v>0</v>
      </c>
      <c r="AX32" s="32"/>
      <c r="AY32" s="44">
        <f>O11</f>
        <v>0</v>
      </c>
      <c r="AZ32" s="32"/>
      <c r="BA32" s="32"/>
      <c r="BB32" s="32"/>
      <c r="BC32" s="32"/>
      <c r="BD32" s="69" t="str">
        <f>IF(OR($U32="yes",AND($Z32="yes",$P$16="yes")),"cantbeinvalid","canbeinvalid")</f>
        <v>canbeinvalid</v>
      </c>
      <c r="BE32" s="32" t="s">
        <v>35</v>
      </c>
      <c r="BG32" s="1"/>
      <c r="BT32" t="str">
        <f>IF($C32="final",$T32,"")</f>
        <v/>
      </c>
      <c r="BY32" t="str">
        <f t="shared" ref="BY32:BY63" si="0">IF($C32="final",$Y32,"")</f>
        <v/>
      </c>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row>
    <row r="33" spans="1:164" x14ac:dyDescent="0.2">
      <c r="A33" s="14">
        <f>A32+1</f>
        <v>2</v>
      </c>
      <c r="B33" s="75"/>
      <c r="C33" s="54"/>
      <c r="D33" s="21"/>
      <c r="E33" s="38"/>
      <c r="F33" s="76"/>
      <c r="G33" s="77"/>
      <c r="H33" s="21"/>
      <c r="I33" s="78"/>
      <c r="J33" s="78"/>
      <c r="K33" s="79"/>
      <c r="L33" s="80" t="str">
        <f t="shared" ref="L33:L96" si="1">IF(K33&lt;&gt;"",ROUND(K33,2),"")</f>
        <v/>
      </c>
      <c r="M33" s="198"/>
      <c r="N33" s="80" t="str">
        <f t="shared" ref="N33:N96" si="2">IF(AND(M33&lt;&gt;"",K$26&lt;&gt;""),IF(L$26="Additive",ROUND(ROUND(M33,2)+K$26,2),ROUND(ROUND(M33,2)*K$26,2)),"")</f>
        <v/>
      </c>
      <c r="O33" s="79"/>
      <c r="P33" s="80" t="str">
        <f t="shared" ref="P33:P96" si="3">IF(O33&lt;&gt;"",ROUND(O33,2),"")</f>
        <v/>
      </c>
      <c r="Q33" s="198"/>
      <c r="R33" s="197" t="str">
        <f t="shared" ref="R33:R96" si="4">IF(AND(Q33&lt;&gt;"",O$26&lt;&gt;""),IF(P$26="Additive",ROUND(ROUND(Q33,2)+O$26,2),ROUND(ROUND(Q33,2)*O$26,2)),"")</f>
        <v/>
      </c>
      <c r="S33" s="80" t="str">
        <f t="shared" ref="S33:S96" si="5">IF(AND(L33&lt;&gt;"",P33&lt;&gt;""),L33+P33,"")</f>
        <v/>
      </c>
      <c r="T33" s="80" t="str">
        <f t="shared" ref="T33:T96" si="6">IF(AND(N33&lt;&gt;"",R33&lt;&gt;""),N33+R33,"")</f>
        <v/>
      </c>
      <c r="U33" s="54"/>
      <c r="V33" s="79"/>
      <c r="W33" s="80" t="str">
        <f t="shared" ref="W33:W96" si="7">IF(V33&lt;&gt;"",ROUND(V33,2),"")</f>
        <v/>
      </c>
      <c r="X33" s="201"/>
      <c r="Y33" s="80" t="str">
        <f t="shared" ref="Y33:Y96" si="8">IF(AND(X33&lt;&gt;"",W$26&lt;&gt;""),IF(X$26="Additive",ROUND(ROUND(X33,2)+W$26,2),ROUND(ROUND(X33,2)*W$26,2)),"")</f>
        <v/>
      </c>
      <c r="Z33" s="54"/>
      <c r="AA33" s="53"/>
      <c r="AB33" s="53"/>
      <c r="AC33" s="53"/>
      <c r="AD33" s="53"/>
      <c r="AE33" s="81"/>
      <c r="AF33" s="75"/>
      <c r="AG33" s="22"/>
      <c r="AH33" s="22"/>
      <c r="AI33" s="22"/>
      <c r="AJ33" s="22"/>
      <c r="AK33" s="22"/>
      <c r="AL33" s="22"/>
      <c r="AM33" s="54"/>
      <c r="AN33" s="18"/>
      <c r="AO33" s="186"/>
      <c r="AQ33" s="32" t="str">
        <f t="shared" ref="AQ33:AQ79" si="9">IF(D33&lt;&gt;"",YEAR(D33),"")</f>
        <v/>
      </c>
      <c r="AR33" s="32" t="str">
        <f t="shared" ref="AR33:AR79" si="10">IF(D33&lt;&gt;"",MONTH(D33),"")</f>
        <v/>
      </c>
      <c r="AS33" s="32" t="str">
        <f t="shared" ref="AS33:AS79" si="11">IF(D33&lt;&gt;"",DAY(D33),"")</f>
        <v/>
      </c>
      <c r="AT33" s="32">
        <f t="shared" ref="AT33:AT96" si="12">IF(AND($C33="final",$F33=1,$U33="yes",OR($Z33="yes",$P$16&lt;&gt;"yes")),1,0)</f>
        <v>0</v>
      </c>
      <c r="AU33" s="32">
        <f t="shared" ref="AU33:AU96" si="13">IF(AND($C33="final",$F33=2,$U33="yes",OR($Z33="yes",$P$16&lt;&gt;"yes")),1,0)</f>
        <v>0</v>
      </c>
      <c r="AV33" s="32">
        <f t="shared" ref="AV33:AV96" si="14">IF(AND($C33="final",$F33=3,$U33="yes",OR($Z33="yes",$P$16&lt;&gt;"yes")),1,0)</f>
        <v>0</v>
      </c>
      <c r="AW33" s="32">
        <f t="shared" ref="AW33:AW96" si="15">IF(AND($C33="final",$F33=4,$U33="yes",OR($Z33="yes",$P$16&lt;&gt;"yes")),1,0)</f>
        <v>0</v>
      </c>
      <c r="AX33" s="32"/>
      <c r="AY33" s="32"/>
      <c r="AZ33" s="32"/>
      <c r="BA33" s="36" t="s">
        <v>91</v>
      </c>
      <c r="BB33" s="36" t="s">
        <v>60</v>
      </c>
      <c r="BC33" s="48"/>
      <c r="BD33" s="69" t="str">
        <f t="shared" ref="BD33:BD96" si="16">IF(OR($U33="yes",AND($Z33="yes",$P$16="yes")),"cantbeinvalid","canbeinvalid")</f>
        <v>canbeinvalid</v>
      </c>
      <c r="BE33" s="32" t="s">
        <v>36</v>
      </c>
      <c r="BG33" s="1"/>
      <c r="BT33" t="str">
        <f t="shared" ref="BT33:BT96" si="17">IF($C33="final",$T33,"")</f>
        <v/>
      </c>
      <c r="BY33" t="str">
        <f t="shared" si="0"/>
        <v/>
      </c>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row>
    <row r="34" spans="1:164" x14ac:dyDescent="0.2">
      <c r="A34" s="14">
        <f t="shared" ref="A34:A79" si="18">A33+1</f>
        <v>3</v>
      </c>
      <c r="B34" s="75"/>
      <c r="C34" s="54"/>
      <c r="D34" s="21"/>
      <c r="E34" s="38"/>
      <c r="F34" s="76"/>
      <c r="G34" s="77"/>
      <c r="H34" s="21"/>
      <c r="I34" s="78"/>
      <c r="J34" s="78"/>
      <c r="K34" s="79"/>
      <c r="L34" s="80" t="str">
        <f t="shared" si="1"/>
        <v/>
      </c>
      <c r="M34" s="198"/>
      <c r="N34" s="80" t="str">
        <f t="shared" si="2"/>
        <v/>
      </c>
      <c r="O34" s="79"/>
      <c r="P34" s="80" t="str">
        <f t="shared" si="3"/>
        <v/>
      </c>
      <c r="Q34" s="198"/>
      <c r="R34" s="197" t="str">
        <f t="shared" si="4"/>
        <v/>
      </c>
      <c r="S34" s="80" t="str">
        <f t="shared" si="5"/>
        <v/>
      </c>
      <c r="T34" s="80" t="str">
        <f t="shared" si="6"/>
        <v/>
      </c>
      <c r="U34" s="54"/>
      <c r="V34" s="79"/>
      <c r="W34" s="80" t="str">
        <f t="shared" si="7"/>
        <v/>
      </c>
      <c r="X34" s="201"/>
      <c r="Y34" s="80" t="str">
        <f t="shared" si="8"/>
        <v/>
      </c>
      <c r="Z34" s="54"/>
      <c r="AA34" s="53"/>
      <c r="AB34" s="53"/>
      <c r="AC34" s="53"/>
      <c r="AD34" s="53"/>
      <c r="AE34" s="81"/>
      <c r="AF34" s="75"/>
      <c r="AG34" s="22"/>
      <c r="AH34" s="22"/>
      <c r="AI34" s="22"/>
      <c r="AJ34" s="22"/>
      <c r="AK34" s="22"/>
      <c r="AL34" s="22"/>
      <c r="AM34" s="54"/>
      <c r="AN34" s="18"/>
      <c r="AO34" s="186"/>
      <c r="AQ34" s="32" t="str">
        <f t="shared" si="9"/>
        <v/>
      </c>
      <c r="AR34" s="32" t="str">
        <f t="shared" si="10"/>
        <v/>
      </c>
      <c r="AS34" s="32" t="str">
        <f t="shared" si="11"/>
        <v/>
      </c>
      <c r="AT34" s="32">
        <f t="shared" si="12"/>
        <v>0</v>
      </c>
      <c r="AU34" s="32">
        <f t="shared" si="13"/>
        <v>0</v>
      </c>
      <c r="AV34" s="32">
        <f t="shared" si="14"/>
        <v>0</v>
      </c>
      <c r="AW34" s="32">
        <f t="shared" si="15"/>
        <v>0</v>
      </c>
      <c r="AX34" s="32"/>
      <c r="AY34" s="32" t="str">
        <f>IF(V13&lt;&gt;"",V13,"")</f>
        <v/>
      </c>
      <c r="AZ34" s="32"/>
      <c r="BA34" s="37">
        <v>1</v>
      </c>
      <c r="BB34" s="37">
        <f>IF($P16="yes",1,0)</f>
        <v>0</v>
      </c>
      <c r="BC34" s="37"/>
      <c r="BD34" s="69" t="str">
        <f t="shared" si="16"/>
        <v>canbeinvalid</v>
      </c>
      <c r="BE34" s="32"/>
      <c r="BG34" s="1"/>
      <c r="BT34" t="str">
        <f t="shared" si="17"/>
        <v/>
      </c>
      <c r="BY34" t="str">
        <f t="shared" si="0"/>
        <v/>
      </c>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row>
    <row r="35" spans="1:164" x14ac:dyDescent="0.2">
      <c r="A35" s="14">
        <f t="shared" si="18"/>
        <v>4</v>
      </c>
      <c r="B35" s="75"/>
      <c r="C35" s="54"/>
      <c r="D35" s="21"/>
      <c r="E35" s="38"/>
      <c r="F35" s="76"/>
      <c r="G35" s="77"/>
      <c r="H35" s="21"/>
      <c r="I35" s="78"/>
      <c r="J35" s="78"/>
      <c r="K35" s="79"/>
      <c r="L35" s="80" t="str">
        <f t="shared" si="1"/>
        <v/>
      </c>
      <c r="M35" s="198"/>
      <c r="N35" s="80" t="str">
        <f t="shared" si="2"/>
        <v/>
      </c>
      <c r="O35" s="79"/>
      <c r="P35" s="80" t="str">
        <f t="shared" si="3"/>
        <v/>
      </c>
      <c r="Q35" s="198"/>
      <c r="R35" s="197" t="str">
        <f t="shared" si="4"/>
        <v/>
      </c>
      <c r="S35" s="80" t="str">
        <f t="shared" si="5"/>
        <v/>
      </c>
      <c r="T35" s="80" t="str">
        <f t="shared" si="6"/>
        <v/>
      </c>
      <c r="U35" s="54"/>
      <c r="V35" s="79"/>
      <c r="W35" s="80" t="str">
        <f t="shared" si="7"/>
        <v/>
      </c>
      <c r="X35" s="201"/>
      <c r="Y35" s="80" t="str">
        <f t="shared" si="8"/>
        <v/>
      </c>
      <c r="Z35" s="54"/>
      <c r="AA35" s="53"/>
      <c r="AB35" s="53"/>
      <c r="AC35" s="53"/>
      <c r="AD35" s="53"/>
      <c r="AE35" s="81"/>
      <c r="AF35" s="75"/>
      <c r="AG35" s="22"/>
      <c r="AH35" s="22"/>
      <c r="AI35" s="22"/>
      <c r="AJ35" s="22"/>
      <c r="AK35" s="22"/>
      <c r="AL35" s="22"/>
      <c r="AM35" s="54"/>
      <c r="AN35" s="18"/>
      <c r="AO35" s="186"/>
      <c r="AQ35" s="32" t="str">
        <f t="shared" si="9"/>
        <v/>
      </c>
      <c r="AR35" s="32" t="str">
        <f t="shared" si="10"/>
        <v/>
      </c>
      <c r="AS35" s="32" t="str">
        <f t="shared" si="11"/>
        <v/>
      </c>
      <c r="AT35" s="32">
        <f t="shared" si="12"/>
        <v>0</v>
      </c>
      <c r="AU35" s="32">
        <f t="shared" si="13"/>
        <v>0</v>
      </c>
      <c r="AV35" s="32">
        <f t="shared" si="14"/>
        <v>0</v>
      </c>
      <c r="AW35" s="32">
        <f t="shared" si="15"/>
        <v>0</v>
      </c>
      <c r="AX35" s="32"/>
      <c r="AY35" s="32" t="str">
        <f>IF(V15&lt;&gt;"",V15,"")</f>
        <v/>
      </c>
      <c r="AZ35" s="32"/>
      <c r="BA35" s="32"/>
      <c r="BB35" s="32"/>
      <c r="BC35" s="32"/>
      <c r="BD35" s="69" t="str">
        <f t="shared" si="16"/>
        <v>canbeinvalid</v>
      </c>
      <c r="BE35" s="32"/>
      <c r="BG35" s="1"/>
      <c r="BT35" t="str">
        <f t="shared" si="17"/>
        <v/>
      </c>
      <c r="BY35" t="str">
        <f t="shared" si="0"/>
        <v/>
      </c>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row>
    <row r="36" spans="1:164" x14ac:dyDescent="0.2">
      <c r="A36" s="14">
        <f t="shared" si="18"/>
        <v>5</v>
      </c>
      <c r="B36" s="75"/>
      <c r="C36" s="54"/>
      <c r="D36" s="21"/>
      <c r="E36" s="38"/>
      <c r="F36" s="76"/>
      <c r="G36" s="77"/>
      <c r="H36" s="21"/>
      <c r="I36" s="78"/>
      <c r="J36" s="78"/>
      <c r="K36" s="79"/>
      <c r="L36" s="80" t="str">
        <f t="shared" si="1"/>
        <v/>
      </c>
      <c r="M36" s="198"/>
      <c r="N36" s="80" t="str">
        <f t="shared" si="2"/>
        <v/>
      </c>
      <c r="O36" s="79"/>
      <c r="P36" s="80" t="str">
        <f t="shared" si="3"/>
        <v/>
      </c>
      <c r="Q36" s="198"/>
      <c r="R36" s="197" t="str">
        <f t="shared" si="4"/>
        <v/>
      </c>
      <c r="S36" s="80" t="str">
        <f t="shared" si="5"/>
        <v/>
      </c>
      <c r="T36" s="80" t="str">
        <f t="shared" si="6"/>
        <v/>
      </c>
      <c r="U36" s="54"/>
      <c r="V36" s="79"/>
      <c r="W36" s="80" t="str">
        <f t="shared" si="7"/>
        <v/>
      </c>
      <c r="X36" s="201"/>
      <c r="Y36" s="80" t="str">
        <f t="shared" si="8"/>
        <v/>
      </c>
      <c r="Z36" s="54"/>
      <c r="AA36" s="53"/>
      <c r="AB36" s="53"/>
      <c r="AC36" s="53"/>
      <c r="AD36" s="53"/>
      <c r="AE36" s="81"/>
      <c r="AF36" s="75"/>
      <c r="AG36" s="22"/>
      <c r="AH36" s="22"/>
      <c r="AI36" s="22"/>
      <c r="AJ36" s="22"/>
      <c r="AK36" s="22"/>
      <c r="AL36" s="22"/>
      <c r="AM36" s="54"/>
      <c r="AN36" s="18"/>
      <c r="AO36" s="186"/>
      <c r="AQ36" s="32" t="str">
        <f t="shared" si="9"/>
        <v/>
      </c>
      <c r="AR36" s="32" t="str">
        <f t="shared" si="10"/>
        <v/>
      </c>
      <c r="AS36" s="32" t="str">
        <f t="shared" si="11"/>
        <v/>
      </c>
      <c r="AT36" s="32">
        <f t="shared" si="12"/>
        <v>0</v>
      </c>
      <c r="AU36" s="32">
        <f t="shared" si="13"/>
        <v>0</v>
      </c>
      <c r="AV36" s="32">
        <f t="shared" si="14"/>
        <v>0</v>
      </c>
      <c r="AW36" s="32">
        <f t="shared" si="15"/>
        <v>0</v>
      </c>
      <c r="AX36" s="32"/>
      <c r="AY36" s="32" t="s">
        <v>65</v>
      </c>
      <c r="AZ36" s="32"/>
      <c r="BA36" s="32"/>
      <c r="BB36" s="32"/>
      <c r="BC36" s="32"/>
      <c r="BD36" s="69" t="str">
        <f t="shared" si="16"/>
        <v>canbeinvalid</v>
      </c>
      <c r="BE36" s="32"/>
      <c r="BG36" s="1"/>
      <c r="BT36" t="str">
        <f t="shared" si="17"/>
        <v/>
      </c>
      <c r="BY36" t="str">
        <f t="shared" si="0"/>
        <v/>
      </c>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c r="FD36" s="6"/>
      <c r="FE36" s="6"/>
      <c r="FF36" s="6"/>
      <c r="FG36" s="6"/>
      <c r="FH36" s="6"/>
    </row>
    <row r="37" spans="1:164" x14ac:dyDescent="0.2">
      <c r="A37" s="14">
        <f t="shared" si="18"/>
        <v>6</v>
      </c>
      <c r="B37" s="75"/>
      <c r="C37" s="54"/>
      <c r="D37" s="21"/>
      <c r="E37" s="38"/>
      <c r="F37" s="76"/>
      <c r="G37" s="77"/>
      <c r="H37" s="21"/>
      <c r="I37" s="78"/>
      <c r="J37" s="78"/>
      <c r="K37" s="79"/>
      <c r="L37" s="80" t="str">
        <f t="shared" si="1"/>
        <v/>
      </c>
      <c r="M37" s="198"/>
      <c r="N37" s="80" t="str">
        <f t="shared" si="2"/>
        <v/>
      </c>
      <c r="O37" s="79"/>
      <c r="P37" s="80" t="str">
        <f t="shared" si="3"/>
        <v/>
      </c>
      <c r="Q37" s="198"/>
      <c r="R37" s="197" t="str">
        <f t="shared" si="4"/>
        <v/>
      </c>
      <c r="S37" s="80" t="str">
        <f t="shared" si="5"/>
        <v/>
      </c>
      <c r="T37" s="80" t="str">
        <f t="shared" si="6"/>
        <v/>
      </c>
      <c r="U37" s="54"/>
      <c r="V37" s="79"/>
      <c r="W37" s="80" t="str">
        <f t="shared" si="7"/>
        <v/>
      </c>
      <c r="X37" s="201"/>
      <c r="Y37" s="80" t="str">
        <f t="shared" si="8"/>
        <v/>
      </c>
      <c r="Z37" s="54"/>
      <c r="AA37" s="53"/>
      <c r="AB37" s="53"/>
      <c r="AC37" s="53"/>
      <c r="AD37" s="53"/>
      <c r="AE37" s="81"/>
      <c r="AF37" s="75"/>
      <c r="AG37" s="22"/>
      <c r="AH37" s="22"/>
      <c r="AI37" s="22"/>
      <c r="AJ37" s="22"/>
      <c r="AK37" s="22"/>
      <c r="AL37" s="22"/>
      <c r="AM37" s="54"/>
      <c r="AN37" s="18"/>
      <c r="AO37" s="186"/>
      <c r="AQ37" s="32" t="str">
        <f t="shared" si="9"/>
        <v/>
      </c>
      <c r="AR37" s="32" t="str">
        <f t="shared" si="10"/>
        <v/>
      </c>
      <c r="AS37" s="32" t="str">
        <f t="shared" si="11"/>
        <v/>
      </c>
      <c r="AT37" s="32">
        <f t="shared" si="12"/>
        <v>0</v>
      </c>
      <c r="AU37" s="32">
        <f t="shared" si="13"/>
        <v>0</v>
      </c>
      <c r="AV37" s="32">
        <f t="shared" si="14"/>
        <v>0</v>
      </c>
      <c r="AW37" s="32">
        <f t="shared" si="15"/>
        <v>0</v>
      </c>
      <c r="AX37" s="32"/>
      <c r="AY37" s="32" t="s">
        <v>64</v>
      </c>
      <c r="AZ37" s="32">
        <v>1</v>
      </c>
      <c r="BA37" s="32" t="s">
        <v>35</v>
      </c>
      <c r="BB37" s="52">
        <f>Z14</f>
        <v>0</v>
      </c>
      <c r="BC37" s="52">
        <f>AB14</f>
        <v>0</v>
      </c>
      <c r="BD37" s="69" t="str">
        <f t="shared" si="16"/>
        <v>canbeinvalid</v>
      </c>
      <c r="BE37" s="32"/>
      <c r="BG37" s="1"/>
      <c r="BT37" t="str">
        <f t="shared" si="17"/>
        <v/>
      </c>
      <c r="BY37" t="str">
        <f t="shared" si="0"/>
        <v/>
      </c>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row>
    <row r="38" spans="1:164" x14ac:dyDescent="0.2">
      <c r="A38" s="14">
        <f t="shared" si="18"/>
        <v>7</v>
      </c>
      <c r="B38" s="75"/>
      <c r="C38" s="54"/>
      <c r="D38" s="21"/>
      <c r="E38" s="38"/>
      <c r="F38" s="76"/>
      <c r="G38" s="77"/>
      <c r="H38" s="21"/>
      <c r="I38" s="78"/>
      <c r="J38" s="78"/>
      <c r="K38" s="79"/>
      <c r="L38" s="80" t="str">
        <f t="shared" si="1"/>
        <v/>
      </c>
      <c r="M38" s="198"/>
      <c r="N38" s="80" t="str">
        <f t="shared" si="2"/>
        <v/>
      </c>
      <c r="O38" s="79"/>
      <c r="P38" s="80" t="str">
        <f t="shared" si="3"/>
        <v/>
      </c>
      <c r="Q38" s="198"/>
      <c r="R38" s="197" t="str">
        <f t="shared" si="4"/>
        <v/>
      </c>
      <c r="S38" s="80" t="str">
        <f t="shared" si="5"/>
        <v/>
      </c>
      <c r="T38" s="80" t="str">
        <f t="shared" si="6"/>
        <v/>
      </c>
      <c r="U38" s="54"/>
      <c r="V38" s="79"/>
      <c r="W38" s="80" t="str">
        <f t="shared" si="7"/>
        <v/>
      </c>
      <c r="X38" s="201"/>
      <c r="Y38" s="80" t="str">
        <f t="shared" si="8"/>
        <v/>
      </c>
      <c r="Z38" s="54"/>
      <c r="AA38" s="53"/>
      <c r="AB38" s="53"/>
      <c r="AC38" s="53"/>
      <c r="AD38" s="53"/>
      <c r="AE38" s="81"/>
      <c r="AF38" s="75"/>
      <c r="AG38" s="22"/>
      <c r="AH38" s="22"/>
      <c r="AI38" s="22"/>
      <c r="AJ38" s="22"/>
      <c r="AK38" s="22"/>
      <c r="AL38" s="22"/>
      <c r="AM38" s="54"/>
      <c r="AN38" s="18"/>
      <c r="AO38" s="186"/>
      <c r="AQ38" s="32" t="str">
        <f t="shared" si="9"/>
        <v/>
      </c>
      <c r="AR38" s="32" t="str">
        <f t="shared" si="10"/>
        <v/>
      </c>
      <c r="AS38" s="32" t="str">
        <f t="shared" si="11"/>
        <v/>
      </c>
      <c r="AT38" s="32">
        <f t="shared" si="12"/>
        <v>0</v>
      </c>
      <c r="AU38" s="32">
        <f t="shared" si="13"/>
        <v>0</v>
      </c>
      <c r="AV38" s="32">
        <f t="shared" si="14"/>
        <v>0</v>
      </c>
      <c r="AW38" s="32">
        <f t="shared" si="15"/>
        <v>0</v>
      </c>
      <c r="AX38" s="32"/>
      <c r="AY38" s="32" t="s">
        <v>80</v>
      </c>
      <c r="AZ38" s="32">
        <v>2</v>
      </c>
      <c r="BA38" s="32" t="s">
        <v>36</v>
      </c>
      <c r="BB38" s="52">
        <f>Z15</f>
        <v>0</v>
      </c>
      <c r="BC38" s="52">
        <f>AB15</f>
        <v>0</v>
      </c>
      <c r="BD38" s="69" t="str">
        <f t="shared" si="16"/>
        <v>canbeinvalid</v>
      </c>
      <c r="BE38" s="32"/>
      <c r="BG38" s="1"/>
      <c r="BT38" t="str">
        <f t="shared" si="17"/>
        <v/>
      </c>
      <c r="BY38" t="str">
        <f t="shared" si="0"/>
        <v/>
      </c>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row>
    <row r="39" spans="1:164" x14ac:dyDescent="0.2">
      <c r="A39" s="14">
        <f t="shared" si="18"/>
        <v>8</v>
      </c>
      <c r="B39" s="75"/>
      <c r="C39" s="54"/>
      <c r="D39" s="21"/>
      <c r="E39" s="38"/>
      <c r="F39" s="76"/>
      <c r="G39" s="77"/>
      <c r="H39" s="21"/>
      <c r="I39" s="78"/>
      <c r="J39" s="78"/>
      <c r="K39" s="79"/>
      <c r="L39" s="80" t="str">
        <f t="shared" si="1"/>
        <v/>
      </c>
      <c r="M39" s="198"/>
      <c r="N39" s="80" t="str">
        <f t="shared" si="2"/>
        <v/>
      </c>
      <c r="O39" s="79"/>
      <c r="P39" s="80" t="str">
        <f t="shared" si="3"/>
        <v/>
      </c>
      <c r="Q39" s="198"/>
      <c r="R39" s="197" t="str">
        <f t="shared" si="4"/>
        <v/>
      </c>
      <c r="S39" s="80" t="str">
        <f t="shared" si="5"/>
        <v/>
      </c>
      <c r="T39" s="80" t="str">
        <f t="shared" si="6"/>
        <v/>
      </c>
      <c r="U39" s="54"/>
      <c r="V39" s="79"/>
      <c r="W39" s="80" t="str">
        <f t="shared" si="7"/>
        <v/>
      </c>
      <c r="X39" s="201"/>
      <c r="Y39" s="80" t="str">
        <f t="shared" si="8"/>
        <v/>
      </c>
      <c r="Z39" s="54"/>
      <c r="AA39" s="53"/>
      <c r="AB39" s="53"/>
      <c r="AC39" s="53"/>
      <c r="AD39" s="53"/>
      <c r="AE39" s="81"/>
      <c r="AF39" s="75"/>
      <c r="AG39" s="22"/>
      <c r="AH39" s="22"/>
      <c r="AI39" s="22"/>
      <c r="AJ39" s="22"/>
      <c r="AK39" s="22"/>
      <c r="AL39" s="22"/>
      <c r="AM39" s="54"/>
      <c r="AN39" s="18"/>
      <c r="AO39" s="186"/>
      <c r="AQ39" s="32" t="str">
        <f t="shared" si="9"/>
        <v/>
      </c>
      <c r="AR39" s="32" t="str">
        <f t="shared" si="10"/>
        <v/>
      </c>
      <c r="AS39" s="32" t="str">
        <f t="shared" si="11"/>
        <v/>
      </c>
      <c r="AT39" s="32">
        <f t="shared" si="12"/>
        <v>0</v>
      </c>
      <c r="AU39" s="32">
        <f t="shared" si="13"/>
        <v>0</v>
      </c>
      <c r="AV39" s="32">
        <f t="shared" si="14"/>
        <v>0</v>
      </c>
      <c r="AW39" s="32">
        <f t="shared" si="15"/>
        <v>0</v>
      </c>
      <c r="AX39" s="32"/>
      <c r="AY39" s="32"/>
      <c r="AZ39" s="32">
        <v>3</v>
      </c>
      <c r="BA39" s="32" t="s">
        <v>98</v>
      </c>
      <c r="BB39" s="52">
        <f>Z16</f>
        <v>0</v>
      </c>
      <c r="BC39" s="52">
        <f>AB16</f>
        <v>0</v>
      </c>
      <c r="BD39" s="69" t="str">
        <f t="shared" si="16"/>
        <v>canbeinvalid</v>
      </c>
      <c r="BE39" s="32"/>
      <c r="BG39" s="1"/>
      <c r="BT39" t="str">
        <f t="shared" si="17"/>
        <v/>
      </c>
      <c r="BY39" t="str">
        <f t="shared" si="0"/>
        <v/>
      </c>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6"/>
      <c r="FH39" s="6"/>
    </row>
    <row r="40" spans="1:164" x14ac:dyDescent="0.2">
      <c r="A40" s="14">
        <f t="shared" si="18"/>
        <v>9</v>
      </c>
      <c r="B40" s="75"/>
      <c r="C40" s="54"/>
      <c r="D40" s="21"/>
      <c r="E40" s="38"/>
      <c r="F40" s="76"/>
      <c r="G40" s="77"/>
      <c r="H40" s="21"/>
      <c r="I40" s="78"/>
      <c r="J40" s="78"/>
      <c r="K40" s="79"/>
      <c r="L40" s="80" t="str">
        <f t="shared" si="1"/>
        <v/>
      </c>
      <c r="M40" s="198"/>
      <c r="N40" s="80" t="str">
        <f t="shared" si="2"/>
        <v/>
      </c>
      <c r="O40" s="79"/>
      <c r="P40" s="80" t="str">
        <f t="shared" si="3"/>
        <v/>
      </c>
      <c r="Q40" s="198"/>
      <c r="R40" s="197" t="str">
        <f t="shared" si="4"/>
        <v/>
      </c>
      <c r="S40" s="80" t="str">
        <f t="shared" si="5"/>
        <v/>
      </c>
      <c r="T40" s="80" t="str">
        <f t="shared" si="6"/>
        <v/>
      </c>
      <c r="U40" s="54"/>
      <c r="V40" s="79"/>
      <c r="W40" s="80" t="str">
        <f t="shared" si="7"/>
        <v/>
      </c>
      <c r="X40" s="201"/>
      <c r="Y40" s="80" t="str">
        <f t="shared" si="8"/>
        <v/>
      </c>
      <c r="Z40" s="54"/>
      <c r="AA40" s="53"/>
      <c r="AB40" s="53"/>
      <c r="AC40" s="53"/>
      <c r="AD40" s="53"/>
      <c r="AE40" s="81"/>
      <c r="AF40" s="75"/>
      <c r="AG40" s="22"/>
      <c r="AH40" s="22"/>
      <c r="AI40" s="22"/>
      <c r="AJ40" s="22"/>
      <c r="AK40" s="22"/>
      <c r="AL40" s="22"/>
      <c r="AM40" s="54"/>
      <c r="AN40" s="18"/>
      <c r="AO40" s="186"/>
      <c r="AQ40" s="32" t="str">
        <f t="shared" si="9"/>
        <v/>
      </c>
      <c r="AR40" s="32" t="str">
        <f t="shared" si="10"/>
        <v/>
      </c>
      <c r="AS40" s="32" t="str">
        <f t="shared" si="11"/>
        <v/>
      </c>
      <c r="AT40" s="32">
        <f t="shared" si="12"/>
        <v>0</v>
      </c>
      <c r="AU40" s="32">
        <f t="shared" si="13"/>
        <v>0</v>
      </c>
      <c r="AV40" s="32">
        <f t="shared" si="14"/>
        <v>0</v>
      </c>
      <c r="AW40" s="32">
        <f t="shared" si="15"/>
        <v>0</v>
      </c>
      <c r="AX40" s="32"/>
      <c r="AY40" s="58" t="s">
        <v>136</v>
      </c>
      <c r="AZ40" s="32">
        <v>4</v>
      </c>
      <c r="BA40" s="32" t="s">
        <v>99</v>
      </c>
      <c r="BB40" s="52">
        <f>Z17</f>
        <v>0</v>
      </c>
      <c r="BC40" s="52">
        <f>AB17</f>
        <v>0</v>
      </c>
      <c r="BD40" s="69" t="str">
        <f t="shared" si="16"/>
        <v>canbeinvalid</v>
      </c>
      <c r="BE40" s="32"/>
      <c r="BG40" s="1"/>
      <c r="BT40" t="str">
        <f t="shared" si="17"/>
        <v/>
      </c>
      <c r="BY40" t="str">
        <f t="shared" si="0"/>
        <v/>
      </c>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row>
    <row r="41" spans="1:164" x14ac:dyDescent="0.2">
      <c r="A41" s="14">
        <f t="shared" si="18"/>
        <v>10</v>
      </c>
      <c r="B41" s="75"/>
      <c r="C41" s="54"/>
      <c r="D41" s="21"/>
      <c r="E41" s="38"/>
      <c r="F41" s="76"/>
      <c r="G41" s="77"/>
      <c r="H41" s="21"/>
      <c r="I41" s="78"/>
      <c r="J41" s="78"/>
      <c r="K41" s="79"/>
      <c r="L41" s="80" t="str">
        <f t="shared" si="1"/>
        <v/>
      </c>
      <c r="M41" s="198"/>
      <c r="N41" s="80" t="str">
        <f t="shared" si="2"/>
        <v/>
      </c>
      <c r="O41" s="79"/>
      <c r="P41" s="80" t="str">
        <f t="shared" si="3"/>
        <v/>
      </c>
      <c r="Q41" s="198"/>
      <c r="R41" s="197" t="str">
        <f t="shared" si="4"/>
        <v/>
      </c>
      <c r="S41" s="80" t="str">
        <f t="shared" si="5"/>
        <v/>
      </c>
      <c r="T41" s="80" t="str">
        <f t="shared" si="6"/>
        <v/>
      </c>
      <c r="U41" s="54"/>
      <c r="V41" s="79"/>
      <c r="W41" s="80" t="str">
        <f t="shared" si="7"/>
        <v/>
      </c>
      <c r="X41" s="201"/>
      <c r="Y41" s="80" t="str">
        <f t="shared" si="8"/>
        <v/>
      </c>
      <c r="Z41" s="54"/>
      <c r="AA41" s="53"/>
      <c r="AB41" s="53"/>
      <c r="AC41" s="53"/>
      <c r="AD41" s="53"/>
      <c r="AE41" s="81"/>
      <c r="AF41" s="75"/>
      <c r="AG41" s="22"/>
      <c r="AH41" s="22"/>
      <c r="AI41" s="22"/>
      <c r="AJ41" s="22"/>
      <c r="AK41" s="22"/>
      <c r="AL41" s="22"/>
      <c r="AM41" s="54"/>
      <c r="AN41" s="18"/>
      <c r="AO41" s="186"/>
      <c r="AQ41" s="32" t="str">
        <f t="shared" si="9"/>
        <v/>
      </c>
      <c r="AR41" s="32" t="str">
        <f t="shared" si="10"/>
        <v/>
      </c>
      <c r="AS41" s="32" t="str">
        <f t="shared" si="11"/>
        <v/>
      </c>
      <c r="AT41" s="32">
        <f t="shared" si="12"/>
        <v>0</v>
      </c>
      <c r="AU41" s="32">
        <f t="shared" si="13"/>
        <v>0</v>
      </c>
      <c r="AV41" s="32">
        <f t="shared" si="14"/>
        <v>0</v>
      </c>
      <c r="AW41" s="32">
        <f t="shared" si="15"/>
        <v>0</v>
      </c>
      <c r="AX41" s="32"/>
      <c r="AY41" s="32" t="s">
        <v>134</v>
      </c>
      <c r="AZ41" s="32" t="s">
        <v>103</v>
      </c>
      <c r="BC41" s="52"/>
      <c r="BD41" s="69" t="str">
        <f t="shared" si="16"/>
        <v>canbeinvalid</v>
      </c>
      <c r="BE41" s="32"/>
      <c r="BG41" s="1"/>
      <c r="BT41" t="str">
        <f t="shared" si="17"/>
        <v/>
      </c>
      <c r="BY41" t="str">
        <f t="shared" si="0"/>
        <v/>
      </c>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c r="FE41" s="6"/>
      <c r="FF41" s="6"/>
      <c r="FG41" s="6"/>
      <c r="FH41" s="6"/>
    </row>
    <row r="42" spans="1:164" x14ac:dyDescent="0.2">
      <c r="A42" s="14">
        <f t="shared" si="18"/>
        <v>11</v>
      </c>
      <c r="B42" s="75"/>
      <c r="C42" s="54"/>
      <c r="D42" s="21"/>
      <c r="E42" s="38"/>
      <c r="F42" s="76"/>
      <c r="G42" s="77"/>
      <c r="H42" s="21"/>
      <c r="I42" s="78"/>
      <c r="J42" s="78"/>
      <c r="K42" s="79"/>
      <c r="L42" s="80" t="str">
        <f t="shared" si="1"/>
        <v/>
      </c>
      <c r="M42" s="198"/>
      <c r="N42" s="80" t="str">
        <f t="shared" si="2"/>
        <v/>
      </c>
      <c r="O42" s="79"/>
      <c r="P42" s="80" t="str">
        <f t="shared" si="3"/>
        <v/>
      </c>
      <c r="Q42" s="198"/>
      <c r="R42" s="197" t="str">
        <f t="shared" si="4"/>
        <v/>
      </c>
      <c r="S42" s="80" t="str">
        <f t="shared" si="5"/>
        <v/>
      </c>
      <c r="T42" s="80" t="str">
        <f t="shared" si="6"/>
        <v/>
      </c>
      <c r="U42" s="54"/>
      <c r="V42" s="79"/>
      <c r="W42" s="80" t="str">
        <f t="shared" si="7"/>
        <v/>
      </c>
      <c r="X42" s="201"/>
      <c r="Y42" s="80" t="str">
        <f t="shared" si="8"/>
        <v/>
      </c>
      <c r="Z42" s="54"/>
      <c r="AA42" s="53"/>
      <c r="AB42" s="53"/>
      <c r="AC42" s="53"/>
      <c r="AD42" s="53"/>
      <c r="AE42" s="81"/>
      <c r="AF42" s="75"/>
      <c r="AG42" s="22"/>
      <c r="AH42" s="22"/>
      <c r="AI42" s="22"/>
      <c r="AJ42" s="22"/>
      <c r="AK42" s="22"/>
      <c r="AL42" s="22"/>
      <c r="AM42" s="54"/>
      <c r="AN42" s="18"/>
      <c r="AO42" s="186"/>
      <c r="AQ42" s="32" t="str">
        <f t="shared" si="9"/>
        <v/>
      </c>
      <c r="AR42" s="32" t="str">
        <f t="shared" si="10"/>
        <v/>
      </c>
      <c r="AS42" s="32" t="str">
        <f t="shared" si="11"/>
        <v/>
      </c>
      <c r="AT42" s="32">
        <f t="shared" si="12"/>
        <v>0</v>
      </c>
      <c r="AU42" s="32">
        <f t="shared" si="13"/>
        <v>0</v>
      </c>
      <c r="AV42" s="32">
        <f t="shared" si="14"/>
        <v>0</v>
      </c>
      <c r="AW42" s="32">
        <f t="shared" si="15"/>
        <v>0</v>
      </c>
      <c r="AX42" s="32"/>
      <c r="AY42" s="34" t="s">
        <v>135</v>
      </c>
      <c r="AZ42" s="32"/>
      <c r="BC42" s="52"/>
      <c r="BD42" s="69" t="str">
        <f t="shared" si="16"/>
        <v>canbeinvalid</v>
      </c>
      <c r="BE42" s="32"/>
      <c r="BG42" s="1"/>
      <c r="BT42" t="str">
        <f t="shared" si="17"/>
        <v/>
      </c>
      <c r="BY42" t="str">
        <f t="shared" si="0"/>
        <v/>
      </c>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c r="FC42" s="6"/>
      <c r="FD42" s="6"/>
      <c r="FE42" s="6"/>
      <c r="FF42" s="6"/>
      <c r="FG42" s="6"/>
      <c r="FH42" s="6"/>
    </row>
    <row r="43" spans="1:164" x14ac:dyDescent="0.2">
      <c r="A43" s="14">
        <f t="shared" si="18"/>
        <v>12</v>
      </c>
      <c r="B43" s="75"/>
      <c r="C43" s="54"/>
      <c r="D43" s="21"/>
      <c r="E43" s="38"/>
      <c r="F43" s="76"/>
      <c r="G43" s="77"/>
      <c r="H43" s="21"/>
      <c r="I43" s="78"/>
      <c r="J43" s="78"/>
      <c r="K43" s="79"/>
      <c r="L43" s="80" t="str">
        <f t="shared" si="1"/>
        <v/>
      </c>
      <c r="M43" s="198"/>
      <c r="N43" s="80" t="str">
        <f t="shared" si="2"/>
        <v/>
      </c>
      <c r="O43" s="79"/>
      <c r="P43" s="80" t="str">
        <f t="shared" si="3"/>
        <v/>
      </c>
      <c r="Q43" s="198"/>
      <c r="R43" s="197" t="str">
        <f t="shared" si="4"/>
        <v/>
      </c>
      <c r="S43" s="80" t="str">
        <f t="shared" si="5"/>
        <v/>
      </c>
      <c r="T43" s="80" t="str">
        <f t="shared" si="6"/>
        <v/>
      </c>
      <c r="U43" s="54"/>
      <c r="V43" s="79"/>
      <c r="W43" s="80" t="str">
        <f t="shared" si="7"/>
        <v/>
      </c>
      <c r="X43" s="201"/>
      <c r="Y43" s="80" t="str">
        <f t="shared" si="8"/>
        <v/>
      </c>
      <c r="Z43" s="54"/>
      <c r="AA43" s="53"/>
      <c r="AB43" s="53"/>
      <c r="AC43" s="53"/>
      <c r="AD43" s="53"/>
      <c r="AE43" s="81"/>
      <c r="AF43" s="75"/>
      <c r="AG43" s="22"/>
      <c r="AH43" s="22"/>
      <c r="AI43" s="22"/>
      <c r="AJ43" s="22"/>
      <c r="AK43" s="22"/>
      <c r="AL43" s="22"/>
      <c r="AM43" s="54"/>
      <c r="AN43" s="18"/>
      <c r="AO43" s="187"/>
      <c r="AQ43" s="32" t="str">
        <f t="shared" si="9"/>
        <v/>
      </c>
      <c r="AR43" s="32" t="str">
        <f t="shared" si="10"/>
        <v/>
      </c>
      <c r="AS43" s="32" t="str">
        <f t="shared" si="11"/>
        <v/>
      </c>
      <c r="AT43" s="32">
        <f t="shared" si="12"/>
        <v>0</v>
      </c>
      <c r="AU43" s="32">
        <f t="shared" si="13"/>
        <v>0</v>
      </c>
      <c r="AV43" s="32">
        <f t="shared" si="14"/>
        <v>0</v>
      </c>
      <c r="AW43" s="32">
        <f t="shared" si="15"/>
        <v>0</v>
      </c>
      <c r="AX43" s="32"/>
      <c r="AY43" s="32"/>
      <c r="AZ43" s="32" t="s">
        <v>85</v>
      </c>
      <c r="BD43" s="69" t="str">
        <f t="shared" si="16"/>
        <v>canbeinvalid</v>
      </c>
      <c r="BE43" s="32"/>
      <c r="BG43" s="1"/>
      <c r="BT43" t="str">
        <f t="shared" si="17"/>
        <v/>
      </c>
      <c r="BY43" t="str">
        <f t="shared" si="0"/>
        <v/>
      </c>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row>
    <row r="44" spans="1:164" x14ac:dyDescent="0.2">
      <c r="A44" s="14">
        <f t="shared" si="18"/>
        <v>13</v>
      </c>
      <c r="B44" s="75"/>
      <c r="C44" s="54"/>
      <c r="D44" s="21"/>
      <c r="E44" s="38"/>
      <c r="F44" s="76"/>
      <c r="G44" s="77"/>
      <c r="H44" s="21"/>
      <c r="I44" s="78"/>
      <c r="J44" s="78"/>
      <c r="K44" s="79"/>
      <c r="L44" s="80" t="str">
        <f t="shared" si="1"/>
        <v/>
      </c>
      <c r="M44" s="198"/>
      <c r="N44" s="80" t="str">
        <f t="shared" si="2"/>
        <v/>
      </c>
      <c r="O44" s="79"/>
      <c r="P44" s="80" t="str">
        <f t="shared" si="3"/>
        <v/>
      </c>
      <c r="Q44" s="198"/>
      <c r="R44" s="197" t="str">
        <f t="shared" si="4"/>
        <v/>
      </c>
      <c r="S44" s="80" t="str">
        <f t="shared" si="5"/>
        <v/>
      </c>
      <c r="T44" s="80" t="str">
        <f t="shared" si="6"/>
        <v/>
      </c>
      <c r="U44" s="54"/>
      <c r="V44" s="79"/>
      <c r="W44" s="80" t="str">
        <f t="shared" si="7"/>
        <v/>
      </c>
      <c r="X44" s="201"/>
      <c r="Y44" s="80" t="str">
        <f t="shared" si="8"/>
        <v/>
      </c>
      <c r="Z44" s="54"/>
      <c r="AA44" s="53"/>
      <c r="AB44" s="53"/>
      <c r="AC44" s="53"/>
      <c r="AD44" s="53"/>
      <c r="AE44" s="81"/>
      <c r="AF44" s="75"/>
      <c r="AG44" s="22"/>
      <c r="AH44" s="22"/>
      <c r="AI44" s="22"/>
      <c r="AJ44" s="22"/>
      <c r="AK44" s="22"/>
      <c r="AL44" s="22"/>
      <c r="AM44" s="54"/>
      <c r="AN44" s="18"/>
      <c r="AO44" s="187"/>
      <c r="AQ44" s="32" t="str">
        <f t="shared" si="9"/>
        <v/>
      </c>
      <c r="AR44" s="32" t="str">
        <f t="shared" si="10"/>
        <v/>
      </c>
      <c r="AS44" s="32" t="str">
        <f t="shared" si="11"/>
        <v/>
      </c>
      <c r="AT44" s="32">
        <f t="shared" si="12"/>
        <v>0</v>
      </c>
      <c r="AU44" s="32">
        <f t="shared" si="13"/>
        <v>0</v>
      </c>
      <c r="AV44" s="32">
        <f t="shared" si="14"/>
        <v>0</v>
      </c>
      <c r="AW44" s="32">
        <f t="shared" si="15"/>
        <v>0</v>
      </c>
      <c r="AX44" s="32"/>
      <c r="AY44" s="32"/>
      <c r="AZ44" s="32" t="s">
        <v>86</v>
      </c>
      <c r="BD44" s="69" t="str">
        <f t="shared" si="16"/>
        <v>canbeinvalid</v>
      </c>
      <c r="BE44" s="32"/>
      <c r="BG44" s="1"/>
      <c r="BT44" t="str">
        <f t="shared" si="17"/>
        <v/>
      </c>
      <c r="BY44" t="str">
        <f t="shared" si="0"/>
        <v/>
      </c>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row>
    <row r="45" spans="1:164" x14ac:dyDescent="0.2">
      <c r="A45" s="14">
        <f t="shared" si="18"/>
        <v>14</v>
      </c>
      <c r="B45" s="75"/>
      <c r="C45" s="54"/>
      <c r="D45" s="21"/>
      <c r="E45" s="38"/>
      <c r="F45" s="76"/>
      <c r="G45" s="77"/>
      <c r="H45" s="21"/>
      <c r="I45" s="78"/>
      <c r="J45" s="78"/>
      <c r="K45" s="79"/>
      <c r="L45" s="80" t="str">
        <f t="shared" si="1"/>
        <v/>
      </c>
      <c r="M45" s="198"/>
      <c r="N45" s="80" t="str">
        <f t="shared" si="2"/>
        <v/>
      </c>
      <c r="O45" s="79"/>
      <c r="P45" s="80" t="str">
        <f t="shared" si="3"/>
        <v/>
      </c>
      <c r="Q45" s="198"/>
      <c r="R45" s="197" t="str">
        <f t="shared" si="4"/>
        <v/>
      </c>
      <c r="S45" s="80" t="str">
        <f t="shared" si="5"/>
        <v/>
      </c>
      <c r="T45" s="80" t="str">
        <f t="shared" si="6"/>
        <v/>
      </c>
      <c r="U45" s="54"/>
      <c r="V45" s="79"/>
      <c r="W45" s="80" t="str">
        <f t="shared" si="7"/>
        <v/>
      </c>
      <c r="X45" s="201"/>
      <c r="Y45" s="80" t="str">
        <f t="shared" si="8"/>
        <v/>
      </c>
      <c r="Z45" s="54"/>
      <c r="AA45" s="53"/>
      <c r="AB45" s="53"/>
      <c r="AC45" s="53"/>
      <c r="AD45" s="53"/>
      <c r="AE45" s="81"/>
      <c r="AF45" s="75"/>
      <c r="AG45" s="22"/>
      <c r="AH45" s="22"/>
      <c r="AI45" s="22"/>
      <c r="AJ45" s="22"/>
      <c r="AK45" s="22"/>
      <c r="AL45" s="22"/>
      <c r="AM45" s="54"/>
      <c r="AN45" s="18"/>
      <c r="AO45" s="187"/>
      <c r="AQ45" s="32" t="str">
        <f t="shared" si="9"/>
        <v/>
      </c>
      <c r="AR45" s="32" t="str">
        <f t="shared" si="10"/>
        <v/>
      </c>
      <c r="AS45" s="32" t="str">
        <f t="shared" si="11"/>
        <v/>
      </c>
      <c r="AT45" s="32">
        <f t="shared" si="12"/>
        <v>0</v>
      </c>
      <c r="AU45" s="32">
        <f t="shared" si="13"/>
        <v>0</v>
      </c>
      <c r="AV45" s="32">
        <f t="shared" si="14"/>
        <v>0</v>
      </c>
      <c r="AW45" s="32">
        <f t="shared" si="15"/>
        <v>0</v>
      </c>
      <c r="AX45" s="32"/>
      <c r="AY45" s="32"/>
      <c r="AZ45" s="32"/>
      <c r="BD45" s="69" t="str">
        <f t="shared" si="16"/>
        <v>canbeinvalid</v>
      </c>
      <c r="BE45" s="32"/>
      <c r="BG45" s="1"/>
      <c r="BT45" t="str">
        <f t="shared" si="17"/>
        <v/>
      </c>
      <c r="BY45" t="str">
        <f t="shared" si="0"/>
        <v/>
      </c>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row>
    <row r="46" spans="1:164" x14ac:dyDescent="0.2">
      <c r="A46" s="14">
        <f t="shared" si="18"/>
        <v>15</v>
      </c>
      <c r="B46" s="75"/>
      <c r="C46" s="54"/>
      <c r="D46" s="21"/>
      <c r="E46" s="38"/>
      <c r="F46" s="76"/>
      <c r="G46" s="77"/>
      <c r="H46" s="21"/>
      <c r="I46" s="78"/>
      <c r="J46" s="78"/>
      <c r="K46" s="79"/>
      <c r="L46" s="80" t="str">
        <f t="shared" si="1"/>
        <v/>
      </c>
      <c r="M46" s="198"/>
      <c r="N46" s="80" t="str">
        <f t="shared" si="2"/>
        <v/>
      </c>
      <c r="O46" s="79"/>
      <c r="P46" s="80" t="str">
        <f t="shared" si="3"/>
        <v/>
      </c>
      <c r="Q46" s="198"/>
      <c r="R46" s="197" t="str">
        <f t="shared" si="4"/>
        <v/>
      </c>
      <c r="S46" s="80" t="str">
        <f t="shared" si="5"/>
        <v/>
      </c>
      <c r="T46" s="80" t="str">
        <f t="shared" si="6"/>
        <v/>
      </c>
      <c r="U46" s="54"/>
      <c r="V46" s="79"/>
      <c r="W46" s="80" t="str">
        <f t="shared" si="7"/>
        <v/>
      </c>
      <c r="X46" s="201"/>
      <c r="Y46" s="80" t="str">
        <f t="shared" si="8"/>
        <v/>
      </c>
      <c r="Z46" s="54"/>
      <c r="AA46" s="53"/>
      <c r="AB46" s="53"/>
      <c r="AC46" s="53"/>
      <c r="AD46" s="53"/>
      <c r="AE46" s="81"/>
      <c r="AF46" s="75"/>
      <c r="AG46" s="22"/>
      <c r="AH46" s="22"/>
      <c r="AI46" s="22"/>
      <c r="AJ46" s="22"/>
      <c r="AK46" s="22"/>
      <c r="AL46" s="22"/>
      <c r="AM46" s="54"/>
      <c r="AN46" s="18"/>
      <c r="AO46" s="187"/>
      <c r="AQ46" s="32" t="str">
        <f t="shared" si="9"/>
        <v/>
      </c>
      <c r="AR46" s="32" t="str">
        <f t="shared" si="10"/>
        <v/>
      </c>
      <c r="AS46" s="32" t="str">
        <f t="shared" si="11"/>
        <v/>
      </c>
      <c r="AT46" s="32">
        <f t="shared" si="12"/>
        <v>0</v>
      </c>
      <c r="AU46" s="32">
        <f t="shared" si="13"/>
        <v>0</v>
      </c>
      <c r="AV46" s="32">
        <f t="shared" si="14"/>
        <v>0</v>
      </c>
      <c r="AW46" s="32">
        <f t="shared" si="15"/>
        <v>0</v>
      </c>
      <c r="AX46" s="32"/>
      <c r="AY46" s="32"/>
      <c r="AZ46" s="32"/>
      <c r="BD46" s="69" t="str">
        <f t="shared" si="16"/>
        <v>canbeinvalid</v>
      </c>
      <c r="BE46" s="32"/>
      <c r="BG46" s="1"/>
      <c r="BT46" t="str">
        <f t="shared" si="17"/>
        <v/>
      </c>
      <c r="BY46" t="str">
        <f t="shared" si="0"/>
        <v/>
      </c>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row>
    <row r="47" spans="1:164" x14ac:dyDescent="0.2">
      <c r="A47" s="14">
        <f t="shared" si="18"/>
        <v>16</v>
      </c>
      <c r="B47" s="75"/>
      <c r="C47" s="54"/>
      <c r="D47" s="21"/>
      <c r="E47" s="38"/>
      <c r="F47" s="76"/>
      <c r="G47" s="77"/>
      <c r="H47" s="21"/>
      <c r="I47" s="78"/>
      <c r="J47" s="78"/>
      <c r="K47" s="79"/>
      <c r="L47" s="80" t="str">
        <f t="shared" si="1"/>
        <v/>
      </c>
      <c r="M47" s="198"/>
      <c r="N47" s="80" t="str">
        <f t="shared" si="2"/>
        <v/>
      </c>
      <c r="O47" s="79"/>
      <c r="P47" s="80" t="str">
        <f t="shared" si="3"/>
        <v/>
      </c>
      <c r="Q47" s="198"/>
      <c r="R47" s="197" t="str">
        <f t="shared" si="4"/>
        <v/>
      </c>
      <c r="S47" s="80" t="str">
        <f t="shared" si="5"/>
        <v/>
      </c>
      <c r="T47" s="80" t="str">
        <f t="shared" si="6"/>
        <v/>
      </c>
      <c r="U47" s="54"/>
      <c r="V47" s="79"/>
      <c r="W47" s="80" t="str">
        <f t="shared" si="7"/>
        <v/>
      </c>
      <c r="X47" s="201"/>
      <c r="Y47" s="80" t="str">
        <f t="shared" si="8"/>
        <v/>
      </c>
      <c r="Z47" s="54"/>
      <c r="AA47" s="53"/>
      <c r="AB47" s="53"/>
      <c r="AC47" s="53"/>
      <c r="AD47" s="53"/>
      <c r="AE47" s="81"/>
      <c r="AF47" s="75"/>
      <c r="AG47" s="22"/>
      <c r="AH47" s="22"/>
      <c r="AI47" s="22"/>
      <c r="AJ47" s="22"/>
      <c r="AK47" s="22"/>
      <c r="AL47" s="22"/>
      <c r="AM47" s="54"/>
      <c r="AN47" s="18"/>
      <c r="AO47" s="187"/>
      <c r="AQ47" s="32" t="str">
        <f t="shared" si="9"/>
        <v/>
      </c>
      <c r="AR47" s="32" t="str">
        <f t="shared" si="10"/>
        <v/>
      </c>
      <c r="AS47" s="32" t="str">
        <f t="shared" si="11"/>
        <v/>
      </c>
      <c r="AT47" s="32">
        <f t="shared" si="12"/>
        <v>0</v>
      </c>
      <c r="AU47" s="32">
        <f t="shared" si="13"/>
        <v>0</v>
      </c>
      <c r="AV47" s="32">
        <f t="shared" si="14"/>
        <v>0</v>
      </c>
      <c r="AW47" s="32">
        <f t="shared" si="15"/>
        <v>0</v>
      </c>
      <c r="AX47" s="32"/>
      <c r="AY47" s="32"/>
      <c r="AZ47" s="32"/>
      <c r="BD47" s="69" t="str">
        <f t="shared" si="16"/>
        <v>canbeinvalid</v>
      </c>
      <c r="BE47" s="32"/>
      <c r="BG47" s="1"/>
      <c r="BT47" t="str">
        <f t="shared" si="17"/>
        <v/>
      </c>
      <c r="BY47" t="str">
        <f t="shared" si="0"/>
        <v/>
      </c>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row>
    <row r="48" spans="1:164" x14ac:dyDescent="0.2">
      <c r="A48" s="14">
        <f t="shared" si="18"/>
        <v>17</v>
      </c>
      <c r="B48" s="75"/>
      <c r="C48" s="54"/>
      <c r="D48" s="21"/>
      <c r="E48" s="38"/>
      <c r="F48" s="76"/>
      <c r="G48" s="77"/>
      <c r="H48" s="21"/>
      <c r="I48" s="78"/>
      <c r="J48" s="78"/>
      <c r="K48" s="79"/>
      <c r="L48" s="80" t="str">
        <f t="shared" si="1"/>
        <v/>
      </c>
      <c r="M48" s="198"/>
      <c r="N48" s="80" t="str">
        <f t="shared" si="2"/>
        <v/>
      </c>
      <c r="O48" s="79"/>
      <c r="P48" s="80" t="str">
        <f t="shared" si="3"/>
        <v/>
      </c>
      <c r="Q48" s="198"/>
      <c r="R48" s="197" t="str">
        <f t="shared" si="4"/>
        <v/>
      </c>
      <c r="S48" s="80" t="str">
        <f t="shared" si="5"/>
        <v/>
      </c>
      <c r="T48" s="80" t="str">
        <f t="shared" si="6"/>
        <v/>
      </c>
      <c r="U48" s="54"/>
      <c r="V48" s="79"/>
      <c r="W48" s="80" t="str">
        <f t="shared" si="7"/>
        <v/>
      </c>
      <c r="X48" s="201"/>
      <c r="Y48" s="80" t="str">
        <f t="shared" si="8"/>
        <v/>
      </c>
      <c r="Z48" s="54"/>
      <c r="AA48" s="53"/>
      <c r="AB48" s="53"/>
      <c r="AC48" s="53"/>
      <c r="AD48" s="53"/>
      <c r="AE48" s="81"/>
      <c r="AF48" s="75"/>
      <c r="AG48" s="22"/>
      <c r="AH48" s="22"/>
      <c r="AI48" s="22"/>
      <c r="AJ48" s="22"/>
      <c r="AK48" s="22"/>
      <c r="AL48" s="22"/>
      <c r="AM48" s="54"/>
      <c r="AN48" s="18"/>
      <c r="AO48" s="187"/>
      <c r="AQ48" s="32" t="str">
        <f t="shared" si="9"/>
        <v/>
      </c>
      <c r="AR48" s="32" t="str">
        <f t="shared" si="10"/>
        <v/>
      </c>
      <c r="AS48" s="32" t="str">
        <f t="shared" si="11"/>
        <v/>
      </c>
      <c r="AT48" s="32">
        <f t="shared" si="12"/>
        <v>0</v>
      </c>
      <c r="AU48" s="32">
        <f t="shared" si="13"/>
        <v>0</v>
      </c>
      <c r="AV48" s="32">
        <f t="shared" si="14"/>
        <v>0</v>
      </c>
      <c r="AW48" s="32">
        <f t="shared" si="15"/>
        <v>0</v>
      </c>
      <c r="AX48" s="32" t="s">
        <v>110</v>
      </c>
      <c r="AY48" s="32" t="s">
        <v>109</v>
      </c>
      <c r="AZ48" s="32" t="s">
        <v>35</v>
      </c>
      <c r="BD48" s="69" t="str">
        <f t="shared" si="16"/>
        <v>canbeinvalid</v>
      </c>
      <c r="BE48" s="32"/>
      <c r="BG48" s="1"/>
      <c r="BT48" t="str">
        <f t="shared" si="17"/>
        <v/>
      </c>
      <c r="BY48" t="str">
        <f t="shared" si="0"/>
        <v/>
      </c>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row>
    <row r="49" spans="1:164" x14ac:dyDescent="0.2">
      <c r="A49" s="14">
        <f t="shared" si="18"/>
        <v>18</v>
      </c>
      <c r="B49" s="75"/>
      <c r="C49" s="54"/>
      <c r="D49" s="21"/>
      <c r="E49" s="38"/>
      <c r="F49" s="76"/>
      <c r="G49" s="77"/>
      <c r="H49" s="21"/>
      <c r="I49" s="78"/>
      <c r="J49" s="78"/>
      <c r="K49" s="79"/>
      <c r="L49" s="80" t="str">
        <f t="shared" si="1"/>
        <v/>
      </c>
      <c r="M49" s="198"/>
      <c r="N49" s="80" t="str">
        <f t="shared" si="2"/>
        <v/>
      </c>
      <c r="O49" s="79"/>
      <c r="P49" s="80" t="str">
        <f t="shared" si="3"/>
        <v/>
      </c>
      <c r="Q49" s="198"/>
      <c r="R49" s="197" t="str">
        <f t="shared" si="4"/>
        <v/>
      </c>
      <c r="S49" s="80" t="str">
        <f t="shared" si="5"/>
        <v/>
      </c>
      <c r="T49" s="80" t="str">
        <f t="shared" si="6"/>
        <v/>
      </c>
      <c r="U49" s="54"/>
      <c r="V49" s="79"/>
      <c r="W49" s="80" t="str">
        <f t="shared" si="7"/>
        <v/>
      </c>
      <c r="X49" s="201"/>
      <c r="Y49" s="80" t="str">
        <f t="shared" si="8"/>
        <v/>
      </c>
      <c r="Z49" s="54"/>
      <c r="AA49" s="53"/>
      <c r="AB49" s="53"/>
      <c r="AC49" s="53"/>
      <c r="AD49" s="53"/>
      <c r="AE49" s="81"/>
      <c r="AF49" s="75"/>
      <c r="AG49" s="22"/>
      <c r="AH49" s="22"/>
      <c r="AI49" s="22"/>
      <c r="AJ49" s="22"/>
      <c r="AK49" s="22"/>
      <c r="AL49" s="22"/>
      <c r="AM49" s="54"/>
      <c r="AN49" s="18"/>
      <c r="AO49" s="187"/>
      <c r="AQ49" s="32" t="str">
        <f t="shared" si="9"/>
        <v/>
      </c>
      <c r="AR49" s="32" t="str">
        <f t="shared" si="10"/>
        <v/>
      </c>
      <c r="AS49" s="32" t="str">
        <f t="shared" si="11"/>
        <v/>
      </c>
      <c r="AT49" s="32">
        <f t="shared" si="12"/>
        <v>0</v>
      </c>
      <c r="AU49" s="32">
        <f t="shared" si="13"/>
        <v>0</v>
      </c>
      <c r="AV49" s="32">
        <f t="shared" si="14"/>
        <v>0</v>
      </c>
      <c r="AW49" s="32">
        <f t="shared" si="15"/>
        <v>0</v>
      </c>
      <c r="AX49" s="32" t="s">
        <v>108</v>
      </c>
      <c r="AY49" s="32"/>
      <c r="AZ49" s="32" t="s">
        <v>36</v>
      </c>
      <c r="BD49" s="69" t="str">
        <f t="shared" si="16"/>
        <v>canbeinvalid</v>
      </c>
      <c r="BE49" s="32"/>
      <c r="BG49" s="1"/>
      <c r="BT49" t="str">
        <f t="shared" si="17"/>
        <v/>
      </c>
      <c r="BY49" t="str">
        <f t="shared" si="0"/>
        <v/>
      </c>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row>
    <row r="50" spans="1:164" x14ac:dyDescent="0.2">
      <c r="A50" s="14">
        <f t="shared" si="18"/>
        <v>19</v>
      </c>
      <c r="B50" s="75"/>
      <c r="C50" s="54"/>
      <c r="D50" s="21"/>
      <c r="E50" s="38"/>
      <c r="F50" s="76"/>
      <c r="G50" s="77"/>
      <c r="H50" s="21"/>
      <c r="I50" s="78"/>
      <c r="J50" s="78"/>
      <c r="K50" s="79"/>
      <c r="L50" s="80" t="str">
        <f t="shared" si="1"/>
        <v/>
      </c>
      <c r="M50" s="198"/>
      <c r="N50" s="80" t="str">
        <f t="shared" si="2"/>
        <v/>
      </c>
      <c r="O50" s="79"/>
      <c r="P50" s="80" t="str">
        <f t="shared" si="3"/>
        <v/>
      </c>
      <c r="Q50" s="198"/>
      <c r="R50" s="197" t="str">
        <f t="shared" si="4"/>
        <v/>
      </c>
      <c r="S50" s="80" t="str">
        <f t="shared" si="5"/>
        <v/>
      </c>
      <c r="T50" s="80" t="str">
        <f t="shared" si="6"/>
        <v/>
      </c>
      <c r="U50" s="54"/>
      <c r="V50" s="79"/>
      <c r="W50" s="80" t="str">
        <f t="shared" si="7"/>
        <v/>
      </c>
      <c r="X50" s="201"/>
      <c r="Y50" s="80" t="str">
        <f t="shared" si="8"/>
        <v/>
      </c>
      <c r="Z50" s="54"/>
      <c r="AA50" s="53"/>
      <c r="AB50" s="53"/>
      <c r="AC50" s="53"/>
      <c r="AD50" s="53"/>
      <c r="AE50" s="81"/>
      <c r="AF50" s="75"/>
      <c r="AG50" s="22"/>
      <c r="AH50" s="22"/>
      <c r="AI50" s="22"/>
      <c r="AJ50" s="22"/>
      <c r="AK50" s="22"/>
      <c r="AL50" s="22"/>
      <c r="AM50" s="54"/>
      <c r="AN50" s="18"/>
      <c r="AO50" s="187"/>
      <c r="AQ50" s="32" t="str">
        <f t="shared" si="9"/>
        <v/>
      </c>
      <c r="AR50" s="32" t="str">
        <f t="shared" si="10"/>
        <v/>
      </c>
      <c r="AS50" s="32" t="str">
        <f t="shared" si="11"/>
        <v/>
      </c>
      <c r="AT50" s="32">
        <f t="shared" si="12"/>
        <v>0</v>
      </c>
      <c r="AU50" s="32">
        <f t="shared" si="13"/>
        <v>0</v>
      </c>
      <c r="AV50" s="32">
        <f t="shared" si="14"/>
        <v>0</v>
      </c>
      <c r="AW50" s="32">
        <f t="shared" si="15"/>
        <v>0</v>
      </c>
      <c r="AX50" s="32"/>
      <c r="AY50" s="32"/>
      <c r="AZ50" s="32"/>
      <c r="BD50" s="69" t="str">
        <f t="shared" si="16"/>
        <v>canbeinvalid</v>
      </c>
      <c r="BE50" s="32"/>
      <c r="BG50" s="1"/>
      <c r="BT50" t="str">
        <f t="shared" si="17"/>
        <v/>
      </c>
      <c r="BY50" t="str">
        <f t="shared" si="0"/>
        <v/>
      </c>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row>
    <row r="51" spans="1:164" x14ac:dyDescent="0.2">
      <c r="A51" s="14">
        <f t="shared" si="18"/>
        <v>20</v>
      </c>
      <c r="B51" s="75"/>
      <c r="C51" s="54"/>
      <c r="D51" s="21"/>
      <c r="E51" s="38"/>
      <c r="F51" s="76"/>
      <c r="G51" s="77"/>
      <c r="H51" s="21"/>
      <c r="I51" s="78"/>
      <c r="J51" s="78"/>
      <c r="K51" s="79"/>
      <c r="L51" s="80" t="str">
        <f t="shared" si="1"/>
        <v/>
      </c>
      <c r="M51" s="198"/>
      <c r="N51" s="80" t="str">
        <f t="shared" si="2"/>
        <v/>
      </c>
      <c r="O51" s="79"/>
      <c r="P51" s="80" t="str">
        <f t="shared" si="3"/>
        <v/>
      </c>
      <c r="Q51" s="198"/>
      <c r="R51" s="197" t="str">
        <f t="shared" si="4"/>
        <v/>
      </c>
      <c r="S51" s="80" t="str">
        <f t="shared" si="5"/>
        <v/>
      </c>
      <c r="T51" s="80" t="str">
        <f t="shared" si="6"/>
        <v/>
      </c>
      <c r="U51" s="54"/>
      <c r="V51" s="79"/>
      <c r="W51" s="80" t="str">
        <f t="shared" si="7"/>
        <v/>
      </c>
      <c r="X51" s="201"/>
      <c r="Y51" s="80" t="str">
        <f t="shared" si="8"/>
        <v/>
      </c>
      <c r="Z51" s="54"/>
      <c r="AA51" s="53"/>
      <c r="AB51" s="53"/>
      <c r="AC51" s="53"/>
      <c r="AD51" s="53"/>
      <c r="AE51" s="81"/>
      <c r="AF51" s="75"/>
      <c r="AG51" s="22"/>
      <c r="AH51" s="22"/>
      <c r="AI51" s="22"/>
      <c r="AJ51" s="22"/>
      <c r="AK51" s="22"/>
      <c r="AL51" s="22"/>
      <c r="AM51" s="54"/>
      <c r="AN51" s="18"/>
      <c r="AO51" s="187"/>
      <c r="AQ51" s="32" t="str">
        <f t="shared" si="9"/>
        <v/>
      </c>
      <c r="AR51" s="32" t="str">
        <f t="shared" si="10"/>
        <v/>
      </c>
      <c r="AS51" s="32" t="str">
        <f t="shared" si="11"/>
        <v/>
      </c>
      <c r="AT51" s="32">
        <f t="shared" si="12"/>
        <v>0</v>
      </c>
      <c r="AU51" s="32">
        <f t="shared" si="13"/>
        <v>0</v>
      </c>
      <c r="AV51" s="32">
        <f t="shared" si="14"/>
        <v>0</v>
      </c>
      <c r="AW51" s="32">
        <f t="shared" si="15"/>
        <v>0</v>
      </c>
      <c r="AX51" s="32"/>
      <c r="AY51" s="32"/>
      <c r="AZ51" s="32"/>
      <c r="BD51" s="69" t="str">
        <f t="shared" si="16"/>
        <v>canbeinvalid</v>
      </c>
      <c r="BE51" s="32"/>
      <c r="BG51" s="1"/>
      <c r="BT51" t="str">
        <f t="shared" si="17"/>
        <v/>
      </c>
      <c r="BY51" t="str">
        <f t="shared" si="0"/>
        <v/>
      </c>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row>
    <row r="52" spans="1:164" x14ac:dyDescent="0.2">
      <c r="A52" s="14">
        <f t="shared" si="18"/>
        <v>21</v>
      </c>
      <c r="B52" s="75"/>
      <c r="C52" s="54"/>
      <c r="D52" s="21"/>
      <c r="E52" s="38"/>
      <c r="F52" s="76"/>
      <c r="G52" s="77"/>
      <c r="H52" s="21"/>
      <c r="I52" s="78"/>
      <c r="J52" s="78"/>
      <c r="K52" s="79"/>
      <c r="L52" s="80" t="str">
        <f t="shared" si="1"/>
        <v/>
      </c>
      <c r="M52" s="198"/>
      <c r="N52" s="80" t="str">
        <f t="shared" si="2"/>
        <v/>
      </c>
      <c r="O52" s="79"/>
      <c r="P52" s="80" t="str">
        <f t="shared" si="3"/>
        <v/>
      </c>
      <c r="Q52" s="198"/>
      <c r="R52" s="197" t="str">
        <f t="shared" si="4"/>
        <v/>
      </c>
      <c r="S52" s="80" t="str">
        <f t="shared" si="5"/>
        <v/>
      </c>
      <c r="T52" s="80" t="str">
        <f t="shared" si="6"/>
        <v/>
      </c>
      <c r="U52" s="54"/>
      <c r="V52" s="79"/>
      <c r="W52" s="80" t="str">
        <f t="shared" si="7"/>
        <v/>
      </c>
      <c r="X52" s="201"/>
      <c r="Y52" s="80" t="str">
        <f t="shared" si="8"/>
        <v/>
      </c>
      <c r="Z52" s="54"/>
      <c r="AA52" s="53"/>
      <c r="AB52" s="53"/>
      <c r="AC52" s="53"/>
      <c r="AD52" s="53"/>
      <c r="AE52" s="81"/>
      <c r="AF52" s="75"/>
      <c r="AG52" s="22"/>
      <c r="AH52" s="22"/>
      <c r="AI52" s="22"/>
      <c r="AJ52" s="22"/>
      <c r="AK52" s="22"/>
      <c r="AL52" s="22"/>
      <c r="AM52" s="54"/>
      <c r="AN52" s="18"/>
      <c r="AO52" s="187"/>
      <c r="AQ52" s="32" t="str">
        <f t="shared" si="9"/>
        <v/>
      </c>
      <c r="AR52" s="32" t="str">
        <f t="shared" si="10"/>
        <v/>
      </c>
      <c r="AS52" s="32" t="str">
        <f t="shared" si="11"/>
        <v/>
      </c>
      <c r="AT52" s="32">
        <f t="shared" si="12"/>
        <v>0</v>
      </c>
      <c r="AU52" s="32">
        <f t="shared" si="13"/>
        <v>0</v>
      </c>
      <c r="AV52" s="32">
        <f t="shared" si="14"/>
        <v>0</v>
      </c>
      <c r="AW52" s="32">
        <f t="shared" si="15"/>
        <v>0</v>
      </c>
      <c r="AX52" s="32"/>
      <c r="AY52" s="32"/>
      <c r="AZ52" s="32"/>
      <c r="BD52" s="69" t="str">
        <f t="shared" si="16"/>
        <v>canbeinvalid</v>
      </c>
      <c r="BE52" s="32"/>
      <c r="BG52" s="1"/>
      <c r="BT52" t="str">
        <f t="shared" si="17"/>
        <v/>
      </c>
      <c r="BY52" t="str">
        <f t="shared" si="0"/>
        <v/>
      </c>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row>
    <row r="53" spans="1:164" x14ac:dyDescent="0.2">
      <c r="A53" s="14">
        <f t="shared" si="18"/>
        <v>22</v>
      </c>
      <c r="B53" s="75"/>
      <c r="C53" s="54"/>
      <c r="D53" s="21"/>
      <c r="E53" s="38"/>
      <c r="F53" s="76"/>
      <c r="G53" s="77"/>
      <c r="H53" s="21"/>
      <c r="I53" s="78"/>
      <c r="J53" s="78"/>
      <c r="K53" s="79"/>
      <c r="L53" s="80" t="str">
        <f t="shared" si="1"/>
        <v/>
      </c>
      <c r="M53" s="198"/>
      <c r="N53" s="80" t="str">
        <f t="shared" si="2"/>
        <v/>
      </c>
      <c r="O53" s="79"/>
      <c r="P53" s="80" t="str">
        <f t="shared" si="3"/>
        <v/>
      </c>
      <c r="Q53" s="198"/>
      <c r="R53" s="197" t="str">
        <f t="shared" si="4"/>
        <v/>
      </c>
      <c r="S53" s="80" t="str">
        <f t="shared" si="5"/>
        <v/>
      </c>
      <c r="T53" s="80" t="str">
        <f t="shared" si="6"/>
        <v/>
      </c>
      <c r="U53" s="54"/>
      <c r="V53" s="79"/>
      <c r="W53" s="80" t="str">
        <f t="shared" si="7"/>
        <v/>
      </c>
      <c r="X53" s="201"/>
      <c r="Y53" s="80" t="str">
        <f t="shared" si="8"/>
        <v/>
      </c>
      <c r="Z53" s="54"/>
      <c r="AA53" s="53"/>
      <c r="AB53" s="53"/>
      <c r="AC53" s="53"/>
      <c r="AD53" s="53"/>
      <c r="AE53" s="81"/>
      <c r="AF53" s="75"/>
      <c r="AG53" s="22"/>
      <c r="AH53" s="22"/>
      <c r="AI53" s="22"/>
      <c r="AJ53" s="22"/>
      <c r="AK53" s="22"/>
      <c r="AL53" s="22"/>
      <c r="AM53" s="54"/>
      <c r="AN53" s="18"/>
      <c r="AO53" s="187"/>
      <c r="AQ53" s="32" t="str">
        <f t="shared" si="9"/>
        <v/>
      </c>
      <c r="AR53" s="32" t="str">
        <f t="shared" si="10"/>
        <v/>
      </c>
      <c r="AS53" s="32" t="str">
        <f t="shared" si="11"/>
        <v/>
      </c>
      <c r="AT53" s="32">
        <f t="shared" si="12"/>
        <v>0</v>
      </c>
      <c r="AU53" s="32">
        <f t="shared" si="13"/>
        <v>0</v>
      </c>
      <c r="AV53" s="32">
        <f t="shared" si="14"/>
        <v>0</v>
      </c>
      <c r="AW53" s="32">
        <f t="shared" si="15"/>
        <v>0</v>
      </c>
      <c r="AX53" s="32"/>
      <c r="AY53" s="32"/>
      <c r="AZ53" s="32"/>
      <c r="BD53" s="69" t="str">
        <f t="shared" si="16"/>
        <v>canbeinvalid</v>
      </c>
      <c r="BE53" s="32"/>
      <c r="BG53" s="1"/>
      <c r="BT53" t="str">
        <f t="shared" si="17"/>
        <v/>
      </c>
      <c r="BY53" t="str">
        <f t="shared" si="0"/>
        <v/>
      </c>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row>
    <row r="54" spans="1:164" x14ac:dyDescent="0.2">
      <c r="A54" s="14">
        <f t="shared" si="18"/>
        <v>23</v>
      </c>
      <c r="B54" s="75"/>
      <c r="C54" s="54"/>
      <c r="D54" s="21"/>
      <c r="E54" s="38"/>
      <c r="F54" s="76"/>
      <c r="G54" s="77"/>
      <c r="H54" s="21"/>
      <c r="I54" s="78"/>
      <c r="J54" s="78"/>
      <c r="K54" s="79"/>
      <c r="L54" s="80" t="str">
        <f t="shared" si="1"/>
        <v/>
      </c>
      <c r="M54" s="198"/>
      <c r="N54" s="80" t="str">
        <f t="shared" si="2"/>
        <v/>
      </c>
      <c r="O54" s="79"/>
      <c r="P54" s="80" t="str">
        <f t="shared" si="3"/>
        <v/>
      </c>
      <c r="Q54" s="198"/>
      <c r="R54" s="197" t="str">
        <f t="shared" si="4"/>
        <v/>
      </c>
      <c r="S54" s="80" t="str">
        <f t="shared" si="5"/>
        <v/>
      </c>
      <c r="T54" s="80" t="str">
        <f t="shared" si="6"/>
        <v/>
      </c>
      <c r="U54" s="54"/>
      <c r="V54" s="79"/>
      <c r="W54" s="80" t="str">
        <f t="shared" si="7"/>
        <v/>
      </c>
      <c r="X54" s="201"/>
      <c r="Y54" s="80" t="str">
        <f t="shared" si="8"/>
        <v/>
      </c>
      <c r="Z54" s="54"/>
      <c r="AA54" s="53"/>
      <c r="AB54" s="53"/>
      <c r="AC54" s="53"/>
      <c r="AD54" s="53"/>
      <c r="AE54" s="81"/>
      <c r="AF54" s="75"/>
      <c r="AG54" s="22"/>
      <c r="AH54" s="22"/>
      <c r="AI54" s="22"/>
      <c r="AJ54" s="22"/>
      <c r="AK54" s="22"/>
      <c r="AL54" s="22"/>
      <c r="AM54" s="54"/>
      <c r="AN54" s="18"/>
      <c r="AO54" s="187"/>
      <c r="AQ54" s="32" t="str">
        <f t="shared" si="9"/>
        <v/>
      </c>
      <c r="AR54" s="32" t="str">
        <f t="shared" si="10"/>
        <v/>
      </c>
      <c r="AS54" s="32" t="str">
        <f t="shared" si="11"/>
        <v/>
      </c>
      <c r="AT54" s="32">
        <f t="shared" si="12"/>
        <v>0</v>
      </c>
      <c r="AU54" s="32">
        <f t="shared" si="13"/>
        <v>0</v>
      </c>
      <c r="AV54" s="32">
        <f t="shared" si="14"/>
        <v>0</v>
      </c>
      <c r="AW54" s="32">
        <f t="shared" si="15"/>
        <v>0</v>
      </c>
      <c r="AX54" s="32"/>
      <c r="AY54" s="32"/>
      <c r="AZ54" s="32"/>
      <c r="BD54" s="69" t="str">
        <f t="shared" si="16"/>
        <v>canbeinvalid</v>
      </c>
      <c r="BE54" s="32"/>
      <c r="BG54" s="1"/>
      <c r="BT54" t="str">
        <f t="shared" si="17"/>
        <v/>
      </c>
      <c r="BY54" t="str">
        <f t="shared" si="0"/>
        <v/>
      </c>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c r="EO54" s="6"/>
      <c r="EP54" s="6"/>
      <c r="EQ54" s="6"/>
      <c r="ER54" s="6"/>
      <c r="ES54" s="6"/>
      <c r="ET54" s="6"/>
      <c r="EU54" s="6"/>
      <c r="EV54" s="6"/>
      <c r="EW54" s="6"/>
      <c r="EX54" s="6"/>
      <c r="EY54" s="6"/>
      <c r="EZ54" s="6"/>
      <c r="FA54" s="6"/>
      <c r="FB54" s="6"/>
      <c r="FC54" s="6"/>
      <c r="FD54" s="6"/>
      <c r="FE54" s="6"/>
      <c r="FF54" s="6"/>
      <c r="FG54" s="6"/>
      <c r="FH54" s="6"/>
    </row>
    <row r="55" spans="1:164" x14ac:dyDescent="0.2">
      <c r="A55" s="14">
        <f t="shared" si="18"/>
        <v>24</v>
      </c>
      <c r="B55" s="75"/>
      <c r="C55" s="54"/>
      <c r="D55" s="21"/>
      <c r="E55" s="38"/>
      <c r="F55" s="76"/>
      <c r="G55" s="77"/>
      <c r="H55" s="21"/>
      <c r="I55" s="78"/>
      <c r="J55" s="78"/>
      <c r="K55" s="79"/>
      <c r="L55" s="80" t="str">
        <f t="shared" si="1"/>
        <v/>
      </c>
      <c r="M55" s="198"/>
      <c r="N55" s="80" t="str">
        <f t="shared" si="2"/>
        <v/>
      </c>
      <c r="O55" s="79"/>
      <c r="P55" s="80" t="str">
        <f t="shared" si="3"/>
        <v/>
      </c>
      <c r="Q55" s="198"/>
      <c r="R55" s="197" t="str">
        <f t="shared" si="4"/>
        <v/>
      </c>
      <c r="S55" s="80" t="str">
        <f t="shared" si="5"/>
        <v/>
      </c>
      <c r="T55" s="80" t="str">
        <f t="shared" si="6"/>
        <v/>
      </c>
      <c r="U55" s="54"/>
      <c r="V55" s="79"/>
      <c r="W55" s="80" t="str">
        <f t="shared" si="7"/>
        <v/>
      </c>
      <c r="X55" s="201"/>
      <c r="Y55" s="80" t="str">
        <f t="shared" si="8"/>
        <v/>
      </c>
      <c r="Z55" s="54"/>
      <c r="AA55" s="53"/>
      <c r="AB55" s="53"/>
      <c r="AC55" s="53"/>
      <c r="AD55" s="53"/>
      <c r="AE55" s="81"/>
      <c r="AF55" s="75"/>
      <c r="AG55" s="22"/>
      <c r="AH55" s="22"/>
      <c r="AI55" s="22"/>
      <c r="AJ55" s="22"/>
      <c r="AK55" s="22"/>
      <c r="AL55" s="22"/>
      <c r="AM55" s="54"/>
      <c r="AN55" s="18"/>
      <c r="AO55" s="187"/>
      <c r="AQ55" s="32" t="str">
        <f t="shared" si="9"/>
        <v/>
      </c>
      <c r="AR55" s="32" t="str">
        <f t="shared" si="10"/>
        <v/>
      </c>
      <c r="AS55" s="32" t="str">
        <f t="shared" si="11"/>
        <v/>
      </c>
      <c r="AT55" s="32">
        <f t="shared" si="12"/>
        <v>0</v>
      </c>
      <c r="AU55" s="32">
        <f t="shared" si="13"/>
        <v>0</v>
      </c>
      <c r="AV55" s="32">
        <f t="shared" si="14"/>
        <v>0</v>
      </c>
      <c r="AW55" s="32">
        <f t="shared" si="15"/>
        <v>0</v>
      </c>
      <c r="AX55" s="32"/>
      <c r="AY55" s="32"/>
      <c r="AZ55" s="32"/>
      <c r="BD55" s="69" t="str">
        <f t="shared" si="16"/>
        <v>canbeinvalid</v>
      </c>
      <c r="BE55" s="32"/>
      <c r="BG55" s="1"/>
      <c r="BT55" t="str">
        <f t="shared" si="17"/>
        <v/>
      </c>
      <c r="BY55" t="str">
        <f t="shared" si="0"/>
        <v/>
      </c>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c r="EO55" s="6"/>
      <c r="EP55" s="6"/>
      <c r="EQ55" s="6"/>
      <c r="ER55" s="6"/>
      <c r="ES55" s="6"/>
      <c r="ET55" s="6"/>
      <c r="EU55" s="6"/>
      <c r="EV55" s="6"/>
      <c r="EW55" s="6"/>
      <c r="EX55" s="6"/>
      <c r="EY55" s="6"/>
      <c r="EZ55" s="6"/>
      <c r="FA55" s="6"/>
      <c r="FB55" s="6"/>
      <c r="FC55" s="6"/>
      <c r="FD55" s="6"/>
      <c r="FE55" s="6"/>
      <c r="FF55" s="6"/>
      <c r="FG55" s="6"/>
      <c r="FH55" s="6"/>
    </row>
    <row r="56" spans="1:164" x14ac:dyDescent="0.2">
      <c r="A56" s="14">
        <f t="shared" si="18"/>
        <v>25</v>
      </c>
      <c r="B56" s="75"/>
      <c r="C56" s="54"/>
      <c r="D56" s="21"/>
      <c r="E56" s="38"/>
      <c r="F56" s="76"/>
      <c r="G56" s="77"/>
      <c r="H56" s="21"/>
      <c r="I56" s="78"/>
      <c r="J56" s="78"/>
      <c r="K56" s="79"/>
      <c r="L56" s="80" t="str">
        <f t="shared" si="1"/>
        <v/>
      </c>
      <c r="M56" s="198"/>
      <c r="N56" s="80" t="str">
        <f t="shared" si="2"/>
        <v/>
      </c>
      <c r="O56" s="79"/>
      <c r="P56" s="80" t="str">
        <f t="shared" si="3"/>
        <v/>
      </c>
      <c r="Q56" s="198"/>
      <c r="R56" s="197" t="str">
        <f t="shared" si="4"/>
        <v/>
      </c>
      <c r="S56" s="80" t="str">
        <f t="shared" si="5"/>
        <v/>
      </c>
      <c r="T56" s="80" t="str">
        <f t="shared" si="6"/>
        <v/>
      </c>
      <c r="U56" s="54"/>
      <c r="V56" s="79"/>
      <c r="W56" s="80" t="str">
        <f t="shared" si="7"/>
        <v/>
      </c>
      <c r="X56" s="201"/>
      <c r="Y56" s="80" t="str">
        <f t="shared" si="8"/>
        <v/>
      </c>
      <c r="Z56" s="54"/>
      <c r="AA56" s="53"/>
      <c r="AB56" s="53"/>
      <c r="AC56" s="53"/>
      <c r="AD56" s="53"/>
      <c r="AE56" s="81"/>
      <c r="AF56" s="75"/>
      <c r="AG56" s="22"/>
      <c r="AH56" s="22"/>
      <c r="AI56" s="22"/>
      <c r="AJ56" s="22"/>
      <c r="AK56" s="22"/>
      <c r="AL56" s="22"/>
      <c r="AM56" s="54"/>
      <c r="AN56" s="18"/>
      <c r="AO56" s="187"/>
      <c r="AQ56" s="32" t="str">
        <f t="shared" si="9"/>
        <v/>
      </c>
      <c r="AR56" s="32" t="str">
        <f t="shared" si="10"/>
        <v/>
      </c>
      <c r="AS56" s="32" t="str">
        <f t="shared" si="11"/>
        <v/>
      </c>
      <c r="AT56" s="32">
        <f t="shared" si="12"/>
        <v>0</v>
      </c>
      <c r="AU56" s="32">
        <f t="shared" si="13"/>
        <v>0</v>
      </c>
      <c r="AV56" s="32">
        <f t="shared" si="14"/>
        <v>0</v>
      </c>
      <c r="AW56" s="32">
        <f t="shared" si="15"/>
        <v>0</v>
      </c>
      <c r="AX56" s="32"/>
      <c r="AY56" s="32"/>
      <c r="AZ56" s="32"/>
      <c r="BD56" s="69" t="str">
        <f t="shared" si="16"/>
        <v>canbeinvalid</v>
      </c>
      <c r="BE56" s="32"/>
      <c r="BG56" s="1"/>
      <c r="BT56" t="str">
        <f t="shared" si="17"/>
        <v/>
      </c>
      <c r="BY56" t="str">
        <f t="shared" si="0"/>
        <v/>
      </c>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c r="EO56" s="6"/>
      <c r="EP56" s="6"/>
      <c r="EQ56" s="6"/>
      <c r="ER56" s="6"/>
      <c r="ES56" s="6"/>
      <c r="ET56" s="6"/>
      <c r="EU56" s="6"/>
      <c r="EV56" s="6"/>
      <c r="EW56" s="6"/>
      <c r="EX56" s="6"/>
      <c r="EY56" s="6"/>
      <c r="EZ56" s="6"/>
      <c r="FA56" s="6"/>
      <c r="FB56" s="6"/>
      <c r="FC56" s="6"/>
      <c r="FD56" s="6"/>
      <c r="FE56" s="6"/>
      <c r="FF56" s="6"/>
      <c r="FG56" s="6"/>
      <c r="FH56" s="6"/>
    </row>
    <row r="57" spans="1:164" x14ac:dyDescent="0.2">
      <c r="A57" s="14">
        <f t="shared" si="18"/>
        <v>26</v>
      </c>
      <c r="B57" s="75"/>
      <c r="C57" s="54"/>
      <c r="D57" s="21"/>
      <c r="E57" s="38"/>
      <c r="F57" s="76"/>
      <c r="G57" s="77"/>
      <c r="H57" s="21"/>
      <c r="I57" s="78"/>
      <c r="J57" s="78"/>
      <c r="K57" s="79"/>
      <c r="L57" s="80" t="str">
        <f t="shared" si="1"/>
        <v/>
      </c>
      <c r="M57" s="198"/>
      <c r="N57" s="80" t="str">
        <f t="shared" si="2"/>
        <v/>
      </c>
      <c r="O57" s="79"/>
      <c r="P57" s="80" t="str">
        <f t="shared" si="3"/>
        <v/>
      </c>
      <c r="Q57" s="198"/>
      <c r="R57" s="197" t="str">
        <f t="shared" si="4"/>
        <v/>
      </c>
      <c r="S57" s="80" t="str">
        <f t="shared" si="5"/>
        <v/>
      </c>
      <c r="T57" s="80" t="str">
        <f t="shared" si="6"/>
        <v/>
      </c>
      <c r="U57" s="54"/>
      <c r="V57" s="79"/>
      <c r="W57" s="80" t="str">
        <f t="shared" si="7"/>
        <v/>
      </c>
      <c r="X57" s="201"/>
      <c r="Y57" s="80" t="str">
        <f t="shared" si="8"/>
        <v/>
      </c>
      <c r="Z57" s="54"/>
      <c r="AA57" s="53"/>
      <c r="AB57" s="53"/>
      <c r="AC57" s="53"/>
      <c r="AD57" s="53"/>
      <c r="AE57" s="81"/>
      <c r="AF57" s="75"/>
      <c r="AG57" s="22"/>
      <c r="AH57" s="22"/>
      <c r="AI57" s="22"/>
      <c r="AJ57" s="22"/>
      <c r="AK57" s="22"/>
      <c r="AL57" s="22"/>
      <c r="AM57" s="54"/>
      <c r="AN57" s="18"/>
      <c r="AO57" s="187"/>
      <c r="AQ57" s="32" t="str">
        <f t="shared" si="9"/>
        <v/>
      </c>
      <c r="AR57" s="32" t="str">
        <f t="shared" si="10"/>
        <v/>
      </c>
      <c r="AS57" s="32" t="str">
        <f t="shared" si="11"/>
        <v/>
      </c>
      <c r="AT57" s="32">
        <f t="shared" si="12"/>
        <v>0</v>
      </c>
      <c r="AU57" s="32">
        <f t="shared" si="13"/>
        <v>0</v>
      </c>
      <c r="AV57" s="32">
        <f t="shared" si="14"/>
        <v>0</v>
      </c>
      <c r="AW57" s="32">
        <f t="shared" si="15"/>
        <v>0</v>
      </c>
      <c r="AX57" s="32"/>
      <c r="AY57" s="32"/>
      <c r="AZ57" s="32"/>
      <c r="BD57" s="69" t="str">
        <f t="shared" si="16"/>
        <v>canbeinvalid</v>
      </c>
      <c r="BE57" s="32"/>
      <c r="BG57" s="1"/>
      <c r="BT57" t="str">
        <f t="shared" si="17"/>
        <v/>
      </c>
      <c r="BY57" t="str">
        <f t="shared" si="0"/>
        <v/>
      </c>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row>
    <row r="58" spans="1:164" x14ac:dyDescent="0.2">
      <c r="A58" s="14">
        <f t="shared" si="18"/>
        <v>27</v>
      </c>
      <c r="B58" s="75"/>
      <c r="C58" s="54"/>
      <c r="D58" s="21"/>
      <c r="E58" s="38"/>
      <c r="F58" s="76"/>
      <c r="G58" s="77"/>
      <c r="H58" s="21"/>
      <c r="I58" s="78"/>
      <c r="J58" s="78"/>
      <c r="K58" s="79"/>
      <c r="L58" s="80" t="str">
        <f t="shared" si="1"/>
        <v/>
      </c>
      <c r="M58" s="198"/>
      <c r="N58" s="80" t="str">
        <f t="shared" si="2"/>
        <v/>
      </c>
      <c r="O58" s="79"/>
      <c r="P58" s="80" t="str">
        <f t="shared" si="3"/>
        <v/>
      </c>
      <c r="Q58" s="198"/>
      <c r="R58" s="197" t="str">
        <f t="shared" si="4"/>
        <v/>
      </c>
      <c r="S58" s="80" t="str">
        <f t="shared" si="5"/>
        <v/>
      </c>
      <c r="T58" s="80" t="str">
        <f t="shared" si="6"/>
        <v/>
      </c>
      <c r="U58" s="54"/>
      <c r="V58" s="79"/>
      <c r="W58" s="80" t="str">
        <f t="shared" si="7"/>
        <v/>
      </c>
      <c r="X58" s="201"/>
      <c r="Y58" s="80" t="str">
        <f t="shared" si="8"/>
        <v/>
      </c>
      <c r="Z58" s="54"/>
      <c r="AA58" s="53"/>
      <c r="AB58" s="53"/>
      <c r="AC58" s="53"/>
      <c r="AD58" s="53"/>
      <c r="AE58" s="81"/>
      <c r="AF58" s="75"/>
      <c r="AG58" s="22"/>
      <c r="AH58" s="22"/>
      <c r="AI58" s="22"/>
      <c r="AJ58" s="22"/>
      <c r="AK58" s="22"/>
      <c r="AL58" s="22"/>
      <c r="AM58" s="54"/>
      <c r="AN58" s="18"/>
      <c r="AO58" s="187"/>
      <c r="AQ58" s="32" t="str">
        <f t="shared" si="9"/>
        <v/>
      </c>
      <c r="AR58" s="32" t="str">
        <f t="shared" si="10"/>
        <v/>
      </c>
      <c r="AS58" s="32" t="str">
        <f t="shared" si="11"/>
        <v/>
      </c>
      <c r="AT58" s="32">
        <f t="shared" si="12"/>
        <v>0</v>
      </c>
      <c r="AU58" s="32">
        <f t="shared" si="13"/>
        <v>0</v>
      </c>
      <c r="AV58" s="32">
        <f t="shared" si="14"/>
        <v>0</v>
      </c>
      <c r="AW58" s="32">
        <f t="shared" si="15"/>
        <v>0</v>
      </c>
      <c r="AX58" s="32"/>
      <c r="AY58" s="32"/>
      <c r="AZ58" s="32"/>
      <c r="BD58" s="69" t="str">
        <f t="shared" si="16"/>
        <v>canbeinvalid</v>
      </c>
      <c r="BE58" s="32"/>
      <c r="BG58" s="1"/>
      <c r="BT58" t="str">
        <f t="shared" si="17"/>
        <v/>
      </c>
      <c r="BY58" t="str">
        <f t="shared" si="0"/>
        <v/>
      </c>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c r="EE58" s="6"/>
      <c r="EF58" s="6"/>
      <c r="EG58" s="6"/>
      <c r="EH58" s="6"/>
      <c r="EI58" s="6"/>
      <c r="EJ58" s="6"/>
      <c r="EK58" s="6"/>
      <c r="EL58" s="6"/>
      <c r="EM58" s="6"/>
      <c r="EN58" s="6"/>
      <c r="EO58" s="6"/>
      <c r="EP58" s="6"/>
      <c r="EQ58" s="6"/>
      <c r="ER58" s="6"/>
      <c r="ES58" s="6"/>
      <c r="ET58" s="6"/>
      <c r="EU58" s="6"/>
      <c r="EV58" s="6"/>
      <c r="EW58" s="6"/>
      <c r="EX58" s="6"/>
      <c r="EY58" s="6"/>
      <c r="EZ58" s="6"/>
      <c r="FA58" s="6"/>
      <c r="FB58" s="6"/>
      <c r="FC58" s="6"/>
      <c r="FD58" s="6"/>
      <c r="FE58" s="6"/>
      <c r="FF58" s="6"/>
      <c r="FG58" s="6"/>
      <c r="FH58" s="6"/>
    </row>
    <row r="59" spans="1:164" x14ac:dyDescent="0.2">
      <c r="A59" s="14">
        <f t="shared" si="18"/>
        <v>28</v>
      </c>
      <c r="B59" s="75"/>
      <c r="C59" s="54"/>
      <c r="D59" s="21"/>
      <c r="E59" s="38"/>
      <c r="F59" s="76"/>
      <c r="G59" s="77"/>
      <c r="H59" s="21"/>
      <c r="I59" s="78"/>
      <c r="J59" s="78"/>
      <c r="K59" s="79"/>
      <c r="L59" s="80" t="str">
        <f t="shared" si="1"/>
        <v/>
      </c>
      <c r="M59" s="198"/>
      <c r="N59" s="80" t="str">
        <f t="shared" si="2"/>
        <v/>
      </c>
      <c r="O59" s="79"/>
      <c r="P59" s="80" t="str">
        <f t="shared" si="3"/>
        <v/>
      </c>
      <c r="Q59" s="198"/>
      <c r="R59" s="197" t="str">
        <f t="shared" si="4"/>
        <v/>
      </c>
      <c r="S59" s="80" t="str">
        <f t="shared" si="5"/>
        <v/>
      </c>
      <c r="T59" s="80" t="str">
        <f t="shared" si="6"/>
        <v/>
      </c>
      <c r="U59" s="54"/>
      <c r="V59" s="79"/>
      <c r="W59" s="80" t="str">
        <f t="shared" si="7"/>
        <v/>
      </c>
      <c r="X59" s="201"/>
      <c r="Y59" s="80" t="str">
        <f t="shared" si="8"/>
        <v/>
      </c>
      <c r="Z59" s="54"/>
      <c r="AA59" s="53"/>
      <c r="AB59" s="53"/>
      <c r="AC59" s="53"/>
      <c r="AD59" s="53"/>
      <c r="AE59" s="81"/>
      <c r="AF59" s="75"/>
      <c r="AG59" s="22"/>
      <c r="AH59" s="22"/>
      <c r="AI59" s="22"/>
      <c r="AJ59" s="22"/>
      <c r="AK59" s="22"/>
      <c r="AL59" s="22"/>
      <c r="AM59" s="54"/>
      <c r="AN59" s="18"/>
      <c r="AO59" s="187"/>
      <c r="AQ59" s="32" t="str">
        <f t="shared" si="9"/>
        <v/>
      </c>
      <c r="AR59" s="32" t="str">
        <f t="shared" si="10"/>
        <v/>
      </c>
      <c r="AS59" s="32" t="str">
        <f t="shared" si="11"/>
        <v/>
      </c>
      <c r="AT59" s="32">
        <f t="shared" si="12"/>
        <v>0</v>
      </c>
      <c r="AU59" s="32">
        <f t="shared" si="13"/>
        <v>0</v>
      </c>
      <c r="AV59" s="32">
        <f t="shared" si="14"/>
        <v>0</v>
      </c>
      <c r="AW59" s="32">
        <f t="shared" si="15"/>
        <v>0</v>
      </c>
      <c r="AX59" s="32"/>
      <c r="AY59" s="32"/>
      <c r="AZ59" s="32"/>
      <c r="BD59" s="69" t="str">
        <f t="shared" si="16"/>
        <v>canbeinvalid</v>
      </c>
      <c r="BE59" s="32"/>
      <c r="BG59" s="1"/>
      <c r="BT59" t="str">
        <f t="shared" si="17"/>
        <v/>
      </c>
      <c r="BY59" t="str">
        <f t="shared" si="0"/>
        <v/>
      </c>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c r="DL59" s="6"/>
      <c r="DM59" s="6"/>
      <c r="DN59" s="6"/>
      <c r="DO59" s="6"/>
      <c r="DP59" s="6"/>
      <c r="DQ59" s="6"/>
      <c r="DR59" s="6"/>
      <c r="DS59" s="6"/>
      <c r="DT59" s="6"/>
      <c r="DU59" s="6"/>
      <c r="DV59" s="6"/>
      <c r="DW59" s="6"/>
      <c r="DX59" s="6"/>
      <c r="DY59" s="6"/>
      <c r="DZ59" s="6"/>
      <c r="EA59" s="6"/>
      <c r="EB59" s="6"/>
      <c r="EC59" s="6"/>
      <c r="ED59" s="6"/>
      <c r="EE59" s="6"/>
      <c r="EF59" s="6"/>
      <c r="EG59" s="6"/>
      <c r="EH59" s="6"/>
      <c r="EI59" s="6"/>
      <c r="EJ59" s="6"/>
      <c r="EK59" s="6"/>
      <c r="EL59" s="6"/>
      <c r="EM59" s="6"/>
      <c r="EN59" s="6"/>
      <c r="EO59" s="6"/>
      <c r="EP59" s="6"/>
      <c r="EQ59" s="6"/>
      <c r="ER59" s="6"/>
      <c r="ES59" s="6"/>
      <c r="ET59" s="6"/>
      <c r="EU59" s="6"/>
      <c r="EV59" s="6"/>
      <c r="EW59" s="6"/>
      <c r="EX59" s="6"/>
      <c r="EY59" s="6"/>
      <c r="EZ59" s="6"/>
      <c r="FA59" s="6"/>
      <c r="FB59" s="6"/>
      <c r="FC59" s="6"/>
      <c r="FD59" s="6"/>
      <c r="FE59" s="6"/>
      <c r="FF59" s="6"/>
      <c r="FG59" s="6"/>
      <c r="FH59" s="6"/>
    </row>
    <row r="60" spans="1:164" x14ac:dyDescent="0.2">
      <c r="A60" s="14">
        <f t="shared" si="18"/>
        <v>29</v>
      </c>
      <c r="B60" s="75"/>
      <c r="C60" s="54"/>
      <c r="D60" s="21"/>
      <c r="E60" s="38"/>
      <c r="F60" s="76"/>
      <c r="G60" s="77"/>
      <c r="H60" s="21"/>
      <c r="I60" s="78"/>
      <c r="J60" s="78"/>
      <c r="K60" s="79"/>
      <c r="L60" s="80" t="str">
        <f t="shared" si="1"/>
        <v/>
      </c>
      <c r="M60" s="198"/>
      <c r="N60" s="80" t="str">
        <f t="shared" si="2"/>
        <v/>
      </c>
      <c r="O60" s="79"/>
      <c r="P60" s="80" t="str">
        <f t="shared" si="3"/>
        <v/>
      </c>
      <c r="Q60" s="198"/>
      <c r="R60" s="197" t="str">
        <f t="shared" si="4"/>
        <v/>
      </c>
      <c r="S60" s="80" t="str">
        <f t="shared" si="5"/>
        <v/>
      </c>
      <c r="T60" s="80" t="str">
        <f t="shared" si="6"/>
        <v/>
      </c>
      <c r="U60" s="54"/>
      <c r="V60" s="79"/>
      <c r="W60" s="80" t="str">
        <f t="shared" si="7"/>
        <v/>
      </c>
      <c r="X60" s="201"/>
      <c r="Y60" s="80" t="str">
        <f t="shared" si="8"/>
        <v/>
      </c>
      <c r="Z60" s="54"/>
      <c r="AA60" s="53"/>
      <c r="AB60" s="53"/>
      <c r="AC60" s="53"/>
      <c r="AD60" s="53"/>
      <c r="AE60" s="81"/>
      <c r="AF60" s="75"/>
      <c r="AG60" s="22"/>
      <c r="AH60" s="22"/>
      <c r="AI60" s="22"/>
      <c r="AJ60" s="22"/>
      <c r="AK60" s="22"/>
      <c r="AL60" s="22"/>
      <c r="AM60" s="54"/>
      <c r="AN60" s="18"/>
      <c r="AO60" s="187"/>
      <c r="AQ60" s="32" t="str">
        <f t="shared" si="9"/>
        <v/>
      </c>
      <c r="AR60" s="32" t="str">
        <f t="shared" si="10"/>
        <v/>
      </c>
      <c r="AS60" s="32" t="str">
        <f t="shared" si="11"/>
        <v/>
      </c>
      <c r="AT60" s="32">
        <f t="shared" si="12"/>
        <v>0</v>
      </c>
      <c r="AU60" s="32">
        <f t="shared" si="13"/>
        <v>0</v>
      </c>
      <c r="AV60" s="32">
        <f t="shared" si="14"/>
        <v>0</v>
      </c>
      <c r="AW60" s="32">
        <f t="shared" si="15"/>
        <v>0</v>
      </c>
      <c r="AX60" s="32"/>
      <c r="AY60" s="32"/>
      <c r="AZ60" s="32"/>
      <c r="BD60" s="69" t="str">
        <f t="shared" si="16"/>
        <v>canbeinvalid</v>
      </c>
      <c r="BE60" s="32"/>
      <c r="BG60" s="1"/>
      <c r="BT60" t="str">
        <f t="shared" si="17"/>
        <v/>
      </c>
      <c r="BY60" t="str">
        <f t="shared" si="0"/>
        <v/>
      </c>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c r="DL60" s="6"/>
      <c r="DM60" s="6"/>
      <c r="DN60" s="6"/>
      <c r="DO60" s="6"/>
      <c r="DP60" s="6"/>
      <c r="DQ60" s="6"/>
      <c r="DR60" s="6"/>
      <c r="DS60" s="6"/>
      <c r="DT60" s="6"/>
      <c r="DU60" s="6"/>
      <c r="DV60" s="6"/>
      <c r="DW60" s="6"/>
      <c r="DX60" s="6"/>
      <c r="DY60" s="6"/>
      <c r="DZ60" s="6"/>
      <c r="EA60" s="6"/>
      <c r="EB60" s="6"/>
      <c r="EC60" s="6"/>
      <c r="ED60" s="6"/>
      <c r="EE60" s="6"/>
      <c r="EF60" s="6"/>
      <c r="EG60" s="6"/>
      <c r="EH60" s="6"/>
      <c r="EI60" s="6"/>
      <c r="EJ60" s="6"/>
      <c r="EK60" s="6"/>
      <c r="EL60" s="6"/>
      <c r="EM60" s="6"/>
      <c r="EN60" s="6"/>
      <c r="EO60" s="6"/>
      <c r="EP60" s="6"/>
      <c r="EQ60" s="6"/>
      <c r="ER60" s="6"/>
      <c r="ES60" s="6"/>
      <c r="ET60" s="6"/>
      <c r="EU60" s="6"/>
      <c r="EV60" s="6"/>
      <c r="EW60" s="6"/>
      <c r="EX60" s="6"/>
      <c r="EY60" s="6"/>
      <c r="EZ60" s="6"/>
      <c r="FA60" s="6"/>
      <c r="FB60" s="6"/>
      <c r="FC60" s="6"/>
      <c r="FD60" s="6"/>
      <c r="FE60" s="6"/>
      <c r="FF60" s="6"/>
      <c r="FG60" s="6"/>
      <c r="FH60" s="6"/>
    </row>
    <row r="61" spans="1:164" x14ac:dyDescent="0.2">
      <c r="A61" s="14">
        <f t="shared" si="18"/>
        <v>30</v>
      </c>
      <c r="B61" s="75"/>
      <c r="C61" s="54"/>
      <c r="D61" s="21"/>
      <c r="E61" s="38"/>
      <c r="F61" s="76"/>
      <c r="G61" s="77"/>
      <c r="H61" s="21"/>
      <c r="I61" s="78"/>
      <c r="J61" s="78"/>
      <c r="K61" s="79"/>
      <c r="L61" s="80" t="str">
        <f t="shared" si="1"/>
        <v/>
      </c>
      <c r="M61" s="198"/>
      <c r="N61" s="80" t="str">
        <f t="shared" si="2"/>
        <v/>
      </c>
      <c r="O61" s="79"/>
      <c r="P61" s="80" t="str">
        <f t="shared" si="3"/>
        <v/>
      </c>
      <c r="Q61" s="198"/>
      <c r="R61" s="197" t="str">
        <f t="shared" si="4"/>
        <v/>
      </c>
      <c r="S61" s="80" t="str">
        <f t="shared" si="5"/>
        <v/>
      </c>
      <c r="T61" s="80" t="str">
        <f t="shared" si="6"/>
        <v/>
      </c>
      <c r="U61" s="54"/>
      <c r="V61" s="79"/>
      <c r="W61" s="80" t="str">
        <f t="shared" si="7"/>
        <v/>
      </c>
      <c r="X61" s="201"/>
      <c r="Y61" s="80" t="str">
        <f t="shared" si="8"/>
        <v/>
      </c>
      <c r="Z61" s="54"/>
      <c r="AA61" s="53"/>
      <c r="AB61" s="53"/>
      <c r="AC61" s="53"/>
      <c r="AD61" s="53"/>
      <c r="AE61" s="81"/>
      <c r="AF61" s="75"/>
      <c r="AG61" s="22"/>
      <c r="AH61" s="22"/>
      <c r="AI61" s="22"/>
      <c r="AJ61" s="22"/>
      <c r="AK61" s="22"/>
      <c r="AL61" s="22"/>
      <c r="AM61" s="54"/>
      <c r="AN61" s="18"/>
      <c r="AO61" s="187"/>
      <c r="AQ61" s="32" t="str">
        <f t="shared" si="9"/>
        <v/>
      </c>
      <c r="AR61" s="32" t="str">
        <f t="shared" si="10"/>
        <v/>
      </c>
      <c r="AS61" s="32" t="str">
        <f t="shared" si="11"/>
        <v/>
      </c>
      <c r="AT61" s="32">
        <f t="shared" si="12"/>
        <v>0</v>
      </c>
      <c r="AU61" s="32">
        <f t="shared" si="13"/>
        <v>0</v>
      </c>
      <c r="AV61" s="32">
        <f t="shared" si="14"/>
        <v>0</v>
      </c>
      <c r="AW61" s="32">
        <f t="shared" si="15"/>
        <v>0</v>
      </c>
      <c r="AX61" s="32"/>
      <c r="AY61" s="32"/>
      <c r="AZ61" s="32"/>
      <c r="BD61" s="69" t="str">
        <f t="shared" si="16"/>
        <v>canbeinvalid</v>
      </c>
      <c r="BE61" s="32"/>
      <c r="BG61" s="1"/>
      <c r="BT61" t="str">
        <f t="shared" si="17"/>
        <v/>
      </c>
      <c r="BY61" t="str">
        <f t="shared" si="0"/>
        <v/>
      </c>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6"/>
      <c r="EU61" s="6"/>
      <c r="EV61" s="6"/>
      <c r="EW61" s="6"/>
      <c r="EX61" s="6"/>
      <c r="EY61" s="6"/>
      <c r="EZ61" s="6"/>
      <c r="FA61" s="6"/>
      <c r="FB61" s="6"/>
      <c r="FC61" s="6"/>
      <c r="FD61" s="6"/>
      <c r="FE61" s="6"/>
      <c r="FF61" s="6"/>
      <c r="FG61" s="6"/>
      <c r="FH61" s="6"/>
    </row>
    <row r="62" spans="1:164" x14ac:dyDescent="0.2">
      <c r="A62" s="14">
        <f t="shared" si="18"/>
        <v>31</v>
      </c>
      <c r="B62" s="75"/>
      <c r="C62" s="54"/>
      <c r="D62" s="21"/>
      <c r="E62" s="38"/>
      <c r="F62" s="76"/>
      <c r="G62" s="77"/>
      <c r="H62" s="21"/>
      <c r="I62" s="78"/>
      <c r="J62" s="78"/>
      <c r="K62" s="79"/>
      <c r="L62" s="80" t="str">
        <f t="shared" si="1"/>
        <v/>
      </c>
      <c r="M62" s="198"/>
      <c r="N62" s="80" t="str">
        <f t="shared" si="2"/>
        <v/>
      </c>
      <c r="O62" s="79"/>
      <c r="P62" s="80" t="str">
        <f t="shared" si="3"/>
        <v/>
      </c>
      <c r="Q62" s="198"/>
      <c r="R62" s="197" t="str">
        <f t="shared" si="4"/>
        <v/>
      </c>
      <c r="S62" s="80" t="str">
        <f t="shared" si="5"/>
        <v/>
      </c>
      <c r="T62" s="80" t="str">
        <f t="shared" si="6"/>
        <v/>
      </c>
      <c r="U62" s="54"/>
      <c r="V62" s="79"/>
      <c r="W62" s="80" t="str">
        <f t="shared" si="7"/>
        <v/>
      </c>
      <c r="X62" s="201"/>
      <c r="Y62" s="80" t="str">
        <f t="shared" si="8"/>
        <v/>
      </c>
      <c r="Z62" s="54"/>
      <c r="AA62" s="53"/>
      <c r="AB62" s="53"/>
      <c r="AC62" s="53"/>
      <c r="AD62" s="53"/>
      <c r="AE62" s="81"/>
      <c r="AF62" s="75"/>
      <c r="AG62" s="22"/>
      <c r="AH62" s="22"/>
      <c r="AI62" s="22"/>
      <c r="AJ62" s="22"/>
      <c r="AK62" s="22"/>
      <c r="AL62" s="22"/>
      <c r="AM62" s="54"/>
      <c r="AN62" s="18"/>
      <c r="AO62" s="187"/>
      <c r="AQ62" s="32" t="str">
        <f t="shared" si="9"/>
        <v/>
      </c>
      <c r="AR62" s="32" t="str">
        <f t="shared" si="10"/>
        <v/>
      </c>
      <c r="AS62" s="32" t="str">
        <f t="shared" si="11"/>
        <v/>
      </c>
      <c r="AT62" s="32">
        <f t="shared" si="12"/>
        <v>0</v>
      </c>
      <c r="AU62" s="32">
        <f t="shared" si="13"/>
        <v>0</v>
      </c>
      <c r="AV62" s="32">
        <f t="shared" si="14"/>
        <v>0</v>
      </c>
      <c r="AW62" s="32">
        <f t="shared" si="15"/>
        <v>0</v>
      </c>
      <c r="AX62" s="32"/>
      <c r="AY62" s="32"/>
      <c r="AZ62" s="32"/>
      <c r="BD62" s="69" t="str">
        <f t="shared" si="16"/>
        <v>canbeinvalid</v>
      </c>
      <c r="BE62" s="32"/>
      <c r="BG62" s="1"/>
      <c r="BT62" t="str">
        <f t="shared" si="17"/>
        <v/>
      </c>
      <c r="BY62" t="str">
        <f t="shared" si="0"/>
        <v/>
      </c>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c r="EO62" s="6"/>
      <c r="EP62" s="6"/>
      <c r="EQ62" s="6"/>
      <c r="ER62" s="6"/>
      <c r="ES62" s="6"/>
      <c r="ET62" s="6"/>
      <c r="EU62" s="6"/>
      <c r="EV62" s="6"/>
      <c r="EW62" s="6"/>
      <c r="EX62" s="6"/>
      <c r="EY62" s="6"/>
      <c r="EZ62" s="6"/>
      <c r="FA62" s="6"/>
      <c r="FB62" s="6"/>
      <c r="FC62" s="6"/>
      <c r="FD62" s="6"/>
      <c r="FE62" s="6"/>
      <c r="FF62" s="6"/>
      <c r="FG62" s="6"/>
      <c r="FH62" s="6"/>
    </row>
    <row r="63" spans="1:164" x14ac:dyDescent="0.2">
      <c r="A63" s="14">
        <f t="shared" si="18"/>
        <v>32</v>
      </c>
      <c r="B63" s="75"/>
      <c r="C63" s="54"/>
      <c r="D63" s="21"/>
      <c r="E63" s="38"/>
      <c r="F63" s="76"/>
      <c r="G63" s="77"/>
      <c r="H63" s="21"/>
      <c r="I63" s="78"/>
      <c r="J63" s="78"/>
      <c r="K63" s="79"/>
      <c r="L63" s="80" t="str">
        <f t="shared" si="1"/>
        <v/>
      </c>
      <c r="M63" s="198"/>
      <c r="N63" s="80" t="str">
        <f t="shared" si="2"/>
        <v/>
      </c>
      <c r="O63" s="79"/>
      <c r="P63" s="80" t="str">
        <f t="shared" si="3"/>
        <v/>
      </c>
      <c r="Q63" s="198"/>
      <c r="R63" s="197" t="str">
        <f t="shared" si="4"/>
        <v/>
      </c>
      <c r="S63" s="80" t="str">
        <f t="shared" si="5"/>
        <v/>
      </c>
      <c r="T63" s="80" t="str">
        <f t="shared" si="6"/>
        <v/>
      </c>
      <c r="U63" s="54"/>
      <c r="V63" s="79"/>
      <c r="W63" s="80" t="str">
        <f t="shared" si="7"/>
        <v/>
      </c>
      <c r="X63" s="201"/>
      <c r="Y63" s="80" t="str">
        <f t="shared" si="8"/>
        <v/>
      </c>
      <c r="Z63" s="54"/>
      <c r="AA63" s="53"/>
      <c r="AB63" s="53"/>
      <c r="AC63" s="53"/>
      <c r="AD63" s="53"/>
      <c r="AE63" s="81"/>
      <c r="AF63" s="75"/>
      <c r="AG63" s="22"/>
      <c r="AH63" s="22"/>
      <c r="AI63" s="22"/>
      <c r="AJ63" s="22"/>
      <c r="AK63" s="22"/>
      <c r="AL63" s="22"/>
      <c r="AM63" s="54"/>
      <c r="AN63" s="18"/>
      <c r="AO63" s="187"/>
      <c r="AQ63" s="32" t="str">
        <f t="shared" si="9"/>
        <v/>
      </c>
      <c r="AR63" s="32" t="str">
        <f t="shared" si="10"/>
        <v/>
      </c>
      <c r="AS63" s="32" t="str">
        <f t="shared" si="11"/>
        <v/>
      </c>
      <c r="AT63" s="32">
        <f t="shared" si="12"/>
        <v>0</v>
      </c>
      <c r="AU63" s="32">
        <f t="shared" si="13"/>
        <v>0</v>
      </c>
      <c r="AV63" s="32">
        <f t="shared" si="14"/>
        <v>0</v>
      </c>
      <c r="AW63" s="32">
        <f t="shared" si="15"/>
        <v>0</v>
      </c>
      <c r="AX63" s="32"/>
      <c r="AY63" s="32"/>
      <c r="AZ63" s="32"/>
      <c r="BD63" s="69" t="str">
        <f t="shared" si="16"/>
        <v>canbeinvalid</v>
      </c>
      <c r="BE63" s="32"/>
      <c r="BG63" s="1"/>
      <c r="BT63" t="str">
        <f t="shared" si="17"/>
        <v/>
      </c>
      <c r="BY63" t="str">
        <f t="shared" si="0"/>
        <v/>
      </c>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c r="EO63" s="6"/>
      <c r="EP63" s="6"/>
      <c r="EQ63" s="6"/>
      <c r="ER63" s="6"/>
      <c r="ES63" s="6"/>
      <c r="ET63" s="6"/>
      <c r="EU63" s="6"/>
      <c r="EV63" s="6"/>
      <c r="EW63" s="6"/>
      <c r="EX63" s="6"/>
      <c r="EY63" s="6"/>
      <c r="EZ63" s="6"/>
      <c r="FA63" s="6"/>
      <c r="FB63" s="6"/>
      <c r="FC63" s="6"/>
      <c r="FD63" s="6"/>
      <c r="FE63" s="6"/>
      <c r="FF63" s="6"/>
      <c r="FG63" s="6"/>
      <c r="FH63" s="6"/>
    </row>
    <row r="64" spans="1:164" x14ac:dyDescent="0.2">
      <c r="A64" s="14">
        <f t="shared" si="18"/>
        <v>33</v>
      </c>
      <c r="B64" s="75"/>
      <c r="C64" s="54"/>
      <c r="D64" s="21"/>
      <c r="E64" s="38"/>
      <c r="F64" s="76"/>
      <c r="G64" s="77"/>
      <c r="H64" s="21"/>
      <c r="I64" s="78"/>
      <c r="J64" s="78"/>
      <c r="K64" s="79"/>
      <c r="L64" s="80" t="str">
        <f t="shared" si="1"/>
        <v/>
      </c>
      <c r="M64" s="198"/>
      <c r="N64" s="80" t="str">
        <f t="shared" si="2"/>
        <v/>
      </c>
      <c r="O64" s="79"/>
      <c r="P64" s="80" t="str">
        <f t="shared" si="3"/>
        <v/>
      </c>
      <c r="Q64" s="198"/>
      <c r="R64" s="197" t="str">
        <f t="shared" si="4"/>
        <v/>
      </c>
      <c r="S64" s="80" t="str">
        <f t="shared" si="5"/>
        <v/>
      </c>
      <c r="T64" s="80" t="str">
        <f t="shared" si="6"/>
        <v/>
      </c>
      <c r="U64" s="54"/>
      <c r="V64" s="79"/>
      <c r="W64" s="80" t="str">
        <f t="shared" si="7"/>
        <v/>
      </c>
      <c r="X64" s="201"/>
      <c r="Y64" s="80" t="str">
        <f t="shared" si="8"/>
        <v/>
      </c>
      <c r="Z64" s="54"/>
      <c r="AA64" s="53"/>
      <c r="AB64" s="53"/>
      <c r="AC64" s="53"/>
      <c r="AD64" s="53"/>
      <c r="AE64" s="81"/>
      <c r="AF64" s="75"/>
      <c r="AG64" s="22"/>
      <c r="AH64" s="22"/>
      <c r="AI64" s="22"/>
      <c r="AJ64" s="22"/>
      <c r="AK64" s="22"/>
      <c r="AL64" s="22"/>
      <c r="AM64" s="54"/>
      <c r="AN64" s="18"/>
      <c r="AO64" s="187"/>
      <c r="AQ64" s="32" t="str">
        <f t="shared" si="9"/>
        <v/>
      </c>
      <c r="AR64" s="32" t="str">
        <f t="shared" si="10"/>
        <v/>
      </c>
      <c r="AS64" s="32" t="str">
        <f t="shared" si="11"/>
        <v/>
      </c>
      <c r="AT64" s="32">
        <f t="shared" si="12"/>
        <v>0</v>
      </c>
      <c r="AU64" s="32">
        <f t="shared" si="13"/>
        <v>0</v>
      </c>
      <c r="AV64" s="32">
        <f t="shared" si="14"/>
        <v>0</v>
      </c>
      <c r="AW64" s="32">
        <f t="shared" si="15"/>
        <v>0</v>
      </c>
      <c r="AX64" s="32"/>
      <c r="AY64" s="32"/>
      <c r="AZ64" s="32"/>
      <c r="BD64" s="69" t="str">
        <f t="shared" si="16"/>
        <v>canbeinvalid</v>
      </c>
      <c r="BE64" s="32"/>
      <c r="BG64" s="1"/>
      <c r="BT64" t="str">
        <f t="shared" si="17"/>
        <v/>
      </c>
      <c r="BY64" t="str">
        <f t="shared" ref="BY64:BY95" si="19">IF($C64="final",$Y64,"")</f>
        <v/>
      </c>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row>
    <row r="65" spans="1:164" x14ac:dyDescent="0.2">
      <c r="A65" s="14">
        <f t="shared" si="18"/>
        <v>34</v>
      </c>
      <c r="B65" s="75"/>
      <c r="C65" s="54"/>
      <c r="D65" s="21"/>
      <c r="E65" s="38"/>
      <c r="F65" s="76"/>
      <c r="G65" s="77"/>
      <c r="H65" s="21"/>
      <c r="I65" s="78"/>
      <c r="J65" s="78"/>
      <c r="K65" s="79"/>
      <c r="L65" s="80" t="str">
        <f t="shared" si="1"/>
        <v/>
      </c>
      <c r="M65" s="198"/>
      <c r="N65" s="80" t="str">
        <f t="shared" si="2"/>
        <v/>
      </c>
      <c r="O65" s="79"/>
      <c r="P65" s="80" t="str">
        <f t="shared" si="3"/>
        <v/>
      </c>
      <c r="Q65" s="198"/>
      <c r="R65" s="197" t="str">
        <f t="shared" si="4"/>
        <v/>
      </c>
      <c r="S65" s="80" t="str">
        <f t="shared" si="5"/>
        <v/>
      </c>
      <c r="T65" s="80" t="str">
        <f t="shared" si="6"/>
        <v/>
      </c>
      <c r="U65" s="54"/>
      <c r="V65" s="79"/>
      <c r="W65" s="80" t="str">
        <f t="shared" si="7"/>
        <v/>
      </c>
      <c r="X65" s="201"/>
      <c r="Y65" s="80" t="str">
        <f t="shared" si="8"/>
        <v/>
      </c>
      <c r="Z65" s="54"/>
      <c r="AA65" s="53"/>
      <c r="AB65" s="53"/>
      <c r="AC65" s="53"/>
      <c r="AD65" s="53"/>
      <c r="AE65" s="81"/>
      <c r="AF65" s="75"/>
      <c r="AG65" s="22"/>
      <c r="AH65" s="22"/>
      <c r="AI65" s="22"/>
      <c r="AJ65" s="22"/>
      <c r="AK65" s="22"/>
      <c r="AL65" s="22"/>
      <c r="AM65" s="54"/>
      <c r="AN65" s="18"/>
      <c r="AO65" s="187"/>
      <c r="AQ65" s="32" t="str">
        <f t="shared" si="9"/>
        <v/>
      </c>
      <c r="AR65" s="32" t="str">
        <f t="shared" si="10"/>
        <v/>
      </c>
      <c r="AS65" s="32" t="str">
        <f t="shared" si="11"/>
        <v/>
      </c>
      <c r="AT65" s="32">
        <f t="shared" si="12"/>
        <v>0</v>
      </c>
      <c r="AU65" s="32">
        <f t="shared" si="13"/>
        <v>0</v>
      </c>
      <c r="AV65" s="32">
        <f t="shared" si="14"/>
        <v>0</v>
      </c>
      <c r="AW65" s="32">
        <f t="shared" si="15"/>
        <v>0</v>
      </c>
      <c r="AX65" s="32"/>
      <c r="AY65" s="32"/>
      <c r="AZ65" s="32"/>
      <c r="BD65" s="69" t="str">
        <f t="shared" si="16"/>
        <v>canbeinvalid</v>
      </c>
      <c r="BE65" s="32"/>
      <c r="BG65" s="1"/>
      <c r="BT65" t="str">
        <f t="shared" si="17"/>
        <v/>
      </c>
      <c r="BY65" t="str">
        <f t="shared" si="19"/>
        <v/>
      </c>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c r="EO65" s="6"/>
      <c r="EP65" s="6"/>
      <c r="EQ65" s="6"/>
      <c r="ER65" s="6"/>
      <c r="ES65" s="6"/>
      <c r="ET65" s="6"/>
      <c r="EU65" s="6"/>
      <c r="EV65" s="6"/>
      <c r="EW65" s="6"/>
      <c r="EX65" s="6"/>
      <c r="EY65" s="6"/>
      <c r="EZ65" s="6"/>
      <c r="FA65" s="6"/>
      <c r="FB65" s="6"/>
      <c r="FC65" s="6"/>
      <c r="FD65" s="6"/>
      <c r="FE65" s="6"/>
      <c r="FF65" s="6"/>
      <c r="FG65" s="6"/>
      <c r="FH65" s="6"/>
    </row>
    <row r="66" spans="1:164" x14ac:dyDescent="0.2">
      <c r="A66" s="14">
        <f t="shared" si="18"/>
        <v>35</v>
      </c>
      <c r="B66" s="75"/>
      <c r="C66" s="54"/>
      <c r="D66" s="21"/>
      <c r="E66" s="38"/>
      <c r="F66" s="76"/>
      <c r="G66" s="77"/>
      <c r="H66" s="21"/>
      <c r="I66" s="78"/>
      <c r="J66" s="78"/>
      <c r="K66" s="79"/>
      <c r="L66" s="80" t="str">
        <f t="shared" si="1"/>
        <v/>
      </c>
      <c r="M66" s="198"/>
      <c r="N66" s="80" t="str">
        <f t="shared" si="2"/>
        <v/>
      </c>
      <c r="O66" s="79"/>
      <c r="P66" s="80" t="str">
        <f t="shared" si="3"/>
        <v/>
      </c>
      <c r="Q66" s="198"/>
      <c r="R66" s="197" t="str">
        <f t="shared" si="4"/>
        <v/>
      </c>
      <c r="S66" s="80" t="str">
        <f t="shared" si="5"/>
        <v/>
      </c>
      <c r="T66" s="80" t="str">
        <f t="shared" si="6"/>
        <v/>
      </c>
      <c r="U66" s="54"/>
      <c r="V66" s="79"/>
      <c r="W66" s="80" t="str">
        <f t="shared" si="7"/>
        <v/>
      </c>
      <c r="X66" s="201"/>
      <c r="Y66" s="80" t="str">
        <f t="shared" si="8"/>
        <v/>
      </c>
      <c r="Z66" s="54"/>
      <c r="AA66" s="53"/>
      <c r="AB66" s="53"/>
      <c r="AC66" s="53"/>
      <c r="AD66" s="53"/>
      <c r="AE66" s="81"/>
      <c r="AF66" s="75"/>
      <c r="AG66" s="22"/>
      <c r="AH66" s="22"/>
      <c r="AI66" s="22"/>
      <c r="AJ66" s="22"/>
      <c r="AK66" s="22"/>
      <c r="AL66" s="22"/>
      <c r="AM66" s="54"/>
      <c r="AN66" s="18"/>
      <c r="AO66" s="187"/>
      <c r="AQ66" s="32" t="str">
        <f t="shared" si="9"/>
        <v/>
      </c>
      <c r="AR66" s="32" t="str">
        <f t="shared" si="10"/>
        <v/>
      </c>
      <c r="AS66" s="32" t="str">
        <f t="shared" si="11"/>
        <v/>
      </c>
      <c r="AT66" s="32">
        <f t="shared" si="12"/>
        <v>0</v>
      </c>
      <c r="AU66" s="32">
        <f t="shared" si="13"/>
        <v>0</v>
      </c>
      <c r="AV66" s="32">
        <f t="shared" si="14"/>
        <v>0</v>
      </c>
      <c r="AW66" s="32">
        <f t="shared" si="15"/>
        <v>0</v>
      </c>
      <c r="AX66" s="32"/>
      <c r="AY66" s="32"/>
      <c r="AZ66" s="32"/>
      <c r="BD66" s="69" t="str">
        <f t="shared" si="16"/>
        <v>canbeinvalid</v>
      </c>
      <c r="BE66" s="32"/>
      <c r="BG66" s="1"/>
      <c r="BT66" t="str">
        <f t="shared" si="17"/>
        <v/>
      </c>
      <c r="BY66" t="str">
        <f t="shared" si="19"/>
        <v/>
      </c>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c r="EO66" s="6"/>
      <c r="EP66" s="6"/>
      <c r="EQ66" s="6"/>
      <c r="ER66" s="6"/>
      <c r="ES66" s="6"/>
      <c r="ET66" s="6"/>
      <c r="EU66" s="6"/>
      <c r="EV66" s="6"/>
      <c r="EW66" s="6"/>
      <c r="EX66" s="6"/>
      <c r="EY66" s="6"/>
      <c r="EZ66" s="6"/>
      <c r="FA66" s="6"/>
      <c r="FB66" s="6"/>
      <c r="FC66" s="6"/>
      <c r="FD66" s="6"/>
      <c r="FE66" s="6"/>
      <c r="FF66" s="6"/>
      <c r="FG66" s="6"/>
      <c r="FH66" s="6"/>
    </row>
    <row r="67" spans="1:164" x14ac:dyDescent="0.2">
      <c r="A67" s="14">
        <f t="shared" si="18"/>
        <v>36</v>
      </c>
      <c r="B67" s="75"/>
      <c r="C67" s="54"/>
      <c r="D67" s="21"/>
      <c r="E67" s="38"/>
      <c r="F67" s="76"/>
      <c r="G67" s="77"/>
      <c r="H67" s="21"/>
      <c r="I67" s="78"/>
      <c r="J67" s="78"/>
      <c r="K67" s="79"/>
      <c r="L67" s="80" t="str">
        <f t="shared" si="1"/>
        <v/>
      </c>
      <c r="M67" s="198"/>
      <c r="N67" s="80" t="str">
        <f t="shared" si="2"/>
        <v/>
      </c>
      <c r="O67" s="79"/>
      <c r="P67" s="80" t="str">
        <f t="shared" si="3"/>
        <v/>
      </c>
      <c r="Q67" s="198"/>
      <c r="R67" s="197" t="str">
        <f t="shared" si="4"/>
        <v/>
      </c>
      <c r="S67" s="80" t="str">
        <f t="shared" si="5"/>
        <v/>
      </c>
      <c r="T67" s="80" t="str">
        <f t="shared" si="6"/>
        <v/>
      </c>
      <c r="U67" s="54"/>
      <c r="V67" s="79"/>
      <c r="W67" s="80" t="str">
        <f t="shared" si="7"/>
        <v/>
      </c>
      <c r="X67" s="201"/>
      <c r="Y67" s="80" t="str">
        <f t="shared" si="8"/>
        <v/>
      </c>
      <c r="Z67" s="54"/>
      <c r="AA67" s="53"/>
      <c r="AB67" s="53"/>
      <c r="AC67" s="53"/>
      <c r="AD67" s="53"/>
      <c r="AE67" s="81"/>
      <c r="AF67" s="75"/>
      <c r="AG67" s="22"/>
      <c r="AH67" s="22"/>
      <c r="AI67" s="22"/>
      <c r="AJ67" s="22"/>
      <c r="AK67" s="22"/>
      <c r="AL67" s="22"/>
      <c r="AM67" s="54"/>
      <c r="AN67" s="18"/>
      <c r="AO67" s="187"/>
      <c r="AQ67" s="32" t="str">
        <f t="shared" si="9"/>
        <v/>
      </c>
      <c r="AR67" s="32" t="str">
        <f t="shared" si="10"/>
        <v/>
      </c>
      <c r="AS67" s="32" t="str">
        <f t="shared" si="11"/>
        <v/>
      </c>
      <c r="AT67" s="32">
        <f t="shared" si="12"/>
        <v>0</v>
      </c>
      <c r="AU67" s="32">
        <f t="shared" si="13"/>
        <v>0</v>
      </c>
      <c r="AV67" s="32">
        <f t="shared" si="14"/>
        <v>0</v>
      </c>
      <c r="AW67" s="32">
        <f t="shared" si="15"/>
        <v>0</v>
      </c>
      <c r="AX67" s="32"/>
      <c r="AY67" s="32"/>
      <c r="AZ67" s="32"/>
      <c r="BD67" s="69" t="str">
        <f t="shared" si="16"/>
        <v>canbeinvalid</v>
      </c>
      <c r="BE67" s="32"/>
      <c r="BG67" s="1"/>
      <c r="BT67" t="str">
        <f t="shared" si="17"/>
        <v/>
      </c>
      <c r="BY67" t="str">
        <f t="shared" si="19"/>
        <v/>
      </c>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row>
    <row r="68" spans="1:164" x14ac:dyDescent="0.2">
      <c r="A68" s="14">
        <f t="shared" si="18"/>
        <v>37</v>
      </c>
      <c r="B68" s="75"/>
      <c r="C68" s="54"/>
      <c r="D68" s="21"/>
      <c r="E68" s="38"/>
      <c r="F68" s="76"/>
      <c r="G68" s="77"/>
      <c r="H68" s="21"/>
      <c r="I68" s="78"/>
      <c r="J68" s="78"/>
      <c r="K68" s="79"/>
      <c r="L68" s="80" t="str">
        <f t="shared" si="1"/>
        <v/>
      </c>
      <c r="M68" s="198"/>
      <c r="N68" s="80" t="str">
        <f t="shared" si="2"/>
        <v/>
      </c>
      <c r="O68" s="79"/>
      <c r="P68" s="80" t="str">
        <f t="shared" si="3"/>
        <v/>
      </c>
      <c r="Q68" s="198"/>
      <c r="R68" s="197" t="str">
        <f t="shared" si="4"/>
        <v/>
      </c>
      <c r="S68" s="80" t="str">
        <f t="shared" si="5"/>
        <v/>
      </c>
      <c r="T68" s="80" t="str">
        <f t="shared" si="6"/>
        <v/>
      </c>
      <c r="U68" s="54"/>
      <c r="V68" s="79"/>
      <c r="W68" s="80" t="str">
        <f t="shared" si="7"/>
        <v/>
      </c>
      <c r="X68" s="201"/>
      <c r="Y68" s="80" t="str">
        <f t="shared" si="8"/>
        <v/>
      </c>
      <c r="Z68" s="54"/>
      <c r="AA68" s="53"/>
      <c r="AB68" s="53"/>
      <c r="AC68" s="53"/>
      <c r="AD68" s="53"/>
      <c r="AE68" s="81"/>
      <c r="AF68" s="75"/>
      <c r="AG68" s="22"/>
      <c r="AH68" s="22"/>
      <c r="AI68" s="22"/>
      <c r="AJ68" s="22"/>
      <c r="AK68" s="22"/>
      <c r="AL68" s="22"/>
      <c r="AM68" s="54"/>
      <c r="AN68" s="18"/>
      <c r="AO68" s="187"/>
      <c r="AQ68" s="32" t="str">
        <f t="shared" si="9"/>
        <v/>
      </c>
      <c r="AR68" s="32" t="str">
        <f t="shared" si="10"/>
        <v/>
      </c>
      <c r="AS68" s="32" t="str">
        <f t="shared" si="11"/>
        <v/>
      </c>
      <c r="AT68" s="32">
        <f t="shared" si="12"/>
        <v>0</v>
      </c>
      <c r="AU68" s="32">
        <f t="shared" si="13"/>
        <v>0</v>
      </c>
      <c r="AV68" s="32">
        <f t="shared" si="14"/>
        <v>0</v>
      </c>
      <c r="AW68" s="32">
        <f t="shared" si="15"/>
        <v>0</v>
      </c>
      <c r="AX68" s="32"/>
      <c r="AY68" s="32"/>
      <c r="AZ68" s="32"/>
      <c r="BD68" s="69" t="str">
        <f t="shared" si="16"/>
        <v>canbeinvalid</v>
      </c>
      <c r="BE68" s="32"/>
      <c r="BG68" s="1"/>
      <c r="BT68" t="str">
        <f t="shared" si="17"/>
        <v/>
      </c>
      <c r="BY68" t="str">
        <f t="shared" si="19"/>
        <v/>
      </c>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row>
    <row r="69" spans="1:164" x14ac:dyDescent="0.2">
      <c r="A69" s="14">
        <f t="shared" si="18"/>
        <v>38</v>
      </c>
      <c r="B69" s="75"/>
      <c r="C69" s="54"/>
      <c r="D69" s="21"/>
      <c r="E69" s="38"/>
      <c r="F69" s="76"/>
      <c r="G69" s="77"/>
      <c r="H69" s="21"/>
      <c r="I69" s="78"/>
      <c r="J69" s="78"/>
      <c r="K69" s="79"/>
      <c r="L69" s="80" t="str">
        <f t="shared" si="1"/>
        <v/>
      </c>
      <c r="M69" s="198"/>
      <c r="N69" s="80" t="str">
        <f t="shared" si="2"/>
        <v/>
      </c>
      <c r="O69" s="79"/>
      <c r="P69" s="80" t="str">
        <f t="shared" si="3"/>
        <v/>
      </c>
      <c r="Q69" s="198"/>
      <c r="R69" s="197" t="str">
        <f t="shared" si="4"/>
        <v/>
      </c>
      <c r="S69" s="80" t="str">
        <f t="shared" si="5"/>
        <v/>
      </c>
      <c r="T69" s="80" t="str">
        <f t="shared" si="6"/>
        <v/>
      </c>
      <c r="U69" s="54"/>
      <c r="V69" s="79"/>
      <c r="W69" s="80" t="str">
        <f t="shared" si="7"/>
        <v/>
      </c>
      <c r="X69" s="201"/>
      <c r="Y69" s="80" t="str">
        <f t="shared" si="8"/>
        <v/>
      </c>
      <c r="Z69" s="54"/>
      <c r="AA69" s="53"/>
      <c r="AB69" s="53"/>
      <c r="AC69" s="53"/>
      <c r="AD69" s="53"/>
      <c r="AE69" s="81"/>
      <c r="AF69" s="75"/>
      <c r="AG69" s="22"/>
      <c r="AH69" s="22"/>
      <c r="AI69" s="22"/>
      <c r="AJ69" s="22"/>
      <c r="AK69" s="22"/>
      <c r="AL69" s="22"/>
      <c r="AM69" s="54"/>
      <c r="AN69" s="18"/>
      <c r="AO69" s="187"/>
      <c r="AQ69" s="32" t="str">
        <f t="shared" si="9"/>
        <v/>
      </c>
      <c r="AR69" s="32" t="str">
        <f t="shared" si="10"/>
        <v/>
      </c>
      <c r="AS69" s="32" t="str">
        <f t="shared" si="11"/>
        <v/>
      </c>
      <c r="AT69" s="32">
        <f t="shared" si="12"/>
        <v>0</v>
      </c>
      <c r="AU69" s="32">
        <f t="shared" si="13"/>
        <v>0</v>
      </c>
      <c r="AV69" s="32">
        <f t="shared" si="14"/>
        <v>0</v>
      </c>
      <c r="AW69" s="32">
        <f t="shared" si="15"/>
        <v>0</v>
      </c>
      <c r="AX69" s="32"/>
      <c r="AY69" s="32"/>
      <c r="AZ69" s="32"/>
      <c r="BD69" s="69" t="str">
        <f t="shared" si="16"/>
        <v>canbeinvalid</v>
      </c>
      <c r="BE69" s="32"/>
      <c r="BG69" s="1"/>
      <c r="BT69" t="str">
        <f t="shared" si="17"/>
        <v/>
      </c>
      <c r="BY69" t="str">
        <f t="shared" si="19"/>
        <v/>
      </c>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row>
    <row r="70" spans="1:164" x14ac:dyDescent="0.2">
      <c r="A70" s="14">
        <f t="shared" si="18"/>
        <v>39</v>
      </c>
      <c r="B70" s="75"/>
      <c r="C70" s="54"/>
      <c r="D70" s="21"/>
      <c r="E70" s="38"/>
      <c r="F70" s="76"/>
      <c r="G70" s="77"/>
      <c r="H70" s="21"/>
      <c r="I70" s="78"/>
      <c r="J70" s="78"/>
      <c r="K70" s="79"/>
      <c r="L70" s="80" t="str">
        <f t="shared" si="1"/>
        <v/>
      </c>
      <c r="M70" s="198"/>
      <c r="N70" s="80" t="str">
        <f t="shared" si="2"/>
        <v/>
      </c>
      <c r="O70" s="79"/>
      <c r="P70" s="80" t="str">
        <f t="shared" si="3"/>
        <v/>
      </c>
      <c r="Q70" s="198"/>
      <c r="R70" s="197" t="str">
        <f t="shared" si="4"/>
        <v/>
      </c>
      <c r="S70" s="80" t="str">
        <f t="shared" si="5"/>
        <v/>
      </c>
      <c r="T70" s="80" t="str">
        <f t="shared" si="6"/>
        <v/>
      </c>
      <c r="U70" s="54"/>
      <c r="V70" s="79"/>
      <c r="W70" s="80" t="str">
        <f t="shared" si="7"/>
        <v/>
      </c>
      <c r="X70" s="201"/>
      <c r="Y70" s="80" t="str">
        <f t="shared" si="8"/>
        <v/>
      </c>
      <c r="Z70" s="54"/>
      <c r="AA70" s="53"/>
      <c r="AB70" s="53"/>
      <c r="AC70" s="53"/>
      <c r="AD70" s="53"/>
      <c r="AE70" s="81"/>
      <c r="AF70" s="75"/>
      <c r="AG70" s="22"/>
      <c r="AH70" s="22"/>
      <c r="AI70" s="22"/>
      <c r="AJ70" s="22"/>
      <c r="AK70" s="22"/>
      <c r="AL70" s="22"/>
      <c r="AM70" s="54"/>
      <c r="AN70" s="18"/>
      <c r="AO70" s="187"/>
      <c r="AQ70" s="32" t="str">
        <f t="shared" si="9"/>
        <v/>
      </c>
      <c r="AR70" s="32" t="str">
        <f t="shared" si="10"/>
        <v/>
      </c>
      <c r="AS70" s="32" t="str">
        <f t="shared" si="11"/>
        <v/>
      </c>
      <c r="AT70" s="32">
        <f t="shared" si="12"/>
        <v>0</v>
      </c>
      <c r="AU70" s="32">
        <f t="shared" si="13"/>
        <v>0</v>
      </c>
      <c r="AV70" s="32">
        <f t="shared" si="14"/>
        <v>0</v>
      </c>
      <c r="AW70" s="32">
        <f t="shared" si="15"/>
        <v>0</v>
      </c>
      <c r="AX70" s="32"/>
      <c r="AY70" s="32"/>
      <c r="AZ70" s="32"/>
      <c r="BD70" s="69" t="str">
        <f t="shared" si="16"/>
        <v>canbeinvalid</v>
      </c>
      <c r="BE70" s="32"/>
      <c r="BG70" s="1"/>
      <c r="BT70" t="str">
        <f t="shared" si="17"/>
        <v/>
      </c>
      <c r="BY70" t="str">
        <f t="shared" si="19"/>
        <v/>
      </c>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row>
    <row r="71" spans="1:164" x14ac:dyDescent="0.2">
      <c r="A71" s="14">
        <f t="shared" si="18"/>
        <v>40</v>
      </c>
      <c r="B71" s="75"/>
      <c r="C71" s="54"/>
      <c r="D71" s="21"/>
      <c r="E71" s="38"/>
      <c r="F71" s="76"/>
      <c r="G71" s="77"/>
      <c r="H71" s="21"/>
      <c r="I71" s="78"/>
      <c r="J71" s="78"/>
      <c r="K71" s="79"/>
      <c r="L71" s="80" t="str">
        <f t="shared" si="1"/>
        <v/>
      </c>
      <c r="M71" s="198"/>
      <c r="N71" s="80" t="str">
        <f t="shared" si="2"/>
        <v/>
      </c>
      <c r="O71" s="79"/>
      <c r="P71" s="80" t="str">
        <f t="shared" si="3"/>
        <v/>
      </c>
      <c r="Q71" s="198"/>
      <c r="R71" s="197" t="str">
        <f t="shared" si="4"/>
        <v/>
      </c>
      <c r="S71" s="80" t="str">
        <f t="shared" si="5"/>
        <v/>
      </c>
      <c r="T71" s="80" t="str">
        <f t="shared" si="6"/>
        <v/>
      </c>
      <c r="U71" s="54"/>
      <c r="V71" s="79"/>
      <c r="W71" s="80" t="str">
        <f t="shared" si="7"/>
        <v/>
      </c>
      <c r="X71" s="201"/>
      <c r="Y71" s="80" t="str">
        <f t="shared" si="8"/>
        <v/>
      </c>
      <c r="Z71" s="54"/>
      <c r="AA71" s="53"/>
      <c r="AB71" s="53"/>
      <c r="AC71" s="53"/>
      <c r="AD71" s="53"/>
      <c r="AE71" s="81"/>
      <c r="AF71" s="75"/>
      <c r="AG71" s="22"/>
      <c r="AH71" s="22"/>
      <c r="AI71" s="22"/>
      <c r="AJ71" s="22"/>
      <c r="AK71" s="22"/>
      <c r="AL71" s="22"/>
      <c r="AM71" s="54"/>
      <c r="AN71" s="18"/>
      <c r="AO71" s="187"/>
      <c r="AQ71" s="32" t="str">
        <f t="shared" si="9"/>
        <v/>
      </c>
      <c r="AR71" s="32" t="str">
        <f t="shared" si="10"/>
        <v/>
      </c>
      <c r="AS71" s="32" t="str">
        <f t="shared" si="11"/>
        <v/>
      </c>
      <c r="AT71" s="32">
        <f t="shared" si="12"/>
        <v>0</v>
      </c>
      <c r="AU71" s="32">
        <f t="shared" si="13"/>
        <v>0</v>
      </c>
      <c r="AV71" s="32">
        <f t="shared" si="14"/>
        <v>0</v>
      </c>
      <c r="AW71" s="32">
        <f t="shared" si="15"/>
        <v>0</v>
      </c>
      <c r="AX71" s="32"/>
      <c r="AY71" s="32"/>
      <c r="AZ71" s="32"/>
      <c r="BD71" s="69" t="str">
        <f t="shared" si="16"/>
        <v>canbeinvalid</v>
      </c>
      <c r="BE71" s="32"/>
      <c r="BG71" s="1"/>
      <c r="BT71" t="str">
        <f t="shared" si="17"/>
        <v/>
      </c>
      <c r="BY71" t="str">
        <f t="shared" si="19"/>
        <v/>
      </c>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row>
    <row r="72" spans="1:164" x14ac:dyDescent="0.2">
      <c r="A72" s="14">
        <f t="shared" si="18"/>
        <v>41</v>
      </c>
      <c r="B72" s="75"/>
      <c r="C72" s="54"/>
      <c r="D72" s="21"/>
      <c r="E72" s="38"/>
      <c r="F72" s="76"/>
      <c r="G72" s="77"/>
      <c r="H72" s="21"/>
      <c r="I72" s="78"/>
      <c r="J72" s="78"/>
      <c r="K72" s="79"/>
      <c r="L72" s="80" t="str">
        <f t="shared" si="1"/>
        <v/>
      </c>
      <c r="M72" s="198"/>
      <c r="N72" s="80" t="str">
        <f t="shared" si="2"/>
        <v/>
      </c>
      <c r="O72" s="79"/>
      <c r="P72" s="80" t="str">
        <f t="shared" si="3"/>
        <v/>
      </c>
      <c r="Q72" s="198"/>
      <c r="R72" s="197" t="str">
        <f t="shared" si="4"/>
        <v/>
      </c>
      <c r="S72" s="80" t="str">
        <f t="shared" si="5"/>
        <v/>
      </c>
      <c r="T72" s="80" t="str">
        <f t="shared" si="6"/>
        <v/>
      </c>
      <c r="U72" s="54"/>
      <c r="V72" s="79"/>
      <c r="W72" s="80" t="str">
        <f t="shared" si="7"/>
        <v/>
      </c>
      <c r="X72" s="201"/>
      <c r="Y72" s="80" t="str">
        <f t="shared" si="8"/>
        <v/>
      </c>
      <c r="Z72" s="54"/>
      <c r="AA72" s="53"/>
      <c r="AB72" s="53"/>
      <c r="AC72" s="53"/>
      <c r="AD72" s="53"/>
      <c r="AE72" s="81"/>
      <c r="AF72" s="75"/>
      <c r="AG72" s="22"/>
      <c r="AH72" s="22"/>
      <c r="AI72" s="22"/>
      <c r="AJ72" s="22"/>
      <c r="AK72" s="22"/>
      <c r="AL72" s="22"/>
      <c r="AM72" s="54"/>
      <c r="AN72" s="18"/>
      <c r="AO72" s="187"/>
      <c r="AQ72" s="32" t="str">
        <f t="shared" si="9"/>
        <v/>
      </c>
      <c r="AR72" s="32" t="str">
        <f t="shared" si="10"/>
        <v/>
      </c>
      <c r="AS72" s="32" t="str">
        <f t="shared" si="11"/>
        <v/>
      </c>
      <c r="AT72" s="32">
        <f t="shared" si="12"/>
        <v>0</v>
      </c>
      <c r="AU72" s="32">
        <f t="shared" si="13"/>
        <v>0</v>
      </c>
      <c r="AV72" s="32">
        <f t="shared" si="14"/>
        <v>0</v>
      </c>
      <c r="AW72" s="32">
        <f t="shared" si="15"/>
        <v>0</v>
      </c>
      <c r="AX72" s="32"/>
      <c r="AY72" s="32"/>
      <c r="AZ72" s="32"/>
      <c r="BD72" s="69" t="str">
        <f t="shared" si="16"/>
        <v>canbeinvalid</v>
      </c>
      <c r="BE72" s="32"/>
      <c r="BG72" s="1"/>
      <c r="BT72" t="str">
        <f t="shared" si="17"/>
        <v/>
      </c>
      <c r="BY72" t="str">
        <f t="shared" si="19"/>
        <v/>
      </c>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row>
    <row r="73" spans="1:164" x14ac:dyDescent="0.2">
      <c r="A73" s="14">
        <f t="shared" si="18"/>
        <v>42</v>
      </c>
      <c r="B73" s="75"/>
      <c r="C73" s="54"/>
      <c r="D73" s="21"/>
      <c r="E73" s="38"/>
      <c r="F73" s="76"/>
      <c r="G73" s="77"/>
      <c r="H73" s="21"/>
      <c r="I73" s="78"/>
      <c r="J73" s="78"/>
      <c r="K73" s="79"/>
      <c r="L73" s="80" t="str">
        <f t="shared" si="1"/>
        <v/>
      </c>
      <c r="M73" s="198"/>
      <c r="N73" s="80" t="str">
        <f t="shared" si="2"/>
        <v/>
      </c>
      <c r="O73" s="79"/>
      <c r="P73" s="80" t="str">
        <f t="shared" si="3"/>
        <v/>
      </c>
      <c r="Q73" s="198"/>
      <c r="R73" s="197" t="str">
        <f t="shared" si="4"/>
        <v/>
      </c>
      <c r="S73" s="80" t="str">
        <f t="shared" si="5"/>
        <v/>
      </c>
      <c r="T73" s="80" t="str">
        <f t="shared" si="6"/>
        <v/>
      </c>
      <c r="U73" s="54"/>
      <c r="V73" s="79"/>
      <c r="W73" s="80" t="str">
        <f t="shared" si="7"/>
        <v/>
      </c>
      <c r="X73" s="201"/>
      <c r="Y73" s="80" t="str">
        <f t="shared" si="8"/>
        <v/>
      </c>
      <c r="Z73" s="54"/>
      <c r="AA73" s="53"/>
      <c r="AB73" s="53"/>
      <c r="AC73" s="53"/>
      <c r="AD73" s="53"/>
      <c r="AE73" s="81"/>
      <c r="AF73" s="75"/>
      <c r="AG73" s="22"/>
      <c r="AH73" s="22"/>
      <c r="AI73" s="22"/>
      <c r="AJ73" s="22"/>
      <c r="AK73" s="22"/>
      <c r="AL73" s="22"/>
      <c r="AM73" s="54"/>
      <c r="AN73" s="18"/>
      <c r="AO73" s="187"/>
      <c r="AQ73" s="32" t="str">
        <f t="shared" si="9"/>
        <v/>
      </c>
      <c r="AR73" s="32" t="str">
        <f t="shared" si="10"/>
        <v/>
      </c>
      <c r="AS73" s="32" t="str">
        <f t="shared" si="11"/>
        <v/>
      </c>
      <c r="AT73" s="32">
        <f t="shared" si="12"/>
        <v>0</v>
      </c>
      <c r="AU73" s="32">
        <f t="shared" si="13"/>
        <v>0</v>
      </c>
      <c r="AV73" s="32">
        <f t="shared" si="14"/>
        <v>0</v>
      </c>
      <c r="AW73" s="32">
        <f t="shared" si="15"/>
        <v>0</v>
      </c>
      <c r="AX73" s="32"/>
      <c r="AY73" s="32"/>
      <c r="AZ73" s="32"/>
      <c r="BD73" s="69" t="str">
        <f t="shared" si="16"/>
        <v>canbeinvalid</v>
      </c>
      <c r="BE73" s="68"/>
      <c r="BG73" s="1"/>
      <c r="BT73" t="str">
        <f t="shared" si="17"/>
        <v/>
      </c>
      <c r="BY73" t="str">
        <f t="shared" si="19"/>
        <v/>
      </c>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row>
    <row r="74" spans="1:164" x14ac:dyDescent="0.2">
      <c r="A74" s="14">
        <f t="shared" si="18"/>
        <v>43</v>
      </c>
      <c r="B74" s="75"/>
      <c r="C74" s="54"/>
      <c r="D74" s="21"/>
      <c r="E74" s="38"/>
      <c r="F74" s="76"/>
      <c r="G74" s="77"/>
      <c r="H74" s="21"/>
      <c r="I74" s="78"/>
      <c r="J74" s="78"/>
      <c r="K74" s="79"/>
      <c r="L74" s="80" t="str">
        <f t="shared" si="1"/>
        <v/>
      </c>
      <c r="M74" s="198"/>
      <c r="N74" s="80" t="str">
        <f t="shared" si="2"/>
        <v/>
      </c>
      <c r="O74" s="79"/>
      <c r="P74" s="80" t="str">
        <f t="shared" si="3"/>
        <v/>
      </c>
      <c r="Q74" s="198"/>
      <c r="R74" s="197" t="str">
        <f t="shared" si="4"/>
        <v/>
      </c>
      <c r="S74" s="80" t="str">
        <f t="shared" si="5"/>
        <v/>
      </c>
      <c r="T74" s="80" t="str">
        <f t="shared" si="6"/>
        <v/>
      </c>
      <c r="U74" s="54"/>
      <c r="V74" s="79"/>
      <c r="W74" s="80" t="str">
        <f t="shared" si="7"/>
        <v/>
      </c>
      <c r="X74" s="201"/>
      <c r="Y74" s="80" t="str">
        <f t="shared" si="8"/>
        <v/>
      </c>
      <c r="Z74" s="54"/>
      <c r="AA74" s="53"/>
      <c r="AB74" s="53"/>
      <c r="AC74" s="53"/>
      <c r="AD74" s="53"/>
      <c r="AE74" s="81"/>
      <c r="AF74" s="75"/>
      <c r="AG74" s="22"/>
      <c r="AH74" s="22"/>
      <c r="AI74" s="22"/>
      <c r="AJ74" s="22"/>
      <c r="AK74" s="22"/>
      <c r="AL74" s="22"/>
      <c r="AM74" s="54"/>
      <c r="AN74" s="18"/>
      <c r="AO74" s="187"/>
      <c r="AQ74" s="32" t="str">
        <f t="shared" si="9"/>
        <v/>
      </c>
      <c r="AR74" s="32" t="str">
        <f t="shared" si="10"/>
        <v/>
      </c>
      <c r="AS74" s="32" t="str">
        <f t="shared" si="11"/>
        <v/>
      </c>
      <c r="AT74" s="32">
        <f t="shared" si="12"/>
        <v>0</v>
      </c>
      <c r="AU74" s="32">
        <f t="shared" si="13"/>
        <v>0</v>
      </c>
      <c r="AV74" s="32">
        <f t="shared" si="14"/>
        <v>0</v>
      </c>
      <c r="AW74" s="32">
        <f t="shared" si="15"/>
        <v>0</v>
      </c>
      <c r="AX74" s="32"/>
      <c r="AY74" s="32"/>
      <c r="AZ74" s="32"/>
      <c r="BD74" s="69" t="str">
        <f t="shared" si="16"/>
        <v>canbeinvalid</v>
      </c>
      <c r="BE74" s="68"/>
      <c r="BG74" s="1"/>
      <c r="BT74" t="str">
        <f t="shared" si="17"/>
        <v/>
      </c>
      <c r="BY74" t="str">
        <f t="shared" si="19"/>
        <v/>
      </c>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row>
    <row r="75" spans="1:164" x14ac:dyDescent="0.2">
      <c r="A75" s="14">
        <f t="shared" si="18"/>
        <v>44</v>
      </c>
      <c r="B75" s="75"/>
      <c r="C75" s="54"/>
      <c r="D75" s="21"/>
      <c r="E75" s="38"/>
      <c r="F75" s="76"/>
      <c r="G75" s="77"/>
      <c r="H75" s="21"/>
      <c r="I75" s="78"/>
      <c r="J75" s="78"/>
      <c r="K75" s="79"/>
      <c r="L75" s="80" t="str">
        <f t="shared" si="1"/>
        <v/>
      </c>
      <c r="M75" s="198"/>
      <c r="N75" s="80" t="str">
        <f t="shared" si="2"/>
        <v/>
      </c>
      <c r="O75" s="79"/>
      <c r="P75" s="80" t="str">
        <f t="shared" si="3"/>
        <v/>
      </c>
      <c r="Q75" s="198"/>
      <c r="R75" s="197" t="str">
        <f t="shared" si="4"/>
        <v/>
      </c>
      <c r="S75" s="80" t="str">
        <f t="shared" si="5"/>
        <v/>
      </c>
      <c r="T75" s="80" t="str">
        <f t="shared" si="6"/>
        <v/>
      </c>
      <c r="U75" s="54"/>
      <c r="V75" s="79"/>
      <c r="W75" s="80" t="str">
        <f t="shared" si="7"/>
        <v/>
      </c>
      <c r="X75" s="201"/>
      <c r="Y75" s="80" t="str">
        <f t="shared" si="8"/>
        <v/>
      </c>
      <c r="Z75" s="54"/>
      <c r="AA75" s="53"/>
      <c r="AB75" s="53"/>
      <c r="AC75" s="53"/>
      <c r="AD75" s="53"/>
      <c r="AE75" s="81"/>
      <c r="AF75" s="75"/>
      <c r="AG75" s="22"/>
      <c r="AH75" s="22"/>
      <c r="AI75" s="22"/>
      <c r="AJ75" s="22"/>
      <c r="AK75" s="22"/>
      <c r="AL75" s="22"/>
      <c r="AM75" s="54"/>
      <c r="AN75" s="18"/>
      <c r="AO75" s="187"/>
      <c r="AQ75" s="32" t="str">
        <f t="shared" si="9"/>
        <v/>
      </c>
      <c r="AR75" s="32" t="str">
        <f t="shared" si="10"/>
        <v/>
      </c>
      <c r="AS75" s="32" t="str">
        <f t="shared" si="11"/>
        <v/>
      </c>
      <c r="AT75" s="32">
        <f t="shared" si="12"/>
        <v>0</v>
      </c>
      <c r="AU75" s="32">
        <f t="shared" si="13"/>
        <v>0</v>
      </c>
      <c r="AV75" s="32">
        <f t="shared" si="14"/>
        <v>0</v>
      </c>
      <c r="AW75" s="32">
        <f t="shared" si="15"/>
        <v>0</v>
      </c>
      <c r="AX75" s="32"/>
      <c r="AY75" s="32"/>
      <c r="AZ75" s="32"/>
      <c r="BD75" s="69" t="str">
        <f t="shared" si="16"/>
        <v>canbeinvalid</v>
      </c>
      <c r="BE75" s="32"/>
      <c r="BG75" s="1"/>
      <c r="BT75" t="str">
        <f t="shared" si="17"/>
        <v/>
      </c>
      <c r="BY75" t="str">
        <f t="shared" si="19"/>
        <v/>
      </c>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row>
    <row r="76" spans="1:164" x14ac:dyDescent="0.2">
      <c r="A76" s="14">
        <f t="shared" si="18"/>
        <v>45</v>
      </c>
      <c r="B76" s="75"/>
      <c r="C76" s="54"/>
      <c r="D76" s="21"/>
      <c r="E76" s="38"/>
      <c r="F76" s="76"/>
      <c r="G76" s="77"/>
      <c r="H76" s="21"/>
      <c r="I76" s="78"/>
      <c r="J76" s="78"/>
      <c r="K76" s="79"/>
      <c r="L76" s="80" t="str">
        <f t="shared" si="1"/>
        <v/>
      </c>
      <c r="M76" s="198"/>
      <c r="N76" s="80" t="str">
        <f t="shared" si="2"/>
        <v/>
      </c>
      <c r="O76" s="79"/>
      <c r="P76" s="80" t="str">
        <f t="shared" si="3"/>
        <v/>
      </c>
      <c r="Q76" s="198"/>
      <c r="R76" s="197" t="str">
        <f t="shared" si="4"/>
        <v/>
      </c>
      <c r="S76" s="80" t="str">
        <f t="shared" si="5"/>
        <v/>
      </c>
      <c r="T76" s="80" t="str">
        <f t="shared" si="6"/>
        <v/>
      </c>
      <c r="U76" s="54"/>
      <c r="V76" s="79"/>
      <c r="W76" s="80" t="str">
        <f t="shared" si="7"/>
        <v/>
      </c>
      <c r="X76" s="201"/>
      <c r="Y76" s="80" t="str">
        <f t="shared" si="8"/>
        <v/>
      </c>
      <c r="Z76" s="54"/>
      <c r="AA76" s="53"/>
      <c r="AB76" s="53"/>
      <c r="AC76" s="53"/>
      <c r="AD76" s="53"/>
      <c r="AE76" s="81"/>
      <c r="AF76" s="75"/>
      <c r="AG76" s="22"/>
      <c r="AH76" s="22"/>
      <c r="AI76" s="22"/>
      <c r="AJ76" s="22"/>
      <c r="AK76" s="22"/>
      <c r="AL76" s="22"/>
      <c r="AM76" s="54"/>
      <c r="AN76" s="18"/>
      <c r="AO76" s="187"/>
      <c r="AQ76" s="32" t="str">
        <f t="shared" si="9"/>
        <v/>
      </c>
      <c r="AR76" s="32" t="str">
        <f t="shared" si="10"/>
        <v/>
      </c>
      <c r="AS76" s="32" t="str">
        <f t="shared" si="11"/>
        <v/>
      </c>
      <c r="AT76" s="32">
        <f t="shared" si="12"/>
        <v>0</v>
      </c>
      <c r="AU76" s="32">
        <f t="shared" si="13"/>
        <v>0</v>
      </c>
      <c r="AV76" s="32">
        <f t="shared" si="14"/>
        <v>0</v>
      </c>
      <c r="AW76" s="32">
        <f t="shared" si="15"/>
        <v>0</v>
      </c>
      <c r="AX76" s="32"/>
      <c r="AY76" s="32"/>
      <c r="AZ76" s="32"/>
      <c r="BD76" s="69" t="str">
        <f t="shared" si="16"/>
        <v>canbeinvalid</v>
      </c>
      <c r="BE76" s="32"/>
      <c r="BG76" s="1"/>
      <c r="BT76" t="str">
        <f t="shared" si="17"/>
        <v/>
      </c>
      <c r="BY76" t="str">
        <f t="shared" si="19"/>
        <v/>
      </c>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row>
    <row r="77" spans="1:164" x14ac:dyDescent="0.2">
      <c r="A77" s="14">
        <f t="shared" si="18"/>
        <v>46</v>
      </c>
      <c r="B77" s="75"/>
      <c r="C77" s="54"/>
      <c r="D77" s="21"/>
      <c r="E77" s="38"/>
      <c r="F77" s="76"/>
      <c r="G77" s="77"/>
      <c r="H77" s="21"/>
      <c r="I77" s="78"/>
      <c r="J77" s="78"/>
      <c r="K77" s="79"/>
      <c r="L77" s="80" t="str">
        <f t="shared" si="1"/>
        <v/>
      </c>
      <c r="M77" s="198"/>
      <c r="N77" s="80" t="str">
        <f t="shared" si="2"/>
        <v/>
      </c>
      <c r="O77" s="79"/>
      <c r="P77" s="80" t="str">
        <f t="shared" si="3"/>
        <v/>
      </c>
      <c r="Q77" s="198"/>
      <c r="R77" s="197" t="str">
        <f t="shared" si="4"/>
        <v/>
      </c>
      <c r="S77" s="80" t="str">
        <f t="shared" si="5"/>
        <v/>
      </c>
      <c r="T77" s="80" t="str">
        <f t="shared" si="6"/>
        <v/>
      </c>
      <c r="U77" s="54"/>
      <c r="V77" s="79"/>
      <c r="W77" s="80" t="str">
        <f t="shared" si="7"/>
        <v/>
      </c>
      <c r="X77" s="201"/>
      <c r="Y77" s="80" t="str">
        <f t="shared" si="8"/>
        <v/>
      </c>
      <c r="Z77" s="54"/>
      <c r="AA77" s="53"/>
      <c r="AB77" s="53"/>
      <c r="AC77" s="53"/>
      <c r="AD77" s="53"/>
      <c r="AE77" s="81"/>
      <c r="AF77" s="75"/>
      <c r="AG77" s="22"/>
      <c r="AH77" s="22"/>
      <c r="AI77" s="22"/>
      <c r="AJ77" s="22"/>
      <c r="AK77" s="22"/>
      <c r="AL77" s="22"/>
      <c r="AM77" s="54"/>
      <c r="AN77" s="18"/>
      <c r="AO77" s="187"/>
      <c r="AQ77" s="32" t="str">
        <f t="shared" si="9"/>
        <v/>
      </c>
      <c r="AR77" s="32" t="str">
        <f t="shared" si="10"/>
        <v/>
      </c>
      <c r="AS77" s="32" t="str">
        <f t="shared" si="11"/>
        <v/>
      </c>
      <c r="AT77" s="32">
        <f t="shared" si="12"/>
        <v>0</v>
      </c>
      <c r="AU77" s="32">
        <f t="shared" si="13"/>
        <v>0</v>
      </c>
      <c r="AV77" s="32">
        <f t="shared" si="14"/>
        <v>0</v>
      </c>
      <c r="AW77" s="32">
        <f t="shared" si="15"/>
        <v>0</v>
      </c>
      <c r="AX77" s="32"/>
      <c r="AY77" s="32"/>
      <c r="AZ77" s="32"/>
      <c r="BD77" s="69" t="str">
        <f t="shared" si="16"/>
        <v>canbeinvalid</v>
      </c>
      <c r="BE77" s="32"/>
      <c r="BG77" s="1"/>
      <c r="BT77" t="str">
        <f t="shared" si="17"/>
        <v/>
      </c>
      <c r="BY77" t="str">
        <f t="shared" si="19"/>
        <v/>
      </c>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row>
    <row r="78" spans="1:164" x14ac:dyDescent="0.2">
      <c r="A78" s="14">
        <f t="shared" si="18"/>
        <v>47</v>
      </c>
      <c r="B78" s="75"/>
      <c r="C78" s="54"/>
      <c r="D78" s="21"/>
      <c r="E78" s="38"/>
      <c r="F78" s="76"/>
      <c r="G78" s="77"/>
      <c r="H78" s="21"/>
      <c r="I78" s="78"/>
      <c r="J78" s="78"/>
      <c r="K78" s="79"/>
      <c r="L78" s="80" t="str">
        <f t="shared" si="1"/>
        <v/>
      </c>
      <c r="M78" s="198"/>
      <c r="N78" s="80" t="str">
        <f t="shared" si="2"/>
        <v/>
      </c>
      <c r="O78" s="79"/>
      <c r="P78" s="80" t="str">
        <f t="shared" si="3"/>
        <v/>
      </c>
      <c r="Q78" s="198"/>
      <c r="R78" s="197" t="str">
        <f t="shared" si="4"/>
        <v/>
      </c>
      <c r="S78" s="80" t="str">
        <f t="shared" si="5"/>
        <v/>
      </c>
      <c r="T78" s="80" t="str">
        <f t="shared" si="6"/>
        <v/>
      </c>
      <c r="U78" s="54"/>
      <c r="V78" s="79"/>
      <c r="W78" s="80" t="str">
        <f t="shared" si="7"/>
        <v/>
      </c>
      <c r="X78" s="201"/>
      <c r="Y78" s="80" t="str">
        <f t="shared" si="8"/>
        <v/>
      </c>
      <c r="Z78" s="54"/>
      <c r="AA78" s="53"/>
      <c r="AB78" s="53"/>
      <c r="AC78" s="53"/>
      <c r="AD78" s="53"/>
      <c r="AE78" s="81"/>
      <c r="AF78" s="75"/>
      <c r="AG78" s="22"/>
      <c r="AH78" s="22"/>
      <c r="AI78" s="22"/>
      <c r="AJ78" s="22"/>
      <c r="AK78" s="22"/>
      <c r="AL78" s="22"/>
      <c r="AM78" s="54"/>
      <c r="AN78" s="18"/>
      <c r="AO78" s="187"/>
      <c r="AQ78" s="32" t="str">
        <f t="shared" si="9"/>
        <v/>
      </c>
      <c r="AR78" s="32" t="str">
        <f t="shared" si="10"/>
        <v/>
      </c>
      <c r="AS78" s="32" t="str">
        <f t="shared" si="11"/>
        <v/>
      </c>
      <c r="AT78" s="32">
        <f t="shared" si="12"/>
        <v>0</v>
      </c>
      <c r="AU78" s="32">
        <f t="shared" si="13"/>
        <v>0</v>
      </c>
      <c r="AV78" s="32">
        <f t="shared" si="14"/>
        <v>0</v>
      </c>
      <c r="AW78" s="32">
        <f t="shared" si="15"/>
        <v>0</v>
      </c>
      <c r="AX78" s="32"/>
      <c r="AY78" s="32"/>
      <c r="AZ78" s="32"/>
      <c r="BD78" s="69" t="str">
        <f t="shared" si="16"/>
        <v>canbeinvalid</v>
      </c>
      <c r="BE78" s="32"/>
      <c r="BG78" s="1"/>
      <c r="BT78" t="str">
        <f t="shared" si="17"/>
        <v/>
      </c>
      <c r="BY78" t="str">
        <f t="shared" si="19"/>
        <v/>
      </c>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6"/>
      <c r="DO78" s="6"/>
      <c r="DP78" s="6"/>
      <c r="DQ78" s="6"/>
      <c r="DR78" s="6"/>
      <c r="DS78" s="6"/>
      <c r="DT78" s="6"/>
      <c r="DU78" s="6"/>
      <c r="DV78" s="6"/>
      <c r="DW78" s="6"/>
      <c r="DX78" s="6"/>
      <c r="DY78" s="6"/>
      <c r="DZ78" s="6"/>
      <c r="EA78" s="6"/>
      <c r="EB78" s="6"/>
      <c r="EC78" s="6"/>
      <c r="ED78" s="6"/>
      <c r="EE78" s="6"/>
      <c r="EF78" s="6"/>
      <c r="EG78" s="6"/>
      <c r="EH78" s="6"/>
      <c r="EI78" s="6"/>
      <c r="EJ78" s="6"/>
      <c r="EK78" s="6"/>
      <c r="EL78" s="6"/>
      <c r="EM78" s="6"/>
      <c r="EN78" s="6"/>
      <c r="EO78" s="6"/>
      <c r="EP78" s="6"/>
      <c r="EQ78" s="6"/>
      <c r="ER78" s="6"/>
      <c r="ES78" s="6"/>
      <c r="ET78" s="6"/>
      <c r="EU78" s="6"/>
      <c r="EV78" s="6"/>
      <c r="EW78" s="6"/>
      <c r="EX78" s="6"/>
      <c r="EY78" s="6"/>
      <c r="EZ78" s="6"/>
      <c r="FA78" s="6"/>
      <c r="FB78" s="6"/>
      <c r="FC78" s="6"/>
      <c r="FD78" s="6"/>
      <c r="FE78" s="6"/>
      <c r="FF78" s="6"/>
      <c r="FG78" s="6"/>
      <c r="FH78" s="6"/>
    </row>
    <row r="79" spans="1:164" x14ac:dyDescent="0.2">
      <c r="A79" s="14">
        <f t="shared" si="18"/>
        <v>48</v>
      </c>
      <c r="B79" s="75"/>
      <c r="C79" s="54"/>
      <c r="D79" s="21"/>
      <c r="E79" s="38"/>
      <c r="F79" s="76"/>
      <c r="G79" s="77"/>
      <c r="H79" s="21"/>
      <c r="I79" s="78"/>
      <c r="J79" s="78"/>
      <c r="K79" s="79"/>
      <c r="L79" s="80" t="str">
        <f t="shared" si="1"/>
        <v/>
      </c>
      <c r="M79" s="198"/>
      <c r="N79" s="80" t="str">
        <f t="shared" si="2"/>
        <v/>
      </c>
      <c r="O79" s="79"/>
      <c r="P79" s="80" t="str">
        <f t="shared" si="3"/>
        <v/>
      </c>
      <c r="Q79" s="198"/>
      <c r="R79" s="197" t="str">
        <f t="shared" si="4"/>
        <v/>
      </c>
      <c r="S79" s="80" t="str">
        <f t="shared" si="5"/>
        <v/>
      </c>
      <c r="T79" s="80" t="str">
        <f t="shared" si="6"/>
        <v/>
      </c>
      <c r="U79" s="54"/>
      <c r="V79" s="79"/>
      <c r="W79" s="80" t="str">
        <f t="shared" si="7"/>
        <v/>
      </c>
      <c r="X79" s="201"/>
      <c r="Y79" s="80" t="str">
        <f t="shared" si="8"/>
        <v/>
      </c>
      <c r="Z79" s="54"/>
      <c r="AA79" s="53"/>
      <c r="AB79" s="53"/>
      <c r="AC79" s="53"/>
      <c r="AD79" s="53"/>
      <c r="AE79" s="81"/>
      <c r="AF79" s="75"/>
      <c r="AG79" s="22"/>
      <c r="AH79" s="22"/>
      <c r="AI79" s="22"/>
      <c r="AJ79" s="22"/>
      <c r="AK79" s="22"/>
      <c r="AL79" s="22"/>
      <c r="AM79" s="54"/>
      <c r="AN79" s="18"/>
      <c r="AO79" s="187"/>
      <c r="AQ79" s="32" t="str">
        <f t="shared" si="9"/>
        <v/>
      </c>
      <c r="AR79" s="32" t="str">
        <f t="shared" si="10"/>
        <v/>
      </c>
      <c r="AS79" s="32" t="str">
        <f t="shared" si="11"/>
        <v/>
      </c>
      <c r="AT79" s="32">
        <f t="shared" si="12"/>
        <v>0</v>
      </c>
      <c r="AU79" s="32">
        <f t="shared" si="13"/>
        <v>0</v>
      </c>
      <c r="AV79" s="32">
        <f t="shared" si="14"/>
        <v>0</v>
      </c>
      <c r="AW79" s="32">
        <f t="shared" si="15"/>
        <v>0</v>
      </c>
      <c r="AX79" s="32"/>
      <c r="AY79" s="32"/>
      <c r="AZ79" s="32"/>
      <c r="BD79" s="69" t="str">
        <f t="shared" si="16"/>
        <v>canbeinvalid</v>
      </c>
      <c r="BE79" s="32"/>
      <c r="BG79" s="1"/>
      <c r="BT79" t="str">
        <f t="shared" si="17"/>
        <v/>
      </c>
      <c r="BY79" t="str">
        <f t="shared" si="19"/>
        <v/>
      </c>
      <c r="CG79" s="6"/>
      <c r="CH79" s="6"/>
      <c r="CI79" s="6"/>
      <c r="CJ79" s="6"/>
      <c r="CK79" s="6"/>
      <c r="CL79" s="6"/>
      <c r="CM79" s="6"/>
      <c r="CN79" s="6"/>
      <c r="CO79" s="6"/>
      <c r="CP79" s="6"/>
      <c r="CQ79" s="6"/>
      <c r="CR79" s="6"/>
      <c r="CS79" s="6"/>
      <c r="CT79" s="6"/>
      <c r="CU79" s="6"/>
      <c r="CV79" s="6"/>
      <c r="CW79" s="6"/>
      <c r="CX79" s="6"/>
      <c r="CY79" s="6"/>
      <c r="CZ79" s="6"/>
      <c r="DA79" s="6"/>
      <c r="DB79" s="6"/>
      <c r="DC79" s="6"/>
      <c r="DD79" s="6"/>
      <c r="DE79" s="6"/>
      <c r="DF79" s="6"/>
      <c r="DG79" s="6"/>
      <c r="DH79" s="6"/>
      <c r="DI79" s="6"/>
      <c r="DJ79" s="6"/>
      <c r="DK79" s="6"/>
      <c r="DL79" s="6"/>
      <c r="DM79" s="6"/>
      <c r="DN79" s="6"/>
      <c r="DO79" s="6"/>
      <c r="DP79" s="6"/>
      <c r="DQ79" s="6"/>
      <c r="DR79" s="6"/>
      <c r="DS79" s="6"/>
      <c r="DT79" s="6"/>
      <c r="DU79" s="6"/>
      <c r="DV79" s="6"/>
      <c r="DW79" s="6"/>
      <c r="DX79" s="6"/>
      <c r="DY79" s="6"/>
      <c r="DZ79" s="6"/>
      <c r="EA79" s="6"/>
      <c r="EB79" s="6"/>
      <c r="EC79" s="6"/>
      <c r="ED79" s="6"/>
      <c r="EE79" s="6"/>
      <c r="EF79" s="6"/>
      <c r="EG79" s="6"/>
      <c r="EH79" s="6"/>
      <c r="EI79" s="6"/>
      <c r="EJ79" s="6"/>
      <c r="EK79" s="6"/>
      <c r="EL79" s="6"/>
      <c r="EM79" s="6"/>
      <c r="EN79" s="6"/>
      <c r="EO79" s="6"/>
      <c r="EP79" s="6"/>
      <c r="EQ79" s="6"/>
      <c r="ER79" s="6"/>
      <c r="ES79" s="6"/>
      <c r="ET79" s="6"/>
      <c r="EU79" s="6"/>
      <c r="EV79" s="6"/>
      <c r="EW79" s="6"/>
      <c r="EX79" s="6"/>
      <c r="EY79" s="6"/>
      <c r="EZ79" s="6"/>
      <c r="FA79" s="6"/>
      <c r="FB79" s="6"/>
      <c r="FC79" s="6"/>
      <c r="FD79" s="6"/>
      <c r="FE79" s="6"/>
      <c r="FF79" s="6"/>
      <c r="FG79" s="6"/>
      <c r="FH79" s="6"/>
    </row>
    <row r="80" spans="1:164" x14ac:dyDescent="0.2">
      <c r="A80" s="14">
        <f>A79+1</f>
        <v>49</v>
      </c>
      <c r="B80" s="75"/>
      <c r="C80" s="54"/>
      <c r="D80" s="21"/>
      <c r="E80" s="38"/>
      <c r="F80" s="76"/>
      <c r="G80" s="77"/>
      <c r="H80" s="21"/>
      <c r="I80" s="78"/>
      <c r="J80" s="78"/>
      <c r="K80" s="79"/>
      <c r="L80" s="80" t="str">
        <f t="shared" si="1"/>
        <v/>
      </c>
      <c r="M80" s="198"/>
      <c r="N80" s="80" t="str">
        <f t="shared" si="2"/>
        <v/>
      </c>
      <c r="O80" s="79"/>
      <c r="P80" s="80" t="str">
        <f t="shared" si="3"/>
        <v/>
      </c>
      <c r="Q80" s="198"/>
      <c r="R80" s="197" t="str">
        <f t="shared" si="4"/>
        <v/>
      </c>
      <c r="S80" s="80" t="str">
        <f t="shared" si="5"/>
        <v/>
      </c>
      <c r="T80" s="80" t="str">
        <f t="shared" si="6"/>
        <v/>
      </c>
      <c r="U80" s="54"/>
      <c r="V80" s="79"/>
      <c r="W80" s="80" t="str">
        <f t="shared" si="7"/>
        <v/>
      </c>
      <c r="X80" s="201"/>
      <c r="Y80" s="80" t="str">
        <f t="shared" si="8"/>
        <v/>
      </c>
      <c r="Z80" s="54"/>
      <c r="AA80" s="53"/>
      <c r="AB80" s="53"/>
      <c r="AC80" s="53"/>
      <c r="AD80" s="53"/>
      <c r="AE80" s="81"/>
      <c r="AF80" s="75"/>
      <c r="AG80" s="22"/>
      <c r="AH80" s="22"/>
      <c r="AI80" s="22"/>
      <c r="AJ80" s="22"/>
      <c r="AK80" s="22"/>
      <c r="AL80" s="22"/>
      <c r="AM80" s="54"/>
      <c r="AN80" s="18"/>
      <c r="AO80" s="187"/>
      <c r="AQ80" s="32" t="str">
        <f>IF(D80&lt;&gt;"",YEAR(D80),"")</f>
        <v/>
      </c>
      <c r="AR80" s="32" t="str">
        <f>IF(D80&lt;&gt;"",MONTH(D80),"")</f>
        <v/>
      </c>
      <c r="AS80" s="32" t="str">
        <f>IF(D80&lt;&gt;"",DAY(D80),"")</f>
        <v/>
      </c>
      <c r="AT80" s="32">
        <f t="shared" si="12"/>
        <v>0</v>
      </c>
      <c r="AU80" s="32">
        <f t="shared" si="13"/>
        <v>0</v>
      </c>
      <c r="AV80" s="32">
        <f t="shared" si="14"/>
        <v>0</v>
      </c>
      <c r="AW80" s="32">
        <f t="shared" si="15"/>
        <v>0</v>
      </c>
      <c r="AX80" s="32"/>
      <c r="AY80" s="32"/>
      <c r="AZ80" s="32"/>
      <c r="BD80" s="69" t="str">
        <f t="shared" si="16"/>
        <v>canbeinvalid</v>
      </c>
      <c r="BE80" s="32"/>
      <c r="BG80" s="1"/>
      <c r="BT80" t="str">
        <f t="shared" si="17"/>
        <v/>
      </c>
      <c r="BY80" t="str">
        <f t="shared" si="19"/>
        <v/>
      </c>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row>
    <row r="81" spans="1:164" x14ac:dyDescent="0.2">
      <c r="A81" s="14">
        <f t="shared" ref="A81:A108" si="20">A80+1</f>
        <v>50</v>
      </c>
      <c r="B81" s="75"/>
      <c r="C81" s="54"/>
      <c r="D81" s="21"/>
      <c r="E81" s="38"/>
      <c r="F81" s="76"/>
      <c r="G81" s="77"/>
      <c r="H81" s="21"/>
      <c r="I81" s="78"/>
      <c r="J81" s="78"/>
      <c r="K81" s="79"/>
      <c r="L81" s="80" t="str">
        <f t="shared" si="1"/>
        <v/>
      </c>
      <c r="M81" s="198"/>
      <c r="N81" s="80" t="str">
        <f t="shared" si="2"/>
        <v/>
      </c>
      <c r="O81" s="79"/>
      <c r="P81" s="80" t="str">
        <f t="shared" si="3"/>
        <v/>
      </c>
      <c r="Q81" s="198"/>
      <c r="R81" s="197" t="str">
        <f t="shared" si="4"/>
        <v/>
      </c>
      <c r="S81" s="80" t="str">
        <f t="shared" si="5"/>
        <v/>
      </c>
      <c r="T81" s="80" t="str">
        <f t="shared" si="6"/>
        <v/>
      </c>
      <c r="U81" s="54"/>
      <c r="V81" s="79"/>
      <c r="W81" s="80" t="str">
        <f t="shared" si="7"/>
        <v/>
      </c>
      <c r="X81" s="201"/>
      <c r="Y81" s="80" t="str">
        <f t="shared" si="8"/>
        <v/>
      </c>
      <c r="Z81" s="54"/>
      <c r="AA81" s="53"/>
      <c r="AB81" s="53"/>
      <c r="AC81" s="53"/>
      <c r="AD81" s="53"/>
      <c r="AE81" s="81"/>
      <c r="AF81" s="75"/>
      <c r="AG81" s="22"/>
      <c r="AH81" s="22"/>
      <c r="AI81" s="22"/>
      <c r="AJ81" s="22"/>
      <c r="AK81" s="22"/>
      <c r="AL81" s="22"/>
      <c r="AM81" s="54"/>
      <c r="AN81" s="18"/>
      <c r="AO81" s="187"/>
      <c r="AQ81" s="32" t="str">
        <f t="shared" ref="AQ81:AQ108" si="21">IF(D81&lt;&gt;"",YEAR(D81),"")</f>
        <v/>
      </c>
      <c r="AR81" s="32" t="str">
        <f t="shared" ref="AR81:AR108" si="22">IF(D81&lt;&gt;"",MONTH(D81),"")</f>
        <v/>
      </c>
      <c r="AS81" s="32" t="str">
        <f t="shared" ref="AS81:AS108" si="23">IF(D81&lt;&gt;"",DAY(D81),"")</f>
        <v/>
      </c>
      <c r="AT81" s="32">
        <f t="shared" si="12"/>
        <v>0</v>
      </c>
      <c r="AU81" s="32">
        <f t="shared" si="13"/>
        <v>0</v>
      </c>
      <c r="AV81" s="32">
        <f t="shared" si="14"/>
        <v>0</v>
      </c>
      <c r="AW81" s="32">
        <f t="shared" si="15"/>
        <v>0</v>
      </c>
      <c r="AX81" s="32"/>
      <c r="AY81" s="32"/>
      <c r="AZ81" s="32"/>
      <c r="BD81" s="69" t="str">
        <f t="shared" si="16"/>
        <v>canbeinvalid</v>
      </c>
      <c r="BE81" s="32"/>
      <c r="BG81" s="1"/>
      <c r="BT81" t="str">
        <f t="shared" si="17"/>
        <v/>
      </c>
      <c r="BY81" t="str">
        <f t="shared" si="19"/>
        <v/>
      </c>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row>
    <row r="82" spans="1:164" x14ac:dyDescent="0.2">
      <c r="A82" s="14">
        <f t="shared" si="20"/>
        <v>51</v>
      </c>
      <c r="B82" s="75"/>
      <c r="C82" s="54"/>
      <c r="D82" s="21"/>
      <c r="E82" s="38"/>
      <c r="F82" s="76"/>
      <c r="G82" s="77"/>
      <c r="H82" s="21"/>
      <c r="I82" s="78"/>
      <c r="J82" s="78"/>
      <c r="K82" s="79"/>
      <c r="L82" s="80" t="str">
        <f t="shared" si="1"/>
        <v/>
      </c>
      <c r="M82" s="198"/>
      <c r="N82" s="80" t="str">
        <f t="shared" si="2"/>
        <v/>
      </c>
      <c r="O82" s="79"/>
      <c r="P82" s="80" t="str">
        <f t="shared" si="3"/>
        <v/>
      </c>
      <c r="Q82" s="198"/>
      <c r="R82" s="197" t="str">
        <f t="shared" si="4"/>
        <v/>
      </c>
      <c r="S82" s="80" t="str">
        <f t="shared" si="5"/>
        <v/>
      </c>
      <c r="T82" s="80" t="str">
        <f t="shared" si="6"/>
        <v/>
      </c>
      <c r="U82" s="54"/>
      <c r="V82" s="79"/>
      <c r="W82" s="80" t="str">
        <f t="shared" si="7"/>
        <v/>
      </c>
      <c r="X82" s="201"/>
      <c r="Y82" s="80" t="str">
        <f t="shared" si="8"/>
        <v/>
      </c>
      <c r="Z82" s="54"/>
      <c r="AA82" s="53"/>
      <c r="AB82" s="53"/>
      <c r="AC82" s="53"/>
      <c r="AD82" s="53"/>
      <c r="AE82" s="81"/>
      <c r="AF82" s="75"/>
      <c r="AG82" s="22"/>
      <c r="AH82" s="22"/>
      <c r="AI82" s="22"/>
      <c r="AJ82" s="22"/>
      <c r="AK82" s="22"/>
      <c r="AL82" s="22"/>
      <c r="AM82" s="54"/>
      <c r="AN82" s="18"/>
      <c r="AO82" s="187"/>
      <c r="AQ82" s="32" t="str">
        <f t="shared" si="21"/>
        <v/>
      </c>
      <c r="AR82" s="32" t="str">
        <f t="shared" si="22"/>
        <v/>
      </c>
      <c r="AS82" s="32" t="str">
        <f t="shared" si="23"/>
        <v/>
      </c>
      <c r="AT82" s="32">
        <f t="shared" si="12"/>
        <v>0</v>
      </c>
      <c r="AU82" s="32">
        <f t="shared" si="13"/>
        <v>0</v>
      </c>
      <c r="AV82" s="32">
        <f t="shared" si="14"/>
        <v>0</v>
      </c>
      <c r="AW82" s="32">
        <f t="shared" si="15"/>
        <v>0</v>
      </c>
      <c r="AX82" s="32"/>
      <c r="AY82" s="32"/>
      <c r="AZ82" s="32"/>
      <c r="BD82" s="69" t="str">
        <f t="shared" si="16"/>
        <v>canbeinvalid</v>
      </c>
      <c r="BE82" s="32"/>
      <c r="BG82" s="1"/>
      <c r="BT82" t="str">
        <f t="shared" si="17"/>
        <v/>
      </c>
      <c r="BY82" t="str">
        <f t="shared" si="19"/>
        <v/>
      </c>
      <c r="CG82" s="6"/>
      <c r="CH82" s="6"/>
      <c r="CI82" s="6"/>
      <c r="CJ82" s="6"/>
      <c r="CK82" s="6"/>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6"/>
      <c r="DL82" s="6"/>
      <c r="DM82" s="6"/>
      <c r="DN82" s="6"/>
      <c r="DO82" s="6"/>
      <c r="DP82" s="6"/>
      <c r="DQ82" s="6"/>
      <c r="DR82" s="6"/>
      <c r="DS82" s="6"/>
      <c r="DT82" s="6"/>
      <c r="DU82" s="6"/>
      <c r="DV82" s="6"/>
      <c r="DW82" s="6"/>
      <c r="DX82" s="6"/>
      <c r="DY82" s="6"/>
      <c r="DZ82" s="6"/>
      <c r="EA82" s="6"/>
      <c r="EB82" s="6"/>
      <c r="EC82" s="6"/>
      <c r="ED82" s="6"/>
      <c r="EE82" s="6"/>
      <c r="EF82" s="6"/>
      <c r="EG82" s="6"/>
      <c r="EH82" s="6"/>
      <c r="EI82" s="6"/>
      <c r="EJ82" s="6"/>
      <c r="EK82" s="6"/>
      <c r="EL82" s="6"/>
      <c r="EM82" s="6"/>
      <c r="EN82" s="6"/>
      <c r="EO82" s="6"/>
      <c r="EP82" s="6"/>
      <c r="EQ82" s="6"/>
      <c r="ER82" s="6"/>
      <c r="ES82" s="6"/>
      <c r="ET82" s="6"/>
      <c r="EU82" s="6"/>
      <c r="EV82" s="6"/>
      <c r="EW82" s="6"/>
      <c r="EX82" s="6"/>
      <c r="EY82" s="6"/>
      <c r="EZ82" s="6"/>
      <c r="FA82" s="6"/>
      <c r="FB82" s="6"/>
      <c r="FC82" s="6"/>
      <c r="FD82" s="6"/>
      <c r="FE82" s="6"/>
      <c r="FF82" s="6"/>
      <c r="FG82" s="6"/>
      <c r="FH82" s="6"/>
    </row>
    <row r="83" spans="1:164" x14ac:dyDescent="0.2">
      <c r="A83" s="14">
        <f t="shared" si="20"/>
        <v>52</v>
      </c>
      <c r="B83" s="75"/>
      <c r="C83" s="54"/>
      <c r="D83" s="21"/>
      <c r="E83" s="38"/>
      <c r="F83" s="76"/>
      <c r="G83" s="77"/>
      <c r="H83" s="21"/>
      <c r="I83" s="78"/>
      <c r="J83" s="78"/>
      <c r="K83" s="79"/>
      <c r="L83" s="80" t="str">
        <f t="shared" si="1"/>
        <v/>
      </c>
      <c r="M83" s="198"/>
      <c r="N83" s="80" t="str">
        <f t="shared" si="2"/>
        <v/>
      </c>
      <c r="O83" s="79"/>
      <c r="P83" s="80" t="str">
        <f t="shared" si="3"/>
        <v/>
      </c>
      <c r="Q83" s="198"/>
      <c r="R83" s="197" t="str">
        <f t="shared" si="4"/>
        <v/>
      </c>
      <c r="S83" s="80" t="str">
        <f t="shared" si="5"/>
        <v/>
      </c>
      <c r="T83" s="80" t="str">
        <f t="shared" si="6"/>
        <v/>
      </c>
      <c r="U83" s="54"/>
      <c r="V83" s="79"/>
      <c r="W83" s="80" t="str">
        <f t="shared" si="7"/>
        <v/>
      </c>
      <c r="X83" s="201"/>
      <c r="Y83" s="80" t="str">
        <f t="shared" si="8"/>
        <v/>
      </c>
      <c r="Z83" s="54"/>
      <c r="AA83" s="53"/>
      <c r="AB83" s="53"/>
      <c r="AC83" s="53"/>
      <c r="AD83" s="53"/>
      <c r="AE83" s="81"/>
      <c r="AF83" s="75"/>
      <c r="AG83" s="22"/>
      <c r="AH83" s="22"/>
      <c r="AI83" s="22"/>
      <c r="AJ83" s="22"/>
      <c r="AK83" s="22"/>
      <c r="AL83" s="22"/>
      <c r="AM83" s="54"/>
      <c r="AN83" s="18"/>
      <c r="AO83" s="187"/>
      <c r="AQ83" s="32" t="str">
        <f t="shared" si="21"/>
        <v/>
      </c>
      <c r="AR83" s="32" t="str">
        <f t="shared" si="22"/>
        <v/>
      </c>
      <c r="AS83" s="32" t="str">
        <f t="shared" si="23"/>
        <v/>
      </c>
      <c r="AT83" s="32">
        <f t="shared" si="12"/>
        <v>0</v>
      </c>
      <c r="AU83" s="32">
        <f t="shared" si="13"/>
        <v>0</v>
      </c>
      <c r="AV83" s="32">
        <f t="shared" si="14"/>
        <v>0</v>
      </c>
      <c r="AW83" s="32">
        <f t="shared" si="15"/>
        <v>0</v>
      </c>
      <c r="AX83" s="32"/>
      <c r="AY83" s="32"/>
      <c r="AZ83" s="32"/>
      <c r="BD83" s="69" t="str">
        <f t="shared" si="16"/>
        <v>canbeinvalid</v>
      </c>
      <c r="BE83" s="32"/>
      <c r="BG83" s="1"/>
      <c r="BT83" t="str">
        <f t="shared" si="17"/>
        <v/>
      </c>
      <c r="BY83" t="str">
        <f t="shared" si="19"/>
        <v/>
      </c>
      <c r="CG83" s="6"/>
      <c r="CH83" s="6"/>
      <c r="CI83" s="6"/>
      <c r="CJ83" s="6"/>
      <c r="CK83" s="6"/>
      <c r="CL83" s="6"/>
      <c r="CM83" s="6"/>
      <c r="CN83" s="6"/>
      <c r="CO83" s="6"/>
      <c r="CP83" s="6"/>
      <c r="CQ83" s="6"/>
      <c r="CR83" s="6"/>
      <c r="CS83" s="6"/>
      <c r="CT83" s="6"/>
      <c r="CU83" s="6"/>
      <c r="CV83" s="6"/>
      <c r="CW83" s="6"/>
      <c r="CX83" s="6"/>
      <c r="CY83" s="6"/>
      <c r="CZ83" s="6"/>
      <c r="DA83" s="6"/>
      <c r="DB83" s="6"/>
      <c r="DC83" s="6"/>
      <c r="DD83" s="6"/>
      <c r="DE83" s="6"/>
      <c r="DF83" s="6"/>
      <c r="DG83" s="6"/>
      <c r="DH83" s="6"/>
      <c r="DI83" s="6"/>
      <c r="DJ83" s="6"/>
      <c r="DK83" s="6"/>
      <c r="DL83" s="6"/>
      <c r="DM83" s="6"/>
      <c r="DN83" s="6"/>
      <c r="DO83" s="6"/>
      <c r="DP83" s="6"/>
      <c r="DQ83" s="6"/>
      <c r="DR83" s="6"/>
      <c r="DS83" s="6"/>
      <c r="DT83" s="6"/>
      <c r="DU83" s="6"/>
      <c r="DV83" s="6"/>
      <c r="DW83" s="6"/>
      <c r="DX83" s="6"/>
      <c r="DY83" s="6"/>
      <c r="DZ83" s="6"/>
      <c r="EA83" s="6"/>
      <c r="EB83" s="6"/>
      <c r="EC83" s="6"/>
      <c r="ED83" s="6"/>
      <c r="EE83" s="6"/>
      <c r="EF83" s="6"/>
      <c r="EG83" s="6"/>
      <c r="EH83" s="6"/>
      <c r="EI83" s="6"/>
      <c r="EJ83" s="6"/>
      <c r="EK83" s="6"/>
      <c r="EL83" s="6"/>
      <c r="EM83" s="6"/>
      <c r="EN83" s="6"/>
      <c r="EO83" s="6"/>
      <c r="EP83" s="6"/>
      <c r="EQ83" s="6"/>
      <c r="ER83" s="6"/>
      <c r="ES83" s="6"/>
      <c r="ET83" s="6"/>
      <c r="EU83" s="6"/>
      <c r="EV83" s="6"/>
      <c r="EW83" s="6"/>
      <c r="EX83" s="6"/>
      <c r="EY83" s="6"/>
      <c r="EZ83" s="6"/>
      <c r="FA83" s="6"/>
      <c r="FB83" s="6"/>
      <c r="FC83" s="6"/>
      <c r="FD83" s="6"/>
      <c r="FE83" s="6"/>
      <c r="FF83" s="6"/>
      <c r="FG83" s="6"/>
      <c r="FH83" s="6"/>
    </row>
    <row r="84" spans="1:164" x14ac:dyDescent="0.2">
      <c r="A84" s="14">
        <f t="shared" si="20"/>
        <v>53</v>
      </c>
      <c r="B84" s="75"/>
      <c r="C84" s="54"/>
      <c r="D84" s="21"/>
      <c r="E84" s="38"/>
      <c r="F84" s="76"/>
      <c r="G84" s="77"/>
      <c r="H84" s="21"/>
      <c r="I84" s="78"/>
      <c r="J84" s="78"/>
      <c r="K84" s="79"/>
      <c r="L84" s="80" t="str">
        <f t="shared" si="1"/>
        <v/>
      </c>
      <c r="M84" s="198"/>
      <c r="N84" s="80" t="str">
        <f t="shared" si="2"/>
        <v/>
      </c>
      <c r="O84" s="79"/>
      <c r="P84" s="80" t="str">
        <f t="shared" si="3"/>
        <v/>
      </c>
      <c r="Q84" s="198"/>
      <c r="R84" s="197" t="str">
        <f t="shared" si="4"/>
        <v/>
      </c>
      <c r="S84" s="80" t="str">
        <f t="shared" si="5"/>
        <v/>
      </c>
      <c r="T84" s="80" t="str">
        <f t="shared" si="6"/>
        <v/>
      </c>
      <c r="U84" s="54"/>
      <c r="V84" s="79"/>
      <c r="W84" s="80" t="str">
        <f t="shared" si="7"/>
        <v/>
      </c>
      <c r="X84" s="201"/>
      <c r="Y84" s="80" t="str">
        <f t="shared" si="8"/>
        <v/>
      </c>
      <c r="Z84" s="54"/>
      <c r="AA84" s="53"/>
      <c r="AB84" s="53"/>
      <c r="AC84" s="53"/>
      <c r="AD84" s="53"/>
      <c r="AE84" s="81"/>
      <c r="AF84" s="75"/>
      <c r="AG84" s="22"/>
      <c r="AH84" s="22"/>
      <c r="AI84" s="22"/>
      <c r="AJ84" s="22"/>
      <c r="AK84" s="22"/>
      <c r="AL84" s="22"/>
      <c r="AM84" s="54"/>
      <c r="AN84" s="18"/>
      <c r="AO84" s="187"/>
      <c r="AQ84" s="32" t="str">
        <f t="shared" si="21"/>
        <v/>
      </c>
      <c r="AR84" s="32" t="str">
        <f t="shared" si="22"/>
        <v/>
      </c>
      <c r="AS84" s="32" t="str">
        <f t="shared" si="23"/>
        <v/>
      </c>
      <c r="AT84" s="32">
        <f t="shared" si="12"/>
        <v>0</v>
      </c>
      <c r="AU84" s="32">
        <f t="shared" si="13"/>
        <v>0</v>
      </c>
      <c r="AV84" s="32">
        <f t="shared" si="14"/>
        <v>0</v>
      </c>
      <c r="AW84" s="32">
        <f t="shared" si="15"/>
        <v>0</v>
      </c>
      <c r="AX84" s="32"/>
      <c r="AY84" s="32"/>
      <c r="AZ84" s="32"/>
      <c r="BD84" s="69" t="str">
        <f t="shared" si="16"/>
        <v>canbeinvalid</v>
      </c>
      <c r="BE84" s="32"/>
      <c r="BG84" s="1"/>
      <c r="BT84" t="str">
        <f t="shared" si="17"/>
        <v/>
      </c>
      <c r="BY84" t="str">
        <f t="shared" si="19"/>
        <v/>
      </c>
      <c r="CG84" s="6"/>
      <c r="CH84" s="6"/>
      <c r="CI84" s="6"/>
      <c r="CJ84" s="6"/>
      <c r="CK84" s="6"/>
      <c r="CL84" s="6"/>
      <c r="CM84" s="6"/>
      <c r="CN84" s="6"/>
      <c r="CO84" s="6"/>
      <c r="CP84" s="6"/>
      <c r="CQ84" s="6"/>
      <c r="CR84" s="6"/>
      <c r="CS84" s="6"/>
      <c r="CT84" s="6"/>
      <c r="CU84" s="6"/>
      <c r="CV84" s="6"/>
      <c r="CW84" s="6"/>
      <c r="CX84" s="6"/>
      <c r="CY84" s="6"/>
      <c r="CZ84" s="6"/>
      <c r="DA84" s="6"/>
      <c r="DB84" s="6"/>
      <c r="DC84" s="6"/>
      <c r="DD84" s="6"/>
      <c r="DE84" s="6"/>
      <c r="DF84" s="6"/>
      <c r="DG84" s="6"/>
      <c r="DH84" s="6"/>
      <c r="DI84" s="6"/>
      <c r="DJ84" s="6"/>
      <c r="DK84" s="6"/>
      <c r="DL84" s="6"/>
      <c r="DM84" s="6"/>
      <c r="DN84" s="6"/>
      <c r="DO84" s="6"/>
      <c r="DP84" s="6"/>
      <c r="DQ84" s="6"/>
      <c r="DR84" s="6"/>
      <c r="DS84" s="6"/>
      <c r="DT84" s="6"/>
      <c r="DU84" s="6"/>
      <c r="DV84" s="6"/>
      <c r="DW84" s="6"/>
      <c r="DX84" s="6"/>
      <c r="DY84" s="6"/>
      <c r="DZ84" s="6"/>
      <c r="EA84" s="6"/>
      <c r="EB84" s="6"/>
      <c r="EC84" s="6"/>
      <c r="ED84" s="6"/>
      <c r="EE84" s="6"/>
      <c r="EF84" s="6"/>
      <c r="EG84" s="6"/>
      <c r="EH84" s="6"/>
      <c r="EI84" s="6"/>
      <c r="EJ84" s="6"/>
      <c r="EK84" s="6"/>
      <c r="EL84" s="6"/>
      <c r="EM84" s="6"/>
      <c r="EN84" s="6"/>
      <c r="EO84" s="6"/>
      <c r="EP84" s="6"/>
      <c r="EQ84" s="6"/>
      <c r="ER84" s="6"/>
      <c r="ES84" s="6"/>
      <c r="ET84" s="6"/>
      <c r="EU84" s="6"/>
      <c r="EV84" s="6"/>
      <c r="EW84" s="6"/>
      <c r="EX84" s="6"/>
      <c r="EY84" s="6"/>
      <c r="EZ84" s="6"/>
      <c r="FA84" s="6"/>
      <c r="FB84" s="6"/>
      <c r="FC84" s="6"/>
      <c r="FD84" s="6"/>
      <c r="FE84" s="6"/>
      <c r="FF84" s="6"/>
      <c r="FG84" s="6"/>
      <c r="FH84" s="6"/>
    </row>
    <row r="85" spans="1:164" x14ac:dyDescent="0.2">
      <c r="A85" s="14">
        <f t="shared" si="20"/>
        <v>54</v>
      </c>
      <c r="B85" s="75"/>
      <c r="C85" s="54"/>
      <c r="D85" s="21"/>
      <c r="E85" s="38"/>
      <c r="F85" s="76"/>
      <c r="G85" s="77"/>
      <c r="H85" s="21"/>
      <c r="I85" s="78"/>
      <c r="J85" s="78"/>
      <c r="K85" s="79"/>
      <c r="L85" s="80" t="str">
        <f t="shared" si="1"/>
        <v/>
      </c>
      <c r="M85" s="198"/>
      <c r="N85" s="80" t="str">
        <f t="shared" si="2"/>
        <v/>
      </c>
      <c r="O85" s="79"/>
      <c r="P85" s="80" t="str">
        <f t="shared" si="3"/>
        <v/>
      </c>
      <c r="Q85" s="198"/>
      <c r="R85" s="197" t="str">
        <f t="shared" si="4"/>
        <v/>
      </c>
      <c r="S85" s="80" t="str">
        <f t="shared" si="5"/>
        <v/>
      </c>
      <c r="T85" s="80" t="str">
        <f t="shared" si="6"/>
        <v/>
      </c>
      <c r="U85" s="54"/>
      <c r="V85" s="79"/>
      <c r="W85" s="80" t="str">
        <f t="shared" si="7"/>
        <v/>
      </c>
      <c r="X85" s="201"/>
      <c r="Y85" s="80" t="str">
        <f t="shared" si="8"/>
        <v/>
      </c>
      <c r="Z85" s="54"/>
      <c r="AA85" s="53"/>
      <c r="AB85" s="53"/>
      <c r="AC85" s="53"/>
      <c r="AD85" s="53"/>
      <c r="AE85" s="81"/>
      <c r="AF85" s="75"/>
      <c r="AG85" s="22"/>
      <c r="AH85" s="22"/>
      <c r="AI85" s="22"/>
      <c r="AJ85" s="22"/>
      <c r="AK85" s="22"/>
      <c r="AL85" s="22"/>
      <c r="AM85" s="54"/>
      <c r="AN85" s="18"/>
      <c r="AO85" s="187"/>
      <c r="AQ85" s="32" t="str">
        <f t="shared" si="21"/>
        <v/>
      </c>
      <c r="AR85" s="32" t="str">
        <f t="shared" si="22"/>
        <v/>
      </c>
      <c r="AS85" s="32" t="str">
        <f t="shared" si="23"/>
        <v/>
      </c>
      <c r="AT85" s="32">
        <f t="shared" si="12"/>
        <v>0</v>
      </c>
      <c r="AU85" s="32">
        <f t="shared" si="13"/>
        <v>0</v>
      </c>
      <c r="AV85" s="32">
        <f t="shared" si="14"/>
        <v>0</v>
      </c>
      <c r="AW85" s="32">
        <f t="shared" si="15"/>
        <v>0</v>
      </c>
      <c r="AX85" s="32"/>
      <c r="AY85" s="32"/>
      <c r="AZ85" s="32"/>
      <c r="BD85" s="69" t="str">
        <f t="shared" si="16"/>
        <v>canbeinvalid</v>
      </c>
      <c r="BE85" s="32"/>
      <c r="BG85" s="1"/>
      <c r="BT85" t="str">
        <f t="shared" si="17"/>
        <v/>
      </c>
      <c r="BY85" t="str">
        <f t="shared" si="19"/>
        <v/>
      </c>
      <c r="CG85" s="6"/>
      <c r="CH85" s="6"/>
      <c r="CI85" s="6"/>
      <c r="CJ85" s="6"/>
      <c r="CK85" s="6"/>
      <c r="CL85" s="6"/>
      <c r="CM85" s="6"/>
      <c r="CN85" s="6"/>
      <c r="CO85" s="6"/>
      <c r="CP85" s="6"/>
      <c r="CQ85" s="6"/>
      <c r="CR85" s="6"/>
      <c r="CS85" s="6"/>
      <c r="CT85" s="6"/>
      <c r="CU85" s="6"/>
      <c r="CV85" s="6"/>
      <c r="CW85" s="6"/>
      <c r="CX85" s="6"/>
      <c r="CY85" s="6"/>
      <c r="CZ85" s="6"/>
      <c r="DA85" s="6"/>
      <c r="DB85" s="6"/>
      <c r="DC85" s="6"/>
      <c r="DD85" s="6"/>
      <c r="DE85" s="6"/>
      <c r="DF85" s="6"/>
      <c r="DG85" s="6"/>
      <c r="DH85" s="6"/>
      <c r="DI85" s="6"/>
      <c r="DJ85" s="6"/>
      <c r="DK85" s="6"/>
      <c r="DL85" s="6"/>
      <c r="DM85" s="6"/>
      <c r="DN85" s="6"/>
      <c r="DO85" s="6"/>
      <c r="DP85" s="6"/>
      <c r="DQ85" s="6"/>
      <c r="DR85" s="6"/>
      <c r="DS85" s="6"/>
      <c r="DT85" s="6"/>
      <c r="DU85" s="6"/>
      <c r="DV85" s="6"/>
      <c r="DW85" s="6"/>
      <c r="DX85" s="6"/>
      <c r="DY85" s="6"/>
      <c r="DZ85" s="6"/>
      <c r="EA85" s="6"/>
      <c r="EB85" s="6"/>
      <c r="EC85" s="6"/>
      <c r="ED85" s="6"/>
      <c r="EE85" s="6"/>
      <c r="EF85" s="6"/>
      <c r="EG85" s="6"/>
      <c r="EH85" s="6"/>
      <c r="EI85" s="6"/>
      <c r="EJ85" s="6"/>
      <c r="EK85" s="6"/>
      <c r="EL85" s="6"/>
      <c r="EM85" s="6"/>
      <c r="EN85" s="6"/>
      <c r="EO85" s="6"/>
      <c r="EP85" s="6"/>
      <c r="EQ85" s="6"/>
      <c r="ER85" s="6"/>
      <c r="ES85" s="6"/>
      <c r="ET85" s="6"/>
      <c r="EU85" s="6"/>
      <c r="EV85" s="6"/>
      <c r="EW85" s="6"/>
      <c r="EX85" s="6"/>
      <c r="EY85" s="6"/>
      <c r="EZ85" s="6"/>
      <c r="FA85" s="6"/>
      <c r="FB85" s="6"/>
      <c r="FC85" s="6"/>
      <c r="FD85" s="6"/>
      <c r="FE85" s="6"/>
      <c r="FF85" s="6"/>
      <c r="FG85" s="6"/>
      <c r="FH85" s="6"/>
    </row>
    <row r="86" spans="1:164" x14ac:dyDescent="0.2">
      <c r="A86" s="14">
        <f t="shared" si="20"/>
        <v>55</v>
      </c>
      <c r="B86" s="75"/>
      <c r="C86" s="54"/>
      <c r="D86" s="21"/>
      <c r="E86" s="38"/>
      <c r="F86" s="76"/>
      <c r="G86" s="77"/>
      <c r="H86" s="21"/>
      <c r="I86" s="78"/>
      <c r="J86" s="78"/>
      <c r="K86" s="79"/>
      <c r="L86" s="80" t="str">
        <f t="shared" si="1"/>
        <v/>
      </c>
      <c r="M86" s="198"/>
      <c r="N86" s="80" t="str">
        <f t="shared" si="2"/>
        <v/>
      </c>
      <c r="O86" s="79"/>
      <c r="P86" s="80" t="str">
        <f t="shared" si="3"/>
        <v/>
      </c>
      <c r="Q86" s="198"/>
      <c r="R86" s="197" t="str">
        <f t="shared" si="4"/>
        <v/>
      </c>
      <c r="S86" s="80" t="str">
        <f t="shared" si="5"/>
        <v/>
      </c>
      <c r="T86" s="80" t="str">
        <f t="shared" si="6"/>
        <v/>
      </c>
      <c r="U86" s="54"/>
      <c r="V86" s="79"/>
      <c r="W86" s="80" t="str">
        <f t="shared" si="7"/>
        <v/>
      </c>
      <c r="X86" s="201"/>
      <c r="Y86" s="80" t="str">
        <f t="shared" si="8"/>
        <v/>
      </c>
      <c r="Z86" s="54"/>
      <c r="AA86" s="53"/>
      <c r="AB86" s="53"/>
      <c r="AC86" s="53"/>
      <c r="AD86" s="53"/>
      <c r="AE86" s="81"/>
      <c r="AF86" s="75"/>
      <c r="AG86" s="22"/>
      <c r="AH86" s="22"/>
      <c r="AI86" s="22"/>
      <c r="AJ86" s="22"/>
      <c r="AK86" s="22"/>
      <c r="AL86" s="22"/>
      <c r="AM86" s="54"/>
      <c r="AN86" s="18"/>
      <c r="AO86" s="187"/>
      <c r="AQ86" s="32" t="str">
        <f t="shared" si="21"/>
        <v/>
      </c>
      <c r="AR86" s="32" t="str">
        <f t="shared" si="22"/>
        <v/>
      </c>
      <c r="AS86" s="32" t="str">
        <f t="shared" si="23"/>
        <v/>
      </c>
      <c r="AT86" s="32">
        <f t="shared" si="12"/>
        <v>0</v>
      </c>
      <c r="AU86" s="32">
        <f t="shared" si="13"/>
        <v>0</v>
      </c>
      <c r="AV86" s="32">
        <f t="shared" si="14"/>
        <v>0</v>
      </c>
      <c r="AW86" s="32">
        <f t="shared" si="15"/>
        <v>0</v>
      </c>
      <c r="AX86" s="32"/>
      <c r="AY86" s="32"/>
      <c r="AZ86" s="32"/>
      <c r="BD86" s="69" t="str">
        <f t="shared" si="16"/>
        <v>canbeinvalid</v>
      </c>
      <c r="BE86" s="32"/>
      <c r="BG86" s="1"/>
      <c r="BT86" t="str">
        <f t="shared" si="17"/>
        <v/>
      </c>
      <c r="BY86" t="str">
        <f t="shared" si="19"/>
        <v/>
      </c>
      <c r="CG86" s="6"/>
      <c r="CH86" s="6"/>
      <c r="CI86" s="6"/>
      <c r="CJ86" s="6"/>
      <c r="CK86" s="6"/>
      <c r="CL86" s="6"/>
      <c r="CM86" s="6"/>
      <c r="CN86" s="6"/>
      <c r="CO86" s="6"/>
      <c r="CP86" s="6"/>
      <c r="CQ86" s="6"/>
      <c r="CR86" s="6"/>
      <c r="CS86" s="6"/>
      <c r="CT86" s="6"/>
      <c r="CU86" s="6"/>
      <c r="CV86" s="6"/>
      <c r="CW86" s="6"/>
      <c r="CX86" s="6"/>
      <c r="CY86" s="6"/>
      <c r="CZ86" s="6"/>
      <c r="DA86" s="6"/>
      <c r="DB86" s="6"/>
      <c r="DC86" s="6"/>
      <c r="DD86" s="6"/>
      <c r="DE86" s="6"/>
      <c r="DF86" s="6"/>
      <c r="DG86" s="6"/>
      <c r="DH86" s="6"/>
      <c r="DI86" s="6"/>
      <c r="DJ86" s="6"/>
      <c r="DK86" s="6"/>
      <c r="DL86" s="6"/>
      <c r="DM86" s="6"/>
      <c r="DN86" s="6"/>
      <c r="DO86" s="6"/>
      <c r="DP86" s="6"/>
      <c r="DQ86" s="6"/>
      <c r="DR86" s="6"/>
      <c r="DS86" s="6"/>
      <c r="DT86" s="6"/>
      <c r="DU86" s="6"/>
      <c r="DV86" s="6"/>
      <c r="DW86" s="6"/>
      <c r="DX86" s="6"/>
      <c r="DY86" s="6"/>
      <c r="DZ86" s="6"/>
      <c r="EA86" s="6"/>
      <c r="EB86" s="6"/>
      <c r="EC86" s="6"/>
      <c r="ED86" s="6"/>
      <c r="EE86" s="6"/>
      <c r="EF86" s="6"/>
      <c r="EG86" s="6"/>
      <c r="EH86" s="6"/>
      <c r="EI86" s="6"/>
      <c r="EJ86" s="6"/>
      <c r="EK86" s="6"/>
      <c r="EL86" s="6"/>
      <c r="EM86" s="6"/>
      <c r="EN86" s="6"/>
      <c r="EO86" s="6"/>
      <c r="EP86" s="6"/>
      <c r="EQ86" s="6"/>
      <c r="ER86" s="6"/>
      <c r="ES86" s="6"/>
      <c r="ET86" s="6"/>
      <c r="EU86" s="6"/>
      <c r="EV86" s="6"/>
      <c r="EW86" s="6"/>
      <c r="EX86" s="6"/>
      <c r="EY86" s="6"/>
      <c r="EZ86" s="6"/>
      <c r="FA86" s="6"/>
      <c r="FB86" s="6"/>
      <c r="FC86" s="6"/>
      <c r="FD86" s="6"/>
      <c r="FE86" s="6"/>
      <c r="FF86" s="6"/>
      <c r="FG86" s="6"/>
      <c r="FH86" s="6"/>
    </row>
    <row r="87" spans="1:164" x14ac:dyDescent="0.2">
      <c r="A87" s="14">
        <f t="shared" si="20"/>
        <v>56</v>
      </c>
      <c r="B87" s="75"/>
      <c r="C87" s="54"/>
      <c r="D87" s="21"/>
      <c r="E87" s="38"/>
      <c r="F87" s="76"/>
      <c r="G87" s="77"/>
      <c r="H87" s="21"/>
      <c r="I87" s="78"/>
      <c r="J87" s="78"/>
      <c r="K87" s="79"/>
      <c r="L87" s="80" t="str">
        <f t="shared" si="1"/>
        <v/>
      </c>
      <c r="M87" s="198"/>
      <c r="N87" s="80" t="str">
        <f t="shared" si="2"/>
        <v/>
      </c>
      <c r="O87" s="79"/>
      <c r="P87" s="80" t="str">
        <f t="shared" si="3"/>
        <v/>
      </c>
      <c r="Q87" s="198"/>
      <c r="R87" s="197" t="str">
        <f t="shared" si="4"/>
        <v/>
      </c>
      <c r="S87" s="80" t="str">
        <f t="shared" si="5"/>
        <v/>
      </c>
      <c r="T87" s="80" t="str">
        <f t="shared" si="6"/>
        <v/>
      </c>
      <c r="U87" s="54"/>
      <c r="V87" s="79"/>
      <c r="W87" s="80" t="str">
        <f t="shared" si="7"/>
        <v/>
      </c>
      <c r="X87" s="201"/>
      <c r="Y87" s="80" t="str">
        <f t="shared" si="8"/>
        <v/>
      </c>
      <c r="Z87" s="54"/>
      <c r="AA87" s="53"/>
      <c r="AB87" s="53"/>
      <c r="AC87" s="53"/>
      <c r="AD87" s="53"/>
      <c r="AE87" s="81"/>
      <c r="AF87" s="75"/>
      <c r="AG87" s="22"/>
      <c r="AH87" s="22"/>
      <c r="AI87" s="22"/>
      <c r="AJ87" s="22"/>
      <c r="AK87" s="22"/>
      <c r="AL87" s="22"/>
      <c r="AM87" s="54"/>
      <c r="AN87" s="18"/>
      <c r="AO87" s="187"/>
      <c r="AQ87" s="32" t="str">
        <f t="shared" si="21"/>
        <v/>
      </c>
      <c r="AR87" s="32" t="str">
        <f t="shared" si="22"/>
        <v/>
      </c>
      <c r="AS87" s="32" t="str">
        <f t="shared" si="23"/>
        <v/>
      </c>
      <c r="AT87" s="32">
        <f t="shared" si="12"/>
        <v>0</v>
      </c>
      <c r="AU87" s="32">
        <f t="shared" si="13"/>
        <v>0</v>
      </c>
      <c r="AV87" s="32">
        <f t="shared" si="14"/>
        <v>0</v>
      </c>
      <c r="AW87" s="32">
        <f t="shared" si="15"/>
        <v>0</v>
      </c>
      <c r="AX87" s="32"/>
      <c r="AY87" s="32"/>
      <c r="AZ87" s="32"/>
      <c r="BD87" s="69" t="str">
        <f t="shared" si="16"/>
        <v>canbeinvalid</v>
      </c>
      <c r="BE87" s="32"/>
      <c r="BG87" s="1"/>
      <c r="BT87" t="str">
        <f t="shared" si="17"/>
        <v/>
      </c>
      <c r="BY87" t="str">
        <f t="shared" si="19"/>
        <v/>
      </c>
      <c r="CG87" s="6"/>
      <c r="CH87" s="6"/>
      <c r="CI87" s="6"/>
      <c r="CJ87" s="6"/>
      <c r="CK87" s="6"/>
      <c r="CL87" s="6"/>
      <c r="CM87" s="6"/>
      <c r="CN87" s="6"/>
      <c r="CO87" s="6"/>
      <c r="CP87" s="6"/>
      <c r="CQ87" s="6"/>
      <c r="CR87" s="6"/>
      <c r="CS87" s="6"/>
      <c r="CT87" s="6"/>
      <c r="CU87" s="6"/>
      <c r="CV87" s="6"/>
      <c r="CW87" s="6"/>
      <c r="CX87" s="6"/>
      <c r="CY87" s="6"/>
      <c r="CZ87" s="6"/>
      <c r="DA87" s="6"/>
      <c r="DB87" s="6"/>
      <c r="DC87" s="6"/>
      <c r="DD87" s="6"/>
      <c r="DE87" s="6"/>
      <c r="DF87" s="6"/>
      <c r="DG87" s="6"/>
      <c r="DH87" s="6"/>
      <c r="DI87" s="6"/>
      <c r="DJ87" s="6"/>
      <c r="DK87" s="6"/>
      <c r="DL87" s="6"/>
      <c r="DM87" s="6"/>
      <c r="DN87" s="6"/>
      <c r="DO87" s="6"/>
      <c r="DP87" s="6"/>
      <c r="DQ87" s="6"/>
      <c r="DR87" s="6"/>
      <c r="DS87" s="6"/>
      <c r="DT87" s="6"/>
      <c r="DU87" s="6"/>
      <c r="DV87" s="6"/>
      <c r="DW87" s="6"/>
      <c r="DX87" s="6"/>
      <c r="DY87" s="6"/>
      <c r="DZ87" s="6"/>
      <c r="EA87" s="6"/>
      <c r="EB87" s="6"/>
      <c r="EC87" s="6"/>
      <c r="ED87" s="6"/>
      <c r="EE87" s="6"/>
      <c r="EF87" s="6"/>
      <c r="EG87" s="6"/>
      <c r="EH87" s="6"/>
      <c r="EI87" s="6"/>
      <c r="EJ87" s="6"/>
      <c r="EK87" s="6"/>
      <c r="EL87" s="6"/>
      <c r="EM87" s="6"/>
      <c r="EN87" s="6"/>
      <c r="EO87" s="6"/>
      <c r="EP87" s="6"/>
      <c r="EQ87" s="6"/>
      <c r="ER87" s="6"/>
      <c r="ES87" s="6"/>
      <c r="ET87" s="6"/>
      <c r="EU87" s="6"/>
      <c r="EV87" s="6"/>
      <c r="EW87" s="6"/>
      <c r="EX87" s="6"/>
      <c r="EY87" s="6"/>
      <c r="EZ87" s="6"/>
      <c r="FA87" s="6"/>
      <c r="FB87" s="6"/>
      <c r="FC87" s="6"/>
      <c r="FD87" s="6"/>
      <c r="FE87" s="6"/>
      <c r="FF87" s="6"/>
      <c r="FG87" s="6"/>
      <c r="FH87" s="6"/>
    </row>
    <row r="88" spans="1:164" x14ac:dyDescent="0.2">
      <c r="A88" s="14">
        <f t="shared" si="20"/>
        <v>57</v>
      </c>
      <c r="B88" s="75"/>
      <c r="C88" s="54"/>
      <c r="D88" s="21"/>
      <c r="E88" s="38"/>
      <c r="F88" s="76"/>
      <c r="G88" s="77"/>
      <c r="H88" s="21"/>
      <c r="I88" s="78"/>
      <c r="J88" s="78"/>
      <c r="K88" s="79"/>
      <c r="L88" s="80" t="str">
        <f t="shared" si="1"/>
        <v/>
      </c>
      <c r="M88" s="198"/>
      <c r="N88" s="80" t="str">
        <f t="shared" si="2"/>
        <v/>
      </c>
      <c r="O88" s="79"/>
      <c r="P88" s="80" t="str">
        <f t="shared" si="3"/>
        <v/>
      </c>
      <c r="Q88" s="198"/>
      <c r="R88" s="197" t="str">
        <f t="shared" si="4"/>
        <v/>
      </c>
      <c r="S88" s="80" t="str">
        <f t="shared" si="5"/>
        <v/>
      </c>
      <c r="T88" s="80" t="str">
        <f t="shared" si="6"/>
        <v/>
      </c>
      <c r="U88" s="54"/>
      <c r="V88" s="79"/>
      <c r="W88" s="80" t="str">
        <f t="shared" si="7"/>
        <v/>
      </c>
      <c r="X88" s="201"/>
      <c r="Y88" s="80" t="str">
        <f t="shared" si="8"/>
        <v/>
      </c>
      <c r="Z88" s="54"/>
      <c r="AA88" s="53"/>
      <c r="AB88" s="53"/>
      <c r="AC88" s="53"/>
      <c r="AD88" s="53"/>
      <c r="AE88" s="81"/>
      <c r="AF88" s="75"/>
      <c r="AG88" s="22"/>
      <c r="AH88" s="22"/>
      <c r="AI88" s="22"/>
      <c r="AJ88" s="22"/>
      <c r="AK88" s="22"/>
      <c r="AL88" s="22"/>
      <c r="AM88" s="54"/>
      <c r="AN88" s="18"/>
      <c r="AO88" s="187"/>
      <c r="AQ88" s="32" t="str">
        <f t="shared" si="21"/>
        <v/>
      </c>
      <c r="AR88" s="32" t="str">
        <f t="shared" si="22"/>
        <v/>
      </c>
      <c r="AS88" s="32" t="str">
        <f t="shared" si="23"/>
        <v/>
      </c>
      <c r="AT88" s="32">
        <f t="shared" si="12"/>
        <v>0</v>
      </c>
      <c r="AU88" s="32">
        <f t="shared" si="13"/>
        <v>0</v>
      </c>
      <c r="AV88" s="32">
        <f t="shared" si="14"/>
        <v>0</v>
      </c>
      <c r="AW88" s="32">
        <f t="shared" si="15"/>
        <v>0</v>
      </c>
      <c r="AX88" s="32"/>
      <c r="AY88" s="32"/>
      <c r="AZ88" s="32"/>
      <c r="BD88" s="69" t="str">
        <f t="shared" si="16"/>
        <v>canbeinvalid</v>
      </c>
      <c r="BE88" s="32"/>
      <c r="BG88" s="1"/>
      <c r="BT88" t="str">
        <f t="shared" si="17"/>
        <v/>
      </c>
      <c r="BY88" t="str">
        <f t="shared" si="19"/>
        <v/>
      </c>
      <c r="CG88" s="6"/>
      <c r="CH88" s="6"/>
      <c r="CI88" s="6"/>
      <c r="CJ88" s="6"/>
      <c r="CK88" s="6"/>
      <c r="CL88" s="6"/>
      <c r="CM88" s="6"/>
      <c r="CN88" s="6"/>
      <c r="CO88" s="6"/>
      <c r="CP88" s="6"/>
      <c r="CQ88" s="6"/>
      <c r="CR88" s="6"/>
      <c r="CS88" s="6"/>
      <c r="CT88" s="6"/>
      <c r="CU88" s="6"/>
      <c r="CV88" s="6"/>
      <c r="CW88" s="6"/>
      <c r="CX88" s="6"/>
      <c r="CY88" s="6"/>
      <c r="CZ88" s="6"/>
      <c r="DA88" s="6"/>
      <c r="DB88" s="6"/>
      <c r="DC88" s="6"/>
      <c r="DD88" s="6"/>
      <c r="DE88" s="6"/>
      <c r="DF88" s="6"/>
      <c r="DG88" s="6"/>
      <c r="DH88" s="6"/>
      <c r="DI88" s="6"/>
      <c r="DJ88" s="6"/>
      <c r="DK88" s="6"/>
      <c r="DL88" s="6"/>
      <c r="DM88" s="6"/>
      <c r="DN88" s="6"/>
      <c r="DO88" s="6"/>
      <c r="DP88" s="6"/>
      <c r="DQ88" s="6"/>
      <c r="DR88" s="6"/>
      <c r="DS88" s="6"/>
      <c r="DT88" s="6"/>
      <c r="DU88" s="6"/>
      <c r="DV88" s="6"/>
      <c r="DW88" s="6"/>
      <c r="DX88" s="6"/>
      <c r="DY88" s="6"/>
      <c r="DZ88" s="6"/>
      <c r="EA88" s="6"/>
      <c r="EB88" s="6"/>
      <c r="EC88" s="6"/>
      <c r="ED88" s="6"/>
      <c r="EE88" s="6"/>
      <c r="EF88" s="6"/>
      <c r="EG88" s="6"/>
      <c r="EH88" s="6"/>
      <c r="EI88" s="6"/>
      <c r="EJ88" s="6"/>
      <c r="EK88" s="6"/>
      <c r="EL88" s="6"/>
      <c r="EM88" s="6"/>
      <c r="EN88" s="6"/>
      <c r="EO88" s="6"/>
      <c r="EP88" s="6"/>
      <c r="EQ88" s="6"/>
      <c r="ER88" s="6"/>
      <c r="ES88" s="6"/>
      <c r="ET88" s="6"/>
      <c r="EU88" s="6"/>
      <c r="EV88" s="6"/>
      <c r="EW88" s="6"/>
      <c r="EX88" s="6"/>
      <c r="EY88" s="6"/>
      <c r="EZ88" s="6"/>
      <c r="FA88" s="6"/>
      <c r="FB88" s="6"/>
      <c r="FC88" s="6"/>
      <c r="FD88" s="6"/>
      <c r="FE88" s="6"/>
      <c r="FF88" s="6"/>
      <c r="FG88" s="6"/>
      <c r="FH88" s="6"/>
    </row>
    <row r="89" spans="1:164" x14ac:dyDescent="0.2">
      <c r="A89" s="14">
        <f t="shared" si="20"/>
        <v>58</v>
      </c>
      <c r="B89" s="75"/>
      <c r="C89" s="54"/>
      <c r="D89" s="21"/>
      <c r="E89" s="38"/>
      <c r="F89" s="76"/>
      <c r="G89" s="77"/>
      <c r="H89" s="21"/>
      <c r="I89" s="78"/>
      <c r="J89" s="78"/>
      <c r="K89" s="79"/>
      <c r="L89" s="80" t="str">
        <f t="shared" si="1"/>
        <v/>
      </c>
      <c r="M89" s="198"/>
      <c r="N89" s="80" t="str">
        <f t="shared" si="2"/>
        <v/>
      </c>
      <c r="O89" s="79"/>
      <c r="P89" s="80" t="str">
        <f t="shared" si="3"/>
        <v/>
      </c>
      <c r="Q89" s="198"/>
      <c r="R89" s="197" t="str">
        <f t="shared" si="4"/>
        <v/>
      </c>
      <c r="S89" s="80" t="str">
        <f t="shared" si="5"/>
        <v/>
      </c>
      <c r="T89" s="80" t="str">
        <f t="shared" si="6"/>
        <v/>
      </c>
      <c r="U89" s="54"/>
      <c r="V89" s="79"/>
      <c r="W89" s="80" t="str">
        <f t="shared" si="7"/>
        <v/>
      </c>
      <c r="X89" s="201"/>
      <c r="Y89" s="80" t="str">
        <f t="shared" si="8"/>
        <v/>
      </c>
      <c r="Z89" s="54"/>
      <c r="AA89" s="53"/>
      <c r="AB89" s="53"/>
      <c r="AC89" s="53"/>
      <c r="AD89" s="53"/>
      <c r="AE89" s="81"/>
      <c r="AF89" s="75"/>
      <c r="AG89" s="22"/>
      <c r="AH89" s="22"/>
      <c r="AI89" s="22"/>
      <c r="AJ89" s="22"/>
      <c r="AK89" s="22"/>
      <c r="AL89" s="22"/>
      <c r="AM89" s="54"/>
      <c r="AN89" s="18"/>
      <c r="AO89" s="187"/>
      <c r="AQ89" s="32" t="str">
        <f t="shared" si="21"/>
        <v/>
      </c>
      <c r="AR89" s="32" t="str">
        <f t="shared" si="22"/>
        <v/>
      </c>
      <c r="AS89" s="32" t="str">
        <f t="shared" si="23"/>
        <v/>
      </c>
      <c r="AT89" s="32">
        <f t="shared" si="12"/>
        <v>0</v>
      </c>
      <c r="AU89" s="32">
        <f t="shared" si="13"/>
        <v>0</v>
      </c>
      <c r="AV89" s="32">
        <f t="shared" si="14"/>
        <v>0</v>
      </c>
      <c r="AW89" s="32">
        <f t="shared" si="15"/>
        <v>0</v>
      </c>
      <c r="AX89" s="32"/>
      <c r="AY89" s="32"/>
      <c r="AZ89" s="32"/>
      <c r="BD89" s="69" t="str">
        <f t="shared" si="16"/>
        <v>canbeinvalid</v>
      </c>
      <c r="BE89" s="32"/>
      <c r="BG89" s="1"/>
      <c r="BT89" t="str">
        <f t="shared" si="17"/>
        <v/>
      </c>
      <c r="BY89" t="str">
        <f t="shared" si="19"/>
        <v/>
      </c>
      <c r="CG89" s="6"/>
      <c r="CH89" s="6"/>
      <c r="CI89" s="6"/>
      <c r="CJ89" s="6"/>
      <c r="CK89" s="6"/>
      <c r="CL89" s="6"/>
      <c r="CM89" s="6"/>
      <c r="CN89" s="6"/>
      <c r="CO89" s="6"/>
      <c r="CP89" s="6"/>
      <c r="CQ89" s="6"/>
      <c r="CR89" s="6"/>
      <c r="CS89" s="6"/>
      <c r="CT89" s="6"/>
      <c r="CU89" s="6"/>
      <c r="CV89" s="6"/>
      <c r="CW89" s="6"/>
      <c r="CX89" s="6"/>
      <c r="CY89" s="6"/>
      <c r="CZ89" s="6"/>
      <c r="DA89" s="6"/>
      <c r="DB89" s="6"/>
      <c r="DC89" s="6"/>
      <c r="DD89" s="6"/>
      <c r="DE89" s="6"/>
      <c r="DF89" s="6"/>
      <c r="DG89" s="6"/>
      <c r="DH89" s="6"/>
      <c r="DI89" s="6"/>
      <c r="DJ89" s="6"/>
      <c r="DK89" s="6"/>
      <c r="DL89" s="6"/>
      <c r="DM89" s="6"/>
      <c r="DN89" s="6"/>
      <c r="DO89" s="6"/>
      <c r="DP89" s="6"/>
      <c r="DQ89" s="6"/>
      <c r="DR89" s="6"/>
      <c r="DS89" s="6"/>
      <c r="DT89" s="6"/>
      <c r="DU89" s="6"/>
      <c r="DV89" s="6"/>
      <c r="DW89" s="6"/>
      <c r="DX89" s="6"/>
      <c r="DY89" s="6"/>
      <c r="DZ89" s="6"/>
      <c r="EA89" s="6"/>
      <c r="EB89" s="6"/>
      <c r="EC89" s="6"/>
      <c r="ED89" s="6"/>
      <c r="EE89" s="6"/>
      <c r="EF89" s="6"/>
      <c r="EG89" s="6"/>
      <c r="EH89" s="6"/>
      <c r="EI89" s="6"/>
      <c r="EJ89" s="6"/>
      <c r="EK89" s="6"/>
      <c r="EL89" s="6"/>
      <c r="EM89" s="6"/>
      <c r="EN89" s="6"/>
      <c r="EO89" s="6"/>
      <c r="EP89" s="6"/>
      <c r="EQ89" s="6"/>
      <c r="ER89" s="6"/>
      <c r="ES89" s="6"/>
      <c r="ET89" s="6"/>
      <c r="EU89" s="6"/>
      <c r="EV89" s="6"/>
      <c r="EW89" s="6"/>
      <c r="EX89" s="6"/>
      <c r="EY89" s="6"/>
      <c r="EZ89" s="6"/>
      <c r="FA89" s="6"/>
      <c r="FB89" s="6"/>
      <c r="FC89" s="6"/>
      <c r="FD89" s="6"/>
      <c r="FE89" s="6"/>
      <c r="FF89" s="6"/>
      <c r="FG89" s="6"/>
      <c r="FH89" s="6"/>
    </row>
    <row r="90" spans="1:164" x14ac:dyDescent="0.2">
      <c r="A90" s="14">
        <f t="shared" si="20"/>
        <v>59</v>
      </c>
      <c r="B90" s="75"/>
      <c r="C90" s="54"/>
      <c r="D90" s="21"/>
      <c r="E90" s="38"/>
      <c r="F90" s="76"/>
      <c r="G90" s="77"/>
      <c r="H90" s="21"/>
      <c r="I90" s="78"/>
      <c r="J90" s="78"/>
      <c r="K90" s="79"/>
      <c r="L90" s="80" t="str">
        <f t="shared" si="1"/>
        <v/>
      </c>
      <c r="M90" s="198"/>
      <c r="N90" s="80" t="str">
        <f t="shared" si="2"/>
        <v/>
      </c>
      <c r="O90" s="79"/>
      <c r="P90" s="80" t="str">
        <f t="shared" si="3"/>
        <v/>
      </c>
      <c r="Q90" s="198"/>
      <c r="R90" s="197" t="str">
        <f t="shared" si="4"/>
        <v/>
      </c>
      <c r="S90" s="80" t="str">
        <f t="shared" si="5"/>
        <v/>
      </c>
      <c r="T90" s="80" t="str">
        <f t="shared" si="6"/>
        <v/>
      </c>
      <c r="U90" s="54"/>
      <c r="V90" s="79"/>
      <c r="W90" s="80" t="str">
        <f t="shared" si="7"/>
        <v/>
      </c>
      <c r="X90" s="201"/>
      <c r="Y90" s="80" t="str">
        <f t="shared" si="8"/>
        <v/>
      </c>
      <c r="Z90" s="54"/>
      <c r="AA90" s="53"/>
      <c r="AB90" s="53"/>
      <c r="AC90" s="53"/>
      <c r="AD90" s="53"/>
      <c r="AE90" s="81"/>
      <c r="AF90" s="75"/>
      <c r="AG90" s="22"/>
      <c r="AH90" s="22"/>
      <c r="AI90" s="22"/>
      <c r="AJ90" s="22"/>
      <c r="AK90" s="22"/>
      <c r="AL90" s="22"/>
      <c r="AM90" s="54"/>
      <c r="AN90" s="18"/>
      <c r="AO90" s="187"/>
      <c r="AQ90" s="32" t="str">
        <f t="shared" si="21"/>
        <v/>
      </c>
      <c r="AR90" s="32" t="str">
        <f t="shared" si="22"/>
        <v/>
      </c>
      <c r="AS90" s="32" t="str">
        <f t="shared" si="23"/>
        <v/>
      </c>
      <c r="AT90" s="32">
        <f t="shared" si="12"/>
        <v>0</v>
      </c>
      <c r="AU90" s="32">
        <f t="shared" si="13"/>
        <v>0</v>
      </c>
      <c r="AV90" s="32">
        <f t="shared" si="14"/>
        <v>0</v>
      </c>
      <c r="AW90" s="32">
        <f t="shared" si="15"/>
        <v>0</v>
      </c>
      <c r="AX90" s="32"/>
      <c r="AY90" s="32"/>
      <c r="AZ90" s="32"/>
      <c r="BD90" s="69" t="str">
        <f t="shared" si="16"/>
        <v>canbeinvalid</v>
      </c>
      <c r="BE90" s="32"/>
      <c r="BG90" s="1"/>
      <c r="BT90" t="str">
        <f t="shared" si="17"/>
        <v/>
      </c>
      <c r="BY90" t="str">
        <f t="shared" si="19"/>
        <v/>
      </c>
      <c r="CG90" s="6"/>
      <c r="CH90" s="6"/>
      <c r="CI90" s="6"/>
      <c r="CJ90" s="6"/>
      <c r="CK90" s="6"/>
      <c r="CL90" s="6"/>
      <c r="CM90" s="6"/>
      <c r="CN90" s="6"/>
      <c r="CO90" s="6"/>
      <c r="CP90" s="6"/>
      <c r="CQ90" s="6"/>
      <c r="CR90" s="6"/>
      <c r="CS90" s="6"/>
      <c r="CT90" s="6"/>
      <c r="CU90" s="6"/>
      <c r="CV90" s="6"/>
      <c r="CW90" s="6"/>
      <c r="CX90" s="6"/>
      <c r="CY90" s="6"/>
      <c r="CZ90" s="6"/>
      <c r="DA90" s="6"/>
      <c r="DB90" s="6"/>
      <c r="DC90" s="6"/>
      <c r="DD90" s="6"/>
      <c r="DE90" s="6"/>
      <c r="DF90" s="6"/>
      <c r="DG90" s="6"/>
      <c r="DH90" s="6"/>
      <c r="DI90" s="6"/>
      <c r="DJ90" s="6"/>
      <c r="DK90" s="6"/>
      <c r="DL90" s="6"/>
      <c r="DM90" s="6"/>
      <c r="DN90" s="6"/>
      <c r="DO90" s="6"/>
      <c r="DP90" s="6"/>
      <c r="DQ90" s="6"/>
      <c r="DR90" s="6"/>
      <c r="DS90" s="6"/>
      <c r="DT90" s="6"/>
      <c r="DU90" s="6"/>
      <c r="DV90" s="6"/>
      <c r="DW90" s="6"/>
      <c r="DX90" s="6"/>
      <c r="DY90" s="6"/>
      <c r="DZ90" s="6"/>
      <c r="EA90" s="6"/>
      <c r="EB90" s="6"/>
      <c r="EC90" s="6"/>
      <c r="ED90" s="6"/>
      <c r="EE90" s="6"/>
      <c r="EF90" s="6"/>
      <c r="EG90" s="6"/>
      <c r="EH90" s="6"/>
      <c r="EI90" s="6"/>
      <c r="EJ90" s="6"/>
      <c r="EK90" s="6"/>
      <c r="EL90" s="6"/>
      <c r="EM90" s="6"/>
      <c r="EN90" s="6"/>
      <c r="EO90" s="6"/>
      <c r="EP90" s="6"/>
      <c r="EQ90" s="6"/>
      <c r="ER90" s="6"/>
      <c r="ES90" s="6"/>
      <c r="ET90" s="6"/>
      <c r="EU90" s="6"/>
      <c r="EV90" s="6"/>
      <c r="EW90" s="6"/>
      <c r="EX90" s="6"/>
      <c r="EY90" s="6"/>
      <c r="EZ90" s="6"/>
      <c r="FA90" s="6"/>
      <c r="FB90" s="6"/>
      <c r="FC90" s="6"/>
      <c r="FD90" s="6"/>
      <c r="FE90" s="6"/>
      <c r="FF90" s="6"/>
      <c r="FG90" s="6"/>
      <c r="FH90" s="6"/>
    </row>
    <row r="91" spans="1:164" x14ac:dyDescent="0.2">
      <c r="A91" s="14">
        <f t="shared" si="20"/>
        <v>60</v>
      </c>
      <c r="B91" s="75"/>
      <c r="C91" s="54"/>
      <c r="D91" s="21"/>
      <c r="E91" s="38"/>
      <c r="F91" s="76"/>
      <c r="G91" s="77"/>
      <c r="H91" s="21"/>
      <c r="I91" s="78"/>
      <c r="J91" s="78"/>
      <c r="K91" s="79"/>
      <c r="L91" s="80" t="str">
        <f t="shared" si="1"/>
        <v/>
      </c>
      <c r="M91" s="198"/>
      <c r="N91" s="80" t="str">
        <f t="shared" si="2"/>
        <v/>
      </c>
      <c r="O91" s="79"/>
      <c r="P91" s="80" t="str">
        <f t="shared" si="3"/>
        <v/>
      </c>
      <c r="Q91" s="198"/>
      <c r="R91" s="197" t="str">
        <f t="shared" si="4"/>
        <v/>
      </c>
      <c r="S91" s="80" t="str">
        <f t="shared" si="5"/>
        <v/>
      </c>
      <c r="T91" s="80" t="str">
        <f t="shared" si="6"/>
        <v/>
      </c>
      <c r="U91" s="54"/>
      <c r="V91" s="79"/>
      <c r="W91" s="80" t="str">
        <f t="shared" si="7"/>
        <v/>
      </c>
      <c r="X91" s="201"/>
      <c r="Y91" s="80" t="str">
        <f t="shared" si="8"/>
        <v/>
      </c>
      <c r="Z91" s="54"/>
      <c r="AA91" s="53"/>
      <c r="AB91" s="53"/>
      <c r="AC91" s="53"/>
      <c r="AD91" s="53"/>
      <c r="AE91" s="81"/>
      <c r="AF91" s="75"/>
      <c r="AG91" s="22"/>
      <c r="AH91" s="22"/>
      <c r="AI91" s="22"/>
      <c r="AJ91" s="22"/>
      <c r="AK91" s="22"/>
      <c r="AL91" s="22"/>
      <c r="AM91" s="54"/>
      <c r="AN91" s="18"/>
      <c r="AO91" s="187"/>
      <c r="AQ91" s="32" t="str">
        <f t="shared" si="21"/>
        <v/>
      </c>
      <c r="AR91" s="32" t="str">
        <f t="shared" si="22"/>
        <v/>
      </c>
      <c r="AS91" s="32" t="str">
        <f t="shared" si="23"/>
        <v/>
      </c>
      <c r="AT91" s="32">
        <f t="shared" si="12"/>
        <v>0</v>
      </c>
      <c r="AU91" s="32">
        <f t="shared" si="13"/>
        <v>0</v>
      </c>
      <c r="AV91" s="32">
        <f t="shared" si="14"/>
        <v>0</v>
      </c>
      <c r="AW91" s="32">
        <f t="shared" si="15"/>
        <v>0</v>
      </c>
      <c r="AX91" s="32"/>
      <c r="AY91" s="32"/>
      <c r="AZ91" s="32"/>
      <c r="BD91" s="69" t="str">
        <f t="shared" si="16"/>
        <v>canbeinvalid</v>
      </c>
      <c r="BE91" s="32"/>
      <c r="BG91" s="1"/>
      <c r="BT91" t="str">
        <f t="shared" si="17"/>
        <v/>
      </c>
      <c r="BY91" t="str">
        <f t="shared" si="19"/>
        <v/>
      </c>
      <c r="CG91" s="6"/>
      <c r="CH91" s="6"/>
      <c r="CI91" s="6"/>
      <c r="CJ91" s="6"/>
      <c r="CK91" s="6"/>
      <c r="CL91" s="6"/>
      <c r="CM91" s="6"/>
      <c r="CN91" s="6"/>
      <c r="CO91" s="6"/>
      <c r="CP91" s="6"/>
      <c r="CQ91" s="6"/>
      <c r="CR91" s="6"/>
      <c r="CS91" s="6"/>
      <c r="CT91" s="6"/>
      <c r="CU91" s="6"/>
      <c r="CV91" s="6"/>
      <c r="CW91" s="6"/>
      <c r="CX91" s="6"/>
      <c r="CY91" s="6"/>
      <c r="CZ91" s="6"/>
      <c r="DA91" s="6"/>
      <c r="DB91" s="6"/>
      <c r="DC91" s="6"/>
      <c r="DD91" s="6"/>
      <c r="DE91" s="6"/>
      <c r="DF91" s="6"/>
      <c r="DG91" s="6"/>
      <c r="DH91" s="6"/>
      <c r="DI91" s="6"/>
      <c r="DJ91" s="6"/>
      <c r="DK91" s="6"/>
      <c r="DL91" s="6"/>
      <c r="DM91" s="6"/>
      <c r="DN91" s="6"/>
      <c r="DO91" s="6"/>
      <c r="DP91" s="6"/>
      <c r="DQ91" s="6"/>
      <c r="DR91" s="6"/>
      <c r="DS91" s="6"/>
      <c r="DT91" s="6"/>
      <c r="DU91" s="6"/>
      <c r="DV91" s="6"/>
      <c r="DW91" s="6"/>
      <c r="DX91" s="6"/>
      <c r="DY91" s="6"/>
      <c r="DZ91" s="6"/>
      <c r="EA91" s="6"/>
      <c r="EB91" s="6"/>
      <c r="EC91" s="6"/>
      <c r="ED91" s="6"/>
      <c r="EE91" s="6"/>
      <c r="EF91" s="6"/>
      <c r="EG91" s="6"/>
      <c r="EH91" s="6"/>
      <c r="EI91" s="6"/>
      <c r="EJ91" s="6"/>
      <c r="EK91" s="6"/>
      <c r="EL91" s="6"/>
      <c r="EM91" s="6"/>
      <c r="EN91" s="6"/>
      <c r="EO91" s="6"/>
      <c r="EP91" s="6"/>
      <c r="EQ91" s="6"/>
      <c r="ER91" s="6"/>
      <c r="ES91" s="6"/>
      <c r="ET91" s="6"/>
      <c r="EU91" s="6"/>
      <c r="EV91" s="6"/>
      <c r="EW91" s="6"/>
      <c r="EX91" s="6"/>
      <c r="EY91" s="6"/>
      <c r="EZ91" s="6"/>
      <c r="FA91" s="6"/>
      <c r="FB91" s="6"/>
      <c r="FC91" s="6"/>
      <c r="FD91" s="6"/>
      <c r="FE91" s="6"/>
      <c r="FF91" s="6"/>
      <c r="FG91" s="6"/>
      <c r="FH91" s="6"/>
    </row>
    <row r="92" spans="1:164" x14ac:dyDescent="0.2">
      <c r="A92" s="14">
        <f t="shared" si="20"/>
        <v>61</v>
      </c>
      <c r="B92" s="75"/>
      <c r="C92" s="54"/>
      <c r="D92" s="21"/>
      <c r="E92" s="38"/>
      <c r="F92" s="76"/>
      <c r="G92" s="77"/>
      <c r="H92" s="21"/>
      <c r="I92" s="78"/>
      <c r="J92" s="78"/>
      <c r="K92" s="79"/>
      <c r="L92" s="80" t="str">
        <f t="shared" si="1"/>
        <v/>
      </c>
      <c r="M92" s="198"/>
      <c r="N92" s="80" t="str">
        <f t="shared" si="2"/>
        <v/>
      </c>
      <c r="O92" s="79"/>
      <c r="P92" s="80" t="str">
        <f t="shared" si="3"/>
        <v/>
      </c>
      <c r="Q92" s="198"/>
      <c r="R92" s="197" t="str">
        <f t="shared" si="4"/>
        <v/>
      </c>
      <c r="S92" s="80" t="str">
        <f t="shared" si="5"/>
        <v/>
      </c>
      <c r="T92" s="80" t="str">
        <f t="shared" si="6"/>
        <v/>
      </c>
      <c r="U92" s="54"/>
      <c r="V92" s="79"/>
      <c r="W92" s="80" t="str">
        <f t="shared" si="7"/>
        <v/>
      </c>
      <c r="X92" s="201"/>
      <c r="Y92" s="80" t="str">
        <f t="shared" si="8"/>
        <v/>
      </c>
      <c r="Z92" s="54"/>
      <c r="AA92" s="53"/>
      <c r="AB92" s="53"/>
      <c r="AC92" s="53"/>
      <c r="AD92" s="53"/>
      <c r="AE92" s="81"/>
      <c r="AF92" s="75"/>
      <c r="AG92" s="22"/>
      <c r="AH92" s="22"/>
      <c r="AI92" s="22"/>
      <c r="AJ92" s="22"/>
      <c r="AK92" s="22"/>
      <c r="AL92" s="22"/>
      <c r="AM92" s="54"/>
      <c r="AN92" s="18"/>
      <c r="AO92" s="187"/>
      <c r="AQ92" s="32" t="str">
        <f t="shared" si="21"/>
        <v/>
      </c>
      <c r="AR92" s="32" t="str">
        <f t="shared" si="22"/>
        <v/>
      </c>
      <c r="AS92" s="32" t="str">
        <f t="shared" si="23"/>
        <v/>
      </c>
      <c r="AT92" s="32">
        <f t="shared" si="12"/>
        <v>0</v>
      </c>
      <c r="AU92" s="32">
        <f t="shared" si="13"/>
        <v>0</v>
      </c>
      <c r="AV92" s="32">
        <f t="shared" si="14"/>
        <v>0</v>
      </c>
      <c r="AW92" s="32">
        <f t="shared" si="15"/>
        <v>0</v>
      </c>
      <c r="AX92" s="32"/>
      <c r="AY92" s="32"/>
      <c r="AZ92" s="32"/>
      <c r="BD92" s="69" t="str">
        <f t="shared" si="16"/>
        <v>canbeinvalid</v>
      </c>
      <c r="BE92" s="32"/>
      <c r="BG92" s="1"/>
      <c r="BT92" t="str">
        <f t="shared" si="17"/>
        <v/>
      </c>
      <c r="BY92" t="str">
        <f t="shared" si="19"/>
        <v/>
      </c>
      <c r="CG92" s="6"/>
      <c r="CH92" s="6"/>
      <c r="CI92" s="6"/>
      <c r="CJ92" s="6"/>
      <c r="CK92" s="6"/>
      <c r="CL92" s="6"/>
      <c r="CM92" s="6"/>
      <c r="CN92" s="6"/>
      <c r="CO92" s="6"/>
      <c r="CP92" s="6"/>
      <c r="CQ92" s="6"/>
      <c r="CR92" s="6"/>
      <c r="CS92" s="6"/>
      <c r="CT92" s="6"/>
      <c r="CU92" s="6"/>
      <c r="CV92" s="6"/>
      <c r="CW92" s="6"/>
      <c r="CX92" s="6"/>
      <c r="CY92" s="6"/>
      <c r="CZ92" s="6"/>
      <c r="DA92" s="6"/>
      <c r="DB92" s="6"/>
      <c r="DC92" s="6"/>
      <c r="DD92" s="6"/>
      <c r="DE92" s="6"/>
      <c r="DF92" s="6"/>
      <c r="DG92" s="6"/>
      <c r="DH92" s="6"/>
      <c r="DI92" s="6"/>
      <c r="DJ92" s="6"/>
      <c r="DK92" s="6"/>
      <c r="DL92" s="6"/>
      <c r="DM92" s="6"/>
      <c r="DN92" s="6"/>
      <c r="DO92" s="6"/>
      <c r="DP92" s="6"/>
      <c r="DQ92" s="6"/>
      <c r="DR92" s="6"/>
      <c r="DS92" s="6"/>
      <c r="DT92" s="6"/>
      <c r="DU92" s="6"/>
      <c r="DV92" s="6"/>
      <c r="DW92" s="6"/>
      <c r="DX92" s="6"/>
      <c r="DY92" s="6"/>
      <c r="DZ92" s="6"/>
      <c r="EA92" s="6"/>
      <c r="EB92" s="6"/>
      <c r="EC92" s="6"/>
      <c r="ED92" s="6"/>
      <c r="EE92" s="6"/>
      <c r="EF92" s="6"/>
      <c r="EG92" s="6"/>
      <c r="EH92" s="6"/>
      <c r="EI92" s="6"/>
      <c r="EJ92" s="6"/>
      <c r="EK92" s="6"/>
      <c r="EL92" s="6"/>
      <c r="EM92" s="6"/>
      <c r="EN92" s="6"/>
      <c r="EO92" s="6"/>
      <c r="EP92" s="6"/>
      <c r="EQ92" s="6"/>
      <c r="ER92" s="6"/>
      <c r="ES92" s="6"/>
      <c r="ET92" s="6"/>
      <c r="EU92" s="6"/>
      <c r="EV92" s="6"/>
      <c r="EW92" s="6"/>
      <c r="EX92" s="6"/>
      <c r="EY92" s="6"/>
      <c r="EZ92" s="6"/>
      <c r="FA92" s="6"/>
      <c r="FB92" s="6"/>
      <c r="FC92" s="6"/>
      <c r="FD92" s="6"/>
      <c r="FE92" s="6"/>
      <c r="FF92" s="6"/>
      <c r="FG92" s="6"/>
      <c r="FH92" s="6"/>
    </row>
    <row r="93" spans="1:164" x14ac:dyDescent="0.2">
      <c r="A93" s="14">
        <f t="shared" si="20"/>
        <v>62</v>
      </c>
      <c r="B93" s="75"/>
      <c r="C93" s="54"/>
      <c r="D93" s="21"/>
      <c r="E93" s="38"/>
      <c r="F93" s="76"/>
      <c r="G93" s="77"/>
      <c r="H93" s="21"/>
      <c r="I93" s="78"/>
      <c r="J93" s="78"/>
      <c r="K93" s="79"/>
      <c r="L93" s="80" t="str">
        <f t="shared" si="1"/>
        <v/>
      </c>
      <c r="M93" s="198"/>
      <c r="N93" s="80" t="str">
        <f t="shared" si="2"/>
        <v/>
      </c>
      <c r="O93" s="79"/>
      <c r="P93" s="80" t="str">
        <f t="shared" si="3"/>
        <v/>
      </c>
      <c r="Q93" s="198"/>
      <c r="R93" s="197" t="str">
        <f t="shared" si="4"/>
        <v/>
      </c>
      <c r="S93" s="80" t="str">
        <f t="shared" si="5"/>
        <v/>
      </c>
      <c r="T93" s="80" t="str">
        <f t="shared" si="6"/>
        <v/>
      </c>
      <c r="U93" s="54"/>
      <c r="V93" s="79"/>
      <c r="W93" s="80" t="str">
        <f t="shared" si="7"/>
        <v/>
      </c>
      <c r="X93" s="201"/>
      <c r="Y93" s="80" t="str">
        <f t="shared" si="8"/>
        <v/>
      </c>
      <c r="Z93" s="54"/>
      <c r="AA93" s="53"/>
      <c r="AB93" s="53"/>
      <c r="AC93" s="53"/>
      <c r="AD93" s="53"/>
      <c r="AE93" s="81"/>
      <c r="AF93" s="75"/>
      <c r="AG93" s="22"/>
      <c r="AH93" s="22"/>
      <c r="AI93" s="22"/>
      <c r="AJ93" s="22"/>
      <c r="AK93" s="22"/>
      <c r="AL93" s="22"/>
      <c r="AM93" s="54"/>
      <c r="AN93" s="18"/>
      <c r="AO93" s="187"/>
      <c r="AQ93" s="32" t="str">
        <f t="shared" si="21"/>
        <v/>
      </c>
      <c r="AR93" s="32" t="str">
        <f t="shared" si="22"/>
        <v/>
      </c>
      <c r="AS93" s="32" t="str">
        <f t="shared" si="23"/>
        <v/>
      </c>
      <c r="AT93" s="32">
        <f t="shared" si="12"/>
        <v>0</v>
      </c>
      <c r="AU93" s="32">
        <f t="shared" si="13"/>
        <v>0</v>
      </c>
      <c r="AV93" s="32">
        <f t="shared" si="14"/>
        <v>0</v>
      </c>
      <c r="AW93" s="32">
        <f t="shared" si="15"/>
        <v>0</v>
      </c>
      <c r="AX93" s="32"/>
      <c r="AY93" s="32"/>
      <c r="AZ93" s="32"/>
      <c r="BD93" s="69" t="str">
        <f t="shared" si="16"/>
        <v>canbeinvalid</v>
      </c>
      <c r="BE93" s="32"/>
      <c r="BG93" s="1"/>
      <c r="BT93" t="str">
        <f t="shared" si="17"/>
        <v/>
      </c>
      <c r="BY93" t="str">
        <f t="shared" si="19"/>
        <v/>
      </c>
      <c r="CG93" s="6"/>
      <c r="CH93" s="6"/>
      <c r="CI93" s="6"/>
      <c r="CJ93" s="6"/>
      <c r="CK93" s="6"/>
      <c r="CL93" s="6"/>
      <c r="CM93" s="6"/>
      <c r="CN93" s="6"/>
      <c r="CO93" s="6"/>
      <c r="CP93" s="6"/>
      <c r="CQ93" s="6"/>
      <c r="CR93" s="6"/>
      <c r="CS93" s="6"/>
      <c r="CT93" s="6"/>
      <c r="CU93" s="6"/>
      <c r="CV93" s="6"/>
      <c r="CW93" s="6"/>
      <c r="CX93" s="6"/>
      <c r="CY93" s="6"/>
      <c r="CZ93" s="6"/>
      <c r="DA93" s="6"/>
      <c r="DB93" s="6"/>
      <c r="DC93" s="6"/>
      <c r="DD93" s="6"/>
      <c r="DE93" s="6"/>
      <c r="DF93" s="6"/>
      <c r="DG93" s="6"/>
      <c r="DH93" s="6"/>
      <c r="DI93" s="6"/>
      <c r="DJ93" s="6"/>
      <c r="DK93" s="6"/>
      <c r="DL93" s="6"/>
      <c r="DM93" s="6"/>
      <c r="DN93" s="6"/>
      <c r="DO93" s="6"/>
      <c r="DP93" s="6"/>
      <c r="DQ93" s="6"/>
      <c r="DR93" s="6"/>
      <c r="DS93" s="6"/>
      <c r="DT93" s="6"/>
      <c r="DU93" s="6"/>
      <c r="DV93" s="6"/>
      <c r="DW93" s="6"/>
      <c r="DX93" s="6"/>
      <c r="DY93" s="6"/>
      <c r="DZ93" s="6"/>
      <c r="EA93" s="6"/>
      <c r="EB93" s="6"/>
      <c r="EC93" s="6"/>
      <c r="ED93" s="6"/>
      <c r="EE93" s="6"/>
      <c r="EF93" s="6"/>
      <c r="EG93" s="6"/>
      <c r="EH93" s="6"/>
      <c r="EI93" s="6"/>
      <c r="EJ93" s="6"/>
      <c r="EK93" s="6"/>
      <c r="EL93" s="6"/>
      <c r="EM93" s="6"/>
      <c r="EN93" s="6"/>
      <c r="EO93" s="6"/>
      <c r="EP93" s="6"/>
      <c r="EQ93" s="6"/>
      <c r="ER93" s="6"/>
      <c r="ES93" s="6"/>
      <c r="ET93" s="6"/>
      <c r="EU93" s="6"/>
      <c r="EV93" s="6"/>
      <c r="EW93" s="6"/>
      <c r="EX93" s="6"/>
      <c r="EY93" s="6"/>
      <c r="EZ93" s="6"/>
      <c r="FA93" s="6"/>
      <c r="FB93" s="6"/>
      <c r="FC93" s="6"/>
      <c r="FD93" s="6"/>
      <c r="FE93" s="6"/>
      <c r="FF93" s="6"/>
      <c r="FG93" s="6"/>
      <c r="FH93" s="6"/>
    </row>
    <row r="94" spans="1:164" x14ac:dyDescent="0.2">
      <c r="A94" s="14">
        <f t="shared" si="20"/>
        <v>63</v>
      </c>
      <c r="B94" s="75"/>
      <c r="C94" s="54"/>
      <c r="D94" s="21"/>
      <c r="E94" s="38"/>
      <c r="F94" s="76"/>
      <c r="G94" s="77"/>
      <c r="H94" s="21"/>
      <c r="I94" s="78"/>
      <c r="J94" s="78"/>
      <c r="K94" s="79"/>
      <c r="L94" s="80" t="str">
        <f t="shared" si="1"/>
        <v/>
      </c>
      <c r="M94" s="198"/>
      <c r="N94" s="80" t="str">
        <f t="shared" si="2"/>
        <v/>
      </c>
      <c r="O94" s="79"/>
      <c r="P94" s="80" t="str">
        <f t="shared" si="3"/>
        <v/>
      </c>
      <c r="Q94" s="198"/>
      <c r="R94" s="197" t="str">
        <f t="shared" si="4"/>
        <v/>
      </c>
      <c r="S94" s="80" t="str">
        <f t="shared" si="5"/>
        <v/>
      </c>
      <c r="T94" s="80" t="str">
        <f t="shared" si="6"/>
        <v/>
      </c>
      <c r="U94" s="54"/>
      <c r="V94" s="79"/>
      <c r="W94" s="80" t="str">
        <f t="shared" si="7"/>
        <v/>
      </c>
      <c r="X94" s="201"/>
      <c r="Y94" s="80" t="str">
        <f t="shared" si="8"/>
        <v/>
      </c>
      <c r="Z94" s="54"/>
      <c r="AA94" s="53"/>
      <c r="AB94" s="53"/>
      <c r="AC94" s="53"/>
      <c r="AD94" s="53"/>
      <c r="AE94" s="81"/>
      <c r="AF94" s="75"/>
      <c r="AG94" s="22"/>
      <c r="AH94" s="22"/>
      <c r="AI94" s="22"/>
      <c r="AJ94" s="22"/>
      <c r="AK94" s="22"/>
      <c r="AL94" s="22"/>
      <c r="AM94" s="54"/>
      <c r="AN94" s="18"/>
      <c r="AO94" s="187"/>
      <c r="AQ94" s="32" t="str">
        <f t="shared" si="21"/>
        <v/>
      </c>
      <c r="AR94" s="32" t="str">
        <f t="shared" si="22"/>
        <v/>
      </c>
      <c r="AS94" s="32" t="str">
        <f t="shared" si="23"/>
        <v/>
      </c>
      <c r="AT94" s="32">
        <f t="shared" si="12"/>
        <v>0</v>
      </c>
      <c r="AU94" s="32">
        <f t="shared" si="13"/>
        <v>0</v>
      </c>
      <c r="AV94" s="32">
        <f t="shared" si="14"/>
        <v>0</v>
      </c>
      <c r="AW94" s="32">
        <f t="shared" si="15"/>
        <v>0</v>
      </c>
      <c r="AX94" s="32"/>
      <c r="AY94" s="32"/>
      <c r="AZ94" s="32"/>
      <c r="BD94" s="69" t="str">
        <f t="shared" si="16"/>
        <v>canbeinvalid</v>
      </c>
      <c r="BE94" s="32"/>
      <c r="BG94" s="1"/>
      <c r="BT94" t="str">
        <f t="shared" si="17"/>
        <v/>
      </c>
      <c r="BY94" t="str">
        <f t="shared" si="19"/>
        <v/>
      </c>
      <c r="CG94" s="6"/>
      <c r="CH94" s="6"/>
      <c r="CI94" s="6"/>
      <c r="CJ94" s="6"/>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6"/>
      <c r="EB94" s="6"/>
      <c r="EC94" s="6"/>
      <c r="ED94" s="6"/>
      <c r="EE94" s="6"/>
      <c r="EF94" s="6"/>
      <c r="EG94" s="6"/>
      <c r="EH94" s="6"/>
      <c r="EI94" s="6"/>
      <c r="EJ94" s="6"/>
      <c r="EK94" s="6"/>
      <c r="EL94" s="6"/>
      <c r="EM94" s="6"/>
      <c r="EN94" s="6"/>
      <c r="EO94" s="6"/>
      <c r="EP94" s="6"/>
      <c r="EQ94" s="6"/>
      <c r="ER94" s="6"/>
      <c r="ES94" s="6"/>
      <c r="ET94" s="6"/>
      <c r="EU94" s="6"/>
      <c r="EV94" s="6"/>
      <c r="EW94" s="6"/>
      <c r="EX94" s="6"/>
      <c r="EY94" s="6"/>
      <c r="EZ94" s="6"/>
      <c r="FA94" s="6"/>
      <c r="FB94" s="6"/>
      <c r="FC94" s="6"/>
      <c r="FD94" s="6"/>
      <c r="FE94" s="6"/>
      <c r="FF94" s="6"/>
      <c r="FG94" s="6"/>
      <c r="FH94" s="6"/>
    </row>
    <row r="95" spans="1:164" x14ac:dyDescent="0.2">
      <c r="A95" s="14">
        <f t="shared" si="20"/>
        <v>64</v>
      </c>
      <c r="B95" s="75"/>
      <c r="C95" s="54"/>
      <c r="D95" s="21"/>
      <c r="E95" s="38"/>
      <c r="F95" s="76"/>
      <c r="G95" s="77"/>
      <c r="H95" s="21"/>
      <c r="I95" s="78"/>
      <c r="J95" s="78"/>
      <c r="K95" s="79"/>
      <c r="L95" s="80" t="str">
        <f t="shared" si="1"/>
        <v/>
      </c>
      <c r="M95" s="198"/>
      <c r="N95" s="80" t="str">
        <f t="shared" si="2"/>
        <v/>
      </c>
      <c r="O95" s="79"/>
      <c r="P95" s="80" t="str">
        <f t="shared" si="3"/>
        <v/>
      </c>
      <c r="Q95" s="198"/>
      <c r="R95" s="197" t="str">
        <f t="shared" si="4"/>
        <v/>
      </c>
      <c r="S95" s="80" t="str">
        <f t="shared" si="5"/>
        <v/>
      </c>
      <c r="T95" s="80" t="str">
        <f t="shared" si="6"/>
        <v/>
      </c>
      <c r="U95" s="54"/>
      <c r="V95" s="79"/>
      <c r="W95" s="80" t="str">
        <f t="shared" si="7"/>
        <v/>
      </c>
      <c r="X95" s="201"/>
      <c r="Y95" s="80" t="str">
        <f t="shared" si="8"/>
        <v/>
      </c>
      <c r="Z95" s="54"/>
      <c r="AA95" s="53"/>
      <c r="AB95" s="53"/>
      <c r="AC95" s="53"/>
      <c r="AD95" s="53"/>
      <c r="AE95" s="81"/>
      <c r="AF95" s="75"/>
      <c r="AG95" s="22"/>
      <c r="AH95" s="22"/>
      <c r="AI95" s="22"/>
      <c r="AJ95" s="22"/>
      <c r="AK95" s="22"/>
      <c r="AL95" s="22"/>
      <c r="AM95" s="54"/>
      <c r="AN95" s="18"/>
      <c r="AO95" s="187"/>
      <c r="AQ95" s="32" t="str">
        <f t="shared" si="21"/>
        <v/>
      </c>
      <c r="AR95" s="32" t="str">
        <f t="shared" si="22"/>
        <v/>
      </c>
      <c r="AS95" s="32" t="str">
        <f t="shared" si="23"/>
        <v/>
      </c>
      <c r="AT95" s="32">
        <f t="shared" si="12"/>
        <v>0</v>
      </c>
      <c r="AU95" s="32">
        <f t="shared" si="13"/>
        <v>0</v>
      </c>
      <c r="AV95" s="32">
        <f t="shared" si="14"/>
        <v>0</v>
      </c>
      <c r="AW95" s="32">
        <f t="shared" si="15"/>
        <v>0</v>
      </c>
      <c r="AX95" s="32"/>
      <c r="AY95" s="32"/>
      <c r="AZ95" s="32"/>
      <c r="BD95" s="69" t="str">
        <f t="shared" si="16"/>
        <v>canbeinvalid</v>
      </c>
      <c r="BE95" s="32"/>
      <c r="BG95" s="1"/>
      <c r="BT95" t="str">
        <f t="shared" si="17"/>
        <v/>
      </c>
      <c r="BY95" t="str">
        <f t="shared" si="19"/>
        <v/>
      </c>
      <c r="CG95" s="6"/>
      <c r="CH95" s="6"/>
      <c r="CI95" s="6"/>
      <c r="CJ95" s="6"/>
      <c r="CK95" s="6"/>
      <c r="CL95" s="6"/>
      <c r="CM95" s="6"/>
      <c r="CN95" s="6"/>
      <c r="CO95" s="6"/>
      <c r="CP95" s="6"/>
      <c r="CQ95" s="6"/>
      <c r="CR95" s="6"/>
      <c r="CS95" s="6"/>
      <c r="CT95" s="6"/>
      <c r="CU95" s="6"/>
      <c r="CV95" s="6"/>
      <c r="CW95" s="6"/>
      <c r="CX95" s="6"/>
      <c r="CY95" s="6"/>
      <c r="CZ95" s="6"/>
      <c r="DA95" s="6"/>
      <c r="DB95" s="6"/>
      <c r="DC95" s="6"/>
      <c r="DD95" s="6"/>
      <c r="DE95" s="6"/>
      <c r="DF95" s="6"/>
      <c r="DG95" s="6"/>
      <c r="DH95" s="6"/>
      <c r="DI95" s="6"/>
      <c r="DJ95" s="6"/>
      <c r="DK95" s="6"/>
      <c r="DL95" s="6"/>
      <c r="DM95" s="6"/>
      <c r="DN95" s="6"/>
      <c r="DO95" s="6"/>
      <c r="DP95" s="6"/>
      <c r="DQ95" s="6"/>
      <c r="DR95" s="6"/>
      <c r="DS95" s="6"/>
      <c r="DT95" s="6"/>
      <c r="DU95" s="6"/>
      <c r="DV95" s="6"/>
      <c r="DW95" s="6"/>
      <c r="DX95" s="6"/>
      <c r="DY95" s="6"/>
      <c r="DZ95" s="6"/>
      <c r="EA95" s="6"/>
      <c r="EB95" s="6"/>
      <c r="EC95" s="6"/>
      <c r="ED95" s="6"/>
      <c r="EE95" s="6"/>
      <c r="EF95" s="6"/>
      <c r="EG95" s="6"/>
      <c r="EH95" s="6"/>
      <c r="EI95" s="6"/>
      <c r="EJ95" s="6"/>
      <c r="EK95" s="6"/>
      <c r="EL95" s="6"/>
      <c r="EM95" s="6"/>
      <c r="EN95" s="6"/>
      <c r="EO95" s="6"/>
      <c r="EP95" s="6"/>
      <c r="EQ95" s="6"/>
      <c r="ER95" s="6"/>
      <c r="ES95" s="6"/>
      <c r="ET95" s="6"/>
      <c r="EU95" s="6"/>
      <c r="EV95" s="6"/>
      <c r="EW95" s="6"/>
      <c r="EX95" s="6"/>
      <c r="EY95" s="6"/>
      <c r="EZ95" s="6"/>
      <c r="FA95" s="6"/>
      <c r="FB95" s="6"/>
      <c r="FC95" s="6"/>
      <c r="FD95" s="6"/>
      <c r="FE95" s="6"/>
      <c r="FF95" s="6"/>
      <c r="FG95" s="6"/>
      <c r="FH95" s="6"/>
    </row>
    <row r="96" spans="1:164" x14ac:dyDescent="0.2">
      <c r="A96" s="14">
        <f t="shared" si="20"/>
        <v>65</v>
      </c>
      <c r="B96" s="75"/>
      <c r="C96" s="54"/>
      <c r="D96" s="21"/>
      <c r="E96" s="38"/>
      <c r="F96" s="76"/>
      <c r="G96" s="77"/>
      <c r="H96" s="21"/>
      <c r="I96" s="78"/>
      <c r="J96" s="78"/>
      <c r="K96" s="79"/>
      <c r="L96" s="80" t="str">
        <f t="shared" si="1"/>
        <v/>
      </c>
      <c r="M96" s="198"/>
      <c r="N96" s="80" t="str">
        <f t="shared" si="2"/>
        <v/>
      </c>
      <c r="O96" s="79"/>
      <c r="P96" s="80" t="str">
        <f t="shared" si="3"/>
        <v/>
      </c>
      <c r="Q96" s="198"/>
      <c r="R96" s="197" t="str">
        <f t="shared" si="4"/>
        <v/>
      </c>
      <c r="S96" s="80" t="str">
        <f t="shared" si="5"/>
        <v/>
      </c>
      <c r="T96" s="80" t="str">
        <f t="shared" si="6"/>
        <v/>
      </c>
      <c r="U96" s="54"/>
      <c r="V96" s="79"/>
      <c r="W96" s="80" t="str">
        <f t="shared" si="7"/>
        <v/>
      </c>
      <c r="X96" s="201"/>
      <c r="Y96" s="80" t="str">
        <f t="shared" si="8"/>
        <v/>
      </c>
      <c r="Z96" s="54"/>
      <c r="AA96" s="53"/>
      <c r="AB96" s="53"/>
      <c r="AC96" s="53"/>
      <c r="AD96" s="53"/>
      <c r="AE96" s="81"/>
      <c r="AF96" s="75"/>
      <c r="AG96" s="22"/>
      <c r="AH96" s="22"/>
      <c r="AI96" s="22"/>
      <c r="AJ96" s="22"/>
      <c r="AK96" s="22"/>
      <c r="AL96" s="22"/>
      <c r="AM96" s="54"/>
      <c r="AN96" s="18"/>
      <c r="AO96" s="187"/>
      <c r="AQ96" s="32" t="str">
        <f t="shared" si="21"/>
        <v/>
      </c>
      <c r="AR96" s="32" t="str">
        <f t="shared" si="22"/>
        <v/>
      </c>
      <c r="AS96" s="32" t="str">
        <f t="shared" si="23"/>
        <v/>
      </c>
      <c r="AT96" s="32">
        <f t="shared" si="12"/>
        <v>0</v>
      </c>
      <c r="AU96" s="32">
        <f t="shared" si="13"/>
        <v>0</v>
      </c>
      <c r="AV96" s="32">
        <f t="shared" si="14"/>
        <v>0</v>
      </c>
      <c r="AW96" s="32">
        <f t="shared" si="15"/>
        <v>0</v>
      </c>
      <c r="AX96" s="32"/>
      <c r="AY96" s="32"/>
      <c r="AZ96" s="32"/>
      <c r="BD96" s="69" t="str">
        <f t="shared" si="16"/>
        <v>canbeinvalid</v>
      </c>
      <c r="BE96" s="32"/>
      <c r="BG96" s="1"/>
      <c r="BT96" t="str">
        <f t="shared" si="17"/>
        <v/>
      </c>
      <c r="BY96" t="str">
        <f t="shared" ref="BY96:BY121" si="24">IF($C96="final",$Y96,"")</f>
        <v/>
      </c>
      <c r="CG96" s="6"/>
      <c r="CH96" s="6"/>
      <c r="CI96" s="6"/>
      <c r="CJ96" s="6"/>
      <c r="CK96" s="6"/>
      <c r="CL96" s="6"/>
      <c r="CM96" s="6"/>
      <c r="CN96" s="6"/>
      <c r="CO96" s="6"/>
      <c r="CP96" s="6"/>
      <c r="CQ96" s="6"/>
      <c r="CR96" s="6"/>
      <c r="CS96" s="6"/>
      <c r="CT96" s="6"/>
      <c r="CU96" s="6"/>
      <c r="CV96" s="6"/>
      <c r="CW96" s="6"/>
      <c r="CX96" s="6"/>
      <c r="CY96" s="6"/>
      <c r="CZ96" s="6"/>
      <c r="DA96" s="6"/>
      <c r="DB96" s="6"/>
      <c r="DC96" s="6"/>
      <c r="DD96" s="6"/>
      <c r="DE96" s="6"/>
      <c r="DF96" s="6"/>
      <c r="DG96" s="6"/>
      <c r="DH96" s="6"/>
      <c r="DI96" s="6"/>
      <c r="DJ96" s="6"/>
      <c r="DK96" s="6"/>
      <c r="DL96" s="6"/>
      <c r="DM96" s="6"/>
      <c r="DN96" s="6"/>
      <c r="DO96" s="6"/>
      <c r="DP96" s="6"/>
      <c r="DQ96" s="6"/>
      <c r="DR96" s="6"/>
      <c r="DS96" s="6"/>
      <c r="DT96" s="6"/>
      <c r="DU96" s="6"/>
      <c r="DV96" s="6"/>
      <c r="DW96" s="6"/>
      <c r="DX96" s="6"/>
      <c r="DY96" s="6"/>
      <c r="DZ96" s="6"/>
      <c r="EA96" s="6"/>
      <c r="EB96" s="6"/>
      <c r="EC96" s="6"/>
      <c r="ED96" s="6"/>
      <c r="EE96" s="6"/>
      <c r="EF96" s="6"/>
      <c r="EG96" s="6"/>
      <c r="EH96" s="6"/>
      <c r="EI96" s="6"/>
      <c r="EJ96" s="6"/>
      <c r="EK96" s="6"/>
      <c r="EL96" s="6"/>
      <c r="EM96" s="6"/>
      <c r="EN96" s="6"/>
      <c r="EO96" s="6"/>
      <c r="EP96" s="6"/>
      <c r="EQ96" s="6"/>
      <c r="ER96" s="6"/>
      <c r="ES96" s="6"/>
      <c r="ET96" s="6"/>
      <c r="EU96" s="6"/>
      <c r="EV96" s="6"/>
      <c r="EW96" s="6"/>
      <c r="EX96" s="6"/>
      <c r="EY96" s="6"/>
      <c r="EZ96" s="6"/>
      <c r="FA96" s="6"/>
      <c r="FB96" s="6"/>
      <c r="FC96" s="6"/>
      <c r="FD96" s="6"/>
      <c r="FE96" s="6"/>
      <c r="FF96" s="6"/>
      <c r="FG96" s="6"/>
      <c r="FH96" s="6"/>
    </row>
    <row r="97" spans="1:164" x14ac:dyDescent="0.2">
      <c r="A97" s="14">
        <f t="shared" si="20"/>
        <v>66</v>
      </c>
      <c r="B97" s="75"/>
      <c r="C97" s="54"/>
      <c r="D97" s="21"/>
      <c r="E97" s="38"/>
      <c r="F97" s="76"/>
      <c r="G97" s="77"/>
      <c r="H97" s="21"/>
      <c r="I97" s="78"/>
      <c r="J97" s="78"/>
      <c r="K97" s="79"/>
      <c r="L97" s="80" t="str">
        <f t="shared" ref="L97:L121" si="25">IF(K97&lt;&gt;"",ROUND(K97,2),"")</f>
        <v/>
      </c>
      <c r="M97" s="198"/>
      <c r="N97" s="80" t="str">
        <f t="shared" ref="N97:N121" si="26">IF(AND(M97&lt;&gt;"",K$26&lt;&gt;""),IF(L$26="Additive",ROUND(ROUND(M97,2)+K$26,2),ROUND(ROUND(M97,2)*K$26,2)),"")</f>
        <v/>
      </c>
      <c r="O97" s="79"/>
      <c r="P97" s="80" t="str">
        <f t="shared" ref="P97:P121" si="27">IF(O97&lt;&gt;"",ROUND(O97,2),"")</f>
        <v/>
      </c>
      <c r="Q97" s="198"/>
      <c r="R97" s="197" t="str">
        <f t="shared" ref="R97:R121" si="28">IF(AND(Q97&lt;&gt;"",O$26&lt;&gt;""),IF(P$26="Additive",ROUND(ROUND(Q97,2)+O$26,2),ROUND(ROUND(Q97,2)*O$26,2)),"")</f>
        <v/>
      </c>
      <c r="S97" s="80" t="str">
        <f t="shared" ref="S97:S121" si="29">IF(AND(L97&lt;&gt;"",P97&lt;&gt;""),L97+P97,"")</f>
        <v/>
      </c>
      <c r="T97" s="80" t="str">
        <f t="shared" ref="T97:T121" si="30">IF(AND(N97&lt;&gt;"",R97&lt;&gt;""),N97+R97,"")</f>
        <v/>
      </c>
      <c r="U97" s="54"/>
      <c r="V97" s="79"/>
      <c r="W97" s="80" t="str">
        <f t="shared" ref="W97:W121" si="31">IF(V97&lt;&gt;"",ROUND(V97,2),"")</f>
        <v/>
      </c>
      <c r="X97" s="201"/>
      <c r="Y97" s="80" t="str">
        <f t="shared" ref="Y97:Y121" si="32">IF(AND(X97&lt;&gt;"",W$26&lt;&gt;""),IF(X$26="Additive",ROUND(ROUND(X97,2)+W$26,2),ROUND(ROUND(X97,2)*W$26,2)),"")</f>
        <v/>
      </c>
      <c r="Z97" s="54"/>
      <c r="AA97" s="53"/>
      <c r="AB97" s="53"/>
      <c r="AC97" s="53"/>
      <c r="AD97" s="53"/>
      <c r="AE97" s="81"/>
      <c r="AF97" s="75"/>
      <c r="AG97" s="22"/>
      <c r="AH97" s="22"/>
      <c r="AI97" s="22"/>
      <c r="AJ97" s="22"/>
      <c r="AK97" s="22"/>
      <c r="AL97" s="22"/>
      <c r="AM97" s="54"/>
      <c r="AN97" s="18"/>
      <c r="AO97" s="187"/>
      <c r="AQ97" s="32" t="str">
        <f t="shared" si="21"/>
        <v/>
      </c>
      <c r="AR97" s="32" t="str">
        <f t="shared" si="22"/>
        <v/>
      </c>
      <c r="AS97" s="32" t="str">
        <f t="shared" si="23"/>
        <v/>
      </c>
      <c r="AT97" s="32">
        <f t="shared" ref="AT97:AT121" si="33">IF(AND($C97="final",$F97=1,$U97="yes",OR($Z97="yes",$P$16&lt;&gt;"yes")),1,0)</f>
        <v>0</v>
      </c>
      <c r="AU97" s="32">
        <f t="shared" ref="AU97:AU121" si="34">IF(AND($C97="final",$F97=2,$U97="yes",OR($Z97="yes",$P$16&lt;&gt;"yes")),1,0)</f>
        <v>0</v>
      </c>
      <c r="AV97" s="32">
        <f t="shared" ref="AV97:AV121" si="35">IF(AND($C97="final",$F97=3,$U97="yes",OR($Z97="yes",$P$16&lt;&gt;"yes")),1,0)</f>
        <v>0</v>
      </c>
      <c r="AW97" s="32">
        <f t="shared" ref="AW97:AW121" si="36">IF(AND($C97="final",$F97=4,$U97="yes",OR($Z97="yes",$P$16&lt;&gt;"yes")),1,0)</f>
        <v>0</v>
      </c>
      <c r="AX97" s="32"/>
      <c r="AY97" s="32"/>
      <c r="AZ97" s="32"/>
      <c r="BD97" s="69" t="str">
        <f t="shared" ref="BD97:BD121" si="37">IF(OR($U97="yes",AND($Z97="yes",$P$16="yes")),"cantbeinvalid","canbeinvalid")</f>
        <v>canbeinvalid</v>
      </c>
      <c r="BE97" s="32"/>
      <c r="BG97" s="1"/>
      <c r="BT97" t="str">
        <f t="shared" ref="BT97:BT121" si="38">IF($C97="final",$T97,"")</f>
        <v/>
      </c>
      <c r="BY97" t="str">
        <f t="shared" si="24"/>
        <v/>
      </c>
      <c r="CG97" s="6"/>
      <c r="CH97" s="6"/>
      <c r="CI97" s="6"/>
      <c r="CJ97" s="6"/>
      <c r="CK97" s="6"/>
      <c r="CL97" s="6"/>
      <c r="CM97" s="6"/>
      <c r="CN97" s="6"/>
      <c r="CO97" s="6"/>
      <c r="CP97" s="6"/>
      <c r="CQ97" s="6"/>
      <c r="CR97" s="6"/>
      <c r="CS97" s="6"/>
      <c r="CT97" s="6"/>
      <c r="CU97" s="6"/>
      <c r="CV97" s="6"/>
      <c r="CW97" s="6"/>
      <c r="CX97" s="6"/>
      <c r="CY97" s="6"/>
      <c r="CZ97" s="6"/>
      <c r="DA97" s="6"/>
      <c r="DB97" s="6"/>
      <c r="DC97" s="6"/>
      <c r="DD97" s="6"/>
      <c r="DE97" s="6"/>
      <c r="DF97" s="6"/>
      <c r="DG97" s="6"/>
      <c r="DH97" s="6"/>
      <c r="DI97" s="6"/>
      <c r="DJ97" s="6"/>
      <c r="DK97" s="6"/>
      <c r="DL97" s="6"/>
      <c r="DM97" s="6"/>
      <c r="DN97" s="6"/>
      <c r="DO97" s="6"/>
      <c r="DP97" s="6"/>
      <c r="DQ97" s="6"/>
      <c r="DR97" s="6"/>
      <c r="DS97" s="6"/>
      <c r="DT97" s="6"/>
      <c r="DU97" s="6"/>
      <c r="DV97" s="6"/>
      <c r="DW97" s="6"/>
      <c r="DX97" s="6"/>
      <c r="DY97" s="6"/>
      <c r="DZ97" s="6"/>
      <c r="EA97" s="6"/>
      <c r="EB97" s="6"/>
      <c r="EC97" s="6"/>
      <c r="ED97" s="6"/>
      <c r="EE97" s="6"/>
      <c r="EF97" s="6"/>
      <c r="EG97" s="6"/>
      <c r="EH97" s="6"/>
      <c r="EI97" s="6"/>
      <c r="EJ97" s="6"/>
      <c r="EK97" s="6"/>
      <c r="EL97" s="6"/>
      <c r="EM97" s="6"/>
      <c r="EN97" s="6"/>
      <c r="EO97" s="6"/>
      <c r="EP97" s="6"/>
      <c r="EQ97" s="6"/>
      <c r="ER97" s="6"/>
      <c r="ES97" s="6"/>
      <c r="ET97" s="6"/>
      <c r="EU97" s="6"/>
      <c r="EV97" s="6"/>
      <c r="EW97" s="6"/>
      <c r="EX97" s="6"/>
      <c r="EY97" s="6"/>
      <c r="EZ97" s="6"/>
      <c r="FA97" s="6"/>
      <c r="FB97" s="6"/>
      <c r="FC97" s="6"/>
      <c r="FD97" s="6"/>
      <c r="FE97" s="6"/>
      <c r="FF97" s="6"/>
      <c r="FG97" s="6"/>
      <c r="FH97" s="6"/>
    </row>
    <row r="98" spans="1:164" x14ac:dyDescent="0.2">
      <c r="A98" s="14">
        <f t="shared" si="20"/>
        <v>67</v>
      </c>
      <c r="B98" s="75"/>
      <c r="C98" s="54"/>
      <c r="D98" s="21"/>
      <c r="E98" s="38"/>
      <c r="F98" s="76"/>
      <c r="G98" s="77"/>
      <c r="H98" s="21"/>
      <c r="I98" s="78"/>
      <c r="J98" s="78"/>
      <c r="K98" s="79"/>
      <c r="L98" s="80" t="str">
        <f t="shared" si="25"/>
        <v/>
      </c>
      <c r="M98" s="198"/>
      <c r="N98" s="80" t="str">
        <f t="shared" si="26"/>
        <v/>
      </c>
      <c r="O98" s="79"/>
      <c r="P98" s="80" t="str">
        <f t="shared" si="27"/>
        <v/>
      </c>
      <c r="Q98" s="198"/>
      <c r="R98" s="197" t="str">
        <f t="shared" si="28"/>
        <v/>
      </c>
      <c r="S98" s="80" t="str">
        <f t="shared" si="29"/>
        <v/>
      </c>
      <c r="T98" s="80" t="str">
        <f t="shared" si="30"/>
        <v/>
      </c>
      <c r="U98" s="54"/>
      <c r="V98" s="79"/>
      <c r="W98" s="80" t="str">
        <f t="shared" si="31"/>
        <v/>
      </c>
      <c r="X98" s="201"/>
      <c r="Y98" s="80" t="str">
        <f t="shared" si="32"/>
        <v/>
      </c>
      <c r="Z98" s="54"/>
      <c r="AA98" s="53"/>
      <c r="AB98" s="53"/>
      <c r="AC98" s="53"/>
      <c r="AD98" s="53"/>
      <c r="AE98" s="81"/>
      <c r="AF98" s="75"/>
      <c r="AG98" s="22"/>
      <c r="AH98" s="22"/>
      <c r="AI98" s="22"/>
      <c r="AJ98" s="22"/>
      <c r="AK98" s="22"/>
      <c r="AL98" s="22"/>
      <c r="AM98" s="54"/>
      <c r="AN98" s="18"/>
      <c r="AO98" s="187"/>
      <c r="AQ98" s="32" t="str">
        <f t="shared" si="21"/>
        <v/>
      </c>
      <c r="AR98" s="32" t="str">
        <f t="shared" si="22"/>
        <v/>
      </c>
      <c r="AS98" s="32" t="str">
        <f t="shared" si="23"/>
        <v/>
      </c>
      <c r="AT98" s="32">
        <f t="shared" si="33"/>
        <v>0</v>
      </c>
      <c r="AU98" s="32">
        <f t="shared" si="34"/>
        <v>0</v>
      </c>
      <c r="AV98" s="32">
        <f t="shared" si="35"/>
        <v>0</v>
      </c>
      <c r="AW98" s="32">
        <f t="shared" si="36"/>
        <v>0</v>
      </c>
      <c r="AX98" s="32"/>
      <c r="AY98" s="32"/>
      <c r="AZ98" s="32"/>
      <c r="BD98" s="69" t="str">
        <f t="shared" si="37"/>
        <v>canbeinvalid</v>
      </c>
      <c r="BE98" s="32"/>
      <c r="BG98" s="1"/>
      <c r="BT98" t="str">
        <f t="shared" si="38"/>
        <v/>
      </c>
      <c r="BY98" t="str">
        <f t="shared" si="24"/>
        <v/>
      </c>
      <c r="CG98" s="6"/>
      <c r="CH98" s="6"/>
      <c r="CI98" s="6"/>
      <c r="CJ98" s="6"/>
      <c r="CK98" s="6"/>
      <c r="CL98" s="6"/>
      <c r="CM98" s="6"/>
      <c r="CN98" s="6"/>
      <c r="CO98" s="6"/>
      <c r="CP98" s="6"/>
      <c r="CQ98" s="6"/>
      <c r="CR98" s="6"/>
      <c r="CS98" s="6"/>
      <c r="CT98" s="6"/>
      <c r="CU98" s="6"/>
      <c r="CV98" s="6"/>
      <c r="CW98" s="6"/>
      <c r="CX98" s="6"/>
      <c r="CY98" s="6"/>
      <c r="CZ98" s="6"/>
      <c r="DA98" s="6"/>
      <c r="DB98" s="6"/>
      <c r="DC98" s="6"/>
      <c r="DD98" s="6"/>
      <c r="DE98" s="6"/>
      <c r="DF98" s="6"/>
      <c r="DG98" s="6"/>
      <c r="DH98" s="6"/>
      <c r="DI98" s="6"/>
      <c r="DJ98" s="6"/>
      <c r="DK98" s="6"/>
      <c r="DL98" s="6"/>
      <c r="DM98" s="6"/>
      <c r="DN98" s="6"/>
      <c r="DO98" s="6"/>
      <c r="DP98" s="6"/>
      <c r="DQ98" s="6"/>
      <c r="DR98" s="6"/>
      <c r="DS98" s="6"/>
      <c r="DT98" s="6"/>
      <c r="DU98" s="6"/>
      <c r="DV98" s="6"/>
      <c r="DW98" s="6"/>
      <c r="DX98" s="6"/>
      <c r="DY98" s="6"/>
      <c r="DZ98" s="6"/>
      <c r="EA98" s="6"/>
      <c r="EB98" s="6"/>
      <c r="EC98" s="6"/>
      <c r="ED98" s="6"/>
      <c r="EE98" s="6"/>
      <c r="EF98" s="6"/>
      <c r="EG98" s="6"/>
      <c r="EH98" s="6"/>
      <c r="EI98" s="6"/>
      <c r="EJ98" s="6"/>
      <c r="EK98" s="6"/>
      <c r="EL98" s="6"/>
      <c r="EM98" s="6"/>
      <c r="EN98" s="6"/>
      <c r="EO98" s="6"/>
      <c r="EP98" s="6"/>
      <c r="EQ98" s="6"/>
      <c r="ER98" s="6"/>
      <c r="ES98" s="6"/>
      <c r="ET98" s="6"/>
      <c r="EU98" s="6"/>
      <c r="EV98" s="6"/>
      <c r="EW98" s="6"/>
      <c r="EX98" s="6"/>
      <c r="EY98" s="6"/>
      <c r="EZ98" s="6"/>
      <c r="FA98" s="6"/>
      <c r="FB98" s="6"/>
      <c r="FC98" s="6"/>
      <c r="FD98" s="6"/>
      <c r="FE98" s="6"/>
      <c r="FF98" s="6"/>
      <c r="FG98" s="6"/>
      <c r="FH98" s="6"/>
    </row>
    <row r="99" spans="1:164" x14ac:dyDescent="0.2">
      <c r="A99" s="14">
        <f t="shared" si="20"/>
        <v>68</v>
      </c>
      <c r="B99" s="75"/>
      <c r="C99" s="54"/>
      <c r="D99" s="21"/>
      <c r="E99" s="38"/>
      <c r="F99" s="76"/>
      <c r="G99" s="77"/>
      <c r="H99" s="21"/>
      <c r="I99" s="78"/>
      <c r="J99" s="78"/>
      <c r="K99" s="79"/>
      <c r="L99" s="80" t="str">
        <f t="shared" si="25"/>
        <v/>
      </c>
      <c r="M99" s="198"/>
      <c r="N99" s="80" t="str">
        <f t="shared" si="26"/>
        <v/>
      </c>
      <c r="O99" s="79"/>
      <c r="P99" s="80" t="str">
        <f t="shared" si="27"/>
        <v/>
      </c>
      <c r="Q99" s="198"/>
      <c r="R99" s="197" t="str">
        <f t="shared" si="28"/>
        <v/>
      </c>
      <c r="S99" s="80" t="str">
        <f t="shared" si="29"/>
        <v/>
      </c>
      <c r="T99" s="80" t="str">
        <f t="shared" si="30"/>
        <v/>
      </c>
      <c r="U99" s="54"/>
      <c r="V99" s="79"/>
      <c r="W99" s="80" t="str">
        <f t="shared" si="31"/>
        <v/>
      </c>
      <c r="X99" s="201"/>
      <c r="Y99" s="80" t="str">
        <f t="shared" si="32"/>
        <v/>
      </c>
      <c r="Z99" s="54"/>
      <c r="AA99" s="53"/>
      <c r="AB99" s="53"/>
      <c r="AC99" s="53"/>
      <c r="AD99" s="53"/>
      <c r="AE99" s="81"/>
      <c r="AF99" s="75"/>
      <c r="AG99" s="22"/>
      <c r="AH99" s="22"/>
      <c r="AI99" s="22"/>
      <c r="AJ99" s="22"/>
      <c r="AK99" s="22"/>
      <c r="AL99" s="22"/>
      <c r="AM99" s="54"/>
      <c r="AN99" s="18"/>
      <c r="AO99" s="187"/>
      <c r="AQ99" s="32" t="str">
        <f t="shared" si="21"/>
        <v/>
      </c>
      <c r="AR99" s="32" t="str">
        <f t="shared" si="22"/>
        <v/>
      </c>
      <c r="AS99" s="32" t="str">
        <f t="shared" si="23"/>
        <v/>
      </c>
      <c r="AT99" s="32">
        <f t="shared" si="33"/>
        <v>0</v>
      </c>
      <c r="AU99" s="32">
        <f t="shared" si="34"/>
        <v>0</v>
      </c>
      <c r="AV99" s="32">
        <f t="shared" si="35"/>
        <v>0</v>
      </c>
      <c r="AW99" s="32">
        <f t="shared" si="36"/>
        <v>0</v>
      </c>
      <c r="AX99" s="32"/>
      <c r="AY99" s="32"/>
      <c r="AZ99" s="32"/>
      <c r="BD99" s="69" t="str">
        <f t="shared" si="37"/>
        <v>canbeinvalid</v>
      </c>
      <c r="BE99" s="32"/>
      <c r="BG99" s="1"/>
      <c r="BT99" t="str">
        <f t="shared" si="38"/>
        <v/>
      </c>
      <c r="BY99" t="str">
        <f t="shared" si="24"/>
        <v/>
      </c>
      <c r="CG99" s="6"/>
      <c r="CH99" s="6"/>
      <c r="CI99" s="6"/>
      <c r="CJ99" s="6"/>
      <c r="CK99" s="6"/>
      <c r="CL99" s="6"/>
      <c r="CM99" s="6"/>
      <c r="CN99" s="6"/>
      <c r="CO99" s="6"/>
      <c r="CP99" s="6"/>
      <c r="CQ99" s="6"/>
      <c r="CR99" s="6"/>
      <c r="CS99" s="6"/>
      <c r="CT99" s="6"/>
      <c r="CU99" s="6"/>
      <c r="CV99" s="6"/>
      <c r="CW99" s="6"/>
      <c r="CX99" s="6"/>
      <c r="CY99" s="6"/>
      <c r="CZ99" s="6"/>
      <c r="DA99" s="6"/>
      <c r="DB99" s="6"/>
      <c r="DC99" s="6"/>
      <c r="DD99" s="6"/>
      <c r="DE99" s="6"/>
      <c r="DF99" s="6"/>
      <c r="DG99" s="6"/>
      <c r="DH99" s="6"/>
      <c r="DI99" s="6"/>
      <c r="DJ99" s="6"/>
      <c r="DK99" s="6"/>
      <c r="DL99" s="6"/>
      <c r="DM99" s="6"/>
      <c r="DN99" s="6"/>
      <c r="DO99" s="6"/>
      <c r="DP99" s="6"/>
      <c r="DQ99" s="6"/>
      <c r="DR99" s="6"/>
      <c r="DS99" s="6"/>
      <c r="DT99" s="6"/>
      <c r="DU99" s="6"/>
      <c r="DV99" s="6"/>
      <c r="DW99" s="6"/>
      <c r="DX99" s="6"/>
      <c r="DY99" s="6"/>
      <c r="DZ99" s="6"/>
      <c r="EA99" s="6"/>
      <c r="EB99" s="6"/>
      <c r="EC99" s="6"/>
      <c r="ED99" s="6"/>
      <c r="EE99" s="6"/>
      <c r="EF99" s="6"/>
      <c r="EG99" s="6"/>
      <c r="EH99" s="6"/>
      <c r="EI99" s="6"/>
      <c r="EJ99" s="6"/>
      <c r="EK99" s="6"/>
      <c r="EL99" s="6"/>
      <c r="EM99" s="6"/>
      <c r="EN99" s="6"/>
      <c r="EO99" s="6"/>
      <c r="EP99" s="6"/>
      <c r="EQ99" s="6"/>
      <c r="ER99" s="6"/>
      <c r="ES99" s="6"/>
      <c r="ET99" s="6"/>
      <c r="EU99" s="6"/>
      <c r="EV99" s="6"/>
      <c r="EW99" s="6"/>
      <c r="EX99" s="6"/>
      <c r="EY99" s="6"/>
      <c r="EZ99" s="6"/>
      <c r="FA99" s="6"/>
      <c r="FB99" s="6"/>
      <c r="FC99" s="6"/>
      <c r="FD99" s="6"/>
      <c r="FE99" s="6"/>
      <c r="FF99" s="6"/>
      <c r="FG99" s="6"/>
      <c r="FH99" s="6"/>
    </row>
    <row r="100" spans="1:164" x14ac:dyDescent="0.2">
      <c r="A100" s="14">
        <f t="shared" si="20"/>
        <v>69</v>
      </c>
      <c r="B100" s="75"/>
      <c r="C100" s="54"/>
      <c r="D100" s="21"/>
      <c r="E100" s="38"/>
      <c r="F100" s="76"/>
      <c r="G100" s="77"/>
      <c r="H100" s="21"/>
      <c r="I100" s="78"/>
      <c r="J100" s="78"/>
      <c r="K100" s="79"/>
      <c r="L100" s="80" t="str">
        <f t="shared" si="25"/>
        <v/>
      </c>
      <c r="M100" s="198"/>
      <c r="N100" s="80" t="str">
        <f t="shared" si="26"/>
        <v/>
      </c>
      <c r="O100" s="79"/>
      <c r="P100" s="80" t="str">
        <f t="shared" si="27"/>
        <v/>
      </c>
      <c r="Q100" s="198"/>
      <c r="R100" s="197" t="str">
        <f t="shared" si="28"/>
        <v/>
      </c>
      <c r="S100" s="80" t="str">
        <f t="shared" si="29"/>
        <v/>
      </c>
      <c r="T100" s="80" t="str">
        <f t="shared" si="30"/>
        <v/>
      </c>
      <c r="U100" s="54"/>
      <c r="V100" s="79"/>
      <c r="W100" s="80" t="str">
        <f t="shared" si="31"/>
        <v/>
      </c>
      <c r="X100" s="201"/>
      <c r="Y100" s="80" t="str">
        <f t="shared" si="32"/>
        <v/>
      </c>
      <c r="Z100" s="54"/>
      <c r="AA100" s="53"/>
      <c r="AB100" s="53"/>
      <c r="AC100" s="53"/>
      <c r="AD100" s="53"/>
      <c r="AE100" s="81"/>
      <c r="AF100" s="75"/>
      <c r="AG100" s="22"/>
      <c r="AH100" s="22"/>
      <c r="AI100" s="22"/>
      <c r="AJ100" s="22"/>
      <c r="AK100" s="22"/>
      <c r="AL100" s="22"/>
      <c r="AM100" s="54"/>
      <c r="AN100" s="18"/>
      <c r="AO100" s="187"/>
      <c r="AQ100" s="32" t="str">
        <f t="shared" si="21"/>
        <v/>
      </c>
      <c r="AR100" s="32" t="str">
        <f t="shared" si="22"/>
        <v/>
      </c>
      <c r="AS100" s="32" t="str">
        <f t="shared" si="23"/>
        <v/>
      </c>
      <c r="AT100" s="32">
        <f t="shared" si="33"/>
        <v>0</v>
      </c>
      <c r="AU100" s="32">
        <f t="shared" si="34"/>
        <v>0</v>
      </c>
      <c r="AV100" s="32">
        <f t="shared" si="35"/>
        <v>0</v>
      </c>
      <c r="AW100" s="32">
        <f t="shared" si="36"/>
        <v>0</v>
      </c>
      <c r="AX100" s="32"/>
      <c r="AY100" s="32"/>
      <c r="AZ100" s="32"/>
      <c r="BD100" s="69" t="str">
        <f t="shared" si="37"/>
        <v>canbeinvalid</v>
      </c>
      <c r="BE100" s="32"/>
      <c r="BG100" s="1"/>
      <c r="BT100" t="str">
        <f t="shared" si="38"/>
        <v/>
      </c>
      <c r="BY100" t="str">
        <f t="shared" si="24"/>
        <v/>
      </c>
      <c r="CG100" s="6"/>
      <c r="CH100" s="6"/>
      <c r="CI100" s="6"/>
      <c r="CJ100" s="6"/>
      <c r="CK100" s="6"/>
      <c r="CL100" s="6"/>
      <c r="CM100" s="6"/>
      <c r="CN100" s="6"/>
      <c r="CO100" s="6"/>
      <c r="CP100" s="6"/>
      <c r="CQ100" s="6"/>
      <c r="CR100" s="6"/>
      <c r="CS100" s="6"/>
      <c r="CT100" s="6"/>
      <c r="CU100" s="6"/>
      <c r="CV100" s="6"/>
      <c r="CW100" s="6"/>
      <c r="CX100" s="6"/>
      <c r="CY100" s="6"/>
      <c r="CZ100" s="6"/>
      <c r="DA100" s="6"/>
      <c r="DB100" s="6"/>
      <c r="DC100" s="6"/>
      <c r="DD100" s="6"/>
      <c r="DE100" s="6"/>
      <c r="DF100" s="6"/>
      <c r="DG100" s="6"/>
      <c r="DH100" s="6"/>
      <c r="DI100" s="6"/>
      <c r="DJ100" s="6"/>
      <c r="DK100" s="6"/>
      <c r="DL100" s="6"/>
      <c r="DM100" s="6"/>
      <c r="DN100" s="6"/>
      <c r="DO100" s="6"/>
      <c r="DP100" s="6"/>
      <c r="DQ100" s="6"/>
      <c r="DR100" s="6"/>
      <c r="DS100" s="6"/>
      <c r="DT100" s="6"/>
      <c r="DU100" s="6"/>
      <c r="DV100" s="6"/>
      <c r="DW100" s="6"/>
      <c r="DX100" s="6"/>
      <c r="DY100" s="6"/>
      <c r="DZ100" s="6"/>
      <c r="EA100" s="6"/>
      <c r="EB100" s="6"/>
      <c r="EC100" s="6"/>
      <c r="ED100" s="6"/>
      <c r="EE100" s="6"/>
      <c r="EF100" s="6"/>
      <c r="EG100" s="6"/>
      <c r="EH100" s="6"/>
      <c r="EI100" s="6"/>
      <c r="EJ100" s="6"/>
      <c r="EK100" s="6"/>
      <c r="EL100" s="6"/>
      <c r="EM100" s="6"/>
      <c r="EN100" s="6"/>
      <c r="EO100" s="6"/>
      <c r="EP100" s="6"/>
      <c r="EQ100" s="6"/>
      <c r="ER100" s="6"/>
      <c r="ES100" s="6"/>
      <c r="ET100" s="6"/>
      <c r="EU100" s="6"/>
      <c r="EV100" s="6"/>
      <c r="EW100" s="6"/>
      <c r="EX100" s="6"/>
      <c r="EY100" s="6"/>
      <c r="EZ100" s="6"/>
      <c r="FA100" s="6"/>
      <c r="FB100" s="6"/>
      <c r="FC100" s="6"/>
      <c r="FD100" s="6"/>
      <c r="FE100" s="6"/>
      <c r="FF100" s="6"/>
      <c r="FG100" s="6"/>
      <c r="FH100" s="6"/>
    </row>
    <row r="101" spans="1:164" x14ac:dyDescent="0.2">
      <c r="A101" s="14">
        <f t="shared" si="20"/>
        <v>70</v>
      </c>
      <c r="B101" s="75"/>
      <c r="C101" s="54"/>
      <c r="D101" s="21"/>
      <c r="E101" s="38"/>
      <c r="F101" s="76"/>
      <c r="G101" s="77"/>
      <c r="H101" s="21"/>
      <c r="I101" s="78"/>
      <c r="J101" s="78"/>
      <c r="K101" s="79"/>
      <c r="L101" s="80" t="str">
        <f t="shared" si="25"/>
        <v/>
      </c>
      <c r="M101" s="198"/>
      <c r="N101" s="80" t="str">
        <f t="shared" si="26"/>
        <v/>
      </c>
      <c r="O101" s="79"/>
      <c r="P101" s="80" t="str">
        <f t="shared" si="27"/>
        <v/>
      </c>
      <c r="Q101" s="198"/>
      <c r="R101" s="197" t="str">
        <f t="shared" si="28"/>
        <v/>
      </c>
      <c r="S101" s="80" t="str">
        <f t="shared" si="29"/>
        <v/>
      </c>
      <c r="T101" s="80" t="str">
        <f t="shared" si="30"/>
        <v/>
      </c>
      <c r="U101" s="54"/>
      <c r="V101" s="79"/>
      <c r="W101" s="80" t="str">
        <f t="shared" si="31"/>
        <v/>
      </c>
      <c r="X101" s="201"/>
      <c r="Y101" s="80" t="str">
        <f t="shared" si="32"/>
        <v/>
      </c>
      <c r="Z101" s="54"/>
      <c r="AA101" s="53"/>
      <c r="AB101" s="53"/>
      <c r="AC101" s="53"/>
      <c r="AD101" s="53"/>
      <c r="AE101" s="81"/>
      <c r="AF101" s="75"/>
      <c r="AG101" s="22"/>
      <c r="AH101" s="22"/>
      <c r="AI101" s="22"/>
      <c r="AJ101" s="22"/>
      <c r="AK101" s="22"/>
      <c r="AL101" s="22"/>
      <c r="AM101" s="54"/>
      <c r="AN101" s="18"/>
      <c r="AO101" s="187"/>
      <c r="AQ101" s="32" t="str">
        <f t="shared" si="21"/>
        <v/>
      </c>
      <c r="AR101" s="32" t="str">
        <f t="shared" si="22"/>
        <v/>
      </c>
      <c r="AS101" s="32" t="str">
        <f t="shared" si="23"/>
        <v/>
      </c>
      <c r="AT101" s="32">
        <f t="shared" si="33"/>
        <v>0</v>
      </c>
      <c r="AU101" s="32">
        <f t="shared" si="34"/>
        <v>0</v>
      </c>
      <c r="AV101" s="32">
        <f t="shared" si="35"/>
        <v>0</v>
      </c>
      <c r="AW101" s="32">
        <f t="shared" si="36"/>
        <v>0</v>
      </c>
      <c r="AX101" s="32"/>
      <c r="AY101" s="32"/>
      <c r="AZ101" s="32"/>
      <c r="BD101" s="69" t="str">
        <f t="shared" si="37"/>
        <v>canbeinvalid</v>
      </c>
      <c r="BE101" s="32"/>
      <c r="BG101" s="1"/>
      <c r="BT101" t="str">
        <f t="shared" si="38"/>
        <v/>
      </c>
      <c r="BY101" t="str">
        <f t="shared" si="24"/>
        <v/>
      </c>
      <c r="CG101" s="6"/>
      <c r="CH101" s="6"/>
      <c r="CI101" s="6"/>
      <c r="CJ101" s="6"/>
      <c r="CK101" s="6"/>
      <c r="CL101" s="6"/>
      <c r="CM101" s="6"/>
      <c r="CN101" s="6"/>
      <c r="CO101" s="6"/>
      <c r="CP101" s="6"/>
      <c r="CQ101" s="6"/>
      <c r="CR101" s="6"/>
      <c r="CS101" s="6"/>
      <c r="CT101" s="6"/>
      <c r="CU101" s="6"/>
      <c r="CV101" s="6"/>
      <c r="CW101" s="6"/>
      <c r="CX101" s="6"/>
      <c r="CY101" s="6"/>
      <c r="CZ101" s="6"/>
      <c r="DA101" s="6"/>
      <c r="DB101" s="6"/>
      <c r="DC101" s="6"/>
      <c r="DD101" s="6"/>
      <c r="DE101" s="6"/>
      <c r="DF101" s="6"/>
      <c r="DG101" s="6"/>
      <c r="DH101" s="6"/>
      <c r="DI101" s="6"/>
      <c r="DJ101" s="6"/>
      <c r="DK101" s="6"/>
      <c r="DL101" s="6"/>
      <c r="DM101" s="6"/>
      <c r="DN101" s="6"/>
      <c r="DO101" s="6"/>
      <c r="DP101" s="6"/>
      <c r="DQ101" s="6"/>
      <c r="DR101" s="6"/>
      <c r="DS101" s="6"/>
      <c r="DT101" s="6"/>
      <c r="DU101" s="6"/>
      <c r="DV101" s="6"/>
      <c r="DW101" s="6"/>
      <c r="DX101" s="6"/>
      <c r="DY101" s="6"/>
      <c r="DZ101" s="6"/>
      <c r="EA101" s="6"/>
      <c r="EB101" s="6"/>
      <c r="EC101" s="6"/>
      <c r="ED101" s="6"/>
      <c r="EE101" s="6"/>
      <c r="EF101" s="6"/>
      <c r="EG101" s="6"/>
      <c r="EH101" s="6"/>
      <c r="EI101" s="6"/>
      <c r="EJ101" s="6"/>
      <c r="EK101" s="6"/>
      <c r="EL101" s="6"/>
      <c r="EM101" s="6"/>
      <c r="EN101" s="6"/>
      <c r="EO101" s="6"/>
      <c r="EP101" s="6"/>
      <c r="EQ101" s="6"/>
      <c r="ER101" s="6"/>
      <c r="ES101" s="6"/>
      <c r="ET101" s="6"/>
      <c r="EU101" s="6"/>
      <c r="EV101" s="6"/>
      <c r="EW101" s="6"/>
      <c r="EX101" s="6"/>
      <c r="EY101" s="6"/>
      <c r="EZ101" s="6"/>
      <c r="FA101" s="6"/>
      <c r="FB101" s="6"/>
      <c r="FC101" s="6"/>
      <c r="FD101" s="6"/>
      <c r="FE101" s="6"/>
      <c r="FF101" s="6"/>
      <c r="FG101" s="6"/>
      <c r="FH101" s="6"/>
    </row>
    <row r="102" spans="1:164" x14ac:dyDescent="0.2">
      <c r="A102" s="14">
        <f t="shared" si="20"/>
        <v>71</v>
      </c>
      <c r="B102" s="75"/>
      <c r="C102" s="54"/>
      <c r="D102" s="21"/>
      <c r="E102" s="38"/>
      <c r="F102" s="76"/>
      <c r="G102" s="77"/>
      <c r="H102" s="21"/>
      <c r="I102" s="78"/>
      <c r="J102" s="78"/>
      <c r="K102" s="79"/>
      <c r="L102" s="80" t="str">
        <f t="shared" si="25"/>
        <v/>
      </c>
      <c r="M102" s="198"/>
      <c r="N102" s="80" t="str">
        <f t="shared" si="26"/>
        <v/>
      </c>
      <c r="O102" s="79"/>
      <c r="P102" s="80" t="str">
        <f t="shared" si="27"/>
        <v/>
      </c>
      <c r="Q102" s="198"/>
      <c r="R102" s="197" t="str">
        <f t="shared" si="28"/>
        <v/>
      </c>
      <c r="S102" s="80" t="str">
        <f t="shared" si="29"/>
        <v/>
      </c>
      <c r="T102" s="80" t="str">
        <f t="shared" si="30"/>
        <v/>
      </c>
      <c r="U102" s="54"/>
      <c r="V102" s="79"/>
      <c r="W102" s="80" t="str">
        <f t="shared" si="31"/>
        <v/>
      </c>
      <c r="X102" s="201"/>
      <c r="Y102" s="80" t="str">
        <f t="shared" si="32"/>
        <v/>
      </c>
      <c r="Z102" s="54"/>
      <c r="AA102" s="53"/>
      <c r="AB102" s="53"/>
      <c r="AC102" s="53"/>
      <c r="AD102" s="53"/>
      <c r="AE102" s="81"/>
      <c r="AF102" s="75"/>
      <c r="AG102" s="22"/>
      <c r="AH102" s="22"/>
      <c r="AI102" s="22"/>
      <c r="AJ102" s="22"/>
      <c r="AK102" s="22"/>
      <c r="AL102" s="22"/>
      <c r="AM102" s="54"/>
      <c r="AN102" s="18"/>
      <c r="AO102" s="187"/>
      <c r="AQ102" s="32" t="str">
        <f t="shared" si="21"/>
        <v/>
      </c>
      <c r="AR102" s="32" t="str">
        <f t="shared" si="22"/>
        <v/>
      </c>
      <c r="AS102" s="32" t="str">
        <f t="shared" si="23"/>
        <v/>
      </c>
      <c r="AT102" s="32">
        <f t="shared" si="33"/>
        <v>0</v>
      </c>
      <c r="AU102" s="32">
        <f t="shared" si="34"/>
        <v>0</v>
      </c>
      <c r="AV102" s="32">
        <f t="shared" si="35"/>
        <v>0</v>
      </c>
      <c r="AW102" s="32">
        <f t="shared" si="36"/>
        <v>0</v>
      </c>
      <c r="AX102" s="32"/>
      <c r="AY102" s="32"/>
      <c r="AZ102" s="32"/>
      <c r="BD102" s="69" t="str">
        <f t="shared" si="37"/>
        <v>canbeinvalid</v>
      </c>
      <c r="BE102" s="32"/>
      <c r="BG102" s="1"/>
      <c r="BT102" t="str">
        <f t="shared" si="38"/>
        <v/>
      </c>
      <c r="BY102" t="str">
        <f t="shared" si="24"/>
        <v/>
      </c>
      <c r="CG102" s="6"/>
      <c r="CH102" s="6"/>
      <c r="CI102" s="6"/>
      <c r="CJ102" s="6"/>
      <c r="CK102" s="6"/>
      <c r="CL102" s="6"/>
      <c r="CM102" s="6"/>
      <c r="CN102" s="6"/>
      <c r="CO102" s="6"/>
      <c r="CP102" s="6"/>
      <c r="CQ102" s="6"/>
      <c r="CR102" s="6"/>
      <c r="CS102" s="6"/>
      <c r="CT102" s="6"/>
      <c r="CU102" s="6"/>
      <c r="CV102" s="6"/>
      <c r="CW102" s="6"/>
      <c r="CX102" s="6"/>
      <c r="CY102" s="6"/>
      <c r="CZ102" s="6"/>
      <c r="DA102" s="6"/>
      <c r="DB102" s="6"/>
      <c r="DC102" s="6"/>
      <c r="DD102" s="6"/>
      <c r="DE102" s="6"/>
      <c r="DF102" s="6"/>
      <c r="DG102" s="6"/>
      <c r="DH102" s="6"/>
      <c r="DI102" s="6"/>
      <c r="DJ102" s="6"/>
      <c r="DK102" s="6"/>
      <c r="DL102" s="6"/>
      <c r="DM102" s="6"/>
      <c r="DN102" s="6"/>
      <c r="DO102" s="6"/>
      <c r="DP102" s="6"/>
      <c r="DQ102" s="6"/>
      <c r="DR102" s="6"/>
      <c r="DS102" s="6"/>
      <c r="DT102" s="6"/>
      <c r="DU102" s="6"/>
      <c r="DV102" s="6"/>
      <c r="DW102" s="6"/>
      <c r="DX102" s="6"/>
      <c r="DY102" s="6"/>
      <c r="DZ102" s="6"/>
      <c r="EA102" s="6"/>
      <c r="EB102" s="6"/>
      <c r="EC102" s="6"/>
      <c r="ED102" s="6"/>
      <c r="EE102" s="6"/>
      <c r="EF102" s="6"/>
      <c r="EG102" s="6"/>
      <c r="EH102" s="6"/>
      <c r="EI102" s="6"/>
      <c r="EJ102" s="6"/>
      <c r="EK102" s="6"/>
      <c r="EL102" s="6"/>
      <c r="EM102" s="6"/>
      <c r="EN102" s="6"/>
      <c r="EO102" s="6"/>
      <c r="EP102" s="6"/>
      <c r="EQ102" s="6"/>
      <c r="ER102" s="6"/>
      <c r="ES102" s="6"/>
      <c r="ET102" s="6"/>
      <c r="EU102" s="6"/>
      <c r="EV102" s="6"/>
      <c r="EW102" s="6"/>
      <c r="EX102" s="6"/>
      <c r="EY102" s="6"/>
      <c r="EZ102" s="6"/>
      <c r="FA102" s="6"/>
      <c r="FB102" s="6"/>
      <c r="FC102" s="6"/>
      <c r="FD102" s="6"/>
      <c r="FE102" s="6"/>
      <c r="FF102" s="6"/>
      <c r="FG102" s="6"/>
      <c r="FH102" s="6"/>
    </row>
    <row r="103" spans="1:164" x14ac:dyDescent="0.2">
      <c r="A103" s="14">
        <f t="shared" si="20"/>
        <v>72</v>
      </c>
      <c r="B103" s="75"/>
      <c r="C103" s="54"/>
      <c r="D103" s="21"/>
      <c r="E103" s="38"/>
      <c r="F103" s="76"/>
      <c r="G103" s="77"/>
      <c r="H103" s="21"/>
      <c r="I103" s="78"/>
      <c r="J103" s="78"/>
      <c r="K103" s="79"/>
      <c r="L103" s="80" t="str">
        <f t="shared" si="25"/>
        <v/>
      </c>
      <c r="M103" s="198"/>
      <c r="N103" s="80" t="str">
        <f t="shared" si="26"/>
        <v/>
      </c>
      <c r="O103" s="79"/>
      <c r="P103" s="80" t="str">
        <f t="shared" si="27"/>
        <v/>
      </c>
      <c r="Q103" s="198"/>
      <c r="R103" s="197" t="str">
        <f t="shared" si="28"/>
        <v/>
      </c>
      <c r="S103" s="80" t="str">
        <f t="shared" si="29"/>
        <v/>
      </c>
      <c r="T103" s="80" t="str">
        <f t="shared" si="30"/>
        <v/>
      </c>
      <c r="U103" s="54"/>
      <c r="V103" s="79"/>
      <c r="W103" s="80" t="str">
        <f t="shared" si="31"/>
        <v/>
      </c>
      <c r="X103" s="201"/>
      <c r="Y103" s="80" t="str">
        <f t="shared" si="32"/>
        <v/>
      </c>
      <c r="Z103" s="54"/>
      <c r="AA103" s="53"/>
      <c r="AB103" s="53"/>
      <c r="AC103" s="53"/>
      <c r="AD103" s="53"/>
      <c r="AE103" s="81"/>
      <c r="AF103" s="75"/>
      <c r="AG103" s="22"/>
      <c r="AH103" s="22"/>
      <c r="AI103" s="22"/>
      <c r="AJ103" s="22"/>
      <c r="AK103" s="22"/>
      <c r="AL103" s="22"/>
      <c r="AM103" s="54"/>
      <c r="AN103" s="18"/>
      <c r="AO103" s="187"/>
      <c r="AQ103" s="32" t="str">
        <f t="shared" si="21"/>
        <v/>
      </c>
      <c r="AR103" s="32" t="str">
        <f t="shared" si="22"/>
        <v/>
      </c>
      <c r="AS103" s="32" t="str">
        <f t="shared" si="23"/>
        <v/>
      </c>
      <c r="AT103" s="32">
        <f t="shared" si="33"/>
        <v>0</v>
      </c>
      <c r="AU103" s="32">
        <f t="shared" si="34"/>
        <v>0</v>
      </c>
      <c r="AV103" s="32">
        <f t="shared" si="35"/>
        <v>0</v>
      </c>
      <c r="AW103" s="32">
        <f t="shared" si="36"/>
        <v>0</v>
      </c>
      <c r="AX103" s="32"/>
      <c r="AY103" s="32"/>
      <c r="AZ103" s="32"/>
      <c r="BD103" s="69" t="str">
        <f t="shared" si="37"/>
        <v>canbeinvalid</v>
      </c>
      <c r="BE103" s="32"/>
      <c r="BG103" s="1"/>
      <c r="BT103" t="str">
        <f t="shared" si="38"/>
        <v/>
      </c>
      <c r="BY103" t="str">
        <f t="shared" si="24"/>
        <v/>
      </c>
      <c r="CG103" s="6"/>
      <c r="CH103" s="6"/>
      <c r="CI103" s="6"/>
      <c r="CJ103" s="6"/>
      <c r="CK103" s="6"/>
      <c r="CL103" s="6"/>
      <c r="CM103" s="6"/>
      <c r="CN103" s="6"/>
      <c r="CO103" s="6"/>
      <c r="CP103" s="6"/>
      <c r="CQ103" s="6"/>
      <c r="CR103" s="6"/>
      <c r="CS103" s="6"/>
      <c r="CT103" s="6"/>
      <c r="CU103" s="6"/>
      <c r="CV103" s="6"/>
      <c r="CW103" s="6"/>
      <c r="CX103" s="6"/>
      <c r="CY103" s="6"/>
      <c r="CZ103" s="6"/>
      <c r="DA103" s="6"/>
      <c r="DB103" s="6"/>
      <c r="DC103" s="6"/>
      <c r="DD103" s="6"/>
      <c r="DE103" s="6"/>
      <c r="DF103" s="6"/>
      <c r="DG103" s="6"/>
      <c r="DH103" s="6"/>
      <c r="DI103" s="6"/>
      <c r="DJ103" s="6"/>
      <c r="DK103" s="6"/>
      <c r="DL103" s="6"/>
      <c r="DM103" s="6"/>
      <c r="DN103" s="6"/>
      <c r="DO103" s="6"/>
      <c r="DP103" s="6"/>
      <c r="DQ103" s="6"/>
      <c r="DR103" s="6"/>
      <c r="DS103" s="6"/>
      <c r="DT103" s="6"/>
      <c r="DU103" s="6"/>
      <c r="DV103" s="6"/>
      <c r="DW103" s="6"/>
      <c r="DX103" s="6"/>
      <c r="DY103" s="6"/>
      <c r="DZ103" s="6"/>
      <c r="EA103" s="6"/>
      <c r="EB103" s="6"/>
      <c r="EC103" s="6"/>
      <c r="ED103" s="6"/>
      <c r="EE103" s="6"/>
      <c r="EF103" s="6"/>
      <c r="EG103" s="6"/>
      <c r="EH103" s="6"/>
      <c r="EI103" s="6"/>
      <c r="EJ103" s="6"/>
      <c r="EK103" s="6"/>
      <c r="EL103" s="6"/>
      <c r="EM103" s="6"/>
      <c r="EN103" s="6"/>
      <c r="EO103" s="6"/>
      <c r="EP103" s="6"/>
      <c r="EQ103" s="6"/>
      <c r="ER103" s="6"/>
      <c r="ES103" s="6"/>
      <c r="ET103" s="6"/>
      <c r="EU103" s="6"/>
      <c r="EV103" s="6"/>
      <c r="EW103" s="6"/>
      <c r="EX103" s="6"/>
      <c r="EY103" s="6"/>
      <c r="EZ103" s="6"/>
      <c r="FA103" s="6"/>
      <c r="FB103" s="6"/>
      <c r="FC103" s="6"/>
      <c r="FD103" s="6"/>
      <c r="FE103" s="6"/>
      <c r="FF103" s="6"/>
      <c r="FG103" s="6"/>
      <c r="FH103" s="6"/>
    </row>
    <row r="104" spans="1:164" x14ac:dyDescent="0.2">
      <c r="A104" s="14">
        <f t="shared" si="20"/>
        <v>73</v>
      </c>
      <c r="B104" s="75"/>
      <c r="C104" s="54"/>
      <c r="D104" s="21"/>
      <c r="E104" s="38"/>
      <c r="F104" s="76"/>
      <c r="G104" s="77"/>
      <c r="H104" s="21"/>
      <c r="I104" s="78"/>
      <c r="J104" s="78"/>
      <c r="K104" s="79"/>
      <c r="L104" s="80" t="str">
        <f t="shared" si="25"/>
        <v/>
      </c>
      <c r="M104" s="198"/>
      <c r="N104" s="80" t="str">
        <f t="shared" si="26"/>
        <v/>
      </c>
      <c r="O104" s="79"/>
      <c r="P104" s="80" t="str">
        <f t="shared" si="27"/>
        <v/>
      </c>
      <c r="Q104" s="198"/>
      <c r="R104" s="197" t="str">
        <f t="shared" si="28"/>
        <v/>
      </c>
      <c r="S104" s="80" t="str">
        <f t="shared" si="29"/>
        <v/>
      </c>
      <c r="T104" s="80" t="str">
        <f t="shared" si="30"/>
        <v/>
      </c>
      <c r="U104" s="54"/>
      <c r="V104" s="79"/>
      <c r="W104" s="80" t="str">
        <f t="shared" si="31"/>
        <v/>
      </c>
      <c r="X104" s="201"/>
      <c r="Y104" s="80" t="str">
        <f t="shared" si="32"/>
        <v/>
      </c>
      <c r="Z104" s="54"/>
      <c r="AA104" s="53"/>
      <c r="AB104" s="53"/>
      <c r="AC104" s="53"/>
      <c r="AD104" s="53"/>
      <c r="AE104" s="81"/>
      <c r="AF104" s="75"/>
      <c r="AG104" s="22"/>
      <c r="AH104" s="22"/>
      <c r="AI104" s="22"/>
      <c r="AJ104" s="22"/>
      <c r="AK104" s="22"/>
      <c r="AL104" s="22"/>
      <c r="AM104" s="54"/>
      <c r="AN104" s="18"/>
      <c r="AO104" s="187"/>
      <c r="AQ104" s="32" t="str">
        <f t="shared" si="21"/>
        <v/>
      </c>
      <c r="AR104" s="32" t="str">
        <f t="shared" si="22"/>
        <v/>
      </c>
      <c r="AS104" s="32" t="str">
        <f t="shared" si="23"/>
        <v/>
      </c>
      <c r="AT104" s="32">
        <f t="shared" si="33"/>
        <v>0</v>
      </c>
      <c r="AU104" s="32">
        <f t="shared" si="34"/>
        <v>0</v>
      </c>
      <c r="AV104" s="32">
        <f t="shared" si="35"/>
        <v>0</v>
      </c>
      <c r="AW104" s="32">
        <f t="shared" si="36"/>
        <v>0</v>
      </c>
      <c r="AX104" s="32"/>
      <c r="AY104" s="32"/>
      <c r="AZ104" s="32"/>
      <c r="BD104" s="69" t="str">
        <f t="shared" si="37"/>
        <v>canbeinvalid</v>
      </c>
      <c r="BE104" s="32"/>
      <c r="BG104" s="1"/>
      <c r="BT104" t="str">
        <f t="shared" si="38"/>
        <v/>
      </c>
      <c r="BY104" t="str">
        <f t="shared" si="24"/>
        <v/>
      </c>
      <c r="CG104" s="6"/>
      <c r="CH104" s="6"/>
      <c r="CI104" s="6"/>
      <c r="CJ104" s="6"/>
      <c r="CK104" s="6"/>
      <c r="CL104" s="6"/>
      <c r="CM104" s="6"/>
      <c r="CN104" s="6"/>
      <c r="CO104" s="6"/>
      <c r="CP104" s="6"/>
      <c r="CQ104" s="6"/>
      <c r="CR104" s="6"/>
      <c r="CS104" s="6"/>
      <c r="CT104" s="6"/>
      <c r="CU104" s="6"/>
      <c r="CV104" s="6"/>
      <c r="CW104" s="6"/>
      <c r="CX104" s="6"/>
      <c r="CY104" s="6"/>
      <c r="CZ104" s="6"/>
      <c r="DA104" s="6"/>
      <c r="DB104" s="6"/>
      <c r="DC104" s="6"/>
      <c r="DD104" s="6"/>
      <c r="DE104" s="6"/>
      <c r="DF104" s="6"/>
      <c r="DG104" s="6"/>
      <c r="DH104" s="6"/>
      <c r="DI104" s="6"/>
      <c r="DJ104" s="6"/>
      <c r="DK104" s="6"/>
      <c r="DL104" s="6"/>
      <c r="DM104" s="6"/>
      <c r="DN104" s="6"/>
      <c r="DO104" s="6"/>
      <c r="DP104" s="6"/>
      <c r="DQ104" s="6"/>
      <c r="DR104" s="6"/>
      <c r="DS104" s="6"/>
      <c r="DT104" s="6"/>
      <c r="DU104" s="6"/>
      <c r="DV104" s="6"/>
      <c r="DW104" s="6"/>
      <c r="DX104" s="6"/>
      <c r="DY104" s="6"/>
      <c r="DZ104" s="6"/>
      <c r="EA104" s="6"/>
      <c r="EB104" s="6"/>
      <c r="EC104" s="6"/>
      <c r="ED104" s="6"/>
      <c r="EE104" s="6"/>
      <c r="EF104" s="6"/>
      <c r="EG104" s="6"/>
      <c r="EH104" s="6"/>
      <c r="EI104" s="6"/>
      <c r="EJ104" s="6"/>
      <c r="EK104" s="6"/>
      <c r="EL104" s="6"/>
      <c r="EM104" s="6"/>
      <c r="EN104" s="6"/>
      <c r="EO104" s="6"/>
      <c r="EP104" s="6"/>
      <c r="EQ104" s="6"/>
      <c r="ER104" s="6"/>
      <c r="ES104" s="6"/>
      <c r="ET104" s="6"/>
      <c r="EU104" s="6"/>
      <c r="EV104" s="6"/>
      <c r="EW104" s="6"/>
      <c r="EX104" s="6"/>
      <c r="EY104" s="6"/>
      <c r="EZ104" s="6"/>
      <c r="FA104" s="6"/>
      <c r="FB104" s="6"/>
      <c r="FC104" s="6"/>
      <c r="FD104" s="6"/>
      <c r="FE104" s="6"/>
      <c r="FF104" s="6"/>
      <c r="FG104" s="6"/>
      <c r="FH104" s="6"/>
    </row>
    <row r="105" spans="1:164" x14ac:dyDescent="0.2">
      <c r="A105" s="14">
        <f t="shared" si="20"/>
        <v>74</v>
      </c>
      <c r="B105" s="75"/>
      <c r="C105" s="54"/>
      <c r="D105" s="21"/>
      <c r="E105" s="38"/>
      <c r="F105" s="76"/>
      <c r="G105" s="77"/>
      <c r="H105" s="21"/>
      <c r="I105" s="78"/>
      <c r="J105" s="78"/>
      <c r="K105" s="79"/>
      <c r="L105" s="80" t="str">
        <f t="shared" si="25"/>
        <v/>
      </c>
      <c r="M105" s="198"/>
      <c r="N105" s="80" t="str">
        <f t="shared" si="26"/>
        <v/>
      </c>
      <c r="O105" s="79"/>
      <c r="P105" s="80" t="str">
        <f t="shared" si="27"/>
        <v/>
      </c>
      <c r="Q105" s="198"/>
      <c r="R105" s="197" t="str">
        <f t="shared" si="28"/>
        <v/>
      </c>
      <c r="S105" s="80" t="str">
        <f t="shared" si="29"/>
        <v/>
      </c>
      <c r="T105" s="80" t="str">
        <f t="shared" si="30"/>
        <v/>
      </c>
      <c r="U105" s="54"/>
      <c r="V105" s="79"/>
      <c r="W105" s="80" t="str">
        <f t="shared" si="31"/>
        <v/>
      </c>
      <c r="X105" s="201"/>
      <c r="Y105" s="80" t="str">
        <f t="shared" si="32"/>
        <v/>
      </c>
      <c r="Z105" s="54"/>
      <c r="AA105" s="53"/>
      <c r="AB105" s="53"/>
      <c r="AC105" s="53"/>
      <c r="AD105" s="53"/>
      <c r="AE105" s="81"/>
      <c r="AF105" s="75"/>
      <c r="AG105" s="22"/>
      <c r="AH105" s="22"/>
      <c r="AI105" s="22"/>
      <c r="AJ105" s="22"/>
      <c r="AK105" s="22"/>
      <c r="AL105" s="22"/>
      <c r="AM105" s="54"/>
      <c r="AN105" s="18"/>
      <c r="AO105" s="187"/>
      <c r="AQ105" s="32" t="str">
        <f t="shared" si="21"/>
        <v/>
      </c>
      <c r="AR105" s="32" t="str">
        <f t="shared" si="22"/>
        <v/>
      </c>
      <c r="AS105" s="32" t="str">
        <f t="shared" si="23"/>
        <v/>
      </c>
      <c r="AT105" s="32">
        <f t="shared" si="33"/>
        <v>0</v>
      </c>
      <c r="AU105" s="32">
        <f t="shared" si="34"/>
        <v>0</v>
      </c>
      <c r="AV105" s="32">
        <f t="shared" si="35"/>
        <v>0</v>
      </c>
      <c r="AW105" s="32">
        <f t="shared" si="36"/>
        <v>0</v>
      </c>
      <c r="AX105" s="32"/>
      <c r="AY105" s="32"/>
      <c r="AZ105" s="32"/>
      <c r="BD105" s="69" t="str">
        <f t="shared" si="37"/>
        <v>canbeinvalid</v>
      </c>
      <c r="BE105" s="32"/>
      <c r="BG105" s="1"/>
      <c r="BT105" t="str">
        <f t="shared" si="38"/>
        <v/>
      </c>
      <c r="BY105" t="str">
        <f t="shared" si="24"/>
        <v/>
      </c>
      <c r="CG105" s="6"/>
      <c r="CH105" s="6"/>
      <c r="CI105" s="6"/>
      <c r="CJ105" s="6"/>
      <c r="CK105" s="6"/>
      <c r="CL105" s="6"/>
      <c r="CM105" s="6"/>
      <c r="CN105" s="6"/>
      <c r="CO105" s="6"/>
      <c r="CP105" s="6"/>
      <c r="CQ105" s="6"/>
      <c r="CR105" s="6"/>
      <c r="CS105" s="6"/>
      <c r="CT105" s="6"/>
      <c r="CU105" s="6"/>
      <c r="CV105" s="6"/>
      <c r="CW105" s="6"/>
      <c r="CX105" s="6"/>
      <c r="CY105" s="6"/>
      <c r="CZ105" s="6"/>
      <c r="DA105" s="6"/>
      <c r="DB105" s="6"/>
      <c r="DC105" s="6"/>
      <c r="DD105" s="6"/>
      <c r="DE105" s="6"/>
      <c r="DF105" s="6"/>
      <c r="DG105" s="6"/>
      <c r="DH105" s="6"/>
      <c r="DI105" s="6"/>
      <c r="DJ105" s="6"/>
      <c r="DK105" s="6"/>
      <c r="DL105" s="6"/>
      <c r="DM105" s="6"/>
      <c r="DN105" s="6"/>
      <c r="DO105" s="6"/>
      <c r="DP105" s="6"/>
      <c r="DQ105" s="6"/>
      <c r="DR105" s="6"/>
      <c r="DS105" s="6"/>
      <c r="DT105" s="6"/>
      <c r="DU105" s="6"/>
      <c r="DV105" s="6"/>
      <c r="DW105" s="6"/>
      <c r="DX105" s="6"/>
      <c r="DY105" s="6"/>
      <c r="DZ105" s="6"/>
      <c r="EA105" s="6"/>
      <c r="EB105" s="6"/>
      <c r="EC105" s="6"/>
      <c r="ED105" s="6"/>
      <c r="EE105" s="6"/>
      <c r="EF105" s="6"/>
      <c r="EG105" s="6"/>
      <c r="EH105" s="6"/>
      <c r="EI105" s="6"/>
      <c r="EJ105" s="6"/>
      <c r="EK105" s="6"/>
      <c r="EL105" s="6"/>
      <c r="EM105" s="6"/>
      <c r="EN105" s="6"/>
      <c r="EO105" s="6"/>
      <c r="EP105" s="6"/>
      <c r="EQ105" s="6"/>
      <c r="ER105" s="6"/>
      <c r="ES105" s="6"/>
      <c r="ET105" s="6"/>
      <c r="EU105" s="6"/>
      <c r="EV105" s="6"/>
      <c r="EW105" s="6"/>
      <c r="EX105" s="6"/>
      <c r="EY105" s="6"/>
      <c r="EZ105" s="6"/>
      <c r="FA105" s="6"/>
      <c r="FB105" s="6"/>
      <c r="FC105" s="6"/>
      <c r="FD105" s="6"/>
      <c r="FE105" s="6"/>
      <c r="FF105" s="6"/>
      <c r="FG105" s="6"/>
      <c r="FH105" s="6"/>
    </row>
    <row r="106" spans="1:164" x14ac:dyDescent="0.2">
      <c r="A106" s="14">
        <f t="shared" si="20"/>
        <v>75</v>
      </c>
      <c r="B106" s="75"/>
      <c r="C106" s="54"/>
      <c r="D106" s="21"/>
      <c r="E106" s="38"/>
      <c r="F106" s="76"/>
      <c r="G106" s="77"/>
      <c r="H106" s="21"/>
      <c r="I106" s="78"/>
      <c r="J106" s="78"/>
      <c r="K106" s="79"/>
      <c r="L106" s="80" t="str">
        <f t="shared" si="25"/>
        <v/>
      </c>
      <c r="M106" s="198"/>
      <c r="N106" s="80" t="str">
        <f t="shared" si="26"/>
        <v/>
      </c>
      <c r="O106" s="79"/>
      <c r="P106" s="80" t="str">
        <f t="shared" si="27"/>
        <v/>
      </c>
      <c r="Q106" s="198"/>
      <c r="R106" s="197" t="str">
        <f t="shared" si="28"/>
        <v/>
      </c>
      <c r="S106" s="80" t="str">
        <f t="shared" si="29"/>
        <v/>
      </c>
      <c r="T106" s="80" t="str">
        <f t="shared" si="30"/>
        <v/>
      </c>
      <c r="U106" s="54"/>
      <c r="V106" s="79"/>
      <c r="W106" s="80" t="str">
        <f t="shared" si="31"/>
        <v/>
      </c>
      <c r="X106" s="201"/>
      <c r="Y106" s="80" t="str">
        <f t="shared" si="32"/>
        <v/>
      </c>
      <c r="Z106" s="54"/>
      <c r="AA106" s="53"/>
      <c r="AB106" s="53"/>
      <c r="AC106" s="53"/>
      <c r="AD106" s="53"/>
      <c r="AE106" s="81"/>
      <c r="AF106" s="75"/>
      <c r="AG106" s="22"/>
      <c r="AH106" s="22"/>
      <c r="AI106" s="22"/>
      <c r="AJ106" s="22"/>
      <c r="AK106" s="22"/>
      <c r="AL106" s="22"/>
      <c r="AM106" s="54"/>
      <c r="AN106" s="18"/>
      <c r="AO106" s="187"/>
      <c r="AQ106" s="32" t="str">
        <f t="shared" si="21"/>
        <v/>
      </c>
      <c r="AR106" s="32" t="str">
        <f t="shared" si="22"/>
        <v/>
      </c>
      <c r="AS106" s="32" t="str">
        <f t="shared" si="23"/>
        <v/>
      </c>
      <c r="AT106" s="32">
        <f t="shared" si="33"/>
        <v>0</v>
      </c>
      <c r="AU106" s="32">
        <f t="shared" si="34"/>
        <v>0</v>
      </c>
      <c r="AV106" s="32">
        <f t="shared" si="35"/>
        <v>0</v>
      </c>
      <c r="AW106" s="32">
        <f t="shared" si="36"/>
        <v>0</v>
      </c>
      <c r="AX106" s="32"/>
      <c r="AY106" s="32"/>
      <c r="AZ106" s="32"/>
      <c r="BD106" s="69" t="str">
        <f t="shared" si="37"/>
        <v>canbeinvalid</v>
      </c>
      <c r="BE106" s="32"/>
      <c r="BG106" s="1"/>
      <c r="BT106" t="str">
        <f t="shared" si="38"/>
        <v/>
      </c>
      <c r="BY106" t="str">
        <f t="shared" si="24"/>
        <v/>
      </c>
      <c r="CG106" s="6"/>
      <c r="CH106" s="6"/>
      <c r="CI106" s="6"/>
      <c r="CJ106" s="6"/>
      <c r="CK106" s="6"/>
      <c r="CL106" s="6"/>
      <c r="CM106" s="6"/>
      <c r="CN106" s="6"/>
      <c r="CO106" s="6"/>
      <c r="CP106" s="6"/>
      <c r="CQ106" s="6"/>
      <c r="CR106" s="6"/>
      <c r="CS106" s="6"/>
      <c r="CT106" s="6"/>
      <c r="CU106" s="6"/>
      <c r="CV106" s="6"/>
      <c r="CW106" s="6"/>
      <c r="CX106" s="6"/>
      <c r="CY106" s="6"/>
      <c r="CZ106" s="6"/>
      <c r="DA106" s="6"/>
      <c r="DB106" s="6"/>
      <c r="DC106" s="6"/>
      <c r="DD106" s="6"/>
      <c r="DE106" s="6"/>
      <c r="DF106" s="6"/>
      <c r="DG106" s="6"/>
      <c r="DH106" s="6"/>
      <c r="DI106" s="6"/>
      <c r="DJ106" s="6"/>
      <c r="DK106" s="6"/>
      <c r="DL106" s="6"/>
      <c r="DM106" s="6"/>
      <c r="DN106" s="6"/>
      <c r="DO106" s="6"/>
      <c r="DP106" s="6"/>
      <c r="DQ106" s="6"/>
      <c r="DR106" s="6"/>
      <c r="DS106" s="6"/>
      <c r="DT106" s="6"/>
      <c r="DU106" s="6"/>
      <c r="DV106" s="6"/>
      <c r="DW106" s="6"/>
      <c r="DX106" s="6"/>
      <c r="DY106" s="6"/>
      <c r="DZ106" s="6"/>
      <c r="EA106" s="6"/>
      <c r="EB106" s="6"/>
      <c r="EC106" s="6"/>
      <c r="ED106" s="6"/>
      <c r="EE106" s="6"/>
      <c r="EF106" s="6"/>
      <c r="EG106" s="6"/>
      <c r="EH106" s="6"/>
      <c r="EI106" s="6"/>
      <c r="EJ106" s="6"/>
      <c r="EK106" s="6"/>
      <c r="EL106" s="6"/>
      <c r="EM106" s="6"/>
      <c r="EN106" s="6"/>
      <c r="EO106" s="6"/>
      <c r="EP106" s="6"/>
      <c r="EQ106" s="6"/>
      <c r="ER106" s="6"/>
      <c r="ES106" s="6"/>
      <c r="ET106" s="6"/>
      <c r="EU106" s="6"/>
      <c r="EV106" s="6"/>
      <c r="EW106" s="6"/>
      <c r="EX106" s="6"/>
      <c r="EY106" s="6"/>
      <c r="EZ106" s="6"/>
      <c r="FA106" s="6"/>
      <c r="FB106" s="6"/>
      <c r="FC106" s="6"/>
      <c r="FD106" s="6"/>
      <c r="FE106" s="6"/>
      <c r="FF106" s="6"/>
      <c r="FG106" s="6"/>
      <c r="FH106" s="6"/>
    </row>
    <row r="107" spans="1:164" x14ac:dyDescent="0.2">
      <c r="A107" s="14">
        <f t="shared" si="20"/>
        <v>76</v>
      </c>
      <c r="B107" s="75"/>
      <c r="C107" s="54"/>
      <c r="D107" s="21"/>
      <c r="E107" s="38"/>
      <c r="F107" s="76"/>
      <c r="G107" s="77"/>
      <c r="H107" s="21"/>
      <c r="I107" s="78"/>
      <c r="J107" s="78"/>
      <c r="K107" s="79"/>
      <c r="L107" s="80" t="str">
        <f t="shared" si="25"/>
        <v/>
      </c>
      <c r="M107" s="198"/>
      <c r="N107" s="80" t="str">
        <f t="shared" si="26"/>
        <v/>
      </c>
      <c r="O107" s="79"/>
      <c r="P107" s="80" t="str">
        <f t="shared" si="27"/>
        <v/>
      </c>
      <c r="Q107" s="198"/>
      <c r="R107" s="197" t="str">
        <f t="shared" si="28"/>
        <v/>
      </c>
      <c r="S107" s="80" t="str">
        <f t="shared" si="29"/>
        <v/>
      </c>
      <c r="T107" s="80" t="str">
        <f t="shared" si="30"/>
        <v/>
      </c>
      <c r="U107" s="54"/>
      <c r="V107" s="79"/>
      <c r="W107" s="80" t="str">
        <f t="shared" si="31"/>
        <v/>
      </c>
      <c r="X107" s="201"/>
      <c r="Y107" s="80" t="str">
        <f t="shared" si="32"/>
        <v/>
      </c>
      <c r="Z107" s="54"/>
      <c r="AA107" s="53"/>
      <c r="AB107" s="53"/>
      <c r="AC107" s="53"/>
      <c r="AD107" s="53"/>
      <c r="AE107" s="81"/>
      <c r="AF107" s="75"/>
      <c r="AG107" s="22"/>
      <c r="AH107" s="22"/>
      <c r="AI107" s="22"/>
      <c r="AJ107" s="22"/>
      <c r="AK107" s="22"/>
      <c r="AL107" s="22"/>
      <c r="AM107" s="54"/>
      <c r="AN107" s="18"/>
      <c r="AO107" s="187"/>
      <c r="AQ107" s="32" t="str">
        <f t="shared" si="21"/>
        <v/>
      </c>
      <c r="AR107" s="32" t="str">
        <f t="shared" si="22"/>
        <v/>
      </c>
      <c r="AS107" s="32" t="str">
        <f t="shared" si="23"/>
        <v/>
      </c>
      <c r="AT107" s="32">
        <f t="shared" si="33"/>
        <v>0</v>
      </c>
      <c r="AU107" s="32">
        <f t="shared" si="34"/>
        <v>0</v>
      </c>
      <c r="AV107" s="32">
        <f t="shared" si="35"/>
        <v>0</v>
      </c>
      <c r="AW107" s="32">
        <f t="shared" si="36"/>
        <v>0</v>
      </c>
      <c r="AX107" s="32"/>
      <c r="AY107" s="32"/>
      <c r="AZ107" s="32"/>
      <c r="BD107" s="69" t="str">
        <f t="shared" si="37"/>
        <v>canbeinvalid</v>
      </c>
      <c r="BE107" s="32"/>
      <c r="BG107" s="1"/>
      <c r="BT107" t="str">
        <f t="shared" si="38"/>
        <v/>
      </c>
      <c r="BY107" t="str">
        <f t="shared" si="24"/>
        <v/>
      </c>
      <c r="CG107" s="6"/>
      <c r="CH107" s="6"/>
      <c r="CI107" s="6"/>
      <c r="CJ107" s="6"/>
      <c r="CK107" s="6"/>
      <c r="CL107" s="6"/>
      <c r="CM107" s="6"/>
      <c r="CN107" s="6"/>
      <c r="CO107" s="6"/>
      <c r="CP107" s="6"/>
      <c r="CQ107" s="6"/>
      <c r="CR107" s="6"/>
      <c r="CS107" s="6"/>
      <c r="CT107" s="6"/>
      <c r="CU107" s="6"/>
      <c r="CV107" s="6"/>
      <c r="CW107" s="6"/>
      <c r="CX107" s="6"/>
      <c r="CY107" s="6"/>
      <c r="CZ107" s="6"/>
      <c r="DA107" s="6"/>
      <c r="DB107" s="6"/>
      <c r="DC107" s="6"/>
      <c r="DD107" s="6"/>
      <c r="DE107" s="6"/>
      <c r="DF107" s="6"/>
      <c r="DG107" s="6"/>
      <c r="DH107" s="6"/>
      <c r="DI107" s="6"/>
      <c r="DJ107" s="6"/>
      <c r="DK107" s="6"/>
      <c r="DL107" s="6"/>
      <c r="DM107" s="6"/>
      <c r="DN107" s="6"/>
      <c r="DO107" s="6"/>
      <c r="DP107" s="6"/>
      <c r="DQ107" s="6"/>
      <c r="DR107" s="6"/>
      <c r="DS107" s="6"/>
      <c r="DT107" s="6"/>
      <c r="DU107" s="6"/>
      <c r="DV107" s="6"/>
      <c r="DW107" s="6"/>
      <c r="DX107" s="6"/>
      <c r="DY107" s="6"/>
      <c r="DZ107" s="6"/>
      <c r="EA107" s="6"/>
      <c r="EB107" s="6"/>
      <c r="EC107" s="6"/>
      <c r="ED107" s="6"/>
      <c r="EE107" s="6"/>
      <c r="EF107" s="6"/>
      <c r="EG107" s="6"/>
      <c r="EH107" s="6"/>
      <c r="EI107" s="6"/>
      <c r="EJ107" s="6"/>
      <c r="EK107" s="6"/>
      <c r="EL107" s="6"/>
      <c r="EM107" s="6"/>
      <c r="EN107" s="6"/>
      <c r="EO107" s="6"/>
      <c r="EP107" s="6"/>
      <c r="EQ107" s="6"/>
      <c r="ER107" s="6"/>
      <c r="ES107" s="6"/>
      <c r="ET107" s="6"/>
      <c r="EU107" s="6"/>
      <c r="EV107" s="6"/>
      <c r="EW107" s="6"/>
      <c r="EX107" s="6"/>
      <c r="EY107" s="6"/>
      <c r="EZ107" s="6"/>
      <c r="FA107" s="6"/>
      <c r="FB107" s="6"/>
      <c r="FC107" s="6"/>
      <c r="FD107" s="6"/>
      <c r="FE107" s="6"/>
      <c r="FF107" s="6"/>
      <c r="FG107" s="6"/>
      <c r="FH107" s="6"/>
    </row>
    <row r="108" spans="1:164" x14ac:dyDescent="0.2">
      <c r="A108" s="14">
        <f t="shared" si="20"/>
        <v>77</v>
      </c>
      <c r="B108" s="75"/>
      <c r="C108" s="54"/>
      <c r="D108" s="21"/>
      <c r="E108" s="38"/>
      <c r="F108" s="76"/>
      <c r="G108" s="77"/>
      <c r="H108" s="21"/>
      <c r="I108" s="78"/>
      <c r="J108" s="78"/>
      <c r="K108" s="79"/>
      <c r="L108" s="80" t="str">
        <f t="shared" si="25"/>
        <v/>
      </c>
      <c r="M108" s="198"/>
      <c r="N108" s="80" t="str">
        <f t="shared" si="26"/>
        <v/>
      </c>
      <c r="O108" s="79"/>
      <c r="P108" s="80" t="str">
        <f t="shared" si="27"/>
        <v/>
      </c>
      <c r="Q108" s="198"/>
      <c r="R108" s="197" t="str">
        <f t="shared" si="28"/>
        <v/>
      </c>
      <c r="S108" s="80" t="str">
        <f t="shared" si="29"/>
        <v/>
      </c>
      <c r="T108" s="80" t="str">
        <f t="shared" si="30"/>
        <v/>
      </c>
      <c r="U108" s="54"/>
      <c r="V108" s="79"/>
      <c r="W108" s="80" t="str">
        <f t="shared" si="31"/>
        <v/>
      </c>
      <c r="X108" s="201"/>
      <c r="Y108" s="80" t="str">
        <f t="shared" si="32"/>
        <v/>
      </c>
      <c r="Z108" s="54"/>
      <c r="AA108" s="53"/>
      <c r="AB108" s="53"/>
      <c r="AC108" s="53"/>
      <c r="AD108" s="53"/>
      <c r="AE108" s="81"/>
      <c r="AF108" s="75"/>
      <c r="AG108" s="22"/>
      <c r="AH108" s="22"/>
      <c r="AI108" s="22"/>
      <c r="AJ108" s="22"/>
      <c r="AK108" s="22"/>
      <c r="AL108" s="22"/>
      <c r="AM108" s="54"/>
      <c r="AN108" s="18"/>
      <c r="AO108" s="187"/>
      <c r="AQ108" s="32" t="str">
        <f t="shared" si="21"/>
        <v/>
      </c>
      <c r="AR108" s="32" t="str">
        <f t="shared" si="22"/>
        <v/>
      </c>
      <c r="AS108" s="32" t="str">
        <f t="shared" si="23"/>
        <v/>
      </c>
      <c r="AT108" s="32">
        <f t="shared" si="33"/>
        <v>0</v>
      </c>
      <c r="AU108" s="32">
        <f t="shared" si="34"/>
        <v>0</v>
      </c>
      <c r="AV108" s="32">
        <f t="shared" si="35"/>
        <v>0</v>
      </c>
      <c r="AW108" s="32">
        <f t="shared" si="36"/>
        <v>0</v>
      </c>
      <c r="AX108" s="32"/>
      <c r="AY108" s="32"/>
      <c r="AZ108" s="32"/>
      <c r="BD108" s="69" t="str">
        <f t="shared" si="37"/>
        <v>canbeinvalid</v>
      </c>
      <c r="BE108" s="32"/>
      <c r="BG108" s="1"/>
      <c r="BT108" t="str">
        <f t="shared" si="38"/>
        <v/>
      </c>
      <c r="BY108" t="str">
        <f t="shared" si="24"/>
        <v/>
      </c>
      <c r="CG108" s="6"/>
      <c r="CH108" s="6"/>
      <c r="CI108" s="6"/>
      <c r="CJ108" s="6"/>
      <c r="CK108" s="6"/>
      <c r="CL108" s="6"/>
      <c r="CM108" s="6"/>
      <c r="CN108" s="6"/>
      <c r="CO108" s="6"/>
      <c r="CP108" s="6"/>
      <c r="CQ108" s="6"/>
      <c r="CR108" s="6"/>
      <c r="CS108" s="6"/>
      <c r="CT108" s="6"/>
      <c r="CU108" s="6"/>
      <c r="CV108" s="6"/>
      <c r="CW108" s="6"/>
      <c r="CX108" s="6"/>
      <c r="CY108" s="6"/>
      <c r="CZ108" s="6"/>
      <c r="DA108" s="6"/>
      <c r="DB108" s="6"/>
      <c r="DC108" s="6"/>
      <c r="DD108" s="6"/>
      <c r="DE108" s="6"/>
      <c r="DF108" s="6"/>
      <c r="DG108" s="6"/>
      <c r="DH108" s="6"/>
      <c r="DI108" s="6"/>
      <c r="DJ108" s="6"/>
      <c r="DK108" s="6"/>
      <c r="DL108" s="6"/>
      <c r="DM108" s="6"/>
      <c r="DN108" s="6"/>
      <c r="DO108" s="6"/>
      <c r="DP108" s="6"/>
      <c r="DQ108" s="6"/>
      <c r="DR108" s="6"/>
      <c r="DS108" s="6"/>
      <c r="DT108" s="6"/>
      <c r="DU108" s="6"/>
      <c r="DV108" s="6"/>
      <c r="DW108" s="6"/>
      <c r="DX108" s="6"/>
      <c r="DY108" s="6"/>
      <c r="DZ108" s="6"/>
      <c r="EA108" s="6"/>
      <c r="EB108" s="6"/>
      <c r="EC108" s="6"/>
      <c r="ED108" s="6"/>
      <c r="EE108" s="6"/>
      <c r="EF108" s="6"/>
      <c r="EG108" s="6"/>
      <c r="EH108" s="6"/>
      <c r="EI108" s="6"/>
      <c r="EJ108" s="6"/>
      <c r="EK108" s="6"/>
      <c r="EL108" s="6"/>
      <c r="EM108" s="6"/>
      <c r="EN108" s="6"/>
      <c r="EO108" s="6"/>
      <c r="EP108" s="6"/>
      <c r="EQ108" s="6"/>
      <c r="ER108" s="6"/>
      <c r="ES108" s="6"/>
      <c r="ET108" s="6"/>
      <c r="EU108" s="6"/>
      <c r="EV108" s="6"/>
      <c r="EW108" s="6"/>
      <c r="EX108" s="6"/>
      <c r="EY108" s="6"/>
      <c r="EZ108" s="6"/>
      <c r="FA108" s="6"/>
      <c r="FB108" s="6"/>
      <c r="FC108" s="6"/>
      <c r="FD108" s="6"/>
      <c r="FE108" s="6"/>
      <c r="FF108" s="6"/>
      <c r="FG108" s="6"/>
      <c r="FH108" s="6"/>
    </row>
    <row r="109" spans="1:164" x14ac:dyDescent="0.2">
      <c r="A109" s="14">
        <f t="shared" ref="A109:A121" si="39">A108+1</f>
        <v>78</v>
      </c>
      <c r="B109" s="75"/>
      <c r="C109" s="54"/>
      <c r="D109" s="21"/>
      <c r="E109" s="38"/>
      <c r="F109" s="76"/>
      <c r="G109" s="77"/>
      <c r="H109" s="21"/>
      <c r="I109" s="78"/>
      <c r="J109" s="78"/>
      <c r="K109" s="79"/>
      <c r="L109" s="80" t="str">
        <f t="shared" si="25"/>
        <v/>
      </c>
      <c r="M109" s="198"/>
      <c r="N109" s="80" t="str">
        <f t="shared" si="26"/>
        <v/>
      </c>
      <c r="O109" s="79"/>
      <c r="P109" s="80" t="str">
        <f t="shared" si="27"/>
        <v/>
      </c>
      <c r="Q109" s="198"/>
      <c r="R109" s="197" t="str">
        <f t="shared" si="28"/>
        <v/>
      </c>
      <c r="S109" s="80" t="str">
        <f t="shared" si="29"/>
        <v/>
      </c>
      <c r="T109" s="80" t="str">
        <f t="shared" si="30"/>
        <v/>
      </c>
      <c r="U109" s="54"/>
      <c r="V109" s="79"/>
      <c r="W109" s="80" t="str">
        <f t="shared" si="31"/>
        <v/>
      </c>
      <c r="X109" s="201"/>
      <c r="Y109" s="80" t="str">
        <f t="shared" si="32"/>
        <v/>
      </c>
      <c r="Z109" s="54"/>
      <c r="AA109" s="53"/>
      <c r="AB109" s="53"/>
      <c r="AC109" s="53"/>
      <c r="AD109" s="53"/>
      <c r="AE109" s="81"/>
      <c r="AF109" s="75"/>
      <c r="AG109" s="22"/>
      <c r="AH109" s="22"/>
      <c r="AI109" s="22"/>
      <c r="AJ109" s="22"/>
      <c r="AK109" s="22"/>
      <c r="AL109" s="22"/>
      <c r="AM109" s="54"/>
      <c r="AN109" s="18"/>
      <c r="AO109" s="187"/>
      <c r="AQ109" s="32" t="str">
        <f t="shared" ref="AQ109:AQ121" si="40">IF(D109&lt;&gt;"",YEAR(D109),"")</f>
        <v/>
      </c>
      <c r="AR109" s="32" t="str">
        <f t="shared" ref="AR109:AR121" si="41">IF(D109&lt;&gt;"",MONTH(D109),"")</f>
        <v/>
      </c>
      <c r="AS109" s="32" t="str">
        <f t="shared" ref="AS109:AS121" si="42">IF(D109&lt;&gt;"",DAY(D109),"")</f>
        <v/>
      </c>
      <c r="AT109" s="32">
        <f t="shared" si="33"/>
        <v>0</v>
      </c>
      <c r="AU109" s="32">
        <f t="shared" si="34"/>
        <v>0</v>
      </c>
      <c r="AV109" s="32">
        <f t="shared" si="35"/>
        <v>0</v>
      </c>
      <c r="AW109" s="32">
        <f t="shared" si="36"/>
        <v>0</v>
      </c>
      <c r="AX109" s="32"/>
      <c r="AY109" s="32"/>
      <c r="AZ109" s="32"/>
      <c r="BD109" s="69" t="str">
        <f t="shared" si="37"/>
        <v>canbeinvalid</v>
      </c>
      <c r="BE109" s="32"/>
      <c r="BG109" s="1"/>
      <c r="BT109" t="str">
        <f t="shared" si="38"/>
        <v/>
      </c>
      <c r="BY109" t="str">
        <f t="shared" si="24"/>
        <v/>
      </c>
      <c r="CG109" s="6"/>
      <c r="CH109" s="6"/>
      <c r="CI109" s="6"/>
      <c r="CJ109" s="6"/>
      <c r="CK109" s="6"/>
      <c r="CL109" s="6"/>
      <c r="CM109" s="6"/>
      <c r="CN109" s="6"/>
      <c r="CO109" s="6"/>
      <c r="CP109" s="6"/>
      <c r="CQ109" s="6"/>
      <c r="CR109" s="6"/>
      <c r="CS109" s="6"/>
      <c r="CT109" s="6"/>
      <c r="CU109" s="6"/>
      <c r="CV109" s="6"/>
      <c r="CW109" s="6"/>
      <c r="CX109" s="6"/>
      <c r="CY109" s="6"/>
      <c r="CZ109" s="6"/>
      <c r="DA109" s="6"/>
      <c r="DB109" s="6"/>
      <c r="DC109" s="6"/>
      <c r="DD109" s="6"/>
      <c r="DE109" s="6"/>
      <c r="DF109" s="6"/>
      <c r="DG109" s="6"/>
      <c r="DH109" s="6"/>
      <c r="DI109" s="6"/>
      <c r="DJ109" s="6"/>
      <c r="DK109" s="6"/>
      <c r="DL109" s="6"/>
      <c r="DM109" s="6"/>
      <c r="DN109" s="6"/>
      <c r="DO109" s="6"/>
      <c r="DP109" s="6"/>
      <c r="DQ109" s="6"/>
      <c r="DR109" s="6"/>
      <c r="DS109" s="6"/>
      <c r="DT109" s="6"/>
      <c r="DU109" s="6"/>
      <c r="DV109" s="6"/>
      <c r="DW109" s="6"/>
      <c r="DX109" s="6"/>
      <c r="DY109" s="6"/>
      <c r="DZ109" s="6"/>
      <c r="EA109" s="6"/>
      <c r="EB109" s="6"/>
      <c r="EC109" s="6"/>
      <c r="ED109" s="6"/>
      <c r="EE109" s="6"/>
      <c r="EF109" s="6"/>
      <c r="EG109" s="6"/>
      <c r="EH109" s="6"/>
      <c r="EI109" s="6"/>
      <c r="EJ109" s="6"/>
      <c r="EK109" s="6"/>
      <c r="EL109" s="6"/>
      <c r="EM109" s="6"/>
      <c r="EN109" s="6"/>
      <c r="EO109" s="6"/>
      <c r="EP109" s="6"/>
      <c r="EQ109" s="6"/>
      <c r="ER109" s="6"/>
      <c r="ES109" s="6"/>
      <c r="ET109" s="6"/>
      <c r="EU109" s="6"/>
      <c r="EV109" s="6"/>
      <c r="EW109" s="6"/>
      <c r="EX109" s="6"/>
      <c r="EY109" s="6"/>
      <c r="EZ109" s="6"/>
      <c r="FA109" s="6"/>
      <c r="FB109" s="6"/>
      <c r="FC109" s="6"/>
      <c r="FD109" s="6"/>
      <c r="FE109" s="6"/>
      <c r="FF109" s="6"/>
      <c r="FG109" s="6"/>
      <c r="FH109" s="6"/>
    </row>
    <row r="110" spans="1:164" x14ac:dyDescent="0.2">
      <c r="A110" s="14">
        <f t="shared" si="39"/>
        <v>79</v>
      </c>
      <c r="B110" s="75"/>
      <c r="C110" s="54"/>
      <c r="D110" s="21"/>
      <c r="E110" s="38"/>
      <c r="F110" s="76"/>
      <c r="G110" s="77"/>
      <c r="H110" s="21"/>
      <c r="I110" s="78"/>
      <c r="J110" s="78"/>
      <c r="K110" s="79"/>
      <c r="L110" s="80" t="str">
        <f t="shared" si="25"/>
        <v/>
      </c>
      <c r="M110" s="198"/>
      <c r="N110" s="80" t="str">
        <f t="shared" si="26"/>
        <v/>
      </c>
      <c r="O110" s="79"/>
      <c r="P110" s="80" t="str">
        <f t="shared" si="27"/>
        <v/>
      </c>
      <c r="Q110" s="198"/>
      <c r="R110" s="197" t="str">
        <f t="shared" si="28"/>
        <v/>
      </c>
      <c r="S110" s="80" t="str">
        <f t="shared" si="29"/>
        <v/>
      </c>
      <c r="T110" s="80" t="str">
        <f t="shared" si="30"/>
        <v/>
      </c>
      <c r="U110" s="54"/>
      <c r="V110" s="79"/>
      <c r="W110" s="80" t="str">
        <f t="shared" si="31"/>
        <v/>
      </c>
      <c r="X110" s="201"/>
      <c r="Y110" s="80" t="str">
        <f t="shared" si="32"/>
        <v/>
      </c>
      <c r="Z110" s="54"/>
      <c r="AA110" s="53"/>
      <c r="AB110" s="53"/>
      <c r="AC110" s="53"/>
      <c r="AD110" s="53"/>
      <c r="AE110" s="81"/>
      <c r="AF110" s="75"/>
      <c r="AG110" s="22"/>
      <c r="AH110" s="22"/>
      <c r="AI110" s="22"/>
      <c r="AJ110" s="22"/>
      <c r="AK110" s="22"/>
      <c r="AL110" s="22"/>
      <c r="AM110" s="54"/>
      <c r="AN110" s="18"/>
      <c r="AO110" s="187"/>
      <c r="AQ110" s="32" t="str">
        <f t="shared" si="40"/>
        <v/>
      </c>
      <c r="AR110" s="32" t="str">
        <f t="shared" si="41"/>
        <v/>
      </c>
      <c r="AS110" s="32" t="str">
        <f t="shared" si="42"/>
        <v/>
      </c>
      <c r="AT110" s="32">
        <f t="shared" si="33"/>
        <v>0</v>
      </c>
      <c r="AU110" s="32">
        <f t="shared" si="34"/>
        <v>0</v>
      </c>
      <c r="AV110" s="32">
        <f t="shared" si="35"/>
        <v>0</v>
      </c>
      <c r="AW110" s="32">
        <f t="shared" si="36"/>
        <v>0</v>
      </c>
      <c r="AX110" s="32"/>
      <c r="AY110" s="32"/>
      <c r="AZ110" s="32"/>
      <c r="BD110" s="69" t="str">
        <f t="shared" si="37"/>
        <v>canbeinvalid</v>
      </c>
      <c r="BE110" s="32"/>
      <c r="BG110" s="1"/>
      <c r="BT110" t="str">
        <f t="shared" si="38"/>
        <v/>
      </c>
      <c r="BY110" t="str">
        <f t="shared" si="24"/>
        <v/>
      </c>
      <c r="CG110" s="6"/>
      <c r="CH110" s="6"/>
      <c r="CI110" s="6"/>
      <c r="CJ110" s="6"/>
      <c r="CK110" s="6"/>
      <c r="CL110" s="6"/>
      <c r="CM110" s="6"/>
      <c r="CN110" s="6"/>
      <c r="CO110" s="6"/>
      <c r="CP110" s="6"/>
      <c r="CQ110" s="6"/>
      <c r="CR110" s="6"/>
      <c r="CS110" s="6"/>
      <c r="CT110" s="6"/>
      <c r="CU110" s="6"/>
      <c r="CV110" s="6"/>
      <c r="CW110" s="6"/>
      <c r="CX110" s="6"/>
      <c r="CY110" s="6"/>
      <c r="CZ110" s="6"/>
      <c r="DA110" s="6"/>
      <c r="DB110" s="6"/>
      <c r="DC110" s="6"/>
      <c r="DD110" s="6"/>
      <c r="DE110" s="6"/>
      <c r="DF110" s="6"/>
      <c r="DG110" s="6"/>
      <c r="DH110" s="6"/>
      <c r="DI110" s="6"/>
      <c r="DJ110" s="6"/>
      <c r="DK110" s="6"/>
      <c r="DL110" s="6"/>
      <c r="DM110" s="6"/>
      <c r="DN110" s="6"/>
      <c r="DO110" s="6"/>
      <c r="DP110" s="6"/>
      <c r="DQ110" s="6"/>
      <c r="DR110" s="6"/>
      <c r="DS110" s="6"/>
      <c r="DT110" s="6"/>
      <c r="DU110" s="6"/>
      <c r="DV110" s="6"/>
      <c r="DW110" s="6"/>
      <c r="DX110" s="6"/>
      <c r="DY110" s="6"/>
      <c r="DZ110" s="6"/>
      <c r="EA110" s="6"/>
      <c r="EB110" s="6"/>
      <c r="EC110" s="6"/>
      <c r="ED110" s="6"/>
      <c r="EE110" s="6"/>
      <c r="EF110" s="6"/>
      <c r="EG110" s="6"/>
      <c r="EH110" s="6"/>
      <c r="EI110" s="6"/>
      <c r="EJ110" s="6"/>
      <c r="EK110" s="6"/>
      <c r="EL110" s="6"/>
      <c r="EM110" s="6"/>
      <c r="EN110" s="6"/>
      <c r="EO110" s="6"/>
      <c r="EP110" s="6"/>
      <c r="EQ110" s="6"/>
      <c r="ER110" s="6"/>
      <c r="ES110" s="6"/>
      <c r="ET110" s="6"/>
      <c r="EU110" s="6"/>
      <c r="EV110" s="6"/>
      <c r="EW110" s="6"/>
      <c r="EX110" s="6"/>
      <c r="EY110" s="6"/>
      <c r="EZ110" s="6"/>
      <c r="FA110" s="6"/>
      <c r="FB110" s="6"/>
      <c r="FC110" s="6"/>
      <c r="FD110" s="6"/>
      <c r="FE110" s="6"/>
      <c r="FF110" s="6"/>
      <c r="FG110" s="6"/>
      <c r="FH110" s="6"/>
    </row>
    <row r="111" spans="1:164" x14ac:dyDescent="0.2">
      <c r="A111" s="14">
        <f t="shared" si="39"/>
        <v>80</v>
      </c>
      <c r="B111" s="75"/>
      <c r="C111" s="54"/>
      <c r="D111" s="21"/>
      <c r="E111" s="38"/>
      <c r="F111" s="76"/>
      <c r="G111" s="77"/>
      <c r="H111" s="21"/>
      <c r="I111" s="78"/>
      <c r="J111" s="78"/>
      <c r="K111" s="79"/>
      <c r="L111" s="80" t="str">
        <f t="shared" si="25"/>
        <v/>
      </c>
      <c r="M111" s="198"/>
      <c r="N111" s="80" t="str">
        <f t="shared" si="26"/>
        <v/>
      </c>
      <c r="O111" s="79"/>
      <c r="P111" s="80" t="str">
        <f t="shared" si="27"/>
        <v/>
      </c>
      <c r="Q111" s="198"/>
      <c r="R111" s="197" t="str">
        <f t="shared" si="28"/>
        <v/>
      </c>
      <c r="S111" s="80" t="str">
        <f t="shared" si="29"/>
        <v/>
      </c>
      <c r="T111" s="80" t="str">
        <f t="shared" si="30"/>
        <v/>
      </c>
      <c r="U111" s="54"/>
      <c r="V111" s="79"/>
      <c r="W111" s="80" t="str">
        <f t="shared" si="31"/>
        <v/>
      </c>
      <c r="X111" s="201"/>
      <c r="Y111" s="80" t="str">
        <f t="shared" si="32"/>
        <v/>
      </c>
      <c r="Z111" s="54"/>
      <c r="AA111" s="53"/>
      <c r="AB111" s="53"/>
      <c r="AC111" s="53"/>
      <c r="AD111" s="53"/>
      <c r="AE111" s="81"/>
      <c r="AF111" s="75"/>
      <c r="AG111" s="22"/>
      <c r="AH111" s="22"/>
      <c r="AI111" s="22"/>
      <c r="AJ111" s="22"/>
      <c r="AK111" s="22"/>
      <c r="AL111" s="22"/>
      <c r="AM111" s="54"/>
      <c r="AN111" s="18"/>
      <c r="AO111" s="187"/>
      <c r="AQ111" s="32" t="str">
        <f t="shared" si="40"/>
        <v/>
      </c>
      <c r="AR111" s="32" t="str">
        <f t="shared" si="41"/>
        <v/>
      </c>
      <c r="AS111" s="32" t="str">
        <f t="shared" si="42"/>
        <v/>
      </c>
      <c r="AT111" s="32">
        <f t="shared" si="33"/>
        <v>0</v>
      </c>
      <c r="AU111" s="32">
        <f t="shared" si="34"/>
        <v>0</v>
      </c>
      <c r="AV111" s="32">
        <f t="shared" si="35"/>
        <v>0</v>
      </c>
      <c r="AW111" s="32">
        <f t="shared" si="36"/>
        <v>0</v>
      </c>
      <c r="AX111" s="32"/>
      <c r="AY111" s="32"/>
      <c r="AZ111" s="32"/>
      <c r="BD111" s="69" t="str">
        <f t="shared" si="37"/>
        <v>canbeinvalid</v>
      </c>
      <c r="BE111" s="32"/>
      <c r="BG111" s="1"/>
      <c r="BT111" t="str">
        <f t="shared" si="38"/>
        <v/>
      </c>
      <c r="BY111" t="str">
        <f t="shared" si="24"/>
        <v/>
      </c>
      <c r="CG111" s="6"/>
      <c r="CH111" s="6"/>
      <c r="CI111" s="6"/>
      <c r="CJ111" s="6"/>
      <c r="CK111" s="6"/>
      <c r="CL111" s="6"/>
      <c r="CM111" s="6"/>
      <c r="CN111" s="6"/>
      <c r="CO111" s="6"/>
      <c r="CP111" s="6"/>
      <c r="CQ111" s="6"/>
      <c r="CR111" s="6"/>
      <c r="CS111" s="6"/>
      <c r="CT111" s="6"/>
      <c r="CU111" s="6"/>
      <c r="CV111" s="6"/>
      <c r="CW111" s="6"/>
      <c r="CX111" s="6"/>
      <c r="CY111" s="6"/>
      <c r="CZ111" s="6"/>
      <c r="DA111" s="6"/>
      <c r="DB111" s="6"/>
      <c r="DC111" s="6"/>
      <c r="DD111" s="6"/>
      <c r="DE111" s="6"/>
      <c r="DF111" s="6"/>
      <c r="DG111" s="6"/>
      <c r="DH111" s="6"/>
      <c r="DI111" s="6"/>
      <c r="DJ111" s="6"/>
      <c r="DK111" s="6"/>
      <c r="DL111" s="6"/>
      <c r="DM111" s="6"/>
      <c r="DN111" s="6"/>
      <c r="DO111" s="6"/>
      <c r="DP111" s="6"/>
      <c r="DQ111" s="6"/>
      <c r="DR111" s="6"/>
      <c r="DS111" s="6"/>
      <c r="DT111" s="6"/>
      <c r="DU111" s="6"/>
      <c r="DV111" s="6"/>
      <c r="DW111" s="6"/>
      <c r="DX111" s="6"/>
      <c r="DY111" s="6"/>
      <c r="DZ111" s="6"/>
      <c r="EA111" s="6"/>
      <c r="EB111" s="6"/>
      <c r="EC111" s="6"/>
      <c r="ED111" s="6"/>
      <c r="EE111" s="6"/>
      <c r="EF111" s="6"/>
      <c r="EG111" s="6"/>
      <c r="EH111" s="6"/>
      <c r="EI111" s="6"/>
      <c r="EJ111" s="6"/>
      <c r="EK111" s="6"/>
      <c r="EL111" s="6"/>
      <c r="EM111" s="6"/>
      <c r="EN111" s="6"/>
      <c r="EO111" s="6"/>
      <c r="EP111" s="6"/>
      <c r="EQ111" s="6"/>
      <c r="ER111" s="6"/>
      <c r="ES111" s="6"/>
      <c r="ET111" s="6"/>
      <c r="EU111" s="6"/>
      <c r="EV111" s="6"/>
      <c r="EW111" s="6"/>
      <c r="EX111" s="6"/>
      <c r="EY111" s="6"/>
      <c r="EZ111" s="6"/>
      <c r="FA111" s="6"/>
      <c r="FB111" s="6"/>
      <c r="FC111" s="6"/>
      <c r="FD111" s="6"/>
      <c r="FE111" s="6"/>
      <c r="FF111" s="6"/>
      <c r="FG111" s="6"/>
      <c r="FH111" s="6"/>
    </row>
    <row r="112" spans="1:164" x14ac:dyDescent="0.2">
      <c r="A112" s="14">
        <f t="shared" si="39"/>
        <v>81</v>
      </c>
      <c r="B112" s="75"/>
      <c r="C112" s="54"/>
      <c r="D112" s="21"/>
      <c r="E112" s="38"/>
      <c r="F112" s="76"/>
      <c r="G112" s="77"/>
      <c r="H112" s="21"/>
      <c r="I112" s="78"/>
      <c r="J112" s="78"/>
      <c r="K112" s="79"/>
      <c r="L112" s="80" t="str">
        <f t="shared" si="25"/>
        <v/>
      </c>
      <c r="M112" s="198"/>
      <c r="N112" s="80" t="str">
        <f t="shared" si="26"/>
        <v/>
      </c>
      <c r="O112" s="79"/>
      <c r="P112" s="80" t="str">
        <f t="shared" si="27"/>
        <v/>
      </c>
      <c r="Q112" s="198"/>
      <c r="R112" s="197" t="str">
        <f t="shared" si="28"/>
        <v/>
      </c>
      <c r="S112" s="80" t="str">
        <f t="shared" si="29"/>
        <v/>
      </c>
      <c r="T112" s="80" t="str">
        <f t="shared" si="30"/>
        <v/>
      </c>
      <c r="U112" s="54"/>
      <c r="V112" s="79"/>
      <c r="W112" s="80" t="str">
        <f t="shared" si="31"/>
        <v/>
      </c>
      <c r="X112" s="201"/>
      <c r="Y112" s="80" t="str">
        <f t="shared" si="32"/>
        <v/>
      </c>
      <c r="Z112" s="54"/>
      <c r="AA112" s="53"/>
      <c r="AB112" s="53"/>
      <c r="AC112" s="53"/>
      <c r="AD112" s="53"/>
      <c r="AE112" s="81"/>
      <c r="AF112" s="75"/>
      <c r="AG112" s="22"/>
      <c r="AH112" s="22"/>
      <c r="AI112" s="22"/>
      <c r="AJ112" s="22"/>
      <c r="AK112" s="22"/>
      <c r="AL112" s="22"/>
      <c r="AM112" s="54"/>
      <c r="AN112" s="18"/>
      <c r="AO112" s="187"/>
      <c r="AQ112" s="32" t="str">
        <f t="shared" si="40"/>
        <v/>
      </c>
      <c r="AR112" s="32" t="str">
        <f t="shared" si="41"/>
        <v/>
      </c>
      <c r="AS112" s="32" t="str">
        <f t="shared" si="42"/>
        <v/>
      </c>
      <c r="AT112" s="32">
        <f t="shared" si="33"/>
        <v>0</v>
      </c>
      <c r="AU112" s="32">
        <f t="shared" si="34"/>
        <v>0</v>
      </c>
      <c r="AV112" s="32">
        <f t="shared" si="35"/>
        <v>0</v>
      </c>
      <c r="AW112" s="32">
        <f t="shared" si="36"/>
        <v>0</v>
      </c>
      <c r="AX112" s="32"/>
      <c r="AY112" s="32"/>
      <c r="AZ112" s="32"/>
      <c r="BD112" s="69" t="str">
        <f t="shared" si="37"/>
        <v>canbeinvalid</v>
      </c>
      <c r="BE112" s="32"/>
      <c r="BG112" s="1"/>
      <c r="BT112" t="str">
        <f t="shared" si="38"/>
        <v/>
      </c>
      <c r="BY112" t="str">
        <f t="shared" si="24"/>
        <v/>
      </c>
      <c r="CG112" s="6"/>
      <c r="CH112" s="6"/>
      <c r="CI112" s="6"/>
      <c r="CJ112" s="6"/>
      <c r="CK112" s="6"/>
      <c r="CL112" s="6"/>
      <c r="CM112" s="6"/>
      <c r="CN112" s="6"/>
      <c r="CO112" s="6"/>
      <c r="CP112" s="6"/>
      <c r="CQ112" s="6"/>
      <c r="CR112" s="6"/>
      <c r="CS112" s="6"/>
      <c r="CT112" s="6"/>
      <c r="CU112" s="6"/>
      <c r="CV112" s="6"/>
      <c r="CW112" s="6"/>
      <c r="CX112" s="6"/>
      <c r="CY112" s="6"/>
      <c r="CZ112" s="6"/>
      <c r="DA112" s="6"/>
      <c r="DB112" s="6"/>
      <c r="DC112" s="6"/>
      <c r="DD112" s="6"/>
      <c r="DE112" s="6"/>
      <c r="DF112" s="6"/>
      <c r="DG112" s="6"/>
      <c r="DH112" s="6"/>
      <c r="DI112" s="6"/>
      <c r="DJ112" s="6"/>
      <c r="DK112" s="6"/>
      <c r="DL112" s="6"/>
      <c r="DM112" s="6"/>
      <c r="DN112" s="6"/>
      <c r="DO112" s="6"/>
      <c r="DP112" s="6"/>
      <c r="DQ112" s="6"/>
      <c r="DR112" s="6"/>
      <c r="DS112" s="6"/>
      <c r="DT112" s="6"/>
      <c r="DU112" s="6"/>
      <c r="DV112" s="6"/>
      <c r="DW112" s="6"/>
      <c r="DX112" s="6"/>
      <c r="DY112" s="6"/>
      <c r="DZ112" s="6"/>
      <c r="EA112" s="6"/>
      <c r="EB112" s="6"/>
      <c r="EC112" s="6"/>
      <c r="ED112" s="6"/>
      <c r="EE112" s="6"/>
      <c r="EF112" s="6"/>
      <c r="EG112" s="6"/>
      <c r="EH112" s="6"/>
      <c r="EI112" s="6"/>
      <c r="EJ112" s="6"/>
      <c r="EK112" s="6"/>
      <c r="EL112" s="6"/>
      <c r="EM112" s="6"/>
      <c r="EN112" s="6"/>
      <c r="EO112" s="6"/>
      <c r="EP112" s="6"/>
      <c r="EQ112" s="6"/>
      <c r="ER112" s="6"/>
      <c r="ES112" s="6"/>
      <c r="ET112" s="6"/>
      <c r="EU112" s="6"/>
      <c r="EV112" s="6"/>
      <c r="EW112" s="6"/>
      <c r="EX112" s="6"/>
      <c r="EY112" s="6"/>
      <c r="EZ112" s="6"/>
      <c r="FA112" s="6"/>
      <c r="FB112" s="6"/>
      <c r="FC112" s="6"/>
      <c r="FD112" s="6"/>
      <c r="FE112" s="6"/>
      <c r="FF112" s="6"/>
      <c r="FG112" s="6"/>
      <c r="FH112" s="6"/>
    </row>
    <row r="113" spans="1:164" x14ac:dyDescent="0.2">
      <c r="A113" s="14">
        <f t="shared" si="39"/>
        <v>82</v>
      </c>
      <c r="B113" s="75"/>
      <c r="C113" s="54"/>
      <c r="D113" s="21"/>
      <c r="E113" s="38"/>
      <c r="F113" s="76"/>
      <c r="G113" s="77"/>
      <c r="H113" s="21"/>
      <c r="I113" s="78"/>
      <c r="J113" s="78"/>
      <c r="K113" s="79"/>
      <c r="L113" s="80" t="str">
        <f t="shared" si="25"/>
        <v/>
      </c>
      <c r="M113" s="198"/>
      <c r="N113" s="80" t="str">
        <f t="shared" si="26"/>
        <v/>
      </c>
      <c r="O113" s="79"/>
      <c r="P113" s="80" t="str">
        <f t="shared" si="27"/>
        <v/>
      </c>
      <c r="Q113" s="198"/>
      <c r="R113" s="197" t="str">
        <f t="shared" si="28"/>
        <v/>
      </c>
      <c r="S113" s="80" t="str">
        <f t="shared" si="29"/>
        <v/>
      </c>
      <c r="T113" s="80" t="str">
        <f t="shared" si="30"/>
        <v/>
      </c>
      <c r="U113" s="54"/>
      <c r="V113" s="79"/>
      <c r="W113" s="80" t="str">
        <f t="shared" si="31"/>
        <v/>
      </c>
      <c r="X113" s="201"/>
      <c r="Y113" s="80" t="str">
        <f t="shared" si="32"/>
        <v/>
      </c>
      <c r="Z113" s="54"/>
      <c r="AA113" s="53"/>
      <c r="AB113" s="53"/>
      <c r="AC113" s="53"/>
      <c r="AD113" s="53"/>
      <c r="AE113" s="81"/>
      <c r="AF113" s="75"/>
      <c r="AG113" s="22"/>
      <c r="AH113" s="22"/>
      <c r="AI113" s="22"/>
      <c r="AJ113" s="22"/>
      <c r="AK113" s="22"/>
      <c r="AL113" s="22"/>
      <c r="AM113" s="54"/>
      <c r="AN113" s="18"/>
      <c r="AO113" s="187"/>
      <c r="AQ113" s="32" t="str">
        <f t="shared" si="40"/>
        <v/>
      </c>
      <c r="AR113" s="32" t="str">
        <f t="shared" si="41"/>
        <v/>
      </c>
      <c r="AS113" s="32" t="str">
        <f t="shared" si="42"/>
        <v/>
      </c>
      <c r="AT113" s="32">
        <f t="shared" si="33"/>
        <v>0</v>
      </c>
      <c r="AU113" s="32">
        <f t="shared" si="34"/>
        <v>0</v>
      </c>
      <c r="AV113" s="32">
        <f t="shared" si="35"/>
        <v>0</v>
      </c>
      <c r="AW113" s="32">
        <f t="shared" si="36"/>
        <v>0</v>
      </c>
      <c r="AX113" s="32"/>
      <c r="AY113" s="32"/>
      <c r="AZ113" s="32"/>
      <c r="BD113" s="69" t="str">
        <f t="shared" si="37"/>
        <v>canbeinvalid</v>
      </c>
      <c r="BE113" s="32"/>
      <c r="BG113" s="1"/>
      <c r="BT113" t="str">
        <f t="shared" si="38"/>
        <v/>
      </c>
      <c r="BY113" t="str">
        <f t="shared" si="24"/>
        <v/>
      </c>
      <c r="CG113" s="6"/>
      <c r="CH113" s="6"/>
      <c r="CI113" s="6"/>
      <c r="CJ113" s="6"/>
      <c r="CK113" s="6"/>
      <c r="CL113" s="6"/>
      <c r="CM113" s="6"/>
      <c r="CN113" s="6"/>
      <c r="CO113" s="6"/>
      <c r="CP113" s="6"/>
      <c r="CQ113" s="6"/>
      <c r="CR113" s="6"/>
      <c r="CS113" s="6"/>
      <c r="CT113" s="6"/>
      <c r="CU113" s="6"/>
      <c r="CV113" s="6"/>
      <c r="CW113" s="6"/>
      <c r="CX113" s="6"/>
      <c r="CY113" s="6"/>
      <c r="CZ113" s="6"/>
      <c r="DA113" s="6"/>
      <c r="DB113" s="6"/>
      <c r="DC113" s="6"/>
      <c r="DD113" s="6"/>
      <c r="DE113" s="6"/>
      <c r="DF113" s="6"/>
      <c r="DG113" s="6"/>
      <c r="DH113" s="6"/>
      <c r="DI113" s="6"/>
      <c r="DJ113" s="6"/>
      <c r="DK113" s="6"/>
      <c r="DL113" s="6"/>
      <c r="DM113" s="6"/>
      <c r="DN113" s="6"/>
      <c r="DO113" s="6"/>
      <c r="DP113" s="6"/>
      <c r="DQ113" s="6"/>
      <c r="DR113" s="6"/>
      <c r="DS113" s="6"/>
      <c r="DT113" s="6"/>
      <c r="DU113" s="6"/>
      <c r="DV113" s="6"/>
      <c r="DW113" s="6"/>
      <c r="DX113" s="6"/>
      <c r="DY113" s="6"/>
      <c r="DZ113" s="6"/>
      <c r="EA113" s="6"/>
      <c r="EB113" s="6"/>
      <c r="EC113" s="6"/>
      <c r="ED113" s="6"/>
      <c r="EE113" s="6"/>
      <c r="EF113" s="6"/>
      <c r="EG113" s="6"/>
      <c r="EH113" s="6"/>
      <c r="EI113" s="6"/>
      <c r="EJ113" s="6"/>
      <c r="EK113" s="6"/>
      <c r="EL113" s="6"/>
      <c r="EM113" s="6"/>
      <c r="EN113" s="6"/>
      <c r="EO113" s="6"/>
      <c r="EP113" s="6"/>
      <c r="EQ113" s="6"/>
      <c r="ER113" s="6"/>
      <c r="ES113" s="6"/>
      <c r="ET113" s="6"/>
      <c r="EU113" s="6"/>
      <c r="EV113" s="6"/>
      <c r="EW113" s="6"/>
      <c r="EX113" s="6"/>
      <c r="EY113" s="6"/>
      <c r="EZ113" s="6"/>
      <c r="FA113" s="6"/>
      <c r="FB113" s="6"/>
      <c r="FC113" s="6"/>
      <c r="FD113" s="6"/>
      <c r="FE113" s="6"/>
      <c r="FF113" s="6"/>
      <c r="FG113" s="6"/>
      <c r="FH113" s="6"/>
    </row>
    <row r="114" spans="1:164" x14ac:dyDescent="0.2">
      <c r="A114" s="14">
        <f t="shared" si="39"/>
        <v>83</v>
      </c>
      <c r="B114" s="75"/>
      <c r="C114" s="54"/>
      <c r="D114" s="21"/>
      <c r="E114" s="38"/>
      <c r="F114" s="76"/>
      <c r="G114" s="77"/>
      <c r="H114" s="21"/>
      <c r="I114" s="78"/>
      <c r="J114" s="78"/>
      <c r="K114" s="79"/>
      <c r="L114" s="80" t="str">
        <f t="shared" si="25"/>
        <v/>
      </c>
      <c r="M114" s="198"/>
      <c r="N114" s="80" t="str">
        <f t="shared" si="26"/>
        <v/>
      </c>
      <c r="O114" s="79"/>
      <c r="P114" s="80" t="str">
        <f t="shared" si="27"/>
        <v/>
      </c>
      <c r="Q114" s="198"/>
      <c r="R114" s="197" t="str">
        <f t="shared" si="28"/>
        <v/>
      </c>
      <c r="S114" s="80" t="str">
        <f t="shared" si="29"/>
        <v/>
      </c>
      <c r="T114" s="80" t="str">
        <f t="shared" si="30"/>
        <v/>
      </c>
      <c r="U114" s="54"/>
      <c r="V114" s="79"/>
      <c r="W114" s="80" t="str">
        <f t="shared" si="31"/>
        <v/>
      </c>
      <c r="X114" s="201"/>
      <c r="Y114" s="80" t="str">
        <f t="shared" si="32"/>
        <v/>
      </c>
      <c r="Z114" s="54"/>
      <c r="AA114" s="53"/>
      <c r="AB114" s="53"/>
      <c r="AC114" s="53"/>
      <c r="AD114" s="53"/>
      <c r="AE114" s="81"/>
      <c r="AF114" s="75"/>
      <c r="AG114" s="22"/>
      <c r="AH114" s="22"/>
      <c r="AI114" s="22"/>
      <c r="AJ114" s="22"/>
      <c r="AK114" s="22"/>
      <c r="AL114" s="22"/>
      <c r="AM114" s="54"/>
      <c r="AN114" s="18"/>
      <c r="AO114" s="187"/>
      <c r="AQ114" s="32" t="str">
        <f t="shared" si="40"/>
        <v/>
      </c>
      <c r="AR114" s="32" t="str">
        <f t="shared" si="41"/>
        <v/>
      </c>
      <c r="AS114" s="32" t="str">
        <f t="shared" si="42"/>
        <v/>
      </c>
      <c r="AT114" s="32">
        <f t="shared" si="33"/>
        <v>0</v>
      </c>
      <c r="AU114" s="32">
        <f t="shared" si="34"/>
        <v>0</v>
      </c>
      <c r="AV114" s="32">
        <f t="shared" si="35"/>
        <v>0</v>
      </c>
      <c r="AW114" s="32">
        <f t="shared" si="36"/>
        <v>0</v>
      </c>
      <c r="AX114" s="32"/>
      <c r="AY114" s="32"/>
      <c r="AZ114" s="32"/>
      <c r="BD114" s="69" t="str">
        <f t="shared" si="37"/>
        <v>canbeinvalid</v>
      </c>
      <c r="BE114" s="32"/>
      <c r="BG114" s="1"/>
      <c r="BT114" t="str">
        <f t="shared" si="38"/>
        <v/>
      </c>
      <c r="BY114" t="str">
        <f t="shared" si="24"/>
        <v/>
      </c>
      <c r="CG114" s="6"/>
      <c r="CH114" s="6"/>
      <c r="CI114" s="6"/>
      <c r="CJ114" s="6"/>
      <c r="CK114" s="6"/>
      <c r="CL114" s="6"/>
      <c r="CM114" s="6"/>
      <c r="CN114" s="6"/>
      <c r="CO114" s="6"/>
      <c r="CP114" s="6"/>
      <c r="CQ114" s="6"/>
      <c r="CR114" s="6"/>
      <c r="CS114" s="6"/>
      <c r="CT114" s="6"/>
      <c r="CU114" s="6"/>
      <c r="CV114" s="6"/>
      <c r="CW114" s="6"/>
      <c r="CX114" s="6"/>
      <c r="CY114" s="6"/>
      <c r="CZ114" s="6"/>
      <c r="DA114" s="6"/>
      <c r="DB114" s="6"/>
      <c r="DC114" s="6"/>
      <c r="DD114" s="6"/>
      <c r="DE114" s="6"/>
      <c r="DF114" s="6"/>
      <c r="DG114" s="6"/>
      <c r="DH114" s="6"/>
      <c r="DI114" s="6"/>
      <c r="DJ114" s="6"/>
      <c r="DK114" s="6"/>
      <c r="DL114" s="6"/>
      <c r="DM114" s="6"/>
      <c r="DN114" s="6"/>
      <c r="DO114" s="6"/>
      <c r="DP114" s="6"/>
      <c r="DQ114" s="6"/>
      <c r="DR114" s="6"/>
      <c r="DS114" s="6"/>
      <c r="DT114" s="6"/>
      <c r="DU114" s="6"/>
      <c r="DV114" s="6"/>
      <c r="DW114" s="6"/>
      <c r="DX114" s="6"/>
      <c r="DY114" s="6"/>
      <c r="DZ114" s="6"/>
      <c r="EA114" s="6"/>
      <c r="EB114" s="6"/>
      <c r="EC114" s="6"/>
      <c r="ED114" s="6"/>
      <c r="EE114" s="6"/>
      <c r="EF114" s="6"/>
      <c r="EG114" s="6"/>
      <c r="EH114" s="6"/>
      <c r="EI114" s="6"/>
      <c r="EJ114" s="6"/>
      <c r="EK114" s="6"/>
      <c r="EL114" s="6"/>
      <c r="EM114" s="6"/>
      <c r="EN114" s="6"/>
      <c r="EO114" s="6"/>
      <c r="EP114" s="6"/>
      <c r="EQ114" s="6"/>
      <c r="ER114" s="6"/>
      <c r="ES114" s="6"/>
      <c r="ET114" s="6"/>
      <c r="EU114" s="6"/>
      <c r="EV114" s="6"/>
      <c r="EW114" s="6"/>
      <c r="EX114" s="6"/>
      <c r="EY114" s="6"/>
      <c r="EZ114" s="6"/>
      <c r="FA114" s="6"/>
      <c r="FB114" s="6"/>
      <c r="FC114" s="6"/>
      <c r="FD114" s="6"/>
      <c r="FE114" s="6"/>
      <c r="FF114" s="6"/>
      <c r="FG114" s="6"/>
      <c r="FH114" s="6"/>
    </row>
    <row r="115" spans="1:164" x14ac:dyDescent="0.2">
      <c r="A115" s="14">
        <f t="shared" si="39"/>
        <v>84</v>
      </c>
      <c r="B115" s="75"/>
      <c r="C115" s="54"/>
      <c r="D115" s="21"/>
      <c r="E115" s="38"/>
      <c r="F115" s="76"/>
      <c r="G115" s="77"/>
      <c r="H115" s="21"/>
      <c r="I115" s="78"/>
      <c r="J115" s="78"/>
      <c r="K115" s="79"/>
      <c r="L115" s="80" t="str">
        <f t="shared" si="25"/>
        <v/>
      </c>
      <c r="M115" s="198"/>
      <c r="N115" s="80" t="str">
        <f t="shared" si="26"/>
        <v/>
      </c>
      <c r="O115" s="79"/>
      <c r="P115" s="80" t="str">
        <f t="shared" si="27"/>
        <v/>
      </c>
      <c r="Q115" s="198"/>
      <c r="R115" s="197" t="str">
        <f t="shared" si="28"/>
        <v/>
      </c>
      <c r="S115" s="80" t="str">
        <f t="shared" si="29"/>
        <v/>
      </c>
      <c r="T115" s="80" t="str">
        <f t="shared" si="30"/>
        <v/>
      </c>
      <c r="U115" s="54"/>
      <c r="V115" s="79"/>
      <c r="W115" s="80" t="str">
        <f t="shared" si="31"/>
        <v/>
      </c>
      <c r="X115" s="201"/>
      <c r="Y115" s="80" t="str">
        <f t="shared" si="32"/>
        <v/>
      </c>
      <c r="Z115" s="54"/>
      <c r="AA115" s="53"/>
      <c r="AB115" s="53"/>
      <c r="AC115" s="53"/>
      <c r="AD115" s="53"/>
      <c r="AE115" s="81"/>
      <c r="AF115" s="75"/>
      <c r="AG115" s="22"/>
      <c r="AH115" s="22"/>
      <c r="AI115" s="22"/>
      <c r="AJ115" s="22"/>
      <c r="AK115" s="22"/>
      <c r="AL115" s="22"/>
      <c r="AM115" s="54"/>
      <c r="AN115" s="18"/>
      <c r="AO115" s="187"/>
      <c r="AQ115" s="32" t="str">
        <f t="shared" si="40"/>
        <v/>
      </c>
      <c r="AR115" s="32" t="str">
        <f t="shared" si="41"/>
        <v/>
      </c>
      <c r="AS115" s="32" t="str">
        <f t="shared" si="42"/>
        <v/>
      </c>
      <c r="AT115" s="32">
        <f t="shared" si="33"/>
        <v>0</v>
      </c>
      <c r="AU115" s="32">
        <f t="shared" si="34"/>
        <v>0</v>
      </c>
      <c r="AV115" s="32">
        <f t="shared" si="35"/>
        <v>0</v>
      </c>
      <c r="AW115" s="32">
        <f t="shared" si="36"/>
        <v>0</v>
      </c>
      <c r="AX115" s="32"/>
      <c r="AY115" s="32"/>
      <c r="AZ115" s="32"/>
      <c r="BD115" s="69" t="str">
        <f t="shared" si="37"/>
        <v>canbeinvalid</v>
      </c>
      <c r="BE115" s="32"/>
      <c r="BG115" s="1"/>
      <c r="BT115" t="str">
        <f t="shared" si="38"/>
        <v/>
      </c>
      <c r="BY115" t="str">
        <f t="shared" si="24"/>
        <v/>
      </c>
      <c r="CG115" s="6"/>
      <c r="CH115" s="6"/>
      <c r="CI115" s="6"/>
      <c r="CJ115" s="6"/>
      <c r="CK115" s="6"/>
      <c r="CL115" s="6"/>
      <c r="CM115" s="6"/>
      <c r="CN115" s="6"/>
      <c r="CO115" s="6"/>
      <c r="CP115" s="6"/>
      <c r="CQ115" s="6"/>
      <c r="CR115" s="6"/>
      <c r="CS115" s="6"/>
      <c r="CT115" s="6"/>
      <c r="CU115" s="6"/>
      <c r="CV115" s="6"/>
      <c r="CW115" s="6"/>
      <c r="CX115" s="6"/>
      <c r="CY115" s="6"/>
      <c r="CZ115" s="6"/>
      <c r="DA115" s="6"/>
      <c r="DB115" s="6"/>
      <c r="DC115" s="6"/>
      <c r="DD115" s="6"/>
      <c r="DE115" s="6"/>
      <c r="DF115" s="6"/>
      <c r="DG115" s="6"/>
      <c r="DH115" s="6"/>
      <c r="DI115" s="6"/>
      <c r="DJ115" s="6"/>
      <c r="DK115" s="6"/>
      <c r="DL115" s="6"/>
      <c r="DM115" s="6"/>
      <c r="DN115" s="6"/>
      <c r="DO115" s="6"/>
      <c r="DP115" s="6"/>
      <c r="DQ115" s="6"/>
      <c r="DR115" s="6"/>
      <c r="DS115" s="6"/>
      <c r="DT115" s="6"/>
      <c r="DU115" s="6"/>
      <c r="DV115" s="6"/>
      <c r="DW115" s="6"/>
      <c r="DX115" s="6"/>
      <c r="DY115" s="6"/>
      <c r="DZ115" s="6"/>
      <c r="EA115" s="6"/>
      <c r="EB115" s="6"/>
      <c r="EC115" s="6"/>
      <c r="ED115" s="6"/>
      <c r="EE115" s="6"/>
      <c r="EF115" s="6"/>
      <c r="EG115" s="6"/>
      <c r="EH115" s="6"/>
      <c r="EI115" s="6"/>
      <c r="EJ115" s="6"/>
      <c r="EK115" s="6"/>
      <c r="EL115" s="6"/>
      <c r="EM115" s="6"/>
      <c r="EN115" s="6"/>
      <c r="EO115" s="6"/>
      <c r="EP115" s="6"/>
      <c r="EQ115" s="6"/>
      <c r="ER115" s="6"/>
      <c r="ES115" s="6"/>
      <c r="ET115" s="6"/>
      <c r="EU115" s="6"/>
      <c r="EV115" s="6"/>
      <c r="EW115" s="6"/>
      <c r="EX115" s="6"/>
      <c r="EY115" s="6"/>
      <c r="EZ115" s="6"/>
      <c r="FA115" s="6"/>
      <c r="FB115" s="6"/>
      <c r="FC115" s="6"/>
      <c r="FD115" s="6"/>
      <c r="FE115" s="6"/>
      <c r="FF115" s="6"/>
      <c r="FG115" s="6"/>
      <c r="FH115" s="6"/>
    </row>
    <row r="116" spans="1:164" x14ac:dyDescent="0.2">
      <c r="A116" s="14">
        <f t="shared" si="39"/>
        <v>85</v>
      </c>
      <c r="B116" s="75"/>
      <c r="C116" s="54"/>
      <c r="D116" s="21"/>
      <c r="E116" s="38"/>
      <c r="F116" s="76"/>
      <c r="G116" s="77"/>
      <c r="H116" s="21"/>
      <c r="I116" s="78"/>
      <c r="J116" s="78"/>
      <c r="K116" s="79"/>
      <c r="L116" s="80" t="str">
        <f t="shared" si="25"/>
        <v/>
      </c>
      <c r="M116" s="198"/>
      <c r="N116" s="80" t="str">
        <f t="shared" si="26"/>
        <v/>
      </c>
      <c r="O116" s="79"/>
      <c r="P116" s="80" t="str">
        <f t="shared" si="27"/>
        <v/>
      </c>
      <c r="Q116" s="198"/>
      <c r="R116" s="197" t="str">
        <f t="shared" si="28"/>
        <v/>
      </c>
      <c r="S116" s="80" t="str">
        <f t="shared" si="29"/>
        <v/>
      </c>
      <c r="T116" s="80" t="str">
        <f t="shared" si="30"/>
        <v/>
      </c>
      <c r="U116" s="54"/>
      <c r="V116" s="79"/>
      <c r="W116" s="80" t="str">
        <f t="shared" si="31"/>
        <v/>
      </c>
      <c r="X116" s="201"/>
      <c r="Y116" s="80" t="str">
        <f t="shared" si="32"/>
        <v/>
      </c>
      <c r="Z116" s="54"/>
      <c r="AA116" s="53"/>
      <c r="AB116" s="53"/>
      <c r="AC116" s="53"/>
      <c r="AD116" s="53"/>
      <c r="AE116" s="81"/>
      <c r="AF116" s="75"/>
      <c r="AG116" s="22"/>
      <c r="AH116" s="22"/>
      <c r="AI116" s="22"/>
      <c r="AJ116" s="22"/>
      <c r="AK116" s="22"/>
      <c r="AL116" s="22"/>
      <c r="AM116" s="54"/>
      <c r="AN116" s="18"/>
      <c r="AO116" s="187"/>
      <c r="AQ116" s="32" t="str">
        <f t="shared" si="40"/>
        <v/>
      </c>
      <c r="AR116" s="32" t="str">
        <f t="shared" si="41"/>
        <v/>
      </c>
      <c r="AS116" s="32" t="str">
        <f t="shared" si="42"/>
        <v/>
      </c>
      <c r="AT116" s="32">
        <f t="shared" si="33"/>
        <v>0</v>
      </c>
      <c r="AU116" s="32">
        <f t="shared" si="34"/>
        <v>0</v>
      </c>
      <c r="AV116" s="32">
        <f t="shared" si="35"/>
        <v>0</v>
      </c>
      <c r="AW116" s="32">
        <f t="shared" si="36"/>
        <v>0</v>
      </c>
      <c r="AX116" s="32"/>
      <c r="AY116" s="32"/>
      <c r="AZ116" s="32"/>
      <c r="BD116" s="69" t="str">
        <f t="shared" si="37"/>
        <v>canbeinvalid</v>
      </c>
      <c r="BE116" s="32"/>
      <c r="BG116" s="1"/>
      <c r="BT116" t="str">
        <f t="shared" si="38"/>
        <v/>
      </c>
      <c r="BY116" t="str">
        <f t="shared" si="24"/>
        <v/>
      </c>
      <c r="CG116" s="6"/>
      <c r="CH116" s="6"/>
      <c r="CI116" s="6"/>
      <c r="CJ116" s="6"/>
      <c r="CK116" s="6"/>
      <c r="CL116" s="6"/>
      <c r="CM116" s="6"/>
      <c r="CN116" s="6"/>
      <c r="CO116" s="6"/>
      <c r="CP116" s="6"/>
      <c r="CQ116" s="6"/>
      <c r="CR116" s="6"/>
      <c r="CS116" s="6"/>
      <c r="CT116" s="6"/>
      <c r="CU116" s="6"/>
      <c r="CV116" s="6"/>
      <c r="CW116" s="6"/>
      <c r="CX116" s="6"/>
      <c r="CY116" s="6"/>
      <c r="CZ116" s="6"/>
      <c r="DA116" s="6"/>
      <c r="DB116" s="6"/>
      <c r="DC116" s="6"/>
      <c r="DD116" s="6"/>
      <c r="DE116" s="6"/>
      <c r="DF116" s="6"/>
      <c r="DG116" s="6"/>
      <c r="DH116" s="6"/>
      <c r="DI116" s="6"/>
      <c r="DJ116" s="6"/>
      <c r="DK116" s="6"/>
      <c r="DL116" s="6"/>
      <c r="DM116" s="6"/>
      <c r="DN116" s="6"/>
      <c r="DO116" s="6"/>
      <c r="DP116" s="6"/>
      <c r="DQ116" s="6"/>
      <c r="DR116" s="6"/>
      <c r="DS116" s="6"/>
      <c r="DT116" s="6"/>
      <c r="DU116" s="6"/>
      <c r="DV116" s="6"/>
      <c r="DW116" s="6"/>
      <c r="DX116" s="6"/>
      <c r="DY116" s="6"/>
      <c r="DZ116" s="6"/>
      <c r="EA116" s="6"/>
      <c r="EB116" s="6"/>
      <c r="EC116" s="6"/>
      <c r="ED116" s="6"/>
      <c r="EE116" s="6"/>
      <c r="EF116" s="6"/>
      <c r="EG116" s="6"/>
      <c r="EH116" s="6"/>
      <c r="EI116" s="6"/>
      <c r="EJ116" s="6"/>
      <c r="EK116" s="6"/>
      <c r="EL116" s="6"/>
      <c r="EM116" s="6"/>
      <c r="EN116" s="6"/>
      <c r="EO116" s="6"/>
      <c r="EP116" s="6"/>
      <c r="EQ116" s="6"/>
      <c r="ER116" s="6"/>
      <c r="ES116" s="6"/>
      <c r="ET116" s="6"/>
      <c r="EU116" s="6"/>
      <c r="EV116" s="6"/>
      <c r="EW116" s="6"/>
      <c r="EX116" s="6"/>
      <c r="EY116" s="6"/>
      <c r="EZ116" s="6"/>
      <c r="FA116" s="6"/>
      <c r="FB116" s="6"/>
      <c r="FC116" s="6"/>
      <c r="FD116" s="6"/>
      <c r="FE116" s="6"/>
      <c r="FF116" s="6"/>
      <c r="FG116" s="6"/>
      <c r="FH116" s="6"/>
    </row>
    <row r="117" spans="1:164" x14ac:dyDescent="0.2">
      <c r="A117" s="14">
        <f t="shared" si="39"/>
        <v>86</v>
      </c>
      <c r="B117" s="75"/>
      <c r="C117" s="54"/>
      <c r="D117" s="21"/>
      <c r="E117" s="38"/>
      <c r="F117" s="76"/>
      <c r="G117" s="77"/>
      <c r="H117" s="21"/>
      <c r="I117" s="78"/>
      <c r="J117" s="78"/>
      <c r="K117" s="79"/>
      <c r="L117" s="80" t="str">
        <f t="shared" si="25"/>
        <v/>
      </c>
      <c r="M117" s="198"/>
      <c r="N117" s="80" t="str">
        <f t="shared" si="26"/>
        <v/>
      </c>
      <c r="O117" s="79"/>
      <c r="P117" s="80" t="str">
        <f t="shared" si="27"/>
        <v/>
      </c>
      <c r="Q117" s="198"/>
      <c r="R117" s="197" t="str">
        <f t="shared" si="28"/>
        <v/>
      </c>
      <c r="S117" s="80" t="str">
        <f t="shared" si="29"/>
        <v/>
      </c>
      <c r="T117" s="80" t="str">
        <f t="shared" si="30"/>
        <v/>
      </c>
      <c r="U117" s="54"/>
      <c r="V117" s="79"/>
      <c r="W117" s="80" t="str">
        <f t="shared" si="31"/>
        <v/>
      </c>
      <c r="X117" s="201"/>
      <c r="Y117" s="80" t="str">
        <f t="shared" si="32"/>
        <v/>
      </c>
      <c r="Z117" s="54"/>
      <c r="AA117" s="53"/>
      <c r="AB117" s="53"/>
      <c r="AC117" s="53"/>
      <c r="AD117" s="53"/>
      <c r="AE117" s="81"/>
      <c r="AF117" s="75"/>
      <c r="AG117" s="22"/>
      <c r="AH117" s="22"/>
      <c r="AI117" s="22"/>
      <c r="AJ117" s="22"/>
      <c r="AK117" s="22"/>
      <c r="AL117" s="22"/>
      <c r="AM117" s="54"/>
      <c r="AN117" s="18"/>
      <c r="AO117" s="187"/>
      <c r="AQ117" s="32" t="str">
        <f t="shared" si="40"/>
        <v/>
      </c>
      <c r="AR117" s="32" t="str">
        <f t="shared" si="41"/>
        <v/>
      </c>
      <c r="AS117" s="32" t="str">
        <f t="shared" si="42"/>
        <v/>
      </c>
      <c r="AT117" s="32">
        <f t="shared" si="33"/>
        <v>0</v>
      </c>
      <c r="AU117" s="32">
        <f t="shared" si="34"/>
        <v>0</v>
      </c>
      <c r="AV117" s="32">
        <f t="shared" si="35"/>
        <v>0</v>
      </c>
      <c r="AW117" s="32">
        <f t="shared" si="36"/>
        <v>0</v>
      </c>
      <c r="AX117" s="32"/>
      <c r="AY117" s="32"/>
      <c r="AZ117" s="32"/>
      <c r="BD117" s="69" t="str">
        <f t="shared" si="37"/>
        <v>canbeinvalid</v>
      </c>
      <c r="BE117" s="32"/>
      <c r="BG117" s="1"/>
      <c r="BT117" t="str">
        <f t="shared" si="38"/>
        <v/>
      </c>
      <c r="BY117" t="str">
        <f t="shared" si="24"/>
        <v/>
      </c>
      <c r="CG117" s="6"/>
      <c r="CH117" s="6"/>
      <c r="CI117" s="6"/>
      <c r="CJ117" s="6"/>
      <c r="CK117" s="6"/>
      <c r="CL117" s="6"/>
      <c r="CM117" s="6"/>
      <c r="CN117" s="6"/>
      <c r="CO117" s="6"/>
      <c r="CP117" s="6"/>
      <c r="CQ117" s="6"/>
      <c r="CR117" s="6"/>
      <c r="CS117" s="6"/>
      <c r="CT117" s="6"/>
      <c r="CU117" s="6"/>
      <c r="CV117" s="6"/>
      <c r="CW117" s="6"/>
      <c r="CX117" s="6"/>
      <c r="CY117" s="6"/>
      <c r="CZ117" s="6"/>
      <c r="DA117" s="6"/>
      <c r="DB117" s="6"/>
      <c r="DC117" s="6"/>
      <c r="DD117" s="6"/>
      <c r="DE117" s="6"/>
      <c r="DF117" s="6"/>
      <c r="DG117" s="6"/>
      <c r="DH117" s="6"/>
      <c r="DI117" s="6"/>
      <c r="DJ117" s="6"/>
      <c r="DK117" s="6"/>
      <c r="DL117" s="6"/>
      <c r="DM117" s="6"/>
      <c r="DN117" s="6"/>
      <c r="DO117" s="6"/>
      <c r="DP117" s="6"/>
      <c r="DQ117" s="6"/>
      <c r="DR117" s="6"/>
      <c r="DS117" s="6"/>
      <c r="DT117" s="6"/>
      <c r="DU117" s="6"/>
      <c r="DV117" s="6"/>
      <c r="DW117" s="6"/>
      <c r="DX117" s="6"/>
      <c r="DY117" s="6"/>
      <c r="DZ117" s="6"/>
      <c r="EA117" s="6"/>
      <c r="EB117" s="6"/>
      <c r="EC117" s="6"/>
      <c r="ED117" s="6"/>
      <c r="EE117" s="6"/>
      <c r="EF117" s="6"/>
      <c r="EG117" s="6"/>
      <c r="EH117" s="6"/>
      <c r="EI117" s="6"/>
      <c r="EJ117" s="6"/>
      <c r="EK117" s="6"/>
      <c r="EL117" s="6"/>
      <c r="EM117" s="6"/>
      <c r="EN117" s="6"/>
      <c r="EO117" s="6"/>
      <c r="EP117" s="6"/>
      <c r="EQ117" s="6"/>
      <c r="ER117" s="6"/>
      <c r="ES117" s="6"/>
      <c r="ET117" s="6"/>
      <c r="EU117" s="6"/>
      <c r="EV117" s="6"/>
      <c r="EW117" s="6"/>
      <c r="EX117" s="6"/>
      <c r="EY117" s="6"/>
      <c r="EZ117" s="6"/>
      <c r="FA117" s="6"/>
      <c r="FB117" s="6"/>
      <c r="FC117" s="6"/>
      <c r="FD117" s="6"/>
      <c r="FE117" s="6"/>
      <c r="FF117" s="6"/>
      <c r="FG117" s="6"/>
      <c r="FH117" s="6"/>
    </row>
    <row r="118" spans="1:164" x14ac:dyDescent="0.2">
      <c r="A118" s="14">
        <f t="shared" si="39"/>
        <v>87</v>
      </c>
      <c r="B118" s="75"/>
      <c r="C118" s="54"/>
      <c r="D118" s="21"/>
      <c r="E118" s="38"/>
      <c r="F118" s="76"/>
      <c r="G118" s="77"/>
      <c r="H118" s="21"/>
      <c r="I118" s="78"/>
      <c r="J118" s="78"/>
      <c r="K118" s="79"/>
      <c r="L118" s="80" t="str">
        <f t="shared" si="25"/>
        <v/>
      </c>
      <c r="M118" s="198"/>
      <c r="N118" s="80" t="str">
        <f t="shared" si="26"/>
        <v/>
      </c>
      <c r="O118" s="79"/>
      <c r="P118" s="80" t="str">
        <f t="shared" si="27"/>
        <v/>
      </c>
      <c r="Q118" s="198"/>
      <c r="R118" s="197" t="str">
        <f t="shared" si="28"/>
        <v/>
      </c>
      <c r="S118" s="80" t="str">
        <f t="shared" si="29"/>
        <v/>
      </c>
      <c r="T118" s="80" t="str">
        <f t="shared" si="30"/>
        <v/>
      </c>
      <c r="U118" s="54"/>
      <c r="V118" s="79"/>
      <c r="W118" s="80" t="str">
        <f t="shared" si="31"/>
        <v/>
      </c>
      <c r="X118" s="201"/>
      <c r="Y118" s="80" t="str">
        <f t="shared" si="32"/>
        <v/>
      </c>
      <c r="Z118" s="54"/>
      <c r="AA118" s="53"/>
      <c r="AB118" s="53"/>
      <c r="AC118" s="53"/>
      <c r="AD118" s="53"/>
      <c r="AE118" s="81"/>
      <c r="AF118" s="75"/>
      <c r="AG118" s="22"/>
      <c r="AH118" s="22"/>
      <c r="AI118" s="22"/>
      <c r="AJ118" s="22"/>
      <c r="AK118" s="22"/>
      <c r="AL118" s="22"/>
      <c r="AM118" s="54"/>
      <c r="AN118" s="18"/>
      <c r="AO118" s="187"/>
      <c r="AQ118" s="32" t="str">
        <f t="shared" si="40"/>
        <v/>
      </c>
      <c r="AR118" s="32" t="str">
        <f t="shared" si="41"/>
        <v/>
      </c>
      <c r="AS118" s="32" t="str">
        <f t="shared" si="42"/>
        <v/>
      </c>
      <c r="AT118" s="32">
        <f t="shared" si="33"/>
        <v>0</v>
      </c>
      <c r="AU118" s="32">
        <f t="shared" si="34"/>
        <v>0</v>
      </c>
      <c r="AV118" s="32">
        <f t="shared" si="35"/>
        <v>0</v>
      </c>
      <c r="AW118" s="32">
        <f t="shared" si="36"/>
        <v>0</v>
      </c>
      <c r="AX118" s="32"/>
      <c r="AY118" s="32"/>
      <c r="AZ118" s="32"/>
      <c r="BD118" s="69" t="str">
        <f t="shared" si="37"/>
        <v>canbeinvalid</v>
      </c>
      <c r="BE118" s="32"/>
      <c r="BG118" s="1"/>
      <c r="BT118" t="str">
        <f t="shared" si="38"/>
        <v/>
      </c>
      <c r="BY118" t="str">
        <f t="shared" si="24"/>
        <v/>
      </c>
      <c r="CG118" s="6"/>
      <c r="CH118" s="6"/>
      <c r="CI118" s="6"/>
      <c r="CJ118" s="6"/>
      <c r="CK118" s="6"/>
      <c r="CL118" s="6"/>
      <c r="CM118" s="6"/>
      <c r="CN118" s="6"/>
      <c r="CO118" s="6"/>
      <c r="CP118" s="6"/>
      <c r="CQ118" s="6"/>
      <c r="CR118" s="6"/>
      <c r="CS118" s="6"/>
      <c r="CT118" s="6"/>
      <c r="CU118" s="6"/>
      <c r="CV118" s="6"/>
      <c r="CW118" s="6"/>
      <c r="CX118" s="6"/>
      <c r="CY118" s="6"/>
      <c r="CZ118" s="6"/>
      <c r="DA118" s="6"/>
      <c r="DB118" s="6"/>
      <c r="DC118" s="6"/>
      <c r="DD118" s="6"/>
      <c r="DE118" s="6"/>
      <c r="DF118" s="6"/>
      <c r="DG118" s="6"/>
      <c r="DH118" s="6"/>
      <c r="DI118" s="6"/>
      <c r="DJ118" s="6"/>
      <c r="DK118" s="6"/>
      <c r="DL118" s="6"/>
      <c r="DM118" s="6"/>
      <c r="DN118" s="6"/>
      <c r="DO118" s="6"/>
      <c r="DP118" s="6"/>
      <c r="DQ118" s="6"/>
      <c r="DR118" s="6"/>
      <c r="DS118" s="6"/>
      <c r="DT118" s="6"/>
      <c r="DU118" s="6"/>
      <c r="DV118" s="6"/>
      <c r="DW118" s="6"/>
      <c r="DX118" s="6"/>
      <c r="DY118" s="6"/>
      <c r="DZ118" s="6"/>
      <c r="EA118" s="6"/>
      <c r="EB118" s="6"/>
      <c r="EC118" s="6"/>
      <c r="ED118" s="6"/>
      <c r="EE118" s="6"/>
      <c r="EF118" s="6"/>
      <c r="EG118" s="6"/>
      <c r="EH118" s="6"/>
      <c r="EI118" s="6"/>
      <c r="EJ118" s="6"/>
      <c r="EK118" s="6"/>
      <c r="EL118" s="6"/>
      <c r="EM118" s="6"/>
      <c r="EN118" s="6"/>
      <c r="EO118" s="6"/>
      <c r="EP118" s="6"/>
      <c r="EQ118" s="6"/>
      <c r="ER118" s="6"/>
      <c r="ES118" s="6"/>
      <c r="ET118" s="6"/>
      <c r="EU118" s="6"/>
      <c r="EV118" s="6"/>
      <c r="EW118" s="6"/>
      <c r="EX118" s="6"/>
      <c r="EY118" s="6"/>
      <c r="EZ118" s="6"/>
      <c r="FA118" s="6"/>
      <c r="FB118" s="6"/>
      <c r="FC118" s="6"/>
      <c r="FD118" s="6"/>
      <c r="FE118" s="6"/>
      <c r="FF118" s="6"/>
      <c r="FG118" s="6"/>
      <c r="FH118" s="6"/>
    </row>
    <row r="119" spans="1:164" x14ac:dyDescent="0.2">
      <c r="A119" s="14">
        <f t="shared" si="39"/>
        <v>88</v>
      </c>
      <c r="B119" s="75"/>
      <c r="C119" s="54"/>
      <c r="D119" s="21"/>
      <c r="E119" s="38"/>
      <c r="F119" s="76"/>
      <c r="G119" s="77"/>
      <c r="H119" s="21"/>
      <c r="I119" s="78"/>
      <c r="J119" s="78"/>
      <c r="K119" s="79"/>
      <c r="L119" s="80" t="str">
        <f t="shared" si="25"/>
        <v/>
      </c>
      <c r="M119" s="198"/>
      <c r="N119" s="80" t="str">
        <f t="shared" si="26"/>
        <v/>
      </c>
      <c r="O119" s="79"/>
      <c r="P119" s="80" t="str">
        <f t="shared" si="27"/>
        <v/>
      </c>
      <c r="Q119" s="198"/>
      <c r="R119" s="197" t="str">
        <f t="shared" si="28"/>
        <v/>
      </c>
      <c r="S119" s="80" t="str">
        <f t="shared" si="29"/>
        <v/>
      </c>
      <c r="T119" s="80" t="str">
        <f t="shared" si="30"/>
        <v/>
      </c>
      <c r="U119" s="54"/>
      <c r="V119" s="79"/>
      <c r="W119" s="80" t="str">
        <f t="shared" si="31"/>
        <v/>
      </c>
      <c r="X119" s="201"/>
      <c r="Y119" s="80" t="str">
        <f t="shared" si="32"/>
        <v/>
      </c>
      <c r="Z119" s="54"/>
      <c r="AA119" s="53"/>
      <c r="AB119" s="53"/>
      <c r="AC119" s="53"/>
      <c r="AD119" s="53"/>
      <c r="AE119" s="81"/>
      <c r="AF119" s="75"/>
      <c r="AG119" s="22"/>
      <c r="AH119" s="22"/>
      <c r="AI119" s="22"/>
      <c r="AJ119" s="22"/>
      <c r="AK119" s="22"/>
      <c r="AL119" s="22"/>
      <c r="AM119" s="54"/>
      <c r="AN119" s="18"/>
      <c r="AO119" s="187"/>
      <c r="AQ119" s="32" t="str">
        <f t="shared" si="40"/>
        <v/>
      </c>
      <c r="AR119" s="32" t="str">
        <f t="shared" si="41"/>
        <v/>
      </c>
      <c r="AS119" s="32" t="str">
        <f t="shared" si="42"/>
        <v/>
      </c>
      <c r="AT119" s="32">
        <f t="shared" si="33"/>
        <v>0</v>
      </c>
      <c r="AU119" s="32">
        <f t="shared" si="34"/>
        <v>0</v>
      </c>
      <c r="AV119" s="32">
        <f t="shared" si="35"/>
        <v>0</v>
      </c>
      <c r="AW119" s="32">
        <f t="shared" si="36"/>
        <v>0</v>
      </c>
      <c r="AX119" s="32"/>
      <c r="AY119" s="32"/>
      <c r="AZ119" s="32"/>
      <c r="BD119" s="69" t="str">
        <f t="shared" si="37"/>
        <v>canbeinvalid</v>
      </c>
      <c r="BE119" s="32"/>
      <c r="BG119" s="1"/>
      <c r="BT119" t="str">
        <f t="shared" si="38"/>
        <v/>
      </c>
      <c r="BY119" t="str">
        <f t="shared" si="24"/>
        <v/>
      </c>
      <c r="CG119" s="6"/>
      <c r="CH119" s="6"/>
      <c r="CI119" s="6"/>
      <c r="CJ119" s="6"/>
      <c r="CK119" s="6"/>
      <c r="CL119" s="6"/>
      <c r="CM119" s="6"/>
      <c r="CN119" s="6"/>
      <c r="CO119" s="6"/>
      <c r="CP119" s="6"/>
      <c r="CQ119" s="6"/>
      <c r="CR119" s="6"/>
      <c r="CS119" s="6"/>
      <c r="CT119" s="6"/>
      <c r="CU119" s="6"/>
      <c r="CV119" s="6"/>
      <c r="CW119" s="6"/>
      <c r="CX119" s="6"/>
      <c r="CY119" s="6"/>
      <c r="CZ119" s="6"/>
      <c r="DA119" s="6"/>
      <c r="DB119" s="6"/>
      <c r="DC119" s="6"/>
      <c r="DD119" s="6"/>
      <c r="DE119" s="6"/>
      <c r="DF119" s="6"/>
      <c r="DG119" s="6"/>
      <c r="DH119" s="6"/>
      <c r="DI119" s="6"/>
      <c r="DJ119" s="6"/>
      <c r="DK119" s="6"/>
      <c r="DL119" s="6"/>
      <c r="DM119" s="6"/>
      <c r="DN119" s="6"/>
      <c r="DO119" s="6"/>
      <c r="DP119" s="6"/>
      <c r="DQ119" s="6"/>
      <c r="DR119" s="6"/>
      <c r="DS119" s="6"/>
      <c r="DT119" s="6"/>
      <c r="DU119" s="6"/>
      <c r="DV119" s="6"/>
      <c r="DW119" s="6"/>
      <c r="DX119" s="6"/>
      <c r="DY119" s="6"/>
      <c r="DZ119" s="6"/>
      <c r="EA119" s="6"/>
      <c r="EB119" s="6"/>
      <c r="EC119" s="6"/>
      <c r="ED119" s="6"/>
      <c r="EE119" s="6"/>
      <c r="EF119" s="6"/>
      <c r="EG119" s="6"/>
      <c r="EH119" s="6"/>
      <c r="EI119" s="6"/>
      <c r="EJ119" s="6"/>
      <c r="EK119" s="6"/>
      <c r="EL119" s="6"/>
      <c r="EM119" s="6"/>
      <c r="EN119" s="6"/>
      <c r="EO119" s="6"/>
      <c r="EP119" s="6"/>
      <c r="EQ119" s="6"/>
      <c r="ER119" s="6"/>
      <c r="ES119" s="6"/>
      <c r="ET119" s="6"/>
      <c r="EU119" s="6"/>
      <c r="EV119" s="6"/>
      <c r="EW119" s="6"/>
      <c r="EX119" s="6"/>
      <c r="EY119" s="6"/>
      <c r="EZ119" s="6"/>
      <c r="FA119" s="6"/>
      <c r="FB119" s="6"/>
      <c r="FC119" s="6"/>
      <c r="FD119" s="6"/>
      <c r="FE119" s="6"/>
      <c r="FF119" s="6"/>
      <c r="FG119" s="6"/>
      <c r="FH119" s="6"/>
    </row>
    <row r="120" spans="1:164" x14ac:dyDescent="0.2">
      <c r="A120" s="14">
        <f t="shared" si="39"/>
        <v>89</v>
      </c>
      <c r="B120" s="75"/>
      <c r="C120" s="54"/>
      <c r="D120" s="21"/>
      <c r="E120" s="38"/>
      <c r="F120" s="76"/>
      <c r="G120" s="77"/>
      <c r="H120" s="21"/>
      <c r="I120" s="78"/>
      <c r="J120" s="78"/>
      <c r="K120" s="79"/>
      <c r="L120" s="80" t="str">
        <f t="shared" si="25"/>
        <v/>
      </c>
      <c r="M120" s="198"/>
      <c r="N120" s="80" t="str">
        <f t="shared" si="26"/>
        <v/>
      </c>
      <c r="O120" s="79"/>
      <c r="P120" s="80" t="str">
        <f t="shared" si="27"/>
        <v/>
      </c>
      <c r="Q120" s="198"/>
      <c r="R120" s="197" t="str">
        <f t="shared" si="28"/>
        <v/>
      </c>
      <c r="S120" s="80" t="str">
        <f t="shared" si="29"/>
        <v/>
      </c>
      <c r="T120" s="80" t="str">
        <f t="shared" si="30"/>
        <v/>
      </c>
      <c r="U120" s="54"/>
      <c r="V120" s="79"/>
      <c r="W120" s="80" t="str">
        <f t="shared" si="31"/>
        <v/>
      </c>
      <c r="X120" s="201"/>
      <c r="Y120" s="80" t="str">
        <f t="shared" si="32"/>
        <v/>
      </c>
      <c r="Z120" s="54"/>
      <c r="AA120" s="53"/>
      <c r="AB120" s="53"/>
      <c r="AC120" s="53"/>
      <c r="AD120" s="53"/>
      <c r="AE120" s="81"/>
      <c r="AF120" s="75"/>
      <c r="AG120" s="22"/>
      <c r="AH120" s="22"/>
      <c r="AI120" s="22"/>
      <c r="AJ120" s="22"/>
      <c r="AK120" s="22"/>
      <c r="AL120" s="22"/>
      <c r="AM120" s="54"/>
      <c r="AN120" s="18"/>
      <c r="AO120" s="187"/>
      <c r="AQ120" s="32" t="str">
        <f t="shared" si="40"/>
        <v/>
      </c>
      <c r="AR120" s="32" t="str">
        <f t="shared" si="41"/>
        <v/>
      </c>
      <c r="AS120" s="32" t="str">
        <f t="shared" si="42"/>
        <v/>
      </c>
      <c r="AT120" s="32">
        <f t="shared" si="33"/>
        <v>0</v>
      </c>
      <c r="AU120" s="32">
        <f t="shared" si="34"/>
        <v>0</v>
      </c>
      <c r="AV120" s="32">
        <f t="shared" si="35"/>
        <v>0</v>
      </c>
      <c r="AW120" s="32">
        <f t="shared" si="36"/>
        <v>0</v>
      </c>
      <c r="AX120" s="32"/>
      <c r="AY120" s="32"/>
      <c r="AZ120" s="32"/>
      <c r="BD120" s="69" t="str">
        <f t="shared" si="37"/>
        <v>canbeinvalid</v>
      </c>
      <c r="BE120" s="32"/>
      <c r="BG120" s="1"/>
      <c r="BT120" t="str">
        <f t="shared" si="38"/>
        <v/>
      </c>
      <c r="BY120" t="str">
        <f t="shared" si="24"/>
        <v/>
      </c>
      <c r="CG120" s="6"/>
      <c r="CH120" s="6"/>
      <c r="CI120" s="6"/>
      <c r="CJ120" s="6"/>
      <c r="CK120" s="6"/>
      <c r="CL120" s="6"/>
      <c r="CM120" s="6"/>
      <c r="CN120" s="6"/>
      <c r="CO120" s="6"/>
      <c r="CP120" s="6"/>
      <c r="CQ120" s="6"/>
      <c r="CR120" s="6"/>
      <c r="CS120" s="6"/>
      <c r="CT120" s="6"/>
      <c r="CU120" s="6"/>
      <c r="CV120" s="6"/>
      <c r="CW120" s="6"/>
      <c r="CX120" s="6"/>
      <c r="CY120" s="6"/>
      <c r="CZ120" s="6"/>
      <c r="DA120" s="6"/>
      <c r="DB120" s="6"/>
      <c r="DC120" s="6"/>
      <c r="DD120" s="6"/>
      <c r="DE120" s="6"/>
      <c r="DF120" s="6"/>
      <c r="DG120" s="6"/>
      <c r="DH120" s="6"/>
      <c r="DI120" s="6"/>
      <c r="DJ120" s="6"/>
      <c r="DK120" s="6"/>
      <c r="DL120" s="6"/>
      <c r="DM120" s="6"/>
      <c r="DN120" s="6"/>
      <c r="DO120" s="6"/>
      <c r="DP120" s="6"/>
      <c r="DQ120" s="6"/>
      <c r="DR120" s="6"/>
      <c r="DS120" s="6"/>
      <c r="DT120" s="6"/>
      <c r="DU120" s="6"/>
      <c r="DV120" s="6"/>
      <c r="DW120" s="6"/>
      <c r="DX120" s="6"/>
      <c r="DY120" s="6"/>
      <c r="DZ120" s="6"/>
      <c r="EA120" s="6"/>
      <c r="EB120" s="6"/>
      <c r="EC120" s="6"/>
      <c r="ED120" s="6"/>
      <c r="EE120" s="6"/>
      <c r="EF120" s="6"/>
      <c r="EG120" s="6"/>
      <c r="EH120" s="6"/>
      <c r="EI120" s="6"/>
      <c r="EJ120" s="6"/>
      <c r="EK120" s="6"/>
      <c r="EL120" s="6"/>
      <c r="EM120" s="6"/>
      <c r="EN120" s="6"/>
      <c r="EO120" s="6"/>
      <c r="EP120" s="6"/>
      <c r="EQ120" s="6"/>
      <c r="ER120" s="6"/>
      <c r="ES120" s="6"/>
      <c r="ET120" s="6"/>
      <c r="EU120" s="6"/>
      <c r="EV120" s="6"/>
      <c r="EW120" s="6"/>
      <c r="EX120" s="6"/>
      <c r="EY120" s="6"/>
      <c r="EZ120" s="6"/>
      <c r="FA120" s="6"/>
      <c r="FB120" s="6"/>
      <c r="FC120" s="6"/>
      <c r="FD120" s="6"/>
      <c r="FE120" s="6"/>
      <c r="FF120" s="6"/>
      <c r="FG120" s="6"/>
      <c r="FH120" s="6"/>
    </row>
    <row r="121" spans="1:164" x14ac:dyDescent="0.2">
      <c r="A121" s="14">
        <f t="shared" si="39"/>
        <v>90</v>
      </c>
      <c r="B121" s="75"/>
      <c r="C121" s="54"/>
      <c r="D121" s="21"/>
      <c r="E121" s="38"/>
      <c r="F121" s="76"/>
      <c r="G121" s="77"/>
      <c r="H121" s="21"/>
      <c r="I121" s="78"/>
      <c r="J121" s="78"/>
      <c r="K121" s="79"/>
      <c r="L121" s="80" t="str">
        <f t="shared" si="25"/>
        <v/>
      </c>
      <c r="M121" s="199"/>
      <c r="N121" s="80" t="str">
        <f t="shared" si="26"/>
        <v/>
      </c>
      <c r="O121" s="200"/>
      <c r="P121" s="80" t="str">
        <f t="shared" si="27"/>
        <v/>
      </c>
      <c r="Q121" s="199"/>
      <c r="R121" s="197" t="str">
        <f t="shared" si="28"/>
        <v/>
      </c>
      <c r="S121" s="80" t="str">
        <f t="shared" si="29"/>
        <v/>
      </c>
      <c r="T121" s="80" t="str">
        <f t="shared" si="30"/>
        <v/>
      </c>
      <c r="U121" s="54"/>
      <c r="V121" s="79"/>
      <c r="W121" s="80" t="str">
        <f t="shared" si="31"/>
        <v/>
      </c>
      <c r="X121" s="201"/>
      <c r="Y121" s="80" t="str">
        <f t="shared" si="32"/>
        <v/>
      </c>
      <c r="Z121" s="54"/>
      <c r="AA121" s="53"/>
      <c r="AB121" s="53"/>
      <c r="AC121" s="53"/>
      <c r="AD121" s="53"/>
      <c r="AE121" s="81"/>
      <c r="AF121" s="75"/>
      <c r="AG121" s="22"/>
      <c r="AH121" s="22"/>
      <c r="AI121" s="22"/>
      <c r="AJ121" s="22"/>
      <c r="AK121" s="22"/>
      <c r="AL121" s="22"/>
      <c r="AM121" s="54"/>
      <c r="AN121" s="18"/>
      <c r="AO121" s="187"/>
      <c r="AQ121" s="32" t="str">
        <f t="shared" si="40"/>
        <v/>
      </c>
      <c r="AR121" s="32" t="str">
        <f t="shared" si="41"/>
        <v/>
      </c>
      <c r="AS121" s="32" t="str">
        <f t="shared" si="42"/>
        <v/>
      </c>
      <c r="AT121" s="32">
        <f t="shared" si="33"/>
        <v>0</v>
      </c>
      <c r="AU121" s="32">
        <f t="shared" si="34"/>
        <v>0</v>
      </c>
      <c r="AV121" s="32">
        <f t="shared" si="35"/>
        <v>0</v>
      </c>
      <c r="AW121" s="32">
        <f t="shared" si="36"/>
        <v>0</v>
      </c>
      <c r="AX121" s="32"/>
      <c r="AY121" s="32"/>
      <c r="AZ121" s="32"/>
      <c r="BD121" s="69" t="str">
        <f t="shared" si="37"/>
        <v>canbeinvalid</v>
      </c>
      <c r="BE121" s="32"/>
      <c r="BG121" s="1"/>
      <c r="BT121" t="str">
        <f t="shared" si="38"/>
        <v/>
      </c>
      <c r="BY121" t="str">
        <f t="shared" si="24"/>
        <v/>
      </c>
      <c r="CG121" s="6"/>
      <c r="CH121" s="6"/>
      <c r="CI121" s="6"/>
      <c r="CJ121" s="6"/>
      <c r="CK121" s="6"/>
      <c r="CL121" s="6"/>
      <c r="CM121" s="6"/>
      <c r="CN121" s="6"/>
      <c r="CO121" s="6"/>
      <c r="CP121" s="6"/>
      <c r="CQ121" s="6"/>
      <c r="CR121" s="6"/>
      <c r="CS121" s="6"/>
      <c r="CT121" s="6"/>
      <c r="CU121" s="6"/>
      <c r="CV121" s="6"/>
      <c r="CW121" s="6"/>
      <c r="CX121" s="6"/>
      <c r="CY121" s="6"/>
      <c r="CZ121" s="6"/>
      <c r="DA121" s="6"/>
      <c r="DB121" s="6"/>
      <c r="DC121" s="6"/>
      <c r="DD121" s="6"/>
      <c r="DE121" s="6"/>
      <c r="DF121" s="6"/>
      <c r="DG121" s="6"/>
      <c r="DH121" s="6"/>
      <c r="DI121" s="6"/>
      <c r="DJ121" s="6"/>
      <c r="DK121" s="6"/>
      <c r="DL121" s="6"/>
      <c r="DM121" s="6"/>
      <c r="DN121" s="6"/>
      <c r="DO121" s="6"/>
      <c r="DP121" s="6"/>
      <c r="DQ121" s="6"/>
      <c r="DR121" s="6"/>
      <c r="DS121" s="6"/>
      <c r="DT121" s="6"/>
      <c r="DU121" s="6"/>
      <c r="DV121" s="6"/>
      <c r="DW121" s="6"/>
      <c r="DX121" s="6"/>
      <c r="DY121" s="6"/>
      <c r="DZ121" s="6"/>
      <c r="EA121" s="6"/>
      <c r="EB121" s="6"/>
      <c r="EC121" s="6"/>
      <c r="ED121" s="6"/>
      <c r="EE121" s="6"/>
      <c r="EF121" s="6"/>
      <c r="EG121" s="6"/>
      <c r="EH121" s="6"/>
      <c r="EI121" s="6"/>
      <c r="EJ121" s="6"/>
      <c r="EK121" s="6"/>
      <c r="EL121" s="6"/>
      <c r="EM121" s="6"/>
      <c r="EN121" s="6"/>
      <c r="EO121" s="6"/>
      <c r="EP121" s="6"/>
      <c r="EQ121" s="6"/>
      <c r="ER121" s="6"/>
      <c r="ES121" s="6"/>
      <c r="ET121" s="6"/>
      <c r="EU121" s="6"/>
      <c r="EV121" s="6"/>
      <c r="EW121" s="6"/>
      <c r="EX121" s="6"/>
      <c r="EY121" s="6"/>
      <c r="EZ121" s="6"/>
      <c r="FA121" s="6"/>
      <c r="FB121" s="6"/>
      <c r="FC121" s="6"/>
      <c r="FD121" s="6"/>
      <c r="FE121" s="6"/>
      <c r="FF121" s="6"/>
      <c r="FG121" s="6"/>
      <c r="FH121" s="6"/>
    </row>
    <row r="122" spans="1:164" x14ac:dyDescent="0.2">
      <c r="A122" s="103"/>
      <c r="B122" s="103"/>
      <c r="C122" s="103"/>
      <c r="D122" s="103"/>
      <c r="E122" s="103"/>
      <c r="F122" s="103"/>
      <c r="G122" s="103"/>
      <c r="H122" s="103"/>
      <c r="I122" s="103"/>
      <c r="J122" s="103"/>
      <c r="K122" s="103"/>
      <c r="L122" s="103"/>
      <c r="M122" s="103"/>
      <c r="N122" s="103"/>
      <c r="O122" s="103"/>
      <c r="P122" s="103"/>
      <c r="Q122" s="103"/>
      <c r="R122" s="103"/>
      <c r="S122" s="103"/>
      <c r="T122" s="103"/>
      <c r="U122" s="103"/>
      <c r="V122" s="103"/>
      <c r="W122" s="103"/>
      <c r="X122" s="103"/>
      <c r="Y122" s="103"/>
      <c r="Z122" s="103"/>
      <c r="AA122" s="188"/>
      <c r="AB122" s="188"/>
      <c r="AC122" s="188"/>
      <c r="AD122" s="188"/>
      <c r="AE122" s="103"/>
      <c r="AF122" s="103"/>
      <c r="AG122" s="103"/>
      <c r="AH122" s="103"/>
      <c r="AI122" s="103"/>
      <c r="AJ122" s="103"/>
      <c r="AK122" s="103"/>
      <c r="AL122" s="103"/>
      <c r="AM122" s="103"/>
      <c r="AN122" s="103"/>
      <c r="AO122" s="74"/>
    </row>
    <row r="123" spans="1:164"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row>
    <row r="129" spans="3:84" x14ac:dyDescent="0.2">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4"/>
      <c r="AM129" s="4"/>
      <c r="AN129" s="4"/>
      <c r="AO129" s="4"/>
      <c r="AP129" s="4"/>
      <c r="AQ129" s="4"/>
      <c r="AR129" s="4"/>
      <c r="AS129" s="4"/>
      <c r="AT129" s="4"/>
      <c r="AU129" s="4"/>
      <c r="AV129" s="4"/>
      <c r="AW129" s="4"/>
      <c r="AX129" s="4"/>
      <c r="AY129" s="4"/>
      <c r="AZ129" s="4"/>
      <c r="BA129" s="4"/>
      <c r="BB129" s="4"/>
      <c r="BC129" s="4"/>
      <c r="BD129" s="2"/>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row>
    <row r="130" spans="3:84" x14ac:dyDescent="0.2">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4"/>
      <c r="AM130" s="4"/>
      <c r="AN130" s="4"/>
      <c r="AO130" s="4"/>
      <c r="AP130" s="4"/>
      <c r="AQ130" s="4"/>
      <c r="AR130" s="4"/>
      <c r="AS130" s="4"/>
      <c r="AT130" s="4"/>
      <c r="AU130" s="4"/>
      <c r="AV130" s="4"/>
      <c r="AW130" s="4"/>
      <c r="AX130" s="4"/>
      <c r="AY130" s="4"/>
      <c r="AZ130" s="4"/>
      <c r="BA130" s="4"/>
      <c r="BB130" s="4"/>
      <c r="BC130" s="4"/>
      <c r="BD130" s="2"/>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row>
    <row r="131" spans="3:84" x14ac:dyDescent="0.2">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4"/>
      <c r="AM131" s="4"/>
      <c r="AN131" s="4"/>
      <c r="AO131" s="4"/>
      <c r="AP131" s="4"/>
      <c r="AQ131" s="4"/>
      <c r="AR131" s="4"/>
      <c r="AS131" s="4"/>
      <c r="AT131" s="4"/>
      <c r="AU131" s="4"/>
      <c r="AV131" s="4"/>
      <c r="AW131" s="4"/>
      <c r="AX131" s="4"/>
      <c r="AY131" s="4"/>
      <c r="AZ131" s="4"/>
      <c r="BA131" s="4"/>
      <c r="BB131" s="4"/>
      <c r="BC131" s="4"/>
      <c r="BD131" s="2"/>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row>
  </sheetData>
  <sheetProtection algorithmName="SHA-512" hashValue="02we56Fw0UTVxE5ZZhi0j/c9woF1VmpwiyfCoSA20EZjONgrdRmuWu5/E83Q2Ufx3cvk52XuhYbKDDNzKSl5GQ==" saltValue="ZzSbdrebFQ14rPLKQ7c7jg==" spinCount="100000" sheet="1" selectLockedCells="1"/>
  <mergeCells count="24">
    <mergeCell ref="A24:AN24"/>
    <mergeCell ref="G11:J11"/>
    <mergeCell ref="G12:J12"/>
    <mergeCell ref="G13:J13"/>
    <mergeCell ref="G14:J14"/>
    <mergeCell ref="Q21:U21"/>
    <mergeCell ref="A2:AN2"/>
    <mergeCell ref="A3:AN3"/>
    <mergeCell ref="A4:AN4"/>
    <mergeCell ref="AG12:AJ21"/>
    <mergeCell ref="AL11:AM11"/>
    <mergeCell ref="A6:AN6"/>
    <mergeCell ref="Q15:U15"/>
    <mergeCell ref="O11:P11"/>
    <mergeCell ref="AK9:AL9"/>
    <mergeCell ref="A7:AN7"/>
    <mergeCell ref="A5:AN5"/>
    <mergeCell ref="AL12:AM12"/>
    <mergeCell ref="AL13:AM13"/>
    <mergeCell ref="Q12:U12"/>
    <mergeCell ref="Q19:U20"/>
    <mergeCell ref="AG11:AJ11"/>
    <mergeCell ref="AL14:AM14"/>
    <mergeCell ref="G18:P21"/>
  </mergeCells>
  <phoneticPr fontId="2" type="noConversion"/>
  <conditionalFormatting sqref="AF14:AF16 AA9">
    <cfRule type="expression" dxfId="196" priority="17" stopIfTrue="1">
      <formula>$AD9&lt;&gt;""</formula>
    </cfRule>
    <cfRule type="expression" dxfId="195" priority="18" stopIfTrue="1">
      <formula>$AD9=""</formula>
    </cfRule>
  </conditionalFormatting>
  <conditionalFormatting sqref="Z32:Z121 X32:X121">
    <cfRule type="expression" dxfId="194" priority="19" stopIfTrue="1">
      <formula>$C32="initial"</formula>
    </cfRule>
  </conditionalFormatting>
  <conditionalFormatting sqref="K32:K121 O32:O121 V32:V121">
    <cfRule type="expression" dxfId="193" priority="20" stopIfTrue="1">
      <formula>$C32="final"</formula>
    </cfRule>
  </conditionalFormatting>
  <conditionalFormatting sqref="Z14:Z17">
    <cfRule type="expression" dxfId="192" priority="21" stopIfTrue="1">
      <formula>$X14&lt;&gt;""</formula>
    </cfRule>
    <cfRule type="expression" dxfId="191" priority="22" stopIfTrue="1">
      <formula>$X14=""</formula>
    </cfRule>
  </conditionalFormatting>
  <conditionalFormatting sqref="AH32:AH121">
    <cfRule type="expression" dxfId="190" priority="23" stopIfTrue="1">
      <formula>$BD32="cantbeinvalid"</formula>
    </cfRule>
  </conditionalFormatting>
  <conditionalFormatting sqref="AB17:AD18 X18:AA18 W19 Q18:T18 Q19">
    <cfRule type="cellIs" dxfId="189" priority="24" stopIfTrue="1" operator="notEqual">
      <formula>""""""</formula>
    </cfRule>
  </conditionalFormatting>
  <conditionalFormatting sqref="V15 P15">
    <cfRule type="expression" priority="33" stopIfTrue="1">
      <formula>$K$15&lt;&gt;""</formula>
    </cfRule>
    <cfRule type="expression" dxfId="188" priority="34" stopIfTrue="1">
      <formula>$K$15=""</formula>
    </cfRule>
  </conditionalFormatting>
  <conditionalFormatting sqref="T14 T16:T17">
    <cfRule type="expression" dxfId="187" priority="9" stopIfTrue="1">
      <formula>$R14&lt;&gt;""</formula>
    </cfRule>
    <cfRule type="expression" dxfId="186" priority="10" stopIfTrue="1">
      <formula>$R14=""</formula>
    </cfRule>
  </conditionalFormatting>
  <conditionalFormatting sqref="Q32:Q121 M32:M121 U32:U121">
    <cfRule type="expression" dxfId="185" priority="8" stopIfTrue="1">
      <formula>$C32="initial"</formula>
    </cfRule>
  </conditionalFormatting>
  <conditionalFormatting sqref="X19">
    <cfRule type="cellIs" dxfId="184" priority="5" stopIfTrue="1" operator="notEqual">
      <formula>""""""</formula>
    </cfRule>
  </conditionalFormatting>
  <conditionalFormatting sqref="Y19">
    <cfRule type="cellIs" dxfId="183" priority="4" stopIfTrue="1" operator="notEqual">
      <formula>""""""</formula>
    </cfRule>
  </conditionalFormatting>
  <conditionalFormatting sqref="Z19">
    <cfRule type="cellIs" dxfId="182" priority="3" stopIfTrue="1" operator="notEqual">
      <formula>""""""</formula>
    </cfRule>
  </conditionalFormatting>
  <conditionalFormatting sqref="Y14:Y17">
    <cfRule type="expression" dxfId="181" priority="1" stopIfTrue="1">
      <formula>$W14&lt;&gt;""</formula>
    </cfRule>
    <cfRule type="expression" dxfId="180" priority="2" stopIfTrue="1">
      <formula>$W14=""</formula>
    </cfRule>
  </conditionalFormatting>
  <dataValidations count="17">
    <dataValidation type="date" operator="greaterThan" allowBlank="1" showInputMessage="1" showErrorMessage="1" error="Start date for this period must be greater than end date for previous period" sqref="AK14" xr:uid="{00000000-0002-0000-0000-000000000000}">
      <formula1>AI14</formula1>
    </dataValidation>
    <dataValidation type="date" operator="greaterThan" allowBlank="1" showInputMessage="1" showErrorMessage="1" error="End date must be greater than start date" sqref="S14 X14" xr:uid="{00000000-0002-0000-0000-000001000000}">
      <formula1>Q14</formula1>
    </dataValidation>
    <dataValidation type="date" operator="greaterThan" allowBlank="1" showInputMessage="1" showErrorMessage="1" error="End date must be greater than start date" sqref="J15" xr:uid="{00000000-0002-0000-0000-000002000000}">
      <formula1>$Z15</formula1>
    </dataValidation>
    <dataValidation type="list" allowBlank="1" showInputMessage="1" showErrorMessage="1" sqref="AH32:AH121" xr:uid="{00000000-0002-0000-0000-000003000000}">
      <formula1>INDIRECT($BD32)</formula1>
    </dataValidation>
    <dataValidation showInputMessage="1" showErrorMessage="1" sqref="AI32:AL121" xr:uid="{00000000-0002-0000-0000-000004000000}"/>
    <dataValidation type="list" allowBlank="1" showInputMessage="1" showErrorMessage="1" sqref="Y12 F32:F121" xr:uid="{00000000-0002-0000-0000-000005000000}">
      <formula1>$AZ$37:$AZ$41</formula1>
    </dataValidation>
    <dataValidation type="date" operator="greaterThan" allowBlank="1" showInputMessage="1" showErrorMessage="1" error="Start date for this period must be greater than end date for previous period" sqref="Z14" xr:uid="{00000000-0002-0000-0000-000006000000}">
      <formula1>#REF!</formula1>
    </dataValidation>
    <dataValidation type="date" operator="greaterThan" allowBlank="1" showInputMessage="1" showErrorMessage="1" error="End date must be greater than start date" sqref="Q14 V14" xr:uid="{00000000-0002-0000-0000-000007000000}">
      <formula1>#REF!</formula1>
    </dataValidation>
    <dataValidation type="list" allowBlank="1" showInputMessage="1" showErrorMessage="1" sqref="L26 P26 X26" xr:uid="{00000000-0002-0000-0000-000008000000}">
      <formula1>$BA$39:$BA$40</formula1>
    </dataValidation>
    <dataValidation type="list" allowBlank="1" showInputMessage="1" showErrorMessage="1" sqref="P14 P16" xr:uid="{00000000-0002-0000-0000-000009000000}">
      <formula1>$BA$37:$BA$38</formula1>
    </dataValidation>
    <dataValidation type="date" operator="greaterThan" allowBlank="1" showInputMessage="1" showErrorMessage="1" error="Please enter a date" sqref="H15 AM9" xr:uid="{00000000-0002-0000-0000-00000A000000}">
      <formula1>1</formula1>
    </dataValidation>
    <dataValidation type="whole" operator="greaterThanOrEqual" allowBlank="1" showInputMessage="1" showErrorMessage="1" error="Please enter a number" sqref="P13 T16:T17 Y14:Y17 T14" xr:uid="{00000000-0002-0000-0000-00000B000000}">
      <formula1>0</formula1>
    </dataValidation>
    <dataValidation type="textLength" operator="equal" allowBlank="1" showInputMessage="1" showErrorMessage="1" error="Engine Family Name must be 12 characters long" prompt="Please enter a 12 character Engine Family Name" sqref="O11" xr:uid="{00000000-0002-0000-0000-00000C000000}">
      <formula1>12</formula1>
    </dataValidation>
    <dataValidation type="list" allowBlank="1" showInputMessage="1" showErrorMessage="1" sqref="C32:C121" xr:uid="{00000000-0002-0000-0000-00000D000000}">
      <formula1>RESULTTYPE</formula1>
    </dataValidation>
    <dataValidation type="list" operator="greaterThanOrEqual" allowBlank="1" showInputMessage="1" showErrorMessage="1" error="Please enter a number" sqref="P12" xr:uid="{00000000-0002-0000-0000-00000E000000}">
      <formula1>$AY$40:$AY$42</formula1>
    </dataValidation>
    <dataValidation type="list" allowBlank="1" showInputMessage="1" showErrorMessage="1" sqref="Z32:Z121 U32:U121" xr:uid="{00000000-0002-0000-0000-00000F000000}">
      <formula1>$AZ$48:$AZ$49</formula1>
    </dataValidation>
    <dataValidation type="whole" operator="greaterThan" allowBlank="1" showInputMessage="1" showErrorMessage="1" error="Please enter a whole number greater than 0" sqref="P15" xr:uid="{00000000-0002-0000-0000-000011000000}">
      <formula1>0</formula1>
    </dataValidation>
  </dataValidations>
  <printOptions horizontalCentered="1"/>
  <pageMargins left="0.25" right="0.25" top="0.5" bottom="0.5" header="0.5" footer="0.5"/>
  <pageSetup scale="33" fitToHeight="2"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CL134"/>
  <sheetViews>
    <sheetView showGridLines="0" topLeftCell="F1" zoomScaleNormal="100" workbookViewId="0">
      <selection activeCell="AL8" sqref="AL8"/>
    </sheetView>
  </sheetViews>
  <sheetFormatPr defaultRowHeight="12.75" x14ac:dyDescent="0.2"/>
  <cols>
    <col min="1" max="1" width="1.28515625" customWidth="1"/>
    <col min="2" max="2" width="7.5703125" customWidth="1"/>
    <col min="3" max="3" width="8.28515625" customWidth="1"/>
    <col min="4" max="8" width="10.7109375" customWidth="1"/>
    <col min="9" max="9" width="12.42578125" customWidth="1"/>
    <col min="10" max="11" width="10.7109375" customWidth="1"/>
    <col min="12" max="15" width="10.85546875" customWidth="1"/>
    <col min="16" max="16" width="11" customWidth="1"/>
    <col min="19" max="19" width="12.7109375" bestFit="1" customWidth="1"/>
    <col min="20" max="20" width="10.140625" customWidth="1"/>
    <col min="21" max="21" width="5.85546875" bestFit="1" customWidth="1"/>
    <col min="22" max="28" width="9.140625" hidden="1" customWidth="1"/>
    <col min="29" max="29" width="10.5703125" hidden="1" customWidth="1"/>
    <col min="30" max="31" width="9.140625" hidden="1" customWidth="1"/>
    <col min="32" max="32" width="2.7109375" customWidth="1"/>
    <col min="33" max="33" width="9.5703125" bestFit="1" customWidth="1"/>
    <col min="38" max="38" width="9.140625" customWidth="1"/>
    <col min="39" max="89" width="9.140625" hidden="1" customWidth="1"/>
    <col min="90" max="91" width="9.140625" customWidth="1"/>
  </cols>
  <sheetData>
    <row r="1" spans="1:88" s="94" customFormat="1" ht="15" x14ac:dyDescent="0.2">
      <c r="A1" s="190"/>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81"/>
    </row>
    <row r="2" spans="1:88" s="94" customFormat="1" ht="17.45" customHeight="1" x14ac:dyDescent="0.25">
      <c r="A2" s="237" t="s">
        <v>139</v>
      </c>
      <c r="B2" s="237"/>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181"/>
    </row>
    <row r="3" spans="1:88" s="94" customFormat="1" ht="20.25" x14ac:dyDescent="0.3">
      <c r="A3" s="238" t="s">
        <v>155</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181"/>
    </row>
    <row r="4" spans="1:88" s="94" customFormat="1" ht="19.5" customHeight="1" x14ac:dyDescent="0.25">
      <c r="A4" s="237" t="s">
        <v>140</v>
      </c>
      <c r="B4" s="237"/>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181"/>
    </row>
    <row r="5" spans="1:88" s="94" customFormat="1" ht="10.15" customHeight="1" x14ac:dyDescent="0.2">
      <c r="A5" s="214"/>
      <c r="B5" s="214"/>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4"/>
      <c r="AK5" s="214"/>
      <c r="AL5" s="181"/>
    </row>
    <row r="6" spans="1:88" s="94" customFormat="1" ht="19.5" customHeight="1" x14ac:dyDescent="0.3">
      <c r="A6" s="247" t="s">
        <v>141</v>
      </c>
      <c r="B6" s="247"/>
      <c r="C6" s="247"/>
      <c r="D6" s="247"/>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181"/>
    </row>
    <row r="7" spans="1:88" s="94" customFormat="1" ht="19.5" customHeight="1" x14ac:dyDescent="0.2">
      <c r="A7" s="214" t="s">
        <v>171</v>
      </c>
      <c r="B7" s="214"/>
      <c r="C7" s="214"/>
      <c r="D7" s="214"/>
      <c r="E7" s="214"/>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4"/>
      <c r="AK7" s="214"/>
      <c r="AL7" s="181"/>
    </row>
    <row r="8" spans="1:88" ht="7.5" customHeight="1" x14ac:dyDescent="0.2">
      <c r="A8" s="10"/>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74"/>
    </row>
    <row r="9" spans="1:88" s="94" customFormat="1" ht="18" x14ac:dyDescent="0.25">
      <c r="A9" s="253" t="s">
        <v>62</v>
      </c>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c r="AB9" s="253"/>
      <c r="AC9" s="253"/>
      <c r="AD9" s="253"/>
      <c r="AE9" s="253"/>
      <c r="AF9" s="253"/>
      <c r="AG9" s="253"/>
      <c r="AH9" s="253"/>
      <c r="AI9" s="253"/>
      <c r="AJ9" s="253"/>
      <c r="AK9" s="253"/>
      <c r="AL9" s="181"/>
    </row>
    <row r="10" spans="1:88" ht="3.75" customHeight="1" x14ac:dyDescent="0.3">
      <c r="A10" s="10"/>
      <c r="B10" s="135"/>
      <c r="C10" s="136"/>
      <c r="D10" s="10"/>
      <c r="E10" s="10"/>
      <c r="F10" s="10"/>
      <c r="G10" s="137"/>
      <c r="H10" s="10"/>
      <c r="I10" s="10"/>
      <c r="J10" s="10"/>
      <c r="K10" s="10"/>
      <c r="L10" s="10"/>
      <c r="M10" s="10"/>
      <c r="N10" s="10"/>
      <c r="O10" s="10"/>
      <c r="P10" s="10"/>
      <c r="Q10" s="57"/>
      <c r="R10" s="10"/>
      <c r="S10" s="10"/>
      <c r="T10" s="10"/>
      <c r="U10" s="10"/>
      <c r="V10" s="10"/>
      <c r="W10" s="10"/>
      <c r="X10" s="10"/>
      <c r="Y10" s="10"/>
      <c r="Z10" s="10"/>
      <c r="AA10" s="10"/>
      <c r="AB10" s="10"/>
      <c r="AC10" s="10"/>
      <c r="AD10" s="10"/>
      <c r="AE10" s="10"/>
      <c r="AF10" s="10"/>
      <c r="AG10" s="10"/>
      <c r="AH10" s="10"/>
      <c r="AI10" s="10"/>
      <c r="AJ10" s="10"/>
      <c r="AK10" s="10"/>
      <c r="AL10" s="74"/>
      <c r="CA10" t="s">
        <v>114</v>
      </c>
      <c r="CB10" s="64" t="e">
        <f>'Submission Template'!#REF!</f>
        <v>#REF!</v>
      </c>
      <c r="CF10" s="65">
        <f>IF(AND('Submission Template'!C32="final",'Submission Template'!AH32="yes"),1,0)</f>
        <v>0</v>
      </c>
      <c r="CG10" s="65" t="str">
        <f>IF(AND('Submission Template'!$C32="final",'Submission Template'!$U32="yes",'Submission Template'!$AH32&lt;&gt;"yes"),$D36,"")</f>
        <v/>
      </c>
      <c r="CH10" s="65" t="str">
        <f>IF(AND('Submission Template'!$C32="final",'Submission Template'!$U32="yes",'Submission Template'!$AH32&lt;&gt;"yes"),$C36,"")</f>
        <v/>
      </c>
      <c r="CI10" s="65" t="str">
        <f>IF(AND('Submission Template'!$C32="final",'Submission Template'!$Z32="yes",'Submission Template'!$AH32&lt;&gt;"yes"),$N36,"")</f>
        <v/>
      </c>
      <c r="CJ10" s="65" t="str">
        <f>IF(AND('Submission Template'!$C32="final",'Submission Template'!$Z32="yes",'Submission Template'!$AH32&lt;&gt;"yes"),$M36,"")</f>
        <v/>
      </c>
    </row>
    <row r="11" spans="1:88" ht="4.7" customHeight="1" x14ac:dyDescent="0.2">
      <c r="A11" s="10"/>
      <c r="B11" s="138"/>
      <c r="C11" s="139"/>
      <c r="D11" s="140"/>
      <c r="E11" s="140"/>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c r="AJ11" s="140"/>
      <c r="AK11" s="10"/>
      <c r="AL11" s="74"/>
      <c r="CA11" t="s">
        <v>115</v>
      </c>
      <c r="CB11" t="str">
        <f>IF(AND($G$21="",$H$21="",$I$21&lt;&gt;""),"OPEN",IF(AND($G$21="",$H$21&lt;&gt;"",$I$21=""),"FAIL",IF(AND($G$21&lt;&gt;"",$H$21="",$I$21=""),"PASS","")))</f>
        <v>OPEN</v>
      </c>
      <c r="CF11" s="65">
        <f>IF(AND('Submission Template'!C33="final",'Submission Template'!AH33="yes"),1,0)</f>
        <v>0</v>
      </c>
      <c r="CG11" s="65" t="str">
        <f>IF(AND('Submission Template'!$C33="final",'Submission Template'!$U33="yes",'Submission Template'!$AH33&lt;&gt;"yes"),$D37,$CG10)</f>
        <v/>
      </c>
      <c r="CH11" s="65" t="str">
        <f>IF(AND('Submission Template'!$C33="final",'Submission Template'!$U33="yes",'Submission Template'!$AH33&lt;&gt;"yes"),$C37,$CH10)</f>
        <v/>
      </c>
      <c r="CI11" s="65" t="str">
        <f>IF(AND('Submission Template'!$C33="final",'Submission Template'!$Z33="yes",'Submission Template'!$AH33&lt;&gt;"yes"),$N37,$CI10)</f>
        <v/>
      </c>
      <c r="CJ11" s="65" t="str">
        <f>IF(AND('Submission Template'!$C33="final",'Submission Template'!$Z33="yes",'Submission Template'!$AH33&lt;&gt;"yes"),$M37,$CJ10)</f>
        <v/>
      </c>
    </row>
    <row r="12" spans="1:88" ht="2.25" customHeight="1" x14ac:dyDescent="0.2">
      <c r="A12" s="10"/>
      <c r="B12" s="138"/>
      <c r="C12" s="139"/>
      <c r="D12" s="140"/>
      <c r="E12" s="140"/>
      <c r="F12" s="140"/>
      <c r="G12" s="140"/>
      <c r="H12" s="140"/>
      <c r="I12" s="140"/>
      <c r="J12" s="140"/>
      <c r="K12" s="140"/>
      <c r="L12" s="140"/>
      <c r="M12" s="140"/>
      <c r="N12" s="140"/>
      <c r="O12" s="140"/>
      <c r="P12" s="140"/>
      <c r="Q12" s="140"/>
      <c r="R12" s="140"/>
      <c r="S12" s="140"/>
      <c r="T12" s="140"/>
      <c r="U12" s="140"/>
      <c r="V12" s="140"/>
      <c r="W12" s="140"/>
      <c r="X12" s="140"/>
      <c r="Y12" s="140"/>
      <c r="Z12" s="140"/>
      <c r="AA12" s="140"/>
      <c r="AB12" s="140"/>
      <c r="AC12" s="140"/>
      <c r="AD12" s="140"/>
      <c r="AE12" s="140"/>
      <c r="AF12" s="140"/>
      <c r="AG12" s="140"/>
      <c r="AH12" s="140"/>
      <c r="AI12" s="140"/>
      <c r="AJ12" s="140"/>
      <c r="AK12" s="140"/>
      <c r="AL12" s="74"/>
      <c r="CA12" t="s">
        <v>116</v>
      </c>
      <c r="CF12" s="65">
        <f>IF(AND('Submission Template'!C34="final",'Submission Template'!AH34="yes"),1,0)</f>
        <v>0</v>
      </c>
      <c r="CG12" s="65" t="str">
        <f>IF(AND('Submission Template'!$C34="final",'Submission Template'!$U34="yes",'Submission Template'!$AH34&lt;&gt;"yes"),$D38,$CG11)</f>
        <v/>
      </c>
      <c r="CH12" s="65" t="str">
        <f>IF(AND('Submission Template'!$C34="final",'Submission Template'!$U34="yes",'Submission Template'!$AH34&lt;&gt;"yes"),$C38,$CH11)</f>
        <v/>
      </c>
      <c r="CI12" s="65" t="str">
        <f>IF(AND('Submission Template'!$C34="final",'Submission Template'!$Z34="yes",'Submission Template'!$AH34&lt;&gt;"yes"),$N38,$CI11)</f>
        <v/>
      </c>
      <c r="CJ12" s="65" t="str">
        <f>IF(AND('Submission Template'!$C34="final",'Submission Template'!$Z34="yes",'Submission Template'!$AH34&lt;&gt;"yes"),$M38,$CJ11)</f>
        <v/>
      </c>
    </row>
    <row r="13" spans="1:88" ht="12.75" customHeight="1" x14ac:dyDescent="0.2">
      <c r="A13" s="10"/>
      <c r="B13" s="269" t="s">
        <v>61</v>
      </c>
      <c r="C13" s="270"/>
      <c r="D13" s="270"/>
      <c r="E13" s="270"/>
      <c r="F13" s="270"/>
      <c r="G13" s="270"/>
      <c r="H13" s="270"/>
      <c r="I13" s="270"/>
      <c r="J13" s="270"/>
      <c r="K13" s="270"/>
      <c r="L13" s="270"/>
      <c r="M13" s="270"/>
      <c r="N13" s="270"/>
      <c r="O13" s="270"/>
      <c r="P13" s="271"/>
      <c r="Q13" s="10"/>
      <c r="R13" s="141"/>
      <c r="S13" s="13"/>
      <c r="T13" s="10"/>
      <c r="U13" s="10"/>
      <c r="V13" s="10"/>
      <c r="W13" s="10"/>
      <c r="X13" s="10"/>
      <c r="Y13" s="10"/>
      <c r="Z13" s="10"/>
      <c r="AA13" s="10"/>
      <c r="AB13" s="10"/>
      <c r="AC13" s="10"/>
      <c r="AD13" s="10"/>
      <c r="AE13" s="10"/>
      <c r="AF13" s="10"/>
      <c r="AG13" s="10"/>
      <c r="AH13" s="10"/>
      <c r="AI13" s="246" t="s">
        <v>143</v>
      </c>
      <c r="AJ13" s="278"/>
      <c r="AK13" s="10"/>
      <c r="AL13" s="74"/>
      <c r="CA13" t="s">
        <v>117</v>
      </c>
      <c r="CF13" s="65">
        <f>IF(AND('Submission Template'!C35="final",'Submission Template'!AH35="yes"),1,0)</f>
        <v>0</v>
      </c>
      <c r="CG13" s="65" t="str">
        <f>IF(AND('Submission Template'!$C35="final",'Submission Template'!$U35="yes",'Submission Template'!$AH35&lt;&gt;"yes"),$D39,$CG12)</f>
        <v/>
      </c>
      <c r="CH13" s="65" t="str">
        <f>IF(AND('Submission Template'!$C35="final",'Submission Template'!$U35="yes",'Submission Template'!$AH35&lt;&gt;"yes"),$C39,$CH12)</f>
        <v/>
      </c>
      <c r="CI13" s="65" t="str">
        <f>IF(AND('Submission Template'!$C35="final",'Submission Template'!$Z35="yes",'Submission Template'!$AH35&lt;&gt;"yes"),$N39,$CI12)</f>
        <v/>
      </c>
      <c r="CJ13" s="65" t="str">
        <f>IF(AND('Submission Template'!$C35="final",'Submission Template'!$Z35="yes",'Submission Template'!$AH35&lt;&gt;"yes"),$M39,$CJ12)</f>
        <v/>
      </c>
    </row>
    <row r="14" spans="1:88" ht="12.75" customHeight="1" x14ac:dyDescent="0.2">
      <c r="A14" s="10"/>
      <c r="B14" s="272"/>
      <c r="C14" s="273"/>
      <c r="D14" s="273"/>
      <c r="E14" s="273"/>
      <c r="F14" s="273"/>
      <c r="G14" s="273"/>
      <c r="H14" s="273"/>
      <c r="I14" s="273"/>
      <c r="J14" s="273"/>
      <c r="K14" s="273"/>
      <c r="L14" s="273"/>
      <c r="M14" s="273"/>
      <c r="N14" s="273"/>
      <c r="O14" s="273"/>
      <c r="P14" s="274"/>
      <c r="Q14" s="10"/>
      <c r="R14" s="141"/>
      <c r="S14" s="13"/>
      <c r="T14" s="10"/>
      <c r="U14" s="10"/>
      <c r="V14" s="10"/>
      <c r="W14" s="10"/>
      <c r="X14" s="10"/>
      <c r="Y14" s="10"/>
      <c r="Z14" s="10"/>
      <c r="AA14" s="10"/>
      <c r="AB14" s="10"/>
      <c r="AC14" s="10"/>
      <c r="AD14" s="10"/>
      <c r="AE14" s="10"/>
      <c r="AF14" s="10"/>
      <c r="AG14" s="10"/>
      <c r="AH14" s="10"/>
      <c r="AI14" s="215" t="s">
        <v>144</v>
      </c>
      <c r="AJ14" s="264"/>
      <c r="AK14" s="10"/>
      <c r="AL14" s="74"/>
      <c r="CA14" t="s">
        <v>118</v>
      </c>
      <c r="CB14" s="66" t="str">
        <f>IF($L$36&lt;&gt;"",LOOKUP(MAX($L$36:$L$125),$L$36:$L$125,$CI$10:$CI$99),"")</f>
        <v/>
      </c>
      <c r="CD14" s="65" t="str">
        <f>IF($L$36&lt;&gt;"",LOOKUP(MAX($L$36:$L$125),$L$36:$L$125,$CJ$10:$CJ$99),"")</f>
        <v/>
      </c>
      <c r="CE14" s="65">
        <f>MAX($L$36:$L$125)</f>
        <v>0</v>
      </c>
      <c r="CF14" s="65">
        <f>IF(AND('Submission Template'!C36="final",'Submission Template'!AH36="yes"),1,0)</f>
        <v>0</v>
      </c>
      <c r="CG14" s="65" t="str">
        <f>IF(AND('Submission Template'!$C36="final",'Submission Template'!$U36="yes",'Submission Template'!$AH36&lt;&gt;"yes"),$D40,$CG13)</f>
        <v/>
      </c>
      <c r="CH14" s="65" t="str">
        <f>IF(AND('Submission Template'!$C36="final",'Submission Template'!$U36="yes",'Submission Template'!$AH36&lt;&gt;"yes"),$C40,$CH13)</f>
        <v/>
      </c>
      <c r="CI14" s="65" t="str">
        <f>IF(AND('Submission Template'!$C36="final",'Submission Template'!$Z36="yes",'Submission Template'!$AH36&lt;&gt;"yes"),$N40,$CI13)</f>
        <v/>
      </c>
      <c r="CJ14" s="65" t="str">
        <f>IF(AND('Submission Template'!$C36="final",'Submission Template'!$Z36="yes",'Submission Template'!$AH36&lt;&gt;"yes"),$M40,$CJ13)</f>
        <v/>
      </c>
    </row>
    <row r="15" spans="1:88" x14ac:dyDescent="0.2">
      <c r="A15" s="10"/>
      <c r="B15" s="157"/>
      <c r="C15" s="2"/>
      <c r="D15" s="2"/>
      <c r="E15" s="2"/>
      <c r="F15" s="2"/>
      <c r="G15" s="2"/>
      <c r="H15" s="2"/>
      <c r="I15" s="2"/>
      <c r="J15" s="2"/>
      <c r="K15" s="2"/>
      <c r="L15" s="2"/>
      <c r="M15" s="2"/>
      <c r="N15" s="2"/>
      <c r="O15" s="2"/>
      <c r="P15" s="156"/>
      <c r="Q15" s="10"/>
      <c r="R15" s="141"/>
      <c r="S15" s="13"/>
      <c r="T15" s="10"/>
      <c r="U15" s="10"/>
      <c r="V15" s="10"/>
      <c r="W15" s="10"/>
      <c r="X15" s="10"/>
      <c r="Y15" s="10"/>
      <c r="Z15" s="10"/>
      <c r="AA15" s="10"/>
      <c r="AB15" s="10"/>
      <c r="AC15" s="10"/>
      <c r="AD15" s="10"/>
      <c r="AE15" s="10"/>
      <c r="AF15" s="10"/>
      <c r="AG15" s="10"/>
      <c r="AH15" s="10"/>
      <c r="AI15" s="217">
        <v>41152</v>
      </c>
      <c r="AJ15" s="264"/>
      <c r="AK15" s="10"/>
      <c r="AL15" s="74"/>
      <c r="AS15" s="9" t="s">
        <v>68</v>
      </c>
      <c r="AT15" s="9"/>
      <c r="CA15" t="s">
        <v>119</v>
      </c>
      <c r="CB15" s="70" t="str">
        <f>IF('Submission Template'!$P$16="yes",'Submission Template'!$V$26,"")</f>
        <v/>
      </c>
      <c r="CF15" s="65">
        <f>IF(AND('Submission Template'!C37="final",'Submission Template'!AH37="yes"),1,0)</f>
        <v>0</v>
      </c>
      <c r="CG15" s="65" t="str">
        <f>IF(AND('Submission Template'!$C37="final",'Submission Template'!$U37="yes",'Submission Template'!$AH37&lt;&gt;"yes"),$D41,$CG14)</f>
        <v/>
      </c>
      <c r="CH15" s="65" t="str">
        <f>IF(AND('Submission Template'!$C37="final",'Submission Template'!$U37="yes",'Submission Template'!$AH37&lt;&gt;"yes"),$C41,$CH14)</f>
        <v/>
      </c>
      <c r="CI15" s="65" t="str">
        <f>IF(AND('Submission Template'!$C37="final",'Submission Template'!$Z37="yes",'Submission Template'!$AH37&lt;&gt;"yes"),$N41,$CI14)</f>
        <v/>
      </c>
      <c r="CJ15" s="65" t="str">
        <f>IF(AND('Submission Template'!$C37="final",'Submission Template'!$Z37="yes",'Submission Template'!$AH37&lt;&gt;"yes"),$M41,$CJ14)</f>
        <v/>
      </c>
    </row>
    <row r="16" spans="1:88" x14ac:dyDescent="0.2">
      <c r="A16" s="10"/>
      <c r="B16" s="157"/>
      <c r="C16" s="2"/>
      <c r="D16" s="158" t="s">
        <v>1</v>
      </c>
      <c r="E16" s="2"/>
      <c r="F16" s="2"/>
      <c r="G16" s="2"/>
      <c r="H16" s="276">
        <f>'Submission Template'!AY32</f>
        <v>0</v>
      </c>
      <c r="I16" s="277"/>
      <c r="J16" s="159"/>
      <c r="K16" s="2"/>
      <c r="L16" s="2"/>
      <c r="M16" s="2"/>
      <c r="N16" s="2"/>
      <c r="O16" s="2"/>
      <c r="P16" s="156"/>
      <c r="Q16" s="10"/>
      <c r="R16" s="141"/>
      <c r="S16" s="13"/>
      <c r="T16" s="10"/>
      <c r="U16" s="10"/>
      <c r="V16" s="10"/>
      <c r="W16" s="10"/>
      <c r="X16" s="10"/>
      <c r="Y16" s="10"/>
      <c r="Z16" s="10"/>
      <c r="AA16" s="10"/>
      <c r="AB16" s="10"/>
      <c r="AC16" s="10"/>
      <c r="AD16" s="10"/>
      <c r="AE16" s="10"/>
      <c r="AF16" s="10"/>
      <c r="AG16" s="10"/>
      <c r="AH16" s="10"/>
      <c r="AI16" s="226" t="s">
        <v>145</v>
      </c>
      <c r="AJ16" s="275"/>
      <c r="AK16" s="10"/>
      <c r="AL16" s="74"/>
      <c r="CA16" t="s">
        <v>120</v>
      </c>
      <c r="CB16" s="66" t="str">
        <f>IF($B$36&lt;&gt;"",LOOKUP(MAX($B36:$B125),$B36:$B$125,$CG10:$CG99),"")</f>
        <v/>
      </c>
      <c r="CD16" s="65" t="str">
        <f>IF($B$36&lt;&gt;"",LOOKUP(MAX($B36:$B125),$B36:$B$125,$CH10:$CH99),"")</f>
        <v/>
      </c>
      <c r="CE16" s="65">
        <f>MAX($B$36:$B$125)</f>
        <v>0</v>
      </c>
      <c r="CF16" s="65">
        <f>IF(AND('Submission Template'!C38="final",'Submission Template'!AH38="yes"),1,0)</f>
        <v>0</v>
      </c>
      <c r="CG16" s="65" t="str">
        <f>IF(AND('Submission Template'!$C38="final",'Submission Template'!$U38="yes",'Submission Template'!$AH38&lt;&gt;"yes"),$D42,$CG15)</f>
        <v/>
      </c>
      <c r="CH16" s="65" t="str">
        <f>IF(AND('Submission Template'!$C38="final",'Submission Template'!$U38="yes",'Submission Template'!$AH38&lt;&gt;"yes"),$C42,$CH15)</f>
        <v/>
      </c>
      <c r="CI16" s="65" t="str">
        <f>IF(AND('Submission Template'!$C38="final",'Submission Template'!$Z38="yes",'Submission Template'!$AH38&lt;&gt;"yes"),$N42,$CI15)</f>
        <v/>
      </c>
      <c r="CJ16" s="65" t="str">
        <f>IF(AND('Submission Template'!$C38="final",'Submission Template'!$Z38="yes",'Submission Template'!$AH38&lt;&gt;"yes"),$M42,$CJ15)</f>
        <v/>
      </c>
    </row>
    <row r="17" spans="1:88" x14ac:dyDescent="0.2">
      <c r="A17" s="10"/>
      <c r="B17" s="157"/>
      <c r="C17" s="2"/>
      <c r="D17" s="158" t="s">
        <v>112</v>
      </c>
      <c r="E17" s="2"/>
      <c r="F17" s="2"/>
      <c r="G17" s="2"/>
      <c r="H17" s="262" t="str">
        <f>IF('Submission Template'!$BA$34=1,IF($B$36="","No test results entered",IF(VLOOKUP(MAX($B$36:$B$125),$B$36:$K$125,10)=1,"Yes","No")),"HC+NOx not Tested")</f>
        <v>No test results entered</v>
      </c>
      <c r="I17" s="263"/>
      <c r="J17" s="159"/>
      <c r="K17" s="158" t="s">
        <v>58</v>
      </c>
      <c r="L17" s="2"/>
      <c r="M17" s="169"/>
      <c r="N17" s="262" t="str">
        <f>IF('Submission Template'!$BA$34=1,IF(MAX(I36:I125)&gt;=1,"Yes","No"),"HC+NOx not tested ")</f>
        <v>No</v>
      </c>
      <c r="O17" s="263"/>
      <c r="P17" s="156"/>
      <c r="Q17" s="10"/>
      <c r="R17" s="141"/>
      <c r="S17" s="13"/>
      <c r="T17" s="10"/>
      <c r="U17" s="10"/>
      <c r="V17" s="10"/>
      <c r="W17" s="10"/>
      <c r="X17" s="10"/>
      <c r="Y17" s="10"/>
      <c r="Z17" s="10"/>
      <c r="AA17" s="10"/>
      <c r="AB17" s="10"/>
      <c r="AC17" s="10"/>
      <c r="AD17" s="10"/>
      <c r="AE17" s="10"/>
      <c r="AF17" s="10"/>
      <c r="AG17" s="10"/>
      <c r="AH17" s="10"/>
      <c r="AI17" s="10"/>
      <c r="AJ17" s="10"/>
      <c r="AK17" s="10"/>
      <c r="AL17" s="74"/>
      <c r="AS17" s="30" t="s">
        <v>69</v>
      </c>
      <c r="AT17" s="30" t="s">
        <v>70</v>
      </c>
      <c r="AU17" s="30" t="s">
        <v>71</v>
      </c>
      <c r="AV17" s="30" t="s">
        <v>72</v>
      </c>
      <c r="AW17" s="30"/>
      <c r="AX17" s="30"/>
      <c r="AY17" s="46"/>
      <c r="AZ17" s="46"/>
      <c r="BA17" s="46"/>
      <c r="BB17" s="46"/>
      <c r="BC17" s="46"/>
      <c r="CA17" t="s">
        <v>121</v>
      </c>
      <c r="CB17" s="70">
        <f>'Submission Template'!$S$26</f>
        <v>0</v>
      </c>
      <c r="CF17" s="65">
        <f>IF(AND('Submission Template'!C39="final",'Submission Template'!AH39="yes"),1,0)</f>
        <v>0</v>
      </c>
      <c r="CG17" s="65" t="str">
        <f>IF(AND('Submission Template'!$C39="final",'Submission Template'!$U39="yes",'Submission Template'!$AH39&lt;&gt;"yes"),$D43,$CG16)</f>
        <v/>
      </c>
      <c r="CH17" s="65" t="str">
        <f>IF(AND('Submission Template'!$C39="final",'Submission Template'!$U39="yes",'Submission Template'!$AH39&lt;&gt;"yes"),$C43,$CH16)</f>
        <v/>
      </c>
      <c r="CI17" s="65" t="str">
        <f>IF(AND('Submission Template'!$C39="final",'Submission Template'!$Z39="yes",'Submission Template'!$AH39&lt;&gt;"yes"),$N43,$CI16)</f>
        <v/>
      </c>
      <c r="CJ17" s="65" t="str">
        <f>IF(AND('Submission Template'!$C39="final",'Submission Template'!$Z39="yes",'Submission Template'!$AH39&lt;&gt;"yes"),$M43,$CJ16)</f>
        <v/>
      </c>
    </row>
    <row r="18" spans="1:88" x14ac:dyDescent="0.2">
      <c r="A18" s="10"/>
      <c r="B18" s="157"/>
      <c r="C18" s="2"/>
      <c r="D18" s="158" t="s">
        <v>92</v>
      </c>
      <c r="E18" s="2"/>
      <c r="F18" s="2"/>
      <c r="G18" s="2"/>
      <c r="H18" s="262" t="str">
        <f>IF('Submission Template'!$BB$34=1,IF($L$36="","No test results entered",IF(VLOOKUP(MAX($L$36:$L$125),$L$36:$U$125,10)=1,"Yes","No")),"CO not Tested")</f>
        <v>CO not Tested</v>
      </c>
      <c r="I18" s="263"/>
      <c r="J18" s="159"/>
      <c r="K18" s="158" t="s">
        <v>59</v>
      </c>
      <c r="L18" s="2"/>
      <c r="M18" s="4"/>
      <c r="N18" s="262" t="str">
        <f>IF('Submission Template'!$BB$34=1,IF(MAX(S36:S125)&gt;=1,"Yes","No"),"CO not tested")</f>
        <v>CO not tested</v>
      </c>
      <c r="O18" s="263"/>
      <c r="P18" s="156"/>
      <c r="Q18" s="10"/>
      <c r="R18" s="141"/>
      <c r="S18" s="13"/>
      <c r="T18" s="10"/>
      <c r="U18" s="10"/>
      <c r="V18" s="10"/>
      <c r="W18" s="10"/>
      <c r="X18" s="10"/>
      <c r="Y18" s="10"/>
      <c r="Z18" s="10"/>
      <c r="AA18" s="10"/>
      <c r="AB18" s="10"/>
      <c r="AC18" s="10"/>
      <c r="AD18" s="10"/>
      <c r="AE18" s="10"/>
      <c r="AF18" s="10"/>
      <c r="AG18" s="10"/>
      <c r="AH18" s="10"/>
      <c r="AI18" s="10"/>
      <c r="AJ18" s="10"/>
      <c r="AK18" s="10"/>
      <c r="AL18" s="74"/>
      <c r="AS18" s="3">
        <f>SUM('Submission Template'!AT32:AT121)</f>
        <v>0</v>
      </c>
      <c r="AT18" s="3">
        <f>SUM('Submission Template'!AU32:AU121)</f>
        <v>0</v>
      </c>
      <c r="AU18" s="3">
        <f>SUM('Submission Template'!AV32:AV121)</f>
        <v>0</v>
      </c>
      <c r="AV18" s="3">
        <f>SUM('Submission Template'!AW32:AW121)</f>
        <v>0</v>
      </c>
      <c r="AW18" s="3"/>
      <c r="AX18" s="3"/>
      <c r="AY18" s="3"/>
      <c r="AZ18" s="3"/>
      <c r="BA18" s="1"/>
      <c r="BB18" s="1"/>
      <c r="BC18" s="1"/>
      <c r="CA18" t="s">
        <v>122</v>
      </c>
      <c r="CF18" s="65">
        <f>IF(AND('Submission Template'!C40="final",'Submission Template'!AH40="yes"),1,0)</f>
        <v>0</v>
      </c>
      <c r="CG18" s="65" t="str">
        <f>IF(AND('Submission Template'!$C40="final",'Submission Template'!$U40="yes",'Submission Template'!$AH40&lt;&gt;"yes"),$D44,$CG17)</f>
        <v/>
      </c>
      <c r="CH18" s="65" t="str">
        <f>IF(AND('Submission Template'!$C40="final",'Submission Template'!$U40="yes",'Submission Template'!$AH40&lt;&gt;"yes"),$C44,$CH17)</f>
        <v/>
      </c>
      <c r="CI18" s="65" t="str">
        <f>IF(AND('Submission Template'!$C40="final",'Submission Template'!$Z40="yes",'Submission Template'!$AH40&lt;&gt;"yes"),$N44,$CI17)</f>
        <v/>
      </c>
      <c r="CJ18" s="65" t="str">
        <f>IF(AND('Submission Template'!$C40="final",'Submission Template'!$Z40="yes",'Submission Template'!$AH40&lt;&gt;"yes"),$M44,$CJ17)</f>
        <v/>
      </c>
    </row>
    <row r="19" spans="1:88" x14ac:dyDescent="0.2">
      <c r="A19" s="10"/>
      <c r="B19" s="157"/>
      <c r="C19" s="2"/>
      <c r="D19" s="168"/>
      <c r="E19" s="2"/>
      <c r="F19" s="2"/>
      <c r="G19" s="2"/>
      <c r="H19" s="2"/>
      <c r="I19" s="2"/>
      <c r="J19" s="2"/>
      <c r="K19" s="168"/>
      <c r="L19" s="2"/>
      <c r="M19" s="2"/>
      <c r="N19" s="2"/>
      <c r="O19" s="2"/>
      <c r="P19" s="156"/>
      <c r="Q19" s="10"/>
      <c r="R19" s="141"/>
      <c r="S19" s="13"/>
      <c r="T19" s="10"/>
      <c r="U19" s="10"/>
      <c r="V19" s="10"/>
      <c r="W19" s="10"/>
      <c r="X19" s="10"/>
      <c r="Y19" s="10"/>
      <c r="Z19" s="10"/>
      <c r="AA19" s="10"/>
      <c r="AB19" s="10"/>
      <c r="AC19" s="10"/>
      <c r="AD19" s="10"/>
      <c r="AE19" s="10"/>
      <c r="AF19" s="10"/>
      <c r="AG19" s="10"/>
      <c r="AH19" s="10"/>
      <c r="AI19" s="10"/>
      <c r="AJ19" s="10"/>
      <c r="AK19" s="10"/>
      <c r="AL19" s="74"/>
      <c r="AS19" s="3">
        <v>2</v>
      </c>
      <c r="AT19" s="3">
        <v>2</v>
      </c>
      <c r="AU19" s="3">
        <v>2</v>
      </c>
      <c r="AV19" s="3">
        <v>2</v>
      </c>
      <c r="CA19" t="s">
        <v>123</v>
      </c>
      <c r="CF19" s="65">
        <f>IF(AND('Submission Template'!C41="final",'Submission Template'!AH41="yes"),1,0)</f>
        <v>0</v>
      </c>
      <c r="CG19" s="65" t="str">
        <f>IF(AND('Submission Template'!$C41="final",'Submission Template'!$U41="yes",'Submission Template'!$AH41&lt;&gt;"yes"),$D45,$CG18)</f>
        <v/>
      </c>
      <c r="CH19" s="65" t="str">
        <f>IF(AND('Submission Template'!$C41="final",'Submission Template'!$U41="yes",'Submission Template'!$AH41&lt;&gt;"yes"),$C45,$CH18)</f>
        <v/>
      </c>
      <c r="CI19" s="65" t="str">
        <f>IF(AND('Submission Template'!$C41="final",'Submission Template'!$Z41="yes",'Submission Template'!$AH41&lt;&gt;"yes"),$N45,$CI18)</f>
        <v/>
      </c>
      <c r="CJ19" s="65" t="str">
        <f>IF(AND('Submission Template'!$C41="final",'Submission Template'!$Z41="yes",'Submission Template'!$AH41&lt;&gt;"yes"),$M45,$CJ18)</f>
        <v/>
      </c>
    </row>
    <row r="20" spans="1:88" x14ac:dyDescent="0.2">
      <c r="A20" s="10"/>
      <c r="B20" s="157"/>
      <c r="C20" s="2"/>
      <c r="D20" s="158"/>
      <c r="E20" s="2"/>
      <c r="F20" s="2"/>
      <c r="G20" s="2"/>
      <c r="H20" s="265"/>
      <c r="I20" s="265"/>
      <c r="J20" s="2"/>
      <c r="K20" s="158" t="s">
        <v>57</v>
      </c>
      <c r="L20" s="2"/>
      <c r="M20" s="4"/>
      <c r="N20" s="260">
        <f>IF(AS23="",30,MIN(ROUND(0.01*AS23,0),30))</f>
        <v>30</v>
      </c>
      <c r="O20" s="261"/>
      <c r="P20" s="156"/>
      <c r="Q20" s="10"/>
      <c r="R20" s="141"/>
      <c r="S20" s="13"/>
      <c r="T20" s="10"/>
      <c r="U20" s="10"/>
      <c r="V20" s="10"/>
      <c r="W20" s="10"/>
      <c r="X20" s="10"/>
      <c r="Y20" s="10"/>
      <c r="Z20" s="10"/>
      <c r="AA20" s="10"/>
      <c r="AB20" s="10"/>
      <c r="AC20" s="10"/>
      <c r="AD20" s="10"/>
      <c r="AE20" s="10"/>
      <c r="AF20" s="10"/>
      <c r="AG20" s="10"/>
      <c r="AH20" s="10"/>
      <c r="AI20" s="10"/>
      <c r="AJ20" s="10"/>
      <c r="AK20" s="10"/>
      <c r="AL20" s="74"/>
      <c r="CA20" t="s">
        <v>124</v>
      </c>
      <c r="CF20" s="65">
        <f>IF(AND('Submission Template'!C42="final",'Submission Template'!AH42="yes"),1,0)</f>
        <v>0</v>
      </c>
      <c r="CG20" s="65" t="str">
        <f>IF(AND('Submission Template'!$C42="final",'Submission Template'!$U42="yes",'Submission Template'!$AH42&lt;&gt;"yes"),$D46,$CG19)</f>
        <v/>
      </c>
      <c r="CH20" s="65" t="str">
        <f>IF(AND('Submission Template'!$C42="final",'Submission Template'!$U42="yes",'Submission Template'!$AH42&lt;&gt;"yes"),$C46,$CH19)</f>
        <v/>
      </c>
      <c r="CI20" s="65" t="str">
        <f>IF(AND('Submission Template'!$C42="final",'Submission Template'!$Z42="yes",'Submission Template'!$AH42&lt;&gt;"yes"),$N46,$CI19)</f>
        <v/>
      </c>
      <c r="CJ20" s="65" t="str">
        <f>IF(AND('Submission Template'!$C42="final",'Submission Template'!$Z42="yes",'Submission Template'!$AH42&lt;&gt;"yes"),$M46,$CJ19)</f>
        <v/>
      </c>
    </row>
    <row r="21" spans="1:88" ht="15.75" x14ac:dyDescent="0.25">
      <c r="A21" s="10"/>
      <c r="B21" s="157"/>
      <c r="C21" s="2"/>
      <c r="D21" s="176" t="s">
        <v>149</v>
      </c>
      <c r="E21" s="172"/>
      <c r="F21" s="172"/>
      <c r="G21" s="173" t="str">
        <f>IF(AND(H17&lt;&gt;"No",H18&lt;&gt;"No",H19&lt;&gt;"No",N17&lt;&gt;"No",N18&lt;&gt;"No",N19&lt;&gt;"No"),"PASS","")</f>
        <v/>
      </c>
      <c r="H21" s="174" t="str">
        <f>IF(OR(MAX(J36:J83)&gt;0,MAX(T36:T83)&gt;0,MAX(AD36:AD83)&gt;0),"FAIL","")</f>
        <v/>
      </c>
      <c r="I21" s="175" t="str">
        <f>IF(AND(G21="",H21=""),"OPEN","")</f>
        <v>OPEN</v>
      </c>
      <c r="J21" s="206"/>
      <c r="K21" s="158"/>
      <c r="L21" s="2"/>
      <c r="M21" s="4"/>
      <c r="N21" s="205"/>
      <c r="O21" s="205"/>
      <c r="P21" s="156"/>
      <c r="Q21" s="10"/>
      <c r="R21" s="142"/>
      <c r="S21" s="10"/>
      <c r="T21" s="10"/>
      <c r="U21" s="10"/>
      <c r="V21" s="10"/>
      <c r="W21" s="10"/>
      <c r="X21" s="10"/>
      <c r="Y21" s="10"/>
      <c r="Z21" s="10"/>
      <c r="AA21" s="10"/>
      <c r="AB21" s="10"/>
      <c r="AC21" s="10"/>
      <c r="AD21" s="10"/>
      <c r="AE21" s="10"/>
      <c r="AF21" s="10"/>
      <c r="AG21" s="10"/>
      <c r="AH21" s="10"/>
      <c r="AI21" s="10"/>
      <c r="AJ21" s="10"/>
      <c r="AK21" s="10"/>
      <c r="AL21" s="74"/>
      <c r="CA21" t="s">
        <v>125</v>
      </c>
      <c r="CF21" s="65">
        <f>IF(AND('Submission Template'!C43="final",'Submission Template'!AH43="yes"),1,0)</f>
        <v>0</v>
      </c>
      <c r="CG21" s="65" t="str">
        <f>IF(AND('Submission Template'!$C43="final",'Submission Template'!$U43="yes",'Submission Template'!$AH43&lt;&gt;"yes"),$D47,$CG20)</f>
        <v/>
      </c>
      <c r="CH21" s="65" t="str">
        <f>IF(AND('Submission Template'!$C43="final",'Submission Template'!$U43="yes",'Submission Template'!$AH43&lt;&gt;"yes"),$C47,$CH20)</f>
        <v/>
      </c>
      <c r="CI21" s="65" t="str">
        <f>IF(AND('Submission Template'!$C43="final",'Submission Template'!$Z43="yes",'Submission Template'!$AH43&lt;&gt;"yes"),$N47,$CI20)</f>
        <v/>
      </c>
      <c r="CJ21" s="65" t="str">
        <f>IF(AND('Submission Template'!$C43="final",'Submission Template'!$Z43="yes",'Submission Template'!$AH43&lt;&gt;"yes"),$M47,$CJ20)</f>
        <v/>
      </c>
    </row>
    <row r="22" spans="1:88" ht="18" customHeight="1" x14ac:dyDescent="0.2">
      <c r="A22" s="10"/>
      <c r="B22" s="157"/>
      <c r="C22" s="2"/>
      <c r="D22" s="154" t="s">
        <v>66</v>
      </c>
      <c r="E22" s="155"/>
      <c r="F22" s="155"/>
      <c r="G22" s="160"/>
      <c r="H22" s="161"/>
      <c r="I22" s="162"/>
      <c r="J22" s="155"/>
      <c r="K22" s="155"/>
      <c r="L22" s="163"/>
      <c r="M22" s="164"/>
      <c r="N22" s="155"/>
      <c r="O22" s="155"/>
      <c r="P22" s="156"/>
      <c r="Q22" s="10"/>
      <c r="R22" s="142"/>
      <c r="S22" s="10"/>
      <c r="T22" s="10"/>
      <c r="U22" s="10"/>
      <c r="V22" s="10"/>
      <c r="W22" s="10"/>
      <c r="X22" s="10"/>
      <c r="Y22" s="10"/>
      <c r="Z22" s="10"/>
      <c r="AA22" s="10"/>
      <c r="AB22" s="10"/>
      <c r="AC22" s="10"/>
      <c r="AD22" s="10"/>
      <c r="AE22" s="10"/>
      <c r="AF22" s="10"/>
      <c r="AG22" s="10"/>
      <c r="AH22" s="10"/>
      <c r="AI22" s="10"/>
      <c r="AJ22" s="10"/>
      <c r="AK22" s="10"/>
      <c r="AL22" s="74"/>
      <c r="CA22" t="s">
        <v>126</v>
      </c>
      <c r="CB22" s="70">
        <f>MAX($CD$14,$CD$16)</f>
        <v>0</v>
      </c>
      <c r="CF22" s="65">
        <f>IF(AND('Submission Template'!C44="final",'Submission Template'!AH44="yes"),1,0)</f>
        <v>0</v>
      </c>
      <c r="CG22" s="65" t="str">
        <f>IF(AND('Submission Template'!$C44="final",'Submission Template'!$U44="yes",'Submission Template'!$AH44&lt;&gt;"yes"),$D48,$CG21)</f>
        <v/>
      </c>
      <c r="CH22" s="65" t="str">
        <f>IF(AND('Submission Template'!$C44="final",'Submission Template'!$U44="yes",'Submission Template'!$AH44&lt;&gt;"yes"),$C48,$CH21)</f>
        <v/>
      </c>
      <c r="CI22" s="65" t="str">
        <f>IF(AND('Submission Template'!$C44="final",'Submission Template'!$Z44="yes",'Submission Template'!$AH44&lt;&gt;"yes"),$N48,$CI21)</f>
        <v/>
      </c>
      <c r="CJ22" s="65" t="str">
        <f>IF(AND('Submission Template'!$C44="final",'Submission Template'!$Z44="yes",'Submission Template'!$AH44&lt;&gt;"yes"),$M48,$CJ21)</f>
        <v/>
      </c>
    </row>
    <row r="23" spans="1:88" x14ac:dyDescent="0.2">
      <c r="A23" s="10"/>
      <c r="B23" s="157"/>
      <c r="C23" s="2"/>
      <c r="D23" s="178" t="str">
        <f>IF(H21="FAIL","* Failure due to consecutive CumSum calculations exceeding Action Limit.","")</f>
        <v/>
      </c>
      <c r="E23" s="5"/>
      <c r="F23" s="5"/>
      <c r="G23" s="5"/>
      <c r="H23" s="5"/>
      <c r="I23" s="5"/>
      <c r="J23" s="2"/>
      <c r="K23" s="5"/>
      <c r="L23" s="5"/>
      <c r="M23" s="5"/>
      <c r="N23" s="5"/>
      <c r="O23" s="5"/>
      <c r="P23" s="156"/>
      <c r="Q23" s="10"/>
      <c r="R23" s="142"/>
      <c r="S23" s="10"/>
      <c r="T23" s="10"/>
      <c r="U23" s="10"/>
      <c r="V23" s="10"/>
      <c r="W23" s="10"/>
      <c r="X23" s="10"/>
      <c r="Y23" s="10"/>
      <c r="Z23" s="10"/>
      <c r="AA23" s="10"/>
      <c r="AB23" s="10"/>
      <c r="AC23" s="10"/>
      <c r="AD23" s="10"/>
      <c r="AE23" s="10"/>
      <c r="AF23" s="10"/>
      <c r="AG23" s="10"/>
      <c r="AH23" s="10"/>
      <c r="AI23" s="10"/>
      <c r="AJ23" s="10"/>
      <c r="AK23" s="10"/>
      <c r="AL23" s="74"/>
      <c r="AS23" t="str">
        <f>IF('Submission Template'!$P$13&lt;&gt;"",'Submission Template'!$P$13,"")</f>
        <v/>
      </c>
      <c r="AX23" s="31"/>
      <c r="AY23" s="31"/>
      <c r="AZ23" s="31"/>
      <c r="CA23" t="s">
        <v>127</v>
      </c>
      <c r="CB23" s="71">
        <f>MAX($CE$14,$CE$16)</f>
        <v>0</v>
      </c>
      <c r="CF23" s="65">
        <f>IF(AND('Submission Template'!C45="final",'Submission Template'!AH45="yes"),1,0)</f>
        <v>0</v>
      </c>
      <c r="CG23" s="65" t="str">
        <f>IF(AND('Submission Template'!$C45="final",'Submission Template'!$U45="yes",'Submission Template'!$AH45&lt;&gt;"yes"),$D49,$CG22)</f>
        <v/>
      </c>
      <c r="CH23" s="65" t="str">
        <f>IF(AND('Submission Template'!$C45="final",'Submission Template'!$U45="yes",'Submission Template'!$AH45&lt;&gt;"yes"),$C49,$CH22)</f>
        <v/>
      </c>
      <c r="CI23" s="65" t="str">
        <f>IF(AND('Submission Template'!$C45="final",'Submission Template'!$Z45="yes",'Submission Template'!$AH45&lt;&gt;"yes"),$N49,$CI22)</f>
        <v/>
      </c>
      <c r="CJ23" s="65" t="str">
        <f>IF(AND('Submission Template'!$C45="final",'Submission Template'!$Z45="yes",'Submission Template'!$AH45&lt;&gt;"yes"),$M49,$CJ22)</f>
        <v/>
      </c>
    </row>
    <row r="24" spans="1:88" x14ac:dyDescent="0.2">
      <c r="A24" s="10"/>
      <c r="B24" s="157"/>
      <c r="C24" s="2"/>
      <c r="D24" s="178" t="str">
        <f>IF(N17="No","* Number of included HC and NOx tests (n) is less than the required number (N).","")</f>
        <v>* Number of included HC and NOx tests (n) is less than the required number (N).</v>
      </c>
      <c r="E24" s="5"/>
      <c r="F24" s="5"/>
      <c r="G24" s="5"/>
      <c r="H24" s="5"/>
      <c r="I24" s="5"/>
      <c r="J24" s="5"/>
      <c r="K24" s="5"/>
      <c r="L24" s="5"/>
      <c r="M24" s="5"/>
      <c r="N24" s="5"/>
      <c r="O24" s="5"/>
      <c r="P24" s="156"/>
      <c r="Q24" s="10"/>
      <c r="R24" s="142"/>
      <c r="S24" s="10"/>
      <c r="T24" s="10"/>
      <c r="U24" s="10"/>
      <c r="V24" s="10"/>
      <c r="W24" s="10"/>
      <c r="X24" s="10"/>
      <c r="Y24" s="10"/>
      <c r="Z24" s="10"/>
      <c r="AA24" s="10"/>
      <c r="AB24" s="10"/>
      <c r="AC24" s="10"/>
      <c r="AD24" s="10"/>
      <c r="AE24" s="10"/>
      <c r="AF24" s="10"/>
      <c r="AG24" s="10"/>
      <c r="AH24" s="10"/>
      <c r="AI24" s="10"/>
      <c r="AJ24" s="10"/>
      <c r="AK24" s="10"/>
      <c r="AL24" s="74"/>
      <c r="AQ24">
        <f>IF('Submission Template'!$P$13&lt;&gt;"",ROUND(0.01*'Submission Template'!$P$13,0),8)</f>
        <v>8</v>
      </c>
      <c r="AR24" t="str">
        <f>IF('Submission Template'!$P$15&lt;&gt;"",'Submission Template'!$P$15,"")</f>
        <v/>
      </c>
      <c r="AS24">
        <f>MIN($AR$24,8,$AQ$24)</f>
        <v>8</v>
      </c>
      <c r="CA24" t="s">
        <v>128</v>
      </c>
      <c r="CB24" s="71">
        <f>SUM($CF$10:$CF$99)</f>
        <v>0</v>
      </c>
      <c r="CF24" s="65">
        <f>IF(AND('Submission Template'!C46="final",'Submission Template'!AH46="yes"),1,0)</f>
        <v>0</v>
      </c>
      <c r="CG24" s="65" t="str">
        <f>IF(AND('Submission Template'!$C46="final",'Submission Template'!$U46="yes",'Submission Template'!$AH46&lt;&gt;"yes"),$D50,$CG23)</f>
        <v/>
      </c>
      <c r="CH24" s="65" t="str">
        <f>IF(AND('Submission Template'!$C46="final",'Submission Template'!$U46="yes",'Submission Template'!$AH46&lt;&gt;"yes"),$C50,$CH23)</f>
        <v/>
      </c>
      <c r="CI24" s="65" t="str">
        <f>IF(AND('Submission Template'!$C46="final",'Submission Template'!$Z46="yes",'Submission Template'!$AH46&lt;&gt;"yes"),$N50,$CI23)</f>
        <v/>
      </c>
      <c r="CJ24" s="65" t="str">
        <f>IF(AND('Submission Template'!$C46="final",'Submission Template'!$Z46="yes",'Submission Template'!$AH46&lt;&gt;"yes"),$M50,$CJ23)</f>
        <v/>
      </c>
    </row>
    <row r="25" spans="1:88" x14ac:dyDescent="0.2">
      <c r="A25" s="10"/>
      <c r="B25" s="157"/>
      <c r="C25" s="2"/>
      <c r="D25" s="178" t="str">
        <f>IF(N18="No","* Number of included CO tests (n) is less than the required number (N).","")</f>
        <v/>
      </c>
      <c r="E25" s="5"/>
      <c r="F25" s="5"/>
      <c r="G25" s="5"/>
      <c r="H25" s="5"/>
      <c r="I25" s="5"/>
      <c r="J25" s="5"/>
      <c r="K25" s="5"/>
      <c r="L25" s="5"/>
      <c r="M25" s="5"/>
      <c r="N25" s="5"/>
      <c r="O25" s="5"/>
      <c r="P25" s="156"/>
      <c r="Q25" s="10"/>
      <c r="R25" s="142"/>
      <c r="S25" s="10"/>
      <c r="T25" s="10"/>
      <c r="U25" s="10"/>
      <c r="V25" s="10"/>
      <c r="W25" s="10"/>
      <c r="X25" s="10"/>
      <c r="Y25" s="10"/>
      <c r="Z25" s="10"/>
      <c r="AA25" s="10"/>
      <c r="AB25" s="10"/>
      <c r="AC25" s="10"/>
      <c r="AD25" s="10"/>
      <c r="AE25" s="10"/>
      <c r="AF25" s="10"/>
      <c r="AG25" s="10"/>
      <c r="AH25" s="10"/>
      <c r="AI25" s="10"/>
      <c r="AJ25" s="10"/>
      <c r="AK25" s="10"/>
      <c r="AL25" s="74"/>
      <c r="AR25" s="23"/>
      <c r="AS25" s="23"/>
      <c r="AT25" s="23"/>
      <c r="AU25" s="23"/>
      <c r="AV25" s="23"/>
      <c r="AW25" s="23"/>
      <c r="AX25" s="23"/>
      <c r="AY25" s="23"/>
      <c r="AZ25" s="23"/>
      <c r="BA25" s="23"/>
      <c r="BB25" s="23"/>
      <c r="BC25" s="23"/>
      <c r="BD25" s="23"/>
      <c r="BE25" s="23"/>
      <c r="BF25" s="23"/>
      <c r="BG25" s="23"/>
      <c r="BH25" s="23"/>
      <c r="BI25" s="23"/>
      <c r="BJ25" s="23"/>
      <c r="BK25" s="23"/>
      <c r="BL25" s="23"/>
      <c r="CA25" t="s">
        <v>129</v>
      </c>
      <c r="CB25" s="67">
        <f>'Submission Template'!$H$15</f>
        <v>0</v>
      </c>
      <c r="CF25" s="65">
        <f>IF(AND('Submission Template'!C47="final",'Submission Template'!AH47="yes"),1,0)</f>
        <v>0</v>
      </c>
      <c r="CG25" s="65" t="str">
        <f>IF(AND('Submission Template'!$C47="final",'Submission Template'!$U47="yes",'Submission Template'!$AH47&lt;&gt;"yes"),$D51,$CG24)</f>
        <v/>
      </c>
      <c r="CH25" s="65" t="str">
        <f>IF(AND('Submission Template'!$C47="final",'Submission Template'!$U47="yes",'Submission Template'!$AH47&lt;&gt;"yes"),$C51,$CH24)</f>
        <v/>
      </c>
      <c r="CI25" s="65" t="str">
        <f>IF(AND('Submission Template'!$C47="final",'Submission Template'!$Z47="yes",'Submission Template'!$AH47&lt;&gt;"yes"),$N51,$CI24)</f>
        <v/>
      </c>
      <c r="CJ25" s="65" t="str">
        <f>IF(AND('Submission Template'!$C47="final",'Submission Template'!$Z47="yes",'Submission Template'!$AH47&lt;&gt;"yes"),$M51,$CJ24)</f>
        <v/>
      </c>
    </row>
    <row r="26" spans="1:88" x14ac:dyDescent="0.2">
      <c r="A26" s="10"/>
      <c r="B26" s="157"/>
      <c r="C26" s="2"/>
      <c r="D26" s="206" t="str">
        <f>IF(G21="PASS","* Minimum testing requirements for each quarter may also apply; please refer to 40 CFR 1048.310","")</f>
        <v/>
      </c>
      <c r="E26" s="5"/>
      <c r="F26" s="5"/>
      <c r="G26" s="5"/>
      <c r="H26" s="5"/>
      <c r="I26" s="5"/>
      <c r="J26" s="5"/>
      <c r="K26" s="5"/>
      <c r="L26" s="5"/>
      <c r="M26" s="5"/>
      <c r="N26" s="5"/>
      <c r="O26" s="5"/>
      <c r="P26" s="156"/>
      <c r="Q26" s="10"/>
      <c r="R26" s="10"/>
      <c r="S26" s="10"/>
      <c r="T26" s="10"/>
      <c r="U26" s="10"/>
      <c r="V26" s="10"/>
      <c r="W26" s="10"/>
      <c r="X26" s="10"/>
      <c r="Y26" s="10"/>
      <c r="Z26" s="10"/>
      <c r="AA26" s="10"/>
      <c r="AB26" s="10"/>
      <c r="AC26" s="10"/>
      <c r="AD26" s="10"/>
      <c r="AE26" s="10"/>
      <c r="AF26" s="10"/>
      <c r="AG26" s="10"/>
      <c r="AH26" s="10"/>
      <c r="AI26" s="10"/>
      <c r="AJ26" s="10"/>
      <c r="AK26" s="10"/>
      <c r="AL26" s="74"/>
      <c r="AR26" s="23"/>
      <c r="AS26" s="23"/>
      <c r="AT26" s="23"/>
      <c r="AU26" s="23"/>
      <c r="AV26" s="23"/>
      <c r="AW26" s="23"/>
      <c r="AX26" s="23"/>
      <c r="AY26" s="23"/>
      <c r="AZ26" s="23"/>
      <c r="BA26" s="23"/>
      <c r="BB26" s="23"/>
      <c r="BC26" s="23"/>
      <c r="BD26" s="23"/>
      <c r="BE26" s="23"/>
      <c r="BF26" s="23"/>
      <c r="BG26" s="23"/>
      <c r="BH26" s="23"/>
      <c r="BI26" s="23"/>
      <c r="BJ26" s="23"/>
      <c r="BK26" s="23"/>
      <c r="BL26" s="23"/>
      <c r="CA26" t="s">
        <v>130</v>
      </c>
      <c r="CB26" s="67">
        <f>'Submission Template'!$J$15</f>
        <v>0</v>
      </c>
      <c r="CF26" s="65">
        <f>IF(AND('Submission Template'!C48="final",'Submission Template'!AH48="yes"),1,0)</f>
        <v>0</v>
      </c>
      <c r="CG26" s="65" t="str">
        <f>IF(AND('Submission Template'!$C48="final",'Submission Template'!$U48="yes",'Submission Template'!$AH48&lt;&gt;"yes"),$D52,$CG25)</f>
        <v/>
      </c>
      <c r="CH26" s="65" t="str">
        <f>IF(AND('Submission Template'!$C48="final",'Submission Template'!$U48="yes",'Submission Template'!$AH48&lt;&gt;"yes"),$C52,$CH25)</f>
        <v/>
      </c>
      <c r="CI26" s="65" t="str">
        <f>IF(AND('Submission Template'!$C48="final",'Submission Template'!$Z48="yes",'Submission Template'!$AH48&lt;&gt;"yes"),$N52,$CI25)</f>
        <v/>
      </c>
      <c r="CJ26" s="65" t="str">
        <f>IF(AND('Submission Template'!$C48="final",'Submission Template'!$Z48="yes",'Submission Template'!$AH48&lt;&gt;"yes"),$M52,$CJ25)</f>
        <v/>
      </c>
    </row>
    <row r="27" spans="1:88" x14ac:dyDescent="0.2">
      <c r="A27" s="10"/>
      <c r="B27" s="157"/>
      <c r="C27" s="2"/>
      <c r="D27" s="178"/>
      <c r="E27" s="5"/>
      <c r="F27" s="5"/>
      <c r="G27" s="5"/>
      <c r="H27" s="5"/>
      <c r="I27" s="5"/>
      <c r="J27" s="5"/>
      <c r="K27" s="5"/>
      <c r="L27" s="5"/>
      <c r="M27" s="5"/>
      <c r="N27" s="5"/>
      <c r="O27" s="5"/>
      <c r="P27" s="156"/>
      <c r="Q27" s="10"/>
      <c r="R27" s="10"/>
      <c r="S27" s="10"/>
      <c r="T27" s="10"/>
      <c r="U27" s="10"/>
      <c r="V27" s="10"/>
      <c r="W27" s="10"/>
      <c r="X27" s="10"/>
      <c r="Y27" s="10"/>
      <c r="Z27" s="10"/>
      <c r="AA27" s="10"/>
      <c r="AB27" s="10"/>
      <c r="AC27" s="10"/>
      <c r="AD27" s="10"/>
      <c r="AE27" s="10"/>
      <c r="AF27" s="10"/>
      <c r="AG27" s="10"/>
      <c r="AH27" s="10"/>
      <c r="AI27" s="10"/>
      <c r="AJ27" s="10"/>
      <c r="AK27" s="10"/>
      <c r="AL27" s="74"/>
      <c r="AR27" s="23"/>
      <c r="AS27" s="23"/>
      <c r="AT27" s="23"/>
      <c r="AU27" s="23"/>
      <c r="AV27" s="23"/>
      <c r="AW27" s="23"/>
      <c r="AX27" s="23"/>
      <c r="AY27" s="23"/>
      <c r="AZ27" s="23"/>
      <c r="BA27" s="23"/>
      <c r="BB27" s="23"/>
      <c r="BC27" s="23"/>
      <c r="BD27" s="23"/>
      <c r="BE27" s="23"/>
      <c r="BF27" s="23"/>
      <c r="BG27" s="23"/>
      <c r="BH27" s="23"/>
      <c r="BI27" s="23"/>
      <c r="BJ27" s="23"/>
      <c r="BK27" s="23"/>
      <c r="BL27" s="23"/>
      <c r="CA27" t="s">
        <v>131</v>
      </c>
      <c r="CB27" s="65" t="str">
        <f>IF('Submission Template'!G18&lt;&gt;"",'Submission Template'!G18,"")</f>
        <v/>
      </c>
      <c r="CF27" s="65">
        <f>IF(AND('Submission Template'!C49="final",'Submission Template'!AH49="yes"),1,0)</f>
        <v>0</v>
      </c>
      <c r="CG27" s="65" t="str">
        <f>IF(AND('Submission Template'!$C49="final",'Submission Template'!$U49="yes",'Submission Template'!$AH49&lt;&gt;"yes"),$D53,$CG26)</f>
        <v/>
      </c>
      <c r="CH27" s="65" t="str">
        <f>IF(AND('Submission Template'!$C49="final",'Submission Template'!$U49="yes",'Submission Template'!$AH49&lt;&gt;"yes"),$C53,$CH26)</f>
        <v/>
      </c>
      <c r="CI27" s="65" t="str">
        <f>IF(AND('Submission Template'!$C49="final",'Submission Template'!$Z49="yes",'Submission Template'!$AH49&lt;&gt;"yes"),$N53,$CI26)</f>
        <v/>
      </c>
      <c r="CJ27" s="65" t="str">
        <f>IF(AND('Submission Template'!$C49="final",'Submission Template'!$Z49="yes",'Submission Template'!$AH49&lt;&gt;"yes"),$M53,$CJ26)</f>
        <v/>
      </c>
    </row>
    <row r="28" spans="1:88" x14ac:dyDescent="0.2">
      <c r="A28" s="10"/>
      <c r="B28" s="165"/>
      <c r="C28" s="155"/>
      <c r="D28" s="179"/>
      <c r="E28" s="166"/>
      <c r="F28" s="166"/>
      <c r="G28" s="166"/>
      <c r="H28" s="166"/>
      <c r="I28" s="166"/>
      <c r="J28" s="166"/>
      <c r="K28" s="166"/>
      <c r="L28" s="166"/>
      <c r="M28" s="166"/>
      <c r="N28" s="166"/>
      <c r="O28" s="166"/>
      <c r="P28" s="167"/>
      <c r="Q28" s="10"/>
      <c r="R28" s="10"/>
      <c r="S28" s="10"/>
      <c r="T28" s="10"/>
      <c r="U28" s="10"/>
      <c r="V28" s="10"/>
      <c r="W28" s="10"/>
      <c r="X28" s="10"/>
      <c r="Y28" s="10"/>
      <c r="Z28" s="10"/>
      <c r="AA28" s="10"/>
      <c r="AB28" s="10"/>
      <c r="AC28" s="10"/>
      <c r="AD28" s="10"/>
      <c r="AE28" s="10"/>
      <c r="AF28" s="10"/>
      <c r="AG28" s="10"/>
      <c r="AH28" s="10"/>
      <c r="AI28" s="10"/>
      <c r="AJ28" s="10"/>
      <c r="AK28" s="10"/>
      <c r="AL28" s="74"/>
      <c r="AR28" s="23"/>
      <c r="AS28" s="23"/>
      <c r="AT28" s="23"/>
      <c r="AU28" s="23"/>
      <c r="AV28" s="23"/>
      <c r="AW28" s="23"/>
      <c r="AX28" s="23"/>
      <c r="AY28" s="23"/>
      <c r="AZ28" s="23"/>
      <c r="BA28" s="23"/>
      <c r="BB28" s="23"/>
      <c r="BC28" s="23"/>
      <c r="BD28" s="23"/>
      <c r="BE28" s="23"/>
      <c r="BF28" s="23"/>
      <c r="BG28" s="23"/>
      <c r="BH28" s="23"/>
      <c r="BI28" s="23"/>
      <c r="BJ28" s="23"/>
      <c r="BK28" s="23"/>
      <c r="BL28" s="23"/>
      <c r="CF28" s="65">
        <f>IF(AND('Submission Template'!C50="final",'Submission Template'!AH50="yes"),1,0)</f>
        <v>0</v>
      </c>
      <c r="CG28" s="65" t="str">
        <f>IF(AND('Submission Template'!$C50="final",'Submission Template'!$U50="yes",'Submission Template'!$AH50&lt;&gt;"yes"),$D54,$CG27)</f>
        <v/>
      </c>
      <c r="CH28" s="65" t="str">
        <f>IF(AND('Submission Template'!$C50="final",'Submission Template'!$U50="yes",'Submission Template'!$AH50&lt;&gt;"yes"),$C54,$CH27)</f>
        <v/>
      </c>
      <c r="CI28" s="65" t="str">
        <f>IF(AND('Submission Template'!$C50="final",'Submission Template'!$Z50="yes",'Submission Template'!$AH50&lt;&gt;"yes"),$N54,$CI27)</f>
        <v/>
      </c>
      <c r="CJ28" s="65" t="str">
        <f>IF(AND('Submission Template'!$C50="final",'Submission Template'!$Z50="yes",'Submission Template'!$AH50&lt;&gt;"yes"),$M54,$CJ27)</f>
        <v/>
      </c>
    </row>
    <row r="29" spans="1:88" ht="13.9"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74"/>
      <c r="AR29" s="23"/>
      <c r="AS29" s="23"/>
      <c r="AT29" s="23"/>
      <c r="AU29" s="23"/>
      <c r="AV29" s="23"/>
      <c r="AW29" s="23"/>
      <c r="AX29" s="23"/>
      <c r="AY29" s="23"/>
      <c r="AZ29" s="23"/>
      <c r="BA29" s="23"/>
      <c r="BB29" s="23"/>
      <c r="BC29" s="23"/>
      <c r="BD29" s="23"/>
      <c r="BE29" s="23"/>
      <c r="BF29" s="23"/>
      <c r="BG29" s="23"/>
      <c r="BH29" s="23"/>
      <c r="BI29" s="23"/>
      <c r="BJ29" s="23"/>
      <c r="BK29" s="23"/>
      <c r="BL29" s="23"/>
      <c r="CF29" s="65">
        <f>IF(AND('Submission Template'!C51="final",'Submission Template'!AH51="yes"),1,0)</f>
        <v>0</v>
      </c>
      <c r="CG29" s="65" t="str">
        <f>IF(AND('Submission Template'!$C51="final",'Submission Template'!$U51="yes",'Submission Template'!$AH51&lt;&gt;"yes"),$D55,$CG28)</f>
        <v/>
      </c>
      <c r="CH29" s="65" t="str">
        <f>IF(AND('Submission Template'!$C51="final",'Submission Template'!$U51="yes",'Submission Template'!$AH51&lt;&gt;"yes"),$C55,$CH28)</f>
        <v/>
      </c>
      <c r="CI29" s="65" t="str">
        <f>IF(AND('Submission Template'!$C51="final",'Submission Template'!$Z51="yes",'Submission Template'!$AH51&lt;&gt;"yes"),$N55,$CI28)</f>
        <v/>
      </c>
      <c r="CJ29" s="65" t="str">
        <f>IF(AND('Submission Template'!$C51="final",'Submission Template'!$Z51="yes",'Submission Template'!$AH51&lt;&gt;"yes"),$M55,$CJ28)</f>
        <v/>
      </c>
    </row>
    <row r="30" spans="1:88" ht="15.75" x14ac:dyDescent="0.25">
      <c r="A30" s="10"/>
      <c r="B30" s="127"/>
      <c r="C30" s="128"/>
      <c r="D30" s="128"/>
      <c r="E30" s="128"/>
      <c r="F30" s="170" t="s">
        <v>67</v>
      </c>
      <c r="G30" s="170"/>
      <c r="H30" s="128"/>
      <c r="I30" s="128"/>
      <c r="J30" s="128"/>
      <c r="K30" s="128"/>
      <c r="L30" s="129"/>
      <c r="M30" s="128"/>
      <c r="N30" s="128"/>
      <c r="O30" s="128"/>
      <c r="P30" s="170" t="s">
        <v>63</v>
      </c>
      <c r="Q30" s="171"/>
      <c r="R30" s="128"/>
      <c r="S30" s="128"/>
      <c r="T30" s="128"/>
      <c r="U30" s="130"/>
      <c r="V30" s="140"/>
      <c r="W30" s="140"/>
      <c r="X30" s="140"/>
      <c r="Y30" s="140"/>
      <c r="Z30" s="140"/>
      <c r="AA30" s="140"/>
      <c r="AB30" s="140"/>
      <c r="AC30" s="140"/>
      <c r="AD30" s="140"/>
      <c r="AE30" s="140"/>
      <c r="AF30" s="145"/>
      <c r="AG30" s="146"/>
      <c r="AH30" s="146"/>
      <c r="AI30" s="146"/>
      <c r="AJ30" s="146"/>
      <c r="AK30" s="41"/>
      <c r="AL30" s="74"/>
      <c r="AQ30" s="23"/>
      <c r="AR30" s="24" t="s">
        <v>89</v>
      </c>
      <c r="AS30" s="24" t="s">
        <v>20</v>
      </c>
      <c r="AT30" s="24"/>
      <c r="AU30" s="23"/>
      <c r="AV30" s="23"/>
      <c r="AW30" s="23"/>
      <c r="AX30" s="23"/>
      <c r="AY30" s="23"/>
      <c r="AZ30" s="23"/>
      <c r="BA30" s="23"/>
      <c r="BB30" s="23"/>
      <c r="BC30" s="23"/>
      <c r="BD30" s="23"/>
      <c r="BE30" s="23"/>
      <c r="BF30" s="23"/>
      <c r="BG30" s="23"/>
      <c r="BH30" s="23"/>
      <c r="BI30" s="23"/>
      <c r="BJ30" s="23"/>
      <c r="BK30" s="23"/>
      <c r="CF30" s="65">
        <f>IF(AND('Submission Template'!C52="final",'Submission Template'!AH52="yes"),1,0)</f>
        <v>0</v>
      </c>
      <c r="CG30" s="65" t="str">
        <f>IF(AND('Submission Template'!$C52="final",'Submission Template'!$U52="yes",'Submission Template'!$AH52&lt;&gt;"yes"),$D56,$CG29)</f>
        <v/>
      </c>
      <c r="CH30" s="65" t="str">
        <f>IF(AND('Submission Template'!$C52="final",'Submission Template'!$U52="yes",'Submission Template'!$AH52&lt;&gt;"yes"),$C56,$CH29)</f>
        <v/>
      </c>
      <c r="CI30" s="65" t="str">
        <f>IF(AND('Submission Template'!$C52="final",'Submission Template'!$Z52="yes",'Submission Template'!$AH52&lt;&gt;"yes"),$N56,$CI29)</f>
        <v/>
      </c>
      <c r="CJ30" s="65" t="str">
        <f>IF(AND('Submission Template'!$C52="final",'Submission Template'!$Z52="yes",'Submission Template'!$AH52&lt;&gt;"yes"),$M56,$CJ29)</f>
        <v/>
      </c>
    </row>
    <row r="31" spans="1:88" ht="12.2" customHeight="1" x14ac:dyDescent="0.2">
      <c r="A31" s="10"/>
      <c r="B31" s="131"/>
      <c r="C31" s="132"/>
      <c r="D31" s="132"/>
      <c r="E31" s="132"/>
      <c r="F31" s="132"/>
      <c r="G31" s="132"/>
      <c r="H31" s="132"/>
      <c r="I31" s="132"/>
      <c r="J31" s="132"/>
      <c r="K31" s="132"/>
      <c r="L31" s="131"/>
      <c r="M31" s="132"/>
      <c r="N31" s="132"/>
      <c r="O31" s="133"/>
      <c r="P31" s="132"/>
      <c r="Q31" s="132"/>
      <c r="R31" s="132"/>
      <c r="S31" s="132"/>
      <c r="T31" s="132"/>
      <c r="U31" s="134"/>
      <c r="V31" s="10"/>
      <c r="W31" s="10"/>
      <c r="X31" s="10"/>
      <c r="Y31" s="10"/>
      <c r="Z31" s="10"/>
      <c r="AA31" s="10"/>
      <c r="AB31" s="10"/>
      <c r="AC31" s="10"/>
      <c r="AD31" s="10"/>
      <c r="AE31" s="10"/>
      <c r="AF31" s="19"/>
      <c r="AG31" s="13"/>
      <c r="AH31" s="13"/>
      <c r="AI31" s="13"/>
      <c r="AJ31" s="13"/>
      <c r="AK31" s="20"/>
      <c r="AL31" s="74"/>
      <c r="AQ31" s="23"/>
      <c r="AR31" s="24"/>
      <c r="AS31" s="24"/>
      <c r="AT31" s="24"/>
      <c r="AU31" s="24"/>
      <c r="AV31" s="24"/>
      <c r="AW31" s="24"/>
      <c r="AX31" s="23"/>
      <c r="AY31" s="23"/>
      <c r="AZ31" s="23"/>
      <c r="BA31" s="23"/>
      <c r="BB31" s="23"/>
      <c r="BC31" s="23"/>
      <c r="BD31" s="23"/>
      <c r="BE31" s="23"/>
      <c r="BF31" s="23"/>
      <c r="BG31" s="23"/>
      <c r="BH31" s="23"/>
      <c r="BI31" s="23"/>
      <c r="BJ31" s="23"/>
      <c r="BK31" s="23"/>
      <c r="CF31" s="65">
        <f>IF(AND('Submission Template'!C53="final",'Submission Template'!AH53="yes"),1,0)</f>
        <v>0</v>
      </c>
      <c r="CG31" s="65" t="str">
        <f>IF(AND('Submission Template'!$C53="final",'Submission Template'!$U53="yes",'Submission Template'!$AH53&lt;&gt;"yes"),$D57,$CG30)</f>
        <v/>
      </c>
      <c r="CH31" s="65" t="str">
        <f>IF(AND('Submission Template'!$C53="final",'Submission Template'!$U53="yes",'Submission Template'!$AH53&lt;&gt;"yes"),$C57,$CH30)</f>
        <v/>
      </c>
      <c r="CI31" s="65" t="str">
        <f>IF(AND('Submission Template'!$C53="final",'Submission Template'!$Z53="yes",'Submission Template'!$AH53&lt;&gt;"yes"),$N57,$CI30)</f>
        <v/>
      </c>
      <c r="CJ31" s="65" t="str">
        <f>IF(AND('Submission Template'!$C53="final",'Submission Template'!$Z53="yes",'Submission Template'!$AH53&lt;&gt;"yes"),$M57,$CJ30)</f>
        <v/>
      </c>
    </row>
    <row r="32" spans="1:88" x14ac:dyDescent="0.2">
      <c r="A32" s="10"/>
      <c r="B32" s="118" t="s">
        <v>24</v>
      </c>
      <c r="C32" s="119" t="s">
        <v>26</v>
      </c>
      <c r="D32" s="119"/>
      <c r="E32" s="119"/>
      <c r="F32" s="119"/>
      <c r="G32" s="119"/>
      <c r="H32" s="119"/>
      <c r="I32" s="119" t="s">
        <v>25</v>
      </c>
      <c r="J32" s="119"/>
      <c r="K32" s="119"/>
      <c r="L32" s="118" t="s">
        <v>24</v>
      </c>
      <c r="M32" s="119" t="s">
        <v>26</v>
      </c>
      <c r="N32" s="119"/>
      <c r="O32" s="119"/>
      <c r="P32" s="119"/>
      <c r="Q32" s="119"/>
      <c r="R32" s="119"/>
      <c r="S32" s="119" t="s">
        <v>25</v>
      </c>
      <c r="T32" s="119"/>
      <c r="U32" s="120"/>
      <c r="V32" s="10"/>
      <c r="W32" s="10"/>
      <c r="X32" s="10"/>
      <c r="Y32" s="10"/>
      <c r="Z32" s="10"/>
      <c r="AA32" s="10"/>
      <c r="AB32" s="10"/>
      <c r="AC32" s="10"/>
      <c r="AD32" s="10"/>
      <c r="AE32" s="10"/>
      <c r="AF32" s="147"/>
      <c r="AG32" s="144"/>
      <c r="AH32" s="13"/>
      <c r="AI32" s="13"/>
      <c r="AJ32" s="13"/>
      <c r="AK32" s="20"/>
      <c r="AL32" s="74"/>
      <c r="AQ32" s="23"/>
      <c r="AR32" s="24" t="s">
        <v>47</v>
      </c>
      <c r="AS32" s="24" t="s">
        <v>47</v>
      </c>
      <c r="AT32" s="24"/>
      <c r="AU32" s="24"/>
      <c r="AV32" s="24"/>
      <c r="AW32" s="24"/>
      <c r="AX32" s="24"/>
      <c r="AY32" s="24"/>
      <c r="AZ32" s="24"/>
      <c r="BA32" s="24" t="s">
        <v>44</v>
      </c>
      <c r="BB32" s="24" t="s">
        <v>44</v>
      </c>
      <c r="BC32" s="24"/>
      <c r="BD32" s="24" t="s">
        <v>17</v>
      </c>
      <c r="BE32" s="24" t="s">
        <v>20</v>
      </c>
      <c r="BF32" s="24"/>
      <c r="BG32" s="23"/>
      <c r="BH32" s="23"/>
      <c r="BI32" s="23"/>
      <c r="BJ32" s="23"/>
      <c r="BK32" s="23"/>
      <c r="CF32" s="65">
        <f>IF(AND('Submission Template'!C54="final",'Submission Template'!AH54="yes"),1,0)</f>
        <v>0</v>
      </c>
      <c r="CG32" s="65" t="str">
        <f>IF(AND('Submission Template'!$C54="final",'Submission Template'!$U54="yes",'Submission Template'!$AH54&lt;&gt;"yes"),$D58,$CG31)</f>
        <v/>
      </c>
      <c r="CH32" s="65" t="str">
        <f>IF(AND('Submission Template'!$C54="final",'Submission Template'!$U54="yes",'Submission Template'!$AH54&lt;&gt;"yes"),$C58,$CH31)</f>
        <v/>
      </c>
      <c r="CI32" s="65" t="str">
        <f>IF(AND('Submission Template'!$C54="final",'Submission Template'!$Z54="yes",'Submission Template'!$AH54&lt;&gt;"yes"),$N58,$CI31)</f>
        <v/>
      </c>
      <c r="CJ32" s="65" t="str">
        <f>IF(AND('Submission Template'!$C54="final",'Submission Template'!$Z54="yes",'Submission Template'!$AH54&lt;&gt;"yes"),$M58,$CJ31)</f>
        <v/>
      </c>
    </row>
    <row r="33" spans="1:90" x14ac:dyDescent="0.2">
      <c r="A33" s="10"/>
      <c r="B33" s="118" t="s">
        <v>25</v>
      </c>
      <c r="C33" s="119" t="s">
        <v>25</v>
      </c>
      <c r="D33" s="119" t="s">
        <v>27</v>
      </c>
      <c r="E33" s="119" t="s">
        <v>28</v>
      </c>
      <c r="F33" s="119" t="s">
        <v>33</v>
      </c>
      <c r="G33" s="119"/>
      <c r="H33" s="119" t="s">
        <v>31</v>
      </c>
      <c r="I33" s="119" t="s">
        <v>53</v>
      </c>
      <c r="J33" s="119" t="s">
        <v>17</v>
      </c>
      <c r="K33" s="119" t="s">
        <v>17</v>
      </c>
      <c r="L33" s="118" t="s">
        <v>25</v>
      </c>
      <c r="M33" s="119" t="s">
        <v>25</v>
      </c>
      <c r="N33" s="119" t="s">
        <v>27</v>
      </c>
      <c r="O33" s="119" t="s">
        <v>28</v>
      </c>
      <c r="P33" s="119" t="s">
        <v>33</v>
      </c>
      <c r="Q33" s="119"/>
      <c r="R33" s="119" t="s">
        <v>31</v>
      </c>
      <c r="S33" s="119" t="s">
        <v>53</v>
      </c>
      <c r="T33" s="119" t="s">
        <v>20</v>
      </c>
      <c r="U33" s="120" t="s">
        <v>20</v>
      </c>
      <c r="V33" s="10"/>
      <c r="W33" s="10"/>
      <c r="X33" s="10"/>
      <c r="Y33" s="10"/>
      <c r="Z33" s="10"/>
      <c r="AA33" s="10"/>
      <c r="AB33" s="10"/>
      <c r="AC33" s="10"/>
      <c r="AD33" s="10"/>
      <c r="AE33" s="10"/>
      <c r="AF33" s="147"/>
      <c r="AG33" s="144"/>
      <c r="AH33" s="13"/>
      <c r="AI33" s="13"/>
      <c r="AJ33" s="13"/>
      <c r="AK33" s="20"/>
      <c r="AL33" s="74"/>
      <c r="AQ33" s="23"/>
      <c r="AR33" s="24" t="s">
        <v>46</v>
      </c>
      <c r="AS33" s="24" t="s">
        <v>46</v>
      </c>
      <c r="AT33" s="24"/>
      <c r="AU33" s="24"/>
      <c r="AV33" s="24"/>
      <c r="AW33" s="24"/>
      <c r="AX33" s="24" t="s">
        <v>30</v>
      </c>
      <c r="AY33" s="24" t="s">
        <v>30</v>
      </c>
      <c r="AZ33" s="24"/>
      <c r="BA33" s="24" t="s">
        <v>30</v>
      </c>
      <c r="BB33" s="24" t="s">
        <v>30</v>
      </c>
      <c r="BC33" s="24"/>
      <c r="BD33" s="24" t="s">
        <v>44</v>
      </c>
      <c r="BE33" s="24" t="s">
        <v>44</v>
      </c>
      <c r="BF33" s="24"/>
      <c r="BG33" s="23"/>
      <c r="BH33" s="23"/>
      <c r="BI33" s="23"/>
      <c r="BJ33" s="23"/>
      <c r="BK33" s="39" t="s">
        <v>17</v>
      </c>
      <c r="BL33" s="39" t="s">
        <v>20</v>
      </c>
      <c r="BM33" s="46" t="s">
        <v>151</v>
      </c>
      <c r="BN33" s="45"/>
      <c r="CF33" s="65">
        <f>IF(AND('Submission Template'!C55="final",'Submission Template'!AH55="yes"),1,0)</f>
        <v>0</v>
      </c>
      <c r="CG33" s="65" t="str">
        <f>IF(AND('Submission Template'!$C55="final",'Submission Template'!$U55="yes",'Submission Template'!$AH55&lt;&gt;"yes"),$D59,$CG32)</f>
        <v/>
      </c>
      <c r="CH33" s="65" t="str">
        <f>IF(AND('Submission Template'!$C55="final",'Submission Template'!$U55="yes",'Submission Template'!$AH55&lt;&gt;"yes"),$C59,$CH32)</f>
        <v/>
      </c>
      <c r="CI33" s="65" t="str">
        <f>IF(AND('Submission Template'!$C55="final",'Submission Template'!$Z55="yes",'Submission Template'!$AH55&lt;&gt;"yes"),$N59,$CI32)</f>
        <v/>
      </c>
      <c r="CJ33" s="65" t="str">
        <f>IF(AND('Submission Template'!$C55="final",'Submission Template'!$Z55="yes",'Submission Template'!$AH55&lt;&gt;"yes"),$M59,$CJ32)</f>
        <v/>
      </c>
    </row>
    <row r="34" spans="1:90" x14ac:dyDescent="0.2">
      <c r="A34" s="10"/>
      <c r="B34" s="121" t="s">
        <v>51</v>
      </c>
      <c r="C34" s="122" t="s">
        <v>52</v>
      </c>
      <c r="D34" s="122" t="s">
        <v>19</v>
      </c>
      <c r="E34" s="122" t="s">
        <v>29</v>
      </c>
      <c r="F34" s="122" t="s">
        <v>30</v>
      </c>
      <c r="G34" s="122" t="s">
        <v>30</v>
      </c>
      <c r="H34" s="122" t="s">
        <v>32</v>
      </c>
      <c r="I34" s="122" t="s">
        <v>54</v>
      </c>
      <c r="J34" s="122" t="s">
        <v>55</v>
      </c>
      <c r="K34" s="122" t="s">
        <v>56</v>
      </c>
      <c r="L34" s="121" t="s">
        <v>51</v>
      </c>
      <c r="M34" s="122" t="s">
        <v>52</v>
      </c>
      <c r="N34" s="122" t="s">
        <v>19</v>
      </c>
      <c r="O34" s="122" t="s">
        <v>29</v>
      </c>
      <c r="P34" s="122" t="s">
        <v>30</v>
      </c>
      <c r="Q34" s="122" t="s">
        <v>30</v>
      </c>
      <c r="R34" s="122" t="s">
        <v>32</v>
      </c>
      <c r="S34" s="122" t="s">
        <v>54</v>
      </c>
      <c r="T34" s="122" t="s">
        <v>55</v>
      </c>
      <c r="U34" s="124" t="s">
        <v>56</v>
      </c>
      <c r="V34" s="10"/>
      <c r="W34" s="10"/>
      <c r="X34" s="10"/>
      <c r="Y34" s="10"/>
      <c r="Z34" s="10"/>
      <c r="AA34" s="10"/>
      <c r="AB34" s="10"/>
      <c r="AC34" s="10"/>
      <c r="AD34" s="10"/>
      <c r="AE34" s="10"/>
      <c r="AF34" s="266" t="s">
        <v>43</v>
      </c>
      <c r="AG34" s="267"/>
      <c r="AH34" s="267"/>
      <c r="AI34" s="267"/>
      <c r="AJ34" s="267"/>
      <c r="AK34" s="268"/>
      <c r="AL34" s="74"/>
      <c r="AQ34" s="23"/>
      <c r="AR34" s="24" t="s">
        <v>48</v>
      </c>
      <c r="AS34" s="24" t="s">
        <v>48</v>
      </c>
      <c r="AT34" s="24"/>
      <c r="AU34" s="23" t="s">
        <v>105</v>
      </c>
      <c r="AV34" s="23" t="s">
        <v>104</v>
      </c>
      <c r="AW34" s="23"/>
      <c r="AX34" s="24" t="s">
        <v>113</v>
      </c>
      <c r="AY34" s="24" t="s">
        <v>95</v>
      </c>
      <c r="AZ34" s="24"/>
      <c r="BA34" s="24" t="s">
        <v>97</v>
      </c>
      <c r="BB34" s="24" t="s">
        <v>96</v>
      </c>
      <c r="BC34" s="24"/>
      <c r="BD34" s="24" t="s">
        <v>45</v>
      </c>
      <c r="BE34" s="24" t="s">
        <v>45</v>
      </c>
      <c r="BF34" s="24"/>
      <c r="BG34" s="23" t="s">
        <v>88</v>
      </c>
      <c r="BH34" s="23"/>
      <c r="BI34" s="23"/>
      <c r="BJ34" s="23"/>
      <c r="BK34" s="39" t="s">
        <v>84</v>
      </c>
      <c r="BL34" s="39" t="s">
        <v>84</v>
      </c>
      <c r="BM34" s="46" t="s">
        <v>152</v>
      </c>
      <c r="BN34" s="45"/>
      <c r="CF34" s="65">
        <f>IF(AND('Submission Template'!C56="final",'Submission Template'!AH56="yes"),1,0)</f>
        <v>0</v>
      </c>
      <c r="CG34" s="65" t="str">
        <f>IF(AND('Submission Template'!$C56="final",'Submission Template'!$U56="yes",'Submission Template'!$AH56&lt;&gt;"yes"),$D60,$CG33)</f>
        <v/>
      </c>
      <c r="CH34" s="65" t="str">
        <f>IF(AND('Submission Template'!$C56="final",'Submission Template'!$U56="yes",'Submission Template'!$AH56&lt;&gt;"yes"),$C60,$CH33)</f>
        <v/>
      </c>
      <c r="CI34" s="65" t="str">
        <f>IF(AND('Submission Template'!$C56="final",'Submission Template'!$Z56="yes",'Submission Template'!$AH56&lt;&gt;"yes"),$N60,$CI33)</f>
        <v/>
      </c>
      <c r="CJ34" s="65" t="str">
        <f>IF(AND('Submission Template'!$C56="final",'Submission Template'!$Z56="yes",'Submission Template'!$AH56&lt;&gt;"yes"),$M60,$CJ33)</f>
        <v/>
      </c>
    </row>
    <row r="35" spans="1:90" ht="4.1500000000000004" customHeight="1" x14ac:dyDescent="0.2">
      <c r="A35" s="10"/>
      <c r="B35" s="19"/>
      <c r="C35" s="13"/>
      <c r="D35" s="13"/>
      <c r="E35" s="13"/>
      <c r="F35" s="13"/>
      <c r="G35" s="13"/>
      <c r="H35" s="13" t="str">
        <f>""</f>
        <v/>
      </c>
      <c r="I35" s="13"/>
      <c r="J35" s="13"/>
      <c r="K35" s="20"/>
      <c r="L35" s="13"/>
      <c r="M35" s="13"/>
      <c r="N35" s="13"/>
      <c r="O35" s="13"/>
      <c r="P35" s="13"/>
      <c r="Q35" s="13"/>
      <c r="R35" s="13"/>
      <c r="S35" s="13"/>
      <c r="T35" s="13"/>
      <c r="U35" s="20"/>
      <c r="V35" s="10"/>
      <c r="W35" s="10"/>
      <c r="X35" s="10"/>
      <c r="Y35" s="10"/>
      <c r="Z35" s="10"/>
      <c r="AA35" s="10"/>
      <c r="AB35" s="10"/>
      <c r="AC35" s="10"/>
      <c r="AD35" s="10"/>
      <c r="AE35" s="10"/>
      <c r="AF35" s="145"/>
      <c r="AG35" s="146"/>
      <c r="AH35" s="146"/>
      <c r="AI35" s="146"/>
      <c r="AJ35" s="146"/>
      <c r="AK35" s="41"/>
      <c r="AL35" s="74"/>
      <c r="AQ35" s="23"/>
      <c r="AR35" s="23"/>
      <c r="AS35" s="23"/>
      <c r="AT35" s="23"/>
      <c r="AU35" s="23"/>
      <c r="AV35" s="23"/>
      <c r="AW35" s="23"/>
      <c r="AX35" s="23">
        <v>0</v>
      </c>
      <c r="AY35" s="23">
        <v>0</v>
      </c>
      <c r="AZ35" s="23"/>
      <c r="BA35" s="23"/>
      <c r="BB35" s="23"/>
      <c r="BC35" s="23"/>
      <c r="BD35" s="23"/>
      <c r="BE35" s="23"/>
      <c r="BF35" s="23"/>
      <c r="BG35" s="23"/>
      <c r="BH35" s="23"/>
      <c r="BI35" s="23"/>
      <c r="BJ35" s="23"/>
      <c r="BK35" s="23"/>
      <c r="BM35" s="1"/>
      <c r="CF35" s="65">
        <f>IF(AND('Submission Template'!C57="final",'Submission Template'!AH57="yes"),1,0)</f>
        <v>0</v>
      </c>
      <c r="CG35" s="65" t="str">
        <f>IF(AND('Submission Template'!$C57="final",'Submission Template'!$U57="yes",'Submission Template'!$AH57&lt;&gt;"yes"),$D61,$CG34)</f>
        <v/>
      </c>
      <c r="CH35" s="65" t="str">
        <f>IF(AND('Submission Template'!$C57="final",'Submission Template'!$U57="yes",'Submission Template'!$AH57&lt;&gt;"yes"),$C61,$CH34)</f>
        <v/>
      </c>
      <c r="CI35" s="65" t="str">
        <f>IF(AND('Submission Template'!$C57="final",'Submission Template'!$Z57="yes",'Submission Template'!$AH57&lt;&gt;"yes"),$N61,$CI34)</f>
        <v/>
      </c>
      <c r="CJ35" s="65" t="str">
        <f>IF(AND('Submission Template'!$C57="final",'Submission Template'!$Z57="yes",'Submission Template'!$AH57&lt;&gt;"yes"),$M61,$CJ34)</f>
        <v/>
      </c>
    </row>
    <row r="36" spans="1:90" x14ac:dyDescent="0.2">
      <c r="A36" s="10"/>
      <c r="B36" s="82" t="str">
        <f>IF('Submission Template'!$BA$34=1,$AX36,"")</f>
        <v/>
      </c>
      <c r="C36" s="83" t="str">
        <f>IF($BK36&lt;&gt;"",MIN($N$20,MAX($BK36,$BM36)),"")</f>
        <v/>
      </c>
      <c r="D36" s="84" t="str">
        <f>IF('Submission Template'!$BA$34=1,IF(AND('Submission Template'!U32="yes",'Submission Template'!BT32&lt;&gt;""),ROUND(AVERAGE(BD$36:BD36),2),""),"")</f>
        <v/>
      </c>
      <c r="E36" s="85"/>
      <c r="F36" s="85"/>
      <c r="G36" s="86" t="str">
        <f>IF(AND('Submission Template'!$BA$34=1,'Submission Template'!$C32&lt;&gt;""),IF(OR($AX36=1,$AX36=0),0,IF('Submission Template'!$C32="initial",$G35,IF('Submission Template'!U32="yes",MAX(($F36+'Submission Template'!BT32-('Submission Template'!S$26+0.25*$E36)),0),$G35))),"")</f>
        <v/>
      </c>
      <c r="H36" s="86" t="str">
        <f>IF(G36&lt;&gt;"",IF(E36&lt;&gt;"",5*E36,H35),"")</f>
        <v/>
      </c>
      <c r="I36" s="87" t="str">
        <f>IF(G36&lt;&gt;"",IF(OR(B36&gt;=C36,I35=1),1,0),"")</f>
        <v/>
      </c>
      <c r="J36" s="87" t="str">
        <f>IF(G36&lt;&gt;"",IF(AND(AND(G35&gt;H35,G36&gt;H36),B35&lt;&gt;B36),1,IF(J35=1,1,0)),"")</f>
        <v/>
      </c>
      <c r="K36" s="88" t="str">
        <f>IF(G36&lt;&gt;"",IF($BA36=1,IF(AND(J36&lt;&gt;1,I36=1,D36&lt;='Submission Template'!S$26),1,0),K35),"")</f>
        <v/>
      </c>
      <c r="L36" s="82" t="str">
        <f>IF('Submission Template'!$BB$34=1,$AY36,"")</f>
        <v/>
      </c>
      <c r="M36" s="83" t="str">
        <f>IF($BL36&lt;&gt;"",MIN($N$20,MAX($BL36,$BM36)),"")</f>
        <v/>
      </c>
      <c r="N36" s="84" t="str">
        <f>IF('Submission Template'!$BB$34=1,IF(AND('Submission Template'!Z32="yes",'Submission Template'!BY32&lt;&gt;""),ROUND(AVERAGE(BE$36:BE36),2),""),"")</f>
        <v/>
      </c>
      <c r="O36" s="85"/>
      <c r="P36" s="86"/>
      <c r="Q36" s="86" t="str">
        <f>IF(AND('Submission Template'!$BB$34=1,'Submission Template'!$C32&lt;&gt;""),IF(OR($AY36=1,$AY36=0),0,IF('Submission Template'!$C32="initial",$Q35,IF('Submission Template'!Z32="yes",MAX(($P36+'Submission Template'!BY32-('Submission Template'!V$26+0.25*$O36)),0),$Q35))),"")</f>
        <v/>
      </c>
      <c r="R36" s="86" t="str">
        <f>IF(Q36&lt;&gt;"",IF(O36&lt;&gt;"",5*O36,R35),"")</f>
        <v/>
      </c>
      <c r="S36" s="87" t="str">
        <f>IF(Q36&lt;&gt;"",IF(OR(L36&gt;=$M36,S35=1),1,0),"")</f>
        <v/>
      </c>
      <c r="T36" s="87" t="str">
        <f>IF(Q36&lt;&gt;"",IF(AND(AND(Q35&gt;R35,Q36&gt;R36),L35&lt;&gt;L36),1,IF(T35=1,1,0)),"")</f>
        <v/>
      </c>
      <c r="U36" s="88" t="str">
        <f>IF(Q36&lt;&gt;"",IF($BB36=1,IF(AND(T36&lt;&gt;1,S36=1,N36&lt;='Submission Template'!V$26),1,0),U35),"")</f>
        <v/>
      </c>
      <c r="V36" s="10"/>
      <c r="W36" s="10"/>
      <c r="X36" s="10"/>
      <c r="Y36" s="10"/>
      <c r="Z36" s="10"/>
      <c r="AA36" s="10"/>
      <c r="AB36" s="10"/>
      <c r="AC36" s="10"/>
      <c r="AD36" s="10"/>
      <c r="AE36" s="10"/>
      <c r="AF36" s="148"/>
      <c r="AG36" s="149" t="str">
        <f>IF(AND(OR('Submission Template'!U32="yes",AND('Submission Template'!Z32="yes",'Submission Template'!$P$16="yes")),'Submission Template'!AH32="yes"),"Test cannot be invalid AND included in CumSum",IF(OR(AND($Q36&gt;$R36,$N36&lt;&gt;""),AND($G36&gt;H36,$D36&lt;&gt;"")),"Warning:  CumSum statistic exceeds the Action Limit.",""))</f>
        <v/>
      </c>
      <c r="AH36" s="18"/>
      <c r="AI36" s="18"/>
      <c r="AJ36" s="18"/>
      <c r="AK36" s="150"/>
      <c r="AL36" s="187"/>
      <c r="AM36" s="6"/>
      <c r="AN36" s="6"/>
      <c r="AO36" s="6"/>
      <c r="AP36" s="6"/>
      <c r="AQ36" s="23"/>
      <c r="AR36" s="25">
        <f>IF(AND('Submission Template'!BT32&lt;&gt;"",'Submission Template'!S$26&lt;&gt;"",'Submission Template'!U32&lt;&gt;""),1,0)</f>
        <v>0</v>
      </c>
      <c r="AS36" s="25">
        <f>IF(AND('Submission Template'!BY32&lt;&gt;"",'Submission Template'!V$26&lt;&gt;"",'Submission Template'!Z32&lt;&gt;""),1,0)</f>
        <v>0</v>
      </c>
      <c r="AT36" s="25"/>
      <c r="AU36" s="25" t="str">
        <f t="shared" ref="AU36:AV83" si="0">IF(AND(AX36&lt;&gt;0,AX36&lt;&gt;""),VLOOKUP(AX36,$BH$37:$BI$84,2),"")</f>
        <v/>
      </c>
      <c r="AV36" s="25" t="str">
        <f t="shared" si="0"/>
        <v/>
      </c>
      <c r="AW36" s="25"/>
      <c r="AX36" s="25" t="str">
        <f>IF('Submission Template'!$C32&lt;&gt;"",IF('Submission Template'!BT32&lt;&gt;"",IF('Submission Template'!U32="yes",AX35+1,AX35),AX35),"")</f>
        <v/>
      </c>
      <c r="AY36" s="25" t="str">
        <f>IF('Submission Template'!$C32&lt;&gt;"",IF('Submission Template'!BY32&lt;&gt;"",IF('Submission Template'!Z32="yes",AY35+1,AY35),AY35),"")</f>
        <v/>
      </c>
      <c r="AZ36" s="25"/>
      <c r="BA36" s="25" t="str">
        <f>IF('Submission Template'!BT32&lt;&gt;"",IF('Submission Template'!U32="yes",1,0),"")</f>
        <v/>
      </c>
      <c r="BB36" s="25" t="str">
        <f>IF('Submission Template'!BY32&lt;&gt;"",IF('Submission Template'!Z32="yes",1,0),"")</f>
        <v/>
      </c>
      <c r="BC36" s="25"/>
      <c r="BD36" s="25" t="str">
        <f>IF(AND('Submission Template'!U32="yes",'Submission Template'!BT32&lt;&gt;""),'Submission Template'!BT32,"")</f>
        <v/>
      </c>
      <c r="BE36" s="25" t="str">
        <f>IF(AND('Submission Template'!Z32="yes",'Submission Template'!BY32&lt;&gt;""),'Submission Template'!BY32,"")</f>
        <v/>
      </c>
      <c r="BF36" s="25"/>
      <c r="BG36" s="25">
        <v>0</v>
      </c>
      <c r="BH36" s="26" t="s">
        <v>49</v>
      </c>
      <c r="BI36" s="26" t="s">
        <v>50</v>
      </c>
      <c r="BJ36" s="25"/>
      <c r="BK36" s="40" t="str">
        <f>IF(AND($B36&lt;&gt;"",'Submission Template'!$BA$34=1),IF(AND('Submission Template'!U32="yes",$AX36&gt;1,'Submission Template'!BT32&lt;&gt;""),ROUND((($AU36*$E36)/($D36-'Submission Template'!S$26))^2+1,1),""),"")</f>
        <v/>
      </c>
      <c r="BL36" s="40" t="str">
        <f>IF(AND($L36&lt;&gt;"",'Submission Template'!$BB$34=1),IF(AND('Submission Template'!Z32="yes",$AY36&gt;1,'Submission Template'!BY32&lt;&gt;""),ROUND((($AV36*$O36)/($N36-'Submission Template'!V$26))^2+1,1),""),"")</f>
        <v/>
      </c>
      <c r="BM36" s="55">
        <f>$AS$24</f>
        <v>8</v>
      </c>
      <c r="BN36" s="6"/>
      <c r="BO36" s="6"/>
      <c r="BP36" s="6"/>
      <c r="BQ36" s="6"/>
      <c r="BR36" s="6"/>
      <c r="BS36" s="6"/>
      <c r="BT36" s="6"/>
      <c r="BU36" s="6"/>
      <c r="BV36" s="6"/>
      <c r="BW36" s="6"/>
      <c r="BX36" s="6"/>
      <c r="BY36" s="6"/>
      <c r="BZ36" s="6"/>
      <c r="CA36" s="6"/>
      <c r="CB36" s="6"/>
      <c r="CC36" s="6"/>
      <c r="CD36" s="6"/>
      <c r="CE36" s="6"/>
      <c r="CF36" s="65">
        <f>IF(AND('Submission Template'!C58="final",'Submission Template'!AH58="yes"),1,0)</f>
        <v>0</v>
      </c>
      <c r="CG36" s="65" t="str">
        <f>IF(AND('Submission Template'!$C58="final",'Submission Template'!$U58="yes",'Submission Template'!$AH58&lt;&gt;"yes"),$D62,$CG35)</f>
        <v/>
      </c>
      <c r="CH36" s="65" t="str">
        <f>IF(AND('Submission Template'!$C58="final",'Submission Template'!$U58="yes",'Submission Template'!$AH58&lt;&gt;"yes"),$C62,$CH35)</f>
        <v/>
      </c>
      <c r="CI36" s="65" t="str">
        <f>IF(AND('Submission Template'!$C58="final",'Submission Template'!$Z58="yes",'Submission Template'!$AH58&lt;&gt;"yes"),$N62,$CI35)</f>
        <v/>
      </c>
      <c r="CJ36" s="65" t="str">
        <f>IF(AND('Submission Template'!$C58="final",'Submission Template'!$Z58="yes",'Submission Template'!$AH58&lt;&gt;"yes"),$M62,$CJ35)</f>
        <v/>
      </c>
      <c r="CK36" s="6"/>
      <c r="CL36" s="6"/>
    </row>
    <row r="37" spans="1:90" x14ac:dyDescent="0.2">
      <c r="A37" s="10"/>
      <c r="B37" s="82" t="str">
        <f>IF('Submission Template'!$BA$34=1,$AX37,"")</f>
        <v/>
      </c>
      <c r="C37" s="83" t="str">
        <f t="shared" ref="C37:C125" si="1">IF($BK37&lt;&gt;"",MIN($N$20,MAX($BK37,$BM37)),"")</f>
        <v/>
      </c>
      <c r="D37" s="84" t="str">
        <f>IF('Submission Template'!$BA$34=1,IF(AND('Submission Template'!U33="yes",'Submission Template'!BT33&lt;&gt;""),ROUND(AVERAGE(BD$36:BD37),2),""),"")</f>
        <v/>
      </c>
      <c r="E37" s="85" t="str">
        <f>IF('Submission Template'!$BA$34=1,IF($AX37&gt;1,IF(AND('Submission Template'!U33&lt;&gt;"no",'Submission Template'!BT33&lt;&gt;""),STDEV(BD$36:BD37),""),""),"")</f>
        <v/>
      </c>
      <c r="F37" s="86" t="str">
        <f>IF('Submission Template'!$BA$34=1,IF('Submission Template'!BT33&lt;&gt;"",G36,""),"")</f>
        <v/>
      </c>
      <c r="G37" s="86" t="str">
        <f>IF(AND('Submission Template'!$BA$34=1,'Submission Template'!$C33&lt;&gt;""),IF(OR($AX37=1,$AX37=0),0,IF('Submission Template'!$C33="initial",$G36,IF('Submission Template'!U33="yes",MAX(($F37+'Submission Template'!BT33-('Submission Template'!S$26+0.25*$E37)),0),$G36))),"")</f>
        <v/>
      </c>
      <c r="H37" s="86" t="str">
        <f>IF(G37&lt;&gt;"",IF(E37&lt;&gt;"",5*E37,H36),"")</f>
        <v/>
      </c>
      <c r="I37" s="87" t="str">
        <f>IF(G37&lt;&gt;"",IF(OR(B37&gt;=C37,I36=1),1,0),"")</f>
        <v/>
      </c>
      <c r="J37" s="87" t="str">
        <f>IF(G37&lt;&gt;"",IF(AND(AND(G36&gt;H36,G37&gt;H37),B36&lt;&gt;B37),1,IF(J36=1,1,0)),"")</f>
        <v/>
      </c>
      <c r="K37" s="88" t="str">
        <f>IF(G37&lt;&gt;"",IF($BA37=1,IF(AND(J37&lt;&gt;1,I37=1,D37&lt;='Submission Template'!S$26),1,0),K36),"")</f>
        <v/>
      </c>
      <c r="L37" s="82" t="str">
        <f>IF('Submission Template'!$BB$34=1,$AY37,"")</f>
        <v/>
      </c>
      <c r="M37" s="83" t="str">
        <f t="shared" ref="M37:M125" si="2">IF($BL37&lt;&gt;"",MIN($N$20,MAX($BL37,$BM37)),"")</f>
        <v/>
      </c>
      <c r="N37" s="84" t="str">
        <f>IF('Submission Template'!$BB$34=1,IF(AND('Submission Template'!Z33="yes",'Submission Template'!BY33&lt;&gt;""),ROUND(AVERAGE(BE$36:BE37),2),""),"")</f>
        <v/>
      </c>
      <c r="O37" s="85" t="str">
        <f>IF('Submission Template'!$BB$34=1,IF($AY37&gt;1,IF(AND('Submission Template'!Z33&lt;&gt;"no",'Submission Template'!BY33&lt;&gt;""),STDEV(BE$36:BE37),""),""),"")</f>
        <v/>
      </c>
      <c r="P37" s="86" t="str">
        <f>IF('Submission Template'!$BB$34=1,IF('Submission Template'!BY33&lt;&gt;"",Q36,""),"")</f>
        <v/>
      </c>
      <c r="Q37" s="86" t="str">
        <f>IF(AND('Submission Template'!$BB$34=1,'Submission Template'!$C33&lt;&gt;""),IF(OR($AY37=1,$AY37=0),0,IF('Submission Template'!$C33="initial",$Q36,IF('Submission Template'!Z33="yes",MAX(($P37+'Submission Template'!BY33-('Submission Template'!V$26+0.25*$O37)),0),$Q36))),"")</f>
        <v/>
      </c>
      <c r="R37" s="86" t="str">
        <f>IF(Q37&lt;&gt;"",IF(O37&lt;&gt;"",5*O37,R36),"")</f>
        <v/>
      </c>
      <c r="S37" s="87" t="str">
        <f>IF(Q37&lt;&gt;"",IF(OR(L37&gt;=$M37,S36=1),1,0),"")</f>
        <v/>
      </c>
      <c r="T37" s="87" t="str">
        <f>IF(Q37&lt;&gt;"",IF(AND(AND(Q36&gt;R36,Q37&gt;R37),L36&lt;&gt;L37),1,IF(T36=1,1,0)),"")</f>
        <v/>
      </c>
      <c r="U37" s="88" t="str">
        <f>IF(Q37&lt;&gt;"",IF($BB37=1,IF(AND(T37&lt;&gt;1,S37=1,N37&lt;='Submission Template'!V$26),1,0),U36),"")</f>
        <v/>
      </c>
      <c r="V37" s="10"/>
      <c r="W37" s="10"/>
      <c r="X37" s="10"/>
      <c r="Y37" s="10"/>
      <c r="Z37" s="10"/>
      <c r="AA37" s="10"/>
      <c r="AB37" s="10"/>
      <c r="AC37" s="10"/>
      <c r="AD37" s="10"/>
      <c r="AE37" s="10"/>
      <c r="AF37" s="148"/>
      <c r="AG37" s="149" t="str">
        <f>IF(AND(OR('Submission Template'!U33="yes",AND('Submission Template'!Z33="yes",'Submission Template'!$P$16="yes")),'Submission Template'!AH33="yes"),"Test cannot be invalid AND included in CumSum",IF(OR(AND($Q37&gt;$R37,$N37&lt;&gt;""),AND($G37&gt;H37,$D37&lt;&gt;"")),"Warning:  CumSum statistic exceeds the Action Limit.",""))</f>
        <v/>
      </c>
      <c r="AH37" s="18"/>
      <c r="AI37" s="18"/>
      <c r="AJ37" s="18"/>
      <c r="AK37" s="150"/>
      <c r="AL37" s="187"/>
      <c r="AM37" s="6"/>
      <c r="AN37" s="6"/>
      <c r="AO37" s="6"/>
      <c r="AP37" s="6"/>
      <c r="AQ37" s="23"/>
      <c r="AR37" s="25">
        <f>IF(AND('Submission Template'!BT33&lt;&gt;"",'Submission Template'!S$26&lt;&gt;"",'Submission Template'!U33&lt;&gt;""),1,0)</f>
        <v>0</v>
      </c>
      <c r="AS37" s="25">
        <f>IF(AND('Submission Template'!BY33&lt;&gt;"",'Submission Template'!V$26&lt;&gt;"",'Submission Template'!Z33&lt;&gt;""),1,0)</f>
        <v>0</v>
      </c>
      <c r="AT37" s="25"/>
      <c r="AU37" s="25" t="str">
        <f t="shared" si="0"/>
        <v/>
      </c>
      <c r="AV37" s="25" t="str">
        <f t="shared" si="0"/>
        <v/>
      </c>
      <c r="AW37" s="25"/>
      <c r="AX37" s="25" t="str">
        <f>IF('Submission Template'!$C33&lt;&gt;"",IF('Submission Template'!BT33&lt;&gt;"",IF('Submission Template'!U33="yes",AX36+1,AX36),AX36),"")</f>
        <v/>
      </c>
      <c r="AY37" s="25" t="str">
        <f>IF('Submission Template'!$C33&lt;&gt;"",IF('Submission Template'!BY33&lt;&gt;"",IF('Submission Template'!Z33="yes",AY36+1,AY36),AY36),"")</f>
        <v/>
      </c>
      <c r="AZ37" s="25"/>
      <c r="BA37" s="25" t="str">
        <f>IF('Submission Template'!BT33&lt;&gt;"",IF('Submission Template'!U33="yes",1,0),"")</f>
        <v/>
      </c>
      <c r="BB37" s="25" t="str">
        <f>IF('Submission Template'!BY33&lt;&gt;"",IF('Submission Template'!Z33="yes",1,0),"")</f>
        <v/>
      </c>
      <c r="BC37" s="25"/>
      <c r="BD37" s="25" t="str">
        <f>IF(AND('Submission Template'!U33="yes",'Submission Template'!BT33&lt;&gt;""),'Submission Template'!BT33,"")</f>
        <v/>
      </c>
      <c r="BE37" s="25" t="str">
        <f>IF(AND('Submission Template'!Z33="yes",'Submission Template'!BY33&lt;&gt;""),'Submission Template'!BY33,"")</f>
        <v/>
      </c>
      <c r="BF37" s="25"/>
      <c r="BG37" s="25"/>
      <c r="BH37" s="25">
        <v>1</v>
      </c>
      <c r="BI37" s="25"/>
      <c r="BJ37" s="25"/>
      <c r="BK37" s="40" t="str">
        <f>IF(AND($B37&lt;&gt;"",'Submission Template'!$BA$34=1),IF(AND('Submission Template'!U33="yes",$AX37&gt;1,'Submission Template'!BT33&lt;&gt;""),ROUND((($AU37*$E37)/($D37-'Submission Template'!S$26))^2+1,1),""),"")</f>
        <v/>
      </c>
      <c r="BL37" s="40" t="str">
        <f>IF(AND($L37&lt;&gt;"",'Submission Template'!$BB$34=1),IF(AND('Submission Template'!Z33="yes",$AY37&gt;1,'Submission Template'!BY33&lt;&gt;""),ROUND((($AV37*$O37)/($N37-'Submission Template'!V$26))^2+1,1),""),"")</f>
        <v/>
      </c>
      <c r="BM37" s="55">
        <f t="shared" ref="BM37:BM100" si="3">$AS$24</f>
        <v>8</v>
      </c>
      <c r="BN37" s="6"/>
      <c r="BO37" s="6"/>
      <c r="BP37" s="6"/>
      <c r="BQ37" s="6"/>
      <c r="BR37" s="6"/>
      <c r="BS37" s="6"/>
      <c r="BT37" s="6"/>
      <c r="BU37" s="6"/>
      <c r="BV37" s="6"/>
      <c r="BW37" s="6"/>
      <c r="BX37" s="6"/>
      <c r="BY37" s="6"/>
      <c r="BZ37" s="6"/>
      <c r="CA37" s="6"/>
      <c r="CB37" s="6"/>
      <c r="CC37" s="6"/>
      <c r="CD37" s="6"/>
      <c r="CE37" s="6"/>
      <c r="CF37" s="65">
        <f>IF(AND('Submission Template'!C59="final",'Submission Template'!AH59="yes"),1,0)</f>
        <v>0</v>
      </c>
      <c r="CG37" s="65" t="str">
        <f>IF(AND('Submission Template'!$C59="final",'Submission Template'!$U59="yes",'Submission Template'!$AH59&lt;&gt;"yes"),$D63,$CG36)</f>
        <v/>
      </c>
      <c r="CH37" s="65" t="str">
        <f>IF(AND('Submission Template'!$C59="final",'Submission Template'!$U59="yes",'Submission Template'!$AH59&lt;&gt;"yes"),$C63,$CH36)</f>
        <v/>
      </c>
      <c r="CI37" s="65" t="str">
        <f>IF(AND('Submission Template'!$C59="final",'Submission Template'!$Z59="yes",'Submission Template'!$AH59&lt;&gt;"yes"),$N63,$CI36)</f>
        <v/>
      </c>
      <c r="CJ37" s="65" t="str">
        <f>IF(AND('Submission Template'!$C59="final",'Submission Template'!$Z59="yes",'Submission Template'!$AH59&lt;&gt;"yes"),$M63,$CJ36)</f>
        <v/>
      </c>
      <c r="CK37" s="6"/>
      <c r="CL37" s="6"/>
    </row>
    <row r="38" spans="1:90" x14ac:dyDescent="0.2">
      <c r="A38" s="10"/>
      <c r="B38" s="82" t="str">
        <f>IF('Submission Template'!$BA$34=1,$AX38,"")</f>
        <v/>
      </c>
      <c r="C38" s="83" t="str">
        <f t="shared" si="1"/>
        <v/>
      </c>
      <c r="D38" s="84" t="str">
        <f>IF('Submission Template'!$BA$34=1,IF(AND('Submission Template'!U34="yes",'Submission Template'!BT34&lt;&gt;""),ROUND(AVERAGE(BD$36:BD38),2),""),"")</f>
        <v/>
      </c>
      <c r="E38" s="85" t="str">
        <f>IF('Submission Template'!$BA$34=1,IF($AX38&gt;1,IF(AND('Submission Template'!U34&lt;&gt;"no",'Submission Template'!BT34&lt;&gt;""),STDEV(BD$36:BD38),""),""),"")</f>
        <v/>
      </c>
      <c r="F38" s="86" t="str">
        <f>IF('Submission Template'!$BA$34=1,IF('Submission Template'!BT34&lt;&gt;"",G37,""),"")</f>
        <v/>
      </c>
      <c r="G38" s="86" t="str">
        <f>IF(AND('Submission Template'!$BA$34=1,'Submission Template'!$C34&lt;&gt;""),IF(OR($AX38=1,$AX38=0),0,IF('Submission Template'!$C34="initial",$G37,IF('Submission Template'!U34="yes",MAX(($F38+'Submission Template'!BT34-('Submission Template'!S$26+0.25*$E38)),0),$G37))),"")</f>
        <v/>
      </c>
      <c r="H38" s="86" t="str">
        <f>IF(G38&lt;&gt;"",IF(E38&lt;&gt;"",5*E38,H37),"")</f>
        <v/>
      </c>
      <c r="I38" s="87" t="str">
        <f>IF(G38&lt;&gt;"",IF(OR(B38&gt;=C38,I37=1),1,0),"")</f>
        <v/>
      </c>
      <c r="J38" s="87" t="str">
        <f>IF(G38&lt;&gt;"",IF(AND(AND(G37&gt;H37,G38&gt;H38),B37&lt;&gt;B38),1,IF(J37=1,1,0)),"")</f>
        <v/>
      </c>
      <c r="K38" s="88" t="str">
        <f>IF(G38&lt;&gt;"",IF($BA38=1,IF(AND(J38&lt;&gt;1,I38=1,D38&lt;='Submission Template'!S$26),1,0),K37),"")</f>
        <v/>
      </c>
      <c r="L38" s="82" t="str">
        <f>IF('Submission Template'!$BB$34=1,$AY38,"")</f>
        <v/>
      </c>
      <c r="M38" s="83" t="str">
        <f t="shared" si="2"/>
        <v/>
      </c>
      <c r="N38" s="84" t="str">
        <f>IF('Submission Template'!$BB$34=1,IF(AND('Submission Template'!Z34="yes",'Submission Template'!BY34&lt;&gt;""),ROUND(AVERAGE(BE$36:BE38),2),""),"")</f>
        <v/>
      </c>
      <c r="O38" s="85" t="str">
        <f>IF('Submission Template'!$BB$34=1,IF($AY38&gt;1,IF(AND('Submission Template'!Z34&lt;&gt;"no",'Submission Template'!BY34&lt;&gt;""),STDEV(BE$36:BE38),""),""),"")</f>
        <v/>
      </c>
      <c r="P38" s="86" t="str">
        <f>IF('Submission Template'!$BB$34=1,IF('Submission Template'!BY34&lt;&gt;"",Q37,""),"")</f>
        <v/>
      </c>
      <c r="Q38" s="86" t="str">
        <f>IF(AND('Submission Template'!$BB$34=1,'Submission Template'!$C34&lt;&gt;""),IF(OR($AY38=1,$AY38=0),0,IF('Submission Template'!$C34="initial",$Q37,IF('Submission Template'!Z34="yes",MAX(($P38+'Submission Template'!BY34-('Submission Template'!V$26+0.25*$O38)),0),$Q37))),"")</f>
        <v/>
      </c>
      <c r="R38" s="86" t="str">
        <f>IF(Q38&lt;&gt;"",IF(O38&lt;&gt;"",5*O38,R37),"")</f>
        <v/>
      </c>
      <c r="S38" s="87" t="str">
        <f>IF(Q38&lt;&gt;"",IF(OR(L38&gt;=$M38,S37=1),1,0),"")</f>
        <v/>
      </c>
      <c r="T38" s="87" t="str">
        <f>IF(Q38&lt;&gt;"",IF(AND(AND(Q37&gt;R37,Q38&gt;R38),L37&lt;&gt;L38),1,IF(T37=1,1,0)),"")</f>
        <v/>
      </c>
      <c r="U38" s="88" t="str">
        <f>IF(Q38&lt;&gt;"",IF($BB38=1,IF(AND(T38&lt;&gt;1,S38=1,N38&lt;='Submission Template'!V$26),1,0),U37),"")</f>
        <v/>
      </c>
      <c r="V38" s="10"/>
      <c r="W38" s="10"/>
      <c r="X38" s="10"/>
      <c r="Y38" s="10"/>
      <c r="Z38" s="10"/>
      <c r="AA38" s="10"/>
      <c r="AB38" s="10"/>
      <c r="AC38" s="10"/>
      <c r="AD38" s="10"/>
      <c r="AE38" s="10"/>
      <c r="AF38" s="148"/>
      <c r="AG38" s="149" t="str">
        <f>IF(AND(OR('Submission Template'!U34="yes",AND('Submission Template'!Z34="yes",'Submission Template'!$P$16="yes")),'Submission Template'!AH34="yes"),"Test cannot be invalid AND included in CumSum",IF(OR(AND($Q38&gt;$R38,$N38&lt;&gt;""),AND($G38&gt;H38,$D38&lt;&gt;"")),"Warning:  CumSum statistic exceeds the Action Limit.",""))</f>
        <v/>
      </c>
      <c r="AH38" s="18"/>
      <c r="AI38" s="18"/>
      <c r="AJ38" s="18"/>
      <c r="AK38" s="150"/>
      <c r="AL38" s="187"/>
      <c r="AM38" s="6"/>
      <c r="AN38" s="6"/>
      <c r="AO38" s="6"/>
      <c r="AP38" s="6"/>
      <c r="AQ38" s="23"/>
      <c r="AR38" s="25">
        <f>IF(AND('Submission Template'!BT34&lt;&gt;"",'Submission Template'!S$26&lt;&gt;"",'Submission Template'!U34&lt;&gt;""),1,0)</f>
        <v>0</v>
      </c>
      <c r="AS38" s="25">
        <f>IF(AND('Submission Template'!BY34&lt;&gt;"",'Submission Template'!V$26&lt;&gt;"",'Submission Template'!Z34&lt;&gt;""),1,0)</f>
        <v>0</v>
      </c>
      <c r="AT38" s="25"/>
      <c r="AU38" s="25" t="str">
        <f t="shared" si="0"/>
        <v/>
      </c>
      <c r="AV38" s="25" t="str">
        <f t="shared" si="0"/>
        <v/>
      </c>
      <c r="AW38" s="25"/>
      <c r="AX38" s="25" t="str">
        <f>IF('Submission Template'!$C34&lt;&gt;"",IF('Submission Template'!BT34&lt;&gt;"",IF('Submission Template'!U34="yes",AX37+1,AX37),AX37),"")</f>
        <v/>
      </c>
      <c r="AY38" s="25" t="str">
        <f>IF('Submission Template'!$C34&lt;&gt;"",IF('Submission Template'!BY34&lt;&gt;"",IF('Submission Template'!Z34="yes",AY37+1,AY37),AY37),"")</f>
        <v/>
      </c>
      <c r="AZ38" s="25"/>
      <c r="BA38" s="25" t="str">
        <f>IF('Submission Template'!BT34&lt;&gt;"",IF('Submission Template'!U34="yes",1,0),"")</f>
        <v/>
      </c>
      <c r="BB38" s="25" t="str">
        <f>IF('Submission Template'!BY34&lt;&gt;"",IF('Submission Template'!Z34="yes",1,0),"")</f>
        <v/>
      </c>
      <c r="BC38" s="25"/>
      <c r="BD38" s="25" t="str">
        <f>IF(AND('Submission Template'!U34="yes",'Submission Template'!BT34&lt;&gt;""),'Submission Template'!BT34,"")</f>
        <v/>
      </c>
      <c r="BE38" s="25" t="str">
        <f>IF(AND('Submission Template'!Z34="yes",'Submission Template'!BY34&lt;&gt;""),'Submission Template'!BY34,"")</f>
        <v/>
      </c>
      <c r="BF38" s="25"/>
      <c r="BG38" s="25"/>
      <c r="BH38" s="25">
        <f t="shared" ref="BH38:BH66" si="4">BH37+1</f>
        <v>2</v>
      </c>
      <c r="BI38" s="27">
        <v>6.31</v>
      </c>
      <c r="BJ38" s="25"/>
      <c r="BK38" s="40" t="str">
        <f>IF(AND($B38&lt;&gt;"",'Submission Template'!$BA$34=1),IF(AND('Submission Template'!U34="yes",$AX38&gt;1,'Submission Template'!BT34&lt;&gt;""),ROUND((($AU38*$E38)/($D38-'Submission Template'!S$26))^2+1,1),""),"")</f>
        <v/>
      </c>
      <c r="BL38" s="40" t="str">
        <f>IF(AND($L38&lt;&gt;"",'Submission Template'!$BB$34=1),IF(AND('Submission Template'!Z34="yes",$AY38&gt;1,'Submission Template'!BY34&lt;&gt;""),ROUND((($AV38*$O38)/($N38-'Submission Template'!V$26))^2+1,1),""),"")</f>
        <v/>
      </c>
      <c r="BM38" s="55">
        <f t="shared" si="3"/>
        <v>8</v>
      </c>
      <c r="BN38" s="6"/>
      <c r="BO38" s="6"/>
      <c r="BP38" s="6"/>
      <c r="BQ38" s="6"/>
      <c r="BR38" s="6"/>
      <c r="BS38" s="6"/>
      <c r="BT38" s="6"/>
      <c r="BU38" s="6"/>
      <c r="BV38" s="6"/>
      <c r="BW38" s="6"/>
      <c r="BX38" s="6"/>
      <c r="BY38" s="6"/>
      <c r="BZ38" s="6"/>
      <c r="CA38" s="6"/>
      <c r="CB38" s="6"/>
      <c r="CC38" s="6"/>
      <c r="CD38" s="6"/>
      <c r="CE38" s="6"/>
      <c r="CF38" s="65">
        <f>IF(AND('Submission Template'!C60="final",'Submission Template'!AH60="yes"),1,0)</f>
        <v>0</v>
      </c>
      <c r="CG38" s="65" t="str">
        <f>IF(AND('Submission Template'!$C60="final",'Submission Template'!$U60="yes",'Submission Template'!$AH60&lt;&gt;"yes"),$D64,$CG37)</f>
        <v/>
      </c>
      <c r="CH38" s="65" t="str">
        <f>IF(AND('Submission Template'!$C60="final",'Submission Template'!$U60="yes",'Submission Template'!$AH60&lt;&gt;"yes"),$C64,$CH37)</f>
        <v/>
      </c>
      <c r="CI38" s="65" t="str">
        <f>IF(AND('Submission Template'!$C60="final",'Submission Template'!$Z60="yes",'Submission Template'!$AH60&lt;&gt;"yes"),$N64,$CI37)</f>
        <v/>
      </c>
      <c r="CJ38" s="65" t="str">
        <f>IF(AND('Submission Template'!$C60="final",'Submission Template'!$Z60="yes",'Submission Template'!$AH60&lt;&gt;"yes"),$M64,$CJ37)</f>
        <v/>
      </c>
      <c r="CK38" s="6"/>
      <c r="CL38" s="6"/>
    </row>
    <row r="39" spans="1:90" x14ac:dyDescent="0.2">
      <c r="A39" s="10"/>
      <c r="B39" s="82" t="str">
        <f>IF('Submission Template'!$BA$34=1,$AX39,"")</f>
        <v/>
      </c>
      <c r="C39" s="83" t="str">
        <f t="shared" si="1"/>
        <v/>
      </c>
      <c r="D39" s="84" t="str">
        <f>IF('Submission Template'!$BA$34=1,IF(AND('Submission Template'!U35="yes",'Submission Template'!BT35&lt;&gt;""),ROUND(AVERAGE(BD$36:BD39),2),""),"")</f>
        <v/>
      </c>
      <c r="E39" s="85" t="str">
        <f>IF('Submission Template'!$BA$34=1,IF($AX39&gt;1,IF(AND('Submission Template'!U35&lt;&gt;"no",'Submission Template'!BT35&lt;&gt;""),STDEV(BD$36:BD39),""),""),"")</f>
        <v/>
      </c>
      <c r="F39" s="86" t="str">
        <f>IF('Submission Template'!$BA$34=1,IF('Submission Template'!BT35&lt;&gt;"",G38,""),"")</f>
        <v/>
      </c>
      <c r="G39" s="86" t="str">
        <f>IF(AND('Submission Template'!$BA$34=1,'Submission Template'!$C35&lt;&gt;""),IF(OR($AX39=1,$AX39=0),0,IF('Submission Template'!$C35="initial",$G38,IF('Submission Template'!U35="yes",MAX(($F39+'Submission Template'!BT35-('Submission Template'!S$26+0.25*$E39)),0),$G38))),"")</f>
        <v/>
      </c>
      <c r="H39" s="86" t="str">
        <f>IF(G39&lt;&gt;"",IF(E39&lt;&gt;"",5*E39,H38),"")</f>
        <v/>
      </c>
      <c r="I39" s="87" t="str">
        <f>IF(G39&lt;&gt;"",IF(OR(B39&gt;=C39,I38=1),1,0),"")</f>
        <v/>
      </c>
      <c r="J39" s="87" t="str">
        <f>IF(G39&lt;&gt;"",IF(AND(AND(G38&gt;H38,G39&gt;H39),B38&lt;&gt;B39),1,IF(J38=1,1,0)),"")</f>
        <v/>
      </c>
      <c r="K39" s="88" t="str">
        <f>IF(G39&lt;&gt;"",IF($BA39=1,IF(AND(J39&lt;&gt;1,I39=1,D39&lt;='Submission Template'!S$26),1,0),K38),"")</f>
        <v/>
      </c>
      <c r="L39" s="82" t="str">
        <f>IF('Submission Template'!$BB$34=1,$AY39,"")</f>
        <v/>
      </c>
      <c r="M39" s="83" t="str">
        <f t="shared" si="2"/>
        <v/>
      </c>
      <c r="N39" s="84" t="str">
        <f>IF('Submission Template'!$BB$34=1,IF(AND('Submission Template'!Z35="yes",'Submission Template'!BY35&lt;&gt;""),ROUND(AVERAGE(BE$36:BE39),2),""),"")</f>
        <v/>
      </c>
      <c r="O39" s="85" t="str">
        <f>IF('Submission Template'!$BB$34=1,IF($AY39&gt;1,IF(AND('Submission Template'!Z35&lt;&gt;"no",'Submission Template'!BY35&lt;&gt;""),STDEV(BE$36:BE39),""),""),"")</f>
        <v/>
      </c>
      <c r="P39" s="86" t="str">
        <f>IF('Submission Template'!$BB$34=1,IF('Submission Template'!BY35&lt;&gt;"",Q38,""),"")</f>
        <v/>
      </c>
      <c r="Q39" s="86" t="str">
        <f>IF(AND('Submission Template'!$BB$34=1,'Submission Template'!$C35&lt;&gt;""),IF(OR($AY39=1,$AY39=0),0,IF('Submission Template'!$C35="initial",$Q38,IF('Submission Template'!Z35="yes",MAX(($P39+'Submission Template'!BY35-('Submission Template'!V$26+0.25*$O39)),0),$Q38))),"")</f>
        <v/>
      </c>
      <c r="R39" s="86" t="str">
        <f>IF(Q39&lt;&gt;"",IF(O39&lt;&gt;"",5*O39,R38),"")</f>
        <v/>
      </c>
      <c r="S39" s="87" t="str">
        <f>IF(Q39&lt;&gt;"",IF(OR(L39&gt;=$M39,S38=1),1,0),"")</f>
        <v/>
      </c>
      <c r="T39" s="87" t="str">
        <f>IF(Q39&lt;&gt;"",IF(AND(AND(Q38&gt;R38,Q39&gt;R39),L38&lt;&gt;L39),1,IF(T38=1,1,0)),"")</f>
        <v/>
      </c>
      <c r="U39" s="88" t="str">
        <f>IF(Q39&lt;&gt;"",IF($BB39=1,IF(AND(T39&lt;&gt;1,S39=1,N39&lt;='Submission Template'!V$26),1,0),U38),"")</f>
        <v/>
      </c>
      <c r="V39" s="10"/>
      <c r="W39" s="10"/>
      <c r="X39" s="10"/>
      <c r="Y39" s="10"/>
      <c r="Z39" s="10"/>
      <c r="AA39" s="10"/>
      <c r="AB39" s="10"/>
      <c r="AC39" s="10"/>
      <c r="AD39" s="10"/>
      <c r="AE39" s="10"/>
      <c r="AF39" s="148"/>
      <c r="AG39" s="149" t="str">
        <f>IF(AND(OR('Submission Template'!U35="yes",AND('Submission Template'!Z35="yes",'Submission Template'!$P$16="yes")),'Submission Template'!AH35="yes"),"Test cannot be invalid AND included in CumSum",IF(OR(AND($Q39&gt;$R39,$N39&lt;&gt;""),AND($G39&gt;H39,$D39&lt;&gt;"")),"Warning:  CumSum statistic exceeds the Action Limit.",""))</f>
        <v/>
      </c>
      <c r="AH39" s="18"/>
      <c r="AI39" s="18"/>
      <c r="AJ39" s="18"/>
      <c r="AK39" s="150"/>
      <c r="AL39" s="187"/>
      <c r="AM39" s="6"/>
      <c r="AN39" s="6"/>
      <c r="AO39" s="6"/>
      <c r="AP39" s="6"/>
      <c r="AQ39" s="23"/>
      <c r="AR39" s="25">
        <f>IF(AND('Submission Template'!BT35&lt;&gt;"",'Submission Template'!S$26&lt;&gt;"",'Submission Template'!U35&lt;&gt;""),1,0)</f>
        <v>0</v>
      </c>
      <c r="AS39" s="25">
        <f>IF(AND('Submission Template'!BY35&lt;&gt;"",'Submission Template'!V$26&lt;&gt;"",'Submission Template'!Z35&lt;&gt;""),1,0)</f>
        <v>0</v>
      </c>
      <c r="AT39" s="25"/>
      <c r="AU39" s="25" t="str">
        <f t="shared" si="0"/>
        <v/>
      </c>
      <c r="AV39" s="25" t="str">
        <f t="shared" si="0"/>
        <v/>
      </c>
      <c r="AW39" s="25"/>
      <c r="AX39" s="25" t="str">
        <f>IF('Submission Template'!$C35&lt;&gt;"",IF('Submission Template'!BT35&lt;&gt;"",IF('Submission Template'!U35="yes",AX38+1,AX38),AX38),"")</f>
        <v/>
      </c>
      <c r="AY39" s="25" t="str">
        <f>IF('Submission Template'!$C35&lt;&gt;"",IF('Submission Template'!BY35&lt;&gt;"",IF('Submission Template'!Z35="yes",AY38+1,AY38),AY38),"")</f>
        <v/>
      </c>
      <c r="AZ39" s="25"/>
      <c r="BA39" s="25" t="str">
        <f>IF('Submission Template'!BT35&lt;&gt;"",IF('Submission Template'!U35="yes",1,0),"")</f>
        <v/>
      </c>
      <c r="BB39" s="25" t="str">
        <f>IF('Submission Template'!BY35&lt;&gt;"",IF('Submission Template'!Z35="yes",1,0),"")</f>
        <v/>
      </c>
      <c r="BC39" s="25"/>
      <c r="BD39" s="25" t="str">
        <f>IF(AND('Submission Template'!U35="yes",'Submission Template'!BT35&lt;&gt;""),'Submission Template'!BT35,"")</f>
        <v/>
      </c>
      <c r="BE39" s="25" t="str">
        <f>IF(AND('Submission Template'!Z35="yes",'Submission Template'!BY35&lt;&gt;""),'Submission Template'!BY35,"")</f>
        <v/>
      </c>
      <c r="BF39" s="25"/>
      <c r="BG39" s="25"/>
      <c r="BH39" s="25">
        <f t="shared" si="4"/>
        <v>3</v>
      </c>
      <c r="BI39" s="27">
        <v>2.92</v>
      </c>
      <c r="BJ39" s="25"/>
      <c r="BK39" s="40" t="str">
        <f>IF(AND($B39&lt;&gt;"",'Submission Template'!$BA$34=1),IF(AND('Submission Template'!U35="yes",$AX39&gt;1,'Submission Template'!BT35&lt;&gt;""),ROUND((($AU39*$E39)/($D39-'Submission Template'!S$26))^2+1,1),""),"")</f>
        <v/>
      </c>
      <c r="BL39" s="40" t="str">
        <f>IF(AND($L39&lt;&gt;"",'Submission Template'!$BB$34=1),IF(AND('Submission Template'!Z35="yes",$AY39&gt;1,'Submission Template'!BY35&lt;&gt;""),ROUND((($AV39*$O39)/($N39-'Submission Template'!V$26))^2+1,1),""),"")</f>
        <v/>
      </c>
      <c r="BM39" s="55">
        <f t="shared" si="3"/>
        <v>8</v>
      </c>
      <c r="BN39" s="6"/>
      <c r="BO39" s="6"/>
      <c r="BP39" s="6"/>
      <c r="BQ39" s="6"/>
      <c r="BR39" s="6"/>
      <c r="BS39" s="6"/>
      <c r="BT39" s="6"/>
      <c r="BU39" s="6"/>
      <c r="BV39" s="6"/>
      <c r="BW39" s="6"/>
      <c r="BX39" s="6"/>
      <c r="BY39" s="6"/>
      <c r="BZ39" s="6"/>
      <c r="CA39" s="6"/>
      <c r="CB39" s="6"/>
      <c r="CC39" s="6"/>
      <c r="CD39" s="6"/>
      <c r="CE39" s="6"/>
      <c r="CF39" s="65">
        <f>IF(AND('Submission Template'!C61="final",'Submission Template'!AH61="yes"),1,0)</f>
        <v>0</v>
      </c>
      <c r="CG39" s="65" t="str">
        <f>IF(AND('Submission Template'!$C61="final",'Submission Template'!$U61="yes",'Submission Template'!$AH61&lt;&gt;"yes"),$D65,$CG38)</f>
        <v/>
      </c>
      <c r="CH39" s="65" t="str">
        <f>IF(AND('Submission Template'!$C61="final",'Submission Template'!$U61="yes",'Submission Template'!$AH61&lt;&gt;"yes"),$C65,$CH38)</f>
        <v/>
      </c>
      <c r="CI39" s="65" t="str">
        <f>IF(AND('Submission Template'!$C61="final",'Submission Template'!$Z61="yes",'Submission Template'!$AH61&lt;&gt;"yes"),$N65,$CI38)</f>
        <v/>
      </c>
      <c r="CJ39" s="65" t="str">
        <f>IF(AND('Submission Template'!$C61="final",'Submission Template'!$Z61="yes",'Submission Template'!$AH61&lt;&gt;"yes"),$M65,$CJ38)</f>
        <v/>
      </c>
      <c r="CK39" s="6"/>
      <c r="CL39" s="6"/>
    </row>
    <row r="40" spans="1:90" x14ac:dyDescent="0.2">
      <c r="A40" s="10"/>
      <c r="B40" s="82" t="str">
        <f>IF('Submission Template'!$BA$34=1,$AX40,"")</f>
        <v/>
      </c>
      <c r="C40" s="83" t="str">
        <f t="shared" si="1"/>
        <v/>
      </c>
      <c r="D40" s="84" t="str">
        <f>IF('Submission Template'!$BA$34=1,IF(AND('Submission Template'!U36="yes",'Submission Template'!BT36&lt;&gt;""),ROUND(AVERAGE(BD$36:BD40),2),""),"")</f>
        <v/>
      </c>
      <c r="E40" s="85" t="str">
        <f>IF('Submission Template'!$BA$34=1,IF($AX40&gt;1,IF(AND('Submission Template'!U36&lt;&gt;"no",'Submission Template'!BT36&lt;&gt;""),STDEV(BD$36:BD40),""),""),"")</f>
        <v/>
      </c>
      <c r="F40" s="86" t="str">
        <f>IF('Submission Template'!$BA$34=1,IF('Submission Template'!BT36&lt;&gt;"",G39,""),"")</f>
        <v/>
      </c>
      <c r="G40" s="86" t="str">
        <f>IF(AND('Submission Template'!$BA$34=1,'Submission Template'!$C36&lt;&gt;""),IF(OR($AX40=1,$AX40=0),0,IF('Submission Template'!$C36="initial",$G39,IF('Submission Template'!U36="yes",MAX(($F40+'Submission Template'!BT36-('Submission Template'!S$26+0.25*$E40)),0),$G39))),"")</f>
        <v/>
      </c>
      <c r="H40" s="86" t="str">
        <f t="shared" ref="H40:H103" si="5">IF(G40&lt;&gt;"",IF(E40&lt;&gt;"",5*E40,H39),"")</f>
        <v/>
      </c>
      <c r="I40" s="87" t="str">
        <f t="shared" ref="I40:I103" si="6">IF(G40&lt;&gt;"",IF(OR(B40&gt;=C40,I39=1),1,0),"")</f>
        <v/>
      </c>
      <c r="J40" s="87" t="str">
        <f t="shared" ref="J40:J103" si="7">IF(G40&lt;&gt;"",IF(AND(AND(G39&gt;H39,G40&gt;H40),B39&lt;&gt;B40),1,IF(J39=1,1,0)),"")</f>
        <v/>
      </c>
      <c r="K40" s="88" t="str">
        <f>IF(G40&lt;&gt;"",IF($BA40=1,IF(AND(J40&lt;&gt;1,I40=1,D40&lt;='Submission Template'!S$26),1,0),K39),"")</f>
        <v/>
      </c>
      <c r="L40" s="82" t="str">
        <f>IF('Submission Template'!$BB$34=1,$AY40,"")</f>
        <v/>
      </c>
      <c r="M40" s="83" t="str">
        <f t="shared" si="2"/>
        <v/>
      </c>
      <c r="N40" s="84" t="str">
        <f>IF('Submission Template'!$BB$34=1,IF(AND('Submission Template'!Z36="yes",'Submission Template'!BY36&lt;&gt;""),ROUND(AVERAGE(BE$36:BE40),2),""),"")</f>
        <v/>
      </c>
      <c r="O40" s="85" t="str">
        <f>IF('Submission Template'!$BB$34=1,IF($AY40&gt;1,IF(AND('Submission Template'!Z36&lt;&gt;"no",'Submission Template'!BY36&lt;&gt;""),STDEV(BE$36:BE40),""),""),"")</f>
        <v/>
      </c>
      <c r="P40" s="86" t="str">
        <f>IF('Submission Template'!$BB$34=1,IF('Submission Template'!BY36&lt;&gt;"",Q39,""),"")</f>
        <v/>
      </c>
      <c r="Q40" s="86" t="str">
        <f>IF(AND('Submission Template'!$BB$34=1,'Submission Template'!$C36&lt;&gt;""),IF(OR($AY40=1,$AY40=0),0,IF('Submission Template'!$C36="initial",$Q39,IF('Submission Template'!Z36="yes",MAX(($P40+'Submission Template'!BY36-('Submission Template'!V$26+0.25*$O40)),0),$Q39))),"")</f>
        <v/>
      </c>
      <c r="R40" s="86" t="str">
        <f t="shared" ref="R40:R103" si="8">IF(Q40&lt;&gt;"",IF(O40&lt;&gt;"",5*O40,R39),"")</f>
        <v/>
      </c>
      <c r="S40" s="87" t="str">
        <f t="shared" ref="S40:S103" si="9">IF(Q40&lt;&gt;"",IF(OR(L40&gt;=$M40,S39=1),1,0),"")</f>
        <v/>
      </c>
      <c r="T40" s="87" t="str">
        <f t="shared" ref="T40:T103" si="10">IF(Q40&lt;&gt;"",IF(AND(AND(Q39&gt;R39,Q40&gt;R40),L39&lt;&gt;L40),1,IF(T39=1,1,0)),"")</f>
        <v/>
      </c>
      <c r="U40" s="88" t="str">
        <f>IF(Q40&lt;&gt;"",IF($BB40=1,IF(AND(T40&lt;&gt;1,S40=1,N40&lt;='Submission Template'!V$26),1,0),U39),"")</f>
        <v/>
      </c>
      <c r="V40" s="10"/>
      <c r="W40" s="10"/>
      <c r="X40" s="10"/>
      <c r="Y40" s="10"/>
      <c r="Z40" s="10"/>
      <c r="AA40" s="10"/>
      <c r="AB40" s="10"/>
      <c r="AC40" s="10"/>
      <c r="AD40" s="10"/>
      <c r="AE40" s="10"/>
      <c r="AF40" s="148"/>
      <c r="AG40" s="149" t="str">
        <f>IF(AND(OR('Submission Template'!U36="yes",AND('Submission Template'!Z36="yes",'Submission Template'!$P$16="yes")),'Submission Template'!AH36="yes"),"Test cannot be invalid AND included in CumSum",IF(OR(AND($Q40&gt;$R40,$N40&lt;&gt;""),AND($G40&gt;H40,$D40&lt;&gt;"")),"Warning:  CumSum statistic exceeds the Action Limit.",""))</f>
        <v/>
      </c>
      <c r="AH40" s="18"/>
      <c r="AI40" s="18"/>
      <c r="AJ40" s="18"/>
      <c r="AK40" s="150"/>
      <c r="AL40" s="187"/>
      <c r="AM40" s="6"/>
      <c r="AN40" s="6"/>
      <c r="AO40" s="6"/>
      <c r="AP40" s="6"/>
      <c r="AQ40" s="23"/>
      <c r="AR40" s="25">
        <f>IF(AND('Submission Template'!BT36&lt;&gt;"",'Submission Template'!S$26&lt;&gt;"",'Submission Template'!U36&lt;&gt;""),1,0)</f>
        <v>0</v>
      </c>
      <c r="AS40" s="25">
        <f>IF(AND('Submission Template'!BY36&lt;&gt;"",'Submission Template'!V$26&lt;&gt;"",'Submission Template'!Z36&lt;&gt;""),1,0)</f>
        <v>0</v>
      </c>
      <c r="AT40" s="25"/>
      <c r="AU40" s="25" t="str">
        <f t="shared" si="0"/>
        <v/>
      </c>
      <c r="AV40" s="25" t="str">
        <f t="shared" si="0"/>
        <v/>
      </c>
      <c r="AW40" s="25"/>
      <c r="AX40" s="25" t="str">
        <f>IF('Submission Template'!$C36&lt;&gt;"",IF('Submission Template'!BT36&lt;&gt;"",IF('Submission Template'!U36="yes",AX39+1,AX39),AX39),"")</f>
        <v/>
      </c>
      <c r="AY40" s="25" t="str">
        <f>IF('Submission Template'!$C36&lt;&gt;"",IF('Submission Template'!BY36&lt;&gt;"",IF('Submission Template'!Z36="yes",AY39+1,AY39),AY39),"")</f>
        <v/>
      </c>
      <c r="AZ40" s="25"/>
      <c r="BA40" s="25" t="str">
        <f>IF('Submission Template'!BT36&lt;&gt;"",IF('Submission Template'!U36="yes",1,0),"")</f>
        <v/>
      </c>
      <c r="BB40" s="25" t="str">
        <f>IF('Submission Template'!BY36&lt;&gt;"",IF('Submission Template'!Z36="yes",1,0),"")</f>
        <v/>
      </c>
      <c r="BC40" s="25"/>
      <c r="BD40" s="25" t="str">
        <f>IF(AND('Submission Template'!U36="yes",'Submission Template'!BT36&lt;&gt;""),'Submission Template'!BT36,"")</f>
        <v/>
      </c>
      <c r="BE40" s="25" t="str">
        <f>IF(AND('Submission Template'!Z36="yes",'Submission Template'!BY36&lt;&gt;""),'Submission Template'!BY36,"")</f>
        <v/>
      </c>
      <c r="BF40" s="25"/>
      <c r="BG40" s="25"/>
      <c r="BH40" s="25">
        <f t="shared" si="4"/>
        <v>4</v>
      </c>
      <c r="BI40" s="27">
        <v>2.35</v>
      </c>
      <c r="BJ40" s="25"/>
      <c r="BK40" s="40" t="str">
        <f>IF(AND($B40&lt;&gt;"",'Submission Template'!$BA$34=1),IF(AND('Submission Template'!U36="yes",$AX40&gt;1,'Submission Template'!BT36&lt;&gt;""),ROUND((($AU40*$E40)/($D40-'Submission Template'!S$26))^2+1,1),""),"")</f>
        <v/>
      </c>
      <c r="BL40" s="40" t="str">
        <f>IF(AND($L40&lt;&gt;"",'Submission Template'!$BB$34=1),IF(AND('Submission Template'!Z36="yes",$AY40&gt;1,'Submission Template'!BY36&lt;&gt;""),ROUND((($AV40*$O40)/($N40-'Submission Template'!V$26))^2+1,1),""),"")</f>
        <v/>
      </c>
      <c r="BM40" s="55">
        <f t="shared" si="3"/>
        <v>8</v>
      </c>
      <c r="BN40" s="6"/>
      <c r="BO40" s="6"/>
      <c r="BP40" s="6"/>
      <c r="BQ40" s="6"/>
      <c r="BR40" s="6"/>
      <c r="BS40" s="6"/>
      <c r="BT40" s="6"/>
      <c r="BU40" s="6"/>
      <c r="BV40" s="6"/>
      <c r="BW40" s="6"/>
      <c r="BX40" s="6"/>
      <c r="BY40" s="6"/>
      <c r="BZ40" s="6"/>
      <c r="CA40" s="6"/>
      <c r="CB40" s="6"/>
      <c r="CC40" s="6"/>
      <c r="CD40" s="6"/>
      <c r="CE40" s="6"/>
      <c r="CF40" s="65">
        <f>IF(AND('Submission Template'!C62="final",'Submission Template'!AH62="yes"),1,0)</f>
        <v>0</v>
      </c>
      <c r="CG40" s="65" t="str">
        <f>IF(AND('Submission Template'!$C62="final",'Submission Template'!$U62="yes",'Submission Template'!$AH62&lt;&gt;"yes"),$D66,$CG39)</f>
        <v/>
      </c>
      <c r="CH40" s="65" t="str">
        <f>IF(AND('Submission Template'!$C62="final",'Submission Template'!$U62="yes",'Submission Template'!$AH62&lt;&gt;"yes"),$C66,$CH39)</f>
        <v/>
      </c>
      <c r="CI40" s="65" t="str">
        <f>IF(AND('Submission Template'!$C62="final",'Submission Template'!$Z62="yes",'Submission Template'!$AH62&lt;&gt;"yes"),$N66,$CI39)</f>
        <v/>
      </c>
      <c r="CJ40" s="65" t="str">
        <f>IF(AND('Submission Template'!$C62="final",'Submission Template'!$Z62="yes",'Submission Template'!$AH62&lt;&gt;"yes"),$M66,$CJ39)</f>
        <v/>
      </c>
      <c r="CK40" s="6"/>
      <c r="CL40" s="6"/>
    </row>
    <row r="41" spans="1:90" x14ac:dyDescent="0.2">
      <c r="A41" s="10"/>
      <c r="B41" s="82" t="str">
        <f>IF('Submission Template'!$BA$34=1,$AX41,"")</f>
        <v/>
      </c>
      <c r="C41" s="83" t="str">
        <f t="shared" si="1"/>
        <v/>
      </c>
      <c r="D41" s="84" t="str">
        <f>IF('Submission Template'!$BA$34=1,IF(AND('Submission Template'!U37="yes",'Submission Template'!BT37&lt;&gt;""),ROUND(AVERAGE(BD$36:BD41),2),""),"")</f>
        <v/>
      </c>
      <c r="E41" s="85" t="str">
        <f>IF('Submission Template'!$BA$34=1,IF($AX41&gt;1,IF(AND('Submission Template'!U37&lt;&gt;"no",'Submission Template'!BT37&lt;&gt;""),STDEV(BD$36:BD41),""),""),"")</f>
        <v/>
      </c>
      <c r="F41" s="86" t="str">
        <f>IF('Submission Template'!$BA$34=1,IF('Submission Template'!BT37&lt;&gt;"",G40,""),"")</f>
        <v/>
      </c>
      <c r="G41" s="86" t="str">
        <f>IF(AND('Submission Template'!$BA$34=1,'Submission Template'!$C37&lt;&gt;""),IF(OR($AX41=1,$AX41=0),0,IF('Submission Template'!$C37="initial",$G40,IF('Submission Template'!U37="yes",MAX(($F41+'Submission Template'!BT37-('Submission Template'!S$26+0.25*$E41)),0),$G40))),"")</f>
        <v/>
      </c>
      <c r="H41" s="86" t="str">
        <f t="shared" si="5"/>
        <v/>
      </c>
      <c r="I41" s="87" t="str">
        <f t="shared" si="6"/>
        <v/>
      </c>
      <c r="J41" s="87" t="str">
        <f t="shared" si="7"/>
        <v/>
      </c>
      <c r="K41" s="88" t="str">
        <f>IF(G41&lt;&gt;"",IF($BA41=1,IF(AND(J41&lt;&gt;1,I41=1,D41&lt;='Submission Template'!S$26),1,0),K40),"")</f>
        <v/>
      </c>
      <c r="L41" s="82" t="str">
        <f>IF('Submission Template'!$BB$34=1,$AY41,"")</f>
        <v/>
      </c>
      <c r="M41" s="83" t="str">
        <f t="shared" si="2"/>
        <v/>
      </c>
      <c r="N41" s="84" t="str">
        <f>IF('Submission Template'!$BB$34=1,IF(AND('Submission Template'!Z37="yes",'Submission Template'!BY37&lt;&gt;""),ROUND(AVERAGE(BE$36:BE41),2),""),"")</f>
        <v/>
      </c>
      <c r="O41" s="85" t="str">
        <f>IF('Submission Template'!$BB$34=1,IF($AY41&gt;1,IF(AND('Submission Template'!Z37&lt;&gt;"no",'Submission Template'!BY37&lt;&gt;""),STDEV(BE$36:BE41),""),""),"")</f>
        <v/>
      </c>
      <c r="P41" s="86" t="str">
        <f>IF('Submission Template'!$BB$34=1,IF('Submission Template'!BY37&lt;&gt;"",Q40,""),"")</f>
        <v/>
      </c>
      <c r="Q41" s="86" t="str">
        <f>IF(AND('Submission Template'!$BB$34=1,'Submission Template'!$C37&lt;&gt;""),IF(OR($AY41=1,$AY41=0),0,IF('Submission Template'!$C37="initial",$Q40,IF('Submission Template'!Z37="yes",MAX(($P41+'Submission Template'!BY37-('Submission Template'!V$26+0.25*$O41)),0),$Q40))),"")</f>
        <v/>
      </c>
      <c r="R41" s="86" t="str">
        <f t="shared" si="8"/>
        <v/>
      </c>
      <c r="S41" s="87" t="str">
        <f t="shared" si="9"/>
        <v/>
      </c>
      <c r="T41" s="87" t="str">
        <f t="shared" si="10"/>
        <v/>
      </c>
      <c r="U41" s="88" t="str">
        <f>IF(Q41&lt;&gt;"",IF($BB41=1,IF(AND(T41&lt;&gt;1,S41=1,N41&lt;='Submission Template'!V$26),1,0),U40),"")</f>
        <v/>
      </c>
      <c r="V41" s="10"/>
      <c r="W41" s="10"/>
      <c r="X41" s="10"/>
      <c r="Y41" s="10"/>
      <c r="Z41" s="10"/>
      <c r="AA41" s="10"/>
      <c r="AB41" s="10"/>
      <c r="AC41" s="10"/>
      <c r="AD41" s="10"/>
      <c r="AE41" s="10"/>
      <c r="AF41" s="148"/>
      <c r="AG41" s="149" t="str">
        <f>IF(AND(OR('Submission Template'!U37="yes",AND('Submission Template'!Z37="yes",'Submission Template'!$P$16="yes")),'Submission Template'!AH37="yes"),"Test cannot be invalid AND included in CumSum",IF(OR(AND($Q41&gt;$R41,$N41&lt;&gt;""),AND($G41&gt;H41,$D41&lt;&gt;"")),"Warning:  CumSum statistic exceeds the Action Limit.",""))</f>
        <v/>
      </c>
      <c r="AH41" s="18"/>
      <c r="AI41" s="18"/>
      <c r="AJ41" s="18"/>
      <c r="AK41" s="150"/>
      <c r="AL41" s="187"/>
      <c r="AM41" s="6"/>
      <c r="AN41" s="6"/>
      <c r="AO41" s="6"/>
      <c r="AP41" s="6"/>
      <c r="AQ41" s="23"/>
      <c r="AR41" s="25">
        <f>IF(AND('Submission Template'!BT37&lt;&gt;"",'Submission Template'!S$26&lt;&gt;"",'Submission Template'!U37&lt;&gt;""),1,0)</f>
        <v>0</v>
      </c>
      <c r="AS41" s="25">
        <f>IF(AND('Submission Template'!BY37&lt;&gt;"",'Submission Template'!V$26&lt;&gt;"",'Submission Template'!Z37&lt;&gt;""),1,0)</f>
        <v>0</v>
      </c>
      <c r="AT41" s="25"/>
      <c r="AU41" s="25" t="str">
        <f t="shared" si="0"/>
        <v/>
      </c>
      <c r="AV41" s="25" t="str">
        <f t="shared" si="0"/>
        <v/>
      </c>
      <c r="AW41" s="25"/>
      <c r="AX41" s="25" t="str">
        <f>IF('Submission Template'!$C37&lt;&gt;"",IF('Submission Template'!BT37&lt;&gt;"",IF('Submission Template'!U37="yes",AX40+1,AX40),AX40),"")</f>
        <v/>
      </c>
      <c r="AY41" s="25" t="str">
        <f>IF('Submission Template'!$C37&lt;&gt;"",IF('Submission Template'!BY37&lt;&gt;"",IF('Submission Template'!Z37="yes",AY40+1,AY40),AY40),"")</f>
        <v/>
      </c>
      <c r="AZ41" s="25"/>
      <c r="BA41" s="25" t="str">
        <f>IF('Submission Template'!BT37&lt;&gt;"",IF('Submission Template'!U37="yes",1,0),"")</f>
        <v/>
      </c>
      <c r="BB41" s="25" t="str">
        <f>IF('Submission Template'!BY37&lt;&gt;"",IF('Submission Template'!Z37="yes",1,0),"")</f>
        <v/>
      </c>
      <c r="BC41" s="25"/>
      <c r="BD41" s="25" t="str">
        <f>IF(AND('Submission Template'!U37="yes",'Submission Template'!BT37&lt;&gt;""),'Submission Template'!BT37,"")</f>
        <v/>
      </c>
      <c r="BE41" s="25" t="str">
        <f>IF(AND('Submission Template'!Z37="yes",'Submission Template'!BY37&lt;&gt;""),'Submission Template'!BY37,"")</f>
        <v/>
      </c>
      <c r="BF41" s="25"/>
      <c r="BG41" s="25"/>
      <c r="BH41" s="25">
        <f t="shared" si="4"/>
        <v>5</v>
      </c>
      <c r="BI41" s="27">
        <v>2.13</v>
      </c>
      <c r="BJ41" s="25"/>
      <c r="BK41" s="40" t="str">
        <f>IF(AND($B41&lt;&gt;"",'Submission Template'!$BA$34=1),IF(AND('Submission Template'!U37="yes",$AX41&gt;1,'Submission Template'!BT37&lt;&gt;""),ROUND((($AU41*$E41)/($D41-'Submission Template'!S$26))^2+1,1),""),"")</f>
        <v/>
      </c>
      <c r="BL41" s="40" t="str">
        <f>IF(AND($L41&lt;&gt;"",'Submission Template'!$BB$34=1),IF(AND('Submission Template'!Z37="yes",$AY41&gt;1,'Submission Template'!BY37&lt;&gt;""),ROUND((($AV41*$O41)/($N41-'Submission Template'!V$26))^2+1,1),""),"")</f>
        <v/>
      </c>
      <c r="BM41" s="55">
        <f t="shared" si="3"/>
        <v>8</v>
      </c>
      <c r="BN41" s="6"/>
      <c r="BO41" s="6"/>
      <c r="BP41" s="6"/>
      <c r="BQ41" s="6"/>
      <c r="BR41" s="6"/>
      <c r="BS41" s="6"/>
      <c r="BT41" s="6"/>
      <c r="BU41" s="6"/>
      <c r="BV41" s="6"/>
      <c r="BW41" s="6"/>
      <c r="BX41" s="6"/>
      <c r="BY41" s="6"/>
      <c r="BZ41" s="6"/>
      <c r="CA41" s="6"/>
      <c r="CB41" s="6"/>
      <c r="CC41" s="6"/>
      <c r="CD41" s="6"/>
      <c r="CE41" s="6"/>
      <c r="CF41" s="65">
        <f>IF(AND('Submission Template'!C63="final",'Submission Template'!AH63="yes"),1,0)</f>
        <v>0</v>
      </c>
      <c r="CG41" s="65" t="str">
        <f>IF(AND('Submission Template'!$C63="final",'Submission Template'!$U63="yes",'Submission Template'!$AH63&lt;&gt;"yes"),$D67,$CG40)</f>
        <v/>
      </c>
      <c r="CH41" s="65" t="str">
        <f>IF(AND('Submission Template'!$C63="final",'Submission Template'!$U63="yes",'Submission Template'!$AH63&lt;&gt;"yes"),$C67,$CH40)</f>
        <v/>
      </c>
      <c r="CI41" s="65" t="str">
        <f>IF(AND('Submission Template'!$C63="final",'Submission Template'!$Z63="yes",'Submission Template'!$AH63&lt;&gt;"yes"),$N67,$CI40)</f>
        <v/>
      </c>
      <c r="CJ41" s="65" t="str">
        <f>IF(AND('Submission Template'!$C63="final",'Submission Template'!$Z63="yes",'Submission Template'!$AH63&lt;&gt;"yes"),$M67,$CJ40)</f>
        <v/>
      </c>
      <c r="CK41" s="6"/>
      <c r="CL41" s="6"/>
    </row>
    <row r="42" spans="1:90" x14ac:dyDescent="0.2">
      <c r="A42" s="10"/>
      <c r="B42" s="82" t="str">
        <f>IF('Submission Template'!$BA$34=1,$AX42,"")</f>
        <v/>
      </c>
      <c r="C42" s="83" t="str">
        <f t="shared" si="1"/>
        <v/>
      </c>
      <c r="D42" s="84" t="str">
        <f>IF('Submission Template'!$BA$34=1,IF(AND('Submission Template'!U38="yes",'Submission Template'!BT38&lt;&gt;""),ROUND(AVERAGE(BD$36:BD42),2),""),"")</f>
        <v/>
      </c>
      <c r="E42" s="85" t="str">
        <f>IF('Submission Template'!$BA$34=1,IF($AX42&gt;1,IF(AND('Submission Template'!U38&lt;&gt;"no",'Submission Template'!BT38&lt;&gt;""),STDEV(BD$36:BD42),""),""),"")</f>
        <v/>
      </c>
      <c r="F42" s="86" t="str">
        <f>IF('Submission Template'!$BA$34=1,IF('Submission Template'!BT38&lt;&gt;"",G41,""),"")</f>
        <v/>
      </c>
      <c r="G42" s="86" t="str">
        <f>IF(AND('Submission Template'!$BA$34=1,'Submission Template'!$C38&lt;&gt;""),IF(OR($AX42=1,$AX42=0),0,IF('Submission Template'!$C38="initial",$G41,IF('Submission Template'!U38="yes",MAX(($F42+'Submission Template'!BT38-('Submission Template'!S$26+0.25*$E42)),0),$G41))),"")</f>
        <v/>
      </c>
      <c r="H42" s="86" t="str">
        <f t="shared" si="5"/>
        <v/>
      </c>
      <c r="I42" s="87" t="str">
        <f t="shared" si="6"/>
        <v/>
      </c>
      <c r="J42" s="87" t="str">
        <f t="shared" si="7"/>
        <v/>
      </c>
      <c r="K42" s="88" t="str">
        <f>IF(G42&lt;&gt;"",IF($BA42=1,IF(AND(J42&lt;&gt;1,I42=1,D42&lt;='Submission Template'!S$26),1,0),K41),"")</f>
        <v/>
      </c>
      <c r="L42" s="82" t="str">
        <f>IF('Submission Template'!$BB$34=1,$AY42,"")</f>
        <v/>
      </c>
      <c r="M42" s="83" t="str">
        <f t="shared" si="2"/>
        <v/>
      </c>
      <c r="N42" s="84" t="str">
        <f>IF('Submission Template'!$BB$34=1,IF(AND('Submission Template'!Z38="yes",'Submission Template'!BY38&lt;&gt;""),ROUND(AVERAGE(BE$36:BE42),2),""),"")</f>
        <v/>
      </c>
      <c r="O42" s="85" t="str">
        <f>IF('Submission Template'!$BB$34=1,IF($AY42&gt;1,IF(AND('Submission Template'!Z38&lt;&gt;"no",'Submission Template'!BY38&lt;&gt;""),STDEV(BE$36:BE42),""),""),"")</f>
        <v/>
      </c>
      <c r="P42" s="86" t="str">
        <f>IF('Submission Template'!$BB$34=1,IF('Submission Template'!BY38&lt;&gt;"",Q41,""),"")</f>
        <v/>
      </c>
      <c r="Q42" s="86" t="str">
        <f>IF(AND('Submission Template'!$BB$34=1,'Submission Template'!$C38&lt;&gt;""),IF(OR($AY42=1,$AY42=0),0,IF('Submission Template'!$C38="initial",$Q41,IF('Submission Template'!Z38="yes",MAX(($P42+'Submission Template'!BY38-('Submission Template'!V$26+0.25*$O42)),0),$Q41))),"")</f>
        <v/>
      </c>
      <c r="R42" s="86" t="str">
        <f t="shared" si="8"/>
        <v/>
      </c>
      <c r="S42" s="87" t="str">
        <f t="shared" si="9"/>
        <v/>
      </c>
      <c r="T42" s="87" t="str">
        <f t="shared" si="10"/>
        <v/>
      </c>
      <c r="U42" s="88" t="str">
        <f>IF(Q42&lt;&gt;"",IF($BB42=1,IF(AND(T42&lt;&gt;1,S42=1,N42&lt;='Submission Template'!V$26),1,0),U41),"")</f>
        <v/>
      </c>
      <c r="V42" s="10"/>
      <c r="W42" s="10"/>
      <c r="X42" s="10"/>
      <c r="Y42" s="10"/>
      <c r="Z42" s="10"/>
      <c r="AA42" s="10"/>
      <c r="AB42" s="10"/>
      <c r="AC42" s="10"/>
      <c r="AD42" s="10"/>
      <c r="AE42" s="10"/>
      <c r="AF42" s="148"/>
      <c r="AG42" s="149" t="str">
        <f>IF(AND(OR('Submission Template'!U38="yes",AND('Submission Template'!Z38="yes",'Submission Template'!$P$16="yes")),'Submission Template'!AH38="yes"),"Test cannot be invalid AND included in CumSum",IF(OR(AND($Q42&gt;$R42,$N42&lt;&gt;""),AND($G42&gt;H42,$D42&lt;&gt;"")),"Warning:  CumSum statistic exceeds the Action Limit.",""))</f>
        <v/>
      </c>
      <c r="AH42" s="18"/>
      <c r="AI42" s="18"/>
      <c r="AJ42" s="18"/>
      <c r="AK42" s="150"/>
      <c r="AL42" s="187"/>
      <c r="AM42" s="6"/>
      <c r="AN42" s="6"/>
      <c r="AO42" s="6"/>
      <c r="AP42" s="6"/>
      <c r="AQ42" s="23"/>
      <c r="AR42" s="25">
        <f>IF(AND('Submission Template'!BT38&lt;&gt;"",'Submission Template'!S$26&lt;&gt;"",'Submission Template'!U38&lt;&gt;""),1,0)</f>
        <v>0</v>
      </c>
      <c r="AS42" s="25">
        <f>IF(AND('Submission Template'!BY38&lt;&gt;"",'Submission Template'!V$26&lt;&gt;"",'Submission Template'!Z38&lt;&gt;""),1,0)</f>
        <v>0</v>
      </c>
      <c r="AT42" s="25"/>
      <c r="AU42" s="25" t="str">
        <f t="shared" si="0"/>
        <v/>
      </c>
      <c r="AV42" s="25" t="str">
        <f t="shared" si="0"/>
        <v/>
      </c>
      <c r="AW42" s="25"/>
      <c r="AX42" s="25" t="str">
        <f>IF('Submission Template'!$C38&lt;&gt;"",IF('Submission Template'!BT38&lt;&gt;"",IF('Submission Template'!U38="yes",AX41+1,AX41),AX41),"")</f>
        <v/>
      </c>
      <c r="AY42" s="25" t="str">
        <f>IF('Submission Template'!$C38&lt;&gt;"",IF('Submission Template'!BY38&lt;&gt;"",IF('Submission Template'!Z38="yes",AY41+1,AY41),AY41),"")</f>
        <v/>
      </c>
      <c r="AZ42" s="25"/>
      <c r="BA42" s="25" t="str">
        <f>IF('Submission Template'!BT38&lt;&gt;"",IF('Submission Template'!U38="yes",1,0),"")</f>
        <v/>
      </c>
      <c r="BB42" s="25" t="str">
        <f>IF('Submission Template'!BY38&lt;&gt;"",IF('Submission Template'!Z38="yes",1,0),"")</f>
        <v/>
      </c>
      <c r="BC42" s="25"/>
      <c r="BD42" s="25" t="str">
        <f>IF(AND('Submission Template'!U38="yes",'Submission Template'!BT38&lt;&gt;""),'Submission Template'!BT38,"")</f>
        <v/>
      </c>
      <c r="BE42" s="25" t="str">
        <f>IF(AND('Submission Template'!Z38="yes",'Submission Template'!BY38&lt;&gt;""),'Submission Template'!BY38,"")</f>
        <v/>
      </c>
      <c r="BF42" s="25"/>
      <c r="BG42" s="25"/>
      <c r="BH42" s="25">
        <f t="shared" si="4"/>
        <v>6</v>
      </c>
      <c r="BI42" s="27">
        <v>2.02</v>
      </c>
      <c r="BJ42" s="25"/>
      <c r="BK42" s="40" t="str">
        <f>IF(AND($B42&lt;&gt;"",'Submission Template'!$BA$34=1),IF(AND('Submission Template'!U38="yes",$AX42&gt;1,'Submission Template'!BT38&lt;&gt;""),ROUND((($AU42*$E42)/($D42-'Submission Template'!S$26))^2+1,1),""),"")</f>
        <v/>
      </c>
      <c r="BL42" s="40" t="str">
        <f>IF(AND($L42&lt;&gt;"",'Submission Template'!$BB$34=1),IF(AND('Submission Template'!Z38="yes",$AY42&gt;1,'Submission Template'!BY38&lt;&gt;""),ROUND((($AV42*$O42)/($N42-'Submission Template'!V$26))^2+1,1),""),"")</f>
        <v/>
      </c>
      <c r="BM42" s="55">
        <f t="shared" si="3"/>
        <v>8</v>
      </c>
      <c r="BN42" s="6"/>
      <c r="BO42" s="6"/>
      <c r="BP42" s="6"/>
      <c r="BQ42" s="6"/>
      <c r="BR42" s="6"/>
      <c r="BS42" s="6"/>
      <c r="BT42" s="6"/>
      <c r="BU42" s="6"/>
      <c r="BV42" s="6"/>
      <c r="BW42" s="6"/>
      <c r="BX42" s="6"/>
      <c r="BY42" s="6"/>
      <c r="BZ42" s="6"/>
      <c r="CA42" s="6"/>
      <c r="CB42" s="6"/>
      <c r="CC42" s="6"/>
      <c r="CD42" s="6"/>
      <c r="CE42" s="6"/>
      <c r="CF42" s="65">
        <f>IF(AND('Submission Template'!C64="final",'Submission Template'!AH64="yes"),1,0)</f>
        <v>0</v>
      </c>
      <c r="CG42" s="65" t="str">
        <f>IF(AND('Submission Template'!$C64="final",'Submission Template'!$U64="yes",'Submission Template'!$AH64&lt;&gt;"yes"),$D68,$CG41)</f>
        <v/>
      </c>
      <c r="CH42" s="65" t="str">
        <f>IF(AND('Submission Template'!$C64="final",'Submission Template'!$U64="yes",'Submission Template'!$AH64&lt;&gt;"yes"),$C68,$CH41)</f>
        <v/>
      </c>
      <c r="CI42" s="65" t="str">
        <f>IF(AND('Submission Template'!$C64="final",'Submission Template'!$Z64="yes",'Submission Template'!$AH64&lt;&gt;"yes"),$N68,$CI41)</f>
        <v/>
      </c>
      <c r="CJ42" s="65" t="str">
        <f>IF(AND('Submission Template'!$C64="final",'Submission Template'!$Z64="yes",'Submission Template'!$AH64&lt;&gt;"yes"),$M68,$CJ41)</f>
        <v/>
      </c>
      <c r="CK42" s="6"/>
      <c r="CL42" s="6"/>
    </row>
    <row r="43" spans="1:90" x14ac:dyDescent="0.2">
      <c r="A43" s="10"/>
      <c r="B43" s="82" t="str">
        <f>IF('Submission Template'!$BA$34=1,$AX43,"")</f>
        <v/>
      </c>
      <c r="C43" s="83" t="str">
        <f t="shared" si="1"/>
        <v/>
      </c>
      <c r="D43" s="84" t="str">
        <f>IF('Submission Template'!$BA$34=1,IF(AND('Submission Template'!U39="yes",'Submission Template'!BT39&lt;&gt;""),ROUND(AVERAGE(BD$36:BD43),2),""),"")</f>
        <v/>
      </c>
      <c r="E43" s="85" t="str">
        <f>IF('Submission Template'!$BA$34=1,IF($AX43&gt;1,IF(AND('Submission Template'!U39&lt;&gt;"no",'Submission Template'!BT39&lt;&gt;""),STDEV(BD$36:BD43),""),""),"")</f>
        <v/>
      </c>
      <c r="F43" s="86" t="str">
        <f>IF('Submission Template'!$BA$34=1,IF('Submission Template'!BT39&lt;&gt;"",G42,""),"")</f>
        <v/>
      </c>
      <c r="G43" s="86" t="str">
        <f>IF(AND('Submission Template'!$BA$34=1,'Submission Template'!$C39&lt;&gt;""),IF(OR($AX43=1,$AX43=0),0,IF('Submission Template'!$C39="initial",$G42,IF('Submission Template'!U39="yes",MAX(($F43+'Submission Template'!BT39-('Submission Template'!S$26+0.25*$E43)),0),$G42))),"")</f>
        <v/>
      </c>
      <c r="H43" s="86" t="str">
        <f t="shared" si="5"/>
        <v/>
      </c>
      <c r="I43" s="87" t="str">
        <f t="shared" si="6"/>
        <v/>
      </c>
      <c r="J43" s="87" t="str">
        <f t="shared" si="7"/>
        <v/>
      </c>
      <c r="K43" s="88" t="str">
        <f>IF(G43&lt;&gt;"",IF($BA43=1,IF(AND(J43&lt;&gt;1,I43=1,D43&lt;='Submission Template'!S$26),1,0),K42),"")</f>
        <v/>
      </c>
      <c r="L43" s="82" t="str">
        <f>IF('Submission Template'!$BB$34=1,$AY43,"")</f>
        <v/>
      </c>
      <c r="M43" s="83" t="str">
        <f t="shared" si="2"/>
        <v/>
      </c>
      <c r="N43" s="84" t="str">
        <f>IF('Submission Template'!$BB$34=1,IF(AND('Submission Template'!Z39="yes",'Submission Template'!BY39&lt;&gt;""),ROUND(AVERAGE(BE$36:BE43),2),""),"")</f>
        <v/>
      </c>
      <c r="O43" s="85" t="str">
        <f>IF('Submission Template'!$BB$34=1,IF($AY43&gt;1,IF(AND('Submission Template'!Z39&lt;&gt;"no",'Submission Template'!BY39&lt;&gt;""),STDEV(BE$36:BE43),""),""),"")</f>
        <v/>
      </c>
      <c r="P43" s="86" t="str">
        <f>IF('Submission Template'!$BB$34=1,IF('Submission Template'!BY39&lt;&gt;"",Q42,""),"")</f>
        <v/>
      </c>
      <c r="Q43" s="86" t="str">
        <f>IF(AND('Submission Template'!$BB$34=1,'Submission Template'!$C39&lt;&gt;""),IF(OR($AY43=1,$AY43=0),0,IF('Submission Template'!$C39="initial",$Q42,IF('Submission Template'!Z39="yes",MAX(($P43+'Submission Template'!BY39-('Submission Template'!V$26+0.25*$O43)),0),$Q42))),"")</f>
        <v/>
      </c>
      <c r="R43" s="86" t="str">
        <f t="shared" si="8"/>
        <v/>
      </c>
      <c r="S43" s="87" t="str">
        <f t="shared" si="9"/>
        <v/>
      </c>
      <c r="T43" s="87" t="str">
        <f t="shared" si="10"/>
        <v/>
      </c>
      <c r="U43" s="88" t="str">
        <f>IF(Q43&lt;&gt;"",IF($BB43=1,IF(AND(T43&lt;&gt;1,S43=1,N43&lt;='Submission Template'!V$26),1,0),U42),"")</f>
        <v/>
      </c>
      <c r="V43" s="10"/>
      <c r="W43" s="10"/>
      <c r="X43" s="10"/>
      <c r="Y43" s="10"/>
      <c r="Z43" s="10"/>
      <c r="AA43" s="10"/>
      <c r="AB43" s="10"/>
      <c r="AC43" s="10"/>
      <c r="AD43" s="10"/>
      <c r="AE43" s="10"/>
      <c r="AF43" s="148"/>
      <c r="AG43" s="149" t="str">
        <f>IF(AND(OR('Submission Template'!U39="yes",AND('Submission Template'!Z39="yes",'Submission Template'!$P$16="yes")),'Submission Template'!AH39="yes"),"Test cannot be invalid AND included in CumSum",IF(OR(AND($Q43&gt;$R43,$N43&lt;&gt;""),AND($G43&gt;H43,$D43&lt;&gt;"")),"Warning:  CumSum statistic exceeds the Action Limit.",""))</f>
        <v/>
      </c>
      <c r="AH43" s="18"/>
      <c r="AI43" s="18"/>
      <c r="AJ43" s="18"/>
      <c r="AK43" s="150"/>
      <c r="AL43" s="187"/>
      <c r="AM43" s="6"/>
      <c r="AN43" s="6"/>
      <c r="AO43" s="6"/>
      <c r="AP43" s="6"/>
      <c r="AQ43" s="23"/>
      <c r="AR43" s="25">
        <f>IF(AND('Submission Template'!BT39&lt;&gt;"",'Submission Template'!S$26&lt;&gt;"",'Submission Template'!U39&lt;&gt;""),1,0)</f>
        <v>0</v>
      </c>
      <c r="AS43" s="25">
        <f>IF(AND('Submission Template'!BY39&lt;&gt;"",'Submission Template'!V$26&lt;&gt;"",'Submission Template'!Z39&lt;&gt;""),1,0)</f>
        <v>0</v>
      </c>
      <c r="AT43" s="25"/>
      <c r="AU43" s="25" t="str">
        <f t="shared" si="0"/>
        <v/>
      </c>
      <c r="AV43" s="25" t="str">
        <f t="shared" si="0"/>
        <v/>
      </c>
      <c r="AW43" s="25"/>
      <c r="AX43" s="25" t="str">
        <f>IF('Submission Template'!$C39&lt;&gt;"",IF('Submission Template'!BT39&lt;&gt;"",IF('Submission Template'!U39="yes",AX42+1,AX42),AX42),"")</f>
        <v/>
      </c>
      <c r="AY43" s="25" t="str">
        <f>IF('Submission Template'!$C39&lt;&gt;"",IF('Submission Template'!BY39&lt;&gt;"",IF('Submission Template'!Z39="yes",AY42+1,AY42),AY42),"")</f>
        <v/>
      </c>
      <c r="AZ43" s="25"/>
      <c r="BA43" s="25" t="str">
        <f>IF('Submission Template'!BT39&lt;&gt;"",IF('Submission Template'!U39="yes",1,0),"")</f>
        <v/>
      </c>
      <c r="BB43" s="25" t="str">
        <f>IF('Submission Template'!BY39&lt;&gt;"",IF('Submission Template'!Z39="yes",1,0),"")</f>
        <v/>
      </c>
      <c r="BC43" s="25"/>
      <c r="BD43" s="25" t="str">
        <f>IF(AND('Submission Template'!U39="yes",'Submission Template'!BT39&lt;&gt;""),'Submission Template'!BT39,"")</f>
        <v/>
      </c>
      <c r="BE43" s="25" t="str">
        <f>IF(AND('Submission Template'!Z39="yes",'Submission Template'!BY39&lt;&gt;""),'Submission Template'!BY39,"")</f>
        <v/>
      </c>
      <c r="BF43" s="25"/>
      <c r="BG43" s="25"/>
      <c r="BH43" s="25">
        <f t="shared" si="4"/>
        <v>7</v>
      </c>
      <c r="BI43" s="27">
        <v>1.94</v>
      </c>
      <c r="BJ43" s="25"/>
      <c r="BK43" s="40" t="str">
        <f>IF(AND($B43&lt;&gt;"",'Submission Template'!$BA$34=1),IF(AND('Submission Template'!U39="yes",$AX43&gt;1,'Submission Template'!BT39&lt;&gt;""),ROUND((($AU43*$E43)/($D43-'Submission Template'!S$26))^2+1,1),""),"")</f>
        <v/>
      </c>
      <c r="BL43" s="40" t="str">
        <f>IF(AND($L43&lt;&gt;"",'Submission Template'!$BB$34=1),IF(AND('Submission Template'!Z39="yes",$AY43&gt;1,'Submission Template'!BY39&lt;&gt;""),ROUND((($AV43*$O43)/($N43-'Submission Template'!V$26))^2+1,1),""),"")</f>
        <v/>
      </c>
      <c r="BM43" s="55">
        <f t="shared" si="3"/>
        <v>8</v>
      </c>
      <c r="BN43" s="6"/>
      <c r="BO43" s="6"/>
      <c r="BP43" s="6"/>
      <c r="BQ43" s="6"/>
      <c r="BR43" s="6"/>
      <c r="BS43" s="6"/>
      <c r="BT43" s="6"/>
      <c r="BU43" s="6"/>
      <c r="BV43" s="6"/>
      <c r="BW43" s="6"/>
      <c r="BX43" s="6"/>
      <c r="BY43" s="6"/>
      <c r="BZ43" s="6"/>
      <c r="CA43" s="6"/>
      <c r="CB43" s="6"/>
      <c r="CC43" s="6"/>
      <c r="CD43" s="6"/>
      <c r="CE43" s="6"/>
      <c r="CF43" s="65">
        <f>IF(AND('Submission Template'!C65="final",'Submission Template'!AH65="yes"),1,0)</f>
        <v>0</v>
      </c>
      <c r="CG43" s="65" t="str">
        <f>IF(AND('Submission Template'!$C65="final",'Submission Template'!$U65="yes",'Submission Template'!$AH65&lt;&gt;"yes"),$D69,$CG42)</f>
        <v/>
      </c>
      <c r="CH43" s="65" t="str">
        <f>IF(AND('Submission Template'!$C65="final",'Submission Template'!$U65="yes",'Submission Template'!$AH65&lt;&gt;"yes"),$C69,$CH42)</f>
        <v/>
      </c>
      <c r="CI43" s="65" t="str">
        <f>IF(AND('Submission Template'!$C65="final",'Submission Template'!$Z65="yes",'Submission Template'!$AH65&lt;&gt;"yes"),$N69,$CI42)</f>
        <v/>
      </c>
      <c r="CJ43" s="65" t="str">
        <f>IF(AND('Submission Template'!$C65="final",'Submission Template'!$Z65="yes",'Submission Template'!$AH65&lt;&gt;"yes"),$M69,$CJ42)</f>
        <v/>
      </c>
      <c r="CK43" s="6"/>
      <c r="CL43" s="6"/>
    </row>
    <row r="44" spans="1:90" x14ac:dyDescent="0.2">
      <c r="A44" s="10"/>
      <c r="B44" s="82" t="str">
        <f>IF('Submission Template'!$BA$34=1,$AX44,"")</f>
        <v/>
      </c>
      <c r="C44" s="83" t="str">
        <f t="shared" si="1"/>
        <v/>
      </c>
      <c r="D44" s="84" t="str">
        <f>IF('Submission Template'!$BA$34=1,IF(AND('Submission Template'!U40="yes",'Submission Template'!BT40&lt;&gt;""),ROUND(AVERAGE(BD$36:BD44),2),""),"")</f>
        <v/>
      </c>
      <c r="E44" s="85" t="str">
        <f>IF('Submission Template'!$BA$34=1,IF($AX44&gt;1,IF(AND('Submission Template'!U40&lt;&gt;"no",'Submission Template'!BT40&lt;&gt;""),STDEV(BD$36:BD44),""),""),"")</f>
        <v/>
      </c>
      <c r="F44" s="86" t="str">
        <f>IF('Submission Template'!$BA$34=1,IF('Submission Template'!BT40&lt;&gt;"",G43,""),"")</f>
        <v/>
      </c>
      <c r="G44" s="86" t="str">
        <f>IF(AND('Submission Template'!$BA$34=1,'Submission Template'!$C40&lt;&gt;""),IF(OR($AX44=1,$AX44=0),0,IF('Submission Template'!$C40="initial",$G43,IF('Submission Template'!U40="yes",MAX(($F44+'Submission Template'!BT40-('Submission Template'!S$26+0.25*$E44)),0),$G43))),"")</f>
        <v/>
      </c>
      <c r="H44" s="86" t="str">
        <f t="shared" si="5"/>
        <v/>
      </c>
      <c r="I44" s="87" t="str">
        <f t="shared" si="6"/>
        <v/>
      </c>
      <c r="J44" s="87" t="str">
        <f t="shared" si="7"/>
        <v/>
      </c>
      <c r="K44" s="88" t="str">
        <f>IF(G44&lt;&gt;"",IF($BA44=1,IF(AND(J44&lt;&gt;1,I44=1,D44&lt;='Submission Template'!S$26),1,0),K43),"")</f>
        <v/>
      </c>
      <c r="L44" s="82" t="str">
        <f>IF('Submission Template'!$BB$34=1,$AY44,"")</f>
        <v/>
      </c>
      <c r="M44" s="83" t="str">
        <f t="shared" si="2"/>
        <v/>
      </c>
      <c r="N44" s="84" t="str">
        <f>IF('Submission Template'!$BB$34=1,IF(AND('Submission Template'!Z40="yes",'Submission Template'!BY40&lt;&gt;""),ROUND(AVERAGE(BE$36:BE44),2),""),"")</f>
        <v/>
      </c>
      <c r="O44" s="85" t="str">
        <f>IF('Submission Template'!$BB$34=1,IF($AY44&gt;1,IF(AND('Submission Template'!Z40&lt;&gt;"no",'Submission Template'!BY40&lt;&gt;""),STDEV(BE$36:BE44),""),""),"")</f>
        <v/>
      </c>
      <c r="P44" s="86" t="str">
        <f>IF('Submission Template'!$BB$34=1,IF('Submission Template'!BY40&lt;&gt;"",Q43,""),"")</f>
        <v/>
      </c>
      <c r="Q44" s="86" t="str">
        <f>IF(AND('Submission Template'!$BB$34=1,'Submission Template'!$C40&lt;&gt;""),IF(OR($AY44=1,$AY44=0),0,IF('Submission Template'!$C40="initial",$Q43,IF('Submission Template'!Z40="yes",MAX(($P44+'Submission Template'!BY40-('Submission Template'!V$26+0.25*$O44)),0),$Q43))),"")</f>
        <v/>
      </c>
      <c r="R44" s="86" t="str">
        <f t="shared" si="8"/>
        <v/>
      </c>
      <c r="S44" s="87" t="str">
        <f t="shared" si="9"/>
        <v/>
      </c>
      <c r="T44" s="87" t="str">
        <f t="shared" si="10"/>
        <v/>
      </c>
      <c r="U44" s="88" t="str">
        <f>IF(Q44&lt;&gt;"",IF($BB44=1,IF(AND(T44&lt;&gt;1,S44=1,N44&lt;='Submission Template'!V$26),1,0),U43),"")</f>
        <v/>
      </c>
      <c r="V44" s="10"/>
      <c r="W44" s="10"/>
      <c r="X44" s="10"/>
      <c r="Y44" s="10"/>
      <c r="Z44" s="10"/>
      <c r="AA44" s="10"/>
      <c r="AB44" s="10"/>
      <c r="AC44" s="10"/>
      <c r="AD44" s="10"/>
      <c r="AE44" s="10"/>
      <c r="AF44" s="148"/>
      <c r="AG44" s="149" t="str">
        <f>IF(AND(OR('Submission Template'!U40="yes",AND('Submission Template'!Z40="yes",'Submission Template'!$P$16="yes")),'Submission Template'!AH40="yes"),"Test cannot be invalid AND included in CumSum",IF(OR(AND($Q44&gt;$R44,$N44&lt;&gt;""),AND($G44&gt;H44,$D44&lt;&gt;"")),"Warning:  CumSum statistic exceeds the Action Limit.",""))</f>
        <v/>
      </c>
      <c r="AH44" s="18"/>
      <c r="AI44" s="18"/>
      <c r="AJ44" s="18"/>
      <c r="AK44" s="150"/>
      <c r="AL44" s="187"/>
      <c r="AM44" s="6"/>
      <c r="AN44" s="6"/>
      <c r="AO44" s="6"/>
      <c r="AP44" s="6"/>
      <c r="AQ44" s="23"/>
      <c r="AR44" s="25">
        <f>IF(AND('Submission Template'!BT40&lt;&gt;"",'Submission Template'!S$26&lt;&gt;"",'Submission Template'!U40&lt;&gt;""),1,0)</f>
        <v>0</v>
      </c>
      <c r="AS44" s="25">
        <f>IF(AND('Submission Template'!BY40&lt;&gt;"",'Submission Template'!V$26&lt;&gt;"",'Submission Template'!Z40&lt;&gt;""),1,0)</f>
        <v>0</v>
      </c>
      <c r="AT44" s="25"/>
      <c r="AU44" s="25" t="str">
        <f t="shared" si="0"/>
        <v/>
      </c>
      <c r="AV44" s="25" t="str">
        <f t="shared" si="0"/>
        <v/>
      </c>
      <c r="AW44" s="25"/>
      <c r="AX44" s="25" t="str">
        <f>IF('Submission Template'!$C40&lt;&gt;"",IF('Submission Template'!BT40&lt;&gt;"",IF('Submission Template'!U40="yes",AX43+1,AX43),AX43),"")</f>
        <v/>
      </c>
      <c r="AY44" s="25" t="str">
        <f>IF('Submission Template'!$C40&lt;&gt;"",IF('Submission Template'!BY40&lt;&gt;"",IF('Submission Template'!Z40="yes",AY43+1,AY43),AY43),"")</f>
        <v/>
      </c>
      <c r="AZ44" s="25"/>
      <c r="BA44" s="25" t="str">
        <f>IF('Submission Template'!BT40&lt;&gt;"",IF('Submission Template'!U40="yes",1,0),"")</f>
        <v/>
      </c>
      <c r="BB44" s="25" t="str">
        <f>IF('Submission Template'!BY40&lt;&gt;"",IF('Submission Template'!Z40="yes",1,0),"")</f>
        <v/>
      </c>
      <c r="BC44" s="25"/>
      <c r="BD44" s="25" t="str">
        <f>IF(AND('Submission Template'!U40="yes",'Submission Template'!BT40&lt;&gt;""),'Submission Template'!BT40,"")</f>
        <v/>
      </c>
      <c r="BE44" s="25" t="str">
        <f>IF(AND('Submission Template'!Z40="yes",'Submission Template'!BY40&lt;&gt;""),'Submission Template'!BY40,"")</f>
        <v/>
      </c>
      <c r="BF44" s="25"/>
      <c r="BG44" s="25"/>
      <c r="BH44" s="25">
        <f t="shared" si="4"/>
        <v>8</v>
      </c>
      <c r="BI44" s="27">
        <v>1.9</v>
      </c>
      <c r="BJ44" s="25"/>
      <c r="BK44" s="40" t="str">
        <f>IF(AND($B44&lt;&gt;"",'Submission Template'!$BA$34=1),IF(AND('Submission Template'!U40="yes",$AX44&gt;1,'Submission Template'!BT40&lt;&gt;""),ROUND((($AU44*$E44)/($D44-'Submission Template'!S$26))^2+1,1),""),"")</f>
        <v/>
      </c>
      <c r="BL44" s="40" t="str">
        <f>IF(AND($L44&lt;&gt;"",'Submission Template'!$BB$34=1),IF(AND('Submission Template'!Z40="yes",$AY44&gt;1,'Submission Template'!BY40&lt;&gt;""),ROUND((($AV44*$O44)/($N44-'Submission Template'!V$26))^2+1,1),""),"")</f>
        <v/>
      </c>
      <c r="BM44" s="55">
        <f t="shared" si="3"/>
        <v>8</v>
      </c>
      <c r="BN44" s="6"/>
      <c r="BO44" s="6"/>
      <c r="BP44" s="6"/>
      <c r="BQ44" s="6"/>
      <c r="BR44" s="6"/>
      <c r="BS44" s="6"/>
      <c r="BT44" s="6"/>
      <c r="BU44" s="6"/>
      <c r="BV44" s="6"/>
      <c r="BW44" s="6"/>
      <c r="BX44" s="6"/>
      <c r="BY44" s="6"/>
      <c r="BZ44" s="6"/>
      <c r="CA44" s="6"/>
      <c r="CB44" s="6"/>
      <c r="CC44" s="6"/>
      <c r="CD44" s="6"/>
      <c r="CE44" s="6"/>
      <c r="CF44" s="65">
        <f>IF(AND('Submission Template'!C66="final",'Submission Template'!AH66="yes"),1,0)</f>
        <v>0</v>
      </c>
      <c r="CG44" s="65" t="str">
        <f>IF(AND('Submission Template'!$C66="final",'Submission Template'!$U66="yes",'Submission Template'!$AH66&lt;&gt;"yes"),$D70,$CG43)</f>
        <v/>
      </c>
      <c r="CH44" s="65" t="str">
        <f>IF(AND('Submission Template'!$C66="final",'Submission Template'!$U66="yes",'Submission Template'!$AH66&lt;&gt;"yes"),$C70,$CH43)</f>
        <v/>
      </c>
      <c r="CI44" s="65" t="str">
        <f>IF(AND('Submission Template'!$C66="final",'Submission Template'!$Z66="yes",'Submission Template'!$AH66&lt;&gt;"yes"),$N70,$CI43)</f>
        <v/>
      </c>
      <c r="CJ44" s="65" t="str">
        <f>IF(AND('Submission Template'!$C66="final",'Submission Template'!$Z66="yes",'Submission Template'!$AH66&lt;&gt;"yes"),$M70,$CJ43)</f>
        <v/>
      </c>
      <c r="CK44" s="6"/>
      <c r="CL44" s="6"/>
    </row>
    <row r="45" spans="1:90" x14ac:dyDescent="0.2">
      <c r="A45" s="10"/>
      <c r="B45" s="82" t="str">
        <f>IF('Submission Template'!$BA$34=1,$AX45,"")</f>
        <v/>
      </c>
      <c r="C45" s="83" t="str">
        <f t="shared" si="1"/>
        <v/>
      </c>
      <c r="D45" s="84" t="str">
        <f>IF('Submission Template'!$BA$34=1,IF(AND('Submission Template'!U41="yes",'Submission Template'!BT41&lt;&gt;""),ROUND(AVERAGE(BD$36:BD45),2),""),"")</f>
        <v/>
      </c>
      <c r="E45" s="85" t="str">
        <f>IF('Submission Template'!$BA$34=1,IF($AX45&gt;1,IF(AND('Submission Template'!U41&lt;&gt;"no",'Submission Template'!BT41&lt;&gt;""),STDEV(BD$36:BD45),""),""),"")</f>
        <v/>
      </c>
      <c r="F45" s="86" t="str">
        <f>IF('Submission Template'!$BA$34=1,IF('Submission Template'!BT41&lt;&gt;"",G44,""),"")</f>
        <v/>
      </c>
      <c r="G45" s="86" t="str">
        <f>IF(AND('Submission Template'!$BA$34=1,'Submission Template'!$C41&lt;&gt;""),IF(OR($AX45=1,$AX45=0),0,IF('Submission Template'!$C41="initial",$G44,IF('Submission Template'!U41="yes",MAX(($F45+'Submission Template'!BT41-('Submission Template'!S$26+0.25*$E45)),0),$G44))),"")</f>
        <v/>
      </c>
      <c r="H45" s="86" t="str">
        <f t="shared" si="5"/>
        <v/>
      </c>
      <c r="I45" s="87" t="str">
        <f t="shared" si="6"/>
        <v/>
      </c>
      <c r="J45" s="87" t="str">
        <f t="shared" si="7"/>
        <v/>
      </c>
      <c r="K45" s="88" t="str">
        <f>IF(G45&lt;&gt;"",IF($BA45=1,IF(AND(J45&lt;&gt;1,I45=1,D45&lt;='Submission Template'!S$26),1,0),K44),"")</f>
        <v/>
      </c>
      <c r="L45" s="82" t="str">
        <f>IF('Submission Template'!$BB$34=1,$AY45,"")</f>
        <v/>
      </c>
      <c r="M45" s="83" t="str">
        <f t="shared" si="2"/>
        <v/>
      </c>
      <c r="N45" s="84" t="str">
        <f>IF('Submission Template'!$BB$34=1,IF(AND('Submission Template'!Z41="yes",'Submission Template'!BY41&lt;&gt;""),ROUND(AVERAGE(BE$36:BE45),2),""),"")</f>
        <v/>
      </c>
      <c r="O45" s="85" t="str">
        <f>IF('Submission Template'!$BB$34=1,IF($AY45&gt;1,IF(AND('Submission Template'!Z41&lt;&gt;"no",'Submission Template'!BY41&lt;&gt;""),STDEV(BE$36:BE45),""),""),"")</f>
        <v/>
      </c>
      <c r="P45" s="86" t="str">
        <f>IF('Submission Template'!$BB$34=1,IF('Submission Template'!BY41&lt;&gt;"",Q44,""),"")</f>
        <v/>
      </c>
      <c r="Q45" s="86" t="str">
        <f>IF(AND('Submission Template'!$BB$34=1,'Submission Template'!$C41&lt;&gt;""),IF(OR($AY45=1,$AY45=0),0,IF('Submission Template'!$C41="initial",$Q44,IF('Submission Template'!Z41="yes",MAX(($P45+'Submission Template'!BY41-('Submission Template'!V$26+0.25*$O45)),0),$Q44))),"")</f>
        <v/>
      </c>
      <c r="R45" s="86" t="str">
        <f t="shared" si="8"/>
        <v/>
      </c>
      <c r="S45" s="87" t="str">
        <f t="shared" si="9"/>
        <v/>
      </c>
      <c r="T45" s="87" t="str">
        <f t="shared" si="10"/>
        <v/>
      </c>
      <c r="U45" s="88" t="str">
        <f>IF(Q45&lt;&gt;"",IF($BB45=1,IF(AND(T45&lt;&gt;1,S45=1,N45&lt;='Submission Template'!V$26),1,0),U44),"")</f>
        <v/>
      </c>
      <c r="V45" s="10"/>
      <c r="W45" s="10"/>
      <c r="X45" s="10"/>
      <c r="Y45" s="10"/>
      <c r="Z45" s="10"/>
      <c r="AA45" s="10"/>
      <c r="AB45" s="10"/>
      <c r="AC45" s="10"/>
      <c r="AD45" s="10"/>
      <c r="AE45" s="10"/>
      <c r="AF45" s="148"/>
      <c r="AG45" s="149" t="str">
        <f>IF(AND(OR('Submission Template'!U41="yes",AND('Submission Template'!Z41="yes",'Submission Template'!$P$16="yes")),'Submission Template'!AH41="yes"),"Test cannot be invalid AND included in CumSum",IF(OR(AND($Q45&gt;$R45,$N45&lt;&gt;""),AND($G45&gt;H45,$D45&lt;&gt;"")),"Warning:  CumSum statistic exceeds the Action Limit.",""))</f>
        <v/>
      </c>
      <c r="AH45" s="18"/>
      <c r="AI45" s="18"/>
      <c r="AJ45" s="18"/>
      <c r="AK45" s="150"/>
      <c r="AL45" s="187"/>
      <c r="AM45" s="6"/>
      <c r="AN45" s="6"/>
      <c r="AO45" s="6"/>
      <c r="AP45" s="6"/>
      <c r="AQ45" s="23"/>
      <c r="AR45" s="25">
        <f>IF(AND('Submission Template'!BT41&lt;&gt;"",'Submission Template'!S$26&lt;&gt;"",'Submission Template'!U41&lt;&gt;""),1,0)</f>
        <v>0</v>
      </c>
      <c r="AS45" s="25">
        <f>IF(AND('Submission Template'!BY41&lt;&gt;"",'Submission Template'!V$26&lt;&gt;"",'Submission Template'!Z41&lt;&gt;""),1,0)</f>
        <v>0</v>
      </c>
      <c r="AT45" s="25"/>
      <c r="AU45" s="25" t="str">
        <f t="shared" si="0"/>
        <v/>
      </c>
      <c r="AV45" s="25" t="str">
        <f t="shared" si="0"/>
        <v/>
      </c>
      <c r="AW45" s="25"/>
      <c r="AX45" s="25" t="str">
        <f>IF('Submission Template'!$C41&lt;&gt;"",IF('Submission Template'!BT41&lt;&gt;"",IF('Submission Template'!U41="yes",AX44+1,AX44),AX44),"")</f>
        <v/>
      </c>
      <c r="AY45" s="25" t="str">
        <f>IF('Submission Template'!$C41&lt;&gt;"",IF('Submission Template'!BY41&lt;&gt;"",IF('Submission Template'!Z41="yes",AY44+1,AY44),AY44),"")</f>
        <v/>
      </c>
      <c r="AZ45" s="25"/>
      <c r="BA45" s="25" t="str">
        <f>IF('Submission Template'!BT41&lt;&gt;"",IF('Submission Template'!U41="yes",1,0),"")</f>
        <v/>
      </c>
      <c r="BB45" s="25" t="str">
        <f>IF('Submission Template'!BY41&lt;&gt;"",IF('Submission Template'!Z41="yes",1,0),"")</f>
        <v/>
      </c>
      <c r="BC45" s="25"/>
      <c r="BD45" s="25" t="str">
        <f>IF(AND('Submission Template'!U41="yes",'Submission Template'!BT41&lt;&gt;""),'Submission Template'!BT41,"")</f>
        <v/>
      </c>
      <c r="BE45" s="25" t="str">
        <f>IF(AND('Submission Template'!Z41="yes",'Submission Template'!BY41&lt;&gt;""),'Submission Template'!BY41,"")</f>
        <v/>
      </c>
      <c r="BF45" s="25"/>
      <c r="BG45" s="25"/>
      <c r="BH45" s="25">
        <f t="shared" si="4"/>
        <v>9</v>
      </c>
      <c r="BI45" s="27">
        <v>1.86</v>
      </c>
      <c r="BJ45" s="25"/>
      <c r="BK45" s="40" t="str">
        <f>IF(AND($B45&lt;&gt;"",'Submission Template'!$BA$34=1),IF(AND('Submission Template'!U41="yes",$AX45&gt;1,'Submission Template'!BT41&lt;&gt;""),ROUND((($AU45*$E45)/($D45-'Submission Template'!S$26))^2+1,1),""),"")</f>
        <v/>
      </c>
      <c r="BL45" s="40" t="str">
        <f>IF(AND($L45&lt;&gt;"",'Submission Template'!$BB$34=1),IF(AND('Submission Template'!Z41="yes",$AY45&gt;1,'Submission Template'!BY41&lt;&gt;""),ROUND((($AV45*$O45)/($N45-'Submission Template'!V$26))^2+1,1),""),"")</f>
        <v/>
      </c>
      <c r="BM45" s="55">
        <f t="shared" si="3"/>
        <v>8</v>
      </c>
      <c r="BN45" s="6"/>
      <c r="BO45" s="6"/>
      <c r="BP45" s="6"/>
      <c r="BQ45" s="6"/>
      <c r="BR45" s="6"/>
      <c r="BS45" s="6"/>
      <c r="BT45" s="6"/>
      <c r="BU45" s="6"/>
      <c r="BV45" s="6"/>
      <c r="BW45" s="6"/>
      <c r="BX45" s="6"/>
      <c r="BY45" s="6"/>
      <c r="BZ45" s="6"/>
      <c r="CA45" s="6"/>
      <c r="CB45" s="6"/>
      <c r="CC45" s="6"/>
      <c r="CD45" s="6"/>
      <c r="CE45" s="6"/>
      <c r="CF45" s="65">
        <f>IF(AND('Submission Template'!C67="final",'Submission Template'!AH67="yes"),1,0)</f>
        <v>0</v>
      </c>
      <c r="CG45" s="65" t="str">
        <f>IF(AND('Submission Template'!$C67="final",'Submission Template'!$U67="yes",'Submission Template'!$AH67&lt;&gt;"yes"),$D71,$CG44)</f>
        <v/>
      </c>
      <c r="CH45" s="65" t="str">
        <f>IF(AND('Submission Template'!$C67="final",'Submission Template'!$U67="yes",'Submission Template'!$AH67&lt;&gt;"yes"),$C71,$CH44)</f>
        <v/>
      </c>
      <c r="CI45" s="65" t="str">
        <f>IF(AND('Submission Template'!$C67="final",'Submission Template'!$Z67="yes",'Submission Template'!$AH67&lt;&gt;"yes"),$N71,$CI44)</f>
        <v/>
      </c>
      <c r="CJ45" s="65" t="str">
        <f>IF(AND('Submission Template'!$C67="final",'Submission Template'!$Z67="yes",'Submission Template'!$AH67&lt;&gt;"yes"),$M71,$CJ44)</f>
        <v/>
      </c>
      <c r="CK45" s="6"/>
      <c r="CL45" s="6"/>
    </row>
    <row r="46" spans="1:90" x14ac:dyDescent="0.2">
      <c r="A46" s="10"/>
      <c r="B46" s="82" t="str">
        <f>IF('Submission Template'!$BA$34=1,$AX46,"")</f>
        <v/>
      </c>
      <c r="C46" s="83" t="str">
        <f t="shared" si="1"/>
        <v/>
      </c>
      <c r="D46" s="84" t="str">
        <f>IF('Submission Template'!$BA$34=1,IF(AND('Submission Template'!U42="yes",'Submission Template'!BT42&lt;&gt;""),ROUND(AVERAGE(BD$36:BD46),2),""),"")</f>
        <v/>
      </c>
      <c r="E46" s="85" t="str">
        <f>IF('Submission Template'!$BA$34=1,IF($AX46&gt;1,IF(AND('Submission Template'!U42&lt;&gt;"no",'Submission Template'!BT42&lt;&gt;""),STDEV(BD$36:BD46),""),""),"")</f>
        <v/>
      </c>
      <c r="F46" s="86" t="str">
        <f>IF('Submission Template'!$BA$34=1,IF('Submission Template'!BT42&lt;&gt;"",G45,""),"")</f>
        <v/>
      </c>
      <c r="G46" s="86" t="str">
        <f>IF(AND('Submission Template'!$BA$34=1,'Submission Template'!$C42&lt;&gt;""),IF(OR($AX46=1,$AX46=0),0,IF('Submission Template'!$C42="initial",$G45,IF('Submission Template'!U42="yes",MAX(($F46+'Submission Template'!BT42-('Submission Template'!S$26+0.25*$E46)),0),$G45))),"")</f>
        <v/>
      </c>
      <c r="H46" s="86" t="str">
        <f t="shared" si="5"/>
        <v/>
      </c>
      <c r="I46" s="87" t="str">
        <f t="shared" si="6"/>
        <v/>
      </c>
      <c r="J46" s="87" t="str">
        <f t="shared" si="7"/>
        <v/>
      </c>
      <c r="K46" s="88" t="str">
        <f>IF(G46&lt;&gt;"",IF($BA46=1,IF(AND(J46&lt;&gt;1,I46=1,D46&lt;='Submission Template'!S$26),1,0),K45),"")</f>
        <v/>
      </c>
      <c r="L46" s="82" t="str">
        <f>IF('Submission Template'!$BB$34=1,$AY46,"")</f>
        <v/>
      </c>
      <c r="M46" s="83" t="str">
        <f t="shared" si="2"/>
        <v/>
      </c>
      <c r="N46" s="84" t="str">
        <f>IF('Submission Template'!$BB$34=1,IF(AND('Submission Template'!Z42="yes",'Submission Template'!BY42&lt;&gt;""),ROUND(AVERAGE(BE$36:BE46),2),""),"")</f>
        <v/>
      </c>
      <c r="O46" s="85" t="str">
        <f>IF('Submission Template'!$BB$34=1,IF($AY46&gt;1,IF(AND('Submission Template'!Z42&lt;&gt;"no",'Submission Template'!BY42&lt;&gt;""),STDEV(BE$36:BE46),""),""),"")</f>
        <v/>
      </c>
      <c r="P46" s="86" t="str">
        <f>IF('Submission Template'!$BB$34=1,IF('Submission Template'!BY42&lt;&gt;"",Q45,""),"")</f>
        <v/>
      </c>
      <c r="Q46" s="86" t="str">
        <f>IF(AND('Submission Template'!$BB$34=1,'Submission Template'!$C42&lt;&gt;""),IF(OR($AY46=1,$AY46=0),0,IF('Submission Template'!$C42="initial",$Q45,IF('Submission Template'!Z42="yes",MAX(($P46+'Submission Template'!BY42-('Submission Template'!V$26+0.25*$O46)),0),$Q45))),"")</f>
        <v/>
      </c>
      <c r="R46" s="86" t="str">
        <f t="shared" si="8"/>
        <v/>
      </c>
      <c r="S46" s="87" t="str">
        <f t="shared" si="9"/>
        <v/>
      </c>
      <c r="T46" s="87" t="str">
        <f t="shared" si="10"/>
        <v/>
      </c>
      <c r="U46" s="88" t="str">
        <f>IF(Q46&lt;&gt;"",IF($BB46=1,IF(AND(T46&lt;&gt;1,S46=1,N46&lt;='Submission Template'!V$26),1,0),U45),"")</f>
        <v/>
      </c>
      <c r="V46" s="10"/>
      <c r="W46" s="10"/>
      <c r="X46" s="10"/>
      <c r="Y46" s="10"/>
      <c r="Z46" s="10"/>
      <c r="AA46" s="10"/>
      <c r="AB46" s="10"/>
      <c r="AC46" s="10"/>
      <c r="AD46" s="10"/>
      <c r="AE46" s="10"/>
      <c r="AF46" s="148"/>
      <c r="AG46" s="149" t="str">
        <f>IF(AND(OR('Submission Template'!U42="yes",AND('Submission Template'!Z42="yes",'Submission Template'!$P$16="yes")),'Submission Template'!AH42="yes"),"Test cannot be invalid AND included in CumSum",IF(OR(AND($Q46&gt;$R46,$N46&lt;&gt;""),AND($G46&gt;H46,$D46&lt;&gt;"")),"Warning:  CumSum statistic exceeds the Action Limit.",""))</f>
        <v/>
      </c>
      <c r="AH46" s="18"/>
      <c r="AI46" s="18"/>
      <c r="AJ46" s="18"/>
      <c r="AK46" s="150"/>
      <c r="AL46" s="187"/>
      <c r="AM46" s="6"/>
      <c r="AN46" s="6"/>
      <c r="AO46" s="6"/>
      <c r="AP46" s="6"/>
      <c r="AQ46" s="23"/>
      <c r="AR46" s="25">
        <f>IF(AND('Submission Template'!BT42&lt;&gt;"",'Submission Template'!S$26&lt;&gt;"",'Submission Template'!U42&lt;&gt;""),1,0)</f>
        <v>0</v>
      </c>
      <c r="AS46" s="25">
        <f>IF(AND('Submission Template'!BY42&lt;&gt;"",'Submission Template'!V$26&lt;&gt;"",'Submission Template'!Z42&lt;&gt;""),1,0)</f>
        <v>0</v>
      </c>
      <c r="AT46" s="25"/>
      <c r="AU46" s="25" t="str">
        <f t="shared" si="0"/>
        <v/>
      </c>
      <c r="AV46" s="25" t="str">
        <f t="shared" si="0"/>
        <v/>
      </c>
      <c r="AW46" s="25"/>
      <c r="AX46" s="25" t="str">
        <f>IF('Submission Template'!$C42&lt;&gt;"",IF('Submission Template'!BT42&lt;&gt;"",IF('Submission Template'!U42="yes",AX45+1,AX45),AX45),"")</f>
        <v/>
      </c>
      <c r="AY46" s="25" t="str">
        <f>IF('Submission Template'!$C42&lt;&gt;"",IF('Submission Template'!BY42&lt;&gt;"",IF('Submission Template'!Z42="yes",AY45+1,AY45),AY45),"")</f>
        <v/>
      </c>
      <c r="AZ46" s="25"/>
      <c r="BA46" s="25" t="str">
        <f>IF('Submission Template'!BT42&lt;&gt;"",IF('Submission Template'!U42="yes",1,0),"")</f>
        <v/>
      </c>
      <c r="BB46" s="25" t="str">
        <f>IF('Submission Template'!BY42&lt;&gt;"",IF('Submission Template'!Z42="yes",1,0),"")</f>
        <v/>
      </c>
      <c r="BC46" s="25"/>
      <c r="BD46" s="25" t="str">
        <f>IF(AND('Submission Template'!U42="yes",'Submission Template'!BT42&lt;&gt;""),'Submission Template'!BT42,"")</f>
        <v/>
      </c>
      <c r="BE46" s="25" t="str">
        <f>IF(AND('Submission Template'!Z42="yes",'Submission Template'!BY42&lt;&gt;""),'Submission Template'!BY42,"")</f>
        <v/>
      </c>
      <c r="BF46" s="25"/>
      <c r="BG46" s="25"/>
      <c r="BH46" s="25">
        <f t="shared" si="4"/>
        <v>10</v>
      </c>
      <c r="BI46" s="27">
        <v>1.83</v>
      </c>
      <c r="BJ46" s="25"/>
      <c r="BK46" s="40" t="str">
        <f>IF(AND($B46&lt;&gt;"",'Submission Template'!$BA$34=1),IF(AND('Submission Template'!U42="yes",$AX46&gt;1,'Submission Template'!BT42&lt;&gt;""),ROUND((($AU46*$E46)/($D46-'Submission Template'!S$26))^2+1,1),""),"")</f>
        <v/>
      </c>
      <c r="BL46" s="40" t="str">
        <f>IF(AND($L46&lt;&gt;"",'Submission Template'!$BB$34=1),IF(AND('Submission Template'!Z42="yes",$AY46&gt;1,'Submission Template'!BY42&lt;&gt;""),ROUND((($AV46*$O46)/($N46-'Submission Template'!V$26))^2+1,1),""),"")</f>
        <v/>
      </c>
      <c r="BM46" s="55">
        <f t="shared" si="3"/>
        <v>8</v>
      </c>
      <c r="BN46" s="6"/>
      <c r="BO46" s="6"/>
      <c r="BP46" s="6"/>
      <c r="BQ46" s="6"/>
      <c r="BR46" s="6"/>
      <c r="BS46" s="6"/>
      <c r="BT46" s="6"/>
      <c r="BU46" s="6"/>
      <c r="BV46" s="6"/>
      <c r="BW46" s="6"/>
      <c r="BX46" s="6"/>
      <c r="BY46" s="6"/>
      <c r="BZ46" s="6"/>
      <c r="CA46" s="6"/>
      <c r="CB46" s="6"/>
      <c r="CC46" s="6"/>
      <c r="CD46" s="6"/>
      <c r="CE46" s="6"/>
      <c r="CF46" s="65">
        <f>IF(AND('Submission Template'!C68="final",'Submission Template'!AH68="yes"),1,0)</f>
        <v>0</v>
      </c>
      <c r="CG46" s="65" t="str">
        <f>IF(AND('Submission Template'!$C68="final",'Submission Template'!$U68="yes",'Submission Template'!$AH68&lt;&gt;"yes"),$D72,$CG45)</f>
        <v/>
      </c>
      <c r="CH46" s="65" t="str">
        <f>IF(AND('Submission Template'!$C68="final",'Submission Template'!$U68="yes",'Submission Template'!$AH68&lt;&gt;"yes"),$C72,$CH45)</f>
        <v/>
      </c>
      <c r="CI46" s="65" t="str">
        <f>IF(AND('Submission Template'!$C68="final",'Submission Template'!$Z68="yes",'Submission Template'!$AH68&lt;&gt;"yes"),$N72,$CI45)</f>
        <v/>
      </c>
      <c r="CJ46" s="65" t="str">
        <f>IF(AND('Submission Template'!$C68="final",'Submission Template'!$Z68="yes",'Submission Template'!$AH68&lt;&gt;"yes"),$M72,$CJ45)</f>
        <v/>
      </c>
      <c r="CK46" s="6"/>
      <c r="CL46" s="6"/>
    </row>
    <row r="47" spans="1:90" x14ac:dyDescent="0.2">
      <c r="A47" s="10"/>
      <c r="B47" s="82" t="str">
        <f>IF('Submission Template'!$BA$34=1,$AX47,"")</f>
        <v/>
      </c>
      <c r="C47" s="83" t="str">
        <f t="shared" si="1"/>
        <v/>
      </c>
      <c r="D47" s="84" t="str">
        <f>IF('Submission Template'!$BA$34=1,IF(AND('Submission Template'!U43="yes",'Submission Template'!BT43&lt;&gt;""),ROUND(AVERAGE(BD$36:BD47),2),""),"")</f>
        <v/>
      </c>
      <c r="E47" s="85" t="str">
        <f>IF('Submission Template'!$BA$34=1,IF($AX47&gt;1,IF(AND('Submission Template'!U43&lt;&gt;"no",'Submission Template'!BT43&lt;&gt;""),STDEV(BD$36:BD47),""),""),"")</f>
        <v/>
      </c>
      <c r="F47" s="86" t="str">
        <f>IF('Submission Template'!$BA$34=1,IF('Submission Template'!BT43&lt;&gt;"",G46,""),"")</f>
        <v/>
      </c>
      <c r="G47" s="86" t="str">
        <f>IF(AND('Submission Template'!$BA$34=1,'Submission Template'!$C43&lt;&gt;""),IF(OR($AX47=1,$AX47=0),0,IF('Submission Template'!$C43="initial",$G46,IF('Submission Template'!U43="yes",MAX(($F47+'Submission Template'!BT43-('Submission Template'!S$26+0.25*$E47)),0),$G46))),"")</f>
        <v/>
      </c>
      <c r="H47" s="86" t="str">
        <f t="shared" si="5"/>
        <v/>
      </c>
      <c r="I47" s="87" t="str">
        <f t="shared" si="6"/>
        <v/>
      </c>
      <c r="J47" s="87" t="str">
        <f t="shared" si="7"/>
        <v/>
      </c>
      <c r="K47" s="88" t="str">
        <f>IF(G47&lt;&gt;"",IF($BA47=1,IF(AND(J47&lt;&gt;1,I47=1,D47&lt;='Submission Template'!S$26),1,0),K46),"")</f>
        <v/>
      </c>
      <c r="L47" s="82" t="str">
        <f>IF('Submission Template'!$BB$34=1,$AY47,"")</f>
        <v/>
      </c>
      <c r="M47" s="83" t="str">
        <f t="shared" si="2"/>
        <v/>
      </c>
      <c r="N47" s="84" t="str">
        <f>IF('Submission Template'!$BB$34=1,IF(AND('Submission Template'!Z43="yes",'Submission Template'!BY43&lt;&gt;""),ROUND(AVERAGE(BE$36:BE47),2),""),"")</f>
        <v/>
      </c>
      <c r="O47" s="85" t="str">
        <f>IF('Submission Template'!$BB$34=1,IF($AY47&gt;1,IF(AND('Submission Template'!Z43&lt;&gt;"no",'Submission Template'!BY43&lt;&gt;""),STDEV(BE$36:BE47),""),""),"")</f>
        <v/>
      </c>
      <c r="P47" s="86" t="str">
        <f>IF('Submission Template'!$BB$34=1,IF('Submission Template'!BY43&lt;&gt;"",Q46,""),"")</f>
        <v/>
      </c>
      <c r="Q47" s="86" t="str">
        <f>IF(AND('Submission Template'!$BB$34=1,'Submission Template'!$C43&lt;&gt;""),IF(OR($AY47=1,$AY47=0),0,IF('Submission Template'!$C43="initial",$Q46,IF('Submission Template'!Z43="yes",MAX(($P47+'Submission Template'!BY43-('Submission Template'!V$26+0.25*$O47)),0),$Q46))),"")</f>
        <v/>
      </c>
      <c r="R47" s="86" t="str">
        <f t="shared" si="8"/>
        <v/>
      </c>
      <c r="S47" s="87" t="str">
        <f t="shared" si="9"/>
        <v/>
      </c>
      <c r="T47" s="87" t="str">
        <f t="shared" si="10"/>
        <v/>
      </c>
      <c r="U47" s="88" t="str">
        <f>IF(Q47&lt;&gt;"",IF($BB47=1,IF(AND(T47&lt;&gt;1,S47=1,N47&lt;='Submission Template'!V$26),1,0),U46),"")</f>
        <v/>
      </c>
      <c r="V47" s="10"/>
      <c r="W47" s="10"/>
      <c r="X47" s="10"/>
      <c r="Y47" s="10"/>
      <c r="Z47" s="10"/>
      <c r="AA47" s="10"/>
      <c r="AB47" s="10"/>
      <c r="AC47" s="10"/>
      <c r="AD47" s="10"/>
      <c r="AE47" s="10"/>
      <c r="AF47" s="148"/>
      <c r="AG47" s="149" t="str">
        <f>IF(AND(OR('Submission Template'!U43="yes",AND('Submission Template'!Z43="yes",'Submission Template'!$P$16="yes")),'Submission Template'!AH43="yes"),"Test cannot be invalid AND included in CumSum",IF(OR(AND($Q47&gt;$R47,$N47&lt;&gt;""),AND($G47&gt;H47,$D47&lt;&gt;"")),"Warning:  CumSum statistic exceeds the Action Limit.",""))</f>
        <v/>
      </c>
      <c r="AH47" s="18"/>
      <c r="AI47" s="18"/>
      <c r="AJ47" s="18"/>
      <c r="AK47" s="150"/>
      <c r="AL47" s="187"/>
      <c r="AM47" s="6"/>
      <c r="AN47" s="6"/>
      <c r="AO47" s="6"/>
      <c r="AP47" s="6"/>
      <c r="AQ47" s="23"/>
      <c r="AR47" s="25">
        <f>IF(AND('Submission Template'!BT43&lt;&gt;"",'Submission Template'!S$26&lt;&gt;"",'Submission Template'!U43&lt;&gt;""),1,0)</f>
        <v>0</v>
      </c>
      <c r="AS47" s="25">
        <f>IF(AND('Submission Template'!BY43&lt;&gt;"",'Submission Template'!V$26&lt;&gt;"",'Submission Template'!Z43&lt;&gt;""),1,0)</f>
        <v>0</v>
      </c>
      <c r="AT47" s="25"/>
      <c r="AU47" s="25" t="str">
        <f t="shared" si="0"/>
        <v/>
      </c>
      <c r="AV47" s="25" t="str">
        <f t="shared" si="0"/>
        <v/>
      </c>
      <c r="AW47" s="25"/>
      <c r="AX47" s="25" t="str">
        <f>IF('Submission Template'!$C43&lt;&gt;"",IF('Submission Template'!BT43&lt;&gt;"",IF('Submission Template'!U43="yes",AX46+1,AX46),AX46),"")</f>
        <v/>
      </c>
      <c r="AY47" s="25" t="str">
        <f>IF('Submission Template'!$C43&lt;&gt;"",IF('Submission Template'!BY43&lt;&gt;"",IF('Submission Template'!Z43="yes",AY46+1,AY46),AY46),"")</f>
        <v/>
      </c>
      <c r="AZ47" s="25"/>
      <c r="BA47" s="25" t="str">
        <f>IF('Submission Template'!BT43&lt;&gt;"",IF('Submission Template'!U43="yes",1,0),"")</f>
        <v/>
      </c>
      <c r="BB47" s="25" t="str">
        <f>IF('Submission Template'!BY43&lt;&gt;"",IF('Submission Template'!Z43="yes",1,0),"")</f>
        <v/>
      </c>
      <c r="BC47" s="25"/>
      <c r="BD47" s="25" t="str">
        <f>IF(AND('Submission Template'!U43="yes",'Submission Template'!BT43&lt;&gt;""),'Submission Template'!BT43,"")</f>
        <v/>
      </c>
      <c r="BE47" s="25" t="str">
        <f>IF(AND('Submission Template'!Z43="yes",'Submission Template'!BY43&lt;&gt;""),'Submission Template'!BY43,"")</f>
        <v/>
      </c>
      <c r="BF47" s="25"/>
      <c r="BG47" s="25"/>
      <c r="BH47" s="25">
        <f t="shared" si="4"/>
        <v>11</v>
      </c>
      <c r="BI47" s="27">
        <v>1.81</v>
      </c>
      <c r="BJ47" s="25"/>
      <c r="BK47" s="40" t="str">
        <f>IF(AND($B47&lt;&gt;"",'Submission Template'!$BA$34=1),IF(AND('Submission Template'!U43="yes",$AX47&gt;1,'Submission Template'!BT43&lt;&gt;""),ROUND((($AU47*$E47)/($D47-'Submission Template'!S$26))^2+1,1),""),"")</f>
        <v/>
      </c>
      <c r="BL47" s="40" t="str">
        <f>IF(AND($L47&lt;&gt;"",'Submission Template'!$BB$34=1),IF(AND('Submission Template'!Z43="yes",$AY47&gt;1,'Submission Template'!BY43&lt;&gt;""),ROUND((($AV47*$O47)/($N47-'Submission Template'!V$26))^2+1,1),""),"")</f>
        <v/>
      </c>
      <c r="BM47" s="55">
        <f t="shared" si="3"/>
        <v>8</v>
      </c>
      <c r="BN47" s="6"/>
      <c r="BO47" s="6"/>
      <c r="BP47" s="6"/>
      <c r="BQ47" s="6"/>
      <c r="BR47" s="6"/>
      <c r="BS47" s="6"/>
      <c r="BT47" s="6"/>
      <c r="BU47" s="6"/>
      <c r="BV47" s="6"/>
      <c r="BW47" s="6"/>
      <c r="BX47" s="6"/>
      <c r="BY47" s="6"/>
      <c r="BZ47" s="6"/>
      <c r="CA47" s="6"/>
      <c r="CB47" s="6"/>
      <c r="CC47" s="6"/>
      <c r="CD47" s="6"/>
      <c r="CE47" s="6"/>
      <c r="CF47" s="65">
        <f>IF(AND('Submission Template'!C69="final",'Submission Template'!AH69="yes"),1,0)</f>
        <v>0</v>
      </c>
      <c r="CG47" s="65" t="str">
        <f>IF(AND('Submission Template'!$C69="final",'Submission Template'!$U69="yes",'Submission Template'!$AH69&lt;&gt;"yes"),$D73,$CG46)</f>
        <v/>
      </c>
      <c r="CH47" s="65" t="str">
        <f>IF(AND('Submission Template'!$C69="final",'Submission Template'!$U69="yes",'Submission Template'!$AH69&lt;&gt;"yes"),$C73,$CH46)</f>
        <v/>
      </c>
      <c r="CI47" s="65" t="str">
        <f>IF(AND('Submission Template'!$C69="final",'Submission Template'!$Z69="yes",'Submission Template'!$AH69&lt;&gt;"yes"),$N73,$CI46)</f>
        <v/>
      </c>
      <c r="CJ47" s="65" t="str">
        <f>IF(AND('Submission Template'!$C69="final",'Submission Template'!$Z69="yes",'Submission Template'!$AH69&lt;&gt;"yes"),$M73,$CJ46)</f>
        <v/>
      </c>
      <c r="CK47" s="6"/>
      <c r="CL47" s="6"/>
    </row>
    <row r="48" spans="1:90" x14ac:dyDescent="0.2">
      <c r="A48" s="10"/>
      <c r="B48" s="82" t="str">
        <f>IF('Submission Template'!$BA$34=1,$AX48,"")</f>
        <v/>
      </c>
      <c r="C48" s="83" t="str">
        <f t="shared" si="1"/>
        <v/>
      </c>
      <c r="D48" s="84" t="str">
        <f>IF('Submission Template'!$BA$34=1,IF(AND('Submission Template'!U44="yes",'Submission Template'!BT44&lt;&gt;""),ROUND(AVERAGE(BD$36:BD48),2),""),"")</f>
        <v/>
      </c>
      <c r="E48" s="85" t="str">
        <f>IF('Submission Template'!$BA$34=1,IF($AX48&gt;1,IF(AND('Submission Template'!U44&lt;&gt;"no",'Submission Template'!BT44&lt;&gt;""),STDEV(BD$36:BD48),""),""),"")</f>
        <v/>
      </c>
      <c r="F48" s="86" t="str">
        <f>IF('Submission Template'!$BA$34=1,IF('Submission Template'!BT44&lt;&gt;"",G47,""),"")</f>
        <v/>
      </c>
      <c r="G48" s="86" t="str">
        <f>IF(AND('Submission Template'!$BA$34=1,'Submission Template'!$C44&lt;&gt;""),IF(OR($AX48=1,$AX48=0),0,IF('Submission Template'!$C44="initial",$G47,IF('Submission Template'!U44="yes",MAX(($F48+'Submission Template'!BT44-('Submission Template'!S$26+0.25*$E48)),0),$G47))),"")</f>
        <v/>
      </c>
      <c r="H48" s="86" t="str">
        <f t="shared" si="5"/>
        <v/>
      </c>
      <c r="I48" s="87" t="str">
        <f t="shared" si="6"/>
        <v/>
      </c>
      <c r="J48" s="87" t="str">
        <f t="shared" si="7"/>
        <v/>
      </c>
      <c r="K48" s="88" t="str">
        <f>IF(G48&lt;&gt;"",IF($BA48=1,IF(AND(J48&lt;&gt;1,I48=1,D48&lt;='Submission Template'!S$26),1,0),K47),"")</f>
        <v/>
      </c>
      <c r="L48" s="82" t="str">
        <f>IF('Submission Template'!$BB$34=1,$AY48,"")</f>
        <v/>
      </c>
      <c r="M48" s="83" t="str">
        <f t="shared" si="2"/>
        <v/>
      </c>
      <c r="N48" s="84" t="str">
        <f>IF('Submission Template'!$BB$34=1,IF(AND('Submission Template'!Z44="yes",'Submission Template'!BY44&lt;&gt;""),ROUND(AVERAGE(BE$36:BE48),2),""),"")</f>
        <v/>
      </c>
      <c r="O48" s="85" t="str">
        <f>IF('Submission Template'!$BB$34=1,IF($AY48&gt;1,IF(AND('Submission Template'!Z44&lt;&gt;"no",'Submission Template'!BY44&lt;&gt;""),STDEV(BE$36:BE48),""),""),"")</f>
        <v/>
      </c>
      <c r="P48" s="86" t="str">
        <f>IF('Submission Template'!$BB$34=1,IF('Submission Template'!BY44&lt;&gt;"",Q47,""),"")</f>
        <v/>
      </c>
      <c r="Q48" s="86" t="str">
        <f>IF(AND('Submission Template'!$BB$34=1,'Submission Template'!$C44&lt;&gt;""),IF(OR($AY48=1,$AY48=0),0,IF('Submission Template'!$C44="initial",$Q47,IF('Submission Template'!Z44="yes",MAX(($P48+'Submission Template'!BY44-('Submission Template'!V$26+0.25*$O48)),0),$Q47))),"")</f>
        <v/>
      </c>
      <c r="R48" s="86" t="str">
        <f t="shared" si="8"/>
        <v/>
      </c>
      <c r="S48" s="87" t="str">
        <f t="shared" si="9"/>
        <v/>
      </c>
      <c r="T48" s="87" t="str">
        <f t="shared" si="10"/>
        <v/>
      </c>
      <c r="U48" s="88" t="str">
        <f>IF(Q48&lt;&gt;"",IF($BB48=1,IF(AND(T48&lt;&gt;1,S48=1,N48&lt;='Submission Template'!V$26),1,0),U47),"")</f>
        <v/>
      </c>
      <c r="V48" s="140"/>
      <c r="W48" s="140"/>
      <c r="X48" s="140"/>
      <c r="Y48" s="140"/>
      <c r="Z48" s="140"/>
      <c r="AA48" s="140"/>
      <c r="AB48" s="140"/>
      <c r="AC48" s="140"/>
      <c r="AD48" s="140"/>
      <c r="AE48" s="140"/>
      <c r="AF48" s="148"/>
      <c r="AG48" s="149" t="str">
        <f>IF(AND(OR('Submission Template'!U44="yes",AND('Submission Template'!Z44="yes",'Submission Template'!$P$16="yes")),'Submission Template'!AH44="yes"),"Test cannot be invalid AND included in CumSum",IF(OR(AND($Q48&gt;$R48,$N48&lt;&gt;""),AND($G48&gt;H48,$D48&lt;&gt;"")),"Warning:  CumSum statistic exceeds the Action Limit.",""))</f>
        <v/>
      </c>
      <c r="AH48" s="18"/>
      <c r="AI48" s="18"/>
      <c r="AJ48" s="18"/>
      <c r="AK48" s="150"/>
      <c r="AL48" s="187"/>
      <c r="AM48" s="6"/>
      <c r="AN48" s="6"/>
      <c r="AO48" s="6"/>
      <c r="AP48" s="6"/>
      <c r="AQ48" s="23"/>
      <c r="AR48" s="25">
        <f>IF(AND('Submission Template'!BT44&lt;&gt;"",'Submission Template'!S$26&lt;&gt;"",'Submission Template'!U44&lt;&gt;""),1,0)</f>
        <v>0</v>
      </c>
      <c r="AS48" s="25">
        <f>IF(AND('Submission Template'!BY44&lt;&gt;"",'Submission Template'!V$26&lt;&gt;"",'Submission Template'!Z44&lt;&gt;""),1,0)</f>
        <v>0</v>
      </c>
      <c r="AT48" s="25"/>
      <c r="AU48" s="25" t="str">
        <f t="shared" si="0"/>
        <v/>
      </c>
      <c r="AV48" s="25" t="str">
        <f t="shared" si="0"/>
        <v/>
      </c>
      <c r="AW48" s="25"/>
      <c r="AX48" s="25" t="str">
        <f>IF('Submission Template'!$C44&lt;&gt;"",IF('Submission Template'!BT44&lt;&gt;"",IF('Submission Template'!U44="yes",AX47+1,AX47),AX47),"")</f>
        <v/>
      </c>
      <c r="AY48" s="25" t="str">
        <f>IF('Submission Template'!$C44&lt;&gt;"",IF('Submission Template'!BY44&lt;&gt;"",IF('Submission Template'!Z44="yes",AY47+1,AY47),AY47),"")</f>
        <v/>
      </c>
      <c r="AZ48" s="25"/>
      <c r="BA48" s="25" t="str">
        <f>IF('Submission Template'!BT44&lt;&gt;"",IF('Submission Template'!U44="yes",1,0),"")</f>
        <v/>
      </c>
      <c r="BB48" s="25" t="str">
        <f>IF('Submission Template'!BY44&lt;&gt;"",IF('Submission Template'!Z44="yes",1,0),"")</f>
        <v/>
      </c>
      <c r="BC48" s="25"/>
      <c r="BD48" s="25" t="str">
        <f>IF(AND('Submission Template'!U44="yes",'Submission Template'!BT44&lt;&gt;""),'Submission Template'!BT44,"")</f>
        <v/>
      </c>
      <c r="BE48" s="25" t="str">
        <f>IF(AND('Submission Template'!Z44="yes",'Submission Template'!BY44&lt;&gt;""),'Submission Template'!BY44,"")</f>
        <v/>
      </c>
      <c r="BF48" s="25"/>
      <c r="BG48" s="25"/>
      <c r="BH48" s="25">
        <f t="shared" si="4"/>
        <v>12</v>
      </c>
      <c r="BI48" s="27">
        <v>1.8</v>
      </c>
      <c r="BJ48" s="25"/>
      <c r="BK48" s="40" t="str">
        <f>IF(AND($B48&lt;&gt;"",'Submission Template'!$BA$34=1),IF(AND('Submission Template'!U44="yes",$AX48&gt;1,'Submission Template'!BT44&lt;&gt;""),ROUND((($AU48*$E48)/($D48-'Submission Template'!S$26))^2+1,1),""),"")</f>
        <v/>
      </c>
      <c r="BL48" s="40" t="str">
        <f>IF(AND($L48&lt;&gt;"",'Submission Template'!$BB$34=1),IF(AND('Submission Template'!Z44="yes",$AY48&gt;1,'Submission Template'!BY44&lt;&gt;""),ROUND((($AV48*$O48)/($N48-'Submission Template'!V$26))^2+1,1),""),"")</f>
        <v/>
      </c>
      <c r="BM48" s="55">
        <f t="shared" si="3"/>
        <v>8</v>
      </c>
      <c r="BN48" s="6"/>
      <c r="BO48" s="6"/>
      <c r="BP48" s="6"/>
      <c r="BQ48" s="6"/>
      <c r="BR48" s="6"/>
      <c r="BS48" s="6"/>
      <c r="BT48" s="6"/>
      <c r="BU48" s="6"/>
      <c r="BV48" s="6"/>
      <c r="BW48" s="6"/>
      <c r="BX48" s="6"/>
      <c r="BY48" s="6"/>
      <c r="BZ48" s="6"/>
      <c r="CA48" s="6"/>
      <c r="CB48" s="6"/>
      <c r="CC48" s="6"/>
      <c r="CD48" s="6"/>
      <c r="CE48" s="6"/>
      <c r="CF48" s="65">
        <f>IF(AND('Submission Template'!C70="final",'Submission Template'!AH70="yes"),1,0)</f>
        <v>0</v>
      </c>
      <c r="CG48" s="65" t="str">
        <f>IF(AND('Submission Template'!$C70="final",'Submission Template'!$U70="yes",'Submission Template'!$AH70&lt;&gt;"yes"),$D74,$CG47)</f>
        <v/>
      </c>
      <c r="CH48" s="65" t="str">
        <f>IF(AND('Submission Template'!$C70="final",'Submission Template'!$U70="yes",'Submission Template'!$AH70&lt;&gt;"yes"),$C74,$CH47)</f>
        <v/>
      </c>
      <c r="CI48" s="65" t="str">
        <f>IF(AND('Submission Template'!$C70="final",'Submission Template'!$Z70="yes",'Submission Template'!$AH70&lt;&gt;"yes"),$N74,$CI47)</f>
        <v/>
      </c>
      <c r="CJ48" s="65" t="str">
        <f>IF(AND('Submission Template'!$C70="final",'Submission Template'!$Z70="yes",'Submission Template'!$AH70&lt;&gt;"yes"),$M74,$CJ47)</f>
        <v/>
      </c>
      <c r="CK48" s="6"/>
      <c r="CL48" s="6"/>
    </row>
    <row r="49" spans="1:90" x14ac:dyDescent="0.2">
      <c r="A49" s="10"/>
      <c r="B49" s="82" t="str">
        <f>IF('Submission Template'!$BA$34=1,$AX49,"")</f>
        <v/>
      </c>
      <c r="C49" s="83" t="str">
        <f t="shared" si="1"/>
        <v/>
      </c>
      <c r="D49" s="84" t="str">
        <f>IF('Submission Template'!$BA$34=1,IF(AND('Submission Template'!U45="yes",'Submission Template'!BT45&lt;&gt;""),ROUND(AVERAGE(BD$36:BD49),2),""),"")</f>
        <v/>
      </c>
      <c r="E49" s="85" t="str">
        <f>IF('Submission Template'!$BA$34=1,IF($AX49&gt;1,IF(AND('Submission Template'!U45&lt;&gt;"no",'Submission Template'!BT45&lt;&gt;""),STDEV(BD$36:BD49),""),""),"")</f>
        <v/>
      </c>
      <c r="F49" s="86" t="str">
        <f>IF('Submission Template'!$BA$34=1,IF('Submission Template'!BT45&lt;&gt;"",G48,""),"")</f>
        <v/>
      </c>
      <c r="G49" s="86" t="str">
        <f>IF(AND('Submission Template'!$BA$34=1,'Submission Template'!$C45&lt;&gt;""),IF(OR($AX49=1,$AX49=0),0,IF('Submission Template'!$C45="initial",$G48,IF('Submission Template'!U45="yes",MAX(($F49+'Submission Template'!BT45-('Submission Template'!S$26+0.25*$E49)),0),$G48))),"")</f>
        <v/>
      </c>
      <c r="H49" s="86" t="str">
        <f t="shared" si="5"/>
        <v/>
      </c>
      <c r="I49" s="87" t="str">
        <f t="shared" si="6"/>
        <v/>
      </c>
      <c r="J49" s="87" t="str">
        <f t="shared" si="7"/>
        <v/>
      </c>
      <c r="K49" s="88" t="str">
        <f>IF(G49&lt;&gt;"",IF($BA49=1,IF(AND(J49&lt;&gt;1,I49=1,D49&lt;='Submission Template'!S$26),1,0),K48),"")</f>
        <v/>
      </c>
      <c r="L49" s="82" t="str">
        <f>IF('Submission Template'!$BB$34=1,$AY49,"")</f>
        <v/>
      </c>
      <c r="M49" s="83" t="str">
        <f t="shared" si="2"/>
        <v/>
      </c>
      <c r="N49" s="84" t="str">
        <f>IF('Submission Template'!$BB$34=1,IF(AND('Submission Template'!Z45="yes",'Submission Template'!BY45&lt;&gt;""),ROUND(AVERAGE(BE$36:BE49),2),""),"")</f>
        <v/>
      </c>
      <c r="O49" s="85" t="str">
        <f>IF('Submission Template'!$BB$34=1,IF($AY49&gt;1,IF(AND('Submission Template'!Z45&lt;&gt;"no",'Submission Template'!BY45&lt;&gt;""),STDEV(BE$36:BE49),""),""),"")</f>
        <v/>
      </c>
      <c r="P49" s="86" t="str">
        <f>IF('Submission Template'!$BB$34=1,IF('Submission Template'!BY45&lt;&gt;"",Q48,""),"")</f>
        <v/>
      </c>
      <c r="Q49" s="86" t="str">
        <f>IF(AND('Submission Template'!$BB$34=1,'Submission Template'!$C45&lt;&gt;""),IF(OR($AY49=1,$AY49=0),0,IF('Submission Template'!$C45="initial",$Q48,IF('Submission Template'!Z45="yes",MAX(($P49+'Submission Template'!BY45-('Submission Template'!V$26+0.25*$O49)),0),$Q48))),"")</f>
        <v/>
      </c>
      <c r="R49" s="86" t="str">
        <f t="shared" si="8"/>
        <v/>
      </c>
      <c r="S49" s="87" t="str">
        <f t="shared" si="9"/>
        <v/>
      </c>
      <c r="T49" s="87" t="str">
        <f t="shared" si="10"/>
        <v/>
      </c>
      <c r="U49" s="88" t="str">
        <f>IF(Q49&lt;&gt;"",IF($BB49=1,IF(AND(T49&lt;&gt;1,S49=1,N49&lt;='Submission Template'!V$26),1,0),U48),"")</f>
        <v/>
      </c>
      <c r="V49" s="10"/>
      <c r="W49" s="10"/>
      <c r="X49" s="10"/>
      <c r="Y49" s="10"/>
      <c r="Z49" s="10"/>
      <c r="AA49" s="10"/>
      <c r="AB49" s="10"/>
      <c r="AC49" s="10"/>
      <c r="AD49" s="10"/>
      <c r="AE49" s="10"/>
      <c r="AF49" s="148"/>
      <c r="AG49" s="149" t="str">
        <f>IF(AND(OR('Submission Template'!U45="yes",AND('Submission Template'!Z45="yes",'Submission Template'!$P$16="yes")),'Submission Template'!AH45="yes"),"Test cannot be invalid AND included in CumSum",IF(OR(AND($Q49&gt;$R49,$N49&lt;&gt;""),AND($G49&gt;H49,$D49&lt;&gt;"")),"Warning:  CumSum statistic exceeds the Action Limit.",""))</f>
        <v/>
      </c>
      <c r="AH49" s="18"/>
      <c r="AI49" s="18"/>
      <c r="AJ49" s="18"/>
      <c r="AK49" s="150"/>
      <c r="AL49" s="187"/>
      <c r="AM49" s="6"/>
      <c r="AN49" s="6"/>
      <c r="AO49" s="6"/>
      <c r="AP49" s="6"/>
      <c r="AQ49" s="23"/>
      <c r="AR49" s="25">
        <f>IF(AND('Submission Template'!BT45&lt;&gt;"",'Submission Template'!S$26&lt;&gt;"",'Submission Template'!U45&lt;&gt;""),1,0)</f>
        <v>0</v>
      </c>
      <c r="AS49" s="25">
        <f>IF(AND('Submission Template'!BY45&lt;&gt;"",'Submission Template'!V$26&lt;&gt;"",'Submission Template'!Z45&lt;&gt;""),1,0)</f>
        <v>0</v>
      </c>
      <c r="AT49" s="25"/>
      <c r="AU49" s="25" t="str">
        <f t="shared" si="0"/>
        <v/>
      </c>
      <c r="AV49" s="25" t="str">
        <f t="shared" si="0"/>
        <v/>
      </c>
      <c r="AW49" s="25"/>
      <c r="AX49" s="25" t="str">
        <f>IF('Submission Template'!$C45&lt;&gt;"",IF('Submission Template'!BT45&lt;&gt;"",IF('Submission Template'!U45="yes",AX48+1,AX48),AX48),"")</f>
        <v/>
      </c>
      <c r="AY49" s="25" t="str">
        <f>IF('Submission Template'!$C45&lt;&gt;"",IF('Submission Template'!BY45&lt;&gt;"",IF('Submission Template'!Z45="yes",AY48+1,AY48),AY48),"")</f>
        <v/>
      </c>
      <c r="AZ49" s="25"/>
      <c r="BA49" s="25" t="str">
        <f>IF('Submission Template'!BT45&lt;&gt;"",IF('Submission Template'!U45="yes",1,0),"")</f>
        <v/>
      </c>
      <c r="BB49" s="25" t="str">
        <f>IF('Submission Template'!BY45&lt;&gt;"",IF('Submission Template'!Z45="yes",1,0),"")</f>
        <v/>
      </c>
      <c r="BC49" s="25"/>
      <c r="BD49" s="25" t="str">
        <f>IF(AND('Submission Template'!U45="yes",'Submission Template'!BT45&lt;&gt;""),'Submission Template'!BT45,"")</f>
        <v/>
      </c>
      <c r="BE49" s="25" t="str">
        <f>IF(AND('Submission Template'!Z45="yes",'Submission Template'!BY45&lt;&gt;""),'Submission Template'!BY45,"")</f>
        <v/>
      </c>
      <c r="BF49" s="25"/>
      <c r="BG49" s="25"/>
      <c r="BH49" s="25">
        <f t="shared" si="4"/>
        <v>13</v>
      </c>
      <c r="BI49" s="27">
        <v>1.78</v>
      </c>
      <c r="BJ49" s="25"/>
      <c r="BK49" s="40" t="str">
        <f>IF(AND($B49&lt;&gt;"",'Submission Template'!$BA$34=1),IF(AND('Submission Template'!U45="yes",$AX49&gt;1,'Submission Template'!BT45&lt;&gt;""),ROUND((($AU49*$E49)/($D49-'Submission Template'!S$26))^2+1,1),""),"")</f>
        <v/>
      </c>
      <c r="BL49" s="40" t="str">
        <f>IF(AND($L49&lt;&gt;"",'Submission Template'!$BB$34=1),IF(AND('Submission Template'!Z45="yes",$AY49&gt;1,'Submission Template'!BY45&lt;&gt;""),ROUND((($AV49*$O49)/($N49-'Submission Template'!V$26))^2+1,1),""),"")</f>
        <v/>
      </c>
      <c r="BM49" s="55">
        <f t="shared" si="3"/>
        <v>8</v>
      </c>
      <c r="BN49" s="6"/>
      <c r="BO49" s="6"/>
      <c r="BP49" s="6"/>
      <c r="BQ49" s="6"/>
      <c r="BR49" s="6"/>
      <c r="BS49" s="6"/>
      <c r="BT49" s="6"/>
      <c r="BU49" s="6"/>
      <c r="BV49" s="6"/>
      <c r="BW49" s="6"/>
      <c r="BX49" s="6"/>
      <c r="BY49" s="6"/>
      <c r="BZ49" s="6"/>
      <c r="CA49" s="6"/>
      <c r="CB49" s="6"/>
      <c r="CC49" s="6"/>
      <c r="CD49" s="6"/>
      <c r="CE49" s="6"/>
      <c r="CF49" s="65">
        <f>IF(AND('Submission Template'!C71="final",'Submission Template'!AH71="yes"),1,0)</f>
        <v>0</v>
      </c>
      <c r="CG49" s="65" t="str">
        <f>IF(AND('Submission Template'!$C71="final",'Submission Template'!$U71="yes",'Submission Template'!$AH71&lt;&gt;"yes"),$D75,$CG48)</f>
        <v/>
      </c>
      <c r="CH49" s="65" t="str">
        <f>IF(AND('Submission Template'!$C71="final",'Submission Template'!$U71="yes",'Submission Template'!$AH71&lt;&gt;"yes"),$C75,$CH48)</f>
        <v/>
      </c>
      <c r="CI49" s="65" t="str">
        <f>IF(AND('Submission Template'!$C71="final",'Submission Template'!$Z71="yes",'Submission Template'!$AH71&lt;&gt;"yes"),$N75,$CI48)</f>
        <v/>
      </c>
      <c r="CJ49" s="65" t="str">
        <f>IF(AND('Submission Template'!$C71="final",'Submission Template'!$Z71="yes",'Submission Template'!$AH71&lt;&gt;"yes"),$M75,$CJ48)</f>
        <v/>
      </c>
      <c r="CK49" s="6"/>
      <c r="CL49" s="6"/>
    </row>
    <row r="50" spans="1:90" x14ac:dyDescent="0.2">
      <c r="A50" s="10"/>
      <c r="B50" s="82" t="str">
        <f>IF('Submission Template'!$BA$34=1,$AX50,"")</f>
        <v/>
      </c>
      <c r="C50" s="83" t="str">
        <f t="shared" si="1"/>
        <v/>
      </c>
      <c r="D50" s="84" t="str">
        <f>IF('Submission Template'!$BA$34=1,IF(AND('Submission Template'!U46="yes",'Submission Template'!BT46&lt;&gt;""),ROUND(AVERAGE(BD$36:BD50),2),""),"")</f>
        <v/>
      </c>
      <c r="E50" s="85" t="str">
        <f>IF('Submission Template'!$BA$34=1,IF($AX50&gt;1,IF(AND('Submission Template'!U46&lt;&gt;"no",'Submission Template'!BT46&lt;&gt;""),STDEV(BD$36:BD50),""),""),"")</f>
        <v/>
      </c>
      <c r="F50" s="86" t="str">
        <f>IF('Submission Template'!$BA$34=1,IF('Submission Template'!BT46&lt;&gt;"",G49,""),"")</f>
        <v/>
      </c>
      <c r="G50" s="86" t="str">
        <f>IF(AND('Submission Template'!$BA$34=1,'Submission Template'!$C46&lt;&gt;""),IF(OR($AX50=1,$AX50=0),0,IF('Submission Template'!$C46="initial",$G49,IF('Submission Template'!U46="yes",MAX(($F50+'Submission Template'!BT46-('Submission Template'!S$26+0.25*$E50)),0),$G49))),"")</f>
        <v/>
      </c>
      <c r="H50" s="86" t="str">
        <f t="shared" si="5"/>
        <v/>
      </c>
      <c r="I50" s="87" t="str">
        <f t="shared" si="6"/>
        <v/>
      </c>
      <c r="J50" s="87" t="str">
        <f t="shared" si="7"/>
        <v/>
      </c>
      <c r="K50" s="88" t="str">
        <f>IF(G50&lt;&gt;"",IF($BA50=1,IF(AND(J50&lt;&gt;1,I50=1,D50&lt;='Submission Template'!S$26),1,0),K49),"")</f>
        <v/>
      </c>
      <c r="L50" s="82" t="str">
        <f>IF('Submission Template'!$BB$34=1,$AY50,"")</f>
        <v/>
      </c>
      <c r="M50" s="83" t="str">
        <f t="shared" si="2"/>
        <v/>
      </c>
      <c r="N50" s="84" t="str">
        <f>IF('Submission Template'!$BB$34=1,IF(AND('Submission Template'!Z46="yes",'Submission Template'!BY46&lt;&gt;""),ROUND(AVERAGE(BE$36:BE50),2),""),"")</f>
        <v/>
      </c>
      <c r="O50" s="85" t="str">
        <f>IF('Submission Template'!$BB$34=1,IF($AY50&gt;1,IF(AND('Submission Template'!Z46&lt;&gt;"no",'Submission Template'!BY46&lt;&gt;""),STDEV(BE$36:BE50),""),""),"")</f>
        <v/>
      </c>
      <c r="P50" s="86" t="str">
        <f>IF('Submission Template'!$BB$34=1,IF('Submission Template'!BY46&lt;&gt;"",Q49,""),"")</f>
        <v/>
      </c>
      <c r="Q50" s="86" t="str">
        <f>IF(AND('Submission Template'!$BB$34=1,'Submission Template'!$C46&lt;&gt;""),IF(OR($AY50=1,$AY50=0),0,IF('Submission Template'!$C46="initial",$Q49,IF('Submission Template'!Z46="yes",MAX(($P50+'Submission Template'!BY46-('Submission Template'!V$26+0.25*$O50)),0),$Q49))),"")</f>
        <v/>
      </c>
      <c r="R50" s="86" t="str">
        <f t="shared" si="8"/>
        <v/>
      </c>
      <c r="S50" s="87" t="str">
        <f t="shared" si="9"/>
        <v/>
      </c>
      <c r="T50" s="87" t="str">
        <f t="shared" si="10"/>
        <v/>
      </c>
      <c r="U50" s="88" t="str">
        <f>IF(Q50&lt;&gt;"",IF($BB50=1,IF(AND(T50&lt;&gt;1,S50=1,N50&lt;='Submission Template'!V$26),1,0),U49),"")</f>
        <v/>
      </c>
      <c r="V50" s="10"/>
      <c r="W50" s="10"/>
      <c r="X50" s="10"/>
      <c r="Y50" s="10"/>
      <c r="Z50" s="10"/>
      <c r="AA50" s="10"/>
      <c r="AB50" s="10"/>
      <c r="AC50" s="10"/>
      <c r="AD50" s="10"/>
      <c r="AE50" s="10"/>
      <c r="AF50" s="148"/>
      <c r="AG50" s="149" t="str">
        <f>IF(AND(OR('Submission Template'!U46="yes",AND('Submission Template'!Z46="yes",'Submission Template'!$P$16="yes")),'Submission Template'!AH46="yes"),"Test cannot be invalid AND included in CumSum",IF(OR(AND($Q50&gt;$R50,$N50&lt;&gt;""),AND($G50&gt;H50,$D50&lt;&gt;"")),"Warning:  CumSum statistic exceeds the Action Limit.",""))</f>
        <v/>
      </c>
      <c r="AH50" s="18"/>
      <c r="AI50" s="18"/>
      <c r="AJ50" s="18"/>
      <c r="AK50" s="150"/>
      <c r="AL50" s="187"/>
      <c r="AM50" s="6"/>
      <c r="AN50" s="6"/>
      <c r="AO50" s="6"/>
      <c r="AP50" s="6"/>
      <c r="AQ50" s="23"/>
      <c r="AR50" s="25">
        <f>IF(AND('Submission Template'!BT46&lt;&gt;"",'Submission Template'!S$26&lt;&gt;"",'Submission Template'!U46&lt;&gt;""),1,0)</f>
        <v>0</v>
      </c>
      <c r="AS50" s="25">
        <f>IF(AND('Submission Template'!BY46&lt;&gt;"",'Submission Template'!V$26&lt;&gt;"",'Submission Template'!Z46&lt;&gt;""),1,0)</f>
        <v>0</v>
      </c>
      <c r="AT50" s="25"/>
      <c r="AU50" s="25" t="str">
        <f t="shared" si="0"/>
        <v/>
      </c>
      <c r="AV50" s="25" t="str">
        <f t="shared" si="0"/>
        <v/>
      </c>
      <c r="AW50" s="25"/>
      <c r="AX50" s="25" t="str">
        <f>IF('Submission Template'!$C46&lt;&gt;"",IF('Submission Template'!BT46&lt;&gt;"",IF('Submission Template'!U46="yes",AX49+1,AX49),AX49),"")</f>
        <v/>
      </c>
      <c r="AY50" s="25" t="str">
        <f>IF('Submission Template'!$C46&lt;&gt;"",IF('Submission Template'!BY46&lt;&gt;"",IF('Submission Template'!Z46="yes",AY49+1,AY49),AY49),"")</f>
        <v/>
      </c>
      <c r="AZ50" s="25"/>
      <c r="BA50" s="25" t="str">
        <f>IF('Submission Template'!BT46&lt;&gt;"",IF('Submission Template'!U46="yes",1,0),"")</f>
        <v/>
      </c>
      <c r="BB50" s="25" t="str">
        <f>IF('Submission Template'!BY46&lt;&gt;"",IF('Submission Template'!Z46="yes",1,0),"")</f>
        <v/>
      </c>
      <c r="BC50" s="25"/>
      <c r="BD50" s="25" t="str">
        <f>IF(AND('Submission Template'!U46="yes",'Submission Template'!BT46&lt;&gt;""),'Submission Template'!BT46,"")</f>
        <v/>
      </c>
      <c r="BE50" s="25" t="str">
        <f>IF(AND('Submission Template'!Z46="yes",'Submission Template'!BY46&lt;&gt;""),'Submission Template'!BY46,"")</f>
        <v/>
      </c>
      <c r="BF50" s="25"/>
      <c r="BG50" s="25"/>
      <c r="BH50" s="25">
        <f t="shared" si="4"/>
        <v>14</v>
      </c>
      <c r="BI50" s="27">
        <v>1.77</v>
      </c>
      <c r="BJ50" s="25"/>
      <c r="BK50" s="40" t="str">
        <f>IF(AND($B50&lt;&gt;"",'Submission Template'!$BA$34=1),IF(AND('Submission Template'!U46="yes",$AX50&gt;1,'Submission Template'!BT46&lt;&gt;""),ROUND((($AU50*$E50)/($D50-'Submission Template'!S$26))^2+1,1),""),"")</f>
        <v/>
      </c>
      <c r="BL50" s="40" t="str">
        <f>IF(AND($L50&lt;&gt;"",'Submission Template'!$BB$34=1),IF(AND('Submission Template'!Z46="yes",$AY50&gt;1,'Submission Template'!BY46&lt;&gt;""),ROUND((($AV50*$O50)/($N50-'Submission Template'!V$26))^2+1,1),""),"")</f>
        <v/>
      </c>
      <c r="BM50" s="55">
        <f t="shared" si="3"/>
        <v>8</v>
      </c>
      <c r="BN50" s="6"/>
      <c r="BO50" s="6"/>
      <c r="BP50" s="6"/>
      <c r="BQ50" s="6"/>
      <c r="BR50" s="6"/>
      <c r="BS50" s="6"/>
      <c r="BT50" s="6"/>
      <c r="BU50" s="6"/>
      <c r="BV50" s="6"/>
      <c r="BW50" s="6"/>
      <c r="BX50" s="6"/>
      <c r="BY50" s="6"/>
      <c r="BZ50" s="6"/>
      <c r="CA50" s="6"/>
      <c r="CB50" s="6"/>
      <c r="CC50" s="6"/>
      <c r="CD50" s="6"/>
      <c r="CE50" s="6"/>
      <c r="CF50" s="65">
        <f>IF(AND('Submission Template'!C72="final",'Submission Template'!AH72="yes"),1,0)</f>
        <v>0</v>
      </c>
      <c r="CG50" s="65" t="str">
        <f>IF(AND('Submission Template'!$C72="final",'Submission Template'!$U72="yes",'Submission Template'!$AH72&lt;&gt;"yes"),$D76,$CG49)</f>
        <v/>
      </c>
      <c r="CH50" s="65" t="str">
        <f>IF(AND('Submission Template'!$C72="final",'Submission Template'!$U72="yes",'Submission Template'!$AH72&lt;&gt;"yes"),$C76,$CH49)</f>
        <v/>
      </c>
      <c r="CI50" s="65" t="str">
        <f>IF(AND('Submission Template'!$C72="final",'Submission Template'!$Z72="yes",'Submission Template'!$AH72&lt;&gt;"yes"),$N76,$CI49)</f>
        <v/>
      </c>
      <c r="CJ50" s="65" t="str">
        <f>IF(AND('Submission Template'!$C72="final",'Submission Template'!$Z72="yes",'Submission Template'!$AH72&lt;&gt;"yes"),$M76,$CJ49)</f>
        <v/>
      </c>
      <c r="CK50" s="6"/>
      <c r="CL50" s="6"/>
    </row>
    <row r="51" spans="1:90" x14ac:dyDescent="0.2">
      <c r="A51" s="10"/>
      <c r="B51" s="82" t="str">
        <f>IF('Submission Template'!$BA$34=1,$AX51,"")</f>
        <v/>
      </c>
      <c r="C51" s="83" t="str">
        <f t="shared" si="1"/>
        <v/>
      </c>
      <c r="D51" s="84" t="str">
        <f>IF('Submission Template'!$BA$34=1,IF(AND('Submission Template'!U47="yes",'Submission Template'!BT47&lt;&gt;""),ROUND(AVERAGE(BD$36:BD51),2),""),"")</f>
        <v/>
      </c>
      <c r="E51" s="85" t="str">
        <f>IF('Submission Template'!$BA$34=1,IF($AX51&gt;1,IF(AND('Submission Template'!U47&lt;&gt;"no",'Submission Template'!BT47&lt;&gt;""),STDEV(BD$36:BD51),""),""),"")</f>
        <v/>
      </c>
      <c r="F51" s="86" t="str">
        <f>IF('Submission Template'!$BA$34=1,IF('Submission Template'!BT47&lt;&gt;"",G50,""),"")</f>
        <v/>
      </c>
      <c r="G51" s="86" t="str">
        <f>IF(AND('Submission Template'!$BA$34=1,'Submission Template'!$C47&lt;&gt;""),IF(OR($AX51=1,$AX51=0),0,IF('Submission Template'!$C47="initial",$G50,IF('Submission Template'!U47="yes",MAX(($F51+'Submission Template'!BT47-('Submission Template'!S$26+0.25*$E51)),0),$G50))),"")</f>
        <v/>
      </c>
      <c r="H51" s="86" t="str">
        <f t="shared" si="5"/>
        <v/>
      </c>
      <c r="I51" s="87" t="str">
        <f t="shared" si="6"/>
        <v/>
      </c>
      <c r="J51" s="87" t="str">
        <f t="shared" si="7"/>
        <v/>
      </c>
      <c r="K51" s="88" t="str">
        <f>IF(G51&lt;&gt;"",IF($BA51=1,IF(AND(J51&lt;&gt;1,I51=1,D51&lt;='Submission Template'!S$26),1,0),K50),"")</f>
        <v/>
      </c>
      <c r="L51" s="82" t="str">
        <f>IF('Submission Template'!$BB$34=1,$AY51,"")</f>
        <v/>
      </c>
      <c r="M51" s="83" t="str">
        <f t="shared" si="2"/>
        <v/>
      </c>
      <c r="N51" s="84" t="str">
        <f>IF('Submission Template'!$BB$34=1,IF(AND('Submission Template'!Z47="yes",'Submission Template'!BY47&lt;&gt;""),ROUND(AVERAGE(BE$36:BE51),2),""),"")</f>
        <v/>
      </c>
      <c r="O51" s="85" t="str">
        <f>IF('Submission Template'!$BB$34=1,IF($AY51&gt;1,IF(AND('Submission Template'!Z47&lt;&gt;"no",'Submission Template'!BY47&lt;&gt;""),STDEV(BE$36:BE51),""),""),"")</f>
        <v/>
      </c>
      <c r="P51" s="86" t="str">
        <f>IF('Submission Template'!$BB$34=1,IF('Submission Template'!BY47&lt;&gt;"",Q50,""),"")</f>
        <v/>
      </c>
      <c r="Q51" s="86" t="str">
        <f>IF(AND('Submission Template'!$BB$34=1,'Submission Template'!$C47&lt;&gt;""),IF(OR($AY51=1,$AY51=0),0,IF('Submission Template'!$C47="initial",$Q50,IF('Submission Template'!Z47="yes",MAX(($P51+'Submission Template'!BY47-('Submission Template'!V$26+0.25*$O51)),0),$Q50))),"")</f>
        <v/>
      </c>
      <c r="R51" s="86" t="str">
        <f t="shared" si="8"/>
        <v/>
      </c>
      <c r="S51" s="87" t="str">
        <f t="shared" si="9"/>
        <v/>
      </c>
      <c r="T51" s="87" t="str">
        <f t="shared" si="10"/>
        <v/>
      </c>
      <c r="U51" s="88" t="str">
        <f>IF(Q51&lt;&gt;"",IF($BB51=1,IF(AND(T51&lt;&gt;1,S51=1,N51&lt;='Submission Template'!V$26),1,0),U50),"")</f>
        <v/>
      </c>
      <c r="V51" s="10"/>
      <c r="W51" s="10"/>
      <c r="X51" s="10"/>
      <c r="Y51" s="10"/>
      <c r="Z51" s="10"/>
      <c r="AA51" s="10"/>
      <c r="AB51" s="10"/>
      <c r="AC51" s="10"/>
      <c r="AD51" s="10"/>
      <c r="AE51" s="10"/>
      <c r="AF51" s="148"/>
      <c r="AG51" s="149" t="str">
        <f>IF(AND(OR('Submission Template'!U47="yes",AND('Submission Template'!Z47="yes",'Submission Template'!$P$16="yes")),'Submission Template'!AH47="yes"),"Test cannot be invalid AND included in CumSum",IF(OR(AND($Q51&gt;$R51,$N51&lt;&gt;""),AND($G51&gt;H51,$D51&lt;&gt;"")),"Warning:  CumSum statistic exceeds the Action Limit.",""))</f>
        <v/>
      </c>
      <c r="AH51" s="18"/>
      <c r="AI51" s="18"/>
      <c r="AJ51" s="18"/>
      <c r="AK51" s="150"/>
      <c r="AL51" s="187"/>
      <c r="AM51" s="6"/>
      <c r="AN51" s="6"/>
      <c r="AO51" s="6"/>
      <c r="AP51" s="6"/>
      <c r="AQ51" s="23"/>
      <c r="AR51" s="25">
        <f>IF(AND('Submission Template'!BT47&lt;&gt;"",'Submission Template'!S$26&lt;&gt;"",'Submission Template'!U47&lt;&gt;""),1,0)</f>
        <v>0</v>
      </c>
      <c r="AS51" s="25">
        <f>IF(AND('Submission Template'!BY47&lt;&gt;"",'Submission Template'!V$26&lt;&gt;"",'Submission Template'!Z47&lt;&gt;""),1,0)</f>
        <v>0</v>
      </c>
      <c r="AT51" s="25"/>
      <c r="AU51" s="25" t="str">
        <f t="shared" si="0"/>
        <v/>
      </c>
      <c r="AV51" s="25" t="str">
        <f t="shared" si="0"/>
        <v/>
      </c>
      <c r="AW51" s="25"/>
      <c r="AX51" s="25" t="str">
        <f>IF('Submission Template'!$C47&lt;&gt;"",IF('Submission Template'!BT47&lt;&gt;"",IF('Submission Template'!U47="yes",AX50+1,AX50),AX50),"")</f>
        <v/>
      </c>
      <c r="AY51" s="25" t="str">
        <f>IF('Submission Template'!$C47&lt;&gt;"",IF('Submission Template'!BY47&lt;&gt;"",IF('Submission Template'!Z47="yes",AY50+1,AY50),AY50),"")</f>
        <v/>
      </c>
      <c r="AZ51" s="25"/>
      <c r="BA51" s="25" t="str">
        <f>IF('Submission Template'!BT47&lt;&gt;"",IF('Submission Template'!U47="yes",1,0),"")</f>
        <v/>
      </c>
      <c r="BB51" s="25" t="str">
        <f>IF('Submission Template'!BY47&lt;&gt;"",IF('Submission Template'!Z47="yes",1,0),"")</f>
        <v/>
      </c>
      <c r="BC51" s="25"/>
      <c r="BD51" s="25" t="str">
        <f>IF(AND('Submission Template'!U47="yes",'Submission Template'!BT47&lt;&gt;""),'Submission Template'!BT47,"")</f>
        <v/>
      </c>
      <c r="BE51" s="25" t="str">
        <f>IF(AND('Submission Template'!Z47="yes",'Submission Template'!BY47&lt;&gt;""),'Submission Template'!BY47,"")</f>
        <v/>
      </c>
      <c r="BF51" s="25"/>
      <c r="BG51" s="25"/>
      <c r="BH51" s="25">
        <f t="shared" si="4"/>
        <v>15</v>
      </c>
      <c r="BI51" s="27">
        <v>1.76</v>
      </c>
      <c r="BJ51" s="25"/>
      <c r="BK51" s="40" t="str">
        <f>IF(AND($B51&lt;&gt;"",'Submission Template'!$BA$34=1),IF(AND('Submission Template'!U47="yes",$AX51&gt;1,'Submission Template'!BT47&lt;&gt;""),ROUND((($AU51*$E51)/($D51-'Submission Template'!S$26))^2+1,1),""),"")</f>
        <v/>
      </c>
      <c r="BL51" s="40" t="str">
        <f>IF(AND($L51&lt;&gt;"",'Submission Template'!$BB$34=1),IF(AND('Submission Template'!Z47="yes",$AY51&gt;1,'Submission Template'!BY47&lt;&gt;""),ROUND((($AV51*$O51)/($N51-'Submission Template'!V$26))^2+1,1),""),"")</f>
        <v/>
      </c>
      <c r="BM51" s="55">
        <f t="shared" si="3"/>
        <v>8</v>
      </c>
      <c r="BN51" s="6"/>
      <c r="BO51" s="6"/>
      <c r="BP51" s="6"/>
      <c r="BQ51" s="6"/>
      <c r="BR51" s="6"/>
      <c r="BS51" s="6"/>
      <c r="BT51" s="6"/>
      <c r="BU51" s="6"/>
      <c r="BV51" s="6"/>
      <c r="BW51" s="6"/>
      <c r="BX51" s="6"/>
      <c r="BY51" s="6"/>
      <c r="BZ51" s="6"/>
      <c r="CA51" s="6"/>
      <c r="CB51" s="6"/>
      <c r="CC51" s="6"/>
      <c r="CD51" s="6"/>
      <c r="CE51" s="6"/>
      <c r="CF51" s="65">
        <f>IF(AND('Submission Template'!C73="final",'Submission Template'!AH73="yes"),1,0)</f>
        <v>0</v>
      </c>
      <c r="CG51" s="65" t="str">
        <f>IF(AND('Submission Template'!$C73="final",'Submission Template'!$U73="yes",'Submission Template'!$AH73&lt;&gt;"yes"),$D77,$CG50)</f>
        <v/>
      </c>
      <c r="CH51" s="65" t="str">
        <f>IF(AND('Submission Template'!$C73="final",'Submission Template'!$U73="yes",'Submission Template'!$AH73&lt;&gt;"yes"),$C77,$CH50)</f>
        <v/>
      </c>
      <c r="CI51" s="65" t="str">
        <f>IF(AND('Submission Template'!$C73="final",'Submission Template'!$Z73="yes",'Submission Template'!$AH73&lt;&gt;"yes"),$N77,$CI50)</f>
        <v/>
      </c>
      <c r="CJ51" s="65" t="str">
        <f>IF(AND('Submission Template'!$C73="final",'Submission Template'!$Z73="yes",'Submission Template'!$AH73&lt;&gt;"yes"),$M77,$CJ50)</f>
        <v/>
      </c>
      <c r="CK51" s="6"/>
      <c r="CL51" s="6"/>
    </row>
    <row r="52" spans="1:90" x14ac:dyDescent="0.2">
      <c r="A52" s="10"/>
      <c r="B52" s="82" t="str">
        <f>IF('Submission Template'!$BA$34=1,$AX52,"")</f>
        <v/>
      </c>
      <c r="C52" s="83" t="str">
        <f t="shared" si="1"/>
        <v/>
      </c>
      <c r="D52" s="84" t="str">
        <f>IF('Submission Template'!$BA$34=1,IF(AND('Submission Template'!U48="yes",'Submission Template'!BT48&lt;&gt;""),ROUND(AVERAGE(BD$36:BD52),2),""),"")</f>
        <v/>
      </c>
      <c r="E52" s="85" t="str">
        <f>IF('Submission Template'!$BA$34=1,IF($AX52&gt;1,IF(AND('Submission Template'!U48&lt;&gt;"no",'Submission Template'!BT48&lt;&gt;""),STDEV(BD$36:BD52),""),""),"")</f>
        <v/>
      </c>
      <c r="F52" s="86" t="str">
        <f>IF('Submission Template'!$BA$34=1,IF('Submission Template'!BT48&lt;&gt;"",G51,""),"")</f>
        <v/>
      </c>
      <c r="G52" s="86" t="str">
        <f>IF(AND('Submission Template'!$BA$34=1,'Submission Template'!$C48&lt;&gt;""),IF(OR($AX52=1,$AX52=0),0,IF('Submission Template'!$C48="initial",$G51,IF('Submission Template'!U48="yes",MAX(($F52+'Submission Template'!BT48-('Submission Template'!S$26+0.25*$E52)),0),$G51))),"")</f>
        <v/>
      </c>
      <c r="H52" s="86" t="str">
        <f t="shared" si="5"/>
        <v/>
      </c>
      <c r="I52" s="87" t="str">
        <f t="shared" si="6"/>
        <v/>
      </c>
      <c r="J52" s="87" t="str">
        <f t="shared" si="7"/>
        <v/>
      </c>
      <c r="K52" s="88" t="str">
        <f>IF(G52&lt;&gt;"",IF($BA52=1,IF(AND(J52&lt;&gt;1,I52=1,D52&lt;='Submission Template'!S$26),1,0),K51),"")</f>
        <v/>
      </c>
      <c r="L52" s="82" t="str">
        <f>IF('Submission Template'!$BB$34=1,$AY52,"")</f>
        <v/>
      </c>
      <c r="M52" s="83" t="str">
        <f t="shared" si="2"/>
        <v/>
      </c>
      <c r="N52" s="84" t="str">
        <f>IF('Submission Template'!$BB$34=1,IF(AND('Submission Template'!Z48="yes",'Submission Template'!BY48&lt;&gt;""),ROUND(AVERAGE(BE$36:BE52),2),""),"")</f>
        <v/>
      </c>
      <c r="O52" s="85" t="str">
        <f>IF('Submission Template'!$BB$34=1,IF($AY52&gt;1,IF(AND('Submission Template'!Z48&lt;&gt;"no",'Submission Template'!BY48&lt;&gt;""),STDEV(BE$36:BE52),""),""),"")</f>
        <v/>
      </c>
      <c r="P52" s="86" t="str">
        <f>IF('Submission Template'!$BB$34=1,IF('Submission Template'!BY48&lt;&gt;"",Q51,""),"")</f>
        <v/>
      </c>
      <c r="Q52" s="86" t="str">
        <f>IF(AND('Submission Template'!$BB$34=1,'Submission Template'!$C48&lt;&gt;""),IF(OR($AY52=1,$AY52=0),0,IF('Submission Template'!$C48="initial",$Q51,IF('Submission Template'!Z48="yes",MAX(($P52+'Submission Template'!BY48-('Submission Template'!V$26+0.25*$O52)),0),$Q51))),"")</f>
        <v/>
      </c>
      <c r="R52" s="86" t="str">
        <f t="shared" si="8"/>
        <v/>
      </c>
      <c r="S52" s="87" t="str">
        <f t="shared" si="9"/>
        <v/>
      </c>
      <c r="T52" s="87" t="str">
        <f t="shared" si="10"/>
        <v/>
      </c>
      <c r="U52" s="88" t="str">
        <f>IF(Q52&lt;&gt;"",IF($BB52=1,IF(AND(T52&lt;&gt;1,S52=1,N52&lt;='Submission Template'!V$26),1,0),U51),"")</f>
        <v/>
      </c>
      <c r="V52" s="10"/>
      <c r="W52" s="10"/>
      <c r="X52" s="10"/>
      <c r="Y52" s="10"/>
      <c r="Z52" s="10"/>
      <c r="AA52" s="10"/>
      <c r="AB52" s="10"/>
      <c r="AC52" s="10"/>
      <c r="AD52" s="10"/>
      <c r="AE52" s="10"/>
      <c r="AF52" s="148"/>
      <c r="AG52" s="149" t="str">
        <f>IF(AND(OR('Submission Template'!U48="yes",AND('Submission Template'!Z48="yes",'Submission Template'!$P$16="yes")),'Submission Template'!AH48="yes"),"Test cannot be invalid AND included in CumSum",IF(OR(AND($Q52&gt;$R52,$N52&lt;&gt;""),AND($G52&gt;H52,$D52&lt;&gt;"")),"Warning:  CumSum statistic exceeds the Action Limit.",""))</f>
        <v/>
      </c>
      <c r="AH52" s="18"/>
      <c r="AI52" s="18"/>
      <c r="AJ52" s="18"/>
      <c r="AK52" s="150"/>
      <c r="AL52" s="187"/>
      <c r="AM52" s="6"/>
      <c r="AN52" s="6"/>
      <c r="AO52" s="6"/>
      <c r="AP52" s="6"/>
      <c r="AQ52" s="23"/>
      <c r="AR52" s="25">
        <f>IF(AND('Submission Template'!BT48&lt;&gt;"",'Submission Template'!S$26&lt;&gt;"",'Submission Template'!U48&lt;&gt;""),1,0)</f>
        <v>0</v>
      </c>
      <c r="AS52" s="25">
        <f>IF(AND('Submission Template'!BY48&lt;&gt;"",'Submission Template'!V$26&lt;&gt;"",'Submission Template'!Z48&lt;&gt;""),1,0)</f>
        <v>0</v>
      </c>
      <c r="AT52" s="25"/>
      <c r="AU52" s="25" t="str">
        <f t="shared" si="0"/>
        <v/>
      </c>
      <c r="AV52" s="25" t="str">
        <f t="shared" si="0"/>
        <v/>
      </c>
      <c r="AW52" s="25"/>
      <c r="AX52" s="25" t="str">
        <f>IF('Submission Template'!$C48&lt;&gt;"",IF('Submission Template'!BT48&lt;&gt;"",IF('Submission Template'!U48="yes",AX51+1,AX51),AX51),"")</f>
        <v/>
      </c>
      <c r="AY52" s="25" t="str">
        <f>IF('Submission Template'!$C48&lt;&gt;"",IF('Submission Template'!BY48&lt;&gt;"",IF('Submission Template'!Z48="yes",AY51+1,AY51),AY51),"")</f>
        <v/>
      </c>
      <c r="AZ52" s="25"/>
      <c r="BA52" s="25" t="str">
        <f>IF('Submission Template'!BT48&lt;&gt;"",IF('Submission Template'!U48="yes",1,0),"")</f>
        <v/>
      </c>
      <c r="BB52" s="25" t="str">
        <f>IF('Submission Template'!BY48&lt;&gt;"",IF('Submission Template'!Z48="yes",1,0),"")</f>
        <v/>
      </c>
      <c r="BC52" s="25"/>
      <c r="BD52" s="25" t="str">
        <f>IF(AND('Submission Template'!U48="yes",'Submission Template'!BT48&lt;&gt;""),'Submission Template'!BT48,"")</f>
        <v/>
      </c>
      <c r="BE52" s="25" t="str">
        <f>IF(AND('Submission Template'!Z48="yes",'Submission Template'!BY48&lt;&gt;""),'Submission Template'!BY48,"")</f>
        <v/>
      </c>
      <c r="BF52" s="25"/>
      <c r="BG52" s="25"/>
      <c r="BH52" s="25">
        <f t="shared" si="4"/>
        <v>16</v>
      </c>
      <c r="BI52" s="27">
        <v>1.75</v>
      </c>
      <c r="BJ52" s="25"/>
      <c r="BK52" s="40" t="str">
        <f>IF(AND($B52&lt;&gt;"",'Submission Template'!$BA$34=1),IF(AND('Submission Template'!U48="yes",$AX52&gt;1,'Submission Template'!BT48&lt;&gt;""),ROUND((($AU52*$E52)/($D52-'Submission Template'!S$26))^2+1,1),""),"")</f>
        <v/>
      </c>
      <c r="BL52" s="40" t="str">
        <f>IF(AND($L52&lt;&gt;"",'Submission Template'!$BB$34=1),IF(AND('Submission Template'!Z48="yes",$AY52&gt;1,'Submission Template'!BY48&lt;&gt;""),ROUND((($AV52*$O52)/($N52-'Submission Template'!V$26))^2+1,1),""),"")</f>
        <v/>
      </c>
      <c r="BM52" s="55">
        <f t="shared" si="3"/>
        <v>8</v>
      </c>
      <c r="BN52" s="6"/>
      <c r="BO52" s="6"/>
      <c r="BP52" s="6"/>
      <c r="BQ52" s="6"/>
      <c r="BR52" s="6"/>
      <c r="BS52" s="6"/>
      <c r="BT52" s="6"/>
      <c r="BU52" s="6"/>
      <c r="BV52" s="6"/>
      <c r="BW52" s="6"/>
      <c r="BX52" s="6"/>
      <c r="BY52" s="6"/>
      <c r="BZ52" s="6"/>
      <c r="CA52" s="6"/>
      <c r="CB52" s="6"/>
      <c r="CC52" s="6"/>
      <c r="CD52" s="6"/>
      <c r="CE52" s="6"/>
      <c r="CF52" s="65">
        <f>IF(AND('Submission Template'!C74="final",'Submission Template'!AH74="yes"),1,0)</f>
        <v>0</v>
      </c>
      <c r="CG52" s="65" t="str">
        <f>IF(AND('Submission Template'!$C74="final",'Submission Template'!$U74="yes",'Submission Template'!$AH74&lt;&gt;"yes"),$D78,$CG51)</f>
        <v/>
      </c>
      <c r="CH52" s="65" t="str">
        <f>IF(AND('Submission Template'!$C74="final",'Submission Template'!$U74="yes",'Submission Template'!$AH74&lt;&gt;"yes"),$C78,$CH51)</f>
        <v/>
      </c>
      <c r="CI52" s="65" t="str">
        <f>IF(AND('Submission Template'!$C74="final",'Submission Template'!$Z74="yes",'Submission Template'!$AH74&lt;&gt;"yes"),$N78,$CI51)</f>
        <v/>
      </c>
      <c r="CJ52" s="65" t="str">
        <f>IF(AND('Submission Template'!$C74="final",'Submission Template'!$Z74="yes",'Submission Template'!$AH74&lt;&gt;"yes"),$M78,$CJ51)</f>
        <v/>
      </c>
      <c r="CK52" s="6"/>
      <c r="CL52" s="6"/>
    </row>
    <row r="53" spans="1:90" x14ac:dyDescent="0.2">
      <c r="A53" s="10"/>
      <c r="B53" s="82" t="str">
        <f>IF('Submission Template'!$BA$34=1,$AX53,"")</f>
        <v/>
      </c>
      <c r="C53" s="83" t="str">
        <f t="shared" si="1"/>
        <v/>
      </c>
      <c r="D53" s="84" t="str">
        <f>IF('Submission Template'!$BA$34=1,IF(AND('Submission Template'!U49="yes",'Submission Template'!BT49&lt;&gt;""),ROUND(AVERAGE(BD$36:BD53),2),""),"")</f>
        <v/>
      </c>
      <c r="E53" s="85" t="str">
        <f>IF('Submission Template'!$BA$34=1,IF($AX53&gt;1,IF(AND('Submission Template'!U49&lt;&gt;"no",'Submission Template'!BT49&lt;&gt;""),STDEV(BD$36:BD53),""),""),"")</f>
        <v/>
      </c>
      <c r="F53" s="86" t="str">
        <f>IF('Submission Template'!$BA$34=1,IF('Submission Template'!BT49&lt;&gt;"",G52,""),"")</f>
        <v/>
      </c>
      <c r="G53" s="86" t="str">
        <f>IF(AND('Submission Template'!$BA$34=1,'Submission Template'!$C49&lt;&gt;""),IF(OR($AX53=1,$AX53=0),0,IF('Submission Template'!$C49="initial",$G52,IF('Submission Template'!U49="yes",MAX(($F53+'Submission Template'!BT49-('Submission Template'!S$26+0.25*$E53)),0),$G52))),"")</f>
        <v/>
      </c>
      <c r="H53" s="86" t="str">
        <f t="shared" si="5"/>
        <v/>
      </c>
      <c r="I53" s="87" t="str">
        <f t="shared" si="6"/>
        <v/>
      </c>
      <c r="J53" s="87" t="str">
        <f t="shared" si="7"/>
        <v/>
      </c>
      <c r="K53" s="88" t="str">
        <f>IF(G53&lt;&gt;"",IF($BA53=1,IF(AND(J53&lt;&gt;1,I53=1,D53&lt;='Submission Template'!S$26),1,0),K52),"")</f>
        <v/>
      </c>
      <c r="L53" s="82" t="str">
        <f>IF('Submission Template'!$BB$34=1,$AY53,"")</f>
        <v/>
      </c>
      <c r="M53" s="83" t="str">
        <f t="shared" si="2"/>
        <v/>
      </c>
      <c r="N53" s="84" t="str">
        <f>IF('Submission Template'!$BB$34=1,IF(AND('Submission Template'!Z49="yes",'Submission Template'!BY49&lt;&gt;""),ROUND(AVERAGE(BE$36:BE53),2),""),"")</f>
        <v/>
      </c>
      <c r="O53" s="85" t="str">
        <f>IF('Submission Template'!$BB$34=1,IF($AY53&gt;1,IF(AND('Submission Template'!Z49&lt;&gt;"no",'Submission Template'!BY49&lt;&gt;""),STDEV(BE$36:BE53),""),""),"")</f>
        <v/>
      </c>
      <c r="P53" s="86" t="str">
        <f>IF('Submission Template'!$BB$34=1,IF('Submission Template'!BY49&lt;&gt;"",Q52,""),"")</f>
        <v/>
      </c>
      <c r="Q53" s="86" t="str">
        <f>IF(AND('Submission Template'!$BB$34=1,'Submission Template'!$C49&lt;&gt;""),IF(OR($AY53=1,$AY53=0),0,IF('Submission Template'!$C49="initial",$Q52,IF('Submission Template'!Z49="yes",MAX(($P53+'Submission Template'!BY49-('Submission Template'!V$26+0.25*$O53)),0),$Q52))),"")</f>
        <v/>
      </c>
      <c r="R53" s="86" t="str">
        <f t="shared" si="8"/>
        <v/>
      </c>
      <c r="S53" s="87" t="str">
        <f t="shared" si="9"/>
        <v/>
      </c>
      <c r="T53" s="87" t="str">
        <f t="shared" si="10"/>
        <v/>
      </c>
      <c r="U53" s="88" t="str">
        <f>IF(Q53&lt;&gt;"",IF($BB53=1,IF(AND(T53&lt;&gt;1,S53=1,N53&lt;='Submission Template'!V$26),1,0),U52),"")</f>
        <v/>
      </c>
      <c r="V53" s="10"/>
      <c r="W53" s="10"/>
      <c r="X53" s="10"/>
      <c r="Y53" s="10"/>
      <c r="Z53" s="10"/>
      <c r="AA53" s="10"/>
      <c r="AB53" s="10"/>
      <c r="AC53" s="10"/>
      <c r="AD53" s="10"/>
      <c r="AE53" s="10"/>
      <c r="AF53" s="148"/>
      <c r="AG53" s="149" t="str">
        <f>IF(AND(OR('Submission Template'!U49="yes",AND('Submission Template'!Z49="yes",'Submission Template'!$P$16="yes")),'Submission Template'!AH49="yes"),"Test cannot be invalid AND included in CumSum",IF(OR(AND($Q53&gt;$R53,$N53&lt;&gt;""),AND($G53&gt;H53,$D53&lt;&gt;"")),"Warning:  CumSum statistic exceeds the Action Limit.",""))</f>
        <v/>
      </c>
      <c r="AH53" s="18"/>
      <c r="AI53" s="18"/>
      <c r="AJ53" s="18"/>
      <c r="AK53" s="150"/>
      <c r="AL53" s="187"/>
      <c r="AM53" s="6"/>
      <c r="AN53" s="6"/>
      <c r="AO53" s="6"/>
      <c r="AP53" s="6"/>
      <c r="AQ53" s="23"/>
      <c r="AR53" s="25">
        <f>IF(AND('Submission Template'!BT49&lt;&gt;"",'Submission Template'!S$26&lt;&gt;"",'Submission Template'!U49&lt;&gt;""),1,0)</f>
        <v>0</v>
      </c>
      <c r="AS53" s="25">
        <f>IF(AND('Submission Template'!BY49&lt;&gt;"",'Submission Template'!V$26&lt;&gt;"",'Submission Template'!Z49&lt;&gt;""),1,0)</f>
        <v>0</v>
      </c>
      <c r="AT53" s="25"/>
      <c r="AU53" s="25" t="str">
        <f t="shared" si="0"/>
        <v/>
      </c>
      <c r="AV53" s="25" t="str">
        <f t="shared" si="0"/>
        <v/>
      </c>
      <c r="AW53" s="25"/>
      <c r="AX53" s="25" t="str">
        <f>IF('Submission Template'!$C49&lt;&gt;"",IF('Submission Template'!BT49&lt;&gt;"",IF('Submission Template'!U49="yes",AX52+1,AX52),AX52),"")</f>
        <v/>
      </c>
      <c r="AY53" s="25" t="str">
        <f>IF('Submission Template'!$C49&lt;&gt;"",IF('Submission Template'!BY49&lt;&gt;"",IF('Submission Template'!Z49="yes",AY52+1,AY52),AY52),"")</f>
        <v/>
      </c>
      <c r="AZ53" s="25"/>
      <c r="BA53" s="25" t="str">
        <f>IF('Submission Template'!BT49&lt;&gt;"",IF('Submission Template'!U49="yes",1,0),"")</f>
        <v/>
      </c>
      <c r="BB53" s="25" t="str">
        <f>IF('Submission Template'!BY49&lt;&gt;"",IF('Submission Template'!Z49="yes",1,0),"")</f>
        <v/>
      </c>
      <c r="BC53" s="25"/>
      <c r="BD53" s="25" t="str">
        <f>IF(AND('Submission Template'!U49="yes",'Submission Template'!BT49&lt;&gt;""),'Submission Template'!BT49,"")</f>
        <v/>
      </c>
      <c r="BE53" s="25" t="str">
        <f>IF(AND('Submission Template'!Z49="yes",'Submission Template'!BY49&lt;&gt;""),'Submission Template'!BY49,"")</f>
        <v/>
      </c>
      <c r="BF53" s="25"/>
      <c r="BG53" s="25"/>
      <c r="BH53" s="25">
        <f t="shared" si="4"/>
        <v>17</v>
      </c>
      <c r="BI53" s="27">
        <v>1.75</v>
      </c>
      <c r="BJ53" s="25"/>
      <c r="BK53" s="40" t="str">
        <f>IF(AND($B53&lt;&gt;"",'Submission Template'!$BA$34=1),IF(AND('Submission Template'!U49="yes",$AX53&gt;1,'Submission Template'!BT49&lt;&gt;""),ROUND((($AU53*$E53)/($D53-'Submission Template'!S$26))^2+1,1),""),"")</f>
        <v/>
      </c>
      <c r="BL53" s="40" t="str">
        <f>IF(AND($L53&lt;&gt;"",'Submission Template'!$BB$34=1),IF(AND('Submission Template'!Z49="yes",$AY53&gt;1,'Submission Template'!BY49&lt;&gt;""),ROUND((($AV53*$O53)/($N53-'Submission Template'!V$26))^2+1,1),""),"")</f>
        <v/>
      </c>
      <c r="BM53" s="55">
        <f t="shared" si="3"/>
        <v>8</v>
      </c>
      <c r="BN53" s="6"/>
      <c r="BO53" s="6"/>
      <c r="BP53" s="6"/>
      <c r="BQ53" s="6"/>
      <c r="BR53" s="6"/>
      <c r="BS53" s="6"/>
      <c r="BT53" s="6"/>
      <c r="BU53" s="6"/>
      <c r="BV53" s="6"/>
      <c r="BW53" s="6"/>
      <c r="BX53" s="6"/>
      <c r="BY53" s="6"/>
      <c r="BZ53" s="6"/>
      <c r="CA53" s="6"/>
      <c r="CB53" s="6"/>
      <c r="CC53" s="6"/>
      <c r="CD53" s="6"/>
      <c r="CE53" s="6"/>
      <c r="CF53" s="65">
        <f>IF(AND('Submission Template'!C75="final",'Submission Template'!AH75="yes"),1,0)</f>
        <v>0</v>
      </c>
      <c r="CG53" s="65" t="str">
        <f>IF(AND('Submission Template'!$C75="final",'Submission Template'!$U75="yes",'Submission Template'!$AH75&lt;&gt;"yes"),$D79,$CG52)</f>
        <v/>
      </c>
      <c r="CH53" s="65" t="str">
        <f>IF(AND('Submission Template'!$C75="final",'Submission Template'!$U75="yes",'Submission Template'!$AH75&lt;&gt;"yes"),$C79,$CH52)</f>
        <v/>
      </c>
      <c r="CI53" s="65" t="str">
        <f>IF(AND('Submission Template'!$C75="final",'Submission Template'!$Z75="yes",'Submission Template'!$AH75&lt;&gt;"yes"),$N79,$CI52)</f>
        <v/>
      </c>
      <c r="CJ53" s="65" t="str">
        <f>IF(AND('Submission Template'!$C75="final",'Submission Template'!$Z75="yes",'Submission Template'!$AH75&lt;&gt;"yes"),$M79,$CJ52)</f>
        <v/>
      </c>
      <c r="CK53" s="6"/>
      <c r="CL53" s="6"/>
    </row>
    <row r="54" spans="1:90" x14ac:dyDescent="0.2">
      <c r="A54" s="10"/>
      <c r="B54" s="82" t="str">
        <f>IF('Submission Template'!$BA$34=1,$AX54,"")</f>
        <v/>
      </c>
      <c r="C54" s="83" t="str">
        <f t="shared" si="1"/>
        <v/>
      </c>
      <c r="D54" s="84" t="str">
        <f>IF('Submission Template'!$BA$34=1,IF(AND('Submission Template'!U50="yes",'Submission Template'!BT50&lt;&gt;""),ROUND(AVERAGE(BD$36:BD54),2),""),"")</f>
        <v/>
      </c>
      <c r="E54" s="85" t="str">
        <f>IF('Submission Template'!$BA$34=1,IF($AX54&gt;1,IF(AND('Submission Template'!U50&lt;&gt;"no",'Submission Template'!BT50&lt;&gt;""),STDEV(BD$36:BD54),""),""),"")</f>
        <v/>
      </c>
      <c r="F54" s="86" t="str">
        <f>IF('Submission Template'!$BA$34=1,IF('Submission Template'!BT50&lt;&gt;"",G53,""),"")</f>
        <v/>
      </c>
      <c r="G54" s="86" t="str">
        <f>IF(AND('Submission Template'!$BA$34=1,'Submission Template'!$C50&lt;&gt;""),IF(OR($AX54=1,$AX54=0),0,IF('Submission Template'!$C50="initial",$G53,IF('Submission Template'!U50="yes",MAX(($F54+'Submission Template'!BT50-('Submission Template'!S$26+0.25*$E54)),0),$G53))),"")</f>
        <v/>
      </c>
      <c r="H54" s="86" t="str">
        <f t="shared" si="5"/>
        <v/>
      </c>
      <c r="I54" s="87" t="str">
        <f t="shared" si="6"/>
        <v/>
      </c>
      <c r="J54" s="87" t="str">
        <f t="shared" si="7"/>
        <v/>
      </c>
      <c r="K54" s="88" t="str">
        <f>IF(G54&lt;&gt;"",IF($BA54=1,IF(AND(J54&lt;&gt;1,I54=1,D54&lt;='Submission Template'!S$26),1,0),K53),"")</f>
        <v/>
      </c>
      <c r="L54" s="82" t="str">
        <f>IF('Submission Template'!$BB$34=1,$AY54,"")</f>
        <v/>
      </c>
      <c r="M54" s="83" t="str">
        <f t="shared" si="2"/>
        <v/>
      </c>
      <c r="N54" s="84" t="str">
        <f>IF('Submission Template'!$BB$34=1,IF(AND('Submission Template'!Z50="yes",'Submission Template'!BY50&lt;&gt;""),ROUND(AVERAGE(BE$36:BE54),2),""),"")</f>
        <v/>
      </c>
      <c r="O54" s="85" t="str">
        <f>IF('Submission Template'!$BB$34=1,IF($AY54&gt;1,IF(AND('Submission Template'!Z50&lt;&gt;"no",'Submission Template'!BY50&lt;&gt;""),STDEV(BE$36:BE54),""),""),"")</f>
        <v/>
      </c>
      <c r="P54" s="86" t="str">
        <f>IF('Submission Template'!$BB$34=1,IF('Submission Template'!BY50&lt;&gt;"",Q53,""),"")</f>
        <v/>
      </c>
      <c r="Q54" s="86" t="str">
        <f>IF(AND('Submission Template'!$BB$34=1,'Submission Template'!$C50&lt;&gt;""),IF(OR($AY54=1,$AY54=0),0,IF('Submission Template'!$C50="initial",$Q53,IF('Submission Template'!Z50="yes",MAX(($P54+'Submission Template'!BY50-('Submission Template'!V$26+0.25*$O54)),0),$Q53))),"")</f>
        <v/>
      </c>
      <c r="R54" s="86" t="str">
        <f t="shared" si="8"/>
        <v/>
      </c>
      <c r="S54" s="87" t="str">
        <f t="shared" si="9"/>
        <v/>
      </c>
      <c r="T54" s="87" t="str">
        <f t="shared" si="10"/>
        <v/>
      </c>
      <c r="U54" s="88" t="str">
        <f>IF(Q54&lt;&gt;"",IF($BB54=1,IF(AND(T54&lt;&gt;1,S54=1,N54&lt;='Submission Template'!V$26),1,0),U53),"")</f>
        <v/>
      </c>
      <c r="V54" s="10"/>
      <c r="W54" s="10"/>
      <c r="X54" s="10"/>
      <c r="Y54" s="10"/>
      <c r="Z54" s="10"/>
      <c r="AA54" s="10"/>
      <c r="AB54" s="10"/>
      <c r="AC54" s="10"/>
      <c r="AD54" s="10"/>
      <c r="AE54" s="10"/>
      <c r="AF54" s="148"/>
      <c r="AG54" s="149" t="str">
        <f>IF(AND(OR('Submission Template'!U50="yes",AND('Submission Template'!Z50="yes",'Submission Template'!$P$16="yes")),'Submission Template'!AH50="yes"),"Test cannot be invalid AND included in CumSum",IF(OR(AND($Q54&gt;$R54,$N54&lt;&gt;""),AND($G54&gt;H54,$D54&lt;&gt;"")),"Warning:  CumSum statistic exceeds the Action Limit.",""))</f>
        <v/>
      </c>
      <c r="AH54" s="18"/>
      <c r="AI54" s="18"/>
      <c r="AJ54" s="18"/>
      <c r="AK54" s="150"/>
      <c r="AL54" s="187"/>
      <c r="AM54" s="6"/>
      <c r="AN54" s="6"/>
      <c r="AO54" s="6"/>
      <c r="AP54" s="6"/>
      <c r="AQ54" s="23"/>
      <c r="AR54" s="25">
        <f>IF(AND('Submission Template'!BT50&lt;&gt;"",'Submission Template'!S$26&lt;&gt;"",'Submission Template'!U50&lt;&gt;""),1,0)</f>
        <v>0</v>
      </c>
      <c r="AS54" s="25">
        <f>IF(AND('Submission Template'!BY50&lt;&gt;"",'Submission Template'!V$26&lt;&gt;"",'Submission Template'!Z50&lt;&gt;""),1,0)</f>
        <v>0</v>
      </c>
      <c r="AT54" s="25"/>
      <c r="AU54" s="25" t="str">
        <f t="shared" si="0"/>
        <v/>
      </c>
      <c r="AV54" s="25" t="str">
        <f t="shared" si="0"/>
        <v/>
      </c>
      <c r="AW54" s="25"/>
      <c r="AX54" s="25" t="str">
        <f>IF('Submission Template'!$C50&lt;&gt;"",IF('Submission Template'!BT50&lt;&gt;"",IF('Submission Template'!U50="yes",AX53+1,AX53),AX53),"")</f>
        <v/>
      </c>
      <c r="AY54" s="25" t="str">
        <f>IF('Submission Template'!$C50&lt;&gt;"",IF('Submission Template'!BY50&lt;&gt;"",IF('Submission Template'!Z50="yes",AY53+1,AY53),AY53),"")</f>
        <v/>
      </c>
      <c r="AZ54" s="25"/>
      <c r="BA54" s="25" t="str">
        <f>IF('Submission Template'!BT50&lt;&gt;"",IF('Submission Template'!U50="yes",1,0),"")</f>
        <v/>
      </c>
      <c r="BB54" s="25" t="str">
        <f>IF('Submission Template'!BY50&lt;&gt;"",IF('Submission Template'!Z50="yes",1,0),"")</f>
        <v/>
      </c>
      <c r="BC54" s="25"/>
      <c r="BD54" s="25" t="str">
        <f>IF(AND('Submission Template'!U50="yes",'Submission Template'!BT50&lt;&gt;""),'Submission Template'!BT50,"")</f>
        <v/>
      </c>
      <c r="BE54" s="25" t="str">
        <f>IF(AND('Submission Template'!Z50="yes",'Submission Template'!BY50&lt;&gt;""),'Submission Template'!BY50,"")</f>
        <v/>
      </c>
      <c r="BF54" s="25"/>
      <c r="BG54" s="25"/>
      <c r="BH54" s="25">
        <f t="shared" si="4"/>
        <v>18</v>
      </c>
      <c r="BI54" s="27">
        <v>1.74</v>
      </c>
      <c r="BJ54" s="25"/>
      <c r="BK54" s="40" t="str">
        <f>IF(AND($B54&lt;&gt;"",'Submission Template'!$BA$34=1),IF(AND('Submission Template'!U50="yes",$AX54&gt;1,'Submission Template'!BT50&lt;&gt;""),ROUND((($AU54*$E54)/($D54-'Submission Template'!S$26))^2+1,1),""),"")</f>
        <v/>
      </c>
      <c r="BL54" s="40" t="str">
        <f>IF(AND($L54&lt;&gt;"",'Submission Template'!$BB$34=1),IF(AND('Submission Template'!Z50="yes",$AY54&gt;1,'Submission Template'!BY50&lt;&gt;""),ROUND((($AV54*$O54)/($N54-'Submission Template'!V$26))^2+1,1),""),"")</f>
        <v/>
      </c>
      <c r="BM54" s="55">
        <f t="shared" si="3"/>
        <v>8</v>
      </c>
      <c r="BN54" s="6"/>
      <c r="BO54" s="6"/>
      <c r="BP54" s="6"/>
      <c r="BQ54" s="6"/>
      <c r="BR54" s="6"/>
      <c r="BS54" s="6"/>
      <c r="BT54" s="6"/>
      <c r="BU54" s="6"/>
      <c r="BV54" s="6"/>
      <c r="BW54" s="6"/>
      <c r="BX54" s="6"/>
      <c r="BY54" s="6"/>
      <c r="BZ54" s="6"/>
      <c r="CA54" s="6"/>
      <c r="CB54" s="6"/>
      <c r="CC54" s="6"/>
      <c r="CD54" s="6"/>
      <c r="CE54" s="6"/>
      <c r="CF54" s="65">
        <f>IF(AND('Submission Template'!C76="final",'Submission Template'!AH76="yes"),1,0)</f>
        <v>0</v>
      </c>
      <c r="CG54" s="65" t="str">
        <f>IF(AND('Submission Template'!$C76="final",'Submission Template'!$U76="yes",'Submission Template'!$AH76&lt;&gt;"yes"),$D80,$CG53)</f>
        <v/>
      </c>
      <c r="CH54" s="65" t="str">
        <f>IF(AND('Submission Template'!$C76="final",'Submission Template'!$U76="yes",'Submission Template'!$AH76&lt;&gt;"yes"),$C80,$CH53)</f>
        <v/>
      </c>
      <c r="CI54" s="65" t="str">
        <f>IF(AND('Submission Template'!$C76="final",'Submission Template'!$Z76="yes",'Submission Template'!$AH76&lt;&gt;"yes"),$N80,$CI53)</f>
        <v/>
      </c>
      <c r="CJ54" s="65" t="str">
        <f>IF(AND('Submission Template'!$C76="final",'Submission Template'!$Z76="yes",'Submission Template'!$AH76&lt;&gt;"yes"),$M80,$CJ53)</f>
        <v/>
      </c>
      <c r="CK54" s="6"/>
      <c r="CL54" s="6"/>
    </row>
    <row r="55" spans="1:90" x14ac:dyDescent="0.2">
      <c r="A55" s="10"/>
      <c r="B55" s="82" t="str">
        <f>IF('Submission Template'!$BA$34=1,$AX55,"")</f>
        <v/>
      </c>
      <c r="C55" s="83" t="str">
        <f t="shared" si="1"/>
        <v/>
      </c>
      <c r="D55" s="84" t="str">
        <f>IF('Submission Template'!$BA$34=1,IF(AND('Submission Template'!U51="yes",'Submission Template'!BT51&lt;&gt;""),ROUND(AVERAGE(BD$36:BD55),2),""),"")</f>
        <v/>
      </c>
      <c r="E55" s="85" t="str">
        <f>IF('Submission Template'!$BA$34=1,IF($AX55&gt;1,IF(AND('Submission Template'!U51&lt;&gt;"no",'Submission Template'!BT51&lt;&gt;""),STDEV(BD$36:BD55),""),""),"")</f>
        <v/>
      </c>
      <c r="F55" s="86" t="str">
        <f>IF('Submission Template'!$BA$34=1,IF('Submission Template'!BT51&lt;&gt;"",G54,""),"")</f>
        <v/>
      </c>
      <c r="G55" s="86" t="str">
        <f>IF(AND('Submission Template'!$BA$34=1,'Submission Template'!$C51&lt;&gt;""),IF(OR($AX55=1,$AX55=0),0,IF('Submission Template'!$C51="initial",$G54,IF('Submission Template'!U51="yes",MAX(($F55+'Submission Template'!BT51-('Submission Template'!S$26+0.25*$E55)),0),$G54))),"")</f>
        <v/>
      </c>
      <c r="H55" s="86" t="str">
        <f t="shared" si="5"/>
        <v/>
      </c>
      <c r="I55" s="87" t="str">
        <f t="shared" si="6"/>
        <v/>
      </c>
      <c r="J55" s="87" t="str">
        <f t="shared" si="7"/>
        <v/>
      </c>
      <c r="K55" s="88" t="str">
        <f>IF(G55&lt;&gt;"",IF($BA55=1,IF(AND(J55&lt;&gt;1,I55=1,D55&lt;='Submission Template'!S$26),1,0),K54),"")</f>
        <v/>
      </c>
      <c r="L55" s="82" t="str">
        <f>IF('Submission Template'!$BB$34=1,$AY55,"")</f>
        <v/>
      </c>
      <c r="M55" s="83" t="str">
        <f t="shared" si="2"/>
        <v/>
      </c>
      <c r="N55" s="84" t="str">
        <f>IF('Submission Template'!$BB$34=1,IF(AND('Submission Template'!Z51="yes",'Submission Template'!BY51&lt;&gt;""),ROUND(AVERAGE(BE$36:BE55),2),""),"")</f>
        <v/>
      </c>
      <c r="O55" s="85" t="str">
        <f>IF('Submission Template'!$BB$34=1,IF($AY55&gt;1,IF(AND('Submission Template'!Z51&lt;&gt;"no",'Submission Template'!BY51&lt;&gt;""),STDEV(BE$36:BE55),""),""),"")</f>
        <v/>
      </c>
      <c r="P55" s="86" t="str">
        <f>IF('Submission Template'!$BB$34=1,IF('Submission Template'!BY51&lt;&gt;"",Q54,""),"")</f>
        <v/>
      </c>
      <c r="Q55" s="86" t="str">
        <f>IF(AND('Submission Template'!$BB$34=1,'Submission Template'!$C51&lt;&gt;""),IF(OR($AY55=1,$AY55=0),0,IF('Submission Template'!$C51="initial",$Q54,IF('Submission Template'!Z51="yes",MAX(($P55+'Submission Template'!BY51-('Submission Template'!V$26+0.25*$O55)),0),$Q54))),"")</f>
        <v/>
      </c>
      <c r="R55" s="86" t="str">
        <f t="shared" si="8"/>
        <v/>
      </c>
      <c r="S55" s="87" t="str">
        <f t="shared" si="9"/>
        <v/>
      </c>
      <c r="T55" s="87" t="str">
        <f t="shared" si="10"/>
        <v/>
      </c>
      <c r="U55" s="88" t="str">
        <f>IF(Q55&lt;&gt;"",IF($BB55=1,IF(AND(T55&lt;&gt;1,S55=1,N55&lt;='Submission Template'!V$26),1,0),U54),"")</f>
        <v/>
      </c>
      <c r="V55" s="10"/>
      <c r="W55" s="10"/>
      <c r="X55" s="10"/>
      <c r="Y55" s="10"/>
      <c r="Z55" s="10"/>
      <c r="AA55" s="10"/>
      <c r="AB55" s="10"/>
      <c r="AC55" s="10"/>
      <c r="AD55" s="10"/>
      <c r="AE55" s="10"/>
      <c r="AF55" s="148"/>
      <c r="AG55" s="149" t="str">
        <f>IF(AND(OR('Submission Template'!U51="yes",AND('Submission Template'!Z51="yes",'Submission Template'!$P$16="yes")),'Submission Template'!AH51="yes"),"Test cannot be invalid AND included in CumSum",IF(OR(AND($Q55&gt;$R55,$N55&lt;&gt;""),AND($G55&gt;H55,$D55&lt;&gt;"")),"Warning:  CumSum statistic exceeds the Action Limit.",""))</f>
        <v/>
      </c>
      <c r="AH55" s="18"/>
      <c r="AI55" s="18"/>
      <c r="AJ55" s="18"/>
      <c r="AK55" s="150"/>
      <c r="AL55" s="187"/>
      <c r="AM55" s="6"/>
      <c r="AN55" s="6"/>
      <c r="AO55" s="6"/>
      <c r="AP55" s="6"/>
      <c r="AQ55" s="23"/>
      <c r="AR55" s="25">
        <f>IF(AND('Submission Template'!BT51&lt;&gt;"",'Submission Template'!S$26&lt;&gt;"",'Submission Template'!U51&lt;&gt;""),1,0)</f>
        <v>0</v>
      </c>
      <c r="AS55" s="25">
        <f>IF(AND('Submission Template'!BY51&lt;&gt;"",'Submission Template'!V$26&lt;&gt;"",'Submission Template'!Z51&lt;&gt;""),1,0)</f>
        <v>0</v>
      </c>
      <c r="AT55" s="25"/>
      <c r="AU55" s="25" t="str">
        <f t="shared" si="0"/>
        <v/>
      </c>
      <c r="AV55" s="25" t="str">
        <f t="shared" si="0"/>
        <v/>
      </c>
      <c r="AW55" s="25"/>
      <c r="AX55" s="25" t="str">
        <f>IF('Submission Template'!$C51&lt;&gt;"",IF('Submission Template'!BT51&lt;&gt;"",IF('Submission Template'!U51="yes",AX54+1,AX54),AX54),"")</f>
        <v/>
      </c>
      <c r="AY55" s="25" t="str">
        <f>IF('Submission Template'!$C51&lt;&gt;"",IF('Submission Template'!BY51&lt;&gt;"",IF('Submission Template'!Z51="yes",AY54+1,AY54),AY54),"")</f>
        <v/>
      </c>
      <c r="AZ55" s="25"/>
      <c r="BA55" s="25" t="str">
        <f>IF('Submission Template'!BT51&lt;&gt;"",IF('Submission Template'!U51="yes",1,0),"")</f>
        <v/>
      </c>
      <c r="BB55" s="25" t="str">
        <f>IF('Submission Template'!BY51&lt;&gt;"",IF('Submission Template'!Z51="yes",1,0),"")</f>
        <v/>
      </c>
      <c r="BC55" s="25"/>
      <c r="BD55" s="25" t="str">
        <f>IF(AND('Submission Template'!U51="yes",'Submission Template'!BT51&lt;&gt;""),'Submission Template'!BT51,"")</f>
        <v/>
      </c>
      <c r="BE55" s="25" t="str">
        <f>IF(AND('Submission Template'!Z51="yes",'Submission Template'!BY51&lt;&gt;""),'Submission Template'!BY51,"")</f>
        <v/>
      </c>
      <c r="BF55" s="25"/>
      <c r="BG55" s="25"/>
      <c r="BH55" s="25">
        <f t="shared" si="4"/>
        <v>19</v>
      </c>
      <c r="BI55" s="27">
        <v>1.73</v>
      </c>
      <c r="BJ55" s="25"/>
      <c r="BK55" s="40" t="str">
        <f>IF(AND($B55&lt;&gt;"",'Submission Template'!$BA$34=1),IF(AND('Submission Template'!U51="yes",$AX55&gt;1,'Submission Template'!BT51&lt;&gt;""),ROUND((($AU55*$E55)/($D55-'Submission Template'!S$26))^2+1,1),""),"")</f>
        <v/>
      </c>
      <c r="BL55" s="40" t="str">
        <f>IF(AND($L55&lt;&gt;"",'Submission Template'!$BB$34=1),IF(AND('Submission Template'!Z51="yes",$AY55&gt;1,'Submission Template'!BY51&lt;&gt;""),ROUND((($AV55*$O55)/($N55-'Submission Template'!V$26))^2+1,1),""),"")</f>
        <v/>
      </c>
      <c r="BM55" s="55">
        <f t="shared" si="3"/>
        <v>8</v>
      </c>
      <c r="BN55" s="6"/>
      <c r="BO55" s="6"/>
      <c r="BP55" s="6"/>
      <c r="BQ55" s="6"/>
      <c r="BR55" s="6"/>
      <c r="BS55" s="6"/>
      <c r="BT55" s="6"/>
      <c r="BU55" s="6"/>
      <c r="BV55" s="6"/>
      <c r="BW55" s="6"/>
      <c r="BX55" s="6"/>
      <c r="BY55" s="6"/>
      <c r="BZ55" s="6"/>
      <c r="CA55" s="6"/>
      <c r="CB55" s="6"/>
      <c r="CC55" s="6"/>
      <c r="CD55" s="6"/>
      <c r="CE55" s="6"/>
      <c r="CF55" s="65">
        <f>IF(AND('Submission Template'!C77="final",'Submission Template'!AH77="yes"),1,0)</f>
        <v>0</v>
      </c>
      <c r="CG55" s="65" t="str">
        <f>IF(AND('Submission Template'!$C77="final",'Submission Template'!$U77="yes",'Submission Template'!$AH77&lt;&gt;"yes"),$D81,$CG54)</f>
        <v/>
      </c>
      <c r="CH55" s="65" t="str">
        <f>IF(AND('Submission Template'!$C77="final",'Submission Template'!$U77="yes",'Submission Template'!$AH77&lt;&gt;"yes"),$C81,$CH54)</f>
        <v/>
      </c>
      <c r="CI55" s="65" t="str">
        <f>IF(AND('Submission Template'!$C77="final",'Submission Template'!$Z77="yes",'Submission Template'!$AH77&lt;&gt;"yes"),$N81,$CI54)</f>
        <v/>
      </c>
      <c r="CJ55" s="65" t="str">
        <f>IF(AND('Submission Template'!$C77="final",'Submission Template'!$Z77="yes",'Submission Template'!$AH77&lt;&gt;"yes"),$M81,$CJ54)</f>
        <v/>
      </c>
      <c r="CK55" s="6"/>
      <c r="CL55" s="6"/>
    </row>
    <row r="56" spans="1:90" x14ac:dyDescent="0.2">
      <c r="A56" s="10"/>
      <c r="B56" s="82" t="str">
        <f>IF('Submission Template'!$BA$34=1,$AX56,"")</f>
        <v/>
      </c>
      <c r="C56" s="83" t="str">
        <f t="shared" si="1"/>
        <v/>
      </c>
      <c r="D56" s="84" t="str">
        <f>IF('Submission Template'!$BA$34=1,IF(AND('Submission Template'!U52="yes",'Submission Template'!BT52&lt;&gt;""),ROUND(AVERAGE(BD$36:BD56),2),""),"")</f>
        <v/>
      </c>
      <c r="E56" s="85" t="str">
        <f>IF('Submission Template'!$BA$34=1,IF($AX56&gt;1,IF(AND('Submission Template'!U52&lt;&gt;"no",'Submission Template'!BT52&lt;&gt;""),STDEV(BD$36:BD56),""),""),"")</f>
        <v/>
      </c>
      <c r="F56" s="86" t="str">
        <f>IF('Submission Template'!$BA$34=1,IF('Submission Template'!BT52&lt;&gt;"",G55,""),"")</f>
        <v/>
      </c>
      <c r="G56" s="86" t="str">
        <f>IF(AND('Submission Template'!$BA$34=1,'Submission Template'!$C52&lt;&gt;""),IF(OR($AX56=1,$AX56=0),0,IF('Submission Template'!$C52="initial",$G55,IF('Submission Template'!U52="yes",MAX(($F56+'Submission Template'!BT52-('Submission Template'!S$26+0.25*$E56)),0),$G55))),"")</f>
        <v/>
      </c>
      <c r="H56" s="86" t="str">
        <f t="shared" si="5"/>
        <v/>
      </c>
      <c r="I56" s="87" t="str">
        <f t="shared" si="6"/>
        <v/>
      </c>
      <c r="J56" s="87" t="str">
        <f t="shared" si="7"/>
        <v/>
      </c>
      <c r="K56" s="88" t="str">
        <f>IF(G56&lt;&gt;"",IF($BA56=1,IF(AND(J56&lt;&gt;1,I56=1,D56&lt;='Submission Template'!S$26),1,0),K55),"")</f>
        <v/>
      </c>
      <c r="L56" s="82" t="str">
        <f>IF('Submission Template'!$BB$34=1,$AY56,"")</f>
        <v/>
      </c>
      <c r="M56" s="83" t="str">
        <f t="shared" si="2"/>
        <v/>
      </c>
      <c r="N56" s="84" t="str">
        <f>IF('Submission Template'!$BB$34=1,IF(AND('Submission Template'!Z52="yes",'Submission Template'!BY52&lt;&gt;""),ROUND(AVERAGE(BE$36:BE56),2),""),"")</f>
        <v/>
      </c>
      <c r="O56" s="85" t="str">
        <f>IF('Submission Template'!$BB$34=1,IF($AY56&gt;1,IF(AND('Submission Template'!Z52&lt;&gt;"no",'Submission Template'!BY52&lt;&gt;""),STDEV(BE$36:BE56),""),""),"")</f>
        <v/>
      </c>
      <c r="P56" s="86" t="str">
        <f>IF('Submission Template'!$BB$34=1,IF('Submission Template'!BY52&lt;&gt;"",Q55,""),"")</f>
        <v/>
      </c>
      <c r="Q56" s="86" t="str">
        <f>IF(AND('Submission Template'!$BB$34=1,'Submission Template'!$C52&lt;&gt;""),IF(OR($AY56=1,$AY56=0),0,IF('Submission Template'!$C52="initial",$Q55,IF('Submission Template'!Z52="yes",MAX(($P56+'Submission Template'!BY52-('Submission Template'!V$26+0.25*$O56)),0),$Q55))),"")</f>
        <v/>
      </c>
      <c r="R56" s="86" t="str">
        <f t="shared" si="8"/>
        <v/>
      </c>
      <c r="S56" s="87" t="str">
        <f t="shared" si="9"/>
        <v/>
      </c>
      <c r="T56" s="87" t="str">
        <f t="shared" si="10"/>
        <v/>
      </c>
      <c r="U56" s="88" t="str">
        <f>IF(Q56&lt;&gt;"",IF($BB56=1,IF(AND(T56&lt;&gt;1,S56=1,N56&lt;='Submission Template'!V$26),1,0),U55),"")</f>
        <v/>
      </c>
      <c r="V56" s="10"/>
      <c r="W56" s="10"/>
      <c r="X56" s="10"/>
      <c r="Y56" s="10"/>
      <c r="Z56" s="10"/>
      <c r="AA56" s="10"/>
      <c r="AB56" s="10"/>
      <c r="AC56" s="10"/>
      <c r="AD56" s="10"/>
      <c r="AE56" s="10"/>
      <c r="AF56" s="148"/>
      <c r="AG56" s="149" t="str">
        <f>IF(AND(OR('Submission Template'!U52="yes",AND('Submission Template'!Z52="yes",'Submission Template'!$P$16="yes")),'Submission Template'!AH52="yes"),"Test cannot be invalid AND included in CumSum",IF(OR(AND($Q56&gt;$R56,$N56&lt;&gt;""),AND($G56&gt;H56,$D56&lt;&gt;"")),"Warning:  CumSum statistic exceeds the Action Limit.",""))</f>
        <v/>
      </c>
      <c r="AH56" s="18"/>
      <c r="AI56" s="18"/>
      <c r="AJ56" s="18"/>
      <c r="AK56" s="150"/>
      <c r="AL56" s="187"/>
      <c r="AM56" s="6"/>
      <c r="AN56" s="6"/>
      <c r="AO56" s="6"/>
      <c r="AP56" s="6"/>
      <c r="AQ56" s="23"/>
      <c r="AR56" s="25">
        <f>IF(AND('Submission Template'!BT52&lt;&gt;"",'Submission Template'!S$26&lt;&gt;"",'Submission Template'!U52&lt;&gt;""),1,0)</f>
        <v>0</v>
      </c>
      <c r="AS56" s="25">
        <f>IF(AND('Submission Template'!BY52&lt;&gt;"",'Submission Template'!V$26&lt;&gt;"",'Submission Template'!Z52&lt;&gt;""),1,0)</f>
        <v>0</v>
      </c>
      <c r="AT56" s="25"/>
      <c r="AU56" s="25" t="str">
        <f t="shared" si="0"/>
        <v/>
      </c>
      <c r="AV56" s="25" t="str">
        <f t="shared" si="0"/>
        <v/>
      </c>
      <c r="AW56" s="25"/>
      <c r="AX56" s="25" t="str">
        <f>IF('Submission Template'!$C52&lt;&gt;"",IF('Submission Template'!BT52&lt;&gt;"",IF('Submission Template'!U52="yes",AX55+1,AX55),AX55),"")</f>
        <v/>
      </c>
      <c r="AY56" s="25" t="str">
        <f>IF('Submission Template'!$C52&lt;&gt;"",IF('Submission Template'!BY52&lt;&gt;"",IF('Submission Template'!Z52="yes",AY55+1,AY55),AY55),"")</f>
        <v/>
      </c>
      <c r="AZ56" s="25"/>
      <c r="BA56" s="25" t="str">
        <f>IF('Submission Template'!BT52&lt;&gt;"",IF('Submission Template'!U52="yes",1,0),"")</f>
        <v/>
      </c>
      <c r="BB56" s="25" t="str">
        <f>IF('Submission Template'!BY52&lt;&gt;"",IF('Submission Template'!Z52="yes",1,0),"")</f>
        <v/>
      </c>
      <c r="BC56" s="25"/>
      <c r="BD56" s="25" t="str">
        <f>IF(AND('Submission Template'!U52="yes",'Submission Template'!BT52&lt;&gt;""),'Submission Template'!BT52,"")</f>
        <v/>
      </c>
      <c r="BE56" s="25" t="str">
        <f>IF(AND('Submission Template'!Z52="yes",'Submission Template'!BY52&lt;&gt;""),'Submission Template'!BY52,"")</f>
        <v/>
      </c>
      <c r="BF56" s="25"/>
      <c r="BG56" s="25"/>
      <c r="BH56" s="25">
        <f t="shared" si="4"/>
        <v>20</v>
      </c>
      <c r="BI56" s="27">
        <v>1.73</v>
      </c>
      <c r="BJ56" s="25"/>
      <c r="BK56" s="40" t="str">
        <f>IF(AND($B56&lt;&gt;"",'Submission Template'!$BA$34=1),IF(AND('Submission Template'!U52="yes",$AX56&gt;1,'Submission Template'!BT52&lt;&gt;""),ROUND((($AU56*$E56)/($D56-'Submission Template'!S$26))^2+1,1),""),"")</f>
        <v/>
      </c>
      <c r="BL56" s="40" t="str">
        <f>IF(AND($L56&lt;&gt;"",'Submission Template'!$BB$34=1),IF(AND('Submission Template'!Z52="yes",$AY56&gt;1,'Submission Template'!BY52&lt;&gt;""),ROUND((($AV56*$O56)/($N56-'Submission Template'!V$26))^2+1,1),""),"")</f>
        <v/>
      </c>
      <c r="BM56" s="55">
        <f t="shared" si="3"/>
        <v>8</v>
      </c>
      <c r="BN56" s="6"/>
      <c r="BO56" s="6"/>
      <c r="BP56" s="6"/>
      <c r="BQ56" s="6"/>
      <c r="BR56" s="6"/>
      <c r="BS56" s="6"/>
      <c r="BT56" s="6"/>
      <c r="BU56" s="6"/>
      <c r="BV56" s="6"/>
      <c r="BW56" s="6"/>
      <c r="BX56" s="6"/>
      <c r="BY56" s="6"/>
      <c r="BZ56" s="6"/>
      <c r="CA56" s="6"/>
      <c r="CB56" s="6"/>
      <c r="CC56" s="6"/>
      <c r="CD56" s="6"/>
      <c r="CE56" s="6"/>
      <c r="CF56" s="65">
        <f>IF(AND('Submission Template'!C78="final",'Submission Template'!AH78="yes"),1,0)</f>
        <v>0</v>
      </c>
      <c r="CG56" s="65" t="str">
        <f>IF(AND('Submission Template'!$C78="final",'Submission Template'!$U78="yes",'Submission Template'!$AH78&lt;&gt;"yes"),$D82,$CG55)</f>
        <v/>
      </c>
      <c r="CH56" s="65" t="str">
        <f>IF(AND('Submission Template'!$C78="final",'Submission Template'!$U78="yes",'Submission Template'!$AH78&lt;&gt;"yes"),$C82,$CH55)</f>
        <v/>
      </c>
      <c r="CI56" s="65" t="str">
        <f>IF(AND('Submission Template'!$C78="final",'Submission Template'!$Z78="yes",'Submission Template'!$AH78&lt;&gt;"yes"),$N82,$CI55)</f>
        <v/>
      </c>
      <c r="CJ56" s="65" t="str">
        <f>IF(AND('Submission Template'!$C78="final",'Submission Template'!$Z78="yes",'Submission Template'!$AH78&lt;&gt;"yes"),$M82,$CJ55)</f>
        <v/>
      </c>
      <c r="CK56" s="6"/>
      <c r="CL56" s="6"/>
    </row>
    <row r="57" spans="1:90" x14ac:dyDescent="0.2">
      <c r="A57" s="10"/>
      <c r="B57" s="82" t="str">
        <f>IF('Submission Template'!$BA$34=1,$AX57,"")</f>
        <v/>
      </c>
      <c r="C57" s="83" t="str">
        <f t="shared" si="1"/>
        <v/>
      </c>
      <c r="D57" s="84" t="str">
        <f>IF('Submission Template'!$BA$34=1,IF(AND('Submission Template'!U53="yes",'Submission Template'!BT53&lt;&gt;""),ROUND(AVERAGE(BD$36:BD57),2),""),"")</f>
        <v/>
      </c>
      <c r="E57" s="85" t="str">
        <f>IF('Submission Template'!$BA$34=1,IF($AX57&gt;1,IF(AND('Submission Template'!U53&lt;&gt;"no",'Submission Template'!BT53&lt;&gt;""),STDEV(BD$36:BD57),""),""),"")</f>
        <v/>
      </c>
      <c r="F57" s="86" t="str">
        <f>IF('Submission Template'!$BA$34=1,IF('Submission Template'!BT53&lt;&gt;"",G56,""),"")</f>
        <v/>
      </c>
      <c r="G57" s="86" t="str">
        <f>IF(AND('Submission Template'!$BA$34=1,'Submission Template'!$C53&lt;&gt;""),IF(OR($AX57=1,$AX57=0),0,IF('Submission Template'!$C53="initial",$G56,IF('Submission Template'!U53="yes",MAX(($F57+'Submission Template'!BT53-('Submission Template'!S$26+0.25*$E57)),0),$G56))),"")</f>
        <v/>
      </c>
      <c r="H57" s="86" t="str">
        <f t="shared" si="5"/>
        <v/>
      </c>
      <c r="I57" s="87" t="str">
        <f t="shared" si="6"/>
        <v/>
      </c>
      <c r="J57" s="87" t="str">
        <f t="shared" si="7"/>
        <v/>
      </c>
      <c r="K57" s="88" t="str">
        <f>IF(G57&lt;&gt;"",IF($BA57=1,IF(AND(J57&lt;&gt;1,I57=1,D57&lt;='Submission Template'!S$26),1,0),K56),"")</f>
        <v/>
      </c>
      <c r="L57" s="82" t="str">
        <f>IF('Submission Template'!$BB$34=1,$AY57,"")</f>
        <v/>
      </c>
      <c r="M57" s="83" t="str">
        <f t="shared" si="2"/>
        <v/>
      </c>
      <c r="N57" s="84" t="str">
        <f>IF('Submission Template'!$BB$34=1,IF(AND('Submission Template'!Z53="yes",'Submission Template'!BY53&lt;&gt;""),ROUND(AVERAGE(BE$36:BE57),2),""),"")</f>
        <v/>
      </c>
      <c r="O57" s="85" t="str">
        <f>IF('Submission Template'!$BB$34=1,IF($AY57&gt;1,IF(AND('Submission Template'!Z53&lt;&gt;"no",'Submission Template'!BY53&lt;&gt;""),STDEV(BE$36:BE57),""),""),"")</f>
        <v/>
      </c>
      <c r="P57" s="86" t="str">
        <f>IF('Submission Template'!$BB$34=1,IF('Submission Template'!BY53&lt;&gt;"",Q56,""),"")</f>
        <v/>
      </c>
      <c r="Q57" s="86" t="str">
        <f>IF(AND('Submission Template'!$BB$34=1,'Submission Template'!$C53&lt;&gt;""),IF(OR($AY57=1,$AY57=0),0,IF('Submission Template'!$C53="initial",$Q56,IF('Submission Template'!Z53="yes",MAX(($P57+'Submission Template'!BY53-('Submission Template'!V$26+0.25*$O57)),0),$Q56))),"")</f>
        <v/>
      </c>
      <c r="R57" s="86" t="str">
        <f t="shared" si="8"/>
        <v/>
      </c>
      <c r="S57" s="87" t="str">
        <f t="shared" si="9"/>
        <v/>
      </c>
      <c r="T57" s="87" t="str">
        <f t="shared" si="10"/>
        <v/>
      </c>
      <c r="U57" s="88" t="str">
        <f>IF(Q57&lt;&gt;"",IF($BB57=1,IF(AND(T57&lt;&gt;1,S57=1,N57&lt;='Submission Template'!V$26),1,0),U56),"")</f>
        <v/>
      </c>
      <c r="V57" s="10"/>
      <c r="W57" s="10"/>
      <c r="X57" s="10"/>
      <c r="Y57" s="10"/>
      <c r="Z57" s="10"/>
      <c r="AA57" s="10"/>
      <c r="AB57" s="10"/>
      <c r="AC57" s="10"/>
      <c r="AD57" s="10"/>
      <c r="AE57" s="10"/>
      <c r="AF57" s="148"/>
      <c r="AG57" s="149" t="str">
        <f>IF(AND(OR('Submission Template'!U53="yes",AND('Submission Template'!Z53="yes",'Submission Template'!$P$16="yes")),'Submission Template'!AH53="yes"),"Test cannot be invalid AND included in CumSum",IF(OR(AND($Q57&gt;$R57,$N57&lt;&gt;""),AND($G57&gt;H57,$D57&lt;&gt;"")),"Warning:  CumSum statistic exceeds the Action Limit.",""))</f>
        <v/>
      </c>
      <c r="AH57" s="18"/>
      <c r="AI57" s="18"/>
      <c r="AJ57" s="18"/>
      <c r="AK57" s="150"/>
      <c r="AL57" s="187"/>
      <c r="AM57" s="6"/>
      <c r="AN57" s="6"/>
      <c r="AO57" s="6"/>
      <c r="AP57" s="6"/>
      <c r="AQ57" s="23"/>
      <c r="AR57" s="25">
        <f>IF(AND('Submission Template'!BT53&lt;&gt;"",'Submission Template'!S$26&lt;&gt;"",'Submission Template'!U53&lt;&gt;""),1,0)</f>
        <v>0</v>
      </c>
      <c r="AS57" s="25">
        <f>IF(AND('Submission Template'!BY53&lt;&gt;"",'Submission Template'!V$26&lt;&gt;"",'Submission Template'!Z53&lt;&gt;""),1,0)</f>
        <v>0</v>
      </c>
      <c r="AT57" s="25"/>
      <c r="AU57" s="25" t="str">
        <f t="shared" si="0"/>
        <v/>
      </c>
      <c r="AV57" s="25" t="str">
        <f t="shared" si="0"/>
        <v/>
      </c>
      <c r="AW57" s="25"/>
      <c r="AX57" s="25" t="str">
        <f>IF('Submission Template'!$C53&lt;&gt;"",IF('Submission Template'!BT53&lt;&gt;"",IF('Submission Template'!U53="yes",AX56+1,AX56),AX56),"")</f>
        <v/>
      </c>
      <c r="AY57" s="25" t="str">
        <f>IF('Submission Template'!$C53&lt;&gt;"",IF('Submission Template'!BY53&lt;&gt;"",IF('Submission Template'!Z53="yes",AY56+1,AY56),AY56),"")</f>
        <v/>
      </c>
      <c r="AZ57" s="25"/>
      <c r="BA57" s="25" t="str">
        <f>IF('Submission Template'!BT53&lt;&gt;"",IF('Submission Template'!U53="yes",1,0),"")</f>
        <v/>
      </c>
      <c r="BB57" s="25" t="str">
        <f>IF('Submission Template'!BY53&lt;&gt;"",IF('Submission Template'!Z53="yes",1,0),"")</f>
        <v/>
      </c>
      <c r="BC57" s="25"/>
      <c r="BD57" s="25" t="str">
        <f>IF(AND('Submission Template'!U53="yes",'Submission Template'!BT53&lt;&gt;""),'Submission Template'!BT53,"")</f>
        <v/>
      </c>
      <c r="BE57" s="25" t="str">
        <f>IF(AND('Submission Template'!Z53="yes",'Submission Template'!BY53&lt;&gt;""),'Submission Template'!BY53,"")</f>
        <v/>
      </c>
      <c r="BF57" s="25"/>
      <c r="BG57" s="25"/>
      <c r="BH57" s="25">
        <f t="shared" si="4"/>
        <v>21</v>
      </c>
      <c r="BI57" s="27">
        <v>1.72</v>
      </c>
      <c r="BJ57" s="25"/>
      <c r="BK57" s="40" t="str">
        <f>IF(AND($B57&lt;&gt;"",'Submission Template'!$BA$34=1),IF(AND('Submission Template'!U53="yes",$AX57&gt;1,'Submission Template'!BT53&lt;&gt;""),ROUND((($AU57*$E57)/($D57-'Submission Template'!S$26))^2+1,1),""),"")</f>
        <v/>
      </c>
      <c r="BL57" s="40" t="str">
        <f>IF(AND($L57&lt;&gt;"",'Submission Template'!$BB$34=1),IF(AND('Submission Template'!Z53="yes",$AY57&gt;1,'Submission Template'!BY53&lt;&gt;""),ROUND((($AV57*$O57)/($N57-'Submission Template'!V$26))^2+1,1),""),"")</f>
        <v/>
      </c>
      <c r="BM57" s="55">
        <f t="shared" si="3"/>
        <v>8</v>
      </c>
      <c r="BN57" s="6"/>
      <c r="BO57" s="6"/>
      <c r="BP57" s="6"/>
      <c r="BQ57" s="6"/>
      <c r="BR57" s="6"/>
      <c r="BS57" s="6"/>
      <c r="BT57" s="6"/>
      <c r="BU57" s="6"/>
      <c r="BV57" s="6"/>
      <c r="BW57" s="6"/>
      <c r="BX57" s="6"/>
      <c r="BY57" s="6"/>
      <c r="BZ57" s="6"/>
      <c r="CA57" s="6"/>
      <c r="CB57" s="6"/>
      <c r="CC57" s="6"/>
      <c r="CD57" s="6"/>
      <c r="CE57" s="6"/>
      <c r="CF57" s="65">
        <f>IF(AND('Submission Template'!C79="final",'Submission Template'!AH79="yes"),1,0)</f>
        <v>0</v>
      </c>
      <c r="CG57" s="65" t="str">
        <f>IF(AND('Submission Template'!$C79="final",'Submission Template'!$U79="yes",'Submission Template'!$AH79&lt;&gt;"yes"),$D83,$CG56)</f>
        <v/>
      </c>
      <c r="CH57" s="65" t="str">
        <f>IF(AND('Submission Template'!$C79="final",'Submission Template'!$U79="yes",'Submission Template'!$AH79&lt;&gt;"yes"),$C83,$CH56)</f>
        <v/>
      </c>
      <c r="CI57" s="65" t="str">
        <f>IF(AND('Submission Template'!$C79="final",'Submission Template'!$Z79="yes",'Submission Template'!$AH79&lt;&gt;"yes"),$N83,$CI56)</f>
        <v/>
      </c>
      <c r="CJ57" s="65" t="str">
        <f>IF(AND('Submission Template'!$C79="final",'Submission Template'!$Z79="yes",'Submission Template'!$AH79&lt;&gt;"yes"),$M83,$CJ56)</f>
        <v/>
      </c>
      <c r="CK57" s="6"/>
      <c r="CL57" s="6"/>
    </row>
    <row r="58" spans="1:90" x14ac:dyDescent="0.2">
      <c r="A58" s="10"/>
      <c r="B58" s="82" t="str">
        <f>IF('Submission Template'!$BA$34=1,$AX58,"")</f>
        <v/>
      </c>
      <c r="C58" s="83" t="str">
        <f t="shared" si="1"/>
        <v/>
      </c>
      <c r="D58" s="84" t="str">
        <f>IF('Submission Template'!$BA$34=1,IF(AND('Submission Template'!U54="yes",'Submission Template'!BT54&lt;&gt;""),ROUND(AVERAGE(BD$36:BD58),2),""),"")</f>
        <v/>
      </c>
      <c r="E58" s="85" t="str">
        <f>IF('Submission Template'!$BA$34=1,IF($AX58&gt;1,IF(AND('Submission Template'!U54&lt;&gt;"no",'Submission Template'!BT54&lt;&gt;""),STDEV(BD$36:BD58),""),""),"")</f>
        <v/>
      </c>
      <c r="F58" s="86" t="str">
        <f>IF('Submission Template'!$BA$34=1,IF('Submission Template'!BT54&lt;&gt;"",G57,""),"")</f>
        <v/>
      </c>
      <c r="G58" s="86" t="str">
        <f>IF(AND('Submission Template'!$BA$34=1,'Submission Template'!$C54&lt;&gt;""),IF(OR($AX58=1,$AX58=0),0,IF('Submission Template'!$C54="initial",$G57,IF('Submission Template'!U54="yes",MAX(($F58+'Submission Template'!BT54-('Submission Template'!S$26+0.25*$E58)),0),$G57))),"")</f>
        <v/>
      </c>
      <c r="H58" s="86" t="str">
        <f t="shared" si="5"/>
        <v/>
      </c>
      <c r="I58" s="87" t="str">
        <f t="shared" si="6"/>
        <v/>
      </c>
      <c r="J58" s="87" t="str">
        <f t="shared" si="7"/>
        <v/>
      </c>
      <c r="K58" s="88" t="str">
        <f>IF(G58&lt;&gt;"",IF($BA58=1,IF(AND(J58&lt;&gt;1,I58=1,D58&lt;='Submission Template'!S$26),1,0),K57),"")</f>
        <v/>
      </c>
      <c r="L58" s="82" t="str">
        <f>IF('Submission Template'!$BB$34=1,$AY58,"")</f>
        <v/>
      </c>
      <c r="M58" s="83" t="str">
        <f t="shared" si="2"/>
        <v/>
      </c>
      <c r="N58" s="84" t="str">
        <f>IF('Submission Template'!$BB$34=1,IF(AND('Submission Template'!Z54="yes",'Submission Template'!BY54&lt;&gt;""),ROUND(AVERAGE(BE$36:BE58),2),""),"")</f>
        <v/>
      </c>
      <c r="O58" s="85" t="str">
        <f>IF('Submission Template'!$BB$34=1,IF($AY58&gt;1,IF(AND('Submission Template'!Z54&lt;&gt;"no",'Submission Template'!BY54&lt;&gt;""),STDEV(BE$36:BE58),""),""),"")</f>
        <v/>
      </c>
      <c r="P58" s="86" t="str">
        <f>IF('Submission Template'!$BB$34=1,IF('Submission Template'!BY54&lt;&gt;"",Q57,""),"")</f>
        <v/>
      </c>
      <c r="Q58" s="86" t="str">
        <f>IF(AND('Submission Template'!$BB$34=1,'Submission Template'!$C54&lt;&gt;""),IF(OR($AY58=1,$AY58=0),0,IF('Submission Template'!$C54="initial",$Q57,IF('Submission Template'!Z54="yes",MAX(($P58+'Submission Template'!BY54-('Submission Template'!V$26+0.25*$O58)),0),$Q57))),"")</f>
        <v/>
      </c>
      <c r="R58" s="86" t="str">
        <f t="shared" si="8"/>
        <v/>
      </c>
      <c r="S58" s="87" t="str">
        <f t="shared" si="9"/>
        <v/>
      </c>
      <c r="T58" s="87" t="str">
        <f t="shared" si="10"/>
        <v/>
      </c>
      <c r="U58" s="88" t="str">
        <f>IF(Q58&lt;&gt;"",IF($BB58=1,IF(AND(T58&lt;&gt;1,S58=1,N58&lt;='Submission Template'!V$26),1,0),U57),"")</f>
        <v/>
      </c>
      <c r="V58" s="10"/>
      <c r="W58" s="10"/>
      <c r="X58" s="10"/>
      <c r="Y58" s="10"/>
      <c r="Z58" s="10"/>
      <c r="AA58" s="10"/>
      <c r="AB58" s="10"/>
      <c r="AC58" s="10"/>
      <c r="AD58" s="10"/>
      <c r="AE58" s="10"/>
      <c r="AF58" s="148"/>
      <c r="AG58" s="149" t="str">
        <f>IF(AND(OR('Submission Template'!U54="yes",AND('Submission Template'!Z54="yes",'Submission Template'!$P$16="yes")),'Submission Template'!AH54="yes"),"Test cannot be invalid AND included in CumSum",IF(OR(AND($Q58&gt;$R58,$N58&lt;&gt;""),AND($G58&gt;H58,$D58&lt;&gt;"")),"Warning:  CumSum statistic exceeds the Action Limit.",""))</f>
        <v/>
      </c>
      <c r="AH58" s="18"/>
      <c r="AI58" s="18"/>
      <c r="AJ58" s="18"/>
      <c r="AK58" s="150"/>
      <c r="AL58" s="187"/>
      <c r="AM58" s="6"/>
      <c r="AN58" s="6"/>
      <c r="AO58" s="6"/>
      <c r="AP58" s="6"/>
      <c r="AQ58" s="23"/>
      <c r="AR58" s="25">
        <f>IF(AND('Submission Template'!BT54&lt;&gt;"",'Submission Template'!S$26&lt;&gt;"",'Submission Template'!U54&lt;&gt;""),1,0)</f>
        <v>0</v>
      </c>
      <c r="AS58" s="25">
        <f>IF(AND('Submission Template'!BY54&lt;&gt;"",'Submission Template'!V$26&lt;&gt;"",'Submission Template'!Z54&lt;&gt;""),1,0)</f>
        <v>0</v>
      </c>
      <c r="AT58" s="25"/>
      <c r="AU58" s="25" t="str">
        <f t="shared" si="0"/>
        <v/>
      </c>
      <c r="AV58" s="25" t="str">
        <f t="shared" si="0"/>
        <v/>
      </c>
      <c r="AW58" s="25"/>
      <c r="AX58" s="25" t="str">
        <f>IF('Submission Template'!$C54&lt;&gt;"",IF('Submission Template'!BT54&lt;&gt;"",IF('Submission Template'!U54="yes",AX57+1,AX57),AX57),"")</f>
        <v/>
      </c>
      <c r="AY58" s="25" t="str">
        <f>IF('Submission Template'!$C54&lt;&gt;"",IF('Submission Template'!BY54&lt;&gt;"",IF('Submission Template'!Z54="yes",AY57+1,AY57),AY57),"")</f>
        <v/>
      </c>
      <c r="AZ58" s="25"/>
      <c r="BA58" s="25" t="str">
        <f>IF('Submission Template'!BT54&lt;&gt;"",IF('Submission Template'!U54="yes",1,0),"")</f>
        <v/>
      </c>
      <c r="BB58" s="25" t="str">
        <f>IF('Submission Template'!BY54&lt;&gt;"",IF('Submission Template'!Z54="yes",1,0),"")</f>
        <v/>
      </c>
      <c r="BC58" s="25"/>
      <c r="BD58" s="25" t="str">
        <f>IF(AND('Submission Template'!U54="yes",'Submission Template'!BT54&lt;&gt;""),'Submission Template'!BT54,"")</f>
        <v/>
      </c>
      <c r="BE58" s="25" t="str">
        <f>IF(AND('Submission Template'!Z54="yes",'Submission Template'!BY54&lt;&gt;""),'Submission Template'!BY54,"")</f>
        <v/>
      </c>
      <c r="BF58" s="25"/>
      <c r="BG58" s="25"/>
      <c r="BH58" s="25">
        <f t="shared" si="4"/>
        <v>22</v>
      </c>
      <c r="BI58" s="27">
        <v>1.72</v>
      </c>
      <c r="BJ58" s="25"/>
      <c r="BK58" s="40" t="str">
        <f>IF(AND($B58&lt;&gt;"",'Submission Template'!$BA$34=1),IF(AND('Submission Template'!U54="yes",$AX58&gt;1,'Submission Template'!BT54&lt;&gt;""),ROUND((($AU58*$E58)/($D58-'Submission Template'!S$26))^2+1,1),""),"")</f>
        <v/>
      </c>
      <c r="BL58" s="40" t="str">
        <f>IF(AND($L58&lt;&gt;"",'Submission Template'!$BB$34=1),IF(AND('Submission Template'!Z54="yes",$AY58&gt;1,'Submission Template'!BY54&lt;&gt;""),ROUND((($AV58*$O58)/($N58-'Submission Template'!V$26))^2+1,1),""),"")</f>
        <v/>
      </c>
      <c r="BM58" s="55">
        <f t="shared" si="3"/>
        <v>8</v>
      </c>
      <c r="BN58" s="6"/>
      <c r="BO58" s="6"/>
      <c r="BP58" s="6"/>
      <c r="BQ58" s="6"/>
      <c r="BR58" s="6"/>
      <c r="BS58" s="6"/>
      <c r="BT58" s="6"/>
      <c r="BU58" s="6"/>
      <c r="BV58" s="6"/>
      <c r="BW58" s="6"/>
      <c r="BX58" s="6"/>
      <c r="BY58" s="6"/>
      <c r="BZ58" s="6"/>
      <c r="CA58" s="6"/>
      <c r="CB58" s="6"/>
      <c r="CC58" s="6"/>
      <c r="CD58" s="6"/>
      <c r="CE58" s="6"/>
      <c r="CF58" s="65">
        <f>IF(AND('Submission Template'!C80="final",'Submission Template'!AH80="yes"),1,0)</f>
        <v>0</v>
      </c>
      <c r="CG58" s="65" t="str">
        <f>IF(AND('Submission Template'!$C80="final",'Submission Template'!$U80="yes",'Submission Template'!$AH80&lt;&gt;"yes"),$D84,$CG57)</f>
        <v/>
      </c>
      <c r="CH58" s="65" t="str">
        <f>IF(AND('Submission Template'!$C80="final",'Submission Template'!$U80="yes",'Submission Template'!$AH80&lt;&gt;"yes"),$C84,$CH57)</f>
        <v/>
      </c>
      <c r="CI58" s="65" t="str">
        <f>IF(AND('Submission Template'!$C80="final",'Submission Template'!$Z80="yes",'Submission Template'!$AH80&lt;&gt;"yes"),$N84,$CI57)</f>
        <v/>
      </c>
      <c r="CJ58" s="65" t="str">
        <f>IF(AND('Submission Template'!$C80="final",'Submission Template'!$Z80="yes",'Submission Template'!$AH80&lt;&gt;"yes"),$M84,$CJ57)</f>
        <v/>
      </c>
      <c r="CK58" s="6"/>
      <c r="CL58" s="6"/>
    </row>
    <row r="59" spans="1:90" x14ac:dyDescent="0.2">
      <c r="A59" s="10"/>
      <c r="B59" s="82" t="str">
        <f>IF('Submission Template'!$BA$34=1,$AX59,"")</f>
        <v/>
      </c>
      <c r="C59" s="83" t="str">
        <f t="shared" si="1"/>
        <v/>
      </c>
      <c r="D59" s="84" t="str">
        <f>IF('Submission Template'!$BA$34=1,IF(AND('Submission Template'!U55="yes",'Submission Template'!BT55&lt;&gt;""),ROUND(AVERAGE(BD$36:BD59),2),""),"")</f>
        <v/>
      </c>
      <c r="E59" s="85" t="str">
        <f>IF('Submission Template'!$BA$34=1,IF($AX59&gt;1,IF(AND('Submission Template'!U55&lt;&gt;"no",'Submission Template'!BT55&lt;&gt;""),STDEV(BD$36:BD59),""),""),"")</f>
        <v/>
      </c>
      <c r="F59" s="86" t="str">
        <f>IF('Submission Template'!$BA$34=1,IF('Submission Template'!BT55&lt;&gt;"",G58,""),"")</f>
        <v/>
      </c>
      <c r="G59" s="86" t="str">
        <f>IF(AND('Submission Template'!$BA$34=1,'Submission Template'!$C55&lt;&gt;""),IF(OR($AX59=1,$AX59=0),0,IF('Submission Template'!$C55="initial",$G58,IF('Submission Template'!U55="yes",MAX(($F59+'Submission Template'!BT55-('Submission Template'!S$26+0.25*$E59)),0),$G58))),"")</f>
        <v/>
      </c>
      <c r="H59" s="86" t="str">
        <f t="shared" si="5"/>
        <v/>
      </c>
      <c r="I59" s="87" t="str">
        <f t="shared" si="6"/>
        <v/>
      </c>
      <c r="J59" s="87" t="str">
        <f t="shared" si="7"/>
        <v/>
      </c>
      <c r="K59" s="88" t="str">
        <f>IF(G59&lt;&gt;"",IF($BA59=1,IF(AND(J59&lt;&gt;1,I59=1,D59&lt;='Submission Template'!S$26),1,0),K58),"")</f>
        <v/>
      </c>
      <c r="L59" s="82" t="str">
        <f>IF('Submission Template'!$BB$34=1,$AY59,"")</f>
        <v/>
      </c>
      <c r="M59" s="83" t="str">
        <f t="shared" si="2"/>
        <v/>
      </c>
      <c r="N59" s="84" t="str">
        <f>IF('Submission Template'!$BB$34=1,IF(AND('Submission Template'!Z55="yes",'Submission Template'!BY55&lt;&gt;""),ROUND(AVERAGE(BE$36:BE59),2),""),"")</f>
        <v/>
      </c>
      <c r="O59" s="85" t="str">
        <f>IF('Submission Template'!$BB$34=1,IF($AY59&gt;1,IF(AND('Submission Template'!Z55&lt;&gt;"no",'Submission Template'!BY55&lt;&gt;""),STDEV(BE$36:BE59),""),""),"")</f>
        <v/>
      </c>
      <c r="P59" s="86" t="str">
        <f>IF('Submission Template'!$BB$34=1,IF('Submission Template'!BY55&lt;&gt;"",Q58,""),"")</f>
        <v/>
      </c>
      <c r="Q59" s="86" t="str">
        <f>IF(AND('Submission Template'!$BB$34=1,'Submission Template'!$C55&lt;&gt;""),IF(OR($AY59=1,$AY59=0),0,IF('Submission Template'!$C55="initial",$Q58,IF('Submission Template'!Z55="yes",MAX(($P59+'Submission Template'!BY55-('Submission Template'!V$26+0.25*$O59)),0),$Q58))),"")</f>
        <v/>
      </c>
      <c r="R59" s="86" t="str">
        <f t="shared" si="8"/>
        <v/>
      </c>
      <c r="S59" s="87" t="str">
        <f t="shared" si="9"/>
        <v/>
      </c>
      <c r="T59" s="87" t="str">
        <f t="shared" si="10"/>
        <v/>
      </c>
      <c r="U59" s="88" t="str">
        <f>IF(Q59&lt;&gt;"",IF($BB59=1,IF(AND(T59&lt;&gt;1,S59=1,N59&lt;='Submission Template'!V$26),1,0),U58),"")</f>
        <v/>
      </c>
      <c r="V59" s="10"/>
      <c r="W59" s="10"/>
      <c r="X59" s="10"/>
      <c r="Y59" s="10"/>
      <c r="Z59" s="10"/>
      <c r="AA59" s="10"/>
      <c r="AB59" s="10"/>
      <c r="AC59" s="10"/>
      <c r="AD59" s="10"/>
      <c r="AE59" s="10"/>
      <c r="AF59" s="148"/>
      <c r="AG59" s="149" t="str">
        <f>IF(AND(OR('Submission Template'!U55="yes",AND('Submission Template'!Z55="yes",'Submission Template'!$P$16="yes")),'Submission Template'!AH55="yes"),"Test cannot be invalid AND included in CumSum",IF(OR(AND($Q59&gt;$R59,$N59&lt;&gt;""),AND($G59&gt;H59,$D59&lt;&gt;"")),"Warning:  CumSum statistic exceeds the Action Limit.",""))</f>
        <v/>
      </c>
      <c r="AH59" s="18"/>
      <c r="AI59" s="18"/>
      <c r="AJ59" s="18"/>
      <c r="AK59" s="150"/>
      <c r="AL59" s="187"/>
      <c r="AM59" s="6"/>
      <c r="AN59" s="6"/>
      <c r="AO59" s="6"/>
      <c r="AP59" s="6"/>
      <c r="AQ59" s="23"/>
      <c r="AR59" s="25">
        <f>IF(AND('Submission Template'!BT55&lt;&gt;"",'Submission Template'!S$26&lt;&gt;"",'Submission Template'!U55&lt;&gt;""),1,0)</f>
        <v>0</v>
      </c>
      <c r="AS59" s="25">
        <f>IF(AND('Submission Template'!BY55&lt;&gt;"",'Submission Template'!V$26&lt;&gt;"",'Submission Template'!Z55&lt;&gt;""),1,0)</f>
        <v>0</v>
      </c>
      <c r="AT59" s="25"/>
      <c r="AU59" s="25" t="str">
        <f t="shared" si="0"/>
        <v/>
      </c>
      <c r="AV59" s="25" t="str">
        <f t="shared" si="0"/>
        <v/>
      </c>
      <c r="AW59" s="25"/>
      <c r="AX59" s="25" t="str">
        <f>IF('Submission Template'!$C55&lt;&gt;"",IF('Submission Template'!BT55&lt;&gt;"",IF('Submission Template'!U55="yes",AX58+1,AX58),AX58),"")</f>
        <v/>
      </c>
      <c r="AY59" s="25" t="str">
        <f>IF('Submission Template'!$C55&lt;&gt;"",IF('Submission Template'!BY55&lt;&gt;"",IF('Submission Template'!Z55="yes",AY58+1,AY58),AY58),"")</f>
        <v/>
      </c>
      <c r="AZ59" s="25"/>
      <c r="BA59" s="25" t="str">
        <f>IF('Submission Template'!BT55&lt;&gt;"",IF('Submission Template'!U55="yes",1,0),"")</f>
        <v/>
      </c>
      <c r="BB59" s="25" t="str">
        <f>IF('Submission Template'!BY55&lt;&gt;"",IF('Submission Template'!Z55="yes",1,0),"")</f>
        <v/>
      </c>
      <c r="BC59" s="25"/>
      <c r="BD59" s="25" t="str">
        <f>IF(AND('Submission Template'!U55="yes",'Submission Template'!BT55&lt;&gt;""),'Submission Template'!BT55,"")</f>
        <v/>
      </c>
      <c r="BE59" s="25" t="str">
        <f>IF(AND('Submission Template'!Z55="yes",'Submission Template'!BY55&lt;&gt;""),'Submission Template'!BY55,"")</f>
        <v/>
      </c>
      <c r="BF59" s="25"/>
      <c r="BG59" s="25"/>
      <c r="BH59" s="25">
        <f t="shared" si="4"/>
        <v>23</v>
      </c>
      <c r="BI59" s="27">
        <v>1.72</v>
      </c>
      <c r="BJ59" s="25"/>
      <c r="BK59" s="40" t="str">
        <f>IF(AND($B59&lt;&gt;"",'Submission Template'!$BA$34=1),IF(AND('Submission Template'!U55="yes",$AX59&gt;1,'Submission Template'!BT55&lt;&gt;""),ROUND((($AU59*$E59)/($D59-'Submission Template'!S$26))^2+1,1),""),"")</f>
        <v/>
      </c>
      <c r="BL59" s="40" t="str">
        <f>IF(AND($L59&lt;&gt;"",'Submission Template'!$BB$34=1),IF(AND('Submission Template'!Z55="yes",$AY59&gt;1,'Submission Template'!BY55&lt;&gt;""),ROUND((($AV59*$O59)/($N59-'Submission Template'!V$26))^2+1,1),""),"")</f>
        <v/>
      </c>
      <c r="BM59" s="55">
        <f t="shared" si="3"/>
        <v>8</v>
      </c>
      <c r="BN59" s="6"/>
      <c r="BO59" s="6"/>
      <c r="BP59" s="6"/>
      <c r="BQ59" s="6"/>
      <c r="BR59" s="6"/>
      <c r="BS59" s="6"/>
      <c r="BT59" s="6"/>
      <c r="BU59" s="6"/>
      <c r="BV59" s="6"/>
      <c r="BW59" s="6"/>
      <c r="BX59" s="6"/>
      <c r="BY59" s="6"/>
      <c r="BZ59" s="6"/>
      <c r="CA59" s="6"/>
      <c r="CB59" s="6"/>
      <c r="CC59" s="6"/>
      <c r="CD59" s="6"/>
      <c r="CE59" s="6"/>
      <c r="CF59" s="65">
        <f>IF(AND('Submission Template'!C81="final",'Submission Template'!AH81="yes"),1,0)</f>
        <v>0</v>
      </c>
      <c r="CG59" s="65" t="str">
        <f>IF(AND('Submission Template'!$C81="final",'Submission Template'!$U81="yes",'Submission Template'!$AH81&lt;&gt;"yes"),$D85,$CG58)</f>
        <v/>
      </c>
      <c r="CH59" s="65" t="str">
        <f>IF(AND('Submission Template'!$C81="final",'Submission Template'!$U81="yes",'Submission Template'!$AH81&lt;&gt;"yes"),$C85,$CH58)</f>
        <v/>
      </c>
      <c r="CI59" s="65" t="str">
        <f>IF(AND('Submission Template'!$C81="final",'Submission Template'!$Z81="yes",'Submission Template'!$AH81&lt;&gt;"yes"),$N85,$CI58)</f>
        <v/>
      </c>
      <c r="CJ59" s="65" t="str">
        <f>IF(AND('Submission Template'!$C81="final",'Submission Template'!$Z81="yes",'Submission Template'!$AH81&lt;&gt;"yes"),$M85,$CJ58)</f>
        <v/>
      </c>
      <c r="CK59" s="6"/>
      <c r="CL59" s="6"/>
    </row>
    <row r="60" spans="1:90" x14ac:dyDescent="0.2">
      <c r="A60" s="10"/>
      <c r="B60" s="82" t="str">
        <f>IF('Submission Template'!$BA$34=1,$AX60,"")</f>
        <v/>
      </c>
      <c r="C60" s="83" t="str">
        <f t="shared" si="1"/>
        <v/>
      </c>
      <c r="D60" s="84" t="str">
        <f>IF('Submission Template'!$BA$34=1,IF(AND('Submission Template'!U56="yes",'Submission Template'!BT56&lt;&gt;""),ROUND(AVERAGE(BD$36:BD60),2),""),"")</f>
        <v/>
      </c>
      <c r="E60" s="85" t="str">
        <f>IF('Submission Template'!$BA$34=1,IF($AX60&gt;1,IF(AND('Submission Template'!U56&lt;&gt;"no",'Submission Template'!BT56&lt;&gt;""),STDEV(BD$36:BD60),""),""),"")</f>
        <v/>
      </c>
      <c r="F60" s="86" t="str">
        <f>IF('Submission Template'!$BA$34=1,IF('Submission Template'!BT56&lt;&gt;"",G59,""),"")</f>
        <v/>
      </c>
      <c r="G60" s="86" t="str">
        <f>IF(AND('Submission Template'!$BA$34=1,'Submission Template'!$C56&lt;&gt;""),IF(OR($AX60=1,$AX60=0),0,IF('Submission Template'!$C56="initial",$G59,IF('Submission Template'!U56="yes",MAX(($F60+'Submission Template'!BT56-('Submission Template'!S$26+0.25*$E60)),0),$G59))),"")</f>
        <v/>
      </c>
      <c r="H60" s="86" t="str">
        <f t="shared" si="5"/>
        <v/>
      </c>
      <c r="I60" s="87" t="str">
        <f t="shared" si="6"/>
        <v/>
      </c>
      <c r="J60" s="87" t="str">
        <f t="shared" si="7"/>
        <v/>
      </c>
      <c r="K60" s="88" t="str">
        <f>IF(G60&lt;&gt;"",IF($BA60=1,IF(AND(J60&lt;&gt;1,I60=1,D60&lt;='Submission Template'!S$26),1,0),K59),"")</f>
        <v/>
      </c>
      <c r="L60" s="82" t="str">
        <f>IF('Submission Template'!$BB$34=1,$AY60,"")</f>
        <v/>
      </c>
      <c r="M60" s="83" t="str">
        <f t="shared" si="2"/>
        <v/>
      </c>
      <c r="N60" s="84" t="str">
        <f>IF('Submission Template'!$BB$34=1,IF(AND('Submission Template'!Z56="yes",'Submission Template'!BY56&lt;&gt;""),ROUND(AVERAGE(BE$36:BE60),2),""),"")</f>
        <v/>
      </c>
      <c r="O60" s="85" t="str">
        <f>IF('Submission Template'!$BB$34=1,IF($AY60&gt;1,IF(AND('Submission Template'!Z56&lt;&gt;"no",'Submission Template'!BY56&lt;&gt;""),STDEV(BE$36:BE60),""),""),"")</f>
        <v/>
      </c>
      <c r="P60" s="86" t="str">
        <f>IF('Submission Template'!$BB$34=1,IF('Submission Template'!BY56&lt;&gt;"",Q59,""),"")</f>
        <v/>
      </c>
      <c r="Q60" s="86" t="str">
        <f>IF(AND('Submission Template'!$BB$34=1,'Submission Template'!$C56&lt;&gt;""),IF(OR($AY60=1,$AY60=0),0,IF('Submission Template'!$C56="initial",$Q59,IF('Submission Template'!Z56="yes",MAX(($P60+'Submission Template'!BY56-('Submission Template'!V$26+0.25*$O60)),0),$Q59))),"")</f>
        <v/>
      </c>
      <c r="R60" s="86" t="str">
        <f t="shared" si="8"/>
        <v/>
      </c>
      <c r="S60" s="87" t="str">
        <f t="shared" si="9"/>
        <v/>
      </c>
      <c r="T60" s="87" t="str">
        <f t="shared" si="10"/>
        <v/>
      </c>
      <c r="U60" s="88" t="str">
        <f>IF(Q60&lt;&gt;"",IF($BB60=1,IF(AND(T60&lt;&gt;1,S60=1,N60&lt;='Submission Template'!V$26),1,0),U59),"")</f>
        <v/>
      </c>
      <c r="V60" s="10"/>
      <c r="W60" s="10"/>
      <c r="X60" s="10"/>
      <c r="Y60" s="10"/>
      <c r="Z60" s="10"/>
      <c r="AA60" s="10"/>
      <c r="AB60" s="10"/>
      <c r="AC60" s="10"/>
      <c r="AD60" s="10"/>
      <c r="AE60" s="10"/>
      <c r="AF60" s="148"/>
      <c r="AG60" s="149" t="str">
        <f>IF(AND(OR('Submission Template'!U56="yes",AND('Submission Template'!Z56="yes",'Submission Template'!$P$16="yes")),'Submission Template'!AH56="yes"),"Test cannot be invalid AND included in CumSum",IF(OR(AND($Q60&gt;$R60,$N60&lt;&gt;""),AND($G60&gt;H60,$D60&lt;&gt;"")),"Warning:  CumSum statistic exceeds the Action Limit.",""))</f>
        <v/>
      </c>
      <c r="AH60" s="18"/>
      <c r="AI60" s="18"/>
      <c r="AJ60" s="18"/>
      <c r="AK60" s="150"/>
      <c r="AL60" s="187"/>
      <c r="AM60" s="6"/>
      <c r="AN60" s="6"/>
      <c r="AO60" s="6"/>
      <c r="AP60" s="6"/>
      <c r="AQ60" s="23"/>
      <c r="AR60" s="25">
        <f>IF(AND('Submission Template'!BT56&lt;&gt;"",'Submission Template'!S$26&lt;&gt;"",'Submission Template'!U56&lt;&gt;""),1,0)</f>
        <v>0</v>
      </c>
      <c r="AS60" s="25">
        <f>IF(AND('Submission Template'!BY56&lt;&gt;"",'Submission Template'!V$26&lt;&gt;"",'Submission Template'!Z56&lt;&gt;""),1,0)</f>
        <v>0</v>
      </c>
      <c r="AT60" s="25"/>
      <c r="AU60" s="25" t="str">
        <f t="shared" si="0"/>
        <v/>
      </c>
      <c r="AV60" s="25" t="str">
        <f t="shared" si="0"/>
        <v/>
      </c>
      <c r="AW60" s="25"/>
      <c r="AX60" s="25" t="str">
        <f>IF('Submission Template'!$C56&lt;&gt;"",IF('Submission Template'!BT56&lt;&gt;"",IF('Submission Template'!U56="yes",AX59+1,AX59),AX59),"")</f>
        <v/>
      </c>
      <c r="AY60" s="25" t="str">
        <f>IF('Submission Template'!$C56&lt;&gt;"",IF('Submission Template'!BY56&lt;&gt;"",IF('Submission Template'!Z56="yes",AY59+1,AY59),AY59),"")</f>
        <v/>
      </c>
      <c r="AZ60" s="25"/>
      <c r="BA60" s="25" t="str">
        <f>IF('Submission Template'!BT56&lt;&gt;"",IF('Submission Template'!U56="yes",1,0),"")</f>
        <v/>
      </c>
      <c r="BB60" s="25" t="str">
        <f>IF('Submission Template'!BY56&lt;&gt;"",IF('Submission Template'!Z56="yes",1,0),"")</f>
        <v/>
      </c>
      <c r="BC60" s="25"/>
      <c r="BD60" s="25" t="str">
        <f>IF(AND('Submission Template'!U56="yes",'Submission Template'!BT56&lt;&gt;""),'Submission Template'!BT56,"")</f>
        <v/>
      </c>
      <c r="BE60" s="25" t="str">
        <f>IF(AND('Submission Template'!Z56="yes",'Submission Template'!BY56&lt;&gt;""),'Submission Template'!BY56,"")</f>
        <v/>
      </c>
      <c r="BF60" s="25"/>
      <c r="BG60" s="25"/>
      <c r="BH60" s="25">
        <f t="shared" si="4"/>
        <v>24</v>
      </c>
      <c r="BI60" s="27">
        <v>1.71</v>
      </c>
      <c r="BJ60" s="25"/>
      <c r="BK60" s="40" t="str">
        <f>IF(AND($B60&lt;&gt;"",'Submission Template'!$BA$34=1),IF(AND('Submission Template'!U56="yes",$AX60&gt;1,'Submission Template'!BT56&lt;&gt;""),ROUND((($AU60*$E60)/($D60-'Submission Template'!S$26))^2+1,1),""),"")</f>
        <v/>
      </c>
      <c r="BL60" s="40" t="str">
        <f>IF(AND($L60&lt;&gt;"",'Submission Template'!$BB$34=1),IF(AND('Submission Template'!Z56="yes",$AY60&gt;1,'Submission Template'!BY56&lt;&gt;""),ROUND((($AV60*$O60)/($N60-'Submission Template'!V$26))^2+1,1),""),"")</f>
        <v/>
      </c>
      <c r="BM60" s="55">
        <f t="shared" si="3"/>
        <v>8</v>
      </c>
      <c r="BN60" s="6"/>
      <c r="BO60" s="6"/>
      <c r="BP60" s="6"/>
      <c r="BQ60" s="6"/>
      <c r="BR60" s="6"/>
      <c r="BS60" s="6"/>
      <c r="BT60" s="6"/>
      <c r="BU60" s="6"/>
      <c r="BV60" s="6"/>
      <c r="BW60" s="6"/>
      <c r="BX60" s="6"/>
      <c r="BY60" s="6"/>
      <c r="BZ60" s="6"/>
      <c r="CA60" s="6"/>
      <c r="CB60" s="6"/>
      <c r="CC60" s="6"/>
      <c r="CD60" s="6"/>
      <c r="CE60" s="6"/>
      <c r="CF60" s="65">
        <f>IF(AND('Submission Template'!C82="final",'Submission Template'!AH82="yes"),1,0)</f>
        <v>0</v>
      </c>
      <c r="CG60" s="65" t="str">
        <f>IF(AND('Submission Template'!$C82="final",'Submission Template'!$U82="yes",'Submission Template'!$AH82&lt;&gt;"yes"),$D86,$CG59)</f>
        <v/>
      </c>
      <c r="CH60" s="65" t="str">
        <f>IF(AND('Submission Template'!$C82="final",'Submission Template'!$U82="yes",'Submission Template'!$AH82&lt;&gt;"yes"),$C86,$CH59)</f>
        <v/>
      </c>
      <c r="CI60" s="65" t="str">
        <f>IF(AND('Submission Template'!$C82="final",'Submission Template'!$Z82="yes",'Submission Template'!$AH82&lt;&gt;"yes"),$N86,$CI59)</f>
        <v/>
      </c>
      <c r="CJ60" s="65" t="str">
        <f>IF(AND('Submission Template'!$C82="final",'Submission Template'!$Z82="yes",'Submission Template'!$AH82&lt;&gt;"yes"),$M86,$CJ59)</f>
        <v/>
      </c>
      <c r="CK60" s="6"/>
      <c r="CL60" s="6"/>
    </row>
    <row r="61" spans="1:90" x14ac:dyDescent="0.2">
      <c r="A61" s="10"/>
      <c r="B61" s="82" t="str">
        <f>IF('Submission Template'!$BA$34=1,$AX61,"")</f>
        <v/>
      </c>
      <c r="C61" s="83" t="str">
        <f t="shared" si="1"/>
        <v/>
      </c>
      <c r="D61" s="84" t="str">
        <f>IF('Submission Template'!$BA$34=1,IF(AND('Submission Template'!U57="yes",'Submission Template'!BT57&lt;&gt;""),ROUND(AVERAGE(BD$36:BD61),2),""),"")</f>
        <v/>
      </c>
      <c r="E61" s="85" t="str">
        <f>IF('Submission Template'!$BA$34=1,IF($AX61&gt;1,IF(AND('Submission Template'!U57&lt;&gt;"no",'Submission Template'!BT57&lt;&gt;""),STDEV(BD$36:BD61),""),""),"")</f>
        <v/>
      </c>
      <c r="F61" s="86" t="str">
        <f>IF('Submission Template'!$BA$34=1,IF('Submission Template'!BT57&lt;&gt;"",G60,""),"")</f>
        <v/>
      </c>
      <c r="G61" s="86" t="str">
        <f>IF(AND('Submission Template'!$BA$34=1,'Submission Template'!$C57&lt;&gt;""),IF(OR($AX61=1,$AX61=0),0,IF('Submission Template'!$C57="initial",$G60,IF('Submission Template'!U57="yes",MAX(($F61+'Submission Template'!BT57-('Submission Template'!S$26+0.25*$E61)),0),$G60))),"")</f>
        <v/>
      </c>
      <c r="H61" s="86" t="str">
        <f t="shared" si="5"/>
        <v/>
      </c>
      <c r="I61" s="87" t="str">
        <f t="shared" si="6"/>
        <v/>
      </c>
      <c r="J61" s="87" t="str">
        <f t="shared" si="7"/>
        <v/>
      </c>
      <c r="K61" s="88" t="str">
        <f>IF(G61&lt;&gt;"",IF($BA61=1,IF(AND(J61&lt;&gt;1,I61=1,D61&lt;='Submission Template'!S$26),1,0),K60),"")</f>
        <v/>
      </c>
      <c r="L61" s="82" t="str">
        <f>IF('Submission Template'!$BB$34=1,$AY61,"")</f>
        <v/>
      </c>
      <c r="M61" s="83" t="str">
        <f t="shared" si="2"/>
        <v/>
      </c>
      <c r="N61" s="84" t="str">
        <f>IF('Submission Template'!$BB$34=1,IF(AND('Submission Template'!Z57="yes",'Submission Template'!BY57&lt;&gt;""),ROUND(AVERAGE(BE$36:BE61),2),""),"")</f>
        <v/>
      </c>
      <c r="O61" s="85" t="str">
        <f>IF('Submission Template'!$BB$34=1,IF($AY61&gt;1,IF(AND('Submission Template'!Z57&lt;&gt;"no",'Submission Template'!BY57&lt;&gt;""),STDEV(BE$36:BE61),""),""),"")</f>
        <v/>
      </c>
      <c r="P61" s="86" t="str">
        <f>IF('Submission Template'!$BB$34=1,IF('Submission Template'!BY57&lt;&gt;"",Q60,""),"")</f>
        <v/>
      </c>
      <c r="Q61" s="86" t="str">
        <f>IF(AND('Submission Template'!$BB$34=1,'Submission Template'!$C57&lt;&gt;""),IF(OR($AY61=1,$AY61=0),0,IF('Submission Template'!$C57="initial",$Q60,IF('Submission Template'!Z57="yes",MAX(($P61+'Submission Template'!BY57-('Submission Template'!V$26+0.25*$O61)),0),$Q60))),"")</f>
        <v/>
      </c>
      <c r="R61" s="86" t="str">
        <f t="shared" si="8"/>
        <v/>
      </c>
      <c r="S61" s="87" t="str">
        <f t="shared" si="9"/>
        <v/>
      </c>
      <c r="T61" s="87" t="str">
        <f t="shared" si="10"/>
        <v/>
      </c>
      <c r="U61" s="88" t="str">
        <f>IF(Q61&lt;&gt;"",IF($BB61=1,IF(AND(T61&lt;&gt;1,S61=1,N61&lt;='Submission Template'!V$26),1,0),U60),"")</f>
        <v/>
      </c>
      <c r="V61" s="10"/>
      <c r="W61" s="10"/>
      <c r="X61" s="10"/>
      <c r="Y61" s="10"/>
      <c r="Z61" s="10"/>
      <c r="AA61" s="10"/>
      <c r="AB61" s="10"/>
      <c r="AC61" s="10"/>
      <c r="AD61" s="10"/>
      <c r="AE61" s="10"/>
      <c r="AF61" s="148"/>
      <c r="AG61" s="149" t="str">
        <f>IF(AND(OR('Submission Template'!U57="yes",AND('Submission Template'!Z57="yes",'Submission Template'!$P$16="yes")),'Submission Template'!AH57="yes"),"Test cannot be invalid AND included in CumSum",IF(OR(AND($Q61&gt;$R61,$N61&lt;&gt;""),AND($G61&gt;H61,$D61&lt;&gt;"")),"Warning:  CumSum statistic exceeds the Action Limit.",""))</f>
        <v/>
      </c>
      <c r="AH61" s="18"/>
      <c r="AI61" s="18"/>
      <c r="AJ61" s="18"/>
      <c r="AK61" s="150"/>
      <c r="AL61" s="187"/>
      <c r="AM61" s="6"/>
      <c r="AN61" s="6"/>
      <c r="AO61" s="6"/>
      <c r="AP61" s="6"/>
      <c r="AQ61" s="23"/>
      <c r="AR61" s="25">
        <f>IF(AND('Submission Template'!BT57&lt;&gt;"",'Submission Template'!S$26&lt;&gt;"",'Submission Template'!U57&lt;&gt;""),1,0)</f>
        <v>0</v>
      </c>
      <c r="AS61" s="25">
        <f>IF(AND('Submission Template'!BY57&lt;&gt;"",'Submission Template'!V$26&lt;&gt;"",'Submission Template'!Z57&lt;&gt;""),1,0)</f>
        <v>0</v>
      </c>
      <c r="AT61" s="25"/>
      <c r="AU61" s="25" t="str">
        <f t="shared" si="0"/>
        <v/>
      </c>
      <c r="AV61" s="25" t="str">
        <f t="shared" si="0"/>
        <v/>
      </c>
      <c r="AW61" s="25"/>
      <c r="AX61" s="25" t="str">
        <f>IF('Submission Template'!$C57&lt;&gt;"",IF('Submission Template'!BT57&lt;&gt;"",IF('Submission Template'!U57="yes",AX60+1,AX60),AX60),"")</f>
        <v/>
      </c>
      <c r="AY61" s="25" t="str">
        <f>IF('Submission Template'!$C57&lt;&gt;"",IF('Submission Template'!BY57&lt;&gt;"",IF('Submission Template'!Z57="yes",AY60+1,AY60),AY60),"")</f>
        <v/>
      </c>
      <c r="AZ61" s="25"/>
      <c r="BA61" s="25" t="str">
        <f>IF('Submission Template'!BT57&lt;&gt;"",IF('Submission Template'!U57="yes",1,0),"")</f>
        <v/>
      </c>
      <c r="BB61" s="25" t="str">
        <f>IF('Submission Template'!BY57&lt;&gt;"",IF('Submission Template'!Z57="yes",1,0),"")</f>
        <v/>
      </c>
      <c r="BC61" s="25"/>
      <c r="BD61" s="25" t="str">
        <f>IF(AND('Submission Template'!U57="yes",'Submission Template'!BT57&lt;&gt;""),'Submission Template'!BT57,"")</f>
        <v/>
      </c>
      <c r="BE61" s="25" t="str">
        <f>IF(AND('Submission Template'!Z57="yes",'Submission Template'!BY57&lt;&gt;""),'Submission Template'!BY57,"")</f>
        <v/>
      </c>
      <c r="BF61" s="25"/>
      <c r="BG61" s="25"/>
      <c r="BH61" s="25">
        <f t="shared" si="4"/>
        <v>25</v>
      </c>
      <c r="BI61" s="27">
        <v>1.71</v>
      </c>
      <c r="BJ61" s="25"/>
      <c r="BK61" s="40" t="str">
        <f>IF(AND($B61&lt;&gt;"",'Submission Template'!$BA$34=1),IF(AND('Submission Template'!U57="yes",$AX61&gt;1,'Submission Template'!BT57&lt;&gt;""),ROUND((($AU61*$E61)/($D61-'Submission Template'!S$26))^2+1,1),""),"")</f>
        <v/>
      </c>
      <c r="BL61" s="40" t="str">
        <f>IF(AND($L61&lt;&gt;"",'Submission Template'!$BB$34=1),IF(AND('Submission Template'!Z57="yes",$AY61&gt;1,'Submission Template'!BY57&lt;&gt;""),ROUND((($AV61*$O61)/($N61-'Submission Template'!V$26))^2+1,1),""),"")</f>
        <v/>
      </c>
      <c r="BM61" s="55">
        <f t="shared" si="3"/>
        <v>8</v>
      </c>
      <c r="BN61" s="6"/>
      <c r="BO61" s="6"/>
      <c r="BP61" s="6"/>
      <c r="BQ61" s="6"/>
      <c r="BR61" s="6"/>
      <c r="BS61" s="6"/>
      <c r="BT61" s="6"/>
      <c r="BU61" s="6"/>
      <c r="BV61" s="6"/>
      <c r="BW61" s="6"/>
      <c r="BX61" s="6"/>
      <c r="BY61" s="6"/>
      <c r="BZ61" s="6"/>
      <c r="CA61" s="6"/>
      <c r="CB61" s="6"/>
      <c r="CC61" s="6"/>
      <c r="CD61" s="6"/>
      <c r="CE61" s="6"/>
      <c r="CF61" s="65">
        <f>IF(AND('Submission Template'!C83="final",'Submission Template'!AH83="yes"),1,0)</f>
        <v>0</v>
      </c>
      <c r="CG61" s="65" t="str">
        <f>IF(AND('Submission Template'!$C83="final",'Submission Template'!$U83="yes",'Submission Template'!$AH83&lt;&gt;"yes"),$D87,$CG60)</f>
        <v/>
      </c>
      <c r="CH61" s="65" t="str">
        <f>IF(AND('Submission Template'!$C83="final",'Submission Template'!$U83="yes",'Submission Template'!$AH83&lt;&gt;"yes"),$C87,$CH60)</f>
        <v/>
      </c>
      <c r="CI61" s="65" t="str">
        <f>IF(AND('Submission Template'!$C83="final",'Submission Template'!$Z83="yes",'Submission Template'!$AH83&lt;&gt;"yes"),$N87,$CI60)</f>
        <v/>
      </c>
      <c r="CJ61" s="65" t="str">
        <f>IF(AND('Submission Template'!$C83="final",'Submission Template'!$Z83="yes",'Submission Template'!$AH83&lt;&gt;"yes"),$M87,$CJ60)</f>
        <v/>
      </c>
      <c r="CK61" s="6"/>
      <c r="CL61" s="6"/>
    </row>
    <row r="62" spans="1:90" x14ac:dyDescent="0.2">
      <c r="A62" s="10"/>
      <c r="B62" s="82" t="str">
        <f>IF('Submission Template'!$BA$34=1,$AX62,"")</f>
        <v/>
      </c>
      <c r="C62" s="83" t="str">
        <f t="shared" si="1"/>
        <v/>
      </c>
      <c r="D62" s="84" t="str">
        <f>IF('Submission Template'!$BA$34=1,IF(AND('Submission Template'!U58="yes",'Submission Template'!BT58&lt;&gt;""),ROUND(AVERAGE(BD$36:BD62),2),""),"")</f>
        <v/>
      </c>
      <c r="E62" s="85" t="str">
        <f>IF('Submission Template'!$BA$34=1,IF($AX62&gt;1,IF(AND('Submission Template'!U58&lt;&gt;"no",'Submission Template'!BT58&lt;&gt;""),STDEV(BD$36:BD62),""),""),"")</f>
        <v/>
      </c>
      <c r="F62" s="86" t="str">
        <f>IF('Submission Template'!$BA$34=1,IF('Submission Template'!BT58&lt;&gt;"",G61,""),"")</f>
        <v/>
      </c>
      <c r="G62" s="86" t="str">
        <f>IF(AND('Submission Template'!$BA$34=1,'Submission Template'!$C58&lt;&gt;""),IF(OR($AX62=1,$AX62=0),0,IF('Submission Template'!$C58="initial",$G61,IF('Submission Template'!U58="yes",MAX(($F62+'Submission Template'!BT58-('Submission Template'!S$26+0.25*$E62)),0),$G61))),"")</f>
        <v/>
      </c>
      <c r="H62" s="86" t="str">
        <f t="shared" si="5"/>
        <v/>
      </c>
      <c r="I62" s="87" t="str">
        <f t="shared" si="6"/>
        <v/>
      </c>
      <c r="J62" s="87" t="str">
        <f t="shared" si="7"/>
        <v/>
      </c>
      <c r="K62" s="88" t="str">
        <f>IF(G62&lt;&gt;"",IF($BA62=1,IF(AND(J62&lt;&gt;1,I62=1,D62&lt;='Submission Template'!S$26),1,0),K61),"")</f>
        <v/>
      </c>
      <c r="L62" s="82" t="str">
        <f>IF('Submission Template'!$BB$34=1,$AY62,"")</f>
        <v/>
      </c>
      <c r="M62" s="83" t="str">
        <f t="shared" si="2"/>
        <v/>
      </c>
      <c r="N62" s="84" t="str">
        <f>IF('Submission Template'!$BB$34=1,IF(AND('Submission Template'!Z58="yes",'Submission Template'!BY58&lt;&gt;""),ROUND(AVERAGE(BE$36:BE62),2),""),"")</f>
        <v/>
      </c>
      <c r="O62" s="85" t="str">
        <f>IF('Submission Template'!$BB$34=1,IF($AY62&gt;1,IF(AND('Submission Template'!Z58&lt;&gt;"no",'Submission Template'!BY58&lt;&gt;""),STDEV(BE$36:BE62),""),""),"")</f>
        <v/>
      </c>
      <c r="P62" s="86" t="str">
        <f>IF('Submission Template'!$BB$34=1,IF('Submission Template'!BY58&lt;&gt;"",Q61,""),"")</f>
        <v/>
      </c>
      <c r="Q62" s="86" t="str">
        <f>IF(AND('Submission Template'!$BB$34=1,'Submission Template'!$C58&lt;&gt;""),IF(OR($AY62=1,$AY62=0),0,IF('Submission Template'!$C58="initial",$Q61,IF('Submission Template'!Z58="yes",MAX(($P62+'Submission Template'!BY58-('Submission Template'!V$26+0.25*$O62)),0),$Q61))),"")</f>
        <v/>
      </c>
      <c r="R62" s="86" t="str">
        <f t="shared" si="8"/>
        <v/>
      </c>
      <c r="S62" s="87" t="str">
        <f t="shared" si="9"/>
        <v/>
      </c>
      <c r="T62" s="87" t="str">
        <f t="shared" si="10"/>
        <v/>
      </c>
      <c r="U62" s="88" t="str">
        <f>IF(Q62&lt;&gt;"",IF($BB62=1,IF(AND(T62&lt;&gt;1,S62=1,N62&lt;='Submission Template'!V$26),1,0),U61),"")</f>
        <v/>
      </c>
      <c r="V62" s="10"/>
      <c r="W62" s="10"/>
      <c r="X62" s="10"/>
      <c r="Y62" s="10"/>
      <c r="Z62" s="10"/>
      <c r="AA62" s="10"/>
      <c r="AB62" s="10"/>
      <c r="AC62" s="10"/>
      <c r="AD62" s="10"/>
      <c r="AE62" s="10"/>
      <c r="AF62" s="148"/>
      <c r="AG62" s="149" t="str">
        <f>IF(AND(OR('Submission Template'!U58="yes",AND('Submission Template'!Z58="yes",'Submission Template'!$P$16="yes")),'Submission Template'!AH58="yes"),"Test cannot be invalid AND included in CumSum",IF(OR(AND($Q62&gt;$R62,$N62&lt;&gt;""),AND($G62&gt;H62,$D62&lt;&gt;"")),"Warning:  CumSum statistic exceeds the Action Limit.",""))</f>
        <v/>
      </c>
      <c r="AH62" s="18"/>
      <c r="AI62" s="18"/>
      <c r="AJ62" s="18"/>
      <c r="AK62" s="150"/>
      <c r="AL62" s="187"/>
      <c r="AM62" s="6"/>
      <c r="AN62" s="6"/>
      <c r="AO62" s="6"/>
      <c r="AP62" s="6"/>
      <c r="AQ62" s="23"/>
      <c r="AR62" s="25">
        <f>IF(AND('Submission Template'!BT58&lt;&gt;"",'Submission Template'!S$26&lt;&gt;"",'Submission Template'!U58&lt;&gt;""),1,0)</f>
        <v>0</v>
      </c>
      <c r="AS62" s="25">
        <f>IF(AND('Submission Template'!BY58&lt;&gt;"",'Submission Template'!V$26&lt;&gt;"",'Submission Template'!Z58&lt;&gt;""),1,0)</f>
        <v>0</v>
      </c>
      <c r="AT62" s="25"/>
      <c r="AU62" s="25" t="str">
        <f t="shared" si="0"/>
        <v/>
      </c>
      <c r="AV62" s="25" t="str">
        <f t="shared" si="0"/>
        <v/>
      </c>
      <c r="AW62" s="25"/>
      <c r="AX62" s="25" t="str">
        <f>IF('Submission Template'!$C58&lt;&gt;"",IF('Submission Template'!BT58&lt;&gt;"",IF('Submission Template'!U58="yes",AX61+1,AX61),AX61),"")</f>
        <v/>
      </c>
      <c r="AY62" s="25" t="str">
        <f>IF('Submission Template'!$C58&lt;&gt;"",IF('Submission Template'!BY58&lt;&gt;"",IF('Submission Template'!Z58="yes",AY61+1,AY61),AY61),"")</f>
        <v/>
      </c>
      <c r="AZ62" s="25"/>
      <c r="BA62" s="25" t="str">
        <f>IF('Submission Template'!BT58&lt;&gt;"",IF('Submission Template'!U58="yes",1,0),"")</f>
        <v/>
      </c>
      <c r="BB62" s="25" t="str">
        <f>IF('Submission Template'!BY58&lt;&gt;"",IF('Submission Template'!Z58="yes",1,0),"")</f>
        <v/>
      </c>
      <c r="BC62" s="25"/>
      <c r="BD62" s="25" t="str">
        <f>IF(AND('Submission Template'!U58="yes",'Submission Template'!BT58&lt;&gt;""),'Submission Template'!BT58,"")</f>
        <v/>
      </c>
      <c r="BE62" s="25" t="str">
        <f>IF(AND('Submission Template'!Z58="yes",'Submission Template'!BY58&lt;&gt;""),'Submission Template'!BY58,"")</f>
        <v/>
      </c>
      <c r="BF62" s="25"/>
      <c r="BG62" s="25"/>
      <c r="BH62" s="25">
        <f t="shared" si="4"/>
        <v>26</v>
      </c>
      <c r="BI62" s="27">
        <v>1.71</v>
      </c>
      <c r="BJ62" s="25"/>
      <c r="BK62" s="40" t="str">
        <f>IF(AND($B62&lt;&gt;"",'Submission Template'!$BA$34=1),IF(AND('Submission Template'!U58="yes",$AX62&gt;1,'Submission Template'!BT58&lt;&gt;""),ROUND((($AU62*$E62)/($D62-'Submission Template'!S$26))^2+1,1),""),"")</f>
        <v/>
      </c>
      <c r="BL62" s="40" t="str">
        <f>IF(AND($L62&lt;&gt;"",'Submission Template'!$BB$34=1),IF(AND('Submission Template'!Z58="yes",$AY62&gt;1,'Submission Template'!BY58&lt;&gt;""),ROUND((($AV62*$O62)/($N62-'Submission Template'!V$26))^2+1,1),""),"")</f>
        <v/>
      </c>
      <c r="BM62" s="55">
        <f t="shared" si="3"/>
        <v>8</v>
      </c>
      <c r="BN62" s="6"/>
      <c r="BO62" s="6"/>
      <c r="BP62" s="6"/>
      <c r="BQ62" s="6"/>
      <c r="BR62" s="6"/>
      <c r="BS62" s="6"/>
      <c r="BT62" s="6"/>
      <c r="BU62" s="6"/>
      <c r="BV62" s="6"/>
      <c r="BW62" s="6"/>
      <c r="BX62" s="6"/>
      <c r="BY62" s="6"/>
      <c r="BZ62" s="6"/>
      <c r="CA62" s="6"/>
      <c r="CB62" s="6"/>
      <c r="CC62" s="6"/>
      <c r="CD62" s="6"/>
      <c r="CE62" s="6"/>
      <c r="CF62" s="65">
        <f>IF(AND('Submission Template'!C84="final",'Submission Template'!AH84="yes"),1,0)</f>
        <v>0</v>
      </c>
      <c r="CG62" s="65" t="str">
        <f>IF(AND('Submission Template'!$C84="final",'Submission Template'!$U84="yes",'Submission Template'!$AH84&lt;&gt;"yes"),$D88,$CG61)</f>
        <v/>
      </c>
      <c r="CH62" s="65" t="str">
        <f>IF(AND('Submission Template'!$C84="final",'Submission Template'!$U84="yes",'Submission Template'!$AH84&lt;&gt;"yes"),$C88,$CH61)</f>
        <v/>
      </c>
      <c r="CI62" s="65" t="str">
        <f>IF(AND('Submission Template'!$C84="final",'Submission Template'!$Z84="yes",'Submission Template'!$AH84&lt;&gt;"yes"),$N88,$CI61)</f>
        <v/>
      </c>
      <c r="CJ62" s="65" t="str">
        <f>IF(AND('Submission Template'!$C84="final",'Submission Template'!$Z84="yes",'Submission Template'!$AH84&lt;&gt;"yes"),$M88,$CJ61)</f>
        <v/>
      </c>
      <c r="CK62" s="6"/>
      <c r="CL62" s="6"/>
    </row>
    <row r="63" spans="1:90" x14ac:dyDescent="0.2">
      <c r="A63" s="10"/>
      <c r="B63" s="82" t="str">
        <f>IF('Submission Template'!$BA$34=1,$AX63,"")</f>
        <v/>
      </c>
      <c r="C63" s="83" t="str">
        <f t="shared" si="1"/>
        <v/>
      </c>
      <c r="D63" s="84" t="str">
        <f>IF('Submission Template'!$BA$34=1,IF(AND('Submission Template'!U59="yes",'Submission Template'!BT59&lt;&gt;""),ROUND(AVERAGE(BD$36:BD63),2),""),"")</f>
        <v/>
      </c>
      <c r="E63" s="85" t="str">
        <f>IF('Submission Template'!$BA$34=1,IF($AX63&gt;1,IF(AND('Submission Template'!U59&lt;&gt;"no",'Submission Template'!BT59&lt;&gt;""),STDEV(BD$36:BD63),""),""),"")</f>
        <v/>
      </c>
      <c r="F63" s="86" t="str">
        <f>IF('Submission Template'!$BA$34=1,IF('Submission Template'!BT59&lt;&gt;"",G62,""),"")</f>
        <v/>
      </c>
      <c r="G63" s="86" t="str">
        <f>IF(AND('Submission Template'!$BA$34=1,'Submission Template'!$C59&lt;&gt;""),IF(OR($AX63=1,$AX63=0),0,IF('Submission Template'!$C59="initial",$G62,IF('Submission Template'!U59="yes",MAX(($F63+'Submission Template'!BT59-('Submission Template'!S$26+0.25*$E63)),0),$G62))),"")</f>
        <v/>
      </c>
      <c r="H63" s="86" t="str">
        <f t="shared" si="5"/>
        <v/>
      </c>
      <c r="I63" s="87" t="str">
        <f t="shared" si="6"/>
        <v/>
      </c>
      <c r="J63" s="87" t="str">
        <f t="shared" si="7"/>
        <v/>
      </c>
      <c r="K63" s="88" t="str">
        <f>IF(G63&lt;&gt;"",IF($BA63=1,IF(AND(J63&lt;&gt;1,I63=1,D63&lt;='Submission Template'!S$26),1,0),K62),"")</f>
        <v/>
      </c>
      <c r="L63" s="82" t="str">
        <f>IF('Submission Template'!$BB$34=1,$AY63,"")</f>
        <v/>
      </c>
      <c r="M63" s="83" t="str">
        <f t="shared" si="2"/>
        <v/>
      </c>
      <c r="N63" s="84" t="str">
        <f>IF('Submission Template'!$BB$34=1,IF(AND('Submission Template'!Z59="yes",'Submission Template'!BY59&lt;&gt;""),ROUND(AVERAGE(BE$36:BE63),2),""),"")</f>
        <v/>
      </c>
      <c r="O63" s="85" t="str">
        <f>IF('Submission Template'!$BB$34=1,IF($AY63&gt;1,IF(AND('Submission Template'!Z59&lt;&gt;"no",'Submission Template'!BY59&lt;&gt;""),STDEV(BE$36:BE63),""),""),"")</f>
        <v/>
      </c>
      <c r="P63" s="86" t="str">
        <f>IF('Submission Template'!$BB$34=1,IF('Submission Template'!BY59&lt;&gt;"",Q62,""),"")</f>
        <v/>
      </c>
      <c r="Q63" s="86" t="str">
        <f>IF(AND('Submission Template'!$BB$34=1,'Submission Template'!$C59&lt;&gt;""),IF(OR($AY63=1,$AY63=0),0,IF('Submission Template'!$C59="initial",$Q62,IF('Submission Template'!Z59="yes",MAX(($P63+'Submission Template'!BY59-('Submission Template'!V$26+0.25*$O63)),0),$Q62))),"")</f>
        <v/>
      </c>
      <c r="R63" s="86" t="str">
        <f t="shared" si="8"/>
        <v/>
      </c>
      <c r="S63" s="87" t="str">
        <f t="shared" si="9"/>
        <v/>
      </c>
      <c r="T63" s="87" t="str">
        <f t="shared" si="10"/>
        <v/>
      </c>
      <c r="U63" s="88" t="str">
        <f>IF(Q63&lt;&gt;"",IF($BB63=1,IF(AND(T63&lt;&gt;1,S63=1,N63&lt;='Submission Template'!V$26),1,0),U62),"")</f>
        <v/>
      </c>
      <c r="V63" s="10"/>
      <c r="W63" s="10"/>
      <c r="X63" s="10"/>
      <c r="Y63" s="10"/>
      <c r="Z63" s="10"/>
      <c r="AA63" s="10"/>
      <c r="AB63" s="10"/>
      <c r="AC63" s="10"/>
      <c r="AD63" s="10"/>
      <c r="AE63" s="10"/>
      <c r="AF63" s="148"/>
      <c r="AG63" s="149" t="str">
        <f>IF(AND(OR('Submission Template'!U59="yes",AND('Submission Template'!Z59="yes",'Submission Template'!$P$16="yes")),'Submission Template'!AH59="yes"),"Test cannot be invalid AND included in CumSum",IF(OR(AND($Q63&gt;$R63,$N63&lt;&gt;""),AND($G63&gt;H63,$D63&lt;&gt;"")),"Warning:  CumSum statistic exceeds the Action Limit.",""))</f>
        <v/>
      </c>
      <c r="AH63" s="18"/>
      <c r="AI63" s="18"/>
      <c r="AJ63" s="18"/>
      <c r="AK63" s="150"/>
      <c r="AL63" s="187"/>
      <c r="AM63" s="6"/>
      <c r="AN63" s="6"/>
      <c r="AO63" s="6"/>
      <c r="AP63" s="6"/>
      <c r="AQ63" s="23"/>
      <c r="AR63" s="25">
        <f>IF(AND('Submission Template'!BT59&lt;&gt;"",'Submission Template'!S$26&lt;&gt;"",'Submission Template'!U59&lt;&gt;""),1,0)</f>
        <v>0</v>
      </c>
      <c r="AS63" s="25">
        <f>IF(AND('Submission Template'!BY59&lt;&gt;"",'Submission Template'!V$26&lt;&gt;"",'Submission Template'!Z59&lt;&gt;""),1,0)</f>
        <v>0</v>
      </c>
      <c r="AT63" s="25"/>
      <c r="AU63" s="25" t="str">
        <f t="shared" si="0"/>
        <v/>
      </c>
      <c r="AV63" s="25" t="str">
        <f t="shared" si="0"/>
        <v/>
      </c>
      <c r="AW63" s="25"/>
      <c r="AX63" s="25" t="str">
        <f>IF('Submission Template'!$C59&lt;&gt;"",IF('Submission Template'!BT59&lt;&gt;"",IF('Submission Template'!U59="yes",AX62+1,AX62),AX62),"")</f>
        <v/>
      </c>
      <c r="AY63" s="25" t="str">
        <f>IF('Submission Template'!$C59&lt;&gt;"",IF('Submission Template'!BY59&lt;&gt;"",IF('Submission Template'!Z59="yes",AY62+1,AY62),AY62),"")</f>
        <v/>
      </c>
      <c r="AZ63" s="25"/>
      <c r="BA63" s="25" t="str">
        <f>IF('Submission Template'!BT59&lt;&gt;"",IF('Submission Template'!U59="yes",1,0),"")</f>
        <v/>
      </c>
      <c r="BB63" s="25" t="str">
        <f>IF('Submission Template'!BY59&lt;&gt;"",IF('Submission Template'!Z59="yes",1,0),"")</f>
        <v/>
      </c>
      <c r="BC63" s="25"/>
      <c r="BD63" s="25" t="str">
        <f>IF(AND('Submission Template'!U59="yes",'Submission Template'!BT59&lt;&gt;""),'Submission Template'!BT59,"")</f>
        <v/>
      </c>
      <c r="BE63" s="25" t="str">
        <f>IF(AND('Submission Template'!Z59="yes",'Submission Template'!BY59&lt;&gt;""),'Submission Template'!BY59,"")</f>
        <v/>
      </c>
      <c r="BF63" s="25"/>
      <c r="BG63" s="25"/>
      <c r="BH63" s="25">
        <f t="shared" si="4"/>
        <v>27</v>
      </c>
      <c r="BI63" s="27">
        <v>1.71</v>
      </c>
      <c r="BJ63" s="25"/>
      <c r="BK63" s="40" t="str">
        <f>IF(AND($B63&lt;&gt;"",'Submission Template'!$BA$34=1),IF(AND('Submission Template'!U59="yes",$AX63&gt;1,'Submission Template'!BT59&lt;&gt;""),ROUND((($AU63*$E63)/($D63-'Submission Template'!S$26))^2+1,1),""),"")</f>
        <v/>
      </c>
      <c r="BL63" s="40" t="str">
        <f>IF(AND($L63&lt;&gt;"",'Submission Template'!$BB$34=1),IF(AND('Submission Template'!Z59="yes",$AY63&gt;1,'Submission Template'!BY59&lt;&gt;""),ROUND((($AV63*$O63)/($N63-'Submission Template'!V$26))^2+1,1),""),"")</f>
        <v/>
      </c>
      <c r="BM63" s="55">
        <f t="shared" si="3"/>
        <v>8</v>
      </c>
      <c r="BN63" s="6"/>
      <c r="BO63" s="6"/>
      <c r="BP63" s="6"/>
      <c r="BQ63" s="6"/>
      <c r="BR63" s="6"/>
      <c r="BS63" s="6"/>
      <c r="BT63" s="6"/>
      <c r="BU63" s="6"/>
      <c r="BV63" s="6"/>
      <c r="BW63" s="6"/>
      <c r="BX63" s="6"/>
      <c r="BY63" s="6"/>
      <c r="BZ63" s="6"/>
      <c r="CA63" s="6"/>
      <c r="CB63" s="6"/>
      <c r="CC63" s="6"/>
      <c r="CD63" s="6"/>
      <c r="CE63" s="6"/>
      <c r="CF63" s="65">
        <f>IF(AND('Submission Template'!C85="final",'Submission Template'!AH85="yes"),1,0)</f>
        <v>0</v>
      </c>
      <c r="CG63" s="65" t="str">
        <f>IF(AND('Submission Template'!$C85="final",'Submission Template'!$U85="yes",'Submission Template'!$AH85&lt;&gt;"yes"),$D89,$CG62)</f>
        <v/>
      </c>
      <c r="CH63" s="65" t="str">
        <f>IF(AND('Submission Template'!$C85="final",'Submission Template'!$U85="yes",'Submission Template'!$AH85&lt;&gt;"yes"),$C89,$CH62)</f>
        <v/>
      </c>
      <c r="CI63" s="65" t="str">
        <f>IF(AND('Submission Template'!$C85="final",'Submission Template'!$Z85="yes",'Submission Template'!$AH85&lt;&gt;"yes"),$N89,$CI62)</f>
        <v/>
      </c>
      <c r="CJ63" s="65" t="str">
        <f>IF(AND('Submission Template'!$C85="final",'Submission Template'!$Z85="yes",'Submission Template'!$AH85&lt;&gt;"yes"),$M89,$CJ62)</f>
        <v/>
      </c>
      <c r="CK63" s="6"/>
      <c r="CL63" s="6"/>
    </row>
    <row r="64" spans="1:90" x14ac:dyDescent="0.2">
      <c r="A64" s="10"/>
      <c r="B64" s="82" t="str">
        <f>IF('Submission Template'!$BA$34=1,$AX64,"")</f>
        <v/>
      </c>
      <c r="C64" s="83" t="str">
        <f t="shared" si="1"/>
        <v/>
      </c>
      <c r="D64" s="84" t="str">
        <f>IF('Submission Template'!$BA$34=1,IF(AND('Submission Template'!U60="yes",'Submission Template'!BT60&lt;&gt;""),ROUND(AVERAGE(BD$36:BD64),2),""),"")</f>
        <v/>
      </c>
      <c r="E64" s="85" t="str">
        <f>IF('Submission Template'!$BA$34=1,IF($AX64&gt;1,IF(AND('Submission Template'!U60&lt;&gt;"no",'Submission Template'!BT60&lt;&gt;""),STDEV(BD$36:BD64),""),""),"")</f>
        <v/>
      </c>
      <c r="F64" s="86" t="str">
        <f>IF('Submission Template'!$BA$34=1,IF('Submission Template'!BT60&lt;&gt;"",G63,""),"")</f>
        <v/>
      </c>
      <c r="G64" s="86" t="str">
        <f>IF(AND('Submission Template'!$BA$34=1,'Submission Template'!$C60&lt;&gt;""),IF(OR($AX64=1,$AX64=0),0,IF('Submission Template'!$C60="initial",$G63,IF('Submission Template'!U60="yes",MAX(($F64+'Submission Template'!BT60-('Submission Template'!S$26+0.25*$E64)),0),$G63))),"")</f>
        <v/>
      </c>
      <c r="H64" s="86" t="str">
        <f t="shared" si="5"/>
        <v/>
      </c>
      <c r="I64" s="87" t="str">
        <f t="shared" si="6"/>
        <v/>
      </c>
      <c r="J64" s="87" t="str">
        <f t="shared" si="7"/>
        <v/>
      </c>
      <c r="K64" s="88" t="str">
        <f>IF(G64&lt;&gt;"",IF($BA64=1,IF(AND(J64&lt;&gt;1,I64=1,D64&lt;='Submission Template'!S$26),1,0),K63),"")</f>
        <v/>
      </c>
      <c r="L64" s="82" t="str">
        <f>IF('Submission Template'!$BB$34=1,$AY64,"")</f>
        <v/>
      </c>
      <c r="M64" s="83" t="str">
        <f t="shared" si="2"/>
        <v/>
      </c>
      <c r="N64" s="84" t="str">
        <f>IF('Submission Template'!$BB$34=1,IF(AND('Submission Template'!Z60="yes",'Submission Template'!BY60&lt;&gt;""),ROUND(AVERAGE(BE$36:BE64),2),""),"")</f>
        <v/>
      </c>
      <c r="O64" s="85" t="str">
        <f>IF('Submission Template'!$BB$34=1,IF($AY64&gt;1,IF(AND('Submission Template'!Z60&lt;&gt;"no",'Submission Template'!BY60&lt;&gt;""),STDEV(BE$36:BE64),""),""),"")</f>
        <v/>
      </c>
      <c r="P64" s="86" t="str">
        <f>IF('Submission Template'!$BB$34=1,IF('Submission Template'!BY60&lt;&gt;"",Q63,""),"")</f>
        <v/>
      </c>
      <c r="Q64" s="86" t="str">
        <f>IF(AND('Submission Template'!$BB$34=1,'Submission Template'!$C60&lt;&gt;""),IF(OR($AY64=1,$AY64=0),0,IF('Submission Template'!$C60="initial",$Q63,IF('Submission Template'!Z60="yes",MAX(($P64+'Submission Template'!BY60-('Submission Template'!V$26+0.25*$O64)),0),$Q63))),"")</f>
        <v/>
      </c>
      <c r="R64" s="86" t="str">
        <f t="shared" si="8"/>
        <v/>
      </c>
      <c r="S64" s="87" t="str">
        <f t="shared" si="9"/>
        <v/>
      </c>
      <c r="T64" s="87" t="str">
        <f t="shared" si="10"/>
        <v/>
      </c>
      <c r="U64" s="88" t="str">
        <f>IF(Q64&lt;&gt;"",IF($BB64=1,IF(AND(T64&lt;&gt;1,S64=1,N64&lt;='Submission Template'!V$26),1,0),U63),"")</f>
        <v/>
      </c>
      <c r="V64" s="10"/>
      <c r="W64" s="10"/>
      <c r="X64" s="10"/>
      <c r="Y64" s="10"/>
      <c r="Z64" s="10"/>
      <c r="AA64" s="10"/>
      <c r="AB64" s="10"/>
      <c r="AC64" s="10"/>
      <c r="AD64" s="10"/>
      <c r="AE64" s="10"/>
      <c r="AF64" s="148"/>
      <c r="AG64" s="149" t="str">
        <f>IF(AND(OR('Submission Template'!U60="yes",AND('Submission Template'!Z60="yes",'Submission Template'!$P$16="yes")),'Submission Template'!AH60="yes"),"Test cannot be invalid AND included in CumSum",IF(OR(AND($Q64&gt;$R64,$N64&lt;&gt;""),AND($G64&gt;H64,$D64&lt;&gt;"")),"Warning:  CumSum statistic exceeds the Action Limit.",""))</f>
        <v/>
      </c>
      <c r="AH64" s="18"/>
      <c r="AI64" s="18"/>
      <c r="AJ64" s="18"/>
      <c r="AK64" s="150"/>
      <c r="AL64" s="187"/>
      <c r="AM64" s="6"/>
      <c r="AN64" s="6"/>
      <c r="AO64" s="6"/>
      <c r="AP64" s="6"/>
      <c r="AQ64" s="23"/>
      <c r="AR64" s="25">
        <f>IF(AND('Submission Template'!BT60&lt;&gt;"",'Submission Template'!S$26&lt;&gt;"",'Submission Template'!U60&lt;&gt;""),1,0)</f>
        <v>0</v>
      </c>
      <c r="AS64" s="25">
        <f>IF(AND('Submission Template'!BY60&lt;&gt;"",'Submission Template'!V$26&lt;&gt;"",'Submission Template'!Z60&lt;&gt;""),1,0)</f>
        <v>0</v>
      </c>
      <c r="AT64" s="25"/>
      <c r="AU64" s="25" t="str">
        <f t="shared" si="0"/>
        <v/>
      </c>
      <c r="AV64" s="25" t="str">
        <f t="shared" si="0"/>
        <v/>
      </c>
      <c r="AW64" s="25"/>
      <c r="AX64" s="25" t="str">
        <f>IF('Submission Template'!$C60&lt;&gt;"",IF('Submission Template'!BT60&lt;&gt;"",IF('Submission Template'!U60="yes",AX63+1,AX63),AX63),"")</f>
        <v/>
      </c>
      <c r="AY64" s="25" t="str">
        <f>IF('Submission Template'!$C60&lt;&gt;"",IF('Submission Template'!BY60&lt;&gt;"",IF('Submission Template'!Z60="yes",AY63+1,AY63),AY63),"")</f>
        <v/>
      </c>
      <c r="AZ64" s="25"/>
      <c r="BA64" s="25" t="str">
        <f>IF('Submission Template'!BT60&lt;&gt;"",IF('Submission Template'!U60="yes",1,0),"")</f>
        <v/>
      </c>
      <c r="BB64" s="25" t="str">
        <f>IF('Submission Template'!BY60&lt;&gt;"",IF('Submission Template'!Z60="yes",1,0),"")</f>
        <v/>
      </c>
      <c r="BC64" s="25"/>
      <c r="BD64" s="25" t="str">
        <f>IF(AND('Submission Template'!U60="yes",'Submission Template'!BT60&lt;&gt;""),'Submission Template'!BT60,"")</f>
        <v/>
      </c>
      <c r="BE64" s="25" t="str">
        <f>IF(AND('Submission Template'!Z60="yes",'Submission Template'!BY60&lt;&gt;""),'Submission Template'!BY60,"")</f>
        <v/>
      </c>
      <c r="BF64" s="25"/>
      <c r="BG64" s="25"/>
      <c r="BH64" s="25">
        <f t="shared" si="4"/>
        <v>28</v>
      </c>
      <c r="BI64" s="27">
        <v>1.7</v>
      </c>
      <c r="BJ64" s="25"/>
      <c r="BK64" s="40" t="str">
        <f>IF(AND($B64&lt;&gt;"",'Submission Template'!$BA$34=1),IF(AND('Submission Template'!U60="yes",$AX64&gt;1,'Submission Template'!BT60&lt;&gt;""),ROUND((($AU64*$E64)/($D64-'Submission Template'!S$26))^2+1,1),""),"")</f>
        <v/>
      </c>
      <c r="BL64" s="40" t="str">
        <f>IF(AND($L64&lt;&gt;"",'Submission Template'!$BB$34=1),IF(AND('Submission Template'!Z60="yes",$AY64&gt;1,'Submission Template'!BY60&lt;&gt;""),ROUND((($AV64*$O64)/($N64-'Submission Template'!V$26))^2+1,1),""),"")</f>
        <v/>
      </c>
      <c r="BM64" s="55">
        <f t="shared" si="3"/>
        <v>8</v>
      </c>
      <c r="BN64" s="6"/>
      <c r="BO64" s="6"/>
      <c r="BP64" s="6"/>
      <c r="BQ64" s="6"/>
      <c r="BR64" s="6"/>
      <c r="BS64" s="6"/>
      <c r="BT64" s="6"/>
      <c r="BU64" s="6"/>
      <c r="BV64" s="6"/>
      <c r="BW64" s="6"/>
      <c r="BX64" s="6"/>
      <c r="BY64" s="6"/>
      <c r="BZ64" s="6"/>
      <c r="CA64" s="6"/>
      <c r="CB64" s="6"/>
      <c r="CC64" s="6"/>
      <c r="CD64" s="6"/>
      <c r="CE64" s="6"/>
      <c r="CF64" s="65">
        <f>IF(AND('Submission Template'!C86="final",'Submission Template'!AH86="yes"),1,0)</f>
        <v>0</v>
      </c>
      <c r="CG64" s="65" t="str">
        <f>IF(AND('Submission Template'!$C86="final",'Submission Template'!$U86="yes",'Submission Template'!$AH86&lt;&gt;"yes"),$D90,$CG63)</f>
        <v/>
      </c>
      <c r="CH64" s="65" t="str">
        <f>IF(AND('Submission Template'!$C86="final",'Submission Template'!$U86="yes",'Submission Template'!$AH86&lt;&gt;"yes"),$C90,$CH63)</f>
        <v/>
      </c>
      <c r="CI64" s="65" t="str">
        <f>IF(AND('Submission Template'!$C86="final",'Submission Template'!$Z86="yes",'Submission Template'!$AH86&lt;&gt;"yes"),$N90,$CI63)</f>
        <v/>
      </c>
      <c r="CJ64" s="65" t="str">
        <f>IF(AND('Submission Template'!$C86="final",'Submission Template'!$Z86="yes",'Submission Template'!$AH86&lt;&gt;"yes"),$M90,$CJ63)</f>
        <v/>
      </c>
      <c r="CK64" s="6"/>
      <c r="CL64" s="6"/>
    </row>
    <row r="65" spans="1:90" x14ac:dyDescent="0.2">
      <c r="A65" s="10"/>
      <c r="B65" s="82" t="str">
        <f>IF('Submission Template'!$BA$34=1,$AX65,"")</f>
        <v/>
      </c>
      <c r="C65" s="83" t="str">
        <f t="shared" si="1"/>
        <v/>
      </c>
      <c r="D65" s="84" t="str">
        <f>IF('Submission Template'!$BA$34=1,IF(AND('Submission Template'!U61="yes",'Submission Template'!BT61&lt;&gt;""),ROUND(AVERAGE(BD$36:BD65),2),""),"")</f>
        <v/>
      </c>
      <c r="E65" s="85" t="str">
        <f>IF('Submission Template'!$BA$34=1,IF($AX65&gt;1,IF(AND('Submission Template'!U61&lt;&gt;"no",'Submission Template'!BT61&lt;&gt;""),STDEV(BD$36:BD65),""),""),"")</f>
        <v/>
      </c>
      <c r="F65" s="86" t="str">
        <f>IF('Submission Template'!$BA$34=1,IF('Submission Template'!BT61&lt;&gt;"",G64,""),"")</f>
        <v/>
      </c>
      <c r="G65" s="86" t="str">
        <f>IF(AND('Submission Template'!$BA$34=1,'Submission Template'!$C61&lt;&gt;""),IF(OR($AX65=1,$AX65=0),0,IF('Submission Template'!$C61="initial",$G64,IF('Submission Template'!U61="yes",MAX(($F65+'Submission Template'!BT61-('Submission Template'!S$26+0.25*$E65)),0),$G64))),"")</f>
        <v/>
      </c>
      <c r="H65" s="86" t="str">
        <f t="shared" si="5"/>
        <v/>
      </c>
      <c r="I65" s="87" t="str">
        <f t="shared" si="6"/>
        <v/>
      </c>
      <c r="J65" s="87" t="str">
        <f t="shared" si="7"/>
        <v/>
      </c>
      <c r="K65" s="88" t="str">
        <f>IF(G65&lt;&gt;"",IF($BA65=1,IF(AND(J65&lt;&gt;1,I65=1,D65&lt;='Submission Template'!S$26),1,0),K64),"")</f>
        <v/>
      </c>
      <c r="L65" s="82" t="str">
        <f>IF('Submission Template'!$BB$34=1,$AY65,"")</f>
        <v/>
      </c>
      <c r="M65" s="83" t="str">
        <f t="shared" si="2"/>
        <v/>
      </c>
      <c r="N65" s="84" t="str">
        <f>IF('Submission Template'!$BB$34=1,IF(AND('Submission Template'!Z61="yes",'Submission Template'!BY61&lt;&gt;""),ROUND(AVERAGE(BE$36:BE65),2),""),"")</f>
        <v/>
      </c>
      <c r="O65" s="85" t="str">
        <f>IF('Submission Template'!$BB$34=1,IF($AY65&gt;1,IF(AND('Submission Template'!Z61&lt;&gt;"no",'Submission Template'!BY61&lt;&gt;""),STDEV(BE$36:BE65),""),""),"")</f>
        <v/>
      </c>
      <c r="P65" s="86" t="str">
        <f>IF('Submission Template'!$BB$34=1,IF('Submission Template'!BY61&lt;&gt;"",Q64,""),"")</f>
        <v/>
      </c>
      <c r="Q65" s="86" t="str">
        <f>IF(AND('Submission Template'!$BB$34=1,'Submission Template'!$C61&lt;&gt;""),IF(OR($AY65=1,$AY65=0),0,IF('Submission Template'!$C61="initial",$Q64,IF('Submission Template'!Z61="yes",MAX(($P65+'Submission Template'!BY61-('Submission Template'!V$26+0.25*$O65)),0),$Q64))),"")</f>
        <v/>
      </c>
      <c r="R65" s="86" t="str">
        <f t="shared" si="8"/>
        <v/>
      </c>
      <c r="S65" s="87" t="str">
        <f t="shared" si="9"/>
        <v/>
      </c>
      <c r="T65" s="87" t="str">
        <f t="shared" si="10"/>
        <v/>
      </c>
      <c r="U65" s="88" t="str">
        <f>IF(Q65&lt;&gt;"",IF($BB65=1,IF(AND(T65&lt;&gt;1,S65=1,N65&lt;='Submission Template'!V$26),1,0),U64),"")</f>
        <v/>
      </c>
      <c r="V65" s="10"/>
      <c r="W65" s="10"/>
      <c r="X65" s="10"/>
      <c r="Y65" s="10"/>
      <c r="Z65" s="10"/>
      <c r="AA65" s="10"/>
      <c r="AB65" s="10"/>
      <c r="AC65" s="10"/>
      <c r="AD65" s="10"/>
      <c r="AE65" s="10"/>
      <c r="AF65" s="148"/>
      <c r="AG65" s="149" t="str">
        <f>IF(AND(OR('Submission Template'!U61="yes",AND('Submission Template'!Z61="yes",'Submission Template'!$P$16="yes")),'Submission Template'!AH61="yes"),"Test cannot be invalid AND included in CumSum",IF(OR(AND($Q65&gt;$R65,$N65&lt;&gt;""),AND($G65&gt;H65,$D65&lt;&gt;"")),"Warning:  CumSum statistic exceeds the Action Limit.",""))</f>
        <v/>
      </c>
      <c r="AH65" s="18"/>
      <c r="AI65" s="18"/>
      <c r="AJ65" s="18"/>
      <c r="AK65" s="150"/>
      <c r="AL65" s="187"/>
      <c r="AM65" s="6"/>
      <c r="AN65" s="6"/>
      <c r="AO65" s="6"/>
      <c r="AP65" s="6"/>
      <c r="AQ65" s="23"/>
      <c r="AR65" s="25">
        <f>IF(AND('Submission Template'!BT61&lt;&gt;"",'Submission Template'!S$26&lt;&gt;"",'Submission Template'!U61&lt;&gt;""),1,0)</f>
        <v>0</v>
      </c>
      <c r="AS65" s="25">
        <f>IF(AND('Submission Template'!BY61&lt;&gt;"",'Submission Template'!V$26&lt;&gt;"",'Submission Template'!Z61&lt;&gt;""),1,0)</f>
        <v>0</v>
      </c>
      <c r="AT65" s="25"/>
      <c r="AU65" s="25" t="str">
        <f t="shared" si="0"/>
        <v/>
      </c>
      <c r="AV65" s="25" t="str">
        <f t="shared" si="0"/>
        <v/>
      </c>
      <c r="AW65" s="25"/>
      <c r="AX65" s="25" t="str">
        <f>IF('Submission Template'!$C61&lt;&gt;"",IF('Submission Template'!BT61&lt;&gt;"",IF('Submission Template'!U61="yes",AX64+1,AX64),AX64),"")</f>
        <v/>
      </c>
      <c r="AY65" s="25" t="str">
        <f>IF('Submission Template'!$C61&lt;&gt;"",IF('Submission Template'!BY61&lt;&gt;"",IF('Submission Template'!Z61="yes",AY64+1,AY64),AY64),"")</f>
        <v/>
      </c>
      <c r="AZ65" s="25"/>
      <c r="BA65" s="25" t="str">
        <f>IF('Submission Template'!BT61&lt;&gt;"",IF('Submission Template'!U61="yes",1,0),"")</f>
        <v/>
      </c>
      <c r="BB65" s="25" t="str">
        <f>IF('Submission Template'!BY61&lt;&gt;"",IF('Submission Template'!Z61="yes",1,0),"")</f>
        <v/>
      </c>
      <c r="BC65" s="25"/>
      <c r="BD65" s="25" t="str">
        <f>IF(AND('Submission Template'!U61="yes",'Submission Template'!BT61&lt;&gt;""),'Submission Template'!BT61,"")</f>
        <v/>
      </c>
      <c r="BE65" s="25" t="str">
        <f>IF(AND('Submission Template'!Z61="yes",'Submission Template'!BY61&lt;&gt;""),'Submission Template'!BY61,"")</f>
        <v/>
      </c>
      <c r="BF65" s="25"/>
      <c r="BG65" s="25"/>
      <c r="BH65" s="25">
        <f t="shared" si="4"/>
        <v>29</v>
      </c>
      <c r="BI65" s="27">
        <v>1.7</v>
      </c>
      <c r="BJ65" s="25"/>
      <c r="BK65" s="40" t="str">
        <f>IF(AND($B65&lt;&gt;"",'Submission Template'!$BA$34=1),IF(AND('Submission Template'!U61="yes",$AX65&gt;1,'Submission Template'!BT61&lt;&gt;""),ROUND((($AU65*$E65)/($D65-'Submission Template'!S$26))^2+1,1),""),"")</f>
        <v/>
      </c>
      <c r="BL65" s="40" t="str">
        <f>IF(AND($L65&lt;&gt;"",'Submission Template'!$BB$34=1),IF(AND('Submission Template'!Z61="yes",$AY65&gt;1,'Submission Template'!BY61&lt;&gt;""),ROUND((($AV65*$O65)/($N65-'Submission Template'!V$26))^2+1,1),""),"")</f>
        <v/>
      </c>
      <c r="BM65" s="55">
        <f t="shared" si="3"/>
        <v>8</v>
      </c>
      <c r="BN65" s="6"/>
      <c r="BO65" s="6"/>
      <c r="BP65" s="6"/>
      <c r="BQ65" s="6"/>
      <c r="BR65" s="6"/>
      <c r="BS65" s="6"/>
      <c r="BT65" s="6"/>
      <c r="BU65" s="6"/>
      <c r="BV65" s="6"/>
      <c r="BW65" s="6"/>
      <c r="BX65" s="6"/>
      <c r="BY65" s="6"/>
      <c r="BZ65" s="6"/>
      <c r="CA65" s="6"/>
      <c r="CB65" s="6"/>
      <c r="CC65" s="6"/>
      <c r="CD65" s="6"/>
      <c r="CE65" s="6"/>
      <c r="CF65" s="65">
        <f>IF(AND('Submission Template'!C87="final",'Submission Template'!AH87="yes"),1,0)</f>
        <v>0</v>
      </c>
      <c r="CG65" s="65" t="str">
        <f>IF(AND('Submission Template'!$C87="final",'Submission Template'!$U87="yes",'Submission Template'!$AH87&lt;&gt;"yes"),$D91,$CG64)</f>
        <v/>
      </c>
      <c r="CH65" s="65" t="str">
        <f>IF(AND('Submission Template'!$C87="final",'Submission Template'!$U87="yes",'Submission Template'!$AH87&lt;&gt;"yes"),$C91,$CH64)</f>
        <v/>
      </c>
      <c r="CI65" s="65" t="str">
        <f>IF(AND('Submission Template'!$C87="final",'Submission Template'!$Z87="yes",'Submission Template'!$AH87&lt;&gt;"yes"),$N91,$CI64)</f>
        <v/>
      </c>
      <c r="CJ65" s="65" t="str">
        <f>IF(AND('Submission Template'!$C87="final",'Submission Template'!$Z87="yes",'Submission Template'!$AH87&lt;&gt;"yes"),$M91,$CJ64)</f>
        <v/>
      </c>
      <c r="CK65" s="6"/>
      <c r="CL65" s="6"/>
    </row>
    <row r="66" spans="1:90" x14ac:dyDescent="0.2">
      <c r="A66" s="10"/>
      <c r="B66" s="82" t="str">
        <f>IF('Submission Template'!$BA$34=1,$AX66,"")</f>
        <v/>
      </c>
      <c r="C66" s="83" t="str">
        <f t="shared" si="1"/>
        <v/>
      </c>
      <c r="D66" s="84" t="str">
        <f>IF('Submission Template'!$BA$34=1,IF(AND('Submission Template'!U62="yes",'Submission Template'!BT62&lt;&gt;""),ROUND(AVERAGE(BD$36:BD66),2),""),"")</f>
        <v/>
      </c>
      <c r="E66" s="85" t="str">
        <f>IF('Submission Template'!$BA$34=1,IF($AX66&gt;1,IF(AND('Submission Template'!U62&lt;&gt;"no",'Submission Template'!BT62&lt;&gt;""),STDEV(BD$36:BD66),""),""),"")</f>
        <v/>
      </c>
      <c r="F66" s="86" t="str">
        <f>IF('Submission Template'!$BA$34=1,IF('Submission Template'!BT62&lt;&gt;"",G65,""),"")</f>
        <v/>
      </c>
      <c r="G66" s="86" t="str">
        <f>IF(AND('Submission Template'!$BA$34=1,'Submission Template'!$C62&lt;&gt;""),IF(OR($AX66=1,$AX66=0),0,IF('Submission Template'!$C62="initial",$G65,IF('Submission Template'!U62="yes",MAX(($F66+'Submission Template'!BT62-('Submission Template'!S$26+0.25*$E66)),0),$G65))),"")</f>
        <v/>
      </c>
      <c r="H66" s="86" t="str">
        <f t="shared" si="5"/>
        <v/>
      </c>
      <c r="I66" s="87" t="str">
        <f t="shared" si="6"/>
        <v/>
      </c>
      <c r="J66" s="87" t="str">
        <f t="shared" si="7"/>
        <v/>
      </c>
      <c r="K66" s="88" t="str">
        <f>IF(G66&lt;&gt;"",IF($BA66=1,IF(AND(J66&lt;&gt;1,I66=1,D66&lt;='Submission Template'!S$26),1,0),K65),"")</f>
        <v/>
      </c>
      <c r="L66" s="82" t="str">
        <f>IF('Submission Template'!$BB$34=1,$AY66,"")</f>
        <v/>
      </c>
      <c r="M66" s="83" t="str">
        <f t="shared" si="2"/>
        <v/>
      </c>
      <c r="N66" s="84" t="str">
        <f>IF('Submission Template'!$BB$34=1,IF(AND('Submission Template'!Z62="yes",'Submission Template'!BY62&lt;&gt;""),ROUND(AVERAGE(BE$36:BE66),2),""),"")</f>
        <v/>
      </c>
      <c r="O66" s="85" t="str">
        <f>IF('Submission Template'!$BB$34=1,IF($AY66&gt;1,IF(AND('Submission Template'!Z62&lt;&gt;"no",'Submission Template'!BY62&lt;&gt;""),STDEV(BE$36:BE66),""),""),"")</f>
        <v/>
      </c>
      <c r="P66" s="86" t="str">
        <f>IF('Submission Template'!$BB$34=1,IF('Submission Template'!BY62&lt;&gt;"",Q65,""),"")</f>
        <v/>
      </c>
      <c r="Q66" s="86" t="str">
        <f>IF(AND('Submission Template'!$BB$34=1,'Submission Template'!$C62&lt;&gt;""),IF(OR($AY66=1,$AY66=0),0,IF('Submission Template'!$C62="initial",$Q65,IF('Submission Template'!Z62="yes",MAX(($P66+'Submission Template'!BY62-('Submission Template'!V$26+0.25*$O66)),0),$Q65))),"")</f>
        <v/>
      </c>
      <c r="R66" s="86" t="str">
        <f t="shared" si="8"/>
        <v/>
      </c>
      <c r="S66" s="87" t="str">
        <f t="shared" si="9"/>
        <v/>
      </c>
      <c r="T66" s="87" t="str">
        <f t="shared" si="10"/>
        <v/>
      </c>
      <c r="U66" s="88" t="str">
        <f>IF(Q66&lt;&gt;"",IF($BB66=1,IF(AND(T66&lt;&gt;1,S66=1,N66&lt;='Submission Template'!V$26),1,0),U65),"")</f>
        <v/>
      </c>
      <c r="V66" s="140"/>
      <c r="W66" s="140"/>
      <c r="X66" s="140"/>
      <c r="Y66" s="140"/>
      <c r="Z66" s="140"/>
      <c r="AA66" s="140"/>
      <c r="AB66" s="140"/>
      <c r="AC66" s="140"/>
      <c r="AD66" s="140"/>
      <c r="AE66" s="140"/>
      <c r="AF66" s="148"/>
      <c r="AG66" s="149" t="str">
        <f>IF(AND(OR('Submission Template'!U62="yes",AND('Submission Template'!Z62="yes",'Submission Template'!$P$16="yes")),'Submission Template'!AH62="yes"),"Test cannot be invalid AND included in CumSum",IF(OR(AND($Q66&gt;$R66,$N66&lt;&gt;""),AND($G66&gt;H66,$D66&lt;&gt;"")),"Warning:  CumSum statistic exceeds the Action Limit.",""))</f>
        <v/>
      </c>
      <c r="AH66" s="18"/>
      <c r="AI66" s="18"/>
      <c r="AJ66" s="18"/>
      <c r="AK66" s="150"/>
      <c r="AL66" s="187"/>
      <c r="AM66" s="6"/>
      <c r="AN66" s="6"/>
      <c r="AO66" s="6"/>
      <c r="AP66" s="6"/>
      <c r="AQ66" s="23"/>
      <c r="AR66" s="25">
        <f>IF(AND('Submission Template'!BT62&lt;&gt;"",'Submission Template'!S$26&lt;&gt;"",'Submission Template'!U62&lt;&gt;""),1,0)</f>
        <v>0</v>
      </c>
      <c r="AS66" s="25">
        <f>IF(AND('Submission Template'!BY62&lt;&gt;"",'Submission Template'!V$26&lt;&gt;"",'Submission Template'!Z62&lt;&gt;""),1,0)</f>
        <v>0</v>
      </c>
      <c r="AT66" s="25"/>
      <c r="AU66" s="25" t="str">
        <f t="shared" si="0"/>
        <v/>
      </c>
      <c r="AV66" s="25" t="str">
        <f t="shared" si="0"/>
        <v/>
      </c>
      <c r="AW66" s="25"/>
      <c r="AX66" s="25" t="str">
        <f>IF('Submission Template'!$C62&lt;&gt;"",IF('Submission Template'!BT62&lt;&gt;"",IF('Submission Template'!U62="yes",AX65+1,AX65),AX65),"")</f>
        <v/>
      </c>
      <c r="AY66" s="25" t="str">
        <f>IF('Submission Template'!$C62&lt;&gt;"",IF('Submission Template'!BY62&lt;&gt;"",IF('Submission Template'!Z62="yes",AY65+1,AY65),AY65),"")</f>
        <v/>
      </c>
      <c r="AZ66" s="25"/>
      <c r="BA66" s="25" t="str">
        <f>IF('Submission Template'!BT62&lt;&gt;"",IF('Submission Template'!U62="yes",1,0),"")</f>
        <v/>
      </c>
      <c r="BB66" s="25" t="str">
        <f>IF('Submission Template'!BY62&lt;&gt;"",IF('Submission Template'!Z62="yes",1,0),"")</f>
        <v/>
      </c>
      <c r="BC66" s="25"/>
      <c r="BD66" s="25" t="str">
        <f>IF(AND('Submission Template'!U62="yes",'Submission Template'!BT62&lt;&gt;""),'Submission Template'!BT62,"")</f>
        <v/>
      </c>
      <c r="BE66" s="25" t="str">
        <f>IF(AND('Submission Template'!Z62="yes",'Submission Template'!BY62&lt;&gt;""),'Submission Template'!BY62,"")</f>
        <v/>
      </c>
      <c r="BF66" s="25"/>
      <c r="BG66" s="25"/>
      <c r="BH66" s="25">
        <f t="shared" si="4"/>
        <v>30</v>
      </c>
      <c r="BI66" s="27">
        <v>1.7</v>
      </c>
      <c r="BJ66" s="25"/>
      <c r="BK66" s="40" t="str">
        <f>IF(AND($B66&lt;&gt;"",'Submission Template'!$BA$34=1),IF(AND('Submission Template'!U62="yes",$AX66&gt;1,'Submission Template'!BT62&lt;&gt;""),ROUND((($AU66*$E66)/($D66-'Submission Template'!S$26))^2+1,1),""),"")</f>
        <v/>
      </c>
      <c r="BL66" s="40" t="str">
        <f>IF(AND($L66&lt;&gt;"",'Submission Template'!$BB$34=1),IF(AND('Submission Template'!Z62="yes",$AY66&gt;1,'Submission Template'!BY62&lt;&gt;""),ROUND((($AV66*$O66)/($N66-'Submission Template'!V$26))^2+1,1),""),"")</f>
        <v/>
      </c>
      <c r="BM66" s="55">
        <f t="shared" si="3"/>
        <v>8</v>
      </c>
      <c r="BN66" s="6"/>
      <c r="BO66" s="6"/>
      <c r="BP66" s="6"/>
      <c r="BQ66" s="6"/>
      <c r="BR66" s="6"/>
      <c r="BS66" s="6"/>
      <c r="BT66" s="6"/>
      <c r="BU66" s="6"/>
      <c r="BV66" s="6"/>
      <c r="BW66" s="6"/>
      <c r="BX66" s="6"/>
      <c r="BY66" s="6"/>
      <c r="BZ66" s="6"/>
      <c r="CA66" s="6"/>
      <c r="CB66" s="6"/>
      <c r="CC66" s="6"/>
      <c r="CD66" s="6"/>
      <c r="CE66" s="6"/>
      <c r="CF66" s="65">
        <f>IF(AND('Submission Template'!C88="final",'Submission Template'!AH88="yes"),1,0)</f>
        <v>0</v>
      </c>
      <c r="CG66" s="65" t="str">
        <f>IF(AND('Submission Template'!$C88="final",'Submission Template'!$U88="yes",'Submission Template'!$AH88&lt;&gt;"yes"),$D92,$CG65)</f>
        <v/>
      </c>
      <c r="CH66" s="65" t="str">
        <f>IF(AND('Submission Template'!$C88="final",'Submission Template'!$U88="yes",'Submission Template'!$AH88&lt;&gt;"yes"),$C92,$CH65)</f>
        <v/>
      </c>
      <c r="CI66" s="65" t="str">
        <f>IF(AND('Submission Template'!$C88="final",'Submission Template'!$Z88="yes",'Submission Template'!$AH88&lt;&gt;"yes"),$N92,$CI65)</f>
        <v/>
      </c>
      <c r="CJ66" s="65" t="str">
        <f>IF(AND('Submission Template'!$C88="final",'Submission Template'!$Z88="yes",'Submission Template'!$AH88&lt;&gt;"yes"),$M92,$CJ65)</f>
        <v/>
      </c>
      <c r="CK66" s="6"/>
      <c r="CL66" s="6"/>
    </row>
    <row r="67" spans="1:90" x14ac:dyDescent="0.2">
      <c r="A67" s="10"/>
      <c r="B67" s="82" t="str">
        <f>IF('Submission Template'!$BA$34=1,$AX67,"")</f>
        <v/>
      </c>
      <c r="C67" s="83" t="str">
        <f t="shared" si="1"/>
        <v/>
      </c>
      <c r="D67" s="84" t="str">
        <f>IF('Submission Template'!$BA$34=1,IF(AND('Submission Template'!U63="yes",'Submission Template'!BT63&lt;&gt;""),ROUND(AVERAGE(BD$36:BD67),2),""),"")</f>
        <v/>
      </c>
      <c r="E67" s="85" t="str">
        <f>IF('Submission Template'!$BA$34=1,IF($AX67&gt;1,IF(AND('Submission Template'!U63&lt;&gt;"no",'Submission Template'!BT63&lt;&gt;""),STDEV(BD$36:BD67),""),""),"")</f>
        <v/>
      </c>
      <c r="F67" s="86" t="str">
        <f>IF('Submission Template'!$BA$34=1,IF('Submission Template'!BT63&lt;&gt;"",G66,""),"")</f>
        <v/>
      </c>
      <c r="G67" s="86" t="str">
        <f>IF(AND('Submission Template'!$BA$34=1,'Submission Template'!$C63&lt;&gt;""),IF(OR($AX67=1,$AX67=0),0,IF('Submission Template'!$C63="initial",$G66,IF('Submission Template'!U63="yes",MAX(($F67+'Submission Template'!BT63-('Submission Template'!S$26+0.25*$E67)),0),$G66))),"")</f>
        <v/>
      </c>
      <c r="H67" s="86" t="str">
        <f t="shared" si="5"/>
        <v/>
      </c>
      <c r="I67" s="87" t="str">
        <f t="shared" si="6"/>
        <v/>
      </c>
      <c r="J67" s="87" t="str">
        <f t="shared" si="7"/>
        <v/>
      </c>
      <c r="K67" s="88" t="str">
        <f>IF(G67&lt;&gt;"",IF($BA67=1,IF(AND(J67&lt;&gt;1,I67=1,D67&lt;='Submission Template'!S$26),1,0),K66),"")</f>
        <v/>
      </c>
      <c r="L67" s="82" t="str">
        <f>IF('Submission Template'!$BB$34=1,$AY67,"")</f>
        <v/>
      </c>
      <c r="M67" s="83" t="str">
        <f t="shared" si="2"/>
        <v/>
      </c>
      <c r="N67" s="84" t="str">
        <f>IF('Submission Template'!$BB$34=1,IF(AND('Submission Template'!Z63="yes",'Submission Template'!BY63&lt;&gt;""),ROUND(AVERAGE(BE$36:BE67),2),""),"")</f>
        <v/>
      </c>
      <c r="O67" s="85" t="str">
        <f>IF('Submission Template'!$BB$34=1,IF($AY67&gt;1,IF(AND('Submission Template'!Z63&lt;&gt;"no",'Submission Template'!BY63&lt;&gt;""),STDEV(BE$36:BE67),""),""),"")</f>
        <v/>
      </c>
      <c r="P67" s="86" t="str">
        <f>IF('Submission Template'!$BB$34=1,IF('Submission Template'!BY63&lt;&gt;"",Q66,""),"")</f>
        <v/>
      </c>
      <c r="Q67" s="86" t="str">
        <f>IF(AND('Submission Template'!$BB$34=1,'Submission Template'!$C63&lt;&gt;""),IF(OR($AY67=1,$AY67=0),0,IF('Submission Template'!$C63="initial",$Q66,IF('Submission Template'!Z63="yes",MAX(($P67+'Submission Template'!BY63-('Submission Template'!V$26+0.25*$O67)),0),$Q66))),"")</f>
        <v/>
      </c>
      <c r="R67" s="86" t="str">
        <f t="shared" si="8"/>
        <v/>
      </c>
      <c r="S67" s="87" t="str">
        <f t="shared" si="9"/>
        <v/>
      </c>
      <c r="T67" s="87" t="str">
        <f t="shared" si="10"/>
        <v/>
      </c>
      <c r="U67" s="88" t="str">
        <f>IF(Q67&lt;&gt;"",IF($BB67=1,IF(AND(T67&lt;&gt;1,S67=1,N67&lt;='Submission Template'!V$26),1,0),U66),"")</f>
        <v/>
      </c>
      <c r="V67" s="10"/>
      <c r="W67" s="10"/>
      <c r="X67" s="10"/>
      <c r="Y67" s="10"/>
      <c r="Z67" s="10"/>
      <c r="AA67" s="10"/>
      <c r="AB67" s="10"/>
      <c r="AC67" s="10"/>
      <c r="AD67" s="10"/>
      <c r="AE67" s="10"/>
      <c r="AF67" s="148"/>
      <c r="AG67" s="149" t="str">
        <f>IF(AND(OR('Submission Template'!U63="yes",AND('Submission Template'!Z63="yes",'Submission Template'!$P$16="yes")),'Submission Template'!AH63="yes"),"Test cannot be invalid AND included in CumSum",IF(OR(AND($Q67&gt;$R67,$N67&lt;&gt;""),AND($G67&gt;H67,$D67&lt;&gt;"")),"Warning:  CumSum statistic exceeds the Action Limit.",""))</f>
        <v/>
      </c>
      <c r="AH67" s="18"/>
      <c r="AI67" s="18"/>
      <c r="AJ67" s="18"/>
      <c r="AK67" s="150"/>
      <c r="AL67" s="187"/>
      <c r="AM67" s="6"/>
      <c r="AN67" s="6"/>
      <c r="AO67" s="6"/>
      <c r="AP67" s="6"/>
      <c r="AQ67" s="23"/>
      <c r="AR67" s="25">
        <f>IF(AND('Submission Template'!BT63&lt;&gt;"",'Submission Template'!S$26&lt;&gt;"",'Submission Template'!U63&lt;&gt;""),1,0)</f>
        <v>0</v>
      </c>
      <c r="AS67" s="25">
        <f>IF(AND('Submission Template'!BY63&lt;&gt;"",'Submission Template'!V$26&lt;&gt;"",'Submission Template'!Z63&lt;&gt;""),1,0)</f>
        <v>0</v>
      </c>
      <c r="AT67" s="25"/>
      <c r="AU67" s="25" t="str">
        <f t="shared" si="0"/>
        <v/>
      </c>
      <c r="AV67" s="25" t="str">
        <f t="shared" si="0"/>
        <v/>
      </c>
      <c r="AW67" s="25"/>
      <c r="AX67" s="25" t="str">
        <f>IF('Submission Template'!$C63&lt;&gt;"",IF('Submission Template'!BT63&lt;&gt;"",IF('Submission Template'!U63="yes",AX66+1,AX66),AX66),"")</f>
        <v/>
      </c>
      <c r="AY67" s="25" t="str">
        <f>IF('Submission Template'!$C63&lt;&gt;"",IF('Submission Template'!BY63&lt;&gt;"",IF('Submission Template'!Z63="yes",AY66+1,AY66),AY66),"")</f>
        <v/>
      </c>
      <c r="AZ67" s="25"/>
      <c r="BA67" s="25" t="str">
        <f>IF('Submission Template'!BT63&lt;&gt;"",IF('Submission Template'!U63="yes",1,0),"")</f>
        <v/>
      </c>
      <c r="BB67" s="25" t="str">
        <f>IF('Submission Template'!BY63&lt;&gt;"",IF('Submission Template'!Z63="yes",1,0),"")</f>
        <v/>
      </c>
      <c r="BC67" s="25"/>
      <c r="BD67" s="25" t="str">
        <f>IF(AND('Submission Template'!U63="yes",'Submission Template'!BT63&lt;&gt;""),'Submission Template'!BT63,"")</f>
        <v/>
      </c>
      <c r="BE67" s="25" t="str">
        <f>IF(AND('Submission Template'!Z63="yes",'Submission Template'!BY63&lt;&gt;""),'Submission Template'!BY63,"")</f>
        <v/>
      </c>
      <c r="BF67" s="25"/>
      <c r="BG67" s="25"/>
      <c r="BH67" s="25"/>
      <c r="BI67" s="27"/>
      <c r="BJ67" s="25"/>
      <c r="BK67" s="40" t="str">
        <f>IF(AND($B67&lt;&gt;"",'Submission Template'!$BA$34=1),IF(AND('Submission Template'!U63="yes",$AX67&gt;1,'Submission Template'!BT63&lt;&gt;""),ROUND((($AU67*$E67)/($D67-'Submission Template'!S$26))^2+1,1),""),"")</f>
        <v/>
      </c>
      <c r="BL67" s="40" t="str">
        <f>IF(AND($L67&lt;&gt;"",'Submission Template'!$BB$34=1),IF(AND('Submission Template'!Z63="yes",$AY67&gt;1,'Submission Template'!BY63&lt;&gt;""),ROUND((($AV67*$O67)/($N67-'Submission Template'!V$26))^2+1,1),""),"")</f>
        <v/>
      </c>
      <c r="BM67" s="55">
        <f t="shared" si="3"/>
        <v>8</v>
      </c>
      <c r="BN67" s="6"/>
      <c r="BO67" s="6"/>
      <c r="BP67" s="6"/>
      <c r="BQ67" s="6"/>
      <c r="BR67" s="6"/>
      <c r="BS67" s="6"/>
      <c r="BT67" s="6"/>
      <c r="BU67" s="6"/>
      <c r="BV67" s="6"/>
      <c r="BW67" s="6"/>
      <c r="BX67" s="6"/>
      <c r="BY67" s="6"/>
      <c r="BZ67" s="6"/>
      <c r="CA67" s="6"/>
      <c r="CB67" s="6"/>
      <c r="CC67" s="6"/>
      <c r="CD67" s="6"/>
      <c r="CE67" s="6"/>
      <c r="CF67" s="65">
        <f>IF(AND('Submission Template'!C89="final",'Submission Template'!AH89="yes"),1,0)</f>
        <v>0</v>
      </c>
      <c r="CG67" s="65" t="str">
        <f>IF(AND('Submission Template'!$C89="final",'Submission Template'!$U89="yes",'Submission Template'!$AH89&lt;&gt;"yes"),$D93,$CG66)</f>
        <v/>
      </c>
      <c r="CH67" s="65" t="str">
        <f>IF(AND('Submission Template'!$C89="final",'Submission Template'!$U89="yes",'Submission Template'!$AH89&lt;&gt;"yes"),$C93,$CH66)</f>
        <v/>
      </c>
      <c r="CI67" s="65" t="str">
        <f>IF(AND('Submission Template'!$C89="final",'Submission Template'!$Z89="yes",'Submission Template'!$AH89&lt;&gt;"yes"),$N93,$CI66)</f>
        <v/>
      </c>
      <c r="CJ67" s="65" t="str">
        <f>IF(AND('Submission Template'!$C89="final",'Submission Template'!$Z89="yes",'Submission Template'!$AH89&lt;&gt;"yes"),$M93,$CJ66)</f>
        <v/>
      </c>
      <c r="CK67" s="6"/>
      <c r="CL67" s="6"/>
    </row>
    <row r="68" spans="1:90" x14ac:dyDescent="0.2">
      <c r="A68" s="10"/>
      <c r="B68" s="82" t="str">
        <f>IF('Submission Template'!$BA$34=1,$AX68,"")</f>
        <v/>
      </c>
      <c r="C68" s="83" t="str">
        <f t="shared" si="1"/>
        <v/>
      </c>
      <c r="D68" s="84" t="str">
        <f>IF('Submission Template'!$BA$34=1,IF(AND('Submission Template'!U64="yes",'Submission Template'!BT64&lt;&gt;""),ROUND(AVERAGE(BD$36:BD68),2),""),"")</f>
        <v/>
      </c>
      <c r="E68" s="85" t="str">
        <f>IF('Submission Template'!$BA$34=1,IF($AX68&gt;1,IF(AND('Submission Template'!U64&lt;&gt;"no",'Submission Template'!BT64&lt;&gt;""),STDEV(BD$36:BD68),""),""),"")</f>
        <v/>
      </c>
      <c r="F68" s="86" t="str">
        <f>IF('Submission Template'!$BA$34=1,IF('Submission Template'!BT64&lt;&gt;"",G67,""),"")</f>
        <v/>
      </c>
      <c r="G68" s="86" t="str">
        <f>IF(AND('Submission Template'!$BA$34=1,'Submission Template'!$C64&lt;&gt;""),IF(OR($AX68=1,$AX68=0),0,IF('Submission Template'!$C64="initial",$G67,IF('Submission Template'!U64="yes",MAX(($F68+'Submission Template'!BT64-('Submission Template'!S$26+0.25*$E68)),0),$G67))),"")</f>
        <v/>
      </c>
      <c r="H68" s="86" t="str">
        <f t="shared" si="5"/>
        <v/>
      </c>
      <c r="I68" s="87" t="str">
        <f t="shared" si="6"/>
        <v/>
      </c>
      <c r="J68" s="87" t="str">
        <f t="shared" si="7"/>
        <v/>
      </c>
      <c r="K68" s="88" t="str">
        <f>IF(G68&lt;&gt;"",IF($BA68=1,IF(AND(J68&lt;&gt;1,I68=1,D68&lt;='Submission Template'!S$26),1,0),K67),"")</f>
        <v/>
      </c>
      <c r="L68" s="82" t="str">
        <f>IF('Submission Template'!$BB$34=1,$AY68,"")</f>
        <v/>
      </c>
      <c r="M68" s="83" t="str">
        <f t="shared" si="2"/>
        <v/>
      </c>
      <c r="N68" s="84" t="str">
        <f>IF('Submission Template'!$BB$34=1,IF(AND('Submission Template'!Z64="yes",'Submission Template'!BY64&lt;&gt;""),ROUND(AVERAGE(BE$36:BE68),2),""),"")</f>
        <v/>
      </c>
      <c r="O68" s="85" t="str">
        <f>IF('Submission Template'!$BB$34=1,IF($AY68&gt;1,IF(AND('Submission Template'!Z64&lt;&gt;"no",'Submission Template'!BY64&lt;&gt;""),STDEV(BE$36:BE68),""),""),"")</f>
        <v/>
      </c>
      <c r="P68" s="86" t="str">
        <f>IF('Submission Template'!$BB$34=1,IF('Submission Template'!BY64&lt;&gt;"",Q67,""),"")</f>
        <v/>
      </c>
      <c r="Q68" s="86" t="str">
        <f>IF(AND('Submission Template'!$BB$34=1,'Submission Template'!$C64&lt;&gt;""),IF(OR($AY68=1,$AY68=0),0,IF('Submission Template'!$C64="initial",$Q67,IF('Submission Template'!Z64="yes",MAX(($P68+'Submission Template'!BY64-('Submission Template'!V$26+0.25*$O68)),0),$Q67))),"")</f>
        <v/>
      </c>
      <c r="R68" s="86" t="str">
        <f t="shared" si="8"/>
        <v/>
      </c>
      <c r="S68" s="87" t="str">
        <f t="shared" si="9"/>
        <v/>
      </c>
      <c r="T68" s="87" t="str">
        <f t="shared" si="10"/>
        <v/>
      </c>
      <c r="U68" s="88" t="str">
        <f>IF(Q68&lt;&gt;"",IF($BB68=1,IF(AND(T68&lt;&gt;1,S68=1,N68&lt;='Submission Template'!V$26),1,0),U67),"")</f>
        <v/>
      </c>
      <c r="V68" s="10"/>
      <c r="W68" s="10"/>
      <c r="X68" s="10"/>
      <c r="Y68" s="10"/>
      <c r="Z68" s="10"/>
      <c r="AA68" s="10"/>
      <c r="AB68" s="10"/>
      <c r="AC68" s="10"/>
      <c r="AD68" s="10"/>
      <c r="AE68" s="10"/>
      <c r="AF68" s="148"/>
      <c r="AG68" s="149" t="str">
        <f>IF(AND(OR('Submission Template'!U64="yes",AND('Submission Template'!Z64="yes",'Submission Template'!$P$16="yes")),'Submission Template'!AH64="yes"),"Test cannot be invalid AND included in CumSum",IF(OR(AND($Q68&gt;$R68,$N68&lt;&gt;""),AND($G68&gt;H68,$D68&lt;&gt;"")),"Warning:  CumSum statistic exceeds the Action Limit.",""))</f>
        <v/>
      </c>
      <c r="AH68" s="18"/>
      <c r="AI68" s="18"/>
      <c r="AJ68" s="18"/>
      <c r="AK68" s="150"/>
      <c r="AL68" s="187"/>
      <c r="AM68" s="6"/>
      <c r="AN68" s="6"/>
      <c r="AO68" s="6"/>
      <c r="AP68" s="6"/>
      <c r="AQ68" s="23"/>
      <c r="AR68" s="25">
        <f>IF(AND('Submission Template'!BT64&lt;&gt;"",'Submission Template'!S$26&lt;&gt;"",'Submission Template'!U64&lt;&gt;""),1,0)</f>
        <v>0</v>
      </c>
      <c r="AS68" s="25">
        <f>IF(AND('Submission Template'!BY64&lt;&gt;"",'Submission Template'!V$26&lt;&gt;"",'Submission Template'!Z64&lt;&gt;""),1,0)</f>
        <v>0</v>
      </c>
      <c r="AT68" s="25"/>
      <c r="AU68" s="25" t="str">
        <f t="shared" si="0"/>
        <v/>
      </c>
      <c r="AV68" s="25" t="str">
        <f t="shared" si="0"/>
        <v/>
      </c>
      <c r="AW68" s="25"/>
      <c r="AX68" s="25" t="str">
        <f>IF('Submission Template'!$C64&lt;&gt;"",IF('Submission Template'!BT64&lt;&gt;"",IF('Submission Template'!U64="yes",AX67+1,AX67),AX67),"")</f>
        <v/>
      </c>
      <c r="AY68" s="25" t="str">
        <f>IF('Submission Template'!$C64&lt;&gt;"",IF('Submission Template'!BY64&lt;&gt;"",IF('Submission Template'!Z64="yes",AY67+1,AY67),AY67),"")</f>
        <v/>
      </c>
      <c r="AZ68" s="25"/>
      <c r="BA68" s="25" t="str">
        <f>IF('Submission Template'!BT64&lt;&gt;"",IF('Submission Template'!U64="yes",1,0),"")</f>
        <v/>
      </c>
      <c r="BB68" s="25" t="str">
        <f>IF('Submission Template'!BY64&lt;&gt;"",IF('Submission Template'!Z64="yes",1,0),"")</f>
        <v/>
      </c>
      <c r="BC68" s="25"/>
      <c r="BD68" s="25" t="str">
        <f>IF(AND('Submission Template'!U64="yes",'Submission Template'!BT64&lt;&gt;""),'Submission Template'!BT64,"")</f>
        <v/>
      </c>
      <c r="BE68" s="25" t="str">
        <f>IF(AND('Submission Template'!Z64="yes",'Submission Template'!BY64&lt;&gt;""),'Submission Template'!BY64,"")</f>
        <v/>
      </c>
      <c r="BF68" s="25"/>
      <c r="BG68" s="25"/>
      <c r="BH68" s="25"/>
      <c r="BI68" s="27"/>
      <c r="BJ68" s="25"/>
      <c r="BK68" s="40" t="str">
        <f>IF(AND($B68&lt;&gt;"",'Submission Template'!$BA$34=1),IF(AND('Submission Template'!U64="yes",$AX68&gt;1,'Submission Template'!BT64&lt;&gt;""),ROUND((($AU68*$E68)/($D68-'Submission Template'!S$26))^2+1,1),""),"")</f>
        <v/>
      </c>
      <c r="BL68" s="40" t="str">
        <f>IF(AND($L68&lt;&gt;"",'Submission Template'!$BB$34=1),IF(AND('Submission Template'!Z64="yes",$AY68&gt;1,'Submission Template'!BY64&lt;&gt;""),ROUND((($AV68*$O68)/($N68-'Submission Template'!V$26))^2+1,1),""),"")</f>
        <v/>
      </c>
      <c r="BM68" s="55">
        <f t="shared" si="3"/>
        <v>8</v>
      </c>
      <c r="BN68" s="6"/>
      <c r="BO68" s="6"/>
      <c r="BP68" s="6"/>
      <c r="BQ68" s="6"/>
      <c r="BR68" s="6"/>
      <c r="BS68" s="6"/>
      <c r="BT68" s="6"/>
      <c r="BU68" s="6"/>
      <c r="BV68" s="6"/>
      <c r="BW68" s="6"/>
      <c r="BX68" s="6"/>
      <c r="BY68" s="6"/>
      <c r="BZ68" s="6"/>
      <c r="CA68" s="6"/>
      <c r="CB68" s="6"/>
      <c r="CC68" s="6"/>
      <c r="CD68" s="6"/>
      <c r="CE68" s="6"/>
      <c r="CF68" s="65">
        <f>IF(AND('Submission Template'!C90="final",'Submission Template'!AH90="yes"),1,0)</f>
        <v>0</v>
      </c>
      <c r="CG68" s="65" t="str">
        <f>IF(AND('Submission Template'!$C90="final",'Submission Template'!$U90="yes",'Submission Template'!$AH90&lt;&gt;"yes"),$D94,$CG67)</f>
        <v/>
      </c>
      <c r="CH68" s="65" t="str">
        <f>IF(AND('Submission Template'!$C90="final",'Submission Template'!$U90="yes",'Submission Template'!$AH90&lt;&gt;"yes"),$C94,$CH67)</f>
        <v/>
      </c>
      <c r="CI68" s="65" t="str">
        <f>IF(AND('Submission Template'!$C90="final",'Submission Template'!$Z90="yes",'Submission Template'!$AH90&lt;&gt;"yes"),$N94,$CI67)</f>
        <v/>
      </c>
      <c r="CJ68" s="65" t="str">
        <f>IF(AND('Submission Template'!$C90="final",'Submission Template'!$Z90="yes",'Submission Template'!$AH90&lt;&gt;"yes"),$M94,$CJ67)</f>
        <v/>
      </c>
      <c r="CK68" s="6"/>
      <c r="CL68" s="6"/>
    </row>
    <row r="69" spans="1:90" x14ac:dyDescent="0.2">
      <c r="A69" s="10"/>
      <c r="B69" s="82" t="str">
        <f>IF('Submission Template'!$BA$34=1,$AX69,"")</f>
        <v/>
      </c>
      <c r="C69" s="83" t="str">
        <f t="shared" si="1"/>
        <v/>
      </c>
      <c r="D69" s="84" t="str">
        <f>IF('Submission Template'!$BA$34=1,IF(AND('Submission Template'!U65="yes",'Submission Template'!BT65&lt;&gt;""),ROUND(AVERAGE(BD$36:BD69),2),""),"")</f>
        <v/>
      </c>
      <c r="E69" s="85" t="str">
        <f>IF('Submission Template'!$BA$34=1,IF($AX69&gt;1,IF(AND('Submission Template'!U65&lt;&gt;"no",'Submission Template'!BT65&lt;&gt;""),STDEV(BD$36:BD69),""),""),"")</f>
        <v/>
      </c>
      <c r="F69" s="86" t="str">
        <f>IF('Submission Template'!$BA$34=1,IF('Submission Template'!BT65&lt;&gt;"",G68,""),"")</f>
        <v/>
      </c>
      <c r="G69" s="86" t="str">
        <f>IF(AND('Submission Template'!$BA$34=1,'Submission Template'!$C65&lt;&gt;""),IF(OR($AX69=1,$AX69=0),0,IF('Submission Template'!$C65="initial",$G68,IF('Submission Template'!U65="yes",MAX(($F69+'Submission Template'!BT65-('Submission Template'!S$26+0.25*$E69)),0),$G68))),"")</f>
        <v/>
      </c>
      <c r="H69" s="86" t="str">
        <f t="shared" si="5"/>
        <v/>
      </c>
      <c r="I69" s="87" t="str">
        <f t="shared" si="6"/>
        <v/>
      </c>
      <c r="J69" s="87" t="str">
        <f t="shared" si="7"/>
        <v/>
      </c>
      <c r="K69" s="88" t="str">
        <f>IF(G69&lt;&gt;"",IF($BA69=1,IF(AND(J69&lt;&gt;1,I69=1,D69&lt;='Submission Template'!S$26),1,0),K68),"")</f>
        <v/>
      </c>
      <c r="L69" s="82" t="str">
        <f>IF('Submission Template'!$BB$34=1,$AY69,"")</f>
        <v/>
      </c>
      <c r="M69" s="83" t="str">
        <f t="shared" si="2"/>
        <v/>
      </c>
      <c r="N69" s="84" t="str">
        <f>IF('Submission Template'!$BB$34=1,IF(AND('Submission Template'!Z65="yes",'Submission Template'!BY65&lt;&gt;""),ROUND(AVERAGE(BE$36:BE69),2),""),"")</f>
        <v/>
      </c>
      <c r="O69" s="85" t="str">
        <f>IF('Submission Template'!$BB$34=1,IF($AY69&gt;1,IF(AND('Submission Template'!Z65&lt;&gt;"no",'Submission Template'!BY65&lt;&gt;""),STDEV(BE$36:BE69),""),""),"")</f>
        <v/>
      </c>
      <c r="P69" s="86" t="str">
        <f>IF('Submission Template'!$BB$34=1,IF('Submission Template'!BY65&lt;&gt;"",Q68,""),"")</f>
        <v/>
      </c>
      <c r="Q69" s="86" t="str">
        <f>IF(AND('Submission Template'!$BB$34=1,'Submission Template'!$C65&lt;&gt;""),IF(OR($AY69=1,$AY69=0),0,IF('Submission Template'!$C65="initial",$Q68,IF('Submission Template'!Z65="yes",MAX(($P69+'Submission Template'!BY65-('Submission Template'!V$26+0.25*$O69)),0),$Q68))),"")</f>
        <v/>
      </c>
      <c r="R69" s="86" t="str">
        <f t="shared" si="8"/>
        <v/>
      </c>
      <c r="S69" s="87" t="str">
        <f t="shared" si="9"/>
        <v/>
      </c>
      <c r="T69" s="87" t="str">
        <f t="shared" si="10"/>
        <v/>
      </c>
      <c r="U69" s="88" t="str">
        <f>IF(Q69&lt;&gt;"",IF($BB69=1,IF(AND(T69&lt;&gt;1,S69=1,N69&lt;='Submission Template'!V$26),1,0),U68),"")</f>
        <v/>
      </c>
      <c r="V69" s="10"/>
      <c r="W69" s="10"/>
      <c r="X69" s="10"/>
      <c r="Y69" s="10"/>
      <c r="Z69" s="10"/>
      <c r="AA69" s="10"/>
      <c r="AB69" s="10"/>
      <c r="AC69" s="10"/>
      <c r="AD69" s="10"/>
      <c r="AE69" s="10"/>
      <c r="AF69" s="148"/>
      <c r="AG69" s="149" t="str">
        <f>IF(AND(OR('Submission Template'!U65="yes",AND('Submission Template'!Z65="yes",'Submission Template'!$P$16="yes")),'Submission Template'!AH65="yes"),"Test cannot be invalid AND included in CumSum",IF(OR(AND($Q69&gt;$R69,$N69&lt;&gt;""),AND($G69&gt;H69,$D69&lt;&gt;"")),"Warning:  CumSum statistic exceeds the Action Limit.",""))</f>
        <v/>
      </c>
      <c r="AH69" s="18"/>
      <c r="AI69" s="18"/>
      <c r="AJ69" s="18"/>
      <c r="AK69" s="150"/>
      <c r="AL69" s="187"/>
      <c r="AM69" s="6"/>
      <c r="AN69" s="6"/>
      <c r="AO69" s="6"/>
      <c r="AP69" s="6"/>
      <c r="AQ69" s="23"/>
      <c r="AR69" s="25">
        <f>IF(AND('Submission Template'!BT65&lt;&gt;"",'Submission Template'!S$26&lt;&gt;"",'Submission Template'!U65&lt;&gt;""),1,0)</f>
        <v>0</v>
      </c>
      <c r="AS69" s="25">
        <f>IF(AND('Submission Template'!BY65&lt;&gt;"",'Submission Template'!V$26&lt;&gt;"",'Submission Template'!Z65&lt;&gt;""),1,0)</f>
        <v>0</v>
      </c>
      <c r="AT69" s="25"/>
      <c r="AU69" s="25" t="str">
        <f t="shared" si="0"/>
        <v/>
      </c>
      <c r="AV69" s="25" t="str">
        <f t="shared" si="0"/>
        <v/>
      </c>
      <c r="AW69" s="25"/>
      <c r="AX69" s="25" t="str">
        <f>IF('Submission Template'!$C65&lt;&gt;"",IF('Submission Template'!BT65&lt;&gt;"",IF('Submission Template'!U65="yes",AX68+1,AX68),AX68),"")</f>
        <v/>
      </c>
      <c r="AY69" s="25" t="str">
        <f>IF('Submission Template'!$C65&lt;&gt;"",IF('Submission Template'!BY65&lt;&gt;"",IF('Submission Template'!Z65="yes",AY68+1,AY68),AY68),"")</f>
        <v/>
      </c>
      <c r="AZ69" s="25"/>
      <c r="BA69" s="25" t="str">
        <f>IF('Submission Template'!BT65&lt;&gt;"",IF('Submission Template'!U65="yes",1,0),"")</f>
        <v/>
      </c>
      <c r="BB69" s="25" t="str">
        <f>IF('Submission Template'!BY65&lt;&gt;"",IF('Submission Template'!Z65="yes",1,0),"")</f>
        <v/>
      </c>
      <c r="BC69" s="25"/>
      <c r="BD69" s="25" t="str">
        <f>IF(AND('Submission Template'!U65="yes",'Submission Template'!BT65&lt;&gt;""),'Submission Template'!BT65,"")</f>
        <v/>
      </c>
      <c r="BE69" s="25" t="str">
        <f>IF(AND('Submission Template'!Z65="yes",'Submission Template'!BY65&lt;&gt;""),'Submission Template'!BY65,"")</f>
        <v/>
      </c>
      <c r="BF69" s="25"/>
      <c r="BG69" s="25"/>
      <c r="BH69" s="25"/>
      <c r="BI69" s="27"/>
      <c r="BJ69" s="25"/>
      <c r="BK69" s="40" t="str">
        <f>IF(AND($B69&lt;&gt;"",'Submission Template'!$BA$34=1),IF(AND('Submission Template'!U65="yes",$AX69&gt;1,'Submission Template'!BT65&lt;&gt;""),ROUND((($AU69*$E69)/($D69-'Submission Template'!S$26))^2+1,1),""),"")</f>
        <v/>
      </c>
      <c r="BL69" s="40" t="str">
        <f>IF(AND($L69&lt;&gt;"",'Submission Template'!$BB$34=1),IF(AND('Submission Template'!Z65="yes",$AY69&gt;1,'Submission Template'!BY65&lt;&gt;""),ROUND((($AV69*$O69)/($N69-'Submission Template'!V$26))^2+1,1),""),"")</f>
        <v/>
      </c>
      <c r="BM69" s="55">
        <f t="shared" si="3"/>
        <v>8</v>
      </c>
      <c r="BN69" s="6"/>
      <c r="BO69" s="6"/>
      <c r="BP69" s="6"/>
      <c r="BQ69" s="6"/>
      <c r="BR69" s="6"/>
      <c r="BS69" s="6"/>
      <c r="BT69" s="6"/>
      <c r="BU69" s="6"/>
      <c r="BV69" s="6"/>
      <c r="BW69" s="6"/>
      <c r="BX69" s="6"/>
      <c r="BY69" s="6"/>
      <c r="BZ69" s="6"/>
      <c r="CA69" s="6"/>
      <c r="CB69" s="6"/>
      <c r="CC69" s="6"/>
      <c r="CD69" s="6"/>
      <c r="CE69" s="6"/>
      <c r="CF69" s="65">
        <f>IF(AND('Submission Template'!C91="final",'Submission Template'!AH91="yes"),1,0)</f>
        <v>0</v>
      </c>
      <c r="CG69" s="65" t="str">
        <f>IF(AND('Submission Template'!$C91="final",'Submission Template'!$U91="yes",'Submission Template'!$AH91&lt;&gt;"yes"),$D95,$CG68)</f>
        <v/>
      </c>
      <c r="CH69" s="65" t="str">
        <f>IF(AND('Submission Template'!$C91="final",'Submission Template'!$U91="yes",'Submission Template'!$AH91&lt;&gt;"yes"),$C95,$CH68)</f>
        <v/>
      </c>
      <c r="CI69" s="65" t="str">
        <f>IF(AND('Submission Template'!$C91="final",'Submission Template'!$Z91="yes",'Submission Template'!$AH91&lt;&gt;"yes"),$N95,$CI68)</f>
        <v/>
      </c>
      <c r="CJ69" s="65" t="str">
        <f>IF(AND('Submission Template'!$C91="final",'Submission Template'!$Z91="yes",'Submission Template'!$AH91&lt;&gt;"yes"),$M95,$CJ68)</f>
        <v/>
      </c>
      <c r="CK69" s="6"/>
      <c r="CL69" s="6"/>
    </row>
    <row r="70" spans="1:90" x14ac:dyDescent="0.2">
      <c r="A70" s="10"/>
      <c r="B70" s="82" t="str">
        <f>IF('Submission Template'!$BA$34=1,$AX70,"")</f>
        <v/>
      </c>
      <c r="C70" s="83" t="str">
        <f t="shared" si="1"/>
        <v/>
      </c>
      <c r="D70" s="84" t="str">
        <f>IF('Submission Template'!$BA$34=1,IF(AND('Submission Template'!U66="yes",'Submission Template'!BT66&lt;&gt;""),ROUND(AVERAGE(BD$36:BD70),2),""),"")</f>
        <v/>
      </c>
      <c r="E70" s="85" t="str">
        <f>IF('Submission Template'!$BA$34=1,IF($AX70&gt;1,IF(AND('Submission Template'!U66&lt;&gt;"no",'Submission Template'!BT66&lt;&gt;""),STDEV(BD$36:BD70),""),""),"")</f>
        <v/>
      </c>
      <c r="F70" s="86" t="str">
        <f>IF('Submission Template'!$BA$34=1,IF('Submission Template'!BT66&lt;&gt;"",G69,""),"")</f>
        <v/>
      </c>
      <c r="G70" s="86" t="str">
        <f>IF(AND('Submission Template'!$BA$34=1,'Submission Template'!$C66&lt;&gt;""),IF(OR($AX70=1,$AX70=0),0,IF('Submission Template'!$C66="initial",$G69,IF('Submission Template'!U66="yes",MAX(($F70+'Submission Template'!BT66-('Submission Template'!S$26+0.25*$E70)),0),$G69))),"")</f>
        <v/>
      </c>
      <c r="H70" s="86" t="str">
        <f t="shared" si="5"/>
        <v/>
      </c>
      <c r="I70" s="87" t="str">
        <f t="shared" si="6"/>
        <v/>
      </c>
      <c r="J70" s="87" t="str">
        <f t="shared" si="7"/>
        <v/>
      </c>
      <c r="K70" s="88" t="str">
        <f>IF(G70&lt;&gt;"",IF($BA70=1,IF(AND(J70&lt;&gt;1,I70=1,D70&lt;='Submission Template'!S$26),1,0),K69),"")</f>
        <v/>
      </c>
      <c r="L70" s="82" t="str">
        <f>IF('Submission Template'!$BB$34=1,$AY70,"")</f>
        <v/>
      </c>
      <c r="M70" s="83" t="str">
        <f t="shared" si="2"/>
        <v/>
      </c>
      <c r="N70" s="84" t="str">
        <f>IF('Submission Template'!$BB$34=1,IF(AND('Submission Template'!Z66="yes",'Submission Template'!BY66&lt;&gt;""),ROUND(AVERAGE(BE$36:BE70),2),""),"")</f>
        <v/>
      </c>
      <c r="O70" s="85" t="str">
        <f>IF('Submission Template'!$BB$34=1,IF($AY70&gt;1,IF(AND('Submission Template'!Z66&lt;&gt;"no",'Submission Template'!BY66&lt;&gt;""),STDEV(BE$36:BE70),""),""),"")</f>
        <v/>
      </c>
      <c r="P70" s="86" t="str">
        <f>IF('Submission Template'!$BB$34=1,IF('Submission Template'!BY66&lt;&gt;"",Q69,""),"")</f>
        <v/>
      </c>
      <c r="Q70" s="86" t="str">
        <f>IF(AND('Submission Template'!$BB$34=1,'Submission Template'!$C66&lt;&gt;""),IF(OR($AY70=1,$AY70=0),0,IF('Submission Template'!$C66="initial",$Q69,IF('Submission Template'!Z66="yes",MAX(($P70+'Submission Template'!BY66-('Submission Template'!V$26+0.25*$O70)),0),$Q69))),"")</f>
        <v/>
      </c>
      <c r="R70" s="86" t="str">
        <f t="shared" si="8"/>
        <v/>
      </c>
      <c r="S70" s="87" t="str">
        <f t="shared" si="9"/>
        <v/>
      </c>
      <c r="T70" s="87" t="str">
        <f t="shared" si="10"/>
        <v/>
      </c>
      <c r="U70" s="88" t="str">
        <f>IF(Q70&lt;&gt;"",IF($BB70=1,IF(AND(T70&lt;&gt;1,S70=1,N70&lt;='Submission Template'!V$26),1,0),U69),"")</f>
        <v/>
      </c>
      <c r="V70" s="10"/>
      <c r="W70" s="10"/>
      <c r="X70" s="10"/>
      <c r="Y70" s="10"/>
      <c r="Z70" s="10"/>
      <c r="AA70" s="10"/>
      <c r="AB70" s="10"/>
      <c r="AC70" s="10"/>
      <c r="AD70" s="10"/>
      <c r="AE70" s="10"/>
      <c r="AF70" s="148"/>
      <c r="AG70" s="149" t="str">
        <f>IF(AND(OR('Submission Template'!U66="yes",AND('Submission Template'!Z66="yes",'Submission Template'!$P$16="yes")),'Submission Template'!AH66="yes"),"Test cannot be invalid AND included in CumSum",IF(OR(AND($Q70&gt;$R70,$N70&lt;&gt;""),AND($G70&gt;H70,$D70&lt;&gt;"")),"Warning:  CumSum statistic exceeds the Action Limit.",""))</f>
        <v/>
      </c>
      <c r="AH70" s="18"/>
      <c r="AI70" s="18"/>
      <c r="AJ70" s="18"/>
      <c r="AK70" s="150"/>
      <c r="AL70" s="187"/>
      <c r="AM70" s="6"/>
      <c r="AN70" s="6"/>
      <c r="AO70" s="6"/>
      <c r="AP70" s="6"/>
      <c r="AQ70" s="23"/>
      <c r="AR70" s="25">
        <f>IF(AND('Submission Template'!BT66&lt;&gt;"",'Submission Template'!S$26&lt;&gt;"",'Submission Template'!U66&lt;&gt;""),1,0)</f>
        <v>0</v>
      </c>
      <c r="AS70" s="25">
        <f>IF(AND('Submission Template'!BY66&lt;&gt;"",'Submission Template'!V$26&lt;&gt;"",'Submission Template'!Z66&lt;&gt;""),1,0)</f>
        <v>0</v>
      </c>
      <c r="AT70" s="25"/>
      <c r="AU70" s="25" t="str">
        <f t="shared" si="0"/>
        <v/>
      </c>
      <c r="AV70" s="25" t="str">
        <f t="shared" si="0"/>
        <v/>
      </c>
      <c r="AW70" s="25"/>
      <c r="AX70" s="25" t="str">
        <f>IF('Submission Template'!$C66&lt;&gt;"",IF('Submission Template'!BT66&lt;&gt;"",IF('Submission Template'!U66="yes",AX69+1,AX69),AX69),"")</f>
        <v/>
      </c>
      <c r="AY70" s="25" t="str">
        <f>IF('Submission Template'!$C66&lt;&gt;"",IF('Submission Template'!BY66&lt;&gt;"",IF('Submission Template'!Z66="yes",AY69+1,AY69),AY69),"")</f>
        <v/>
      </c>
      <c r="AZ70" s="25"/>
      <c r="BA70" s="25" t="str">
        <f>IF('Submission Template'!BT66&lt;&gt;"",IF('Submission Template'!U66="yes",1,0),"")</f>
        <v/>
      </c>
      <c r="BB70" s="25" t="str">
        <f>IF('Submission Template'!BY66&lt;&gt;"",IF('Submission Template'!Z66="yes",1,0),"")</f>
        <v/>
      </c>
      <c r="BC70" s="25"/>
      <c r="BD70" s="25" t="str">
        <f>IF(AND('Submission Template'!U66="yes",'Submission Template'!BT66&lt;&gt;""),'Submission Template'!BT66,"")</f>
        <v/>
      </c>
      <c r="BE70" s="25" t="str">
        <f>IF(AND('Submission Template'!Z66="yes",'Submission Template'!BY66&lt;&gt;""),'Submission Template'!BY66,"")</f>
        <v/>
      </c>
      <c r="BF70" s="25"/>
      <c r="BG70" s="25"/>
      <c r="BH70" s="25"/>
      <c r="BI70" s="27"/>
      <c r="BJ70" s="25"/>
      <c r="BK70" s="40" t="str">
        <f>IF(AND($B70&lt;&gt;"",'Submission Template'!$BA$34=1),IF(AND('Submission Template'!U66="yes",$AX70&gt;1,'Submission Template'!BT66&lt;&gt;""),ROUND((($AU70*$E70)/($D70-'Submission Template'!S$26))^2+1,1),""),"")</f>
        <v/>
      </c>
      <c r="BL70" s="40" t="str">
        <f>IF(AND($L70&lt;&gt;"",'Submission Template'!$BB$34=1),IF(AND('Submission Template'!Z66="yes",$AY70&gt;1,'Submission Template'!BY66&lt;&gt;""),ROUND((($AV70*$O70)/($N70-'Submission Template'!V$26))^2+1,1),""),"")</f>
        <v/>
      </c>
      <c r="BM70" s="55">
        <f t="shared" si="3"/>
        <v>8</v>
      </c>
      <c r="BN70" s="6"/>
      <c r="BO70" s="6"/>
      <c r="BP70" s="6"/>
      <c r="BQ70" s="6"/>
      <c r="BR70" s="6"/>
      <c r="BS70" s="6"/>
      <c r="BT70" s="6"/>
      <c r="BU70" s="6"/>
      <c r="BV70" s="6"/>
      <c r="BW70" s="6"/>
      <c r="BX70" s="6"/>
      <c r="BY70" s="6"/>
      <c r="BZ70" s="6"/>
      <c r="CA70" s="6"/>
      <c r="CB70" s="6"/>
      <c r="CC70" s="6"/>
      <c r="CD70" s="6"/>
      <c r="CE70" s="6"/>
      <c r="CF70" s="65">
        <f>IF(AND('Submission Template'!C92="final",'Submission Template'!AH92="yes"),1,0)</f>
        <v>0</v>
      </c>
      <c r="CG70" s="65" t="str">
        <f>IF(AND('Submission Template'!$C92="final",'Submission Template'!$U92="yes",'Submission Template'!$AH92&lt;&gt;"yes"),$D96,$CG69)</f>
        <v/>
      </c>
      <c r="CH70" s="65" t="str">
        <f>IF(AND('Submission Template'!$C92="final",'Submission Template'!$U92="yes",'Submission Template'!$AH92&lt;&gt;"yes"),$C96,$CH69)</f>
        <v/>
      </c>
      <c r="CI70" s="65" t="str">
        <f>IF(AND('Submission Template'!$C92="final",'Submission Template'!$Z92="yes",'Submission Template'!$AH92&lt;&gt;"yes"),$N96,$CI69)</f>
        <v/>
      </c>
      <c r="CJ70" s="65" t="str">
        <f>IF(AND('Submission Template'!$C92="final",'Submission Template'!$Z92="yes",'Submission Template'!$AH92&lt;&gt;"yes"),$M96,$CJ69)</f>
        <v/>
      </c>
      <c r="CK70" s="6"/>
      <c r="CL70" s="6"/>
    </row>
    <row r="71" spans="1:90" x14ac:dyDescent="0.2">
      <c r="A71" s="10"/>
      <c r="B71" s="82" t="str">
        <f>IF('Submission Template'!$BA$34=1,$AX71,"")</f>
        <v/>
      </c>
      <c r="C71" s="83" t="str">
        <f t="shared" si="1"/>
        <v/>
      </c>
      <c r="D71" s="84" t="str">
        <f>IF('Submission Template'!$BA$34=1,IF(AND('Submission Template'!U67="yes",'Submission Template'!BT67&lt;&gt;""),ROUND(AVERAGE(BD$36:BD71),2),""),"")</f>
        <v/>
      </c>
      <c r="E71" s="85" t="str">
        <f>IF('Submission Template'!$BA$34=1,IF($AX71&gt;1,IF(AND('Submission Template'!U67&lt;&gt;"no",'Submission Template'!BT67&lt;&gt;""),STDEV(BD$36:BD71),""),""),"")</f>
        <v/>
      </c>
      <c r="F71" s="86" t="str">
        <f>IF('Submission Template'!$BA$34=1,IF('Submission Template'!BT67&lt;&gt;"",G70,""),"")</f>
        <v/>
      </c>
      <c r="G71" s="86" t="str">
        <f>IF(AND('Submission Template'!$BA$34=1,'Submission Template'!$C67&lt;&gt;""),IF(OR($AX71=1,$AX71=0),0,IF('Submission Template'!$C67="initial",$G70,IF('Submission Template'!U67="yes",MAX(($F71+'Submission Template'!BT67-('Submission Template'!S$26+0.25*$E71)),0),$G70))),"")</f>
        <v/>
      </c>
      <c r="H71" s="86" t="str">
        <f t="shared" si="5"/>
        <v/>
      </c>
      <c r="I71" s="87" t="str">
        <f t="shared" si="6"/>
        <v/>
      </c>
      <c r="J71" s="87" t="str">
        <f t="shared" si="7"/>
        <v/>
      </c>
      <c r="K71" s="88" t="str">
        <f>IF(G71&lt;&gt;"",IF($BA71=1,IF(AND(J71&lt;&gt;1,I71=1,D71&lt;='Submission Template'!S$26),1,0),K70),"")</f>
        <v/>
      </c>
      <c r="L71" s="82" t="str">
        <f>IF('Submission Template'!$BB$34=1,$AY71,"")</f>
        <v/>
      </c>
      <c r="M71" s="83" t="str">
        <f t="shared" si="2"/>
        <v/>
      </c>
      <c r="N71" s="84" t="str">
        <f>IF('Submission Template'!$BB$34=1,IF(AND('Submission Template'!Z67="yes",'Submission Template'!BY67&lt;&gt;""),ROUND(AVERAGE(BE$36:BE71),2),""),"")</f>
        <v/>
      </c>
      <c r="O71" s="85" t="str">
        <f>IF('Submission Template'!$BB$34=1,IF($AY71&gt;1,IF(AND('Submission Template'!Z67&lt;&gt;"no",'Submission Template'!BY67&lt;&gt;""),STDEV(BE$36:BE71),""),""),"")</f>
        <v/>
      </c>
      <c r="P71" s="86" t="str">
        <f>IF('Submission Template'!$BB$34=1,IF('Submission Template'!BY67&lt;&gt;"",Q70,""),"")</f>
        <v/>
      </c>
      <c r="Q71" s="86" t="str">
        <f>IF(AND('Submission Template'!$BB$34=1,'Submission Template'!$C67&lt;&gt;""),IF(OR($AY71=1,$AY71=0),0,IF('Submission Template'!$C67="initial",$Q70,IF('Submission Template'!Z67="yes",MAX(($P71+'Submission Template'!BY67-('Submission Template'!V$26+0.25*$O71)),0),$Q70))),"")</f>
        <v/>
      </c>
      <c r="R71" s="86" t="str">
        <f t="shared" si="8"/>
        <v/>
      </c>
      <c r="S71" s="87" t="str">
        <f t="shared" si="9"/>
        <v/>
      </c>
      <c r="T71" s="87" t="str">
        <f t="shared" si="10"/>
        <v/>
      </c>
      <c r="U71" s="88" t="str">
        <f>IF(Q71&lt;&gt;"",IF($BB71=1,IF(AND(T71&lt;&gt;1,S71=1,N71&lt;='Submission Template'!V$26),1,0),U70),"")</f>
        <v/>
      </c>
      <c r="V71" s="10"/>
      <c r="W71" s="10"/>
      <c r="X71" s="10"/>
      <c r="Y71" s="10"/>
      <c r="Z71" s="10"/>
      <c r="AA71" s="10"/>
      <c r="AB71" s="10"/>
      <c r="AC71" s="10"/>
      <c r="AD71" s="10"/>
      <c r="AE71" s="10"/>
      <c r="AF71" s="148"/>
      <c r="AG71" s="149" t="str">
        <f>IF(AND(OR('Submission Template'!U67="yes",AND('Submission Template'!Z67="yes",'Submission Template'!$P$16="yes")),'Submission Template'!AH67="yes"),"Test cannot be invalid AND included in CumSum",IF(OR(AND($Q71&gt;$R71,$N71&lt;&gt;""),AND($G71&gt;H71,$D71&lt;&gt;"")),"Warning:  CumSum statistic exceeds the Action Limit.",""))</f>
        <v/>
      </c>
      <c r="AH71" s="18"/>
      <c r="AI71" s="18"/>
      <c r="AJ71" s="18"/>
      <c r="AK71" s="150"/>
      <c r="AL71" s="187"/>
      <c r="AM71" s="6"/>
      <c r="AN71" s="6"/>
      <c r="AO71" s="6"/>
      <c r="AP71" s="6"/>
      <c r="AQ71" s="23"/>
      <c r="AR71" s="25">
        <f>IF(AND('Submission Template'!BT67&lt;&gt;"",'Submission Template'!S$26&lt;&gt;"",'Submission Template'!U67&lt;&gt;""),1,0)</f>
        <v>0</v>
      </c>
      <c r="AS71" s="25">
        <f>IF(AND('Submission Template'!BY67&lt;&gt;"",'Submission Template'!V$26&lt;&gt;"",'Submission Template'!Z67&lt;&gt;""),1,0)</f>
        <v>0</v>
      </c>
      <c r="AT71" s="25"/>
      <c r="AU71" s="25" t="str">
        <f t="shared" si="0"/>
        <v/>
      </c>
      <c r="AV71" s="25" t="str">
        <f t="shared" si="0"/>
        <v/>
      </c>
      <c r="AW71" s="25"/>
      <c r="AX71" s="25" t="str">
        <f>IF('Submission Template'!$C67&lt;&gt;"",IF('Submission Template'!BT67&lt;&gt;"",IF('Submission Template'!U67="yes",AX70+1,AX70),AX70),"")</f>
        <v/>
      </c>
      <c r="AY71" s="25" t="str">
        <f>IF('Submission Template'!$C67&lt;&gt;"",IF('Submission Template'!BY67&lt;&gt;"",IF('Submission Template'!Z67="yes",AY70+1,AY70),AY70),"")</f>
        <v/>
      </c>
      <c r="AZ71" s="25"/>
      <c r="BA71" s="25" t="str">
        <f>IF('Submission Template'!BT67&lt;&gt;"",IF('Submission Template'!U67="yes",1,0),"")</f>
        <v/>
      </c>
      <c r="BB71" s="25" t="str">
        <f>IF('Submission Template'!BY67&lt;&gt;"",IF('Submission Template'!Z67="yes",1,0),"")</f>
        <v/>
      </c>
      <c r="BC71" s="25"/>
      <c r="BD71" s="25" t="str">
        <f>IF(AND('Submission Template'!U67="yes",'Submission Template'!BT67&lt;&gt;""),'Submission Template'!BT67,"")</f>
        <v/>
      </c>
      <c r="BE71" s="25" t="str">
        <f>IF(AND('Submission Template'!Z67="yes",'Submission Template'!BY67&lt;&gt;""),'Submission Template'!BY67,"")</f>
        <v/>
      </c>
      <c r="BF71" s="25"/>
      <c r="BG71" s="25"/>
      <c r="BH71" s="25"/>
      <c r="BI71" s="27"/>
      <c r="BJ71" s="25"/>
      <c r="BK71" s="40" t="str">
        <f>IF(AND($B71&lt;&gt;"",'Submission Template'!$BA$34=1),IF(AND('Submission Template'!U67="yes",$AX71&gt;1,'Submission Template'!BT67&lt;&gt;""),ROUND((($AU71*$E71)/($D71-'Submission Template'!S$26))^2+1,1),""),"")</f>
        <v/>
      </c>
      <c r="BL71" s="40" t="str">
        <f>IF(AND($L71&lt;&gt;"",'Submission Template'!$BB$34=1),IF(AND('Submission Template'!Z67="yes",$AY71&gt;1,'Submission Template'!BY67&lt;&gt;""),ROUND((($AV71*$O71)/($N71-'Submission Template'!V$26))^2+1,1),""),"")</f>
        <v/>
      </c>
      <c r="BM71" s="55">
        <f t="shared" si="3"/>
        <v>8</v>
      </c>
      <c r="BN71" s="6"/>
      <c r="BO71" s="6"/>
      <c r="BP71" s="6"/>
      <c r="BQ71" s="6"/>
      <c r="BR71" s="6"/>
      <c r="BS71" s="6"/>
      <c r="BT71" s="6"/>
      <c r="BU71" s="6"/>
      <c r="BV71" s="6"/>
      <c r="BW71" s="6"/>
      <c r="BX71" s="6"/>
      <c r="BY71" s="6"/>
      <c r="BZ71" s="6"/>
      <c r="CA71" s="6"/>
      <c r="CB71" s="6"/>
      <c r="CC71" s="6"/>
      <c r="CD71" s="6"/>
      <c r="CE71" s="6"/>
      <c r="CF71" s="65">
        <f>IF(AND('Submission Template'!C93="final",'Submission Template'!AH93="yes"),1,0)</f>
        <v>0</v>
      </c>
      <c r="CG71" s="65" t="str">
        <f>IF(AND('Submission Template'!$C93="final",'Submission Template'!$U93="yes",'Submission Template'!$AH93&lt;&gt;"yes"),$D97,$CG70)</f>
        <v/>
      </c>
      <c r="CH71" s="65" t="str">
        <f>IF(AND('Submission Template'!$C93="final",'Submission Template'!$U93="yes",'Submission Template'!$AH93&lt;&gt;"yes"),$C97,$CH70)</f>
        <v/>
      </c>
      <c r="CI71" s="65" t="str">
        <f>IF(AND('Submission Template'!$C93="final",'Submission Template'!$Z93="yes",'Submission Template'!$AH93&lt;&gt;"yes"),$N97,$CI70)</f>
        <v/>
      </c>
      <c r="CJ71" s="65" t="str">
        <f>IF(AND('Submission Template'!$C93="final",'Submission Template'!$Z93="yes",'Submission Template'!$AH93&lt;&gt;"yes"),$M97,$CJ70)</f>
        <v/>
      </c>
      <c r="CK71" s="6"/>
      <c r="CL71" s="6"/>
    </row>
    <row r="72" spans="1:90" x14ac:dyDescent="0.2">
      <c r="A72" s="10"/>
      <c r="B72" s="82" t="str">
        <f>IF('Submission Template'!$BA$34=1,$AX72,"")</f>
        <v/>
      </c>
      <c r="C72" s="83" t="str">
        <f t="shared" si="1"/>
        <v/>
      </c>
      <c r="D72" s="84" t="str">
        <f>IF('Submission Template'!$BA$34=1,IF(AND('Submission Template'!U68="yes",'Submission Template'!BT68&lt;&gt;""),ROUND(AVERAGE(BD$36:BD72),2),""),"")</f>
        <v/>
      </c>
      <c r="E72" s="85" t="str">
        <f>IF('Submission Template'!$BA$34=1,IF($AX72&gt;1,IF(AND('Submission Template'!U68&lt;&gt;"no",'Submission Template'!BT68&lt;&gt;""),STDEV(BD$36:BD72),""),""),"")</f>
        <v/>
      </c>
      <c r="F72" s="86" t="str">
        <f>IF('Submission Template'!$BA$34=1,IF('Submission Template'!BT68&lt;&gt;"",G71,""),"")</f>
        <v/>
      </c>
      <c r="G72" s="86" t="str">
        <f>IF(AND('Submission Template'!$BA$34=1,'Submission Template'!$C68&lt;&gt;""),IF(OR($AX72=1,$AX72=0),0,IF('Submission Template'!$C68="initial",$G71,IF('Submission Template'!U68="yes",MAX(($F72+'Submission Template'!BT68-('Submission Template'!S$26+0.25*$E72)),0),$G71))),"")</f>
        <v/>
      </c>
      <c r="H72" s="86" t="str">
        <f t="shared" si="5"/>
        <v/>
      </c>
      <c r="I72" s="87" t="str">
        <f t="shared" si="6"/>
        <v/>
      </c>
      <c r="J72" s="87" t="str">
        <f t="shared" si="7"/>
        <v/>
      </c>
      <c r="K72" s="88" t="str">
        <f>IF(G72&lt;&gt;"",IF($BA72=1,IF(AND(J72&lt;&gt;1,I72=1,D72&lt;='Submission Template'!S$26),1,0),K71),"")</f>
        <v/>
      </c>
      <c r="L72" s="82" t="str">
        <f>IF('Submission Template'!$BB$34=1,$AY72,"")</f>
        <v/>
      </c>
      <c r="M72" s="83" t="str">
        <f t="shared" si="2"/>
        <v/>
      </c>
      <c r="N72" s="84" t="str">
        <f>IF('Submission Template'!$BB$34=1,IF(AND('Submission Template'!Z68="yes",'Submission Template'!BY68&lt;&gt;""),ROUND(AVERAGE(BE$36:BE72),2),""),"")</f>
        <v/>
      </c>
      <c r="O72" s="85" t="str">
        <f>IF('Submission Template'!$BB$34=1,IF($AY72&gt;1,IF(AND('Submission Template'!Z68&lt;&gt;"no",'Submission Template'!BY68&lt;&gt;""),STDEV(BE$36:BE72),""),""),"")</f>
        <v/>
      </c>
      <c r="P72" s="86" t="str">
        <f>IF('Submission Template'!$BB$34=1,IF('Submission Template'!BY68&lt;&gt;"",Q71,""),"")</f>
        <v/>
      </c>
      <c r="Q72" s="86" t="str">
        <f>IF(AND('Submission Template'!$BB$34=1,'Submission Template'!$C68&lt;&gt;""),IF(OR($AY72=1,$AY72=0),0,IF('Submission Template'!$C68="initial",$Q71,IF('Submission Template'!Z68="yes",MAX(($P72+'Submission Template'!BY68-('Submission Template'!V$26+0.25*$O72)),0),$Q71))),"")</f>
        <v/>
      </c>
      <c r="R72" s="86" t="str">
        <f t="shared" si="8"/>
        <v/>
      </c>
      <c r="S72" s="87" t="str">
        <f t="shared" si="9"/>
        <v/>
      </c>
      <c r="T72" s="87" t="str">
        <f t="shared" si="10"/>
        <v/>
      </c>
      <c r="U72" s="88" t="str">
        <f>IF(Q72&lt;&gt;"",IF($BB72=1,IF(AND(T72&lt;&gt;1,S72=1,N72&lt;='Submission Template'!V$26),1,0),U71),"")</f>
        <v/>
      </c>
      <c r="V72" s="10"/>
      <c r="W72" s="10"/>
      <c r="X72" s="10"/>
      <c r="Y72" s="10"/>
      <c r="Z72" s="10"/>
      <c r="AA72" s="10"/>
      <c r="AB72" s="10"/>
      <c r="AC72" s="10"/>
      <c r="AD72" s="10"/>
      <c r="AE72" s="10"/>
      <c r="AF72" s="148"/>
      <c r="AG72" s="149" t="str">
        <f>IF(AND(OR('Submission Template'!U68="yes",AND('Submission Template'!Z68="yes",'Submission Template'!$P$16="yes")),'Submission Template'!AH68="yes"),"Test cannot be invalid AND included in CumSum",IF(OR(AND($Q72&gt;$R72,$N72&lt;&gt;""),AND($G72&gt;H72,$D72&lt;&gt;"")),"Warning:  CumSum statistic exceeds the Action Limit.",""))</f>
        <v/>
      </c>
      <c r="AH72" s="18"/>
      <c r="AI72" s="18"/>
      <c r="AJ72" s="18"/>
      <c r="AK72" s="150"/>
      <c r="AL72" s="187"/>
      <c r="AM72" s="6"/>
      <c r="AN72" s="6"/>
      <c r="AO72" s="6"/>
      <c r="AP72" s="6"/>
      <c r="AQ72" s="23"/>
      <c r="AR72" s="25">
        <f>IF(AND('Submission Template'!BT68&lt;&gt;"",'Submission Template'!S$26&lt;&gt;"",'Submission Template'!U68&lt;&gt;""),1,0)</f>
        <v>0</v>
      </c>
      <c r="AS72" s="25">
        <f>IF(AND('Submission Template'!BY68&lt;&gt;"",'Submission Template'!V$26&lt;&gt;"",'Submission Template'!Z68&lt;&gt;""),1,0)</f>
        <v>0</v>
      </c>
      <c r="AT72" s="25"/>
      <c r="AU72" s="25" t="str">
        <f t="shared" si="0"/>
        <v/>
      </c>
      <c r="AV72" s="25" t="str">
        <f t="shared" si="0"/>
        <v/>
      </c>
      <c r="AW72" s="25"/>
      <c r="AX72" s="25" t="str">
        <f>IF('Submission Template'!$C68&lt;&gt;"",IF('Submission Template'!BT68&lt;&gt;"",IF('Submission Template'!U68="yes",AX71+1,AX71),AX71),"")</f>
        <v/>
      </c>
      <c r="AY72" s="25" t="str">
        <f>IF('Submission Template'!$C68&lt;&gt;"",IF('Submission Template'!BY68&lt;&gt;"",IF('Submission Template'!Z68="yes",AY71+1,AY71),AY71),"")</f>
        <v/>
      </c>
      <c r="AZ72" s="25"/>
      <c r="BA72" s="25" t="str">
        <f>IF('Submission Template'!BT68&lt;&gt;"",IF('Submission Template'!U68="yes",1,0),"")</f>
        <v/>
      </c>
      <c r="BB72" s="25" t="str">
        <f>IF('Submission Template'!BY68&lt;&gt;"",IF('Submission Template'!Z68="yes",1,0),"")</f>
        <v/>
      </c>
      <c r="BC72" s="25"/>
      <c r="BD72" s="25" t="str">
        <f>IF(AND('Submission Template'!U68="yes",'Submission Template'!BT68&lt;&gt;""),'Submission Template'!BT68,"")</f>
        <v/>
      </c>
      <c r="BE72" s="25" t="str">
        <f>IF(AND('Submission Template'!Z68="yes",'Submission Template'!BY68&lt;&gt;""),'Submission Template'!BY68,"")</f>
        <v/>
      </c>
      <c r="BF72" s="25"/>
      <c r="BG72" s="25"/>
      <c r="BH72" s="25"/>
      <c r="BI72" s="27"/>
      <c r="BJ72" s="25"/>
      <c r="BK72" s="40" t="str">
        <f>IF(AND($B72&lt;&gt;"",'Submission Template'!$BA$34=1),IF(AND('Submission Template'!U68="yes",$AX72&gt;1,'Submission Template'!BT68&lt;&gt;""),ROUND((($AU72*$E72)/($D72-'Submission Template'!S$26))^2+1,1),""),"")</f>
        <v/>
      </c>
      <c r="BL72" s="40" t="str">
        <f>IF(AND($L72&lt;&gt;"",'Submission Template'!$BB$34=1),IF(AND('Submission Template'!Z68="yes",$AY72&gt;1,'Submission Template'!BY68&lt;&gt;""),ROUND((($AV72*$O72)/($N72-'Submission Template'!V$26))^2+1,1),""),"")</f>
        <v/>
      </c>
      <c r="BM72" s="55">
        <f t="shared" si="3"/>
        <v>8</v>
      </c>
      <c r="BN72" s="6"/>
      <c r="BO72" s="6"/>
      <c r="BP72" s="6"/>
      <c r="BQ72" s="6"/>
      <c r="BR72" s="6"/>
      <c r="BS72" s="6"/>
      <c r="BT72" s="6"/>
      <c r="BU72" s="6"/>
      <c r="BV72" s="6"/>
      <c r="BW72" s="6"/>
      <c r="BX72" s="6"/>
      <c r="BY72" s="6"/>
      <c r="BZ72" s="6"/>
      <c r="CA72" s="6"/>
      <c r="CB72" s="6"/>
      <c r="CC72" s="6"/>
      <c r="CD72" s="6"/>
      <c r="CE72" s="6"/>
      <c r="CF72" s="65">
        <f>IF(AND('Submission Template'!C94="final",'Submission Template'!AH94="yes"),1,0)</f>
        <v>0</v>
      </c>
      <c r="CG72" s="65" t="str">
        <f>IF(AND('Submission Template'!$C94="final",'Submission Template'!$U94="yes",'Submission Template'!$AH94&lt;&gt;"yes"),$D98,$CG71)</f>
        <v/>
      </c>
      <c r="CH72" s="65" t="str">
        <f>IF(AND('Submission Template'!$C94="final",'Submission Template'!$U94="yes",'Submission Template'!$AH94&lt;&gt;"yes"),$C98,$CH71)</f>
        <v/>
      </c>
      <c r="CI72" s="65" t="str">
        <f>IF(AND('Submission Template'!$C94="final",'Submission Template'!$Z94="yes",'Submission Template'!$AH94&lt;&gt;"yes"),$N98,$CI71)</f>
        <v/>
      </c>
      <c r="CJ72" s="65" t="str">
        <f>IF(AND('Submission Template'!$C94="final",'Submission Template'!$Z94="yes",'Submission Template'!$AH94&lt;&gt;"yes"),$M98,$CJ71)</f>
        <v/>
      </c>
      <c r="CK72" s="6"/>
      <c r="CL72" s="6"/>
    </row>
    <row r="73" spans="1:90" x14ac:dyDescent="0.2">
      <c r="A73" s="10"/>
      <c r="B73" s="82" t="str">
        <f>IF('Submission Template'!$BA$34=1,$AX73,"")</f>
        <v/>
      </c>
      <c r="C73" s="83" t="str">
        <f t="shared" si="1"/>
        <v/>
      </c>
      <c r="D73" s="84" t="str">
        <f>IF('Submission Template'!$BA$34=1,IF(AND('Submission Template'!U69="yes",'Submission Template'!BT69&lt;&gt;""),ROUND(AVERAGE(BD$36:BD73),2),""),"")</f>
        <v/>
      </c>
      <c r="E73" s="85" t="str">
        <f>IF('Submission Template'!$BA$34=1,IF($AX73&gt;1,IF(AND('Submission Template'!U69&lt;&gt;"no",'Submission Template'!BT69&lt;&gt;""),STDEV(BD$36:BD73),""),""),"")</f>
        <v/>
      </c>
      <c r="F73" s="86" t="str">
        <f>IF('Submission Template'!$BA$34=1,IF('Submission Template'!BT69&lt;&gt;"",G72,""),"")</f>
        <v/>
      </c>
      <c r="G73" s="86" t="str">
        <f>IF(AND('Submission Template'!$BA$34=1,'Submission Template'!$C69&lt;&gt;""),IF(OR($AX73=1,$AX73=0),0,IF('Submission Template'!$C69="initial",$G72,IF('Submission Template'!U69="yes",MAX(($F73+'Submission Template'!BT69-('Submission Template'!S$26+0.25*$E73)),0),$G72))),"")</f>
        <v/>
      </c>
      <c r="H73" s="86" t="str">
        <f t="shared" si="5"/>
        <v/>
      </c>
      <c r="I73" s="87" t="str">
        <f t="shared" si="6"/>
        <v/>
      </c>
      <c r="J73" s="87" t="str">
        <f t="shared" si="7"/>
        <v/>
      </c>
      <c r="K73" s="88" t="str">
        <f>IF(G73&lt;&gt;"",IF($BA73=1,IF(AND(J73&lt;&gt;1,I73=1,D73&lt;='Submission Template'!S$26),1,0),K72),"")</f>
        <v/>
      </c>
      <c r="L73" s="82" t="str">
        <f>IF('Submission Template'!$BB$34=1,$AY73,"")</f>
        <v/>
      </c>
      <c r="M73" s="83" t="str">
        <f t="shared" si="2"/>
        <v/>
      </c>
      <c r="N73" s="84" t="str">
        <f>IF('Submission Template'!$BB$34=1,IF(AND('Submission Template'!Z69="yes",'Submission Template'!BY69&lt;&gt;""),ROUND(AVERAGE(BE$36:BE73),2),""),"")</f>
        <v/>
      </c>
      <c r="O73" s="85" t="str">
        <f>IF('Submission Template'!$BB$34=1,IF($AY73&gt;1,IF(AND('Submission Template'!Z69&lt;&gt;"no",'Submission Template'!BY69&lt;&gt;""),STDEV(BE$36:BE73),""),""),"")</f>
        <v/>
      </c>
      <c r="P73" s="86" t="str">
        <f>IF('Submission Template'!$BB$34=1,IF('Submission Template'!BY69&lt;&gt;"",Q72,""),"")</f>
        <v/>
      </c>
      <c r="Q73" s="86" t="str">
        <f>IF(AND('Submission Template'!$BB$34=1,'Submission Template'!$C69&lt;&gt;""),IF(OR($AY73=1,$AY73=0),0,IF('Submission Template'!$C69="initial",$Q72,IF('Submission Template'!Z69="yes",MAX(($P73+'Submission Template'!BY69-('Submission Template'!V$26+0.25*$O73)),0),$Q72))),"")</f>
        <v/>
      </c>
      <c r="R73" s="86" t="str">
        <f t="shared" si="8"/>
        <v/>
      </c>
      <c r="S73" s="87" t="str">
        <f t="shared" si="9"/>
        <v/>
      </c>
      <c r="T73" s="87" t="str">
        <f t="shared" si="10"/>
        <v/>
      </c>
      <c r="U73" s="88" t="str">
        <f>IF(Q73&lt;&gt;"",IF($BB73=1,IF(AND(T73&lt;&gt;1,S73=1,N73&lt;='Submission Template'!V$26),1,0),U72),"")</f>
        <v/>
      </c>
      <c r="V73" s="10"/>
      <c r="W73" s="10"/>
      <c r="X73" s="10"/>
      <c r="Y73" s="10"/>
      <c r="Z73" s="10"/>
      <c r="AA73" s="10"/>
      <c r="AB73" s="10"/>
      <c r="AC73" s="10"/>
      <c r="AD73" s="10"/>
      <c r="AE73" s="10"/>
      <c r="AF73" s="148"/>
      <c r="AG73" s="149" t="str">
        <f>IF(AND(OR('Submission Template'!U69="yes",AND('Submission Template'!Z69="yes",'Submission Template'!$P$16="yes")),'Submission Template'!AH69="yes"),"Test cannot be invalid AND included in CumSum",IF(OR(AND($Q73&gt;$R73,$N73&lt;&gt;""),AND($G73&gt;H73,$D73&lt;&gt;"")),"Warning:  CumSum statistic exceeds the Action Limit.",""))</f>
        <v/>
      </c>
      <c r="AH73" s="18"/>
      <c r="AI73" s="18"/>
      <c r="AJ73" s="18"/>
      <c r="AK73" s="150"/>
      <c r="AL73" s="187"/>
      <c r="AM73" s="6"/>
      <c r="AN73" s="6"/>
      <c r="AO73" s="6"/>
      <c r="AP73" s="6"/>
      <c r="AQ73" s="23"/>
      <c r="AR73" s="25">
        <f>IF(AND('Submission Template'!BT69&lt;&gt;"",'Submission Template'!S$26&lt;&gt;"",'Submission Template'!U69&lt;&gt;""),1,0)</f>
        <v>0</v>
      </c>
      <c r="AS73" s="25">
        <f>IF(AND('Submission Template'!BY69&lt;&gt;"",'Submission Template'!V$26&lt;&gt;"",'Submission Template'!Z69&lt;&gt;""),1,0)</f>
        <v>0</v>
      </c>
      <c r="AT73" s="25"/>
      <c r="AU73" s="25" t="str">
        <f t="shared" si="0"/>
        <v/>
      </c>
      <c r="AV73" s="25" t="str">
        <f t="shared" si="0"/>
        <v/>
      </c>
      <c r="AW73" s="25"/>
      <c r="AX73" s="25" t="str">
        <f>IF('Submission Template'!$C69&lt;&gt;"",IF('Submission Template'!BT69&lt;&gt;"",IF('Submission Template'!U69="yes",AX72+1,AX72),AX72),"")</f>
        <v/>
      </c>
      <c r="AY73" s="25" t="str">
        <f>IF('Submission Template'!$C69&lt;&gt;"",IF('Submission Template'!BY69&lt;&gt;"",IF('Submission Template'!Z69="yes",AY72+1,AY72),AY72),"")</f>
        <v/>
      </c>
      <c r="AZ73" s="25"/>
      <c r="BA73" s="25" t="str">
        <f>IF('Submission Template'!BT69&lt;&gt;"",IF('Submission Template'!U69="yes",1,0),"")</f>
        <v/>
      </c>
      <c r="BB73" s="25" t="str">
        <f>IF('Submission Template'!BY69&lt;&gt;"",IF('Submission Template'!Z69="yes",1,0),"")</f>
        <v/>
      </c>
      <c r="BC73" s="25"/>
      <c r="BD73" s="25" t="str">
        <f>IF(AND('Submission Template'!U69="yes",'Submission Template'!BT69&lt;&gt;""),'Submission Template'!BT69,"")</f>
        <v/>
      </c>
      <c r="BE73" s="25" t="str">
        <f>IF(AND('Submission Template'!Z69="yes",'Submission Template'!BY69&lt;&gt;""),'Submission Template'!BY69,"")</f>
        <v/>
      </c>
      <c r="BF73" s="25"/>
      <c r="BG73" s="25"/>
      <c r="BH73" s="25"/>
      <c r="BI73" s="27"/>
      <c r="BJ73" s="25"/>
      <c r="BK73" s="40" t="str">
        <f>IF(AND($B73&lt;&gt;"",'Submission Template'!$BA$34=1),IF(AND('Submission Template'!U69="yes",$AX73&gt;1,'Submission Template'!BT69&lt;&gt;""),ROUND((($AU73*$E73)/($D73-'Submission Template'!S$26))^2+1,1),""),"")</f>
        <v/>
      </c>
      <c r="BL73" s="40" t="str">
        <f>IF(AND($L73&lt;&gt;"",'Submission Template'!$BB$34=1),IF(AND('Submission Template'!Z69="yes",$AY73&gt;1,'Submission Template'!BY69&lt;&gt;""),ROUND((($AV73*$O73)/($N73-'Submission Template'!V$26))^2+1,1),""),"")</f>
        <v/>
      </c>
      <c r="BM73" s="55">
        <f t="shared" si="3"/>
        <v>8</v>
      </c>
      <c r="BN73" s="6"/>
      <c r="BO73" s="6"/>
      <c r="BP73" s="6"/>
      <c r="BQ73" s="6"/>
      <c r="BR73" s="6"/>
      <c r="BS73" s="6"/>
      <c r="BT73" s="6"/>
      <c r="BU73" s="6"/>
      <c r="BV73" s="6"/>
      <c r="BW73" s="6"/>
      <c r="BX73" s="6"/>
      <c r="BY73" s="6"/>
      <c r="BZ73" s="6"/>
      <c r="CA73" s="6"/>
      <c r="CB73" s="6"/>
      <c r="CC73" s="6"/>
      <c r="CD73" s="6"/>
      <c r="CE73" s="6"/>
      <c r="CF73" s="65">
        <f>IF(AND('Submission Template'!C95="final",'Submission Template'!AH95="yes"),1,0)</f>
        <v>0</v>
      </c>
      <c r="CG73" s="65" t="str">
        <f>IF(AND('Submission Template'!$C95="final",'Submission Template'!$U95="yes",'Submission Template'!$AH95&lt;&gt;"yes"),$D99,$CG72)</f>
        <v/>
      </c>
      <c r="CH73" s="65" t="str">
        <f>IF(AND('Submission Template'!$C95="final",'Submission Template'!$U95="yes",'Submission Template'!$AH95&lt;&gt;"yes"),$C99,$CH72)</f>
        <v/>
      </c>
      <c r="CI73" s="65" t="str">
        <f>IF(AND('Submission Template'!$C95="final",'Submission Template'!$Z95="yes",'Submission Template'!$AH95&lt;&gt;"yes"),$N99,$CI72)</f>
        <v/>
      </c>
      <c r="CJ73" s="65" t="str">
        <f>IF(AND('Submission Template'!$C95="final",'Submission Template'!$Z95="yes",'Submission Template'!$AH95&lt;&gt;"yes"),$M99,$CJ72)</f>
        <v/>
      </c>
      <c r="CK73" s="6"/>
      <c r="CL73" s="6"/>
    </row>
    <row r="74" spans="1:90" x14ac:dyDescent="0.2">
      <c r="A74" s="10"/>
      <c r="B74" s="82" t="str">
        <f>IF('Submission Template'!$BA$34=1,$AX74,"")</f>
        <v/>
      </c>
      <c r="C74" s="83" t="str">
        <f t="shared" si="1"/>
        <v/>
      </c>
      <c r="D74" s="84" t="str">
        <f>IF('Submission Template'!$BA$34=1,IF(AND('Submission Template'!U70="yes",'Submission Template'!BT70&lt;&gt;""),ROUND(AVERAGE(BD$36:BD74),2),""),"")</f>
        <v/>
      </c>
      <c r="E74" s="85" t="str">
        <f>IF('Submission Template'!$BA$34=1,IF($AX74&gt;1,IF(AND('Submission Template'!U70&lt;&gt;"no",'Submission Template'!BT70&lt;&gt;""),STDEV(BD$36:BD74),""),""),"")</f>
        <v/>
      </c>
      <c r="F74" s="86" t="str">
        <f>IF('Submission Template'!$BA$34=1,IF('Submission Template'!BT70&lt;&gt;"",G73,""),"")</f>
        <v/>
      </c>
      <c r="G74" s="86" t="str">
        <f>IF(AND('Submission Template'!$BA$34=1,'Submission Template'!$C70&lt;&gt;""),IF(OR($AX74=1,$AX74=0),0,IF('Submission Template'!$C70="initial",$G73,IF('Submission Template'!U70="yes",MAX(($F74+'Submission Template'!BT70-('Submission Template'!S$26+0.25*$E74)),0),$G73))),"")</f>
        <v/>
      </c>
      <c r="H74" s="86" t="str">
        <f t="shared" si="5"/>
        <v/>
      </c>
      <c r="I74" s="87" t="str">
        <f t="shared" si="6"/>
        <v/>
      </c>
      <c r="J74" s="87" t="str">
        <f t="shared" si="7"/>
        <v/>
      </c>
      <c r="K74" s="88" t="str">
        <f>IF(G74&lt;&gt;"",IF($BA74=1,IF(AND(J74&lt;&gt;1,I74=1,D74&lt;='Submission Template'!S$26),1,0),K73),"")</f>
        <v/>
      </c>
      <c r="L74" s="82" t="str">
        <f>IF('Submission Template'!$BB$34=1,$AY74,"")</f>
        <v/>
      </c>
      <c r="M74" s="83" t="str">
        <f t="shared" si="2"/>
        <v/>
      </c>
      <c r="N74" s="84" t="str">
        <f>IF('Submission Template'!$BB$34=1,IF(AND('Submission Template'!Z70="yes",'Submission Template'!BY70&lt;&gt;""),ROUND(AVERAGE(BE$36:BE74),2),""),"")</f>
        <v/>
      </c>
      <c r="O74" s="85" t="str">
        <f>IF('Submission Template'!$BB$34=1,IF($AY74&gt;1,IF(AND('Submission Template'!Z70&lt;&gt;"no",'Submission Template'!BY70&lt;&gt;""),STDEV(BE$36:BE74),""),""),"")</f>
        <v/>
      </c>
      <c r="P74" s="86" t="str">
        <f>IF('Submission Template'!$BB$34=1,IF('Submission Template'!BY70&lt;&gt;"",Q73,""),"")</f>
        <v/>
      </c>
      <c r="Q74" s="86" t="str">
        <f>IF(AND('Submission Template'!$BB$34=1,'Submission Template'!$C70&lt;&gt;""),IF(OR($AY74=1,$AY74=0),0,IF('Submission Template'!$C70="initial",$Q73,IF('Submission Template'!Z70="yes",MAX(($P74+'Submission Template'!BY70-('Submission Template'!V$26+0.25*$O74)),0),$Q73))),"")</f>
        <v/>
      </c>
      <c r="R74" s="86" t="str">
        <f t="shared" si="8"/>
        <v/>
      </c>
      <c r="S74" s="87" t="str">
        <f t="shared" si="9"/>
        <v/>
      </c>
      <c r="T74" s="87" t="str">
        <f t="shared" si="10"/>
        <v/>
      </c>
      <c r="U74" s="88" t="str">
        <f>IF(Q74&lt;&gt;"",IF($BB74=1,IF(AND(T74&lt;&gt;1,S74=1,N74&lt;='Submission Template'!V$26),1,0),U73),"")</f>
        <v/>
      </c>
      <c r="V74" s="10"/>
      <c r="W74" s="10"/>
      <c r="X74" s="10"/>
      <c r="Y74" s="10"/>
      <c r="Z74" s="10"/>
      <c r="AA74" s="10"/>
      <c r="AB74" s="10"/>
      <c r="AC74" s="10"/>
      <c r="AD74" s="10"/>
      <c r="AE74" s="10"/>
      <c r="AF74" s="148"/>
      <c r="AG74" s="149" t="str">
        <f>IF(AND(OR('Submission Template'!U70="yes",AND('Submission Template'!Z70="yes",'Submission Template'!$P$16="yes")),'Submission Template'!AH70="yes"),"Test cannot be invalid AND included in CumSum",IF(OR(AND($Q74&gt;$R74,$N74&lt;&gt;""),AND($G74&gt;H74,$D74&lt;&gt;"")),"Warning:  CumSum statistic exceeds the Action Limit.",""))</f>
        <v/>
      </c>
      <c r="AH74" s="18"/>
      <c r="AI74" s="18"/>
      <c r="AJ74" s="18"/>
      <c r="AK74" s="150"/>
      <c r="AL74" s="187"/>
      <c r="AM74" s="6"/>
      <c r="AN74" s="6"/>
      <c r="AO74" s="6"/>
      <c r="AP74" s="6"/>
      <c r="AQ74" s="23"/>
      <c r="AR74" s="25">
        <f>IF(AND('Submission Template'!BT70&lt;&gt;"",'Submission Template'!S$26&lt;&gt;"",'Submission Template'!U70&lt;&gt;""),1,0)</f>
        <v>0</v>
      </c>
      <c r="AS74" s="25">
        <f>IF(AND('Submission Template'!BY70&lt;&gt;"",'Submission Template'!V$26&lt;&gt;"",'Submission Template'!Z70&lt;&gt;""),1,0)</f>
        <v>0</v>
      </c>
      <c r="AT74" s="25"/>
      <c r="AU74" s="25" t="str">
        <f t="shared" si="0"/>
        <v/>
      </c>
      <c r="AV74" s="25" t="str">
        <f t="shared" si="0"/>
        <v/>
      </c>
      <c r="AW74" s="25"/>
      <c r="AX74" s="25" t="str">
        <f>IF('Submission Template'!$C70&lt;&gt;"",IF('Submission Template'!BT70&lt;&gt;"",IF('Submission Template'!U70="yes",AX73+1,AX73),AX73),"")</f>
        <v/>
      </c>
      <c r="AY74" s="25" t="str">
        <f>IF('Submission Template'!$C70&lt;&gt;"",IF('Submission Template'!BY70&lt;&gt;"",IF('Submission Template'!Z70="yes",AY73+1,AY73),AY73),"")</f>
        <v/>
      </c>
      <c r="AZ74" s="25"/>
      <c r="BA74" s="25" t="str">
        <f>IF('Submission Template'!BT70&lt;&gt;"",IF('Submission Template'!U70="yes",1,0),"")</f>
        <v/>
      </c>
      <c r="BB74" s="25" t="str">
        <f>IF('Submission Template'!BY70&lt;&gt;"",IF('Submission Template'!Z70="yes",1,0),"")</f>
        <v/>
      </c>
      <c r="BC74" s="25"/>
      <c r="BD74" s="25" t="str">
        <f>IF(AND('Submission Template'!U70="yes",'Submission Template'!BT70&lt;&gt;""),'Submission Template'!BT70,"")</f>
        <v/>
      </c>
      <c r="BE74" s="25" t="str">
        <f>IF(AND('Submission Template'!Z70="yes",'Submission Template'!BY70&lt;&gt;""),'Submission Template'!BY70,"")</f>
        <v/>
      </c>
      <c r="BF74" s="25"/>
      <c r="BG74" s="25"/>
      <c r="BH74" s="25"/>
      <c r="BI74" s="27"/>
      <c r="BJ74" s="25"/>
      <c r="BK74" s="40" t="str">
        <f>IF(AND($B74&lt;&gt;"",'Submission Template'!$BA$34=1),IF(AND('Submission Template'!U70="yes",$AX74&gt;1,'Submission Template'!BT70&lt;&gt;""),ROUND((($AU74*$E74)/($D74-'Submission Template'!S$26))^2+1,1),""),"")</f>
        <v/>
      </c>
      <c r="BL74" s="40" t="str">
        <f>IF(AND($L74&lt;&gt;"",'Submission Template'!$BB$34=1),IF(AND('Submission Template'!Z70="yes",$AY74&gt;1,'Submission Template'!BY70&lt;&gt;""),ROUND((($AV74*$O74)/($N74-'Submission Template'!V$26))^2+1,1),""),"")</f>
        <v/>
      </c>
      <c r="BM74" s="55">
        <f t="shared" si="3"/>
        <v>8</v>
      </c>
      <c r="BN74" s="6"/>
      <c r="BO74" s="6"/>
      <c r="BP74" s="6"/>
      <c r="BQ74" s="6"/>
      <c r="BR74" s="6"/>
      <c r="BS74" s="6"/>
      <c r="BT74" s="6"/>
      <c r="BU74" s="6"/>
      <c r="BV74" s="6"/>
      <c r="BW74" s="6"/>
      <c r="BX74" s="6"/>
      <c r="BY74" s="6"/>
      <c r="BZ74" s="6"/>
      <c r="CA74" s="6"/>
      <c r="CB74" s="6"/>
      <c r="CC74" s="6"/>
      <c r="CD74" s="6"/>
      <c r="CE74" s="6"/>
      <c r="CF74" s="65">
        <f>IF(AND('Submission Template'!C96="final",'Submission Template'!AH96="yes"),1,0)</f>
        <v>0</v>
      </c>
      <c r="CG74" s="65" t="str">
        <f>IF(AND('Submission Template'!$C96="final",'Submission Template'!$U96="yes",'Submission Template'!$AH96&lt;&gt;"yes"),$D100,$CG73)</f>
        <v/>
      </c>
      <c r="CH74" s="65" t="str">
        <f>IF(AND('Submission Template'!$C96="final",'Submission Template'!$U96="yes",'Submission Template'!$AH96&lt;&gt;"yes"),$C100,$CH73)</f>
        <v/>
      </c>
      <c r="CI74" s="65" t="str">
        <f>IF(AND('Submission Template'!$C96="final",'Submission Template'!$Z96="yes",'Submission Template'!$AH96&lt;&gt;"yes"),$N100,$CI73)</f>
        <v/>
      </c>
      <c r="CJ74" s="65" t="str">
        <f>IF(AND('Submission Template'!$C96="final",'Submission Template'!$Z96="yes",'Submission Template'!$AH96&lt;&gt;"yes"),$M100,$CJ73)</f>
        <v/>
      </c>
      <c r="CK74" s="6"/>
      <c r="CL74" s="6"/>
    </row>
    <row r="75" spans="1:90" x14ac:dyDescent="0.2">
      <c r="A75" s="10"/>
      <c r="B75" s="82" t="str">
        <f>IF('Submission Template'!$BA$34=1,$AX75,"")</f>
        <v/>
      </c>
      <c r="C75" s="83" t="str">
        <f t="shared" si="1"/>
        <v/>
      </c>
      <c r="D75" s="84" t="str">
        <f>IF('Submission Template'!$BA$34=1,IF(AND('Submission Template'!U71="yes",'Submission Template'!BT71&lt;&gt;""),ROUND(AVERAGE(BD$36:BD75),2),""),"")</f>
        <v/>
      </c>
      <c r="E75" s="85" t="str">
        <f>IF('Submission Template'!$BA$34=1,IF($AX75&gt;1,IF(AND('Submission Template'!U71&lt;&gt;"no",'Submission Template'!BT71&lt;&gt;""),STDEV(BD$36:BD75),""),""),"")</f>
        <v/>
      </c>
      <c r="F75" s="86" t="str">
        <f>IF('Submission Template'!$BA$34=1,IF('Submission Template'!BT71&lt;&gt;"",G74,""),"")</f>
        <v/>
      </c>
      <c r="G75" s="86" t="str">
        <f>IF(AND('Submission Template'!$BA$34=1,'Submission Template'!$C71&lt;&gt;""),IF(OR($AX75=1,$AX75=0),0,IF('Submission Template'!$C71="initial",$G74,IF('Submission Template'!U71="yes",MAX(($F75+'Submission Template'!BT71-('Submission Template'!S$26+0.25*$E75)),0),$G74))),"")</f>
        <v/>
      </c>
      <c r="H75" s="86" t="str">
        <f t="shared" si="5"/>
        <v/>
      </c>
      <c r="I75" s="87" t="str">
        <f t="shared" si="6"/>
        <v/>
      </c>
      <c r="J75" s="87" t="str">
        <f t="shared" si="7"/>
        <v/>
      </c>
      <c r="K75" s="88" t="str">
        <f>IF(G75&lt;&gt;"",IF($BA75=1,IF(AND(J75&lt;&gt;1,I75=1,D75&lt;='Submission Template'!S$26),1,0),K74),"")</f>
        <v/>
      </c>
      <c r="L75" s="82" t="str">
        <f>IF('Submission Template'!$BB$34=1,$AY75,"")</f>
        <v/>
      </c>
      <c r="M75" s="83" t="str">
        <f t="shared" si="2"/>
        <v/>
      </c>
      <c r="N75" s="84" t="str">
        <f>IF('Submission Template'!$BB$34=1,IF(AND('Submission Template'!Z71="yes",'Submission Template'!BY71&lt;&gt;""),ROUND(AVERAGE(BE$36:BE75),2),""),"")</f>
        <v/>
      </c>
      <c r="O75" s="85" t="str">
        <f>IF('Submission Template'!$BB$34=1,IF($AY75&gt;1,IF(AND('Submission Template'!Z71&lt;&gt;"no",'Submission Template'!BY71&lt;&gt;""),STDEV(BE$36:BE75),""),""),"")</f>
        <v/>
      </c>
      <c r="P75" s="86" t="str">
        <f>IF('Submission Template'!$BB$34=1,IF('Submission Template'!BY71&lt;&gt;"",Q74,""),"")</f>
        <v/>
      </c>
      <c r="Q75" s="86" t="str">
        <f>IF(AND('Submission Template'!$BB$34=1,'Submission Template'!$C71&lt;&gt;""),IF(OR($AY75=1,$AY75=0),0,IF('Submission Template'!$C71="initial",$Q74,IF('Submission Template'!Z71="yes",MAX(($P75+'Submission Template'!BY71-('Submission Template'!V$26+0.25*$O75)),0),$Q74))),"")</f>
        <v/>
      </c>
      <c r="R75" s="86" t="str">
        <f t="shared" si="8"/>
        <v/>
      </c>
      <c r="S75" s="87" t="str">
        <f t="shared" si="9"/>
        <v/>
      </c>
      <c r="T75" s="87" t="str">
        <f t="shared" si="10"/>
        <v/>
      </c>
      <c r="U75" s="88" t="str">
        <f>IF(Q75&lt;&gt;"",IF($BB75=1,IF(AND(T75&lt;&gt;1,S75=1,N75&lt;='Submission Template'!V$26),1,0),U74),"")</f>
        <v/>
      </c>
      <c r="V75" s="10"/>
      <c r="W75" s="10"/>
      <c r="X75" s="10"/>
      <c r="Y75" s="10"/>
      <c r="Z75" s="10"/>
      <c r="AA75" s="10"/>
      <c r="AB75" s="10"/>
      <c r="AC75" s="10"/>
      <c r="AD75" s="10"/>
      <c r="AE75" s="10"/>
      <c r="AF75" s="148"/>
      <c r="AG75" s="149" t="str">
        <f>IF(AND(OR('Submission Template'!U71="yes",AND('Submission Template'!Z71="yes",'Submission Template'!$P$16="yes")),'Submission Template'!AH71="yes"),"Test cannot be invalid AND included in CumSum",IF(OR(AND($Q75&gt;$R75,$N75&lt;&gt;""),AND($G75&gt;H75,$D75&lt;&gt;"")),"Warning:  CumSum statistic exceeds the Action Limit.",""))</f>
        <v/>
      </c>
      <c r="AH75" s="18"/>
      <c r="AI75" s="18"/>
      <c r="AJ75" s="18"/>
      <c r="AK75" s="150"/>
      <c r="AL75" s="187"/>
      <c r="AM75" s="6"/>
      <c r="AN75" s="6"/>
      <c r="AO75" s="6"/>
      <c r="AP75" s="6"/>
      <c r="AQ75" s="23"/>
      <c r="AR75" s="25">
        <f>IF(AND('Submission Template'!BT71&lt;&gt;"",'Submission Template'!S$26&lt;&gt;"",'Submission Template'!U71&lt;&gt;""),1,0)</f>
        <v>0</v>
      </c>
      <c r="AS75" s="25">
        <f>IF(AND('Submission Template'!BY71&lt;&gt;"",'Submission Template'!V$26&lt;&gt;"",'Submission Template'!Z71&lt;&gt;""),1,0)</f>
        <v>0</v>
      </c>
      <c r="AT75" s="25"/>
      <c r="AU75" s="25" t="str">
        <f t="shared" si="0"/>
        <v/>
      </c>
      <c r="AV75" s="25" t="str">
        <f t="shared" si="0"/>
        <v/>
      </c>
      <c r="AW75" s="25"/>
      <c r="AX75" s="25" t="str">
        <f>IF('Submission Template'!$C71&lt;&gt;"",IF('Submission Template'!BT71&lt;&gt;"",IF('Submission Template'!U71="yes",AX74+1,AX74),AX74),"")</f>
        <v/>
      </c>
      <c r="AY75" s="25" t="str">
        <f>IF('Submission Template'!$C71&lt;&gt;"",IF('Submission Template'!BY71&lt;&gt;"",IF('Submission Template'!Z71="yes",AY74+1,AY74),AY74),"")</f>
        <v/>
      </c>
      <c r="AZ75" s="25"/>
      <c r="BA75" s="25" t="str">
        <f>IF('Submission Template'!BT71&lt;&gt;"",IF('Submission Template'!U71="yes",1,0),"")</f>
        <v/>
      </c>
      <c r="BB75" s="25" t="str">
        <f>IF('Submission Template'!BY71&lt;&gt;"",IF('Submission Template'!Z71="yes",1,0),"")</f>
        <v/>
      </c>
      <c r="BC75" s="25"/>
      <c r="BD75" s="25" t="str">
        <f>IF(AND('Submission Template'!U71="yes",'Submission Template'!BT71&lt;&gt;""),'Submission Template'!BT71,"")</f>
        <v/>
      </c>
      <c r="BE75" s="25" t="str">
        <f>IF(AND('Submission Template'!Z71="yes",'Submission Template'!BY71&lt;&gt;""),'Submission Template'!BY71,"")</f>
        <v/>
      </c>
      <c r="BF75" s="25"/>
      <c r="BG75" s="25"/>
      <c r="BH75" s="25"/>
      <c r="BI75" s="27"/>
      <c r="BJ75" s="25"/>
      <c r="BK75" s="40" t="str">
        <f>IF(AND($B75&lt;&gt;"",'Submission Template'!$BA$34=1),IF(AND('Submission Template'!U71="yes",$AX75&gt;1,'Submission Template'!BT71&lt;&gt;""),ROUND((($AU75*$E75)/($D75-'Submission Template'!S$26))^2+1,1),""),"")</f>
        <v/>
      </c>
      <c r="BL75" s="40" t="str">
        <f>IF(AND($L75&lt;&gt;"",'Submission Template'!$BB$34=1),IF(AND('Submission Template'!Z71="yes",$AY75&gt;1,'Submission Template'!BY71&lt;&gt;""),ROUND((($AV75*$O75)/($N75-'Submission Template'!V$26))^2+1,1),""),"")</f>
        <v/>
      </c>
      <c r="BM75" s="55">
        <f t="shared" si="3"/>
        <v>8</v>
      </c>
      <c r="BN75" s="6"/>
      <c r="BO75" s="6"/>
      <c r="BP75" s="6"/>
      <c r="BQ75" s="6"/>
      <c r="BR75" s="6"/>
      <c r="BS75" s="6"/>
      <c r="BT75" s="6"/>
      <c r="BU75" s="6"/>
      <c r="BV75" s="6"/>
      <c r="BW75" s="6"/>
      <c r="BX75" s="6"/>
      <c r="BY75" s="6"/>
      <c r="BZ75" s="6"/>
      <c r="CA75" s="6"/>
      <c r="CB75" s="6"/>
      <c r="CC75" s="6"/>
      <c r="CD75" s="6"/>
      <c r="CE75" s="6"/>
      <c r="CF75" s="65">
        <f>IF(AND('Submission Template'!C97="final",'Submission Template'!AH97="yes"),1,0)</f>
        <v>0</v>
      </c>
      <c r="CG75" s="65" t="str">
        <f>IF(AND('Submission Template'!$C97="final",'Submission Template'!$U97="yes",'Submission Template'!$AH97&lt;&gt;"yes"),$D101,$CG74)</f>
        <v/>
      </c>
      <c r="CH75" s="65" t="str">
        <f>IF(AND('Submission Template'!$C97="final",'Submission Template'!$U97="yes",'Submission Template'!$AH97&lt;&gt;"yes"),$C101,$CH74)</f>
        <v/>
      </c>
      <c r="CI75" s="65" t="str">
        <f>IF(AND('Submission Template'!$C97="final",'Submission Template'!$Z97="yes",'Submission Template'!$AH97&lt;&gt;"yes"),$N101,$CI74)</f>
        <v/>
      </c>
      <c r="CJ75" s="65" t="str">
        <f>IF(AND('Submission Template'!$C97="final",'Submission Template'!$Z97="yes",'Submission Template'!$AH97&lt;&gt;"yes"),$M101,$CJ74)</f>
        <v/>
      </c>
      <c r="CK75" s="6"/>
      <c r="CL75" s="6"/>
    </row>
    <row r="76" spans="1:90" x14ac:dyDescent="0.2">
      <c r="A76" s="10"/>
      <c r="B76" s="82" t="str">
        <f>IF('Submission Template'!$BA$34=1,$AX76,"")</f>
        <v/>
      </c>
      <c r="C76" s="83" t="str">
        <f t="shared" si="1"/>
        <v/>
      </c>
      <c r="D76" s="84" t="str">
        <f>IF('Submission Template'!$BA$34=1,IF(AND('Submission Template'!U72="yes",'Submission Template'!BT72&lt;&gt;""),ROUND(AVERAGE(BD$36:BD76),2),""),"")</f>
        <v/>
      </c>
      <c r="E76" s="85" t="str">
        <f>IF('Submission Template'!$BA$34=1,IF($AX76&gt;1,IF(AND('Submission Template'!U72&lt;&gt;"no",'Submission Template'!BT72&lt;&gt;""),STDEV(BD$36:BD76),""),""),"")</f>
        <v/>
      </c>
      <c r="F76" s="86" t="str">
        <f>IF('Submission Template'!$BA$34=1,IF('Submission Template'!BT72&lt;&gt;"",G75,""),"")</f>
        <v/>
      </c>
      <c r="G76" s="86" t="str">
        <f>IF(AND('Submission Template'!$BA$34=1,'Submission Template'!$C72&lt;&gt;""),IF(OR($AX76=1,$AX76=0),0,IF('Submission Template'!$C72="initial",$G75,IF('Submission Template'!U72="yes",MAX(($F76+'Submission Template'!BT72-('Submission Template'!S$26+0.25*$E76)),0),$G75))),"")</f>
        <v/>
      </c>
      <c r="H76" s="86" t="str">
        <f t="shared" si="5"/>
        <v/>
      </c>
      <c r="I76" s="87" t="str">
        <f t="shared" si="6"/>
        <v/>
      </c>
      <c r="J76" s="87" t="str">
        <f t="shared" si="7"/>
        <v/>
      </c>
      <c r="K76" s="88" t="str">
        <f>IF(G76&lt;&gt;"",IF($BA76=1,IF(AND(J76&lt;&gt;1,I76=1,D76&lt;='Submission Template'!S$26),1,0),K75),"")</f>
        <v/>
      </c>
      <c r="L76" s="82" t="str">
        <f>IF('Submission Template'!$BB$34=1,$AY76,"")</f>
        <v/>
      </c>
      <c r="M76" s="83" t="str">
        <f t="shared" si="2"/>
        <v/>
      </c>
      <c r="N76" s="84" t="str">
        <f>IF('Submission Template'!$BB$34=1,IF(AND('Submission Template'!Z72="yes",'Submission Template'!BY72&lt;&gt;""),ROUND(AVERAGE(BE$36:BE76),2),""),"")</f>
        <v/>
      </c>
      <c r="O76" s="85" t="str">
        <f>IF('Submission Template'!$BB$34=1,IF($AY76&gt;1,IF(AND('Submission Template'!Z72&lt;&gt;"no",'Submission Template'!BY72&lt;&gt;""),STDEV(BE$36:BE76),""),""),"")</f>
        <v/>
      </c>
      <c r="P76" s="86" t="str">
        <f>IF('Submission Template'!$BB$34=1,IF('Submission Template'!BY72&lt;&gt;"",Q75,""),"")</f>
        <v/>
      </c>
      <c r="Q76" s="86" t="str">
        <f>IF(AND('Submission Template'!$BB$34=1,'Submission Template'!$C72&lt;&gt;""),IF(OR($AY76=1,$AY76=0),0,IF('Submission Template'!$C72="initial",$Q75,IF('Submission Template'!Z72="yes",MAX(($P76+'Submission Template'!BY72-('Submission Template'!V$26+0.25*$O76)),0),$Q75))),"")</f>
        <v/>
      </c>
      <c r="R76" s="86" t="str">
        <f t="shared" si="8"/>
        <v/>
      </c>
      <c r="S76" s="87" t="str">
        <f t="shared" si="9"/>
        <v/>
      </c>
      <c r="T76" s="87" t="str">
        <f t="shared" si="10"/>
        <v/>
      </c>
      <c r="U76" s="88" t="str">
        <f>IF(Q76&lt;&gt;"",IF($BB76=1,IF(AND(T76&lt;&gt;1,S76=1,N76&lt;='Submission Template'!V$26),1,0),U75),"")</f>
        <v/>
      </c>
      <c r="V76" s="10"/>
      <c r="W76" s="10"/>
      <c r="X76" s="10"/>
      <c r="Y76" s="10"/>
      <c r="Z76" s="10"/>
      <c r="AA76" s="10"/>
      <c r="AB76" s="10"/>
      <c r="AC76" s="10"/>
      <c r="AD76" s="10"/>
      <c r="AE76" s="10"/>
      <c r="AF76" s="148"/>
      <c r="AG76" s="149" t="str">
        <f>IF(AND(OR('Submission Template'!U72="yes",AND('Submission Template'!Z72="yes",'Submission Template'!$P$16="yes")),'Submission Template'!AH72="yes"),"Test cannot be invalid AND included in CumSum",IF(OR(AND($Q76&gt;$R76,$N76&lt;&gt;""),AND($G76&gt;H76,$D76&lt;&gt;"")),"Warning:  CumSum statistic exceeds the Action Limit.",""))</f>
        <v/>
      </c>
      <c r="AH76" s="18"/>
      <c r="AI76" s="18"/>
      <c r="AJ76" s="18"/>
      <c r="AK76" s="150"/>
      <c r="AL76" s="187"/>
      <c r="AM76" s="6"/>
      <c r="AN76" s="6"/>
      <c r="AO76" s="6"/>
      <c r="AP76" s="6"/>
      <c r="AQ76" s="23"/>
      <c r="AR76" s="25">
        <f>IF(AND('Submission Template'!BT72&lt;&gt;"",'Submission Template'!S$26&lt;&gt;"",'Submission Template'!U72&lt;&gt;""),1,0)</f>
        <v>0</v>
      </c>
      <c r="AS76" s="25">
        <f>IF(AND('Submission Template'!BY72&lt;&gt;"",'Submission Template'!V$26&lt;&gt;"",'Submission Template'!Z72&lt;&gt;""),1,0)</f>
        <v>0</v>
      </c>
      <c r="AT76" s="25"/>
      <c r="AU76" s="25" t="str">
        <f t="shared" si="0"/>
        <v/>
      </c>
      <c r="AV76" s="25" t="str">
        <f t="shared" si="0"/>
        <v/>
      </c>
      <c r="AW76" s="25"/>
      <c r="AX76" s="25" t="str">
        <f>IF('Submission Template'!$C72&lt;&gt;"",IF('Submission Template'!BT72&lt;&gt;"",IF('Submission Template'!U72="yes",AX75+1,AX75),AX75),"")</f>
        <v/>
      </c>
      <c r="AY76" s="25" t="str">
        <f>IF('Submission Template'!$C72&lt;&gt;"",IF('Submission Template'!BY72&lt;&gt;"",IF('Submission Template'!Z72="yes",AY75+1,AY75),AY75),"")</f>
        <v/>
      </c>
      <c r="AZ76" s="25"/>
      <c r="BA76" s="25" t="str">
        <f>IF('Submission Template'!BT72&lt;&gt;"",IF('Submission Template'!U72="yes",1,0),"")</f>
        <v/>
      </c>
      <c r="BB76" s="25" t="str">
        <f>IF('Submission Template'!BY72&lt;&gt;"",IF('Submission Template'!Z72="yes",1,0),"")</f>
        <v/>
      </c>
      <c r="BC76" s="25"/>
      <c r="BD76" s="25" t="str">
        <f>IF(AND('Submission Template'!U72="yes",'Submission Template'!BT72&lt;&gt;""),'Submission Template'!BT72,"")</f>
        <v/>
      </c>
      <c r="BE76" s="25" t="str">
        <f>IF(AND('Submission Template'!Z72="yes",'Submission Template'!BY72&lt;&gt;""),'Submission Template'!BY72,"")</f>
        <v/>
      </c>
      <c r="BF76" s="25"/>
      <c r="BG76" s="25"/>
      <c r="BH76" s="25"/>
      <c r="BI76" s="27"/>
      <c r="BJ76" s="25"/>
      <c r="BK76" s="40" t="str">
        <f>IF(AND($B76&lt;&gt;"",'Submission Template'!$BA$34=1),IF(AND('Submission Template'!U72="yes",$AX76&gt;1,'Submission Template'!BT72&lt;&gt;""),ROUND((($AU76*$E76)/($D76-'Submission Template'!S$26))^2+1,1),""),"")</f>
        <v/>
      </c>
      <c r="BL76" s="40" t="str">
        <f>IF(AND($L76&lt;&gt;"",'Submission Template'!$BB$34=1),IF(AND('Submission Template'!Z72="yes",$AY76&gt;1,'Submission Template'!BY72&lt;&gt;""),ROUND((($AV76*$O76)/($N76-'Submission Template'!V$26))^2+1,1),""),"")</f>
        <v/>
      </c>
      <c r="BM76" s="55">
        <f t="shared" si="3"/>
        <v>8</v>
      </c>
      <c r="BN76" s="6"/>
      <c r="BO76" s="6"/>
      <c r="BP76" s="6"/>
      <c r="BQ76" s="6"/>
      <c r="BR76" s="6"/>
      <c r="BS76" s="6"/>
      <c r="BT76" s="6"/>
      <c r="BU76" s="6"/>
      <c r="BV76" s="6"/>
      <c r="BW76" s="6"/>
      <c r="BX76" s="6"/>
      <c r="BY76" s="6"/>
      <c r="BZ76" s="6"/>
      <c r="CA76" s="6"/>
      <c r="CB76" s="6"/>
      <c r="CC76" s="6"/>
      <c r="CD76" s="6"/>
      <c r="CE76" s="6"/>
      <c r="CF76" s="65">
        <f>IF(AND('Submission Template'!C98="final",'Submission Template'!AH98="yes"),1,0)</f>
        <v>0</v>
      </c>
      <c r="CG76" s="65" t="str">
        <f>IF(AND('Submission Template'!$C98="final",'Submission Template'!$U98="yes",'Submission Template'!$AH98&lt;&gt;"yes"),$D102,$CG75)</f>
        <v/>
      </c>
      <c r="CH76" s="65" t="str">
        <f>IF(AND('Submission Template'!$C98="final",'Submission Template'!$U98="yes",'Submission Template'!$AH98&lt;&gt;"yes"),$C102,$CH75)</f>
        <v/>
      </c>
      <c r="CI76" s="65" t="str">
        <f>IF(AND('Submission Template'!$C98="final",'Submission Template'!$Z98="yes",'Submission Template'!$AH98&lt;&gt;"yes"),$N102,$CI75)</f>
        <v/>
      </c>
      <c r="CJ76" s="65" t="str">
        <f>IF(AND('Submission Template'!$C98="final",'Submission Template'!$Z98="yes",'Submission Template'!$AH98&lt;&gt;"yes"),$M102,$CJ75)</f>
        <v/>
      </c>
      <c r="CK76" s="6"/>
      <c r="CL76" s="6"/>
    </row>
    <row r="77" spans="1:90" x14ac:dyDescent="0.2">
      <c r="A77" s="10"/>
      <c r="B77" s="82" t="str">
        <f>IF('Submission Template'!$BA$34=1,$AX77,"")</f>
        <v/>
      </c>
      <c r="C77" s="83" t="str">
        <f t="shared" si="1"/>
        <v/>
      </c>
      <c r="D77" s="84" t="str">
        <f>IF('Submission Template'!$BA$34=1,IF(AND('Submission Template'!U73="yes",'Submission Template'!BT73&lt;&gt;""),ROUND(AVERAGE(BD$36:BD77),2),""),"")</f>
        <v/>
      </c>
      <c r="E77" s="85" t="str">
        <f>IF('Submission Template'!$BA$34=1,IF($AX77&gt;1,IF(AND('Submission Template'!U73&lt;&gt;"no",'Submission Template'!BT73&lt;&gt;""),STDEV(BD$36:BD77),""),""),"")</f>
        <v/>
      </c>
      <c r="F77" s="86" t="str">
        <f>IF('Submission Template'!$BA$34=1,IF('Submission Template'!BT73&lt;&gt;"",G76,""),"")</f>
        <v/>
      </c>
      <c r="G77" s="86" t="str">
        <f>IF(AND('Submission Template'!$BA$34=1,'Submission Template'!$C73&lt;&gt;""),IF(OR($AX77=1,$AX77=0),0,IF('Submission Template'!$C73="initial",$G76,IF('Submission Template'!U73="yes",MAX(($F77+'Submission Template'!BT73-('Submission Template'!S$26+0.25*$E77)),0),$G76))),"")</f>
        <v/>
      </c>
      <c r="H77" s="86" t="str">
        <f t="shared" si="5"/>
        <v/>
      </c>
      <c r="I77" s="87" t="str">
        <f t="shared" si="6"/>
        <v/>
      </c>
      <c r="J77" s="87" t="str">
        <f t="shared" si="7"/>
        <v/>
      </c>
      <c r="K77" s="88" t="str">
        <f>IF(G77&lt;&gt;"",IF($BA77=1,IF(AND(J77&lt;&gt;1,I77=1,D77&lt;='Submission Template'!S$26),1,0),K76),"")</f>
        <v/>
      </c>
      <c r="L77" s="82" t="str">
        <f>IF('Submission Template'!$BB$34=1,$AY77,"")</f>
        <v/>
      </c>
      <c r="M77" s="83" t="str">
        <f t="shared" si="2"/>
        <v/>
      </c>
      <c r="N77" s="84" t="str">
        <f>IF('Submission Template'!$BB$34=1,IF(AND('Submission Template'!Z73="yes",'Submission Template'!BY73&lt;&gt;""),ROUND(AVERAGE(BE$36:BE77),2),""),"")</f>
        <v/>
      </c>
      <c r="O77" s="85" t="str">
        <f>IF('Submission Template'!$BB$34=1,IF($AY77&gt;1,IF(AND('Submission Template'!Z73&lt;&gt;"no",'Submission Template'!BY73&lt;&gt;""),STDEV(BE$36:BE77),""),""),"")</f>
        <v/>
      </c>
      <c r="P77" s="86" t="str">
        <f>IF('Submission Template'!$BB$34=1,IF('Submission Template'!BY73&lt;&gt;"",Q76,""),"")</f>
        <v/>
      </c>
      <c r="Q77" s="86" t="str">
        <f>IF(AND('Submission Template'!$BB$34=1,'Submission Template'!$C73&lt;&gt;""),IF(OR($AY77=1,$AY77=0),0,IF('Submission Template'!$C73="initial",$Q76,IF('Submission Template'!Z73="yes",MAX(($P77+'Submission Template'!BY73-('Submission Template'!V$26+0.25*$O77)),0),$Q76))),"")</f>
        <v/>
      </c>
      <c r="R77" s="86" t="str">
        <f t="shared" si="8"/>
        <v/>
      </c>
      <c r="S77" s="87" t="str">
        <f t="shared" si="9"/>
        <v/>
      </c>
      <c r="T77" s="87" t="str">
        <f t="shared" si="10"/>
        <v/>
      </c>
      <c r="U77" s="88" t="str">
        <f>IF(Q77&lt;&gt;"",IF($BB77=1,IF(AND(T77&lt;&gt;1,S77=1,N77&lt;='Submission Template'!V$26),1,0),U76),"")</f>
        <v/>
      </c>
      <c r="V77" s="10"/>
      <c r="W77" s="10"/>
      <c r="X77" s="10"/>
      <c r="Y77" s="10"/>
      <c r="Z77" s="10"/>
      <c r="AA77" s="10"/>
      <c r="AB77" s="10"/>
      <c r="AC77" s="10"/>
      <c r="AD77" s="10"/>
      <c r="AE77" s="10"/>
      <c r="AF77" s="148"/>
      <c r="AG77" s="149" t="str">
        <f>IF(AND(OR('Submission Template'!U73="yes",AND('Submission Template'!Z73="yes",'Submission Template'!$P$16="yes")),'Submission Template'!AH73="yes"),"Test cannot be invalid AND included in CumSum",IF(OR(AND($Q77&gt;$R77,$N77&lt;&gt;""),AND($G77&gt;H77,$D77&lt;&gt;"")),"Warning:  CumSum statistic exceeds the Action Limit.",""))</f>
        <v/>
      </c>
      <c r="AH77" s="18"/>
      <c r="AI77" s="18"/>
      <c r="AJ77" s="18"/>
      <c r="AK77" s="150"/>
      <c r="AL77" s="187"/>
      <c r="AM77" s="6"/>
      <c r="AN77" s="6"/>
      <c r="AO77" s="6"/>
      <c r="AP77" s="6"/>
      <c r="AQ77" s="23"/>
      <c r="AR77" s="25">
        <f>IF(AND('Submission Template'!BT73&lt;&gt;"",'Submission Template'!S$26&lt;&gt;"",'Submission Template'!U73&lt;&gt;""),1,0)</f>
        <v>0</v>
      </c>
      <c r="AS77" s="25">
        <f>IF(AND('Submission Template'!BY73&lt;&gt;"",'Submission Template'!V$26&lt;&gt;"",'Submission Template'!Z73&lt;&gt;""),1,0)</f>
        <v>0</v>
      </c>
      <c r="AT77" s="25"/>
      <c r="AU77" s="25" t="str">
        <f t="shared" si="0"/>
        <v/>
      </c>
      <c r="AV77" s="25" t="str">
        <f t="shared" si="0"/>
        <v/>
      </c>
      <c r="AW77" s="25"/>
      <c r="AX77" s="25" t="str">
        <f>IF('Submission Template'!$C73&lt;&gt;"",IF('Submission Template'!BT73&lt;&gt;"",IF('Submission Template'!U73="yes",AX76+1,AX76),AX76),"")</f>
        <v/>
      </c>
      <c r="AY77" s="25" t="str">
        <f>IF('Submission Template'!$C73&lt;&gt;"",IF('Submission Template'!BY73&lt;&gt;"",IF('Submission Template'!Z73="yes",AY76+1,AY76),AY76),"")</f>
        <v/>
      </c>
      <c r="AZ77" s="25"/>
      <c r="BA77" s="25" t="str">
        <f>IF('Submission Template'!BT73&lt;&gt;"",IF('Submission Template'!U73="yes",1,0),"")</f>
        <v/>
      </c>
      <c r="BB77" s="25" t="str">
        <f>IF('Submission Template'!BY73&lt;&gt;"",IF('Submission Template'!Z73="yes",1,0),"")</f>
        <v/>
      </c>
      <c r="BC77" s="25"/>
      <c r="BD77" s="25" t="str">
        <f>IF(AND('Submission Template'!U73="yes",'Submission Template'!BT73&lt;&gt;""),'Submission Template'!BT73,"")</f>
        <v/>
      </c>
      <c r="BE77" s="25" t="str">
        <f>IF(AND('Submission Template'!Z73="yes",'Submission Template'!BY73&lt;&gt;""),'Submission Template'!BY73,"")</f>
        <v/>
      </c>
      <c r="BF77" s="25"/>
      <c r="BG77" s="25"/>
      <c r="BH77" s="25"/>
      <c r="BI77" s="27"/>
      <c r="BJ77" s="25"/>
      <c r="BK77" s="40" t="str">
        <f>IF(AND($B77&lt;&gt;"",'Submission Template'!$BA$34=1),IF(AND('Submission Template'!U73="yes",$AX77&gt;1,'Submission Template'!BT73&lt;&gt;""),ROUND((($AU77*$E77)/($D77-'Submission Template'!S$26))^2+1,1),""),"")</f>
        <v/>
      </c>
      <c r="BL77" s="40" t="str">
        <f>IF(AND($L77&lt;&gt;"",'Submission Template'!$BB$34=1),IF(AND('Submission Template'!Z73="yes",$AY77&gt;1,'Submission Template'!BY73&lt;&gt;""),ROUND((($AV77*$O77)/($N77-'Submission Template'!V$26))^2+1,1),""),"")</f>
        <v/>
      </c>
      <c r="BM77" s="55">
        <f t="shared" si="3"/>
        <v>8</v>
      </c>
      <c r="BN77" s="6"/>
      <c r="BO77" s="6"/>
      <c r="BP77" s="6"/>
      <c r="BQ77" s="6"/>
      <c r="BR77" s="6"/>
      <c r="BS77" s="6"/>
      <c r="BT77" s="6"/>
      <c r="BU77" s="6"/>
      <c r="BV77" s="6"/>
      <c r="BW77" s="6"/>
      <c r="BX77" s="6"/>
      <c r="BY77" s="6"/>
      <c r="BZ77" s="6"/>
      <c r="CA77" s="6"/>
      <c r="CB77" s="6"/>
      <c r="CC77" s="6"/>
      <c r="CD77" s="6"/>
      <c r="CE77" s="6"/>
      <c r="CF77" s="65">
        <f>IF(AND('Submission Template'!C99="final",'Submission Template'!AH99="yes"),1,0)</f>
        <v>0</v>
      </c>
      <c r="CG77" s="65" t="str">
        <f>IF(AND('Submission Template'!$C99="final",'Submission Template'!$U99="yes",'Submission Template'!$AH99&lt;&gt;"yes"),$D103,$CG76)</f>
        <v/>
      </c>
      <c r="CH77" s="65" t="str">
        <f>IF(AND('Submission Template'!$C99="final",'Submission Template'!$U99="yes",'Submission Template'!$AH99&lt;&gt;"yes"),$C103,$CH76)</f>
        <v/>
      </c>
      <c r="CI77" s="65" t="str">
        <f>IF(AND('Submission Template'!$C99="final",'Submission Template'!$Z99="yes",'Submission Template'!$AH99&lt;&gt;"yes"),$N103,$CI76)</f>
        <v/>
      </c>
      <c r="CJ77" s="65" t="str">
        <f>IF(AND('Submission Template'!$C99="final",'Submission Template'!$Z99="yes",'Submission Template'!$AH99&lt;&gt;"yes"),$M103,$CJ76)</f>
        <v/>
      </c>
      <c r="CK77" s="6"/>
      <c r="CL77" s="6"/>
    </row>
    <row r="78" spans="1:90" x14ac:dyDescent="0.2">
      <c r="A78" s="10"/>
      <c r="B78" s="82" t="str">
        <f>IF('Submission Template'!$BA$34=1,$AX78,"")</f>
        <v/>
      </c>
      <c r="C78" s="83" t="str">
        <f t="shared" si="1"/>
        <v/>
      </c>
      <c r="D78" s="84" t="str">
        <f>IF('Submission Template'!$BA$34=1,IF(AND('Submission Template'!U74="yes",'Submission Template'!BT74&lt;&gt;""),ROUND(AVERAGE(BD$36:BD78),2),""),"")</f>
        <v/>
      </c>
      <c r="E78" s="85" t="str">
        <f>IF('Submission Template'!$BA$34=1,IF($AX78&gt;1,IF(AND('Submission Template'!U74&lt;&gt;"no",'Submission Template'!BT74&lt;&gt;""),STDEV(BD$36:BD78),""),""),"")</f>
        <v/>
      </c>
      <c r="F78" s="86" t="str">
        <f>IF('Submission Template'!$BA$34=1,IF('Submission Template'!BT74&lt;&gt;"",G77,""),"")</f>
        <v/>
      </c>
      <c r="G78" s="86" t="str">
        <f>IF(AND('Submission Template'!$BA$34=1,'Submission Template'!$C74&lt;&gt;""),IF(OR($AX78=1,$AX78=0),0,IF('Submission Template'!$C74="initial",$G77,IF('Submission Template'!U74="yes",MAX(($F78+'Submission Template'!BT74-('Submission Template'!S$26+0.25*$E78)),0),$G77))),"")</f>
        <v/>
      </c>
      <c r="H78" s="86" t="str">
        <f t="shared" si="5"/>
        <v/>
      </c>
      <c r="I78" s="87" t="str">
        <f t="shared" si="6"/>
        <v/>
      </c>
      <c r="J78" s="87" t="str">
        <f t="shared" si="7"/>
        <v/>
      </c>
      <c r="K78" s="88" t="str">
        <f>IF(G78&lt;&gt;"",IF($BA78=1,IF(AND(J78&lt;&gt;1,I78=1,D78&lt;='Submission Template'!S$26),1,0),K77),"")</f>
        <v/>
      </c>
      <c r="L78" s="82" t="str">
        <f>IF('Submission Template'!$BB$34=1,$AY78,"")</f>
        <v/>
      </c>
      <c r="M78" s="83" t="str">
        <f t="shared" si="2"/>
        <v/>
      </c>
      <c r="N78" s="84" t="str">
        <f>IF('Submission Template'!$BB$34=1,IF(AND('Submission Template'!Z74="yes",'Submission Template'!BY74&lt;&gt;""),ROUND(AVERAGE(BE$36:BE78),2),""),"")</f>
        <v/>
      </c>
      <c r="O78" s="85" t="str">
        <f>IF('Submission Template'!$BB$34=1,IF($AY78&gt;1,IF(AND('Submission Template'!Z74&lt;&gt;"no",'Submission Template'!BY74&lt;&gt;""),STDEV(BE$36:BE78),""),""),"")</f>
        <v/>
      </c>
      <c r="P78" s="86" t="str">
        <f>IF('Submission Template'!$BB$34=1,IF('Submission Template'!BY74&lt;&gt;"",Q77,""),"")</f>
        <v/>
      </c>
      <c r="Q78" s="86" t="str">
        <f>IF(AND('Submission Template'!$BB$34=1,'Submission Template'!$C74&lt;&gt;""),IF(OR($AY78=1,$AY78=0),0,IF('Submission Template'!$C74="initial",$Q77,IF('Submission Template'!Z74="yes",MAX(($P78+'Submission Template'!BY74-('Submission Template'!V$26+0.25*$O78)),0),$Q77))),"")</f>
        <v/>
      </c>
      <c r="R78" s="86" t="str">
        <f t="shared" si="8"/>
        <v/>
      </c>
      <c r="S78" s="87" t="str">
        <f t="shared" si="9"/>
        <v/>
      </c>
      <c r="T78" s="87" t="str">
        <f t="shared" si="10"/>
        <v/>
      </c>
      <c r="U78" s="88" t="str">
        <f>IF(Q78&lt;&gt;"",IF($BB78=1,IF(AND(T78&lt;&gt;1,S78=1,N78&lt;='Submission Template'!V$26),1,0),U77),"")</f>
        <v/>
      </c>
      <c r="V78" s="10"/>
      <c r="W78" s="10"/>
      <c r="X78" s="10"/>
      <c r="Y78" s="10"/>
      <c r="Z78" s="10"/>
      <c r="AA78" s="10"/>
      <c r="AB78" s="10"/>
      <c r="AC78" s="10"/>
      <c r="AD78" s="10"/>
      <c r="AE78" s="10"/>
      <c r="AF78" s="148"/>
      <c r="AG78" s="149" t="str">
        <f>IF(AND(OR('Submission Template'!U74="yes",AND('Submission Template'!Z74="yes",'Submission Template'!$P$16="yes")),'Submission Template'!AH74="yes"),"Test cannot be invalid AND included in CumSum",IF(OR(AND($Q78&gt;$R78,$N78&lt;&gt;""),AND($G78&gt;H78,$D78&lt;&gt;"")),"Warning:  CumSum statistic exceeds the Action Limit.",""))</f>
        <v/>
      </c>
      <c r="AH78" s="18"/>
      <c r="AI78" s="18"/>
      <c r="AJ78" s="18"/>
      <c r="AK78" s="150"/>
      <c r="AL78" s="187"/>
      <c r="AM78" s="6"/>
      <c r="AN78" s="6"/>
      <c r="AO78" s="6"/>
      <c r="AP78" s="6"/>
      <c r="AQ78" s="23"/>
      <c r="AR78" s="25">
        <f>IF(AND('Submission Template'!BT74&lt;&gt;"",'Submission Template'!S$26&lt;&gt;"",'Submission Template'!U74&lt;&gt;""),1,0)</f>
        <v>0</v>
      </c>
      <c r="AS78" s="25">
        <f>IF(AND('Submission Template'!BY74&lt;&gt;"",'Submission Template'!V$26&lt;&gt;"",'Submission Template'!Z74&lt;&gt;""),1,0)</f>
        <v>0</v>
      </c>
      <c r="AT78" s="25"/>
      <c r="AU78" s="25" t="str">
        <f t="shared" si="0"/>
        <v/>
      </c>
      <c r="AV78" s="25" t="str">
        <f t="shared" si="0"/>
        <v/>
      </c>
      <c r="AW78" s="25"/>
      <c r="AX78" s="25" t="str">
        <f>IF('Submission Template'!$C74&lt;&gt;"",IF('Submission Template'!BT74&lt;&gt;"",IF('Submission Template'!U74="yes",AX77+1,AX77),AX77),"")</f>
        <v/>
      </c>
      <c r="AY78" s="25" t="str">
        <f>IF('Submission Template'!$C74&lt;&gt;"",IF('Submission Template'!BY74&lt;&gt;"",IF('Submission Template'!Z74="yes",AY77+1,AY77),AY77),"")</f>
        <v/>
      </c>
      <c r="AZ78" s="25"/>
      <c r="BA78" s="25" t="str">
        <f>IF('Submission Template'!BT74&lt;&gt;"",IF('Submission Template'!U74="yes",1,0),"")</f>
        <v/>
      </c>
      <c r="BB78" s="25" t="str">
        <f>IF('Submission Template'!BY74&lt;&gt;"",IF('Submission Template'!Z74="yes",1,0),"")</f>
        <v/>
      </c>
      <c r="BC78" s="25"/>
      <c r="BD78" s="25" t="str">
        <f>IF(AND('Submission Template'!U74="yes",'Submission Template'!BT74&lt;&gt;""),'Submission Template'!BT74,"")</f>
        <v/>
      </c>
      <c r="BE78" s="25" t="str">
        <f>IF(AND('Submission Template'!Z74="yes",'Submission Template'!BY74&lt;&gt;""),'Submission Template'!BY74,"")</f>
        <v/>
      </c>
      <c r="BF78" s="25"/>
      <c r="BG78" s="25"/>
      <c r="BH78" s="25"/>
      <c r="BI78" s="27"/>
      <c r="BJ78" s="25"/>
      <c r="BK78" s="40" t="str">
        <f>IF(AND($B78&lt;&gt;"",'Submission Template'!$BA$34=1),IF(AND('Submission Template'!U74="yes",$AX78&gt;1,'Submission Template'!BT74&lt;&gt;""),ROUND((($AU78*$E78)/($D78-'Submission Template'!S$26))^2+1,1),""),"")</f>
        <v/>
      </c>
      <c r="BL78" s="40" t="str">
        <f>IF(AND($L78&lt;&gt;"",'Submission Template'!$BB$34=1),IF(AND('Submission Template'!Z74="yes",$AY78&gt;1,'Submission Template'!BY74&lt;&gt;""),ROUND((($AV78*$O78)/($N78-'Submission Template'!V$26))^2+1,1),""),"")</f>
        <v/>
      </c>
      <c r="BM78" s="55">
        <f t="shared" si="3"/>
        <v>8</v>
      </c>
      <c r="BN78" s="6"/>
      <c r="BO78" s="6"/>
      <c r="BP78" s="6"/>
      <c r="BQ78" s="6"/>
      <c r="BR78" s="6"/>
      <c r="BS78" s="6"/>
      <c r="BT78" s="6"/>
      <c r="BU78" s="6"/>
      <c r="BV78" s="6"/>
      <c r="BW78" s="6"/>
      <c r="BX78" s="6"/>
      <c r="BY78" s="6"/>
      <c r="BZ78" s="6"/>
      <c r="CA78" s="6"/>
      <c r="CB78" s="6"/>
      <c r="CC78" s="6"/>
      <c r="CD78" s="6"/>
      <c r="CE78" s="6"/>
      <c r="CF78" s="65">
        <f>IF(AND('Submission Template'!C100="final",'Submission Template'!AH100="yes"),1,0)</f>
        <v>0</v>
      </c>
      <c r="CG78" s="65" t="str">
        <f>IF(AND('Submission Template'!$C100="final",'Submission Template'!$U100="yes",'Submission Template'!$AH100&lt;&gt;"yes"),$D104,$CG77)</f>
        <v/>
      </c>
      <c r="CH78" s="65" t="str">
        <f>IF(AND('Submission Template'!$C100="final",'Submission Template'!$U100="yes",'Submission Template'!$AH100&lt;&gt;"yes"),$C104,$CH77)</f>
        <v/>
      </c>
      <c r="CI78" s="65" t="str">
        <f>IF(AND('Submission Template'!$C100="final",'Submission Template'!$Z100="yes",'Submission Template'!$AH100&lt;&gt;"yes"),$N104,$CI77)</f>
        <v/>
      </c>
      <c r="CJ78" s="65" t="str">
        <f>IF(AND('Submission Template'!$C100="final",'Submission Template'!$Z100="yes",'Submission Template'!$AH100&lt;&gt;"yes"),$M104,$CJ77)</f>
        <v/>
      </c>
      <c r="CK78" s="6"/>
      <c r="CL78" s="6"/>
    </row>
    <row r="79" spans="1:90" x14ac:dyDescent="0.2">
      <c r="A79" s="10"/>
      <c r="B79" s="82" t="str">
        <f>IF('Submission Template'!$BA$34=1,$AX79,"")</f>
        <v/>
      </c>
      <c r="C79" s="83" t="str">
        <f t="shared" si="1"/>
        <v/>
      </c>
      <c r="D79" s="84" t="str">
        <f>IF('Submission Template'!$BA$34=1,IF(AND('Submission Template'!U75="yes",'Submission Template'!BT75&lt;&gt;""),ROUND(AVERAGE(BD$36:BD79),2),""),"")</f>
        <v/>
      </c>
      <c r="E79" s="85" t="str">
        <f>IF('Submission Template'!$BA$34=1,IF($AX79&gt;1,IF(AND('Submission Template'!U75&lt;&gt;"no",'Submission Template'!BT75&lt;&gt;""),STDEV(BD$36:BD79),""),""),"")</f>
        <v/>
      </c>
      <c r="F79" s="86" t="str">
        <f>IF('Submission Template'!$BA$34=1,IF('Submission Template'!BT75&lt;&gt;"",G78,""),"")</f>
        <v/>
      </c>
      <c r="G79" s="86" t="str">
        <f>IF(AND('Submission Template'!$BA$34=1,'Submission Template'!$C75&lt;&gt;""),IF(OR($AX79=1,$AX79=0),0,IF('Submission Template'!$C75="initial",$G78,IF('Submission Template'!U75="yes",MAX(($F79+'Submission Template'!BT75-('Submission Template'!S$26+0.25*$E79)),0),$G78))),"")</f>
        <v/>
      </c>
      <c r="H79" s="86" t="str">
        <f t="shared" si="5"/>
        <v/>
      </c>
      <c r="I79" s="87" t="str">
        <f t="shared" si="6"/>
        <v/>
      </c>
      <c r="J79" s="87" t="str">
        <f t="shared" si="7"/>
        <v/>
      </c>
      <c r="K79" s="88" t="str">
        <f>IF(G79&lt;&gt;"",IF($BA79=1,IF(AND(J79&lt;&gt;1,I79=1,D79&lt;='Submission Template'!S$26),1,0),K78),"")</f>
        <v/>
      </c>
      <c r="L79" s="82" t="str">
        <f>IF('Submission Template'!$BB$34=1,$AY79,"")</f>
        <v/>
      </c>
      <c r="M79" s="83" t="str">
        <f t="shared" si="2"/>
        <v/>
      </c>
      <c r="N79" s="84" t="str">
        <f>IF('Submission Template'!$BB$34=1,IF(AND('Submission Template'!Z75="yes",'Submission Template'!BY75&lt;&gt;""),ROUND(AVERAGE(BE$36:BE79),2),""),"")</f>
        <v/>
      </c>
      <c r="O79" s="85" t="str">
        <f>IF('Submission Template'!$BB$34=1,IF($AY79&gt;1,IF(AND('Submission Template'!Z75&lt;&gt;"no",'Submission Template'!BY75&lt;&gt;""),STDEV(BE$36:BE79),""),""),"")</f>
        <v/>
      </c>
      <c r="P79" s="86" t="str">
        <f>IF('Submission Template'!$BB$34=1,IF('Submission Template'!BY75&lt;&gt;"",Q78,""),"")</f>
        <v/>
      </c>
      <c r="Q79" s="86" t="str">
        <f>IF(AND('Submission Template'!$BB$34=1,'Submission Template'!$C75&lt;&gt;""),IF(OR($AY79=1,$AY79=0),0,IF('Submission Template'!$C75="initial",$Q78,IF('Submission Template'!Z75="yes",MAX(($P79+'Submission Template'!BY75-('Submission Template'!V$26+0.25*$O79)),0),$Q78))),"")</f>
        <v/>
      </c>
      <c r="R79" s="86" t="str">
        <f t="shared" si="8"/>
        <v/>
      </c>
      <c r="S79" s="87" t="str">
        <f t="shared" si="9"/>
        <v/>
      </c>
      <c r="T79" s="87" t="str">
        <f t="shared" si="10"/>
        <v/>
      </c>
      <c r="U79" s="88" t="str">
        <f>IF(Q79&lt;&gt;"",IF($BB79=1,IF(AND(T79&lt;&gt;1,S79=1,N79&lt;='Submission Template'!V$26),1,0),U78),"")</f>
        <v/>
      </c>
      <c r="V79" s="10"/>
      <c r="W79" s="10"/>
      <c r="X79" s="10"/>
      <c r="Y79" s="10"/>
      <c r="Z79" s="10"/>
      <c r="AA79" s="10"/>
      <c r="AB79" s="10"/>
      <c r="AC79" s="10"/>
      <c r="AD79" s="10"/>
      <c r="AE79" s="10"/>
      <c r="AF79" s="148"/>
      <c r="AG79" s="149" t="str">
        <f>IF(AND(OR('Submission Template'!U75="yes",AND('Submission Template'!Z75="yes",'Submission Template'!$P$16="yes")),'Submission Template'!AH75="yes"),"Test cannot be invalid AND included in CumSum",IF(OR(AND($Q79&gt;$R79,$N79&lt;&gt;""),AND($G79&gt;H79,$D79&lt;&gt;"")),"Warning:  CumSum statistic exceeds the Action Limit.",""))</f>
        <v/>
      </c>
      <c r="AH79" s="18"/>
      <c r="AI79" s="18"/>
      <c r="AJ79" s="18"/>
      <c r="AK79" s="150"/>
      <c r="AL79" s="187"/>
      <c r="AM79" s="6"/>
      <c r="AN79" s="6"/>
      <c r="AO79" s="6"/>
      <c r="AP79" s="6"/>
      <c r="AQ79" s="23"/>
      <c r="AR79" s="25">
        <f>IF(AND('Submission Template'!BT75&lt;&gt;"",'Submission Template'!S$26&lt;&gt;"",'Submission Template'!U75&lt;&gt;""),1,0)</f>
        <v>0</v>
      </c>
      <c r="AS79" s="25">
        <f>IF(AND('Submission Template'!BY75&lt;&gt;"",'Submission Template'!V$26&lt;&gt;"",'Submission Template'!Z75&lt;&gt;""),1,0)</f>
        <v>0</v>
      </c>
      <c r="AT79" s="25"/>
      <c r="AU79" s="25" t="str">
        <f t="shared" si="0"/>
        <v/>
      </c>
      <c r="AV79" s="25" t="str">
        <f t="shared" si="0"/>
        <v/>
      </c>
      <c r="AW79" s="25"/>
      <c r="AX79" s="25" t="str">
        <f>IF('Submission Template'!$C75&lt;&gt;"",IF('Submission Template'!BT75&lt;&gt;"",IF('Submission Template'!U75="yes",AX78+1,AX78),AX78),"")</f>
        <v/>
      </c>
      <c r="AY79" s="25" t="str">
        <f>IF('Submission Template'!$C75&lt;&gt;"",IF('Submission Template'!BY75&lt;&gt;"",IF('Submission Template'!Z75="yes",AY78+1,AY78),AY78),"")</f>
        <v/>
      </c>
      <c r="AZ79" s="25"/>
      <c r="BA79" s="25" t="str">
        <f>IF('Submission Template'!BT75&lt;&gt;"",IF('Submission Template'!U75="yes",1,0),"")</f>
        <v/>
      </c>
      <c r="BB79" s="25" t="str">
        <f>IF('Submission Template'!BY75&lt;&gt;"",IF('Submission Template'!Z75="yes",1,0),"")</f>
        <v/>
      </c>
      <c r="BC79" s="25"/>
      <c r="BD79" s="25" t="str">
        <f>IF(AND('Submission Template'!U75="yes",'Submission Template'!BT75&lt;&gt;""),'Submission Template'!BT75,"")</f>
        <v/>
      </c>
      <c r="BE79" s="25" t="str">
        <f>IF(AND('Submission Template'!Z75="yes",'Submission Template'!BY75&lt;&gt;""),'Submission Template'!BY75,"")</f>
        <v/>
      </c>
      <c r="BF79" s="25"/>
      <c r="BG79" s="25"/>
      <c r="BH79" s="25"/>
      <c r="BI79" s="27"/>
      <c r="BJ79" s="25"/>
      <c r="BK79" s="40" t="str">
        <f>IF(AND($B79&lt;&gt;"",'Submission Template'!$BA$34=1),IF(AND('Submission Template'!U75="yes",$AX79&gt;1,'Submission Template'!BT75&lt;&gt;""),ROUND((($AU79*$E79)/($D79-'Submission Template'!S$26))^2+1,1),""),"")</f>
        <v/>
      </c>
      <c r="BL79" s="40" t="str">
        <f>IF(AND($L79&lt;&gt;"",'Submission Template'!$BB$34=1),IF(AND('Submission Template'!Z75="yes",$AY79&gt;1,'Submission Template'!BY75&lt;&gt;""),ROUND((($AV79*$O79)/($N79-'Submission Template'!V$26))^2+1,1),""),"")</f>
        <v/>
      </c>
      <c r="BM79" s="55">
        <f t="shared" si="3"/>
        <v>8</v>
      </c>
      <c r="BN79" s="6"/>
      <c r="BO79" s="6"/>
      <c r="BP79" s="6"/>
      <c r="BQ79" s="6"/>
      <c r="BR79" s="6"/>
      <c r="BS79" s="6"/>
      <c r="BT79" s="6"/>
      <c r="BU79" s="6"/>
      <c r="BV79" s="6"/>
      <c r="BW79" s="6"/>
      <c r="BX79" s="6"/>
      <c r="BY79" s="6"/>
      <c r="BZ79" s="6"/>
      <c r="CA79" s="6"/>
      <c r="CB79" s="6"/>
      <c r="CC79" s="6"/>
      <c r="CD79" s="6"/>
      <c r="CE79" s="6"/>
      <c r="CF79" s="65">
        <f>IF(AND('Submission Template'!C101="final",'Submission Template'!AH101="yes"),1,0)</f>
        <v>0</v>
      </c>
      <c r="CG79" s="65" t="str">
        <f>IF(AND('Submission Template'!$C101="final",'Submission Template'!$U101="yes",'Submission Template'!$AH101&lt;&gt;"yes"),$D105,$CG78)</f>
        <v/>
      </c>
      <c r="CH79" s="65" t="str">
        <f>IF(AND('Submission Template'!$C101="final",'Submission Template'!$U101="yes",'Submission Template'!$AH101&lt;&gt;"yes"),$C105,$CH78)</f>
        <v/>
      </c>
      <c r="CI79" s="65" t="str">
        <f>IF(AND('Submission Template'!$C101="final",'Submission Template'!$Z101="yes",'Submission Template'!$AH101&lt;&gt;"yes"),$N105,$CI78)</f>
        <v/>
      </c>
      <c r="CJ79" s="65" t="str">
        <f>IF(AND('Submission Template'!$C101="final",'Submission Template'!$Z101="yes",'Submission Template'!$AH101&lt;&gt;"yes"),$M105,$CJ78)</f>
        <v/>
      </c>
      <c r="CK79" s="6"/>
      <c r="CL79" s="6"/>
    </row>
    <row r="80" spans="1:90" x14ac:dyDescent="0.2">
      <c r="A80" s="10"/>
      <c r="B80" s="82" t="str">
        <f>IF('Submission Template'!$BA$34=1,$AX80,"")</f>
        <v/>
      </c>
      <c r="C80" s="83" t="str">
        <f t="shared" si="1"/>
        <v/>
      </c>
      <c r="D80" s="84" t="str">
        <f>IF('Submission Template'!$BA$34=1,IF(AND('Submission Template'!U76="yes",'Submission Template'!BT76&lt;&gt;""),ROUND(AVERAGE(BD$36:BD80),2),""),"")</f>
        <v/>
      </c>
      <c r="E80" s="85" t="str">
        <f>IF('Submission Template'!$BA$34=1,IF($AX80&gt;1,IF(AND('Submission Template'!U76&lt;&gt;"no",'Submission Template'!BT76&lt;&gt;""),STDEV(BD$36:BD80),""),""),"")</f>
        <v/>
      </c>
      <c r="F80" s="86" t="str">
        <f>IF('Submission Template'!$BA$34=1,IF('Submission Template'!BT76&lt;&gt;"",G79,""),"")</f>
        <v/>
      </c>
      <c r="G80" s="86" t="str">
        <f>IF(AND('Submission Template'!$BA$34=1,'Submission Template'!$C76&lt;&gt;""),IF(OR($AX80=1,$AX80=0),0,IF('Submission Template'!$C76="initial",$G79,IF('Submission Template'!U76="yes",MAX(($F80+'Submission Template'!BT76-('Submission Template'!S$26+0.25*$E80)),0),$G79))),"")</f>
        <v/>
      </c>
      <c r="H80" s="86" t="str">
        <f t="shared" si="5"/>
        <v/>
      </c>
      <c r="I80" s="87" t="str">
        <f t="shared" si="6"/>
        <v/>
      </c>
      <c r="J80" s="87" t="str">
        <f t="shared" si="7"/>
        <v/>
      </c>
      <c r="K80" s="88" t="str">
        <f>IF(G80&lt;&gt;"",IF($BA80=1,IF(AND(J80&lt;&gt;1,I80=1,D80&lt;='Submission Template'!S$26),1,0),K79),"")</f>
        <v/>
      </c>
      <c r="L80" s="82" t="str">
        <f>IF('Submission Template'!$BB$34=1,$AY80,"")</f>
        <v/>
      </c>
      <c r="M80" s="83" t="str">
        <f t="shared" si="2"/>
        <v/>
      </c>
      <c r="N80" s="84" t="str">
        <f>IF('Submission Template'!$BB$34=1,IF(AND('Submission Template'!Z76="yes",'Submission Template'!BY76&lt;&gt;""),ROUND(AVERAGE(BE$36:BE80),2),""),"")</f>
        <v/>
      </c>
      <c r="O80" s="85" t="str">
        <f>IF('Submission Template'!$BB$34=1,IF($AY80&gt;1,IF(AND('Submission Template'!Z76&lt;&gt;"no",'Submission Template'!BY76&lt;&gt;""),STDEV(BE$36:BE80),""),""),"")</f>
        <v/>
      </c>
      <c r="P80" s="86" t="str">
        <f>IF('Submission Template'!$BB$34=1,IF('Submission Template'!BY76&lt;&gt;"",Q79,""),"")</f>
        <v/>
      </c>
      <c r="Q80" s="86" t="str">
        <f>IF(AND('Submission Template'!$BB$34=1,'Submission Template'!$C76&lt;&gt;""),IF(OR($AY80=1,$AY80=0),0,IF('Submission Template'!$C76="initial",$Q79,IF('Submission Template'!Z76="yes",MAX(($P80+'Submission Template'!BY76-('Submission Template'!V$26+0.25*$O80)),0),$Q79))),"")</f>
        <v/>
      </c>
      <c r="R80" s="86" t="str">
        <f t="shared" si="8"/>
        <v/>
      </c>
      <c r="S80" s="87" t="str">
        <f t="shared" si="9"/>
        <v/>
      </c>
      <c r="T80" s="87" t="str">
        <f t="shared" si="10"/>
        <v/>
      </c>
      <c r="U80" s="88" t="str">
        <f>IF(Q80&lt;&gt;"",IF($BB80=1,IF(AND(T80&lt;&gt;1,S80=1,N80&lt;='Submission Template'!V$26),1,0),U79),"")</f>
        <v/>
      </c>
      <c r="V80" s="10"/>
      <c r="W80" s="10"/>
      <c r="X80" s="10"/>
      <c r="Y80" s="10"/>
      <c r="Z80" s="10"/>
      <c r="AA80" s="10"/>
      <c r="AB80" s="10"/>
      <c r="AC80" s="10"/>
      <c r="AD80" s="10"/>
      <c r="AE80" s="10"/>
      <c r="AF80" s="148"/>
      <c r="AG80" s="149" t="str">
        <f>IF(AND(OR('Submission Template'!U76="yes",AND('Submission Template'!Z76="yes",'Submission Template'!$P$16="yes")),'Submission Template'!AH76="yes"),"Test cannot be invalid AND included in CumSum",IF(OR(AND($Q80&gt;$R80,$N80&lt;&gt;""),AND($G80&gt;H80,$D80&lt;&gt;"")),"Warning:  CumSum statistic exceeds the Action Limit.",""))</f>
        <v/>
      </c>
      <c r="AH80" s="18"/>
      <c r="AI80" s="18"/>
      <c r="AJ80" s="18"/>
      <c r="AK80" s="150"/>
      <c r="AL80" s="187"/>
      <c r="AM80" s="6"/>
      <c r="AN80" s="6"/>
      <c r="AO80" s="6"/>
      <c r="AP80" s="6"/>
      <c r="AQ80" s="23"/>
      <c r="AR80" s="25">
        <f>IF(AND('Submission Template'!BT76&lt;&gt;"",'Submission Template'!S$26&lt;&gt;"",'Submission Template'!U76&lt;&gt;""),1,0)</f>
        <v>0</v>
      </c>
      <c r="AS80" s="25">
        <f>IF(AND('Submission Template'!BY76&lt;&gt;"",'Submission Template'!V$26&lt;&gt;"",'Submission Template'!Z76&lt;&gt;""),1,0)</f>
        <v>0</v>
      </c>
      <c r="AT80" s="25"/>
      <c r="AU80" s="25" t="str">
        <f t="shared" si="0"/>
        <v/>
      </c>
      <c r="AV80" s="25" t="str">
        <f t="shared" si="0"/>
        <v/>
      </c>
      <c r="AW80" s="25"/>
      <c r="AX80" s="25" t="str">
        <f>IF('Submission Template'!$C76&lt;&gt;"",IF('Submission Template'!BT76&lt;&gt;"",IF('Submission Template'!U76="yes",AX79+1,AX79),AX79),"")</f>
        <v/>
      </c>
      <c r="AY80" s="25" t="str">
        <f>IF('Submission Template'!$C76&lt;&gt;"",IF('Submission Template'!BY76&lt;&gt;"",IF('Submission Template'!Z76="yes",AY79+1,AY79),AY79),"")</f>
        <v/>
      </c>
      <c r="AZ80" s="25"/>
      <c r="BA80" s="25" t="str">
        <f>IF('Submission Template'!BT76&lt;&gt;"",IF('Submission Template'!U76="yes",1,0),"")</f>
        <v/>
      </c>
      <c r="BB80" s="25" t="str">
        <f>IF('Submission Template'!BY76&lt;&gt;"",IF('Submission Template'!Z76="yes",1,0),"")</f>
        <v/>
      </c>
      <c r="BC80" s="25"/>
      <c r="BD80" s="25" t="str">
        <f>IF(AND('Submission Template'!U76="yes",'Submission Template'!BT76&lt;&gt;""),'Submission Template'!BT76,"")</f>
        <v/>
      </c>
      <c r="BE80" s="25" t="str">
        <f>IF(AND('Submission Template'!Z76="yes",'Submission Template'!BY76&lt;&gt;""),'Submission Template'!BY76,"")</f>
        <v/>
      </c>
      <c r="BF80" s="25"/>
      <c r="BG80" s="25"/>
      <c r="BH80" s="25"/>
      <c r="BI80" s="27"/>
      <c r="BJ80" s="25"/>
      <c r="BK80" s="40" t="str">
        <f>IF(AND($B80&lt;&gt;"",'Submission Template'!$BA$34=1),IF(AND('Submission Template'!U76="yes",$AX80&gt;1,'Submission Template'!BT76&lt;&gt;""),ROUND((($AU80*$E80)/($D80-'Submission Template'!S$26))^2+1,1),""),"")</f>
        <v/>
      </c>
      <c r="BL80" s="40" t="str">
        <f>IF(AND($L80&lt;&gt;"",'Submission Template'!$BB$34=1),IF(AND('Submission Template'!Z76="yes",$AY80&gt;1,'Submission Template'!BY76&lt;&gt;""),ROUND((($AV80*$O80)/($N80-'Submission Template'!V$26))^2+1,1),""),"")</f>
        <v/>
      </c>
      <c r="BM80" s="55">
        <f t="shared" si="3"/>
        <v>8</v>
      </c>
      <c r="BN80" s="6"/>
      <c r="BO80" s="6"/>
      <c r="BP80" s="6"/>
      <c r="BQ80" s="6"/>
      <c r="BR80" s="6"/>
      <c r="BS80" s="6"/>
      <c r="BT80" s="6"/>
      <c r="BU80" s="6"/>
      <c r="BV80" s="6"/>
      <c r="BW80" s="6"/>
      <c r="BX80" s="6"/>
      <c r="BY80" s="6"/>
      <c r="BZ80" s="6"/>
      <c r="CA80" s="6"/>
      <c r="CB80" s="6"/>
      <c r="CC80" s="6"/>
      <c r="CD80" s="6"/>
      <c r="CE80" s="6"/>
      <c r="CF80" s="65">
        <f>IF(AND('Submission Template'!C102="final",'Submission Template'!AH102="yes"),1,0)</f>
        <v>0</v>
      </c>
      <c r="CG80" s="65" t="str">
        <f>IF(AND('Submission Template'!$C102="final",'Submission Template'!$U102="yes",'Submission Template'!$AH102&lt;&gt;"yes"),$D106,$CG79)</f>
        <v/>
      </c>
      <c r="CH80" s="65" t="str">
        <f>IF(AND('Submission Template'!$C102="final",'Submission Template'!$U102="yes",'Submission Template'!$AH102&lt;&gt;"yes"),$C106,$CH79)</f>
        <v/>
      </c>
      <c r="CI80" s="65" t="str">
        <f>IF(AND('Submission Template'!$C102="final",'Submission Template'!$Z102="yes",'Submission Template'!$AH102&lt;&gt;"yes"),$N106,$CI79)</f>
        <v/>
      </c>
      <c r="CJ80" s="65" t="str">
        <f>IF(AND('Submission Template'!$C102="final",'Submission Template'!$Z102="yes",'Submission Template'!$AH102&lt;&gt;"yes"),$M106,$CJ79)</f>
        <v/>
      </c>
      <c r="CK80" s="6"/>
      <c r="CL80" s="6"/>
    </row>
    <row r="81" spans="1:90" x14ac:dyDescent="0.2">
      <c r="A81" s="10"/>
      <c r="B81" s="82" t="str">
        <f>IF('Submission Template'!$BA$34=1,$AX81,"")</f>
        <v/>
      </c>
      <c r="C81" s="83" t="str">
        <f t="shared" si="1"/>
        <v/>
      </c>
      <c r="D81" s="84" t="str">
        <f>IF('Submission Template'!$BA$34=1,IF(AND('Submission Template'!U77="yes",'Submission Template'!BT77&lt;&gt;""),ROUND(AVERAGE(BD$36:BD81),2),""),"")</f>
        <v/>
      </c>
      <c r="E81" s="85" t="str">
        <f>IF('Submission Template'!$BA$34=1,IF($AX81&gt;1,IF(AND('Submission Template'!U77&lt;&gt;"no",'Submission Template'!BT77&lt;&gt;""),STDEV(BD$36:BD81),""),""),"")</f>
        <v/>
      </c>
      <c r="F81" s="86" t="str">
        <f>IF('Submission Template'!$BA$34=1,IF('Submission Template'!BT77&lt;&gt;"",G80,""),"")</f>
        <v/>
      </c>
      <c r="G81" s="86" t="str">
        <f>IF(AND('Submission Template'!$BA$34=1,'Submission Template'!$C77&lt;&gt;""),IF(OR($AX81=1,$AX81=0),0,IF('Submission Template'!$C77="initial",$G80,IF('Submission Template'!U77="yes",MAX(($F81+'Submission Template'!BT77-('Submission Template'!S$26+0.25*$E81)),0),$G80))),"")</f>
        <v/>
      </c>
      <c r="H81" s="86" t="str">
        <f t="shared" si="5"/>
        <v/>
      </c>
      <c r="I81" s="87" t="str">
        <f t="shared" si="6"/>
        <v/>
      </c>
      <c r="J81" s="87" t="str">
        <f t="shared" si="7"/>
        <v/>
      </c>
      <c r="K81" s="88" t="str">
        <f>IF(G81&lt;&gt;"",IF($BA81=1,IF(AND(J81&lt;&gt;1,I81=1,D81&lt;='Submission Template'!S$26),1,0),K80),"")</f>
        <v/>
      </c>
      <c r="L81" s="82" t="str">
        <f>IF('Submission Template'!$BB$34=1,$AY81,"")</f>
        <v/>
      </c>
      <c r="M81" s="83" t="str">
        <f t="shared" si="2"/>
        <v/>
      </c>
      <c r="N81" s="84" t="str">
        <f>IF('Submission Template'!$BB$34=1,IF(AND('Submission Template'!Z77="yes",'Submission Template'!BY77&lt;&gt;""),ROUND(AVERAGE(BE$36:BE81),2),""),"")</f>
        <v/>
      </c>
      <c r="O81" s="85" t="str">
        <f>IF('Submission Template'!$BB$34=1,IF($AY81&gt;1,IF(AND('Submission Template'!Z77&lt;&gt;"no",'Submission Template'!BY77&lt;&gt;""),STDEV(BE$36:BE81),""),""),"")</f>
        <v/>
      </c>
      <c r="P81" s="86" t="str">
        <f>IF('Submission Template'!$BB$34=1,IF('Submission Template'!BY77&lt;&gt;"",Q80,""),"")</f>
        <v/>
      </c>
      <c r="Q81" s="86" t="str">
        <f>IF(AND('Submission Template'!$BB$34=1,'Submission Template'!$C77&lt;&gt;""),IF(OR($AY81=1,$AY81=0),0,IF('Submission Template'!$C77="initial",$Q80,IF('Submission Template'!Z77="yes",MAX(($P81+'Submission Template'!BY77-('Submission Template'!V$26+0.25*$O81)),0),$Q80))),"")</f>
        <v/>
      </c>
      <c r="R81" s="86" t="str">
        <f t="shared" si="8"/>
        <v/>
      </c>
      <c r="S81" s="87" t="str">
        <f t="shared" si="9"/>
        <v/>
      </c>
      <c r="T81" s="87" t="str">
        <f t="shared" si="10"/>
        <v/>
      </c>
      <c r="U81" s="88" t="str">
        <f>IF(Q81&lt;&gt;"",IF($BB81=1,IF(AND(T81&lt;&gt;1,S81=1,N81&lt;='Submission Template'!V$26),1,0),U80),"")</f>
        <v/>
      </c>
      <c r="V81" s="10"/>
      <c r="W81" s="10"/>
      <c r="X81" s="10"/>
      <c r="Y81" s="10"/>
      <c r="Z81" s="10"/>
      <c r="AA81" s="10"/>
      <c r="AB81" s="10"/>
      <c r="AC81" s="10"/>
      <c r="AD81" s="10"/>
      <c r="AE81" s="10"/>
      <c r="AF81" s="148"/>
      <c r="AG81" s="149" t="str">
        <f>IF(AND(OR('Submission Template'!U77="yes",AND('Submission Template'!Z77="yes",'Submission Template'!$P$16="yes")),'Submission Template'!AH77="yes"),"Test cannot be invalid AND included in CumSum",IF(OR(AND($Q81&gt;$R81,$N81&lt;&gt;""),AND($G81&gt;H81,$D81&lt;&gt;"")),"Warning:  CumSum statistic exceeds the Action Limit.",""))</f>
        <v/>
      </c>
      <c r="AH81" s="18"/>
      <c r="AI81" s="18"/>
      <c r="AJ81" s="18"/>
      <c r="AK81" s="150"/>
      <c r="AL81" s="187"/>
      <c r="AM81" s="6"/>
      <c r="AN81" s="6"/>
      <c r="AO81" s="6"/>
      <c r="AP81" s="6"/>
      <c r="AQ81" s="23"/>
      <c r="AR81" s="25">
        <f>IF(AND('Submission Template'!BT77&lt;&gt;"",'Submission Template'!S$26&lt;&gt;"",'Submission Template'!U77&lt;&gt;""),1,0)</f>
        <v>0</v>
      </c>
      <c r="AS81" s="25">
        <f>IF(AND('Submission Template'!BY77&lt;&gt;"",'Submission Template'!V$26&lt;&gt;"",'Submission Template'!Z77&lt;&gt;""),1,0)</f>
        <v>0</v>
      </c>
      <c r="AT81" s="25"/>
      <c r="AU81" s="25" t="str">
        <f t="shared" si="0"/>
        <v/>
      </c>
      <c r="AV81" s="25" t="str">
        <f t="shared" si="0"/>
        <v/>
      </c>
      <c r="AW81" s="25"/>
      <c r="AX81" s="25" t="str">
        <f>IF('Submission Template'!$C77&lt;&gt;"",IF('Submission Template'!BT77&lt;&gt;"",IF('Submission Template'!U77="yes",AX80+1,AX80),AX80),"")</f>
        <v/>
      </c>
      <c r="AY81" s="25" t="str">
        <f>IF('Submission Template'!$C77&lt;&gt;"",IF('Submission Template'!BY77&lt;&gt;"",IF('Submission Template'!Z77="yes",AY80+1,AY80),AY80),"")</f>
        <v/>
      </c>
      <c r="AZ81" s="25"/>
      <c r="BA81" s="25" t="str">
        <f>IF('Submission Template'!BT77&lt;&gt;"",IF('Submission Template'!U77="yes",1,0),"")</f>
        <v/>
      </c>
      <c r="BB81" s="25" t="str">
        <f>IF('Submission Template'!BY77&lt;&gt;"",IF('Submission Template'!Z77="yes",1,0),"")</f>
        <v/>
      </c>
      <c r="BC81" s="25"/>
      <c r="BD81" s="25" t="str">
        <f>IF(AND('Submission Template'!U77="yes",'Submission Template'!BT77&lt;&gt;""),'Submission Template'!BT77,"")</f>
        <v/>
      </c>
      <c r="BE81" s="25" t="str">
        <f>IF(AND('Submission Template'!Z77="yes",'Submission Template'!BY77&lt;&gt;""),'Submission Template'!BY77,"")</f>
        <v/>
      </c>
      <c r="BF81" s="25"/>
      <c r="BG81" s="25"/>
      <c r="BH81" s="25"/>
      <c r="BI81" s="27"/>
      <c r="BJ81" s="25"/>
      <c r="BK81" s="40" t="str">
        <f>IF(AND($B81&lt;&gt;"",'Submission Template'!$BA$34=1),IF(AND('Submission Template'!U77="yes",$AX81&gt;1,'Submission Template'!BT77&lt;&gt;""),ROUND((($AU81*$E81)/($D81-'Submission Template'!S$26))^2+1,1),""),"")</f>
        <v/>
      </c>
      <c r="BL81" s="40" t="str">
        <f>IF(AND($L81&lt;&gt;"",'Submission Template'!$BB$34=1),IF(AND('Submission Template'!Z77="yes",$AY81&gt;1,'Submission Template'!BY77&lt;&gt;""),ROUND((($AV81*$O81)/($N81-'Submission Template'!V$26))^2+1,1),""),"")</f>
        <v/>
      </c>
      <c r="BM81" s="55">
        <f t="shared" si="3"/>
        <v>8</v>
      </c>
      <c r="BN81" s="6"/>
      <c r="BO81" s="6"/>
      <c r="BP81" s="6"/>
      <c r="BQ81" s="6"/>
      <c r="BR81" s="6"/>
      <c r="BS81" s="6"/>
      <c r="BT81" s="6"/>
      <c r="BU81" s="6"/>
      <c r="BV81" s="6"/>
      <c r="BW81" s="6"/>
      <c r="BX81" s="6"/>
      <c r="BY81" s="6"/>
      <c r="BZ81" s="6"/>
      <c r="CA81" s="6"/>
      <c r="CB81" s="6"/>
      <c r="CC81" s="6"/>
      <c r="CD81" s="6"/>
      <c r="CE81" s="6"/>
      <c r="CF81" s="65">
        <f>IF(AND('Submission Template'!C103="final",'Submission Template'!AH103="yes"),1,0)</f>
        <v>0</v>
      </c>
      <c r="CG81" s="65" t="str">
        <f>IF(AND('Submission Template'!$C103="final",'Submission Template'!$U103="yes",'Submission Template'!$AH103&lt;&gt;"yes"),$D107,$CG80)</f>
        <v/>
      </c>
      <c r="CH81" s="65" t="str">
        <f>IF(AND('Submission Template'!$C103="final",'Submission Template'!$U103="yes",'Submission Template'!$AH103&lt;&gt;"yes"),$C107,$CH80)</f>
        <v/>
      </c>
      <c r="CI81" s="65" t="str">
        <f>IF(AND('Submission Template'!$C103="final",'Submission Template'!$Z103="yes",'Submission Template'!$AH103&lt;&gt;"yes"),$N107,$CI80)</f>
        <v/>
      </c>
      <c r="CJ81" s="65" t="str">
        <f>IF(AND('Submission Template'!$C103="final",'Submission Template'!$Z103="yes",'Submission Template'!$AH103&lt;&gt;"yes"),$M107,$CJ80)</f>
        <v/>
      </c>
      <c r="CK81" s="6"/>
      <c r="CL81" s="6"/>
    </row>
    <row r="82" spans="1:90" x14ac:dyDescent="0.2">
      <c r="A82" s="10"/>
      <c r="B82" s="82" t="str">
        <f>IF('Submission Template'!$BA$34=1,$AX82,"")</f>
        <v/>
      </c>
      <c r="C82" s="83" t="str">
        <f t="shared" si="1"/>
        <v/>
      </c>
      <c r="D82" s="84" t="str">
        <f>IF('Submission Template'!$BA$34=1,IF(AND('Submission Template'!U78="yes",'Submission Template'!BT78&lt;&gt;""),ROUND(AVERAGE(BD$36:BD82),2),""),"")</f>
        <v/>
      </c>
      <c r="E82" s="85" t="str">
        <f>IF('Submission Template'!$BA$34=1,IF($AX82&gt;1,IF(AND('Submission Template'!U78&lt;&gt;"no",'Submission Template'!BT78&lt;&gt;""),STDEV(BD$36:BD82),""),""),"")</f>
        <v/>
      </c>
      <c r="F82" s="86" t="str">
        <f>IF('Submission Template'!$BA$34=1,IF('Submission Template'!BT78&lt;&gt;"",G81,""),"")</f>
        <v/>
      </c>
      <c r="G82" s="86" t="str">
        <f>IF(AND('Submission Template'!$BA$34=1,'Submission Template'!$C78&lt;&gt;""),IF(OR($AX82=1,$AX82=0),0,IF('Submission Template'!$C78="initial",$G81,IF('Submission Template'!U78="yes",MAX(($F82+'Submission Template'!BT78-('Submission Template'!S$26+0.25*$E82)),0),$G81))),"")</f>
        <v/>
      </c>
      <c r="H82" s="86" t="str">
        <f t="shared" si="5"/>
        <v/>
      </c>
      <c r="I82" s="87" t="str">
        <f t="shared" si="6"/>
        <v/>
      </c>
      <c r="J82" s="87" t="str">
        <f t="shared" si="7"/>
        <v/>
      </c>
      <c r="K82" s="88" t="str">
        <f>IF(G82&lt;&gt;"",IF($BA82=1,IF(AND(J82&lt;&gt;1,I82=1,D82&lt;='Submission Template'!S$26),1,0),K81),"")</f>
        <v/>
      </c>
      <c r="L82" s="82" t="str">
        <f>IF('Submission Template'!$BB$34=1,$AY82,"")</f>
        <v/>
      </c>
      <c r="M82" s="83" t="str">
        <f t="shared" si="2"/>
        <v/>
      </c>
      <c r="N82" s="84" t="str">
        <f>IF('Submission Template'!$BB$34=1,IF(AND('Submission Template'!Z78="yes",'Submission Template'!BY78&lt;&gt;""),ROUND(AVERAGE(BE$36:BE82),2),""),"")</f>
        <v/>
      </c>
      <c r="O82" s="85" t="str">
        <f>IF('Submission Template'!$BB$34=1,IF($AY82&gt;1,IF(AND('Submission Template'!Z78&lt;&gt;"no",'Submission Template'!BY78&lt;&gt;""),STDEV(BE$36:BE82),""),""),"")</f>
        <v/>
      </c>
      <c r="P82" s="86" t="str">
        <f>IF('Submission Template'!$BB$34=1,IF('Submission Template'!BY78&lt;&gt;"",Q81,""),"")</f>
        <v/>
      </c>
      <c r="Q82" s="86" t="str">
        <f>IF(AND('Submission Template'!$BB$34=1,'Submission Template'!$C78&lt;&gt;""),IF(OR($AY82=1,$AY82=0),0,IF('Submission Template'!$C78="initial",$Q81,IF('Submission Template'!Z78="yes",MAX(($P82+'Submission Template'!BY78-('Submission Template'!V$26+0.25*$O82)),0),$Q81))),"")</f>
        <v/>
      </c>
      <c r="R82" s="86" t="str">
        <f t="shared" si="8"/>
        <v/>
      </c>
      <c r="S82" s="87" t="str">
        <f t="shared" si="9"/>
        <v/>
      </c>
      <c r="T82" s="87" t="str">
        <f t="shared" si="10"/>
        <v/>
      </c>
      <c r="U82" s="88" t="str">
        <f>IF(Q82&lt;&gt;"",IF($BB82=1,IF(AND(T82&lt;&gt;1,S82=1,N82&lt;='Submission Template'!V$26),1,0),U81),"")</f>
        <v/>
      </c>
      <c r="V82" s="10"/>
      <c r="W82" s="10"/>
      <c r="X82" s="10"/>
      <c r="Y82" s="10"/>
      <c r="Z82" s="10"/>
      <c r="AA82" s="10"/>
      <c r="AB82" s="10"/>
      <c r="AC82" s="10"/>
      <c r="AD82" s="10"/>
      <c r="AE82" s="10"/>
      <c r="AF82" s="148"/>
      <c r="AG82" s="149" t="str">
        <f>IF(AND(OR('Submission Template'!U78="yes",AND('Submission Template'!Z78="yes",'Submission Template'!$P$16="yes")),'Submission Template'!AH78="yes"),"Test cannot be invalid AND included in CumSum",IF(OR(AND($Q82&gt;$R82,$N82&lt;&gt;""),AND($G82&gt;H82,$D82&lt;&gt;"")),"Warning:  CumSum statistic exceeds the Action Limit.",""))</f>
        <v/>
      </c>
      <c r="AH82" s="18"/>
      <c r="AI82" s="18"/>
      <c r="AJ82" s="18"/>
      <c r="AK82" s="150"/>
      <c r="AL82" s="187"/>
      <c r="AM82" s="6"/>
      <c r="AN82" s="6"/>
      <c r="AO82" s="6"/>
      <c r="AP82" s="6"/>
      <c r="AQ82" s="23"/>
      <c r="AR82" s="25">
        <f>IF(AND('Submission Template'!BT78&lt;&gt;"",'Submission Template'!S$26&lt;&gt;"",'Submission Template'!U78&lt;&gt;""),1,0)</f>
        <v>0</v>
      </c>
      <c r="AS82" s="25">
        <f>IF(AND('Submission Template'!BY78&lt;&gt;"",'Submission Template'!V$26&lt;&gt;"",'Submission Template'!Z78&lt;&gt;""),1,0)</f>
        <v>0</v>
      </c>
      <c r="AT82" s="25"/>
      <c r="AU82" s="25" t="str">
        <f t="shared" si="0"/>
        <v/>
      </c>
      <c r="AV82" s="25" t="str">
        <f t="shared" si="0"/>
        <v/>
      </c>
      <c r="AW82" s="25"/>
      <c r="AX82" s="25" t="str">
        <f>IF('Submission Template'!$C78&lt;&gt;"",IF('Submission Template'!BT78&lt;&gt;"",IF('Submission Template'!U78="yes",AX81+1,AX81),AX81),"")</f>
        <v/>
      </c>
      <c r="AY82" s="25" t="str">
        <f>IF('Submission Template'!$C78&lt;&gt;"",IF('Submission Template'!BY78&lt;&gt;"",IF('Submission Template'!Z78="yes",AY81+1,AY81),AY81),"")</f>
        <v/>
      </c>
      <c r="AZ82" s="25"/>
      <c r="BA82" s="25" t="str">
        <f>IF('Submission Template'!BT78&lt;&gt;"",IF('Submission Template'!U78="yes",1,0),"")</f>
        <v/>
      </c>
      <c r="BB82" s="25" t="str">
        <f>IF('Submission Template'!BY78&lt;&gt;"",IF('Submission Template'!Z78="yes",1,0),"")</f>
        <v/>
      </c>
      <c r="BC82" s="25"/>
      <c r="BD82" s="25" t="str">
        <f>IF(AND('Submission Template'!U78="yes",'Submission Template'!BT78&lt;&gt;""),'Submission Template'!BT78,"")</f>
        <v/>
      </c>
      <c r="BE82" s="25" t="str">
        <f>IF(AND('Submission Template'!Z78="yes",'Submission Template'!BY78&lt;&gt;""),'Submission Template'!BY78,"")</f>
        <v/>
      </c>
      <c r="BF82" s="25"/>
      <c r="BG82" s="25"/>
      <c r="BH82" s="25"/>
      <c r="BI82" s="27"/>
      <c r="BJ82" s="25"/>
      <c r="BK82" s="40" t="str">
        <f>IF(AND($B82&lt;&gt;"",'Submission Template'!$BA$34=1),IF(AND('Submission Template'!U78="yes",$AX82&gt;1,'Submission Template'!BT78&lt;&gt;""),ROUND((($AU82*$E82)/($D82-'Submission Template'!S$26))^2+1,1),""),"")</f>
        <v/>
      </c>
      <c r="BL82" s="40" t="str">
        <f>IF(AND($L82&lt;&gt;"",'Submission Template'!$BB$34=1),IF(AND('Submission Template'!Z78="yes",$AY82&gt;1,'Submission Template'!BY78&lt;&gt;""),ROUND((($AV82*$O82)/($N82-'Submission Template'!V$26))^2+1,1),""),"")</f>
        <v/>
      </c>
      <c r="BM82" s="55">
        <f t="shared" si="3"/>
        <v>8</v>
      </c>
      <c r="BN82" s="6"/>
      <c r="BO82" s="6"/>
      <c r="BP82" s="6"/>
      <c r="BQ82" s="6"/>
      <c r="BR82" s="6"/>
      <c r="BS82" s="6"/>
      <c r="BT82" s="6"/>
      <c r="BU82" s="6"/>
      <c r="BV82" s="6"/>
      <c r="BW82" s="6"/>
      <c r="BX82" s="6"/>
      <c r="BY82" s="6"/>
      <c r="BZ82" s="6"/>
      <c r="CA82" s="6"/>
      <c r="CB82" s="6"/>
      <c r="CC82" s="6"/>
      <c r="CD82" s="6"/>
      <c r="CE82" s="6"/>
      <c r="CF82" s="65">
        <f>IF(AND('Submission Template'!C104="final",'Submission Template'!AH104="yes"),1,0)</f>
        <v>0</v>
      </c>
      <c r="CG82" s="65" t="str">
        <f>IF(AND('Submission Template'!$C104="final",'Submission Template'!$U104="yes",'Submission Template'!$AH104&lt;&gt;"yes"),$D108,$CG81)</f>
        <v/>
      </c>
      <c r="CH82" s="65" t="str">
        <f>IF(AND('Submission Template'!$C104="final",'Submission Template'!$U104="yes",'Submission Template'!$AH104&lt;&gt;"yes"),$C108,$CH81)</f>
        <v/>
      </c>
      <c r="CI82" s="65" t="str">
        <f>IF(AND('Submission Template'!$C104="final",'Submission Template'!$Z104="yes",'Submission Template'!$AH104&lt;&gt;"yes"),$N108,$CI81)</f>
        <v/>
      </c>
      <c r="CJ82" s="65" t="str">
        <f>IF(AND('Submission Template'!$C104="final",'Submission Template'!$Z104="yes",'Submission Template'!$AH104&lt;&gt;"yes"),$M108,$CJ81)</f>
        <v/>
      </c>
      <c r="CK82" s="6"/>
      <c r="CL82" s="6"/>
    </row>
    <row r="83" spans="1:90" x14ac:dyDescent="0.2">
      <c r="A83" s="10"/>
      <c r="B83" s="82" t="str">
        <f>IF('Submission Template'!$BA$34=1,$AX83,"")</f>
        <v/>
      </c>
      <c r="C83" s="83" t="str">
        <f t="shared" si="1"/>
        <v/>
      </c>
      <c r="D83" s="84" t="str">
        <f>IF('Submission Template'!$BA$34=1,IF(AND('Submission Template'!U79="yes",'Submission Template'!BT79&lt;&gt;""),ROUND(AVERAGE(BD$36:BD83),2),""),"")</f>
        <v/>
      </c>
      <c r="E83" s="85" t="str">
        <f>IF('Submission Template'!$BA$34=1,IF($AX83&gt;1,IF(AND('Submission Template'!U79&lt;&gt;"no",'Submission Template'!BT79&lt;&gt;""),STDEV(BD$36:BD83),""),""),"")</f>
        <v/>
      </c>
      <c r="F83" s="86" t="str">
        <f>IF('Submission Template'!$BA$34=1,IF('Submission Template'!BT79&lt;&gt;"",G82,""),"")</f>
        <v/>
      </c>
      <c r="G83" s="86" t="str">
        <f>IF(AND('Submission Template'!$BA$34=1,'Submission Template'!$C79&lt;&gt;""),IF(OR($AX83=1,$AX83=0),0,IF('Submission Template'!$C79="initial",$G82,IF('Submission Template'!U79="yes",MAX(($F83+'Submission Template'!BT79-('Submission Template'!S$26+0.25*$E83)),0),$G82))),"")</f>
        <v/>
      </c>
      <c r="H83" s="86" t="str">
        <f t="shared" si="5"/>
        <v/>
      </c>
      <c r="I83" s="87" t="str">
        <f t="shared" si="6"/>
        <v/>
      </c>
      <c r="J83" s="87" t="str">
        <f t="shared" si="7"/>
        <v/>
      </c>
      <c r="K83" s="88" t="str">
        <f>IF(G83&lt;&gt;"",IF($BA83=1,IF(AND(J83&lt;&gt;1,I83=1,D83&lt;='Submission Template'!S$26),1,0),K82),"")</f>
        <v/>
      </c>
      <c r="L83" s="82" t="str">
        <f>IF('Submission Template'!$BB$34=1,$AY83,"")</f>
        <v/>
      </c>
      <c r="M83" s="83" t="str">
        <f t="shared" si="2"/>
        <v/>
      </c>
      <c r="N83" s="84" t="str">
        <f>IF('Submission Template'!$BB$34=1,IF(AND('Submission Template'!Z79="yes",'Submission Template'!BY79&lt;&gt;""),ROUND(AVERAGE(BE$36:BE83),2),""),"")</f>
        <v/>
      </c>
      <c r="O83" s="85" t="str">
        <f>IF('Submission Template'!$BB$34=1,IF($AY83&gt;1,IF(AND('Submission Template'!Z79&lt;&gt;"no",'Submission Template'!BY79&lt;&gt;""),STDEV(BE$36:BE83),""),""),"")</f>
        <v/>
      </c>
      <c r="P83" s="86" t="str">
        <f>IF('Submission Template'!$BB$34=1,IF('Submission Template'!BY79&lt;&gt;"",Q82,""),"")</f>
        <v/>
      </c>
      <c r="Q83" s="86" t="str">
        <f>IF(AND('Submission Template'!$BB$34=1,'Submission Template'!$C79&lt;&gt;""),IF(OR($AY83=1,$AY83=0),0,IF('Submission Template'!$C79="initial",$Q82,IF('Submission Template'!Z79="yes",MAX(($P83+'Submission Template'!BY79-('Submission Template'!V$26+0.25*$O83)),0),$Q82))),"")</f>
        <v/>
      </c>
      <c r="R83" s="86" t="str">
        <f t="shared" si="8"/>
        <v/>
      </c>
      <c r="S83" s="87" t="str">
        <f t="shared" si="9"/>
        <v/>
      </c>
      <c r="T83" s="87" t="str">
        <f t="shared" si="10"/>
        <v/>
      </c>
      <c r="U83" s="88" t="str">
        <f>IF(Q83&lt;&gt;"",IF($BB83=1,IF(AND(T83&lt;&gt;1,S83=1,N83&lt;='Submission Template'!V$26),1,0),U82),"")</f>
        <v/>
      </c>
      <c r="V83" s="10"/>
      <c r="W83" s="10"/>
      <c r="X83" s="10"/>
      <c r="Y83" s="10"/>
      <c r="Z83" s="10"/>
      <c r="AA83" s="10"/>
      <c r="AB83" s="10"/>
      <c r="AC83" s="10"/>
      <c r="AD83" s="10"/>
      <c r="AE83" s="10"/>
      <c r="AF83" s="148"/>
      <c r="AG83" s="149" t="str">
        <f>IF(AND(OR('Submission Template'!U79="yes",AND('Submission Template'!Z79="yes",'Submission Template'!$P$16="yes")),'Submission Template'!AH79="yes"),"Test cannot be invalid AND included in CumSum",IF(OR(AND($Q83&gt;$R83,$N83&lt;&gt;""),AND($G83&gt;H83,$D83&lt;&gt;"")),"Warning:  CumSum statistic exceeds the Action Limit.",""))</f>
        <v/>
      </c>
      <c r="AH83" s="18"/>
      <c r="AI83" s="18"/>
      <c r="AJ83" s="18"/>
      <c r="AK83" s="150"/>
      <c r="AL83" s="187"/>
      <c r="AM83" s="6"/>
      <c r="AN83" s="6"/>
      <c r="AO83" s="6"/>
      <c r="AP83" s="6"/>
      <c r="AQ83" s="23"/>
      <c r="AR83" s="25">
        <f>IF(AND('Submission Template'!BT79&lt;&gt;"",'Submission Template'!S$26&lt;&gt;"",'Submission Template'!U79&lt;&gt;""),1,0)</f>
        <v>0</v>
      </c>
      <c r="AS83" s="25">
        <f>IF(AND('Submission Template'!BY79&lt;&gt;"",'Submission Template'!V$26&lt;&gt;"",'Submission Template'!Z79&lt;&gt;""),1,0)</f>
        <v>0</v>
      </c>
      <c r="AT83" s="25"/>
      <c r="AU83" s="25" t="str">
        <f t="shared" si="0"/>
        <v/>
      </c>
      <c r="AV83" s="25" t="str">
        <f t="shared" si="0"/>
        <v/>
      </c>
      <c r="AW83" s="25"/>
      <c r="AX83" s="25" t="str">
        <f>IF('Submission Template'!$C79&lt;&gt;"",IF('Submission Template'!BT79&lt;&gt;"",IF('Submission Template'!U79="yes",AX82+1,AX82),AX82),"")</f>
        <v/>
      </c>
      <c r="AY83" s="25" t="str">
        <f>IF('Submission Template'!$C79&lt;&gt;"",IF('Submission Template'!BY79&lt;&gt;"",IF('Submission Template'!Z79="yes",AY82+1,AY82),AY82),"")</f>
        <v/>
      </c>
      <c r="AZ83" s="25"/>
      <c r="BA83" s="25" t="str">
        <f>IF('Submission Template'!BT79&lt;&gt;"",IF('Submission Template'!U79="yes",1,0),"")</f>
        <v/>
      </c>
      <c r="BB83" s="25" t="str">
        <f>IF('Submission Template'!BY79&lt;&gt;"",IF('Submission Template'!Z79="yes",1,0),"")</f>
        <v/>
      </c>
      <c r="BC83" s="25"/>
      <c r="BD83" s="25" t="str">
        <f>IF(AND('Submission Template'!U79="yes",'Submission Template'!BT79&lt;&gt;""),'Submission Template'!BT79,"")</f>
        <v/>
      </c>
      <c r="BE83" s="25" t="str">
        <f>IF(AND('Submission Template'!Z79="yes",'Submission Template'!BY79&lt;&gt;""),'Submission Template'!BY79,"")</f>
        <v/>
      </c>
      <c r="BF83" s="25"/>
      <c r="BG83" s="25"/>
      <c r="BH83" s="25"/>
      <c r="BI83" s="27"/>
      <c r="BJ83" s="25"/>
      <c r="BK83" s="40" t="str">
        <f>IF(AND($B83&lt;&gt;"",'Submission Template'!$BA$34=1),IF(AND('Submission Template'!U79="yes",$AX83&gt;1,'Submission Template'!BT79&lt;&gt;""),ROUND((($AU83*$E83)/($D83-'Submission Template'!S$26))^2+1,1),""),"")</f>
        <v/>
      </c>
      <c r="BL83" s="40" t="str">
        <f>IF(AND($L83&lt;&gt;"",'Submission Template'!$BB$34=1),IF(AND('Submission Template'!Z79="yes",$AY83&gt;1,'Submission Template'!BY79&lt;&gt;""),ROUND((($AV83*$O83)/($N83-'Submission Template'!V$26))^2+1,1),""),"")</f>
        <v/>
      </c>
      <c r="BM83" s="55">
        <f t="shared" si="3"/>
        <v>8</v>
      </c>
      <c r="BN83" s="6"/>
      <c r="BO83" s="6"/>
      <c r="BP83" s="6"/>
      <c r="BQ83" s="6"/>
      <c r="BR83" s="6"/>
      <c r="BS83" s="6"/>
      <c r="BT83" s="6"/>
      <c r="BU83" s="6"/>
      <c r="BV83" s="6"/>
      <c r="BW83" s="6"/>
      <c r="BX83" s="6"/>
      <c r="BY83" s="6"/>
      <c r="BZ83" s="6"/>
      <c r="CA83" s="6"/>
      <c r="CB83" s="6"/>
      <c r="CC83" s="6"/>
      <c r="CD83" s="6"/>
      <c r="CE83" s="6"/>
      <c r="CF83" s="65">
        <f>IF(AND('Submission Template'!C105="final",'Submission Template'!AH105="yes"),1,0)</f>
        <v>0</v>
      </c>
      <c r="CG83" s="65" t="str">
        <f>IF(AND('Submission Template'!$C105="final",'Submission Template'!$U105="yes",'Submission Template'!$AH105&lt;&gt;"yes"),$D109,$CG82)</f>
        <v/>
      </c>
      <c r="CH83" s="65" t="str">
        <f>IF(AND('Submission Template'!$C105="final",'Submission Template'!$U105="yes",'Submission Template'!$AH105&lt;&gt;"yes"),$C109,$CH82)</f>
        <v/>
      </c>
      <c r="CI83" s="65" t="str">
        <f>IF(AND('Submission Template'!$C105="final",'Submission Template'!$Z105="yes",'Submission Template'!$AH105&lt;&gt;"yes"),$N109,$CI82)</f>
        <v/>
      </c>
      <c r="CJ83" s="65" t="str">
        <f>IF(AND('Submission Template'!$C105="final",'Submission Template'!$Z105="yes",'Submission Template'!$AH105&lt;&gt;"yes"),$M109,$CJ82)</f>
        <v/>
      </c>
      <c r="CK83" s="6"/>
      <c r="CL83" s="6"/>
    </row>
    <row r="84" spans="1:90" x14ac:dyDescent="0.2">
      <c r="A84" s="10"/>
      <c r="B84" s="82" t="str">
        <f>IF('Submission Template'!$BA$34=1,$AX84,"")</f>
        <v/>
      </c>
      <c r="C84" s="83" t="str">
        <f t="shared" si="1"/>
        <v/>
      </c>
      <c r="D84" s="84" t="str">
        <f>IF('Submission Template'!$BA$34=1,IF(AND('Submission Template'!U80="yes",'Submission Template'!BT80&lt;&gt;""),ROUND(AVERAGE(BD$36:BD84),2),""),"")</f>
        <v/>
      </c>
      <c r="E84" s="85" t="str">
        <f>IF('Submission Template'!$BA$34=1,IF($AX84&gt;1,IF(AND('Submission Template'!U80&lt;&gt;"no",'Submission Template'!BT80&lt;&gt;""),STDEV(BD$36:BD84),""),""),"")</f>
        <v/>
      </c>
      <c r="F84" s="86" t="str">
        <f>IF('Submission Template'!$BA$34=1,IF('Submission Template'!BT80&lt;&gt;"",G83,""),"")</f>
        <v/>
      </c>
      <c r="G84" s="86" t="str">
        <f>IF(AND('Submission Template'!$BA$34=1,'Submission Template'!$C80&lt;&gt;""),IF(OR($AX84=1,$AX84=0),0,IF('Submission Template'!$C80="initial",$G83,IF('Submission Template'!U80="yes",MAX(($F84+'Submission Template'!BT80-('Submission Template'!S$26+0.25*$E84)),0),$G83))),"")</f>
        <v/>
      </c>
      <c r="H84" s="86" t="str">
        <f t="shared" si="5"/>
        <v/>
      </c>
      <c r="I84" s="87" t="str">
        <f t="shared" si="6"/>
        <v/>
      </c>
      <c r="J84" s="87" t="str">
        <f t="shared" si="7"/>
        <v/>
      </c>
      <c r="K84" s="88" t="str">
        <f>IF(G84&lt;&gt;"",IF($BA84=1,IF(AND(J84&lt;&gt;1,I84=1,D84&lt;='Submission Template'!S$26),1,0),K83),"")</f>
        <v/>
      </c>
      <c r="L84" s="82" t="str">
        <f>IF('Submission Template'!$BB$34=1,$AY84,"")</f>
        <v/>
      </c>
      <c r="M84" s="83" t="str">
        <f t="shared" si="2"/>
        <v/>
      </c>
      <c r="N84" s="84" t="str">
        <f>IF('Submission Template'!$BB$34=1,IF(AND('Submission Template'!Z80="yes",'Submission Template'!BY80&lt;&gt;""),ROUND(AVERAGE(BE$36:BE84),2),""),"")</f>
        <v/>
      </c>
      <c r="O84" s="85" t="str">
        <f>IF('Submission Template'!$BB$34=1,IF($AY84&gt;1,IF(AND('Submission Template'!Z80&lt;&gt;"no",'Submission Template'!BY80&lt;&gt;""),STDEV(BE$36:BE84),""),""),"")</f>
        <v/>
      </c>
      <c r="P84" s="86" t="str">
        <f>IF('Submission Template'!$BB$34=1,IF('Submission Template'!BY80&lt;&gt;"",Q83,""),"")</f>
        <v/>
      </c>
      <c r="Q84" s="86" t="str">
        <f>IF(AND('Submission Template'!$BB$34=1,'Submission Template'!$C80&lt;&gt;""),IF(OR($AY84=1,$AY84=0),0,IF('Submission Template'!$C80="initial",$Q83,IF('Submission Template'!Z80="yes",MAX(($P84+'Submission Template'!BY80-('Submission Template'!V$26+0.25*$O84)),0),$Q83))),"")</f>
        <v/>
      </c>
      <c r="R84" s="86" t="str">
        <f t="shared" si="8"/>
        <v/>
      </c>
      <c r="S84" s="87" t="str">
        <f t="shared" si="9"/>
        <v/>
      </c>
      <c r="T84" s="87" t="str">
        <f t="shared" si="10"/>
        <v/>
      </c>
      <c r="U84" s="88" t="str">
        <f>IF(Q84&lt;&gt;"",IF($BB84=1,IF(AND(T84&lt;&gt;1,S84=1,N84&lt;='Submission Template'!V$26),1,0),U83),"")</f>
        <v/>
      </c>
      <c r="V84" s="140"/>
      <c r="W84" s="140"/>
      <c r="X84" s="140"/>
      <c r="Y84" s="140"/>
      <c r="Z84" s="140"/>
      <c r="AA84" s="140"/>
      <c r="AB84" s="140"/>
      <c r="AC84" s="140"/>
      <c r="AD84" s="140"/>
      <c r="AE84" s="140"/>
      <c r="AF84" s="148"/>
      <c r="AG84" s="149" t="str">
        <f>IF(AND(OR('Submission Template'!U80="yes",AND('Submission Template'!Z80="yes",'Submission Template'!$P$16="yes")),'Submission Template'!AH80="yes"),"Test cannot be invalid AND included in CumSum",IF(OR(AND($Q84&gt;$R84,$N84&lt;&gt;""),AND($G84&gt;H84,$D84&lt;&gt;"")),"Warning:  CumSum statistic exceeds the Action Limit.",""))</f>
        <v/>
      </c>
      <c r="AH84" s="18"/>
      <c r="AI84" s="18"/>
      <c r="AJ84" s="18"/>
      <c r="AK84" s="150"/>
      <c r="AL84" s="187"/>
      <c r="AM84" s="6"/>
      <c r="AN84" s="6"/>
      <c r="AO84" s="6"/>
      <c r="AP84" s="6"/>
      <c r="AQ84" s="23"/>
      <c r="AR84" s="25">
        <f>IF(AND('Submission Template'!BT80&lt;&gt;"",'Submission Template'!S$26&lt;&gt;"",'Submission Template'!U80&lt;&gt;""),1,0)</f>
        <v>0</v>
      </c>
      <c r="AS84" s="25">
        <f>IF(AND('Submission Template'!BY80&lt;&gt;"",'Submission Template'!V$26&lt;&gt;"",'Submission Template'!Z80&lt;&gt;""),1,0)</f>
        <v>0</v>
      </c>
      <c r="AT84" s="25"/>
      <c r="AU84" s="25" t="str">
        <f t="shared" ref="AU84:AU125" si="11">IF(AND(AX84&lt;&gt;0,AX84&lt;&gt;""),VLOOKUP(AX84,$BH$37:$BI$84,2),"")</f>
        <v/>
      </c>
      <c r="AV84" s="25" t="str">
        <f t="shared" ref="AV84:AV125" si="12">IF(AND(AY84&lt;&gt;0,AY84&lt;&gt;""),VLOOKUP(AY84,$BH$37:$BI$84,2),"")</f>
        <v/>
      </c>
      <c r="AW84" s="25"/>
      <c r="AX84" s="25" t="str">
        <f>IF('Submission Template'!$C80&lt;&gt;"",IF('Submission Template'!BT80&lt;&gt;"",IF('Submission Template'!U80="yes",AX83+1,AX83),AX83),"")</f>
        <v/>
      </c>
      <c r="AY84" s="25" t="str">
        <f>IF('Submission Template'!$C80&lt;&gt;"",IF('Submission Template'!BY80&lt;&gt;"",IF('Submission Template'!Z80="yes",AY83+1,AY83),AY83),"")</f>
        <v/>
      </c>
      <c r="AZ84" s="25"/>
      <c r="BA84" s="25" t="str">
        <f>IF('Submission Template'!BT80&lt;&gt;"",IF('Submission Template'!U80="yes",1,0),"")</f>
        <v/>
      </c>
      <c r="BB84" s="25" t="str">
        <f>IF('Submission Template'!BY80&lt;&gt;"",IF('Submission Template'!Z80="yes",1,0),"")</f>
        <v/>
      </c>
      <c r="BC84" s="25"/>
      <c r="BD84" s="25" t="str">
        <f>IF(AND('Submission Template'!U80="yes",'Submission Template'!BT80&lt;&gt;""),'Submission Template'!BT80,"")</f>
        <v/>
      </c>
      <c r="BE84" s="25" t="str">
        <f>IF(AND('Submission Template'!Z80="yes",'Submission Template'!BY80&lt;&gt;""),'Submission Template'!BY80,"")</f>
        <v/>
      </c>
      <c r="BF84" s="25"/>
      <c r="BG84" s="25"/>
      <c r="BH84" s="25"/>
      <c r="BI84" s="27"/>
      <c r="BJ84" s="25"/>
      <c r="BK84" s="40" t="str">
        <f>IF(AND($B84&lt;&gt;"",'Submission Template'!$BA$34=1),IF(AND('Submission Template'!U80="yes",$AX84&gt;1,'Submission Template'!BT80&lt;&gt;""),ROUND((($AU84*$E84)/($D84-'Submission Template'!S$26))^2+1,1),""),"")</f>
        <v/>
      </c>
      <c r="BL84" s="40" t="str">
        <f>IF(AND($L84&lt;&gt;"",'Submission Template'!$BB$34=1),IF(AND('Submission Template'!Z80="yes",$AY84&gt;1,'Submission Template'!BY80&lt;&gt;""),ROUND((($AV84*$O84)/($N84-'Submission Template'!V$26))^2+1,1),""),"")</f>
        <v/>
      </c>
      <c r="BM84" s="55">
        <f t="shared" si="3"/>
        <v>8</v>
      </c>
      <c r="BN84" s="6"/>
      <c r="BO84" s="6"/>
      <c r="BP84" s="6"/>
      <c r="BQ84" s="6"/>
      <c r="BR84" s="6"/>
      <c r="BS84" s="6"/>
      <c r="BT84" s="6"/>
      <c r="BU84" s="6"/>
      <c r="BV84" s="6"/>
      <c r="BW84" s="6"/>
      <c r="BX84" s="6"/>
      <c r="BY84" s="6"/>
      <c r="BZ84" s="6"/>
      <c r="CA84" s="6"/>
      <c r="CB84" s="6"/>
      <c r="CC84" s="6"/>
      <c r="CD84" s="6"/>
      <c r="CE84" s="6"/>
      <c r="CF84" s="65">
        <f>IF(AND('Submission Template'!C106="final",'Submission Template'!AH106="yes"),1,0)</f>
        <v>0</v>
      </c>
      <c r="CG84" s="65" t="str">
        <f>IF(AND('Submission Template'!$C106="final",'Submission Template'!$U106="yes",'Submission Template'!$AH106&lt;&gt;"yes"),$D110,$CG83)</f>
        <v/>
      </c>
      <c r="CH84" s="65" t="str">
        <f>IF(AND('Submission Template'!$C106="final",'Submission Template'!$U106="yes",'Submission Template'!$AH106&lt;&gt;"yes"),$C110,$CH83)</f>
        <v/>
      </c>
      <c r="CI84" s="65" t="str">
        <f>IF(AND('Submission Template'!$C106="final",'Submission Template'!$Z106="yes",'Submission Template'!$AH106&lt;&gt;"yes"),$N110,$CI83)</f>
        <v/>
      </c>
      <c r="CJ84" s="65" t="str">
        <f>IF(AND('Submission Template'!$C106="final",'Submission Template'!$Z106="yes",'Submission Template'!$AH106&lt;&gt;"yes"),$M110,$CJ83)</f>
        <v/>
      </c>
      <c r="CK84" s="6"/>
      <c r="CL84" s="6"/>
    </row>
    <row r="85" spans="1:90" x14ac:dyDescent="0.2">
      <c r="A85" s="10"/>
      <c r="B85" s="82" t="str">
        <f>IF('Submission Template'!$BA$34=1,$AX85,"")</f>
        <v/>
      </c>
      <c r="C85" s="83" t="str">
        <f t="shared" si="1"/>
        <v/>
      </c>
      <c r="D85" s="84" t="str">
        <f>IF('Submission Template'!$BA$34=1,IF(AND('Submission Template'!U81="yes",'Submission Template'!BT81&lt;&gt;""),ROUND(AVERAGE(BD$36:BD85),2),""),"")</f>
        <v/>
      </c>
      <c r="E85" s="85" t="str">
        <f>IF('Submission Template'!$BA$34=1,IF($AX85&gt;1,IF(AND('Submission Template'!U81&lt;&gt;"no",'Submission Template'!BT81&lt;&gt;""),STDEV(BD$36:BD85),""),""),"")</f>
        <v/>
      </c>
      <c r="F85" s="86" t="str">
        <f>IF('Submission Template'!$BA$34=1,IF('Submission Template'!BT81&lt;&gt;"",G84,""),"")</f>
        <v/>
      </c>
      <c r="G85" s="86" t="str">
        <f>IF(AND('Submission Template'!$BA$34=1,'Submission Template'!$C81&lt;&gt;""),IF(OR($AX85=1,$AX85=0),0,IF('Submission Template'!$C81="initial",$G84,IF('Submission Template'!U81="yes",MAX(($F85+'Submission Template'!BT81-('Submission Template'!S$26+0.25*$E85)),0),$G84))),"")</f>
        <v/>
      </c>
      <c r="H85" s="86" t="str">
        <f t="shared" si="5"/>
        <v/>
      </c>
      <c r="I85" s="87" t="str">
        <f t="shared" si="6"/>
        <v/>
      </c>
      <c r="J85" s="87" t="str">
        <f t="shared" si="7"/>
        <v/>
      </c>
      <c r="K85" s="88" t="str">
        <f>IF(G85&lt;&gt;"",IF($BA85=1,IF(AND(J85&lt;&gt;1,I85=1,D85&lt;='Submission Template'!S$26),1,0),K84),"")</f>
        <v/>
      </c>
      <c r="L85" s="82" t="str">
        <f>IF('Submission Template'!$BB$34=1,$AY85,"")</f>
        <v/>
      </c>
      <c r="M85" s="83" t="str">
        <f t="shared" si="2"/>
        <v/>
      </c>
      <c r="N85" s="84" t="str">
        <f>IF('Submission Template'!$BB$34=1,IF(AND('Submission Template'!Z81="yes",'Submission Template'!BY81&lt;&gt;""),ROUND(AVERAGE(BE$36:BE85),2),""),"")</f>
        <v/>
      </c>
      <c r="O85" s="85" t="str">
        <f>IF('Submission Template'!$BB$34=1,IF($AY85&gt;1,IF(AND('Submission Template'!Z81&lt;&gt;"no",'Submission Template'!BY81&lt;&gt;""),STDEV(BE$36:BE85),""),""),"")</f>
        <v/>
      </c>
      <c r="P85" s="86" t="str">
        <f>IF('Submission Template'!$BB$34=1,IF('Submission Template'!BY81&lt;&gt;"",Q84,""),"")</f>
        <v/>
      </c>
      <c r="Q85" s="86" t="str">
        <f>IF(AND('Submission Template'!$BB$34=1,'Submission Template'!$C81&lt;&gt;""),IF(OR($AY85=1,$AY85=0),0,IF('Submission Template'!$C81="initial",$Q84,IF('Submission Template'!Z81="yes",MAX(($P85+'Submission Template'!BY81-('Submission Template'!V$26+0.25*$O85)),0),$Q84))),"")</f>
        <v/>
      </c>
      <c r="R85" s="86" t="str">
        <f t="shared" si="8"/>
        <v/>
      </c>
      <c r="S85" s="87" t="str">
        <f t="shared" si="9"/>
        <v/>
      </c>
      <c r="T85" s="87" t="str">
        <f t="shared" si="10"/>
        <v/>
      </c>
      <c r="U85" s="88" t="str">
        <f>IF(Q85&lt;&gt;"",IF($BB85=1,IF(AND(T85&lt;&gt;1,S85=1,N85&lt;='Submission Template'!V$26),1,0),U84),"")</f>
        <v/>
      </c>
      <c r="V85" s="10"/>
      <c r="W85" s="10"/>
      <c r="X85" s="10"/>
      <c r="Y85" s="10"/>
      <c r="Z85" s="10"/>
      <c r="AA85" s="10"/>
      <c r="AB85" s="10"/>
      <c r="AC85" s="10"/>
      <c r="AD85" s="10"/>
      <c r="AE85" s="10"/>
      <c r="AF85" s="148"/>
      <c r="AG85" s="149" t="str">
        <f>IF(AND(OR('Submission Template'!U81="yes",AND('Submission Template'!Z81="yes",'Submission Template'!$P$16="yes")),'Submission Template'!AH81="yes"),"Test cannot be invalid AND included in CumSum",IF(OR(AND($Q85&gt;$R85,$N85&lt;&gt;""),AND($G85&gt;H85,$D85&lt;&gt;"")),"Warning:  CumSum statistic exceeds the Action Limit.",""))</f>
        <v/>
      </c>
      <c r="AH85" s="18"/>
      <c r="AI85" s="18"/>
      <c r="AJ85" s="18"/>
      <c r="AK85" s="150"/>
      <c r="AL85" s="187"/>
      <c r="AM85" s="6"/>
      <c r="AN85" s="6"/>
      <c r="AO85" s="6"/>
      <c r="AP85" s="6"/>
      <c r="AQ85" s="23"/>
      <c r="AR85" s="25">
        <f>IF(AND('Submission Template'!BT81&lt;&gt;"",'Submission Template'!S$26&lt;&gt;"",'Submission Template'!U81&lt;&gt;""),1,0)</f>
        <v>0</v>
      </c>
      <c r="AS85" s="25">
        <f>IF(AND('Submission Template'!BY81&lt;&gt;"",'Submission Template'!V$26&lt;&gt;"",'Submission Template'!Z81&lt;&gt;""),1,0)</f>
        <v>0</v>
      </c>
      <c r="AT85" s="25"/>
      <c r="AU85" s="25" t="str">
        <f t="shared" si="11"/>
        <v/>
      </c>
      <c r="AV85" s="25" t="str">
        <f t="shared" si="12"/>
        <v/>
      </c>
      <c r="AW85" s="25"/>
      <c r="AX85" s="25" t="str">
        <f>IF('Submission Template'!$C81&lt;&gt;"",IF('Submission Template'!BT81&lt;&gt;"",IF('Submission Template'!U81="yes",AX84+1,AX84),AX84),"")</f>
        <v/>
      </c>
      <c r="AY85" s="25" t="str">
        <f>IF('Submission Template'!$C81&lt;&gt;"",IF('Submission Template'!BY81&lt;&gt;"",IF('Submission Template'!Z81="yes",AY84+1,AY84),AY84),"")</f>
        <v/>
      </c>
      <c r="AZ85" s="25"/>
      <c r="BA85" s="25" t="str">
        <f>IF('Submission Template'!BT81&lt;&gt;"",IF('Submission Template'!U81="yes",1,0),"")</f>
        <v/>
      </c>
      <c r="BB85" s="25" t="str">
        <f>IF('Submission Template'!BY81&lt;&gt;"",IF('Submission Template'!Z81="yes",1,0),"")</f>
        <v/>
      </c>
      <c r="BC85" s="25"/>
      <c r="BD85" s="25" t="str">
        <f>IF(AND('Submission Template'!U81="yes",'Submission Template'!BT81&lt;&gt;""),'Submission Template'!BT81,"")</f>
        <v/>
      </c>
      <c r="BE85" s="25" t="str">
        <f>IF(AND('Submission Template'!Z81="yes",'Submission Template'!BY81&lt;&gt;""),'Submission Template'!BY81,"")</f>
        <v/>
      </c>
      <c r="BF85" s="25"/>
      <c r="BG85" s="25"/>
      <c r="BH85" s="25"/>
      <c r="BI85" s="27"/>
      <c r="BJ85" s="25"/>
      <c r="BK85" s="40" t="str">
        <f>IF(AND($B85&lt;&gt;"",'Submission Template'!$BA$34=1),IF(AND('Submission Template'!U81="yes",$AX85&gt;1,'Submission Template'!BT81&lt;&gt;""),ROUND((($AU85*$E85)/($D85-'Submission Template'!S$26))^2+1,1),""),"")</f>
        <v/>
      </c>
      <c r="BL85" s="40" t="str">
        <f>IF(AND($L85&lt;&gt;"",'Submission Template'!$BB$34=1),IF(AND('Submission Template'!Z81="yes",$AY85&gt;1,'Submission Template'!BY81&lt;&gt;""),ROUND((($AV85*$O85)/($N85-'Submission Template'!V$26))^2+1,1),""),"")</f>
        <v/>
      </c>
      <c r="BM85" s="55">
        <f t="shared" si="3"/>
        <v>8</v>
      </c>
      <c r="BN85" s="6"/>
      <c r="BO85" s="6"/>
      <c r="BP85" s="6"/>
      <c r="BQ85" s="6"/>
      <c r="BR85" s="6"/>
      <c r="BS85" s="6"/>
      <c r="BT85" s="6"/>
      <c r="BU85" s="6"/>
      <c r="BV85" s="6"/>
      <c r="BW85" s="6"/>
      <c r="BX85" s="6"/>
      <c r="BY85" s="6"/>
      <c r="BZ85" s="6"/>
      <c r="CA85" s="6"/>
      <c r="CB85" s="6"/>
      <c r="CC85" s="6"/>
      <c r="CD85" s="6"/>
      <c r="CE85" s="6"/>
      <c r="CF85" s="65">
        <f>IF(AND('Submission Template'!C107="final",'Submission Template'!AH107="yes"),1,0)</f>
        <v>0</v>
      </c>
      <c r="CG85" s="65" t="str">
        <f>IF(AND('Submission Template'!$C107="final",'Submission Template'!$U107="yes",'Submission Template'!$AH107&lt;&gt;"yes"),$D111,$CG84)</f>
        <v/>
      </c>
      <c r="CH85" s="65" t="str">
        <f>IF(AND('Submission Template'!$C107="final",'Submission Template'!$U107="yes",'Submission Template'!$AH107&lt;&gt;"yes"),$C111,$CH84)</f>
        <v/>
      </c>
      <c r="CI85" s="65" t="str">
        <f>IF(AND('Submission Template'!$C107="final",'Submission Template'!$Z107="yes",'Submission Template'!$AH107&lt;&gt;"yes"),$N111,$CI84)</f>
        <v/>
      </c>
      <c r="CJ85" s="65" t="str">
        <f>IF(AND('Submission Template'!$C107="final",'Submission Template'!$Z107="yes",'Submission Template'!$AH107&lt;&gt;"yes"),$M111,$CJ84)</f>
        <v/>
      </c>
      <c r="CK85" s="6"/>
      <c r="CL85" s="6"/>
    </row>
    <row r="86" spans="1:90" x14ac:dyDescent="0.2">
      <c r="A86" s="10"/>
      <c r="B86" s="82" t="str">
        <f>IF('Submission Template'!$BA$34=1,$AX86,"")</f>
        <v/>
      </c>
      <c r="C86" s="83" t="str">
        <f t="shared" si="1"/>
        <v/>
      </c>
      <c r="D86" s="84" t="str">
        <f>IF('Submission Template'!$BA$34=1,IF(AND('Submission Template'!U82="yes",'Submission Template'!BT82&lt;&gt;""),ROUND(AVERAGE(BD$36:BD86),2),""),"")</f>
        <v/>
      </c>
      <c r="E86" s="85" t="str">
        <f>IF('Submission Template'!$BA$34=1,IF($AX86&gt;1,IF(AND('Submission Template'!U82&lt;&gt;"no",'Submission Template'!BT82&lt;&gt;""),STDEV(BD$36:BD86),""),""),"")</f>
        <v/>
      </c>
      <c r="F86" s="86" t="str">
        <f>IF('Submission Template'!$BA$34=1,IF('Submission Template'!BT82&lt;&gt;"",G85,""),"")</f>
        <v/>
      </c>
      <c r="G86" s="86" t="str">
        <f>IF(AND('Submission Template'!$BA$34=1,'Submission Template'!$C82&lt;&gt;""),IF(OR($AX86=1,$AX86=0),0,IF('Submission Template'!$C82="initial",$G85,IF('Submission Template'!U82="yes",MAX(($F86+'Submission Template'!BT82-('Submission Template'!S$26+0.25*$E86)),0),$G85))),"")</f>
        <v/>
      </c>
      <c r="H86" s="86" t="str">
        <f t="shared" si="5"/>
        <v/>
      </c>
      <c r="I86" s="87" t="str">
        <f t="shared" si="6"/>
        <v/>
      </c>
      <c r="J86" s="87" t="str">
        <f t="shared" si="7"/>
        <v/>
      </c>
      <c r="K86" s="88" t="str">
        <f>IF(G86&lt;&gt;"",IF($BA86=1,IF(AND(J86&lt;&gt;1,I86=1,D86&lt;='Submission Template'!S$26),1,0),K85),"")</f>
        <v/>
      </c>
      <c r="L86" s="82" t="str">
        <f>IF('Submission Template'!$BB$34=1,$AY86,"")</f>
        <v/>
      </c>
      <c r="M86" s="83" t="str">
        <f t="shared" si="2"/>
        <v/>
      </c>
      <c r="N86" s="84" t="str">
        <f>IF('Submission Template'!$BB$34=1,IF(AND('Submission Template'!Z82="yes",'Submission Template'!BY82&lt;&gt;""),ROUND(AVERAGE(BE$36:BE86),2),""),"")</f>
        <v/>
      </c>
      <c r="O86" s="85" t="str">
        <f>IF('Submission Template'!$BB$34=1,IF($AY86&gt;1,IF(AND('Submission Template'!Z82&lt;&gt;"no",'Submission Template'!BY82&lt;&gt;""),STDEV(BE$36:BE86),""),""),"")</f>
        <v/>
      </c>
      <c r="P86" s="86" t="str">
        <f>IF('Submission Template'!$BB$34=1,IF('Submission Template'!BY82&lt;&gt;"",Q85,""),"")</f>
        <v/>
      </c>
      <c r="Q86" s="86" t="str">
        <f>IF(AND('Submission Template'!$BB$34=1,'Submission Template'!$C82&lt;&gt;""),IF(OR($AY86=1,$AY86=0),0,IF('Submission Template'!$C82="initial",$Q85,IF('Submission Template'!Z82="yes",MAX(($P86+'Submission Template'!BY82-('Submission Template'!V$26+0.25*$O86)),0),$Q85))),"")</f>
        <v/>
      </c>
      <c r="R86" s="86" t="str">
        <f t="shared" si="8"/>
        <v/>
      </c>
      <c r="S86" s="87" t="str">
        <f t="shared" si="9"/>
        <v/>
      </c>
      <c r="T86" s="87" t="str">
        <f t="shared" si="10"/>
        <v/>
      </c>
      <c r="U86" s="88" t="str">
        <f>IF(Q86&lt;&gt;"",IF($BB86=1,IF(AND(T86&lt;&gt;1,S86=1,N86&lt;='Submission Template'!V$26),1,0),U85),"")</f>
        <v/>
      </c>
      <c r="V86" s="10"/>
      <c r="W86" s="10"/>
      <c r="X86" s="10"/>
      <c r="Y86" s="10"/>
      <c r="Z86" s="10"/>
      <c r="AA86" s="10"/>
      <c r="AB86" s="10"/>
      <c r="AC86" s="10"/>
      <c r="AD86" s="10"/>
      <c r="AE86" s="10"/>
      <c r="AF86" s="148"/>
      <c r="AG86" s="149" t="str">
        <f>IF(AND(OR('Submission Template'!U82="yes",AND('Submission Template'!Z82="yes",'Submission Template'!$P$16="yes")),'Submission Template'!AH82="yes"),"Test cannot be invalid AND included in CumSum",IF(OR(AND($Q86&gt;$R86,$N86&lt;&gt;""),AND($G86&gt;H86,$D86&lt;&gt;"")),"Warning:  CumSum statistic exceeds the Action Limit.",""))</f>
        <v/>
      </c>
      <c r="AH86" s="18"/>
      <c r="AI86" s="18"/>
      <c r="AJ86" s="18"/>
      <c r="AK86" s="150"/>
      <c r="AL86" s="187"/>
      <c r="AM86" s="6"/>
      <c r="AN86" s="6"/>
      <c r="AO86" s="6"/>
      <c r="AP86" s="6"/>
      <c r="AQ86" s="23"/>
      <c r="AR86" s="25">
        <f>IF(AND('Submission Template'!BT82&lt;&gt;"",'Submission Template'!S$26&lt;&gt;"",'Submission Template'!U82&lt;&gt;""),1,0)</f>
        <v>0</v>
      </c>
      <c r="AS86" s="25">
        <f>IF(AND('Submission Template'!BY82&lt;&gt;"",'Submission Template'!V$26&lt;&gt;"",'Submission Template'!Z82&lt;&gt;""),1,0)</f>
        <v>0</v>
      </c>
      <c r="AT86" s="25"/>
      <c r="AU86" s="25" t="str">
        <f t="shared" si="11"/>
        <v/>
      </c>
      <c r="AV86" s="25" t="str">
        <f t="shared" si="12"/>
        <v/>
      </c>
      <c r="AW86" s="25"/>
      <c r="AX86" s="25" t="str">
        <f>IF('Submission Template'!$C82&lt;&gt;"",IF('Submission Template'!BT82&lt;&gt;"",IF('Submission Template'!U82="yes",AX85+1,AX85),AX85),"")</f>
        <v/>
      </c>
      <c r="AY86" s="25" t="str">
        <f>IF('Submission Template'!$C82&lt;&gt;"",IF('Submission Template'!BY82&lt;&gt;"",IF('Submission Template'!Z82="yes",AY85+1,AY85),AY85),"")</f>
        <v/>
      </c>
      <c r="AZ86" s="25"/>
      <c r="BA86" s="25" t="str">
        <f>IF('Submission Template'!BT82&lt;&gt;"",IF('Submission Template'!U82="yes",1,0),"")</f>
        <v/>
      </c>
      <c r="BB86" s="25" t="str">
        <f>IF('Submission Template'!BY82&lt;&gt;"",IF('Submission Template'!Z82="yes",1,0),"")</f>
        <v/>
      </c>
      <c r="BC86" s="25"/>
      <c r="BD86" s="25" t="str">
        <f>IF(AND('Submission Template'!U82="yes",'Submission Template'!BT82&lt;&gt;""),'Submission Template'!BT82,"")</f>
        <v/>
      </c>
      <c r="BE86" s="25" t="str">
        <f>IF(AND('Submission Template'!Z82="yes",'Submission Template'!BY82&lt;&gt;""),'Submission Template'!BY82,"")</f>
        <v/>
      </c>
      <c r="BF86" s="25"/>
      <c r="BG86" s="25"/>
      <c r="BH86" s="25"/>
      <c r="BI86" s="27"/>
      <c r="BJ86" s="25"/>
      <c r="BK86" s="40" t="str">
        <f>IF(AND($B86&lt;&gt;"",'Submission Template'!$BA$34=1),IF(AND('Submission Template'!U82="yes",$AX86&gt;1,'Submission Template'!BT82&lt;&gt;""),ROUND((($AU86*$E86)/($D86-'Submission Template'!S$26))^2+1,1),""),"")</f>
        <v/>
      </c>
      <c r="BL86" s="40" t="str">
        <f>IF(AND($L86&lt;&gt;"",'Submission Template'!$BB$34=1),IF(AND('Submission Template'!Z82="yes",$AY86&gt;1,'Submission Template'!BY82&lt;&gt;""),ROUND((($AV86*$O86)/($N86-'Submission Template'!V$26))^2+1,1),""),"")</f>
        <v/>
      </c>
      <c r="BM86" s="55">
        <f t="shared" si="3"/>
        <v>8</v>
      </c>
      <c r="BN86" s="6"/>
      <c r="BO86" s="6"/>
      <c r="BP86" s="6"/>
      <c r="BQ86" s="6"/>
      <c r="BR86" s="6"/>
      <c r="BS86" s="6"/>
      <c r="BT86" s="6"/>
      <c r="BU86" s="6"/>
      <c r="BV86" s="6"/>
      <c r="BW86" s="6"/>
      <c r="BX86" s="6"/>
      <c r="BY86" s="6"/>
      <c r="BZ86" s="6"/>
      <c r="CA86" s="6"/>
      <c r="CB86" s="6"/>
      <c r="CC86" s="6"/>
      <c r="CD86" s="6"/>
      <c r="CE86" s="6"/>
      <c r="CF86" s="65">
        <f>IF(AND('Submission Template'!C108="final",'Submission Template'!AH108="yes"),1,0)</f>
        <v>0</v>
      </c>
      <c r="CG86" s="65" t="str">
        <f>IF(AND('Submission Template'!$C108="final",'Submission Template'!$U108="yes",'Submission Template'!$AH108&lt;&gt;"yes"),$D112,$CG85)</f>
        <v/>
      </c>
      <c r="CH86" s="65" t="str">
        <f>IF(AND('Submission Template'!$C108="final",'Submission Template'!$U108="yes",'Submission Template'!$AH108&lt;&gt;"yes"),$C112,$CH85)</f>
        <v/>
      </c>
      <c r="CI86" s="65" t="str">
        <f>IF(AND('Submission Template'!$C108="final",'Submission Template'!$Z108="yes",'Submission Template'!$AH108&lt;&gt;"yes"),$N112,$CI85)</f>
        <v/>
      </c>
      <c r="CJ86" s="65" t="str">
        <f>IF(AND('Submission Template'!$C108="final",'Submission Template'!$Z108="yes",'Submission Template'!$AH108&lt;&gt;"yes"),$M112,$CJ85)</f>
        <v/>
      </c>
      <c r="CK86" s="6"/>
      <c r="CL86" s="6"/>
    </row>
    <row r="87" spans="1:90" x14ac:dyDescent="0.2">
      <c r="A87" s="10"/>
      <c r="B87" s="82" t="str">
        <f>IF('Submission Template'!$BA$34=1,$AX87,"")</f>
        <v/>
      </c>
      <c r="C87" s="83" t="str">
        <f t="shared" si="1"/>
        <v/>
      </c>
      <c r="D87" s="84" t="str">
        <f>IF('Submission Template'!$BA$34=1,IF(AND('Submission Template'!U83="yes",'Submission Template'!BT83&lt;&gt;""),ROUND(AVERAGE(BD$36:BD87),2),""),"")</f>
        <v/>
      </c>
      <c r="E87" s="85" t="str">
        <f>IF('Submission Template'!$BA$34=1,IF($AX87&gt;1,IF(AND('Submission Template'!U83&lt;&gt;"no",'Submission Template'!BT83&lt;&gt;""),STDEV(BD$36:BD87),""),""),"")</f>
        <v/>
      </c>
      <c r="F87" s="86" t="str">
        <f>IF('Submission Template'!$BA$34=1,IF('Submission Template'!BT83&lt;&gt;"",G86,""),"")</f>
        <v/>
      </c>
      <c r="G87" s="86" t="str">
        <f>IF(AND('Submission Template'!$BA$34=1,'Submission Template'!$C83&lt;&gt;""),IF(OR($AX87=1,$AX87=0),0,IF('Submission Template'!$C83="initial",$G86,IF('Submission Template'!U83="yes",MAX(($F87+'Submission Template'!BT83-('Submission Template'!S$26+0.25*$E87)),0),$G86))),"")</f>
        <v/>
      </c>
      <c r="H87" s="86" t="str">
        <f t="shared" si="5"/>
        <v/>
      </c>
      <c r="I87" s="87" t="str">
        <f t="shared" si="6"/>
        <v/>
      </c>
      <c r="J87" s="87" t="str">
        <f t="shared" si="7"/>
        <v/>
      </c>
      <c r="K87" s="88" t="str">
        <f>IF(G87&lt;&gt;"",IF($BA87=1,IF(AND(J87&lt;&gt;1,I87=1,D87&lt;='Submission Template'!S$26),1,0),K86),"")</f>
        <v/>
      </c>
      <c r="L87" s="82" t="str">
        <f>IF('Submission Template'!$BB$34=1,$AY87,"")</f>
        <v/>
      </c>
      <c r="M87" s="83" t="str">
        <f t="shared" si="2"/>
        <v/>
      </c>
      <c r="N87" s="84" t="str">
        <f>IF('Submission Template'!$BB$34=1,IF(AND('Submission Template'!Z83="yes",'Submission Template'!BY83&lt;&gt;""),ROUND(AVERAGE(BE$36:BE87),2),""),"")</f>
        <v/>
      </c>
      <c r="O87" s="85" t="str">
        <f>IF('Submission Template'!$BB$34=1,IF($AY87&gt;1,IF(AND('Submission Template'!Z83&lt;&gt;"no",'Submission Template'!BY83&lt;&gt;""),STDEV(BE$36:BE87),""),""),"")</f>
        <v/>
      </c>
      <c r="P87" s="86" t="str">
        <f>IF('Submission Template'!$BB$34=1,IF('Submission Template'!BY83&lt;&gt;"",Q86,""),"")</f>
        <v/>
      </c>
      <c r="Q87" s="86" t="str">
        <f>IF(AND('Submission Template'!$BB$34=1,'Submission Template'!$C83&lt;&gt;""),IF(OR($AY87=1,$AY87=0),0,IF('Submission Template'!$C83="initial",$Q86,IF('Submission Template'!Z83="yes",MAX(($P87+'Submission Template'!BY83-('Submission Template'!V$26+0.25*$O87)),0),$Q86))),"")</f>
        <v/>
      </c>
      <c r="R87" s="86" t="str">
        <f t="shared" si="8"/>
        <v/>
      </c>
      <c r="S87" s="87" t="str">
        <f t="shared" si="9"/>
        <v/>
      </c>
      <c r="T87" s="87" t="str">
        <f t="shared" si="10"/>
        <v/>
      </c>
      <c r="U87" s="88" t="str">
        <f>IF(Q87&lt;&gt;"",IF($BB87=1,IF(AND(T87&lt;&gt;1,S87=1,N87&lt;='Submission Template'!V$26),1,0),U86),"")</f>
        <v/>
      </c>
      <c r="V87" s="10"/>
      <c r="W87" s="10"/>
      <c r="X87" s="10"/>
      <c r="Y87" s="10"/>
      <c r="Z87" s="10"/>
      <c r="AA87" s="10"/>
      <c r="AB87" s="10"/>
      <c r="AC87" s="10"/>
      <c r="AD87" s="10"/>
      <c r="AE87" s="10"/>
      <c r="AF87" s="148"/>
      <c r="AG87" s="149" t="str">
        <f>IF(AND(OR('Submission Template'!U83="yes",AND('Submission Template'!Z83="yes",'Submission Template'!$P$16="yes")),'Submission Template'!AH83="yes"),"Test cannot be invalid AND included in CumSum",IF(OR(AND($Q87&gt;$R87,$N87&lt;&gt;""),AND($G87&gt;H87,$D87&lt;&gt;"")),"Warning:  CumSum statistic exceeds the Action Limit.",""))</f>
        <v/>
      </c>
      <c r="AH87" s="18"/>
      <c r="AI87" s="18"/>
      <c r="AJ87" s="18"/>
      <c r="AK87" s="150"/>
      <c r="AL87" s="187"/>
      <c r="AM87" s="6"/>
      <c r="AN87" s="6"/>
      <c r="AO87" s="6"/>
      <c r="AP87" s="6"/>
      <c r="AQ87" s="23"/>
      <c r="AR87" s="25">
        <f>IF(AND('Submission Template'!BT83&lt;&gt;"",'Submission Template'!S$26&lt;&gt;"",'Submission Template'!U83&lt;&gt;""),1,0)</f>
        <v>0</v>
      </c>
      <c r="AS87" s="25">
        <f>IF(AND('Submission Template'!BY83&lt;&gt;"",'Submission Template'!V$26&lt;&gt;"",'Submission Template'!Z83&lt;&gt;""),1,0)</f>
        <v>0</v>
      </c>
      <c r="AT87" s="25"/>
      <c r="AU87" s="25" t="str">
        <f t="shared" si="11"/>
        <v/>
      </c>
      <c r="AV87" s="25" t="str">
        <f t="shared" si="12"/>
        <v/>
      </c>
      <c r="AW87" s="25"/>
      <c r="AX87" s="25" t="str">
        <f>IF('Submission Template'!$C83&lt;&gt;"",IF('Submission Template'!BT83&lt;&gt;"",IF('Submission Template'!U83="yes",AX86+1,AX86),AX86),"")</f>
        <v/>
      </c>
      <c r="AY87" s="25" t="str">
        <f>IF('Submission Template'!$C83&lt;&gt;"",IF('Submission Template'!BY83&lt;&gt;"",IF('Submission Template'!Z83="yes",AY86+1,AY86),AY86),"")</f>
        <v/>
      </c>
      <c r="AZ87" s="25"/>
      <c r="BA87" s="25" t="str">
        <f>IF('Submission Template'!BT83&lt;&gt;"",IF('Submission Template'!U83="yes",1,0),"")</f>
        <v/>
      </c>
      <c r="BB87" s="25" t="str">
        <f>IF('Submission Template'!BY83&lt;&gt;"",IF('Submission Template'!Z83="yes",1,0),"")</f>
        <v/>
      </c>
      <c r="BC87" s="25"/>
      <c r="BD87" s="25" t="str">
        <f>IF(AND('Submission Template'!U83="yes",'Submission Template'!BT83&lt;&gt;""),'Submission Template'!BT83,"")</f>
        <v/>
      </c>
      <c r="BE87" s="25" t="str">
        <f>IF(AND('Submission Template'!Z83="yes",'Submission Template'!BY83&lt;&gt;""),'Submission Template'!BY83,"")</f>
        <v/>
      </c>
      <c r="BF87" s="25"/>
      <c r="BG87" s="25"/>
      <c r="BH87" s="25"/>
      <c r="BI87" s="27"/>
      <c r="BJ87" s="25"/>
      <c r="BK87" s="40" t="str">
        <f>IF(AND($B87&lt;&gt;"",'Submission Template'!$BA$34=1),IF(AND('Submission Template'!U83="yes",$AX87&gt;1,'Submission Template'!BT83&lt;&gt;""),ROUND((($AU87*$E87)/($D87-'Submission Template'!S$26))^2+1,1),""),"")</f>
        <v/>
      </c>
      <c r="BL87" s="40" t="str">
        <f>IF(AND($L87&lt;&gt;"",'Submission Template'!$BB$34=1),IF(AND('Submission Template'!Z83="yes",$AY87&gt;1,'Submission Template'!BY83&lt;&gt;""),ROUND((($AV87*$O87)/($N87-'Submission Template'!V$26))^2+1,1),""),"")</f>
        <v/>
      </c>
      <c r="BM87" s="55">
        <f t="shared" si="3"/>
        <v>8</v>
      </c>
      <c r="BN87" s="6"/>
      <c r="BO87" s="6"/>
      <c r="BP87" s="6"/>
      <c r="BQ87" s="6"/>
      <c r="BR87" s="6"/>
      <c r="BS87" s="6"/>
      <c r="BT87" s="6"/>
      <c r="BU87" s="6"/>
      <c r="BV87" s="6"/>
      <c r="BW87" s="6"/>
      <c r="BX87" s="6"/>
      <c r="BY87" s="6"/>
      <c r="BZ87" s="6"/>
      <c r="CA87" s="6"/>
      <c r="CB87" s="6"/>
      <c r="CC87" s="6"/>
      <c r="CD87" s="6"/>
      <c r="CE87" s="6"/>
      <c r="CF87" s="65">
        <f>IF(AND('Submission Template'!C109="final",'Submission Template'!AH109="yes"),1,0)</f>
        <v>0</v>
      </c>
      <c r="CG87" s="65" t="str">
        <f>IF(AND('Submission Template'!$C109="final",'Submission Template'!$U109="yes",'Submission Template'!$AH109&lt;&gt;"yes"),$D113,$CG86)</f>
        <v/>
      </c>
      <c r="CH87" s="65" t="str">
        <f>IF(AND('Submission Template'!$C109="final",'Submission Template'!$U109="yes",'Submission Template'!$AH109&lt;&gt;"yes"),$C113,$CH86)</f>
        <v/>
      </c>
      <c r="CI87" s="65" t="str">
        <f>IF(AND('Submission Template'!$C109="final",'Submission Template'!$Z109="yes",'Submission Template'!$AH109&lt;&gt;"yes"),$N113,$CI86)</f>
        <v/>
      </c>
      <c r="CJ87" s="65" t="str">
        <f>IF(AND('Submission Template'!$C109="final",'Submission Template'!$Z109="yes",'Submission Template'!$AH109&lt;&gt;"yes"),$M113,$CJ86)</f>
        <v/>
      </c>
      <c r="CK87" s="6"/>
      <c r="CL87" s="6"/>
    </row>
    <row r="88" spans="1:90" x14ac:dyDescent="0.2">
      <c r="A88" s="10"/>
      <c r="B88" s="82" t="str">
        <f>IF('Submission Template'!$BA$34=1,$AX88,"")</f>
        <v/>
      </c>
      <c r="C88" s="83" t="str">
        <f t="shared" si="1"/>
        <v/>
      </c>
      <c r="D88" s="84" t="str">
        <f>IF('Submission Template'!$BA$34=1,IF(AND('Submission Template'!U84="yes",'Submission Template'!BT84&lt;&gt;""),ROUND(AVERAGE(BD$36:BD88),2),""),"")</f>
        <v/>
      </c>
      <c r="E88" s="85" t="str">
        <f>IF('Submission Template'!$BA$34=1,IF($AX88&gt;1,IF(AND('Submission Template'!U84&lt;&gt;"no",'Submission Template'!BT84&lt;&gt;""),STDEV(BD$36:BD88),""),""),"")</f>
        <v/>
      </c>
      <c r="F88" s="86" t="str">
        <f>IF('Submission Template'!$BA$34=1,IF('Submission Template'!BT84&lt;&gt;"",G87,""),"")</f>
        <v/>
      </c>
      <c r="G88" s="86" t="str">
        <f>IF(AND('Submission Template'!$BA$34=1,'Submission Template'!$C84&lt;&gt;""),IF(OR($AX88=1,$AX88=0),0,IF('Submission Template'!$C84="initial",$G87,IF('Submission Template'!U84="yes",MAX(($F88+'Submission Template'!BT84-('Submission Template'!S$26+0.25*$E88)),0),$G87))),"")</f>
        <v/>
      </c>
      <c r="H88" s="86" t="str">
        <f t="shared" si="5"/>
        <v/>
      </c>
      <c r="I88" s="87" t="str">
        <f t="shared" si="6"/>
        <v/>
      </c>
      <c r="J88" s="87" t="str">
        <f t="shared" si="7"/>
        <v/>
      </c>
      <c r="K88" s="88" t="str">
        <f>IF(G88&lt;&gt;"",IF($BA88=1,IF(AND(J88&lt;&gt;1,I88=1,D88&lt;='Submission Template'!S$26),1,0),K87),"")</f>
        <v/>
      </c>
      <c r="L88" s="82" t="str">
        <f>IF('Submission Template'!$BB$34=1,$AY88,"")</f>
        <v/>
      </c>
      <c r="M88" s="83" t="str">
        <f t="shared" si="2"/>
        <v/>
      </c>
      <c r="N88" s="84" t="str">
        <f>IF('Submission Template'!$BB$34=1,IF(AND('Submission Template'!Z84="yes",'Submission Template'!BY84&lt;&gt;""),ROUND(AVERAGE(BE$36:BE88),2),""),"")</f>
        <v/>
      </c>
      <c r="O88" s="85" t="str">
        <f>IF('Submission Template'!$BB$34=1,IF($AY88&gt;1,IF(AND('Submission Template'!Z84&lt;&gt;"no",'Submission Template'!BY84&lt;&gt;""),STDEV(BE$36:BE88),""),""),"")</f>
        <v/>
      </c>
      <c r="P88" s="86" t="str">
        <f>IF('Submission Template'!$BB$34=1,IF('Submission Template'!BY84&lt;&gt;"",Q87,""),"")</f>
        <v/>
      </c>
      <c r="Q88" s="86" t="str">
        <f>IF(AND('Submission Template'!$BB$34=1,'Submission Template'!$C84&lt;&gt;""),IF(OR($AY88=1,$AY88=0),0,IF('Submission Template'!$C84="initial",$Q87,IF('Submission Template'!Z84="yes",MAX(($P88+'Submission Template'!BY84-('Submission Template'!V$26+0.25*$O88)),0),$Q87))),"")</f>
        <v/>
      </c>
      <c r="R88" s="86" t="str">
        <f t="shared" si="8"/>
        <v/>
      </c>
      <c r="S88" s="87" t="str">
        <f t="shared" si="9"/>
        <v/>
      </c>
      <c r="T88" s="87" t="str">
        <f t="shared" si="10"/>
        <v/>
      </c>
      <c r="U88" s="88" t="str">
        <f>IF(Q88&lt;&gt;"",IF($BB88=1,IF(AND(T88&lt;&gt;1,S88=1,N88&lt;='Submission Template'!V$26),1,0),U87),"")</f>
        <v/>
      </c>
      <c r="V88" s="10"/>
      <c r="W88" s="10"/>
      <c r="X88" s="10"/>
      <c r="Y88" s="10"/>
      <c r="Z88" s="10"/>
      <c r="AA88" s="10"/>
      <c r="AB88" s="10"/>
      <c r="AC88" s="10"/>
      <c r="AD88" s="10"/>
      <c r="AE88" s="10"/>
      <c r="AF88" s="148"/>
      <c r="AG88" s="149" t="str">
        <f>IF(AND(OR('Submission Template'!U84="yes",AND('Submission Template'!Z84="yes",'Submission Template'!$P$16="yes")),'Submission Template'!AH84="yes"),"Test cannot be invalid AND included in CumSum",IF(OR(AND($Q88&gt;$R88,$N88&lt;&gt;""),AND($G88&gt;H88,$D88&lt;&gt;"")),"Warning:  CumSum statistic exceeds the Action Limit.",""))</f>
        <v/>
      </c>
      <c r="AH88" s="18"/>
      <c r="AI88" s="18"/>
      <c r="AJ88" s="18"/>
      <c r="AK88" s="150"/>
      <c r="AL88" s="187"/>
      <c r="AM88" s="6"/>
      <c r="AN88" s="6"/>
      <c r="AO88" s="6"/>
      <c r="AP88" s="6"/>
      <c r="AQ88" s="23"/>
      <c r="AR88" s="25">
        <f>IF(AND('Submission Template'!BT84&lt;&gt;"",'Submission Template'!S$26&lt;&gt;"",'Submission Template'!U84&lt;&gt;""),1,0)</f>
        <v>0</v>
      </c>
      <c r="AS88" s="25">
        <f>IF(AND('Submission Template'!BY84&lt;&gt;"",'Submission Template'!V$26&lt;&gt;"",'Submission Template'!Z84&lt;&gt;""),1,0)</f>
        <v>0</v>
      </c>
      <c r="AT88" s="25"/>
      <c r="AU88" s="25" t="str">
        <f t="shared" si="11"/>
        <v/>
      </c>
      <c r="AV88" s="25" t="str">
        <f t="shared" si="12"/>
        <v/>
      </c>
      <c r="AW88" s="25"/>
      <c r="AX88" s="25" t="str">
        <f>IF('Submission Template'!$C84&lt;&gt;"",IF('Submission Template'!BT84&lt;&gt;"",IF('Submission Template'!U84="yes",AX87+1,AX87),AX87),"")</f>
        <v/>
      </c>
      <c r="AY88" s="25" t="str">
        <f>IF('Submission Template'!$C84&lt;&gt;"",IF('Submission Template'!BY84&lt;&gt;"",IF('Submission Template'!Z84="yes",AY87+1,AY87),AY87),"")</f>
        <v/>
      </c>
      <c r="AZ88" s="25"/>
      <c r="BA88" s="25" t="str">
        <f>IF('Submission Template'!BT84&lt;&gt;"",IF('Submission Template'!U84="yes",1,0),"")</f>
        <v/>
      </c>
      <c r="BB88" s="25" t="str">
        <f>IF('Submission Template'!BY84&lt;&gt;"",IF('Submission Template'!Z84="yes",1,0),"")</f>
        <v/>
      </c>
      <c r="BC88" s="25"/>
      <c r="BD88" s="25" t="str">
        <f>IF(AND('Submission Template'!U84="yes",'Submission Template'!BT84&lt;&gt;""),'Submission Template'!BT84,"")</f>
        <v/>
      </c>
      <c r="BE88" s="25" t="str">
        <f>IF(AND('Submission Template'!Z84="yes",'Submission Template'!BY84&lt;&gt;""),'Submission Template'!BY84,"")</f>
        <v/>
      </c>
      <c r="BF88" s="25"/>
      <c r="BG88" s="25"/>
      <c r="BH88" s="25"/>
      <c r="BI88" s="27"/>
      <c r="BJ88" s="25"/>
      <c r="BK88" s="40" t="str">
        <f>IF(AND($B88&lt;&gt;"",'Submission Template'!$BA$34=1),IF(AND('Submission Template'!U84="yes",$AX88&gt;1,'Submission Template'!BT84&lt;&gt;""),ROUND((($AU88*$E88)/($D88-'Submission Template'!S$26))^2+1,1),""),"")</f>
        <v/>
      </c>
      <c r="BL88" s="40" t="str">
        <f>IF(AND($L88&lt;&gt;"",'Submission Template'!$BB$34=1),IF(AND('Submission Template'!Z84="yes",$AY88&gt;1,'Submission Template'!BY84&lt;&gt;""),ROUND((($AV88*$O88)/($N88-'Submission Template'!V$26))^2+1,1),""),"")</f>
        <v/>
      </c>
      <c r="BM88" s="55">
        <f t="shared" si="3"/>
        <v>8</v>
      </c>
      <c r="BN88" s="6"/>
      <c r="BO88" s="6"/>
      <c r="BP88" s="6"/>
      <c r="BQ88" s="6"/>
      <c r="BR88" s="6"/>
      <c r="BS88" s="6"/>
      <c r="BT88" s="6"/>
      <c r="BU88" s="6"/>
      <c r="BV88" s="6"/>
      <c r="BW88" s="6"/>
      <c r="BX88" s="6"/>
      <c r="BY88" s="6"/>
      <c r="BZ88" s="6"/>
      <c r="CA88" s="6"/>
      <c r="CB88" s="6"/>
      <c r="CC88" s="6"/>
      <c r="CD88" s="6"/>
      <c r="CE88" s="6"/>
      <c r="CF88" s="65">
        <f>IF(AND('Submission Template'!C110="final",'Submission Template'!AH110="yes"),1,0)</f>
        <v>0</v>
      </c>
      <c r="CG88" s="65" t="str">
        <f>IF(AND('Submission Template'!$C110="final",'Submission Template'!$U110="yes",'Submission Template'!$AH110&lt;&gt;"yes"),$D114,$CG87)</f>
        <v/>
      </c>
      <c r="CH88" s="65" t="str">
        <f>IF(AND('Submission Template'!$C110="final",'Submission Template'!$U110="yes",'Submission Template'!$AH110&lt;&gt;"yes"),$C114,$CH87)</f>
        <v/>
      </c>
      <c r="CI88" s="65" t="str">
        <f>IF(AND('Submission Template'!$C110="final",'Submission Template'!$Z110="yes",'Submission Template'!$AH110&lt;&gt;"yes"),$N114,$CI87)</f>
        <v/>
      </c>
      <c r="CJ88" s="65" t="str">
        <f>IF(AND('Submission Template'!$C110="final",'Submission Template'!$Z110="yes",'Submission Template'!$AH110&lt;&gt;"yes"),$M114,$CJ87)</f>
        <v/>
      </c>
      <c r="CK88" s="6"/>
      <c r="CL88" s="6"/>
    </row>
    <row r="89" spans="1:90" x14ac:dyDescent="0.2">
      <c r="A89" s="10"/>
      <c r="B89" s="82" t="str">
        <f>IF('Submission Template'!$BA$34=1,$AX89,"")</f>
        <v/>
      </c>
      <c r="C89" s="83" t="str">
        <f t="shared" si="1"/>
        <v/>
      </c>
      <c r="D89" s="84" t="str">
        <f>IF('Submission Template'!$BA$34=1,IF(AND('Submission Template'!U85="yes",'Submission Template'!BT85&lt;&gt;""),ROUND(AVERAGE(BD$36:BD89),2),""),"")</f>
        <v/>
      </c>
      <c r="E89" s="85" t="str">
        <f>IF('Submission Template'!$BA$34=1,IF($AX89&gt;1,IF(AND('Submission Template'!U85&lt;&gt;"no",'Submission Template'!BT85&lt;&gt;""),STDEV(BD$36:BD89),""),""),"")</f>
        <v/>
      </c>
      <c r="F89" s="86" t="str">
        <f>IF('Submission Template'!$BA$34=1,IF('Submission Template'!BT85&lt;&gt;"",G88,""),"")</f>
        <v/>
      </c>
      <c r="G89" s="86" t="str">
        <f>IF(AND('Submission Template'!$BA$34=1,'Submission Template'!$C85&lt;&gt;""),IF(OR($AX89=1,$AX89=0),0,IF('Submission Template'!$C85="initial",$G88,IF('Submission Template'!U85="yes",MAX(($F89+'Submission Template'!BT85-('Submission Template'!S$26+0.25*$E89)),0),$G88))),"")</f>
        <v/>
      </c>
      <c r="H89" s="86" t="str">
        <f t="shared" si="5"/>
        <v/>
      </c>
      <c r="I89" s="87" t="str">
        <f t="shared" si="6"/>
        <v/>
      </c>
      <c r="J89" s="87" t="str">
        <f t="shared" si="7"/>
        <v/>
      </c>
      <c r="K89" s="88" t="str">
        <f>IF(G89&lt;&gt;"",IF($BA89=1,IF(AND(J89&lt;&gt;1,I89=1,D89&lt;='Submission Template'!S$26),1,0),K88),"")</f>
        <v/>
      </c>
      <c r="L89" s="82" t="str">
        <f>IF('Submission Template'!$BB$34=1,$AY89,"")</f>
        <v/>
      </c>
      <c r="M89" s="83" t="str">
        <f t="shared" si="2"/>
        <v/>
      </c>
      <c r="N89" s="84" t="str">
        <f>IF('Submission Template'!$BB$34=1,IF(AND('Submission Template'!Z85="yes",'Submission Template'!BY85&lt;&gt;""),ROUND(AVERAGE(BE$36:BE89),2),""),"")</f>
        <v/>
      </c>
      <c r="O89" s="85" t="str">
        <f>IF('Submission Template'!$BB$34=1,IF($AY89&gt;1,IF(AND('Submission Template'!Z85&lt;&gt;"no",'Submission Template'!BY85&lt;&gt;""),STDEV(BE$36:BE89),""),""),"")</f>
        <v/>
      </c>
      <c r="P89" s="86" t="str">
        <f>IF('Submission Template'!$BB$34=1,IF('Submission Template'!BY85&lt;&gt;"",Q88,""),"")</f>
        <v/>
      </c>
      <c r="Q89" s="86" t="str">
        <f>IF(AND('Submission Template'!$BB$34=1,'Submission Template'!$C85&lt;&gt;""),IF(OR($AY89=1,$AY89=0),0,IF('Submission Template'!$C85="initial",$Q88,IF('Submission Template'!Z85="yes",MAX(($P89+'Submission Template'!BY85-('Submission Template'!V$26+0.25*$O89)),0),$Q88))),"")</f>
        <v/>
      </c>
      <c r="R89" s="86" t="str">
        <f t="shared" si="8"/>
        <v/>
      </c>
      <c r="S89" s="87" t="str">
        <f t="shared" si="9"/>
        <v/>
      </c>
      <c r="T89" s="87" t="str">
        <f t="shared" si="10"/>
        <v/>
      </c>
      <c r="U89" s="88" t="str">
        <f>IF(Q89&lt;&gt;"",IF($BB89=1,IF(AND(T89&lt;&gt;1,S89=1,N89&lt;='Submission Template'!V$26),1,0),U88),"")</f>
        <v/>
      </c>
      <c r="V89" s="10"/>
      <c r="W89" s="10"/>
      <c r="X89" s="10"/>
      <c r="Y89" s="10"/>
      <c r="Z89" s="10"/>
      <c r="AA89" s="10"/>
      <c r="AB89" s="10"/>
      <c r="AC89" s="10"/>
      <c r="AD89" s="10"/>
      <c r="AE89" s="10"/>
      <c r="AF89" s="148"/>
      <c r="AG89" s="149" t="str">
        <f>IF(AND(OR('Submission Template'!U85="yes",AND('Submission Template'!Z85="yes",'Submission Template'!$P$16="yes")),'Submission Template'!AH85="yes"),"Test cannot be invalid AND included in CumSum",IF(OR(AND($Q89&gt;$R89,$N89&lt;&gt;""),AND($G89&gt;H89,$D89&lt;&gt;"")),"Warning:  CumSum statistic exceeds the Action Limit.",""))</f>
        <v/>
      </c>
      <c r="AH89" s="18"/>
      <c r="AI89" s="18"/>
      <c r="AJ89" s="18"/>
      <c r="AK89" s="150"/>
      <c r="AL89" s="187"/>
      <c r="AM89" s="6"/>
      <c r="AN89" s="6"/>
      <c r="AO89" s="6"/>
      <c r="AP89" s="6"/>
      <c r="AQ89" s="23"/>
      <c r="AR89" s="25">
        <f>IF(AND('Submission Template'!BT85&lt;&gt;"",'Submission Template'!S$26&lt;&gt;"",'Submission Template'!U85&lt;&gt;""),1,0)</f>
        <v>0</v>
      </c>
      <c r="AS89" s="25">
        <f>IF(AND('Submission Template'!BY85&lt;&gt;"",'Submission Template'!V$26&lt;&gt;"",'Submission Template'!Z85&lt;&gt;""),1,0)</f>
        <v>0</v>
      </c>
      <c r="AT89" s="25"/>
      <c r="AU89" s="25" t="str">
        <f t="shared" si="11"/>
        <v/>
      </c>
      <c r="AV89" s="25" t="str">
        <f t="shared" si="12"/>
        <v/>
      </c>
      <c r="AW89" s="25"/>
      <c r="AX89" s="25" t="str">
        <f>IF('Submission Template'!$C85&lt;&gt;"",IF('Submission Template'!BT85&lt;&gt;"",IF('Submission Template'!U85="yes",AX88+1,AX88),AX88),"")</f>
        <v/>
      </c>
      <c r="AY89" s="25" t="str">
        <f>IF('Submission Template'!$C85&lt;&gt;"",IF('Submission Template'!BY85&lt;&gt;"",IF('Submission Template'!Z85="yes",AY88+1,AY88),AY88),"")</f>
        <v/>
      </c>
      <c r="AZ89" s="25"/>
      <c r="BA89" s="25" t="str">
        <f>IF('Submission Template'!BT85&lt;&gt;"",IF('Submission Template'!U85="yes",1,0),"")</f>
        <v/>
      </c>
      <c r="BB89" s="25" t="str">
        <f>IF('Submission Template'!BY85&lt;&gt;"",IF('Submission Template'!Z85="yes",1,0),"")</f>
        <v/>
      </c>
      <c r="BC89" s="25"/>
      <c r="BD89" s="25" t="str">
        <f>IF(AND('Submission Template'!U85="yes",'Submission Template'!BT85&lt;&gt;""),'Submission Template'!BT85,"")</f>
        <v/>
      </c>
      <c r="BE89" s="25" t="str">
        <f>IF(AND('Submission Template'!Z85="yes",'Submission Template'!BY85&lt;&gt;""),'Submission Template'!BY85,"")</f>
        <v/>
      </c>
      <c r="BF89" s="25"/>
      <c r="BG89" s="25"/>
      <c r="BH89" s="25"/>
      <c r="BI89" s="27"/>
      <c r="BJ89" s="25"/>
      <c r="BK89" s="40" t="str">
        <f>IF(AND($B89&lt;&gt;"",'Submission Template'!$BA$34=1),IF(AND('Submission Template'!U85="yes",$AX89&gt;1,'Submission Template'!BT85&lt;&gt;""),ROUND((($AU89*$E89)/($D89-'Submission Template'!S$26))^2+1,1),""),"")</f>
        <v/>
      </c>
      <c r="BL89" s="40" t="str">
        <f>IF(AND($L89&lt;&gt;"",'Submission Template'!$BB$34=1),IF(AND('Submission Template'!Z85="yes",$AY89&gt;1,'Submission Template'!BY85&lt;&gt;""),ROUND((($AV89*$O89)/($N89-'Submission Template'!V$26))^2+1,1),""),"")</f>
        <v/>
      </c>
      <c r="BM89" s="55">
        <f t="shared" si="3"/>
        <v>8</v>
      </c>
      <c r="BN89" s="6"/>
      <c r="BO89" s="6"/>
      <c r="BP89" s="6"/>
      <c r="BQ89" s="6"/>
      <c r="BR89" s="6"/>
      <c r="BS89" s="6"/>
      <c r="BT89" s="6"/>
      <c r="BU89" s="6"/>
      <c r="BV89" s="6"/>
      <c r="BW89" s="6"/>
      <c r="BX89" s="6"/>
      <c r="BY89" s="6"/>
      <c r="BZ89" s="6"/>
      <c r="CA89" s="6"/>
      <c r="CB89" s="6"/>
      <c r="CC89" s="6"/>
      <c r="CD89" s="6"/>
      <c r="CE89" s="6"/>
      <c r="CF89" s="65">
        <f>IF(AND('Submission Template'!C111="final",'Submission Template'!AH111="yes"),1,0)</f>
        <v>0</v>
      </c>
      <c r="CG89" s="65" t="str">
        <f>IF(AND('Submission Template'!$C111="final",'Submission Template'!$U111="yes",'Submission Template'!$AH111&lt;&gt;"yes"),$D115,$CG88)</f>
        <v/>
      </c>
      <c r="CH89" s="65" t="str">
        <f>IF(AND('Submission Template'!$C111="final",'Submission Template'!$U111="yes",'Submission Template'!$AH111&lt;&gt;"yes"),$C115,$CH88)</f>
        <v/>
      </c>
      <c r="CI89" s="65" t="str">
        <f>IF(AND('Submission Template'!$C111="final",'Submission Template'!$Z111="yes",'Submission Template'!$AH111&lt;&gt;"yes"),$N115,$CI88)</f>
        <v/>
      </c>
      <c r="CJ89" s="65" t="str">
        <f>IF(AND('Submission Template'!$C111="final",'Submission Template'!$Z111="yes",'Submission Template'!$AH111&lt;&gt;"yes"),$M115,$CJ88)</f>
        <v/>
      </c>
      <c r="CK89" s="6"/>
      <c r="CL89" s="6"/>
    </row>
    <row r="90" spans="1:90" x14ac:dyDescent="0.2">
      <c r="A90" s="10"/>
      <c r="B90" s="82" t="str">
        <f>IF('Submission Template'!$BA$34=1,$AX90,"")</f>
        <v/>
      </c>
      <c r="C90" s="83" t="str">
        <f t="shared" si="1"/>
        <v/>
      </c>
      <c r="D90" s="84" t="str">
        <f>IF('Submission Template'!$BA$34=1,IF(AND('Submission Template'!U86="yes",'Submission Template'!BT86&lt;&gt;""),ROUND(AVERAGE(BD$36:BD90),2),""),"")</f>
        <v/>
      </c>
      <c r="E90" s="85" t="str">
        <f>IF('Submission Template'!$BA$34=1,IF($AX90&gt;1,IF(AND('Submission Template'!U86&lt;&gt;"no",'Submission Template'!BT86&lt;&gt;""),STDEV(BD$36:BD90),""),""),"")</f>
        <v/>
      </c>
      <c r="F90" s="86" t="str">
        <f>IF('Submission Template'!$BA$34=1,IF('Submission Template'!BT86&lt;&gt;"",G89,""),"")</f>
        <v/>
      </c>
      <c r="G90" s="86" t="str">
        <f>IF(AND('Submission Template'!$BA$34=1,'Submission Template'!$C86&lt;&gt;""),IF(OR($AX90=1,$AX90=0),0,IF('Submission Template'!$C86="initial",$G89,IF('Submission Template'!U86="yes",MAX(($F90+'Submission Template'!BT86-('Submission Template'!S$26+0.25*$E90)),0),$G89))),"")</f>
        <v/>
      </c>
      <c r="H90" s="86" t="str">
        <f t="shared" si="5"/>
        <v/>
      </c>
      <c r="I90" s="87" t="str">
        <f t="shared" si="6"/>
        <v/>
      </c>
      <c r="J90" s="87" t="str">
        <f t="shared" si="7"/>
        <v/>
      </c>
      <c r="K90" s="88" t="str">
        <f>IF(G90&lt;&gt;"",IF($BA90=1,IF(AND(J90&lt;&gt;1,I90=1,D90&lt;='Submission Template'!S$26),1,0),K89),"")</f>
        <v/>
      </c>
      <c r="L90" s="82" t="str">
        <f>IF('Submission Template'!$BB$34=1,$AY90,"")</f>
        <v/>
      </c>
      <c r="M90" s="83" t="str">
        <f t="shared" si="2"/>
        <v/>
      </c>
      <c r="N90" s="84" t="str">
        <f>IF('Submission Template'!$BB$34=1,IF(AND('Submission Template'!Z86="yes",'Submission Template'!BY86&lt;&gt;""),ROUND(AVERAGE(BE$36:BE90),2),""),"")</f>
        <v/>
      </c>
      <c r="O90" s="85" t="str">
        <f>IF('Submission Template'!$BB$34=1,IF($AY90&gt;1,IF(AND('Submission Template'!Z86&lt;&gt;"no",'Submission Template'!BY86&lt;&gt;""),STDEV(BE$36:BE90),""),""),"")</f>
        <v/>
      </c>
      <c r="P90" s="86" t="str">
        <f>IF('Submission Template'!$BB$34=1,IF('Submission Template'!BY86&lt;&gt;"",Q89,""),"")</f>
        <v/>
      </c>
      <c r="Q90" s="86" t="str">
        <f>IF(AND('Submission Template'!$BB$34=1,'Submission Template'!$C86&lt;&gt;""),IF(OR($AY90=1,$AY90=0),0,IF('Submission Template'!$C86="initial",$Q89,IF('Submission Template'!Z86="yes",MAX(($P90+'Submission Template'!BY86-('Submission Template'!V$26+0.25*$O90)),0),$Q89))),"")</f>
        <v/>
      </c>
      <c r="R90" s="86" t="str">
        <f t="shared" si="8"/>
        <v/>
      </c>
      <c r="S90" s="87" t="str">
        <f t="shared" si="9"/>
        <v/>
      </c>
      <c r="T90" s="87" t="str">
        <f t="shared" si="10"/>
        <v/>
      </c>
      <c r="U90" s="88" t="str">
        <f>IF(Q90&lt;&gt;"",IF($BB90=1,IF(AND(T90&lt;&gt;1,S90=1,N90&lt;='Submission Template'!V$26),1,0),U89),"")</f>
        <v/>
      </c>
      <c r="V90" s="10"/>
      <c r="W90" s="10"/>
      <c r="X90" s="10"/>
      <c r="Y90" s="10"/>
      <c r="Z90" s="10"/>
      <c r="AA90" s="10"/>
      <c r="AB90" s="10"/>
      <c r="AC90" s="10"/>
      <c r="AD90" s="10"/>
      <c r="AE90" s="10"/>
      <c r="AF90" s="148"/>
      <c r="AG90" s="149" t="str">
        <f>IF(AND(OR('Submission Template'!U86="yes",AND('Submission Template'!Z86="yes",'Submission Template'!$P$16="yes")),'Submission Template'!AH86="yes"),"Test cannot be invalid AND included in CumSum",IF(OR(AND($Q90&gt;$R90,$N90&lt;&gt;""),AND($G90&gt;H90,$D90&lt;&gt;"")),"Warning:  CumSum statistic exceeds the Action Limit.",""))</f>
        <v/>
      </c>
      <c r="AH90" s="18"/>
      <c r="AI90" s="18"/>
      <c r="AJ90" s="18"/>
      <c r="AK90" s="150"/>
      <c r="AL90" s="187"/>
      <c r="AM90" s="6"/>
      <c r="AN90" s="6"/>
      <c r="AO90" s="6"/>
      <c r="AP90" s="6"/>
      <c r="AQ90" s="23"/>
      <c r="AR90" s="25">
        <f>IF(AND('Submission Template'!BT86&lt;&gt;"",'Submission Template'!S$26&lt;&gt;"",'Submission Template'!U86&lt;&gt;""),1,0)</f>
        <v>0</v>
      </c>
      <c r="AS90" s="25">
        <f>IF(AND('Submission Template'!BY86&lt;&gt;"",'Submission Template'!V$26&lt;&gt;"",'Submission Template'!Z86&lt;&gt;""),1,0)</f>
        <v>0</v>
      </c>
      <c r="AT90" s="25"/>
      <c r="AU90" s="25" t="str">
        <f t="shared" si="11"/>
        <v/>
      </c>
      <c r="AV90" s="25" t="str">
        <f t="shared" si="12"/>
        <v/>
      </c>
      <c r="AW90" s="25"/>
      <c r="AX90" s="25" t="str">
        <f>IF('Submission Template'!$C86&lt;&gt;"",IF('Submission Template'!BT86&lt;&gt;"",IF('Submission Template'!U86="yes",AX89+1,AX89),AX89),"")</f>
        <v/>
      </c>
      <c r="AY90" s="25" t="str">
        <f>IF('Submission Template'!$C86&lt;&gt;"",IF('Submission Template'!BY86&lt;&gt;"",IF('Submission Template'!Z86="yes",AY89+1,AY89),AY89),"")</f>
        <v/>
      </c>
      <c r="AZ90" s="25"/>
      <c r="BA90" s="25" t="str">
        <f>IF('Submission Template'!BT86&lt;&gt;"",IF('Submission Template'!U86="yes",1,0),"")</f>
        <v/>
      </c>
      <c r="BB90" s="25" t="str">
        <f>IF('Submission Template'!BY86&lt;&gt;"",IF('Submission Template'!Z86="yes",1,0),"")</f>
        <v/>
      </c>
      <c r="BC90" s="25"/>
      <c r="BD90" s="25" t="str">
        <f>IF(AND('Submission Template'!U86="yes",'Submission Template'!BT86&lt;&gt;""),'Submission Template'!BT86,"")</f>
        <v/>
      </c>
      <c r="BE90" s="25" t="str">
        <f>IF(AND('Submission Template'!Z86="yes",'Submission Template'!BY86&lt;&gt;""),'Submission Template'!BY86,"")</f>
        <v/>
      </c>
      <c r="BF90" s="25"/>
      <c r="BG90" s="25"/>
      <c r="BH90" s="25"/>
      <c r="BI90" s="27"/>
      <c r="BJ90" s="25"/>
      <c r="BK90" s="40" t="str">
        <f>IF(AND($B90&lt;&gt;"",'Submission Template'!$BA$34=1),IF(AND('Submission Template'!U86="yes",$AX90&gt;1,'Submission Template'!BT86&lt;&gt;""),ROUND((($AU90*$E90)/($D90-'Submission Template'!S$26))^2+1,1),""),"")</f>
        <v/>
      </c>
      <c r="BL90" s="40" t="str">
        <f>IF(AND($L90&lt;&gt;"",'Submission Template'!$BB$34=1),IF(AND('Submission Template'!Z86="yes",$AY90&gt;1,'Submission Template'!BY86&lt;&gt;""),ROUND((($AV90*$O90)/($N90-'Submission Template'!V$26))^2+1,1),""),"")</f>
        <v/>
      </c>
      <c r="BM90" s="55">
        <f t="shared" si="3"/>
        <v>8</v>
      </c>
      <c r="BN90" s="6"/>
      <c r="BO90" s="6"/>
      <c r="BP90" s="6"/>
      <c r="BQ90" s="6"/>
      <c r="BR90" s="6"/>
      <c r="BS90" s="6"/>
      <c r="BT90" s="6"/>
      <c r="BU90" s="6"/>
      <c r="BV90" s="6"/>
      <c r="BW90" s="6"/>
      <c r="BX90" s="6"/>
      <c r="BY90" s="6"/>
      <c r="BZ90" s="6"/>
      <c r="CA90" s="6"/>
      <c r="CB90" s="6"/>
      <c r="CC90" s="6"/>
      <c r="CD90" s="6"/>
      <c r="CE90" s="6"/>
      <c r="CF90" s="65">
        <f>IF(AND('Submission Template'!C112="final",'Submission Template'!AH112="yes"),1,0)</f>
        <v>0</v>
      </c>
      <c r="CG90" s="65" t="str">
        <f>IF(AND('Submission Template'!$C112="final",'Submission Template'!$U112="yes",'Submission Template'!$AH112&lt;&gt;"yes"),$D116,$CG89)</f>
        <v/>
      </c>
      <c r="CH90" s="65" t="str">
        <f>IF(AND('Submission Template'!$C112="final",'Submission Template'!$U112="yes",'Submission Template'!$AH112&lt;&gt;"yes"),$C116,$CH89)</f>
        <v/>
      </c>
      <c r="CI90" s="65" t="str">
        <f>IF(AND('Submission Template'!$C112="final",'Submission Template'!$Z112="yes",'Submission Template'!$AH112&lt;&gt;"yes"),$N116,$CI89)</f>
        <v/>
      </c>
      <c r="CJ90" s="65" t="str">
        <f>IF(AND('Submission Template'!$C112="final",'Submission Template'!$Z112="yes",'Submission Template'!$AH112&lt;&gt;"yes"),$M116,$CJ89)</f>
        <v/>
      </c>
      <c r="CK90" s="6"/>
      <c r="CL90" s="6"/>
    </row>
    <row r="91" spans="1:90" x14ac:dyDescent="0.2">
      <c r="A91" s="10"/>
      <c r="B91" s="82" t="str">
        <f>IF('Submission Template'!$BA$34=1,$AX91,"")</f>
        <v/>
      </c>
      <c r="C91" s="83" t="str">
        <f t="shared" si="1"/>
        <v/>
      </c>
      <c r="D91" s="84" t="str">
        <f>IF('Submission Template'!$BA$34=1,IF(AND('Submission Template'!U87="yes",'Submission Template'!BT87&lt;&gt;""),ROUND(AVERAGE(BD$36:BD91),2),""),"")</f>
        <v/>
      </c>
      <c r="E91" s="85" t="str">
        <f>IF('Submission Template'!$BA$34=1,IF($AX91&gt;1,IF(AND('Submission Template'!U87&lt;&gt;"no",'Submission Template'!BT87&lt;&gt;""),STDEV(BD$36:BD91),""),""),"")</f>
        <v/>
      </c>
      <c r="F91" s="86" t="str">
        <f>IF('Submission Template'!$BA$34=1,IF('Submission Template'!BT87&lt;&gt;"",G90,""),"")</f>
        <v/>
      </c>
      <c r="G91" s="86" t="str">
        <f>IF(AND('Submission Template'!$BA$34=1,'Submission Template'!$C87&lt;&gt;""),IF(OR($AX91=1,$AX91=0),0,IF('Submission Template'!$C87="initial",$G90,IF('Submission Template'!U87="yes",MAX(($F91+'Submission Template'!BT87-('Submission Template'!S$26+0.25*$E91)),0),$G90))),"")</f>
        <v/>
      </c>
      <c r="H91" s="86" t="str">
        <f t="shared" si="5"/>
        <v/>
      </c>
      <c r="I91" s="87" t="str">
        <f t="shared" si="6"/>
        <v/>
      </c>
      <c r="J91" s="87" t="str">
        <f t="shared" si="7"/>
        <v/>
      </c>
      <c r="K91" s="88" t="str">
        <f>IF(G91&lt;&gt;"",IF($BA91=1,IF(AND(J91&lt;&gt;1,I91=1,D91&lt;='Submission Template'!S$26),1,0),K90),"")</f>
        <v/>
      </c>
      <c r="L91" s="82" t="str">
        <f>IF('Submission Template'!$BB$34=1,$AY91,"")</f>
        <v/>
      </c>
      <c r="M91" s="83" t="str">
        <f t="shared" si="2"/>
        <v/>
      </c>
      <c r="N91" s="84" t="str">
        <f>IF('Submission Template'!$BB$34=1,IF(AND('Submission Template'!Z87="yes",'Submission Template'!BY87&lt;&gt;""),ROUND(AVERAGE(BE$36:BE91),2),""),"")</f>
        <v/>
      </c>
      <c r="O91" s="85" t="str">
        <f>IF('Submission Template'!$BB$34=1,IF($AY91&gt;1,IF(AND('Submission Template'!Z87&lt;&gt;"no",'Submission Template'!BY87&lt;&gt;""),STDEV(BE$36:BE91),""),""),"")</f>
        <v/>
      </c>
      <c r="P91" s="86" t="str">
        <f>IF('Submission Template'!$BB$34=1,IF('Submission Template'!BY87&lt;&gt;"",Q90,""),"")</f>
        <v/>
      </c>
      <c r="Q91" s="86" t="str">
        <f>IF(AND('Submission Template'!$BB$34=1,'Submission Template'!$C87&lt;&gt;""),IF(OR($AY91=1,$AY91=0),0,IF('Submission Template'!$C87="initial",$Q90,IF('Submission Template'!Z87="yes",MAX(($P91+'Submission Template'!BY87-('Submission Template'!V$26+0.25*$O91)),0),$Q90))),"")</f>
        <v/>
      </c>
      <c r="R91" s="86" t="str">
        <f t="shared" si="8"/>
        <v/>
      </c>
      <c r="S91" s="87" t="str">
        <f t="shared" si="9"/>
        <v/>
      </c>
      <c r="T91" s="87" t="str">
        <f t="shared" si="10"/>
        <v/>
      </c>
      <c r="U91" s="88" t="str">
        <f>IF(Q91&lt;&gt;"",IF($BB91=1,IF(AND(T91&lt;&gt;1,S91=1,N91&lt;='Submission Template'!V$26),1,0),U90),"")</f>
        <v/>
      </c>
      <c r="V91" s="10"/>
      <c r="W91" s="10"/>
      <c r="X91" s="10"/>
      <c r="Y91" s="10"/>
      <c r="Z91" s="10"/>
      <c r="AA91" s="10"/>
      <c r="AB91" s="10"/>
      <c r="AC91" s="10"/>
      <c r="AD91" s="10"/>
      <c r="AE91" s="10"/>
      <c r="AF91" s="148"/>
      <c r="AG91" s="149" t="str">
        <f>IF(AND(OR('Submission Template'!U87="yes",AND('Submission Template'!Z87="yes",'Submission Template'!$P$16="yes")),'Submission Template'!AH87="yes"),"Test cannot be invalid AND included in CumSum",IF(OR(AND($Q91&gt;$R91,$N91&lt;&gt;""),AND($G91&gt;H91,$D91&lt;&gt;"")),"Warning:  CumSum statistic exceeds the Action Limit.",""))</f>
        <v/>
      </c>
      <c r="AH91" s="18"/>
      <c r="AI91" s="18"/>
      <c r="AJ91" s="18"/>
      <c r="AK91" s="150"/>
      <c r="AL91" s="187"/>
      <c r="AM91" s="6"/>
      <c r="AN91" s="6"/>
      <c r="AO91" s="6"/>
      <c r="AP91" s="6"/>
      <c r="AQ91" s="23"/>
      <c r="AR91" s="25">
        <f>IF(AND('Submission Template'!BT87&lt;&gt;"",'Submission Template'!S$26&lt;&gt;"",'Submission Template'!U87&lt;&gt;""),1,0)</f>
        <v>0</v>
      </c>
      <c r="AS91" s="25">
        <f>IF(AND('Submission Template'!BY87&lt;&gt;"",'Submission Template'!V$26&lt;&gt;"",'Submission Template'!Z87&lt;&gt;""),1,0)</f>
        <v>0</v>
      </c>
      <c r="AT91" s="25"/>
      <c r="AU91" s="25" t="str">
        <f t="shared" si="11"/>
        <v/>
      </c>
      <c r="AV91" s="25" t="str">
        <f t="shared" si="12"/>
        <v/>
      </c>
      <c r="AW91" s="25"/>
      <c r="AX91" s="25" t="str">
        <f>IF('Submission Template'!$C87&lt;&gt;"",IF('Submission Template'!BT87&lt;&gt;"",IF('Submission Template'!U87="yes",AX90+1,AX90),AX90),"")</f>
        <v/>
      </c>
      <c r="AY91" s="25" t="str">
        <f>IF('Submission Template'!$C87&lt;&gt;"",IF('Submission Template'!BY87&lt;&gt;"",IF('Submission Template'!Z87="yes",AY90+1,AY90),AY90),"")</f>
        <v/>
      </c>
      <c r="AZ91" s="25"/>
      <c r="BA91" s="25" t="str">
        <f>IF('Submission Template'!BT87&lt;&gt;"",IF('Submission Template'!U87="yes",1,0),"")</f>
        <v/>
      </c>
      <c r="BB91" s="25" t="str">
        <f>IF('Submission Template'!BY87&lt;&gt;"",IF('Submission Template'!Z87="yes",1,0),"")</f>
        <v/>
      </c>
      <c r="BC91" s="25"/>
      <c r="BD91" s="25" t="str">
        <f>IF(AND('Submission Template'!U87="yes",'Submission Template'!BT87&lt;&gt;""),'Submission Template'!BT87,"")</f>
        <v/>
      </c>
      <c r="BE91" s="25" t="str">
        <f>IF(AND('Submission Template'!Z87="yes",'Submission Template'!BY87&lt;&gt;""),'Submission Template'!BY87,"")</f>
        <v/>
      </c>
      <c r="BF91" s="25"/>
      <c r="BG91" s="25"/>
      <c r="BH91" s="25"/>
      <c r="BI91" s="27"/>
      <c r="BJ91" s="25"/>
      <c r="BK91" s="40" t="str">
        <f>IF(AND($B91&lt;&gt;"",'Submission Template'!$BA$34=1),IF(AND('Submission Template'!U87="yes",$AX91&gt;1,'Submission Template'!BT87&lt;&gt;""),ROUND((($AU91*$E91)/($D91-'Submission Template'!S$26))^2+1,1),""),"")</f>
        <v/>
      </c>
      <c r="BL91" s="40" t="str">
        <f>IF(AND($L91&lt;&gt;"",'Submission Template'!$BB$34=1),IF(AND('Submission Template'!Z87="yes",$AY91&gt;1,'Submission Template'!BY87&lt;&gt;""),ROUND((($AV91*$O91)/($N91-'Submission Template'!V$26))^2+1,1),""),"")</f>
        <v/>
      </c>
      <c r="BM91" s="55">
        <f t="shared" si="3"/>
        <v>8</v>
      </c>
      <c r="BN91" s="6"/>
      <c r="BO91" s="6"/>
      <c r="BP91" s="6"/>
      <c r="BQ91" s="6"/>
      <c r="BR91" s="6"/>
      <c r="BS91" s="6"/>
      <c r="BT91" s="6"/>
      <c r="BU91" s="6"/>
      <c r="BV91" s="6"/>
      <c r="BW91" s="6"/>
      <c r="BX91" s="6"/>
      <c r="BY91" s="6"/>
      <c r="BZ91" s="6"/>
      <c r="CA91" s="6"/>
      <c r="CB91" s="6"/>
      <c r="CC91" s="6"/>
      <c r="CD91" s="6"/>
      <c r="CE91" s="6"/>
      <c r="CF91" s="65">
        <f>IF(AND('Submission Template'!C113="final",'Submission Template'!AH113="yes"),1,0)</f>
        <v>0</v>
      </c>
      <c r="CG91" s="65" t="str">
        <f>IF(AND('Submission Template'!$C113="final",'Submission Template'!$U113="yes",'Submission Template'!$AH113&lt;&gt;"yes"),$D117,$CG90)</f>
        <v/>
      </c>
      <c r="CH91" s="65" t="str">
        <f>IF(AND('Submission Template'!$C113="final",'Submission Template'!$U113="yes",'Submission Template'!$AH113&lt;&gt;"yes"),$C117,$CH90)</f>
        <v/>
      </c>
      <c r="CI91" s="65" t="str">
        <f>IF(AND('Submission Template'!$C113="final",'Submission Template'!$Z113="yes",'Submission Template'!$AH113&lt;&gt;"yes"),$N117,$CI90)</f>
        <v/>
      </c>
      <c r="CJ91" s="65" t="str">
        <f>IF(AND('Submission Template'!$C113="final",'Submission Template'!$Z113="yes",'Submission Template'!$AH113&lt;&gt;"yes"),$M117,$CJ90)</f>
        <v/>
      </c>
      <c r="CK91" s="6"/>
      <c r="CL91" s="6"/>
    </row>
    <row r="92" spans="1:90" x14ac:dyDescent="0.2">
      <c r="A92" s="10"/>
      <c r="B92" s="82" t="str">
        <f>IF('Submission Template'!$BA$34=1,$AX92,"")</f>
        <v/>
      </c>
      <c r="C92" s="83" t="str">
        <f t="shared" si="1"/>
        <v/>
      </c>
      <c r="D92" s="84" t="str">
        <f>IF('Submission Template'!$BA$34=1,IF(AND('Submission Template'!U88="yes",'Submission Template'!BT88&lt;&gt;""),ROUND(AVERAGE(BD$36:BD92),2),""),"")</f>
        <v/>
      </c>
      <c r="E92" s="85" t="str">
        <f>IF('Submission Template'!$BA$34=1,IF($AX92&gt;1,IF(AND('Submission Template'!U88&lt;&gt;"no",'Submission Template'!BT88&lt;&gt;""),STDEV(BD$36:BD92),""),""),"")</f>
        <v/>
      </c>
      <c r="F92" s="86" t="str">
        <f>IF('Submission Template'!$BA$34=1,IF('Submission Template'!BT88&lt;&gt;"",G91,""),"")</f>
        <v/>
      </c>
      <c r="G92" s="86" t="str">
        <f>IF(AND('Submission Template'!$BA$34=1,'Submission Template'!$C88&lt;&gt;""),IF(OR($AX92=1,$AX92=0),0,IF('Submission Template'!$C88="initial",$G91,IF('Submission Template'!U88="yes",MAX(($F92+'Submission Template'!BT88-('Submission Template'!S$26+0.25*$E92)),0),$G91))),"")</f>
        <v/>
      </c>
      <c r="H92" s="86" t="str">
        <f t="shared" si="5"/>
        <v/>
      </c>
      <c r="I92" s="87" t="str">
        <f t="shared" si="6"/>
        <v/>
      </c>
      <c r="J92" s="87" t="str">
        <f t="shared" si="7"/>
        <v/>
      </c>
      <c r="K92" s="88" t="str">
        <f>IF(G92&lt;&gt;"",IF($BA92=1,IF(AND(J92&lt;&gt;1,I92=1,D92&lt;='Submission Template'!S$26),1,0),K91),"")</f>
        <v/>
      </c>
      <c r="L92" s="82" t="str">
        <f>IF('Submission Template'!$BB$34=1,$AY92,"")</f>
        <v/>
      </c>
      <c r="M92" s="83" t="str">
        <f t="shared" si="2"/>
        <v/>
      </c>
      <c r="N92" s="84" t="str">
        <f>IF('Submission Template'!$BB$34=1,IF(AND('Submission Template'!Z88="yes",'Submission Template'!BY88&lt;&gt;""),ROUND(AVERAGE(BE$36:BE92),2),""),"")</f>
        <v/>
      </c>
      <c r="O92" s="85" t="str">
        <f>IF('Submission Template'!$BB$34=1,IF($AY92&gt;1,IF(AND('Submission Template'!Z88&lt;&gt;"no",'Submission Template'!BY88&lt;&gt;""),STDEV(BE$36:BE92),""),""),"")</f>
        <v/>
      </c>
      <c r="P92" s="86" t="str">
        <f>IF('Submission Template'!$BB$34=1,IF('Submission Template'!BY88&lt;&gt;"",Q91,""),"")</f>
        <v/>
      </c>
      <c r="Q92" s="86" t="str">
        <f>IF(AND('Submission Template'!$BB$34=1,'Submission Template'!$C88&lt;&gt;""),IF(OR($AY92=1,$AY92=0),0,IF('Submission Template'!$C88="initial",$Q91,IF('Submission Template'!Z88="yes",MAX(($P92+'Submission Template'!BY88-('Submission Template'!V$26+0.25*$O92)),0),$Q91))),"")</f>
        <v/>
      </c>
      <c r="R92" s="86" t="str">
        <f t="shared" si="8"/>
        <v/>
      </c>
      <c r="S92" s="87" t="str">
        <f t="shared" si="9"/>
        <v/>
      </c>
      <c r="T92" s="87" t="str">
        <f t="shared" si="10"/>
        <v/>
      </c>
      <c r="U92" s="88" t="str">
        <f>IF(Q92&lt;&gt;"",IF($BB92=1,IF(AND(T92&lt;&gt;1,S92=1,N92&lt;='Submission Template'!V$26),1,0),U91),"")</f>
        <v/>
      </c>
      <c r="V92" s="10"/>
      <c r="W92" s="10"/>
      <c r="X92" s="10"/>
      <c r="Y92" s="10"/>
      <c r="Z92" s="10"/>
      <c r="AA92" s="10"/>
      <c r="AB92" s="10"/>
      <c r="AC92" s="10"/>
      <c r="AD92" s="10"/>
      <c r="AE92" s="10"/>
      <c r="AF92" s="148"/>
      <c r="AG92" s="149" t="str">
        <f>IF(AND(OR('Submission Template'!U88="yes",AND('Submission Template'!Z88="yes",'Submission Template'!$P$16="yes")),'Submission Template'!AH88="yes"),"Test cannot be invalid AND included in CumSum",IF(OR(AND($Q92&gt;$R92,$N92&lt;&gt;""),AND($G92&gt;H92,$D92&lt;&gt;"")),"Warning:  CumSum statistic exceeds the Action Limit.",""))</f>
        <v/>
      </c>
      <c r="AH92" s="18"/>
      <c r="AI92" s="18"/>
      <c r="AJ92" s="18"/>
      <c r="AK92" s="150"/>
      <c r="AL92" s="187"/>
      <c r="AM92" s="6"/>
      <c r="AN92" s="6"/>
      <c r="AO92" s="6"/>
      <c r="AP92" s="6"/>
      <c r="AQ92" s="23"/>
      <c r="AR92" s="25">
        <f>IF(AND('Submission Template'!BT88&lt;&gt;"",'Submission Template'!S$26&lt;&gt;"",'Submission Template'!U88&lt;&gt;""),1,0)</f>
        <v>0</v>
      </c>
      <c r="AS92" s="25">
        <f>IF(AND('Submission Template'!BY88&lt;&gt;"",'Submission Template'!V$26&lt;&gt;"",'Submission Template'!Z88&lt;&gt;""),1,0)</f>
        <v>0</v>
      </c>
      <c r="AT92" s="25"/>
      <c r="AU92" s="25" t="str">
        <f t="shared" si="11"/>
        <v/>
      </c>
      <c r="AV92" s="25" t="str">
        <f t="shared" si="12"/>
        <v/>
      </c>
      <c r="AW92" s="25"/>
      <c r="AX92" s="25" t="str">
        <f>IF('Submission Template'!$C88&lt;&gt;"",IF('Submission Template'!BT88&lt;&gt;"",IF('Submission Template'!U88="yes",AX91+1,AX91),AX91),"")</f>
        <v/>
      </c>
      <c r="AY92" s="25" t="str">
        <f>IF('Submission Template'!$C88&lt;&gt;"",IF('Submission Template'!BY88&lt;&gt;"",IF('Submission Template'!Z88="yes",AY91+1,AY91),AY91),"")</f>
        <v/>
      </c>
      <c r="AZ92" s="25"/>
      <c r="BA92" s="25" t="str">
        <f>IF('Submission Template'!BT88&lt;&gt;"",IF('Submission Template'!U88="yes",1,0),"")</f>
        <v/>
      </c>
      <c r="BB92" s="25" t="str">
        <f>IF('Submission Template'!BY88&lt;&gt;"",IF('Submission Template'!Z88="yes",1,0),"")</f>
        <v/>
      </c>
      <c r="BC92" s="25"/>
      <c r="BD92" s="25" t="str">
        <f>IF(AND('Submission Template'!U88="yes",'Submission Template'!BT88&lt;&gt;""),'Submission Template'!BT88,"")</f>
        <v/>
      </c>
      <c r="BE92" s="25" t="str">
        <f>IF(AND('Submission Template'!Z88="yes",'Submission Template'!BY88&lt;&gt;""),'Submission Template'!BY88,"")</f>
        <v/>
      </c>
      <c r="BF92" s="25"/>
      <c r="BG92" s="25"/>
      <c r="BH92" s="25"/>
      <c r="BI92" s="27"/>
      <c r="BJ92" s="25"/>
      <c r="BK92" s="40" t="str">
        <f>IF(AND($B92&lt;&gt;"",'Submission Template'!$BA$34=1),IF(AND('Submission Template'!U88="yes",$AX92&gt;1,'Submission Template'!BT88&lt;&gt;""),ROUND((($AU92*$E92)/($D92-'Submission Template'!S$26))^2+1,1),""),"")</f>
        <v/>
      </c>
      <c r="BL92" s="40" t="str">
        <f>IF(AND($L92&lt;&gt;"",'Submission Template'!$BB$34=1),IF(AND('Submission Template'!Z88="yes",$AY92&gt;1,'Submission Template'!BY88&lt;&gt;""),ROUND((($AV92*$O92)/($N92-'Submission Template'!V$26))^2+1,1),""),"")</f>
        <v/>
      </c>
      <c r="BM92" s="55">
        <f t="shared" si="3"/>
        <v>8</v>
      </c>
      <c r="BN92" s="6"/>
      <c r="BO92" s="6"/>
      <c r="BP92" s="6"/>
      <c r="BQ92" s="6"/>
      <c r="BR92" s="6"/>
      <c r="BS92" s="6"/>
      <c r="BT92" s="6"/>
      <c r="BU92" s="6"/>
      <c r="BV92" s="6"/>
      <c r="BW92" s="6"/>
      <c r="BX92" s="6"/>
      <c r="BY92" s="6"/>
      <c r="BZ92" s="6"/>
      <c r="CA92" s="6"/>
      <c r="CB92" s="6"/>
      <c r="CC92" s="6"/>
      <c r="CD92" s="6"/>
      <c r="CE92" s="6"/>
      <c r="CF92" s="65">
        <f>IF(AND('Submission Template'!C114="final",'Submission Template'!AH114="yes"),1,0)</f>
        <v>0</v>
      </c>
      <c r="CG92" s="65" t="str">
        <f>IF(AND('Submission Template'!$C114="final",'Submission Template'!$U114="yes",'Submission Template'!$AH114&lt;&gt;"yes"),$D118,$CG91)</f>
        <v/>
      </c>
      <c r="CH92" s="65" t="str">
        <f>IF(AND('Submission Template'!$C114="final",'Submission Template'!$U114="yes",'Submission Template'!$AH114&lt;&gt;"yes"),$C118,$CH91)</f>
        <v/>
      </c>
      <c r="CI92" s="65" t="str">
        <f>IF(AND('Submission Template'!$C114="final",'Submission Template'!$Z114="yes",'Submission Template'!$AH114&lt;&gt;"yes"),$N118,$CI91)</f>
        <v/>
      </c>
      <c r="CJ92" s="65" t="str">
        <f>IF(AND('Submission Template'!$C114="final",'Submission Template'!$Z114="yes",'Submission Template'!$AH114&lt;&gt;"yes"),$M118,$CJ91)</f>
        <v/>
      </c>
      <c r="CK92" s="6"/>
      <c r="CL92" s="6"/>
    </row>
    <row r="93" spans="1:90" x14ac:dyDescent="0.2">
      <c r="A93" s="10"/>
      <c r="B93" s="82" t="str">
        <f>IF('Submission Template'!$BA$34=1,$AX93,"")</f>
        <v/>
      </c>
      <c r="C93" s="83" t="str">
        <f t="shared" si="1"/>
        <v/>
      </c>
      <c r="D93" s="84" t="str">
        <f>IF('Submission Template'!$BA$34=1,IF(AND('Submission Template'!U89="yes",'Submission Template'!BT89&lt;&gt;""),ROUND(AVERAGE(BD$36:BD93),2),""),"")</f>
        <v/>
      </c>
      <c r="E93" s="85" t="str">
        <f>IF('Submission Template'!$BA$34=1,IF($AX93&gt;1,IF(AND('Submission Template'!U89&lt;&gt;"no",'Submission Template'!BT89&lt;&gt;""),STDEV(BD$36:BD93),""),""),"")</f>
        <v/>
      </c>
      <c r="F93" s="86" t="str">
        <f>IF('Submission Template'!$BA$34=1,IF('Submission Template'!BT89&lt;&gt;"",G92,""),"")</f>
        <v/>
      </c>
      <c r="G93" s="86" t="str">
        <f>IF(AND('Submission Template'!$BA$34=1,'Submission Template'!$C89&lt;&gt;""),IF(OR($AX93=1,$AX93=0),0,IF('Submission Template'!$C89="initial",$G92,IF('Submission Template'!U89="yes",MAX(($F93+'Submission Template'!BT89-('Submission Template'!S$26+0.25*$E93)),0),$G92))),"")</f>
        <v/>
      </c>
      <c r="H93" s="86" t="str">
        <f t="shared" si="5"/>
        <v/>
      </c>
      <c r="I93" s="87" t="str">
        <f t="shared" si="6"/>
        <v/>
      </c>
      <c r="J93" s="87" t="str">
        <f t="shared" si="7"/>
        <v/>
      </c>
      <c r="K93" s="88" t="str">
        <f>IF(G93&lt;&gt;"",IF($BA93=1,IF(AND(J93&lt;&gt;1,I93=1,D93&lt;='Submission Template'!S$26),1,0),K92),"")</f>
        <v/>
      </c>
      <c r="L93" s="82" t="str">
        <f>IF('Submission Template'!$BB$34=1,$AY93,"")</f>
        <v/>
      </c>
      <c r="M93" s="83" t="str">
        <f t="shared" si="2"/>
        <v/>
      </c>
      <c r="N93" s="84" t="str">
        <f>IF('Submission Template'!$BB$34=1,IF(AND('Submission Template'!Z89="yes",'Submission Template'!BY89&lt;&gt;""),ROUND(AVERAGE(BE$36:BE93),2),""),"")</f>
        <v/>
      </c>
      <c r="O93" s="85" t="str">
        <f>IF('Submission Template'!$BB$34=1,IF($AY93&gt;1,IF(AND('Submission Template'!Z89&lt;&gt;"no",'Submission Template'!BY89&lt;&gt;""),STDEV(BE$36:BE93),""),""),"")</f>
        <v/>
      </c>
      <c r="P93" s="86" t="str">
        <f>IF('Submission Template'!$BB$34=1,IF('Submission Template'!BY89&lt;&gt;"",Q92,""),"")</f>
        <v/>
      </c>
      <c r="Q93" s="86" t="str">
        <f>IF(AND('Submission Template'!$BB$34=1,'Submission Template'!$C89&lt;&gt;""),IF(OR($AY93=1,$AY93=0),0,IF('Submission Template'!$C89="initial",$Q92,IF('Submission Template'!Z89="yes",MAX(($P93+'Submission Template'!BY89-('Submission Template'!V$26+0.25*$O93)),0),$Q92))),"")</f>
        <v/>
      </c>
      <c r="R93" s="86" t="str">
        <f t="shared" si="8"/>
        <v/>
      </c>
      <c r="S93" s="87" t="str">
        <f t="shared" si="9"/>
        <v/>
      </c>
      <c r="T93" s="87" t="str">
        <f t="shared" si="10"/>
        <v/>
      </c>
      <c r="U93" s="88" t="str">
        <f>IF(Q93&lt;&gt;"",IF($BB93=1,IF(AND(T93&lt;&gt;1,S93=1,N93&lt;='Submission Template'!V$26),1,0),U92),"")</f>
        <v/>
      </c>
      <c r="V93" s="10"/>
      <c r="W93" s="10"/>
      <c r="X93" s="10"/>
      <c r="Y93" s="10"/>
      <c r="Z93" s="10"/>
      <c r="AA93" s="10"/>
      <c r="AB93" s="10"/>
      <c r="AC93" s="10"/>
      <c r="AD93" s="10"/>
      <c r="AE93" s="10"/>
      <c r="AF93" s="148"/>
      <c r="AG93" s="149" t="str">
        <f>IF(AND(OR('Submission Template'!U89="yes",AND('Submission Template'!Z89="yes",'Submission Template'!$P$16="yes")),'Submission Template'!AH89="yes"),"Test cannot be invalid AND included in CumSum",IF(OR(AND($Q93&gt;$R93,$N93&lt;&gt;""),AND($G93&gt;H93,$D93&lt;&gt;"")),"Warning:  CumSum statistic exceeds the Action Limit.",""))</f>
        <v/>
      </c>
      <c r="AH93" s="18"/>
      <c r="AI93" s="18"/>
      <c r="AJ93" s="18"/>
      <c r="AK93" s="150"/>
      <c r="AL93" s="187"/>
      <c r="AM93" s="6"/>
      <c r="AN93" s="6"/>
      <c r="AO93" s="6"/>
      <c r="AP93" s="6"/>
      <c r="AQ93" s="23"/>
      <c r="AR93" s="25">
        <f>IF(AND('Submission Template'!BT89&lt;&gt;"",'Submission Template'!S$26&lt;&gt;"",'Submission Template'!U89&lt;&gt;""),1,0)</f>
        <v>0</v>
      </c>
      <c r="AS93" s="25">
        <f>IF(AND('Submission Template'!BY89&lt;&gt;"",'Submission Template'!V$26&lt;&gt;"",'Submission Template'!Z89&lt;&gt;""),1,0)</f>
        <v>0</v>
      </c>
      <c r="AT93" s="25"/>
      <c r="AU93" s="25" t="str">
        <f t="shared" si="11"/>
        <v/>
      </c>
      <c r="AV93" s="25" t="str">
        <f t="shared" si="12"/>
        <v/>
      </c>
      <c r="AW93" s="25"/>
      <c r="AX93" s="25" t="str">
        <f>IF('Submission Template'!$C89&lt;&gt;"",IF('Submission Template'!BT89&lt;&gt;"",IF('Submission Template'!U89="yes",AX92+1,AX92),AX92),"")</f>
        <v/>
      </c>
      <c r="AY93" s="25" t="str">
        <f>IF('Submission Template'!$C89&lt;&gt;"",IF('Submission Template'!BY89&lt;&gt;"",IF('Submission Template'!Z89="yes",AY92+1,AY92),AY92),"")</f>
        <v/>
      </c>
      <c r="AZ93" s="25"/>
      <c r="BA93" s="25" t="str">
        <f>IF('Submission Template'!BT89&lt;&gt;"",IF('Submission Template'!U89="yes",1,0),"")</f>
        <v/>
      </c>
      <c r="BB93" s="25" t="str">
        <f>IF('Submission Template'!BY89&lt;&gt;"",IF('Submission Template'!Z89="yes",1,0),"")</f>
        <v/>
      </c>
      <c r="BC93" s="25"/>
      <c r="BD93" s="25" t="str">
        <f>IF(AND('Submission Template'!U89="yes",'Submission Template'!BT89&lt;&gt;""),'Submission Template'!BT89,"")</f>
        <v/>
      </c>
      <c r="BE93" s="25" t="str">
        <f>IF(AND('Submission Template'!Z89="yes",'Submission Template'!BY89&lt;&gt;""),'Submission Template'!BY89,"")</f>
        <v/>
      </c>
      <c r="BF93" s="25"/>
      <c r="BG93" s="25"/>
      <c r="BH93" s="25"/>
      <c r="BI93" s="27"/>
      <c r="BJ93" s="25"/>
      <c r="BK93" s="40" t="str">
        <f>IF(AND($B93&lt;&gt;"",'Submission Template'!$BA$34=1),IF(AND('Submission Template'!U89="yes",$AX93&gt;1,'Submission Template'!BT89&lt;&gt;""),ROUND((($AU93*$E93)/($D93-'Submission Template'!S$26))^2+1,1),""),"")</f>
        <v/>
      </c>
      <c r="BL93" s="40" t="str">
        <f>IF(AND($L93&lt;&gt;"",'Submission Template'!$BB$34=1),IF(AND('Submission Template'!Z89="yes",$AY93&gt;1,'Submission Template'!BY89&lt;&gt;""),ROUND((($AV93*$O93)/($N93-'Submission Template'!V$26))^2+1,1),""),"")</f>
        <v/>
      </c>
      <c r="BM93" s="55">
        <f t="shared" si="3"/>
        <v>8</v>
      </c>
      <c r="BN93" s="6"/>
      <c r="BO93" s="6"/>
      <c r="BP93" s="6"/>
      <c r="BQ93" s="6"/>
      <c r="BR93" s="6"/>
      <c r="BS93" s="6"/>
      <c r="BT93" s="6"/>
      <c r="BU93" s="6"/>
      <c r="BV93" s="6"/>
      <c r="BW93" s="6"/>
      <c r="BX93" s="6"/>
      <c r="BY93" s="6"/>
      <c r="BZ93" s="6"/>
      <c r="CA93" s="6"/>
      <c r="CB93" s="6"/>
      <c r="CC93" s="6"/>
      <c r="CD93" s="6"/>
      <c r="CE93" s="6"/>
      <c r="CF93" s="65">
        <f>IF(AND('Submission Template'!C115="final",'Submission Template'!AH115="yes"),1,0)</f>
        <v>0</v>
      </c>
      <c r="CG93" s="65" t="str">
        <f>IF(AND('Submission Template'!$C115="final",'Submission Template'!$U115="yes",'Submission Template'!$AH115&lt;&gt;"yes"),$D119,$CG92)</f>
        <v/>
      </c>
      <c r="CH93" s="65" t="str">
        <f>IF(AND('Submission Template'!$C115="final",'Submission Template'!$U115="yes",'Submission Template'!$AH115&lt;&gt;"yes"),$C119,$CH92)</f>
        <v/>
      </c>
      <c r="CI93" s="65" t="str">
        <f>IF(AND('Submission Template'!$C115="final",'Submission Template'!$Z115="yes",'Submission Template'!$AH115&lt;&gt;"yes"),$N119,$CI92)</f>
        <v/>
      </c>
      <c r="CJ93" s="65" t="str">
        <f>IF(AND('Submission Template'!$C115="final",'Submission Template'!$Z115="yes",'Submission Template'!$AH115&lt;&gt;"yes"),$M119,$CJ92)</f>
        <v/>
      </c>
      <c r="CK93" s="6"/>
      <c r="CL93" s="6"/>
    </row>
    <row r="94" spans="1:90" x14ac:dyDescent="0.2">
      <c r="A94" s="10"/>
      <c r="B94" s="82" t="str">
        <f>IF('Submission Template'!$BA$34=1,$AX94,"")</f>
        <v/>
      </c>
      <c r="C94" s="83" t="str">
        <f t="shared" si="1"/>
        <v/>
      </c>
      <c r="D94" s="84" t="str">
        <f>IF('Submission Template'!$BA$34=1,IF(AND('Submission Template'!U90="yes",'Submission Template'!BT90&lt;&gt;""),ROUND(AVERAGE(BD$36:BD94),2),""),"")</f>
        <v/>
      </c>
      <c r="E94" s="85" t="str">
        <f>IF('Submission Template'!$BA$34=1,IF($AX94&gt;1,IF(AND('Submission Template'!U90&lt;&gt;"no",'Submission Template'!BT90&lt;&gt;""),STDEV(BD$36:BD94),""),""),"")</f>
        <v/>
      </c>
      <c r="F94" s="86" t="str">
        <f>IF('Submission Template'!$BA$34=1,IF('Submission Template'!BT90&lt;&gt;"",G93,""),"")</f>
        <v/>
      </c>
      <c r="G94" s="86" t="str">
        <f>IF(AND('Submission Template'!$BA$34=1,'Submission Template'!$C90&lt;&gt;""),IF(OR($AX94=1,$AX94=0),0,IF('Submission Template'!$C90="initial",$G93,IF('Submission Template'!U90="yes",MAX(($F94+'Submission Template'!BT90-('Submission Template'!S$26+0.25*$E94)),0),$G93))),"")</f>
        <v/>
      </c>
      <c r="H94" s="86" t="str">
        <f t="shared" si="5"/>
        <v/>
      </c>
      <c r="I94" s="87" t="str">
        <f t="shared" si="6"/>
        <v/>
      </c>
      <c r="J94" s="87" t="str">
        <f t="shared" si="7"/>
        <v/>
      </c>
      <c r="K94" s="88" t="str">
        <f>IF(G94&lt;&gt;"",IF($BA94=1,IF(AND(J94&lt;&gt;1,I94=1,D94&lt;='Submission Template'!S$26),1,0),K93),"")</f>
        <v/>
      </c>
      <c r="L94" s="82" t="str">
        <f>IF('Submission Template'!$BB$34=1,$AY94,"")</f>
        <v/>
      </c>
      <c r="M94" s="83" t="str">
        <f t="shared" si="2"/>
        <v/>
      </c>
      <c r="N94" s="84" t="str">
        <f>IF('Submission Template'!$BB$34=1,IF(AND('Submission Template'!Z90="yes",'Submission Template'!BY90&lt;&gt;""),ROUND(AVERAGE(BE$36:BE94),2),""),"")</f>
        <v/>
      </c>
      <c r="O94" s="85" t="str">
        <f>IF('Submission Template'!$BB$34=1,IF($AY94&gt;1,IF(AND('Submission Template'!Z90&lt;&gt;"no",'Submission Template'!BY90&lt;&gt;""),STDEV(BE$36:BE94),""),""),"")</f>
        <v/>
      </c>
      <c r="P94" s="86" t="str">
        <f>IF('Submission Template'!$BB$34=1,IF('Submission Template'!BY90&lt;&gt;"",Q93,""),"")</f>
        <v/>
      </c>
      <c r="Q94" s="86" t="str">
        <f>IF(AND('Submission Template'!$BB$34=1,'Submission Template'!$C90&lt;&gt;""),IF(OR($AY94=1,$AY94=0),0,IF('Submission Template'!$C90="initial",$Q93,IF('Submission Template'!Z90="yes",MAX(($P94+'Submission Template'!BY90-('Submission Template'!V$26+0.25*$O94)),0),$Q93))),"")</f>
        <v/>
      </c>
      <c r="R94" s="86" t="str">
        <f t="shared" si="8"/>
        <v/>
      </c>
      <c r="S94" s="87" t="str">
        <f t="shared" si="9"/>
        <v/>
      </c>
      <c r="T94" s="87" t="str">
        <f t="shared" si="10"/>
        <v/>
      </c>
      <c r="U94" s="88" t="str">
        <f>IF(Q94&lt;&gt;"",IF($BB94=1,IF(AND(T94&lt;&gt;1,S94=1,N94&lt;='Submission Template'!V$26),1,0),U93),"")</f>
        <v/>
      </c>
      <c r="V94" s="10"/>
      <c r="W94" s="10"/>
      <c r="X94" s="10"/>
      <c r="Y94" s="10"/>
      <c r="Z94" s="10"/>
      <c r="AA94" s="10"/>
      <c r="AB94" s="10"/>
      <c r="AC94" s="10"/>
      <c r="AD94" s="10"/>
      <c r="AE94" s="10"/>
      <c r="AF94" s="148"/>
      <c r="AG94" s="149" t="str">
        <f>IF(AND(OR('Submission Template'!U90="yes",AND('Submission Template'!Z90="yes",'Submission Template'!$P$16="yes")),'Submission Template'!AH90="yes"),"Test cannot be invalid AND included in CumSum",IF(OR(AND($Q94&gt;$R94,$N94&lt;&gt;""),AND($G94&gt;H94,$D94&lt;&gt;"")),"Warning:  CumSum statistic exceeds the Action Limit.",""))</f>
        <v/>
      </c>
      <c r="AH94" s="18"/>
      <c r="AI94" s="18"/>
      <c r="AJ94" s="18"/>
      <c r="AK94" s="150"/>
      <c r="AL94" s="187"/>
      <c r="AM94" s="6"/>
      <c r="AN94" s="6"/>
      <c r="AO94" s="6"/>
      <c r="AP94" s="6"/>
      <c r="AQ94" s="23"/>
      <c r="AR94" s="25">
        <f>IF(AND('Submission Template'!BT90&lt;&gt;"",'Submission Template'!S$26&lt;&gt;"",'Submission Template'!U90&lt;&gt;""),1,0)</f>
        <v>0</v>
      </c>
      <c r="AS94" s="25">
        <f>IF(AND('Submission Template'!BY90&lt;&gt;"",'Submission Template'!V$26&lt;&gt;"",'Submission Template'!Z90&lt;&gt;""),1,0)</f>
        <v>0</v>
      </c>
      <c r="AT94" s="25"/>
      <c r="AU94" s="25" t="str">
        <f t="shared" si="11"/>
        <v/>
      </c>
      <c r="AV94" s="25" t="str">
        <f t="shared" si="12"/>
        <v/>
      </c>
      <c r="AW94" s="25"/>
      <c r="AX94" s="25" t="str">
        <f>IF('Submission Template'!$C90&lt;&gt;"",IF('Submission Template'!BT90&lt;&gt;"",IF('Submission Template'!U90="yes",AX93+1,AX93),AX93),"")</f>
        <v/>
      </c>
      <c r="AY94" s="25" t="str">
        <f>IF('Submission Template'!$C90&lt;&gt;"",IF('Submission Template'!BY90&lt;&gt;"",IF('Submission Template'!Z90="yes",AY93+1,AY93),AY93),"")</f>
        <v/>
      </c>
      <c r="AZ94" s="25"/>
      <c r="BA94" s="25" t="str">
        <f>IF('Submission Template'!BT90&lt;&gt;"",IF('Submission Template'!U90="yes",1,0),"")</f>
        <v/>
      </c>
      <c r="BB94" s="25" t="str">
        <f>IF('Submission Template'!BY90&lt;&gt;"",IF('Submission Template'!Z90="yes",1,0),"")</f>
        <v/>
      </c>
      <c r="BC94" s="25"/>
      <c r="BD94" s="25" t="str">
        <f>IF(AND('Submission Template'!U90="yes",'Submission Template'!BT90&lt;&gt;""),'Submission Template'!BT90,"")</f>
        <v/>
      </c>
      <c r="BE94" s="25" t="str">
        <f>IF(AND('Submission Template'!Z90="yes",'Submission Template'!BY90&lt;&gt;""),'Submission Template'!BY90,"")</f>
        <v/>
      </c>
      <c r="BF94" s="25"/>
      <c r="BG94" s="25"/>
      <c r="BH94" s="25"/>
      <c r="BI94" s="27"/>
      <c r="BJ94" s="25"/>
      <c r="BK94" s="40" t="str">
        <f>IF(AND($B94&lt;&gt;"",'Submission Template'!$BA$34=1),IF(AND('Submission Template'!U90="yes",$AX94&gt;1,'Submission Template'!BT90&lt;&gt;""),ROUND((($AU94*$E94)/($D94-'Submission Template'!S$26))^2+1,1),""),"")</f>
        <v/>
      </c>
      <c r="BL94" s="40" t="str">
        <f>IF(AND($L94&lt;&gt;"",'Submission Template'!$BB$34=1),IF(AND('Submission Template'!Z90="yes",$AY94&gt;1,'Submission Template'!BY90&lt;&gt;""),ROUND((($AV94*$O94)/($N94-'Submission Template'!V$26))^2+1,1),""),"")</f>
        <v/>
      </c>
      <c r="BM94" s="55">
        <f t="shared" si="3"/>
        <v>8</v>
      </c>
      <c r="BN94" s="6"/>
      <c r="BO94" s="6"/>
      <c r="BP94" s="6"/>
      <c r="BQ94" s="6"/>
      <c r="BR94" s="6"/>
      <c r="BS94" s="6"/>
      <c r="BT94" s="6"/>
      <c r="BU94" s="6"/>
      <c r="BV94" s="6"/>
      <c r="BW94" s="6"/>
      <c r="BX94" s="6"/>
      <c r="BY94" s="6"/>
      <c r="BZ94" s="6"/>
      <c r="CA94" s="6"/>
      <c r="CB94" s="6"/>
      <c r="CC94" s="6"/>
      <c r="CD94" s="6"/>
      <c r="CE94" s="6"/>
      <c r="CF94" s="65">
        <f>IF(AND('Submission Template'!C116="final",'Submission Template'!AH116="yes"),1,0)</f>
        <v>0</v>
      </c>
      <c r="CG94" s="65" t="str">
        <f>IF(AND('Submission Template'!$C116="final",'Submission Template'!$U116="yes",'Submission Template'!$AH116&lt;&gt;"yes"),$D120,$CG93)</f>
        <v/>
      </c>
      <c r="CH94" s="65" t="str">
        <f>IF(AND('Submission Template'!$C116="final",'Submission Template'!$U116="yes",'Submission Template'!$AH116&lt;&gt;"yes"),$C120,$CH93)</f>
        <v/>
      </c>
      <c r="CI94" s="65" t="str">
        <f>IF(AND('Submission Template'!$C116="final",'Submission Template'!$Z116="yes",'Submission Template'!$AH116&lt;&gt;"yes"),$N120,$CI93)</f>
        <v/>
      </c>
      <c r="CJ94" s="65" t="str">
        <f>IF(AND('Submission Template'!$C116="final",'Submission Template'!$Z116="yes",'Submission Template'!$AH116&lt;&gt;"yes"),$M120,$CJ93)</f>
        <v/>
      </c>
      <c r="CK94" s="6"/>
      <c r="CL94" s="6"/>
    </row>
    <row r="95" spans="1:90" x14ac:dyDescent="0.2">
      <c r="A95" s="10"/>
      <c r="B95" s="82" t="str">
        <f>IF('Submission Template'!$BA$34=1,$AX95,"")</f>
        <v/>
      </c>
      <c r="C95" s="83" t="str">
        <f t="shared" si="1"/>
        <v/>
      </c>
      <c r="D95" s="84" t="str">
        <f>IF('Submission Template'!$BA$34=1,IF(AND('Submission Template'!U91="yes",'Submission Template'!BT91&lt;&gt;""),ROUND(AVERAGE(BD$36:BD95),2),""),"")</f>
        <v/>
      </c>
      <c r="E95" s="85" t="str">
        <f>IF('Submission Template'!$BA$34=1,IF($AX95&gt;1,IF(AND('Submission Template'!U91&lt;&gt;"no",'Submission Template'!BT91&lt;&gt;""),STDEV(BD$36:BD95),""),""),"")</f>
        <v/>
      </c>
      <c r="F95" s="86" t="str">
        <f>IF('Submission Template'!$BA$34=1,IF('Submission Template'!BT91&lt;&gt;"",G94,""),"")</f>
        <v/>
      </c>
      <c r="G95" s="86" t="str">
        <f>IF(AND('Submission Template'!$BA$34=1,'Submission Template'!$C91&lt;&gt;""),IF(OR($AX95=1,$AX95=0),0,IF('Submission Template'!$C91="initial",$G94,IF('Submission Template'!U91="yes",MAX(($F95+'Submission Template'!BT91-('Submission Template'!S$26+0.25*$E95)),0),$G94))),"")</f>
        <v/>
      </c>
      <c r="H95" s="86" t="str">
        <f t="shared" si="5"/>
        <v/>
      </c>
      <c r="I95" s="87" t="str">
        <f t="shared" si="6"/>
        <v/>
      </c>
      <c r="J95" s="87" t="str">
        <f t="shared" si="7"/>
        <v/>
      </c>
      <c r="K95" s="88" t="str">
        <f>IF(G95&lt;&gt;"",IF($BA95=1,IF(AND(J95&lt;&gt;1,I95=1,D95&lt;='Submission Template'!S$26),1,0),K94),"")</f>
        <v/>
      </c>
      <c r="L95" s="82" t="str">
        <f>IF('Submission Template'!$BB$34=1,$AY95,"")</f>
        <v/>
      </c>
      <c r="M95" s="83" t="str">
        <f t="shared" si="2"/>
        <v/>
      </c>
      <c r="N95" s="84" t="str">
        <f>IF('Submission Template'!$BB$34=1,IF(AND('Submission Template'!Z91="yes",'Submission Template'!BY91&lt;&gt;""),ROUND(AVERAGE(BE$36:BE95),2),""),"")</f>
        <v/>
      </c>
      <c r="O95" s="85" t="str">
        <f>IF('Submission Template'!$BB$34=1,IF($AY95&gt;1,IF(AND('Submission Template'!Z91&lt;&gt;"no",'Submission Template'!BY91&lt;&gt;""),STDEV(BE$36:BE95),""),""),"")</f>
        <v/>
      </c>
      <c r="P95" s="86" t="str">
        <f>IF('Submission Template'!$BB$34=1,IF('Submission Template'!BY91&lt;&gt;"",Q94,""),"")</f>
        <v/>
      </c>
      <c r="Q95" s="86" t="str">
        <f>IF(AND('Submission Template'!$BB$34=1,'Submission Template'!$C91&lt;&gt;""),IF(OR($AY95=1,$AY95=0),0,IF('Submission Template'!$C91="initial",$Q94,IF('Submission Template'!Z91="yes",MAX(($P95+'Submission Template'!BY91-('Submission Template'!V$26+0.25*$O95)),0),$Q94))),"")</f>
        <v/>
      </c>
      <c r="R95" s="86" t="str">
        <f t="shared" si="8"/>
        <v/>
      </c>
      <c r="S95" s="87" t="str">
        <f t="shared" si="9"/>
        <v/>
      </c>
      <c r="T95" s="87" t="str">
        <f t="shared" si="10"/>
        <v/>
      </c>
      <c r="U95" s="88" t="str">
        <f>IF(Q95&lt;&gt;"",IF($BB95=1,IF(AND(T95&lt;&gt;1,S95=1,N95&lt;='Submission Template'!V$26),1,0),U94),"")</f>
        <v/>
      </c>
      <c r="V95" s="10"/>
      <c r="W95" s="10"/>
      <c r="X95" s="10"/>
      <c r="Y95" s="10"/>
      <c r="Z95" s="10"/>
      <c r="AA95" s="10"/>
      <c r="AB95" s="10"/>
      <c r="AC95" s="10"/>
      <c r="AD95" s="10"/>
      <c r="AE95" s="10"/>
      <c r="AF95" s="148"/>
      <c r="AG95" s="149" t="str">
        <f>IF(AND(OR('Submission Template'!U91="yes",AND('Submission Template'!Z91="yes",'Submission Template'!$P$16="yes")),'Submission Template'!AH91="yes"),"Test cannot be invalid AND included in CumSum",IF(OR(AND($Q95&gt;$R95,$N95&lt;&gt;""),AND($G95&gt;H95,$D95&lt;&gt;"")),"Warning:  CumSum statistic exceeds the Action Limit.",""))</f>
        <v/>
      </c>
      <c r="AH95" s="18"/>
      <c r="AI95" s="18"/>
      <c r="AJ95" s="18"/>
      <c r="AK95" s="150"/>
      <c r="AL95" s="187"/>
      <c r="AM95" s="6"/>
      <c r="AN95" s="6"/>
      <c r="AO95" s="6"/>
      <c r="AP95" s="6"/>
      <c r="AQ95" s="23"/>
      <c r="AR95" s="25">
        <f>IF(AND('Submission Template'!BT91&lt;&gt;"",'Submission Template'!S$26&lt;&gt;"",'Submission Template'!U91&lt;&gt;""),1,0)</f>
        <v>0</v>
      </c>
      <c r="AS95" s="25">
        <f>IF(AND('Submission Template'!BY91&lt;&gt;"",'Submission Template'!V$26&lt;&gt;"",'Submission Template'!Z91&lt;&gt;""),1,0)</f>
        <v>0</v>
      </c>
      <c r="AT95" s="25"/>
      <c r="AU95" s="25" t="str">
        <f t="shared" si="11"/>
        <v/>
      </c>
      <c r="AV95" s="25" t="str">
        <f t="shared" si="12"/>
        <v/>
      </c>
      <c r="AW95" s="25"/>
      <c r="AX95" s="25" t="str">
        <f>IF('Submission Template'!$C91&lt;&gt;"",IF('Submission Template'!BT91&lt;&gt;"",IF('Submission Template'!U91="yes",AX94+1,AX94),AX94),"")</f>
        <v/>
      </c>
      <c r="AY95" s="25" t="str">
        <f>IF('Submission Template'!$C91&lt;&gt;"",IF('Submission Template'!BY91&lt;&gt;"",IF('Submission Template'!Z91="yes",AY94+1,AY94),AY94),"")</f>
        <v/>
      </c>
      <c r="AZ95" s="25"/>
      <c r="BA95" s="25" t="str">
        <f>IF('Submission Template'!BT91&lt;&gt;"",IF('Submission Template'!U91="yes",1,0),"")</f>
        <v/>
      </c>
      <c r="BB95" s="25" t="str">
        <f>IF('Submission Template'!BY91&lt;&gt;"",IF('Submission Template'!Z91="yes",1,0),"")</f>
        <v/>
      </c>
      <c r="BC95" s="25"/>
      <c r="BD95" s="25" t="str">
        <f>IF(AND('Submission Template'!U91="yes",'Submission Template'!BT91&lt;&gt;""),'Submission Template'!BT91,"")</f>
        <v/>
      </c>
      <c r="BE95" s="25" t="str">
        <f>IF(AND('Submission Template'!Z91="yes",'Submission Template'!BY91&lt;&gt;""),'Submission Template'!BY91,"")</f>
        <v/>
      </c>
      <c r="BF95" s="25"/>
      <c r="BG95" s="25"/>
      <c r="BH95" s="25"/>
      <c r="BI95" s="27"/>
      <c r="BJ95" s="25"/>
      <c r="BK95" s="40" t="str">
        <f>IF(AND($B95&lt;&gt;"",'Submission Template'!$BA$34=1),IF(AND('Submission Template'!U91="yes",$AX95&gt;1,'Submission Template'!BT91&lt;&gt;""),ROUND((($AU95*$E95)/($D95-'Submission Template'!S$26))^2+1,1),""),"")</f>
        <v/>
      </c>
      <c r="BL95" s="40" t="str">
        <f>IF(AND($L95&lt;&gt;"",'Submission Template'!$BB$34=1),IF(AND('Submission Template'!Z91="yes",$AY95&gt;1,'Submission Template'!BY91&lt;&gt;""),ROUND((($AV95*$O95)/($N95-'Submission Template'!V$26))^2+1,1),""),"")</f>
        <v/>
      </c>
      <c r="BM95" s="55">
        <f t="shared" si="3"/>
        <v>8</v>
      </c>
      <c r="BN95" s="6"/>
      <c r="BO95" s="6"/>
      <c r="BP95" s="6"/>
      <c r="BQ95" s="6"/>
      <c r="BR95" s="6"/>
      <c r="BS95" s="6"/>
      <c r="BT95" s="6"/>
      <c r="BU95" s="6"/>
      <c r="BV95" s="6"/>
      <c r="BW95" s="6"/>
      <c r="BX95" s="6"/>
      <c r="BY95" s="6"/>
      <c r="BZ95" s="6"/>
      <c r="CA95" s="6"/>
      <c r="CB95" s="6"/>
      <c r="CC95" s="6"/>
      <c r="CD95" s="6"/>
      <c r="CE95" s="6"/>
      <c r="CF95" s="65">
        <f>IF(AND('Submission Template'!C117="final",'Submission Template'!AH117="yes"),1,0)</f>
        <v>0</v>
      </c>
      <c r="CG95" s="65" t="str">
        <f>IF(AND('Submission Template'!$C117="final",'Submission Template'!$U117="yes",'Submission Template'!$AH117&lt;&gt;"yes"),$D121,$CG94)</f>
        <v/>
      </c>
      <c r="CH95" s="65" t="str">
        <f>IF(AND('Submission Template'!$C117="final",'Submission Template'!$U117="yes",'Submission Template'!$AH117&lt;&gt;"yes"),$C121,$CH94)</f>
        <v/>
      </c>
      <c r="CI95" s="65" t="str">
        <f>IF(AND('Submission Template'!$C117="final",'Submission Template'!$Z117="yes",'Submission Template'!$AH117&lt;&gt;"yes"),$N121,$CI94)</f>
        <v/>
      </c>
      <c r="CJ95" s="65" t="str">
        <f>IF(AND('Submission Template'!$C117="final",'Submission Template'!$Z117="yes",'Submission Template'!$AH117&lt;&gt;"yes"),$M121,$CJ94)</f>
        <v/>
      </c>
      <c r="CK95" s="6"/>
      <c r="CL95" s="6"/>
    </row>
    <row r="96" spans="1:90" x14ac:dyDescent="0.2">
      <c r="A96" s="10"/>
      <c r="B96" s="82" t="str">
        <f>IF('Submission Template'!$BA$34=1,$AX96,"")</f>
        <v/>
      </c>
      <c r="C96" s="83" t="str">
        <f t="shared" si="1"/>
        <v/>
      </c>
      <c r="D96" s="84" t="str">
        <f>IF('Submission Template'!$BA$34=1,IF(AND('Submission Template'!U92="yes",'Submission Template'!BT92&lt;&gt;""),ROUND(AVERAGE(BD$36:BD96),2),""),"")</f>
        <v/>
      </c>
      <c r="E96" s="85" t="str">
        <f>IF('Submission Template'!$BA$34=1,IF($AX96&gt;1,IF(AND('Submission Template'!U92&lt;&gt;"no",'Submission Template'!BT92&lt;&gt;""),STDEV(BD$36:BD96),""),""),"")</f>
        <v/>
      </c>
      <c r="F96" s="86" t="str">
        <f>IF('Submission Template'!$BA$34=1,IF('Submission Template'!BT92&lt;&gt;"",G95,""),"")</f>
        <v/>
      </c>
      <c r="G96" s="86" t="str">
        <f>IF(AND('Submission Template'!$BA$34=1,'Submission Template'!$C92&lt;&gt;""),IF(OR($AX96=1,$AX96=0),0,IF('Submission Template'!$C92="initial",$G95,IF('Submission Template'!U92="yes",MAX(($F96+'Submission Template'!BT92-('Submission Template'!S$26+0.25*$E96)),0),$G95))),"")</f>
        <v/>
      </c>
      <c r="H96" s="86" t="str">
        <f t="shared" si="5"/>
        <v/>
      </c>
      <c r="I96" s="87" t="str">
        <f t="shared" si="6"/>
        <v/>
      </c>
      <c r="J96" s="87" t="str">
        <f t="shared" si="7"/>
        <v/>
      </c>
      <c r="K96" s="88" t="str">
        <f>IF(G96&lt;&gt;"",IF($BA96=1,IF(AND(J96&lt;&gt;1,I96=1,D96&lt;='Submission Template'!S$26),1,0),K95),"")</f>
        <v/>
      </c>
      <c r="L96" s="82" t="str">
        <f>IF('Submission Template'!$BB$34=1,$AY96,"")</f>
        <v/>
      </c>
      <c r="M96" s="83" t="str">
        <f t="shared" si="2"/>
        <v/>
      </c>
      <c r="N96" s="84" t="str">
        <f>IF('Submission Template'!$BB$34=1,IF(AND('Submission Template'!Z92="yes",'Submission Template'!BY92&lt;&gt;""),ROUND(AVERAGE(BE$36:BE96),2),""),"")</f>
        <v/>
      </c>
      <c r="O96" s="85" t="str">
        <f>IF('Submission Template'!$BB$34=1,IF($AY96&gt;1,IF(AND('Submission Template'!Z92&lt;&gt;"no",'Submission Template'!BY92&lt;&gt;""),STDEV(BE$36:BE96),""),""),"")</f>
        <v/>
      </c>
      <c r="P96" s="86" t="str">
        <f>IF('Submission Template'!$BB$34=1,IF('Submission Template'!BY92&lt;&gt;"",Q95,""),"")</f>
        <v/>
      </c>
      <c r="Q96" s="86" t="str">
        <f>IF(AND('Submission Template'!$BB$34=1,'Submission Template'!$C92&lt;&gt;""),IF(OR($AY96=1,$AY96=0),0,IF('Submission Template'!$C92="initial",$Q95,IF('Submission Template'!Z92="yes",MAX(($P96+'Submission Template'!BY92-('Submission Template'!V$26+0.25*$O96)),0),$Q95))),"")</f>
        <v/>
      </c>
      <c r="R96" s="86" t="str">
        <f t="shared" si="8"/>
        <v/>
      </c>
      <c r="S96" s="87" t="str">
        <f t="shared" si="9"/>
        <v/>
      </c>
      <c r="T96" s="87" t="str">
        <f t="shared" si="10"/>
        <v/>
      </c>
      <c r="U96" s="88" t="str">
        <f>IF(Q96&lt;&gt;"",IF($BB96=1,IF(AND(T96&lt;&gt;1,S96=1,N96&lt;='Submission Template'!V$26),1,0),U95),"")</f>
        <v/>
      </c>
      <c r="V96" s="10"/>
      <c r="W96" s="10"/>
      <c r="X96" s="10"/>
      <c r="Y96" s="10"/>
      <c r="Z96" s="10"/>
      <c r="AA96" s="10"/>
      <c r="AB96" s="10"/>
      <c r="AC96" s="10"/>
      <c r="AD96" s="10"/>
      <c r="AE96" s="10"/>
      <c r="AF96" s="148"/>
      <c r="AG96" s="149" t="str">
        <f>IF(AND(OR('Submission Template'!U92="yes",AND('Submission Template'!Z92="yes",'Submission Template'!$P$16="yes")),'Submission Template'!AH92="yes"),"Test cannot be invalid AND included in CumSum",IF(OR(AND($Q96&gt;$R96,$N96&lt;&gt;""),AND($G96&gt;H96,$D96&lt;&gt;"")),"Warning:  CumSum statistic exceeds the Action Limit.",""))</f>
        <v/>
      </c>
      <c r="AH96" s="18"/>
      <c r="AI96" s="18"/>
      <c r="AJ96" s="18"/>
      <c r="AK96" s="150"/>
      <c r="AL96" s="187"/>
      <c r="AM96" s="6"/>
      <c r="AN96" s="6"/>
      <c r="AO96" s="6"/>
      <c r="AP96" s="6"/>
      <c r="AQ96" s="23"/>
      <c r="AR96" s="25">
        <f>IF(AND('Submission Template'!BT92&lt;&gt;"",'Submission Template'!S$26&lt;&gt;"",'Submission Template'!U92&lt;&gt;""),1,0)</f>
        <v>0</v>
      </c>
      <c r="AS96" s="25">
        <f>IF(AND('Submission Template'!BY92&lt;&gt;"",'Submission Template'!V$26&lt;&gt;"",'Submission Template'!Z92&lt;&gt;""),1,0)</f>
        <v>0</v>
      </c>
      <c r="AT96" s="25"/>
      <c r="AU96" s="25" t="str">
        <f t="shared" si="11"/>
        <v/>
      </c>
      <c r="AV96" s="25" t="str">
        <f t="shared" si="12"/>
        <v/>
      </c>
      <c r="AW96" s="25"/>
      <c r="AX96" s="25" t="str">
        <f>IF('Submission Template'!$C92&lt;&gt;"",IF('Submission Template'!BT92&lt;&gt;"",IF('Submission Template'!U92="yes",AX95+1,AX95),AX95),"")</f>
        <v/>
      </c>
      <c r="AY96" s="25" t="str">
        <f>IF('Submission Template'!$C92&lt;&gt;"",IF('Submission Template'!BY92&lt;&gt;"",IF('Submission Template'!Z92="yes",AY95+1,AY95),AY95),"")</f>
        <v/>
      </c>
      <c r="AZ96" s="25"/>
      <c r="BA96" s="25" t="str">
        <f>IF('Submission Template'!BT92&lt;&gt;"",IF('Submission Template'!U92="yes",1,0),"")</f>
        <v/>
      </c>
      <c r="BB96" s="25" t="str">
        <f>IF('Submission Template'!BY92&lt;&gt;"",IF('Submission Template'!Z92="yes",1,0),"")</f>
        <v/>
      </c>
      <c r="BC96" s="25"/>
      <c r="BD96" s="25" t="str">
        <f>IF(AND('Submission Template'!U92="yes",'Submission Template'!BT92&lt;&gt;""),'Submission Template'!BT92,"")</f>
        <v/>
      </c>
      <c r="BE96" s="25" t="str">
        <f>IF(AND('Submission Template'!Z92="yes",'Submission Template'!BY92&lt;&gt;""),'Submission Template'!BY92,"")</f>
        <v/>
      </c>
      <c r="BF96" s="25"/>
      <c r="BG96" s="25"/>
      <c r="BH96" s="25"/>
      <c r="BI96" s="27"/>
      <c r="BJ96" s="25"/>
      <c r="BK96" s="40" t="str">
        <f>IF(AND($B96&lt;&gt;"",'Submission Template'!$BA$34=1),IF(AND('Submission Template'!U92="yes",$AX96&gt;1,'Submission Template'!BT92&lt;&gt;""),ROUND((($AU96*$E96)/($D96-'Submission Template'!S$26))^2+1,1),""),"")</f>
        <v/>
      </c>
      <c r="BL96" s="40" t="str">
        <f>IF(AND($L96&lt;&gt;"",'Submission Template'!$BB$34=1),IF(AND('Submission Template'!Z92="yes",$AY96&gt;1,'Submission Template'!BY92&lt;&gt;""),ROUND((($AV96*$O96)/($N96-'Submission Template'!V$26))^2+1,1),""),"")</f>
        <v/>
      </c>
      <c r="BM96" s="55">
        <f t="shared" si="3"/>
        <v>8</v>
      </c>
      <c r="BN96" s="6"/>
      <c r="BO96" s="6"/>
      <c r="BP96" s="6"/>
      <c r="BQ96" s="6"/>
      <c r="BR96" s="6"/>
      <c r="BS96" s="6"/>
      <c r="BT96" s="6"/>
      <c r="BU96" s="6"/>
      <c r="BV96" s="6"/>
      <c r="BW96" s="6"/>
      <c r="BX96" s="6"/>
      <c r="BY96" s="6"/>
      <c r="BZ96" s="6"/>
      <c r="CA96" s="6"/>
      <c r="CB96" s="6"/>
      <c r="CC96" s="6"/>
      <c r="CD96" s="6"/>
      <c r="CE96" s="6"/>
      <c r="CF96" s="65">
        <f>IF(AND('Submission Template'!C118="final",'Submission Template'!AH118="yes"),1,0)</f>
        <v>0</v>
      </c>
      <c r="CG96" s="65" t="str">
        <f>IF(AND('Submission Template'!$C118="final",'Submission Template'!$U118="yes",'Submission Template'!$AH118&lt;&gt;"yes"),$D122,$CG95)</f>
        <v/>
      </c>
      <c r="CH96" s="65" t="str">
        <f>IF(AND('Submission Template'!$C118="final",'Submission Template'!$U118="yes",'Submission Template'!$AH118&lt;&gt;"yes"),$C122,$CH95)</f>
        <v/>
      </c>
      <c r="CI96" s="65" t="str">
        <f>IF(AND('Submission Template'!$C118="final",'Submission Template'!$Z118="yes",'Submission Template'!$AH118&lt;&gt;"yes"),$N122,$CI95)</f>
        <v/>
      </c>
      <c r="CJ96" s="65" t="str">
        <f>IF(AND('Submission Template'!$C118="final",'Submission Template'!$Z118="yes",'Submission Template'!$AH118&lt;&gt;"yes"),$M122,$CJ95)</f>
        <v/>
      </c>
      <c r="CK96" s="6"/>
      <c r="CL96" s="6"/>
    </row>
    <row r="97" spans="1:90" x14ac:dyDescent="0.2">
      <c r="A97" s="10"/>
      <c r="B97" s="82" t="str">
        <f>IF('Submission Template'!$BA$34=1,$AX97,"")</f>
        <v/>
      </c>
      <c r="C97" s="83" t="str">
        <f t="shared" si="1"/>
        <v/>
      </c>
      <c r="D97" s="84" t="str">
        <f>IF('Submission Template'!$BA$34=1,IF(AND('Submission Template'!U93="yes",'Submission Template'!BT93&lt;&gt;""),ROUND(AVERAGE(BD$36:BD97),2),""),"")</f>
        <v/>
      </c>
      <c r="E97" s="85" t="str">
        <f>IF('Submission Template'!$BA$34=1,IF($AX97&gt;1,IF(AND('Submission Template'!U93&lt;&gt;"no",'Submission Template'!BT93&lt;&gt;""),STDEV(BD$36:BD97),""),""),"")</f>
        <v/>
      </c>
      <c r="F97" s="86" t="str">
        <f>IF('Submission Template'!$BA$34=1,IF('Submission Template'!BT93&lt;&gt;"",G96,""),"")</f>
        <v/>
      </c>
      <c r="G97" s="86" t="str">
        <f>IF(AND('Submission Template'!$BA$34=1,'Submission Template'!$C93&lt;&gt;""),IF(OR($AX97=1,$AX97=0),0,IF('Submission Template'!$C93="initial",$G96,IF('Submission Template'!U93="yes",MAX(($F97+'Submission Template'!BT93-('Submission Template'!S$26+0.25*$E97)),0),$G96))),"")</f>
        <v/>
      </c>
      <c r="H97" s="86" t="str">
        <f t="shared" si="5"/>
        <v/>
      </c>
      <c r="I97" s="87" t="str">
        <f t="shared" si="6"/>
        <v/>
      </c>
      <c r="J97" s="87" t="str">
        <f t="shared" si="7"/>
        <v/>
      </c>
      <c r="K97" s="88" t="str">
        <f>IF(G97&lt;&gt;"",IF($BA97=1,IF(AND(J97&lt;&gt;1,I97=1,D97&lt;='Submission Template'!S$26),1,0),K96),"")</f>
        <v/>
      </c>
      <c r="L97" s="82" t="str">
        <f>IF('Submission Template'!$BB$34=1,$AY97,"")</f>
        <v/>
      </c>
      <c r="M97" s="83" t="str">
        <f t="shared" si="2"/>
        <v/>
      </c>
      <c r="N97" s="84" t="str">
        <f>IF('Submission Template'!$BB$34=1,IF(AND('Submission Template'!Z93="yes",'Submission Template'!BY93&lt;&gt;""),ROUND(AVERAGE(BE$36:BE97),2),""),"")</f>
        <v/>
      </c>
      <c r="O97" s="85" t="str">
        <f>IF('Submission Template'!$BB$34=1,IF($AY97&gt;1,IF(AND('Submission Template'!Z93&lt;&gt;"no",'Submission Template'!BY93&lt;&gt;""),STDEV(BE$36:BE97),""),""),"")</f>
        <v/>
      </c>
      <c r="P97" s="86" t="str">
        <f>IF('Submission Template'!$BB$34=1,IF('Submission Template'!BY93&lt;&gt;"",Q96,""),"")</f>
        <v/>
      </c>
      <c r="Q97" s="86" t="str">
        <f>IF(AND('Submission Template'!$BB$34=1,'Submission Template'!$C93&lt;&gt;""),IF(OR($AY97=1,$AY97=0),0,IF('Submission Template'!$C93="initial",$Q96,IF('Submission Template'!Z93="yes",MAX(($P97+'Submission Template'!BY93-('Submission Template'!V$26+0.25*$O97)),0),$Q96))),"")</f>
        <v/>
      </c>
      <c r="R97" s="86" t="str">
        <f t="shared" si="8"/>
        <v/>
      </c>
      <c r="S97" s="87" t="str">
        <f t="shared" si="9"/>
        <v/>
      </c>
      <c r="T97" s="87" t="str">
        <f t="shared" si="10"/>
        <v/>
      </c>
      <c r="U97" s="88" t="str">
        <f>IF(Q97&lt;&gt;"",IF($BB97=1,IF(AND(T97&lt;&gt;1,S97=1,N97&lt;='Submission Template'!V$26),1,0),U96),"")</f>
        <v/>
      </c>
      <c r="V97" s="10"/>
      <c r="W97" s="10"/>
      <c r="X97" s="10"/>
      <c r="Y97" s="10"/>
      <c r="Z97" s="10"/>
      <c r="AA97" s="10"/>
      <c r="AB97" s="10"/>
      <c r="AC97" s="10"/>
      <c r="AD97" s="10"/>
      <c r="AE97" s="10"/>
      <c r="AF97" s="148"/>
      <c r="AG97" s="149" t="str">
        <f>IF(AND(OR('Submission Template'!U93="yes",AND('Submission Template'!Z93="yes",'Submission Template'!$P$16="yes")),'Submission Template'!AH93="yes"),"Test cannot be invalid AND included in CumSum",IF(OR(AND($Q97&gt;$R97,$N97&lt;&gt;""),AND($G97&gt;H97,$D97&lt;&gt;"")),"Warning:  CumSum statistic exceeds the Action Limit.",""))</f>
        <v/>
      </c>
      <c r="AH97" s="18"/>
      <c r="AI97" s="18"/>
      <c r="AJ97" s="18"/>
      <c r="AK97" s="150"/>
      <c r="AL97" s="187"/>
      <c r="AM97" s="6"/>
      <c r="AN97" s="6"/>
      <c r="AO97" s="6"/>
      <c r="AP97" s="6"/>
      <c r="AQ97" s="23"/>
      <c r="AR97" s="25">
        <f>IF(AND('Submission Template'!BT93&lt;&gt;"",'Submission Template'!S$26&lt;&gt;"",'Submission Template'!U93&lt;&gt;""),1,0)</f>
        <v>0</v>
      </c>
      <c r="AS97" s="25">
        <f>IF(AND('Submission Template'!BY93&lt;&gt;"",'Submission Template'!V$26&lt;&gt;"",'Submission Template'!Z93&lt;&gt;""),1,0)</f>
        <v>0</v>
      </c>
      <c r="AT97" s="25"/>
      <c r="AU97" s="25" t="str">
        <f t="shared" si="11"/>
        <v/>
      </c>
      <c r="AV97" s="25" t="str">
        <f t="shared" si="12"/>
        <v/>
      </c>
      <c r="AW97" s="25"/>
      <c r="AX97" s="25" t="str">
        <f>IF('Submission Template'!$C93&lt;&gt;"",IF('Submission Template'!BT93&lt;&gt;"",IF('Submission Template'!U93="yes",AX96+1,AX96),AX96),"")</f>
        <v/>
      </c>
      <c r="AY97" s="25" t="str">
        <f>IF('Submission Template'!$C93&lt;&gt;"",IF('Submission Template'!BY93&lt;&gt;"",IF('Submission Template'!Z93="yes",AY96+1,AY96),AY96),"")</f>
        <v/>
      </c>
      <c r="AZ97" s="25"/>
      <c r="BA97" s="25" t="str">
        <f>IF('Submission Template'!BT93&lt;&gt;"",IF('Submission Template'!U93="yes",1,0),"")</f>
        <v/>
      </c>
      <c r="BB97" s="25" t="str">
        <f>IF('Submission Template'!BY93&lt;&gt;"",IF('Submission Template'!Z93="yes",1,0),"")</f>
        <v/>
      </c>
      <c r="BC97" s="25"/>
      <c r="BD97" s="25" t="str">
        <f>IF(AND('Submission Template'!U93="yes",'Submission Template'!BT93&lt;&gt;""),'Submission Template'!BT93,"")</f>
        <v/>
      </c>
      <c r="BE97" s="25" t="str">
        <f>IF(AND('Submission Template'!Z93="yes",'Submission Template'!BY93&lt;&gt;""),'Submission Template'!BY93,"")</f>
        <v/>
      </c>
      <c r="BF97" s="25"/>
      <c r="BG97" s="25"/>
      <c r="BH97" s="25"/>
      <c r="BI97" s="27"/>
      <c r="BJ97" s="25"/>
      <c r="BK97" s="40" t="str">
        <f>IF(AND($B97&lt;&gt;"",'Submission Template'!$BA$34=1),IF(AND('Submission Template'!U93="yes",$AX97&gt;1,'Submission Template'!BT93&lt;&gt;""),ROUND((($AU97*$E97)/($D97-'Submission Template'!S$26))^2+1,1),""),"")</f>
        <v/>
      </c>
      <c r="BL97" s="40" t="str">
        <f>IF(AND($L97&lt;&gt;"",'Submission Template'!$BB$34=1),IF(AND('Submission Template'!Z93="yes",$AY97&gt;1,'Submission Template'!BY93&lt;&gt;""),ROUND((($AV97*$O97)/($N97-'Submission Template'!V$26))^2+1,1),""),"")</f>
        <v/>
      </c>
      <c r="BM97" s="55">
        <f t="shared" si="3"/>
        <v>8</v>
      </c>
      <c r="BN97" s="6"/>
      <c r="BO97" s="6"/>
      <c r="BP97" s="6"/>
      <c r="BQ97" s="6"/>
      <c r="BR97" s="6"/>
      <c r="BS97" s="6"/>
      <c r="BT97" s="6"/>
      <c r="BU97" s="6"/>
      <c r="BV97" s="6"/>
      <c r="BW97" s="6"/>
      <c r="BX97" s="6"/>
      <c r="BY97" s="6"/>
      <c r="BZ97" s="6"/>
      <c r="CA97" s="6"/>
      <c r="CB97" s="6"/>
      <c r="CC97" s="6"/>
      <c r="CD97" s="6"/>
      <c r="CE97" s="6"/>
      <c r="CF97" s="65">
        <f>IF(AND('Submission Template'!C119="final",'Submission Template'!AH119="yes"),1,0)</f>
        <v>0</v>
      </c>
      <c r="CG97" s="65" t="str">
        <f>IF(AND('Submission Template'!$C119="final",'Submission Template'!$U119="yes",'Submission Template'!$AH119&lt;&gt;"yes"),$D123,$CG96)</f>
        <v/>
      </c>
      <c r="CH97" s="65" t="str">
        <f>IF(AND('Submission Template'!$C119="final",'Submission Template'!$U119="yes",'Submission Template'!$AH119&lt;&gt;"yes"),$C123,$CH96)</f>
        <v/>
      </c>
      <c r="CI97" s="65" t="str">
        <f>IF(AND('Submission Template'!$C119="final",'Submission Template'!$Z119="yes",'Submission Template'!$AH119&lt;&gt;"yes"),$N123,$CI96)</f>
        <v/>
      </c>
      <c r="CJ97" s="65" t="str">
        <f>IF(AND('Submission Template'!$C119="final",'Submission Template'!$Z119="yes",'Submission Template'!$AH119&lt;&gt;"yes"),$M123,$CJ96)</f>
        <v/>
      </c>
      <c r="CK97" s="6"/>
      <c r="CL97" s="6"/>
    </row>
    <row r="98" spans="1:90" x14ac:dyDescent="0.2">
      <c r="A98" s="10"/>
      <c r="B98" s="82" t="str">
        <f>IF('Submission Template'!$BA$34=1,$AX98,"")</f>
        <v/>
      </c>
      <c r="C98" s="83" t="str">
        <f t="shared" si="1"/>
        <v/>
      </c>
      <c r="D98" s="84" t="str">
        <f>IF('Submission Template'!$BA$34=1,IF(AND('Submission Template'!U94="yes",'Submission Template'!BT94&lt;&gt;""),ROUND(AVERAGE(BD$36:BD98),2),""),"")</f>
        <v/>
      </c>
      <c r="E98" s="85" t="str">
        <f>IF('Submission Template'!$BA$34=1,IF($AX98&gt;1,IF(AND('Submission Template'!U94&lt;&gt;"no",'Submission Template'!BT94&lt;&gt;""),STDEV(BD$36:BD98),""),""),"")</f>
        <v/>
      </c>
      <c r="F98" s="86" t="str">
        <f>IF('Submission Template'!$BA$34=1,IF('Submission Template'!BT94&lt;&gt;"",G97,""),"")</f>
        <v/>
      </c>
      <c r="G98" s="86" t="str">
        <f>IF(AND('Submission Template'!$BA$34=1,'Submission Template'!$C94&lt;&gt;""),IF(OR($AX98=1,$AX98=0),0,IF('Submission Template'!$C94="initial",$G97,IF('Submission Template'!U94="yes",MAX(($F98+'Submission Template'!BT94-('Submission Template'!S$26+0.25*$E98)),0),$G97))),"")</f>
        <v/>
      </c>
      <c r="H98" s="86" t="str">
        <f t="shared" si="5"/>
        <v/>
      </c>
      <c r="I98" s="87" t="str">
        <f t="shared" si="6"/>
        <v/>
      </c>
      <c r="J98" s="87" t="str">
        <f t="shared" si="7"/>
        <v/>
      </c>
      <c r="K98" s="88" t="str">
        <f>IF(G98&lt;&gt;"",IF($BA98=1,IF(AND(J98&lt;&gt;1,I98=1,D98&lt;='Submission Template'!S$26),1,0),K97),"")</f>
        <v/>
      </c>
      <c r="L98" s="82" t="str">
        <f>IF('Submission Template'!$BB$34=1,$AY98,"")</f>
        <v/>
      </c>
      <c r="M98" s="83" t="str">
        <f t="shared" si="2"/>
        <v/>
      </c>
      <c r="N98" s="84" t="str">
        <f>IF('Submission Template'!$BB$34=1,IF(AND('Submission Template'!Z94="yes",'Submission Template'!BY94&lt;&gt;""),ROUND(AVERAGE(BE$36:BE98),2),""),"")</f>
        <v/>
      </c>
      <c r="O98" s="85" t="str">
        <f>IF('Submission Template'!$BB$34=1,IF($AY98&gt;1,IF(AND('Submission Template'!Z94&lt;&gt;"no",'Submission Template'!BY94&lt;&gt;""),STDEV(BE$36:BE98),""),""),"")</f>
        <v/>
      </c>
      <c r="P98" s="86" t="str">
        <f>IF('Submission Template'!$BB$34=1,IF('Submission Template'!BY94&lt;&gt;"",Q97,""),"")</f>
        <v/>
      </c>
      <c r="Q98" s="86" t="str">
        <f>IF(AND('Submission Template'!$BB$34=1,'Submission Template'!$C94&lt;&gt;""),IF(OR($AY98=1,$AY98=0),0,IF('Submission Template'!$C94="initial",$Q97,IF('Submission Template'!Z94="yes",MAX(($P98+'Submission Template'!BY94-('Submission Template'!V$26+0.25*$O98)),0),$Q97))),"")</f>
        <v/>
      </c>
      <c r="R98" s="86" t="str">
        <f t="shared" si="8"/>
        <v/>
      </c>
      <c r="S98" s="87" t="str">
        <f t="shared" si="9"/>
        <v/>
      </c>
      <c r="T98" s="87" t="str">
        <f t="shared" si="10"/>
        <v/>
      </c>
      <c r="U98" s="88" t="str">
        <f>IF(Q98&lt;&gt;"",IF($BB98=1,IF(AND(T98&lt;&gt;1,S98=1,N98&lt;='Submission Template'!V$26),1,0),U97),"")</f>
        <v/>
      </c>
      <c r="V98" s="10"/>
      <c r="W98" s="10"/>
      <c r="X98" s="10"/>
      <c r="Y98" s="10"/>
      <c r="Z98" s="10"/>
      <c r="AA98" s="10"/>
      <c r="AB98" s="10"/>
      <c r="AC98" s="10"/>
      <c r="AD98" s="10"/>
      <c r="AE98" s="10"/>
      <c r="AF98" s="148"/>
      <c r="AG98" s="149" t="str">
        <f>IF(AND(OR('Submission Template'!U94="yes",AND('Submission Template'!Z94="yes",'Submission Template'!$P$16="yes")),'Submission Template'!AH94="yes"),"Test cannot be invalid AND included in CumSum",IF(OR(AND($Q98&gt;$R98,$N98&lt;&gt;""),AND($G98&gt;H98,$D98&lt;&gt;"")),"Warning:  CumSum statistic exceeds the Action Limit.",""))</f>
        <v/>
      </c>
      <c r="AH98" s="18"/>
      <c r="AI98" s="18"/>
      <c r="AJ98" s="18"/>
      <c r="AK98" s="150"/>
      <c r="AL98" s="187"/>
      <c r="AM98" s="6"/>
      <c r="AN98" s="6"/>
      <c r="AO98" s="6"/>
      <c r="AP98" s="6"/>
      <c r="AQ98" s="23"/>
      <c r="AR98" s="25">
        <f>IF(AND('Submission Template'!BT94&lt;&gt;"",'Submission Template'!S$26&lt;&gt;"",'Submission Template'!U94&lt;&gt;""),1,0)</f>
        <v>0</v>
      </c>
      <c r="AS98" s="25">
        <f>IF(AND('Submission Template'!BY94&lt;&gt;"",'Submission Template'!V$26&lt;&gt;"",'Submission Template'!Z94&lt;&gt;""),1,0)</f>
        <v>0</v>
      </c>
      <c r="AT98" s="25"/>
      <c r="AU98" s="25" t="str">
        <f t="shared" si="11"/>
        <v/>
      </c>
      <c r="AV98" s="25" t="str">
        <f t="shared" si="12"/>
        <v/>
      </c>
      <c r="AW98" s="25"/>
      <c r="AX98" s="25" t="str">
        <f>IF('Submission Template'!$C94&lt;&gt;"",IF('Submission Template'!BT94&lt;&gt;"",IF('Submission Template'!U94="yes",AX97+1,AX97),AX97),"")</f>
        <v/>
      </c>
      <c r="AY98" s="25" t="str">
        <f>IF('Submission Template'!$C94&lt;&gt;"",IF('Submission Template'!BY94&lt;&gt;"",IF('Submission Template'!Z94="yes",AY97+1,AY97),AY97),"")</f>
        <v/>
      </c>
      <c r="AZ98" s="25"/>
      <c r="BA98" s="25" t="str">
        <f>IF('Submission Template'!BT94&lt;&gt;"",IF('Submission Template'!U94="yes",1,0),"")</f>
        <v/>
      </c>
      <c r="BB98" s="25" t="str">
        <f>IF('Submission Template'!BY94&lt;&gt;"",IF('Submission Template'!Z94="yes",1,0),"")</f>
        <v/>
      </c>
      <c r="BC98" s="25"/>
      <c r="BD98" s="25" t="str">
        <f>IF(AND('Submission Template'!U94="yes",'Submission Template'!BT94&lt;&gt;""),'Submission Template'!BT94,"")</f>
        <v/>
      </c>
      <c r="BE98" s="25" t="str">
        <f>IF(AND('Submission Template'!Z94="yes",'Submission Template'!BY94&lt;&gt;""),'Submission Template'!BY94,"")</f>
        <v/>
      </c>
      <c r="BF98" s="25"/>
      <c r="BG98" s="25"/>
      <c r="BH98" s="25"/>
      <c r="BI98" s="27"/>
      <c r="BJ98" s="25"/>
      <c r="BK98" s="40" t="str">
        <f>IF(AND($B98&lt;&gt;"",'Submission Template'!$BA$34=1),IF(AND('Submission Template'!U94="yes",$AX98&gt;1,'Submission Template'!BT94&lt;&gt;""),ROUND((($AU98*$E98)/($D98-'Submission Template'!S$26))^2+1,1),""),"")</f>
        <v/>
      </c>
      <c r="BL98" s="40" t="str">
        <f>IF(AND($L98&lt;&gt;"",'Submission Template'!$BB$34=1),IF(AND('Submission Template'!Z94="yes",$AY98&gt;1,'Submission Template'!BY94&lt;&gt;""),ROUND((($AV98*$O98)/($N98-'Submission Template'!V$26))^2+1,1),""),"")</f>
        <v/>
      </c>
      <c r="BM98" s="55">
        <f t="shared" si="3"/>
        <v>8</v>
      </c>
      <c r="BN98" s="6"/>
      <c r="BO98" s="6"/>
      <c r="BP98" s="6"/>
      <c r="BQ98" s="6"/>
      <c r="BR98" s="6"/>
      <c r="BS98" s="6"/>
      <c r="BT98" s="6"/>
      <c r="BU98" s="6"/>
      <c r="BV98" s="6"/>
      <c r="BW98" s="6"/>
      <c r="BX98" s="6"/>
      <c r="BY98" s="6"/>
      <c r="BZ98" s="6"/>
      <c r="CA98" s="6"/>
      <c r="CB98" s="6"/>
      <c r="CC98" s="6"/>
      <c r="CD98" s="6"/>
      <c r="CE98" s="6"/>
      <c r="CF98" s="65">
        <f>IF(AND('Submission Template'!C120="final",'Submission Template'!AH120="yes"),1,0)</f>
        <v>0</v>
      </c>
      <c r="CG98" s="65" t="str">
        <f>IF(AND('Submission Template'!$C120="final",'Submission Template'!$U120="yes",'Submission Template'!$AH120&lt;&gt;"yes"),$D124,$CG97)</f>
        <v/>
      </c>
      <c r="CH98" s="65" t="str">
        <f>IF(AND('Submission Template'!$C120="final",'Submission Template'!$U120="yes",'Submission Template'!$AH120&lt;&gt;"yes"),$C124,$CH97)</f>
        <v/>
      </c>
      <c r="CI98" s="65" t="str">
        <f>IF(AND('Submission Template'!$C120="final",'Submission Template'!$Z120="yes",'Submission Template'!$AH120&lt;&gt;"yes"),$N124,$CI97)</f>
        <v/>
      </c>
      <c r="CJ98" s="65" t="str">
        <f>IF(AND('Submission Template'!$C120="final",'Submission Template'!$Z120="yes",'Submission Template'!$AH120&lt;&gt;"yes"),$M124,$CJ97)</f>
        <v/>
      </c>
      <c r="CK98" s="6"/>
      <c r="CL98" s="6"/>
    </row>
    <row r="99" spans="1:90" x14ac:dyDescent="0.2">
      <c r="A99" s="10"/>
      <c r="B99" s="82" t="str">
        <f>IF('Submission Template'!$BA$34=1,$AX99,"")</f>
        <v/>
      </c>
      <c r="C99" s="83" t="str">
        <f t="shared" si="1"/>
        <v/>
      </c>
      <c r="D99" s="84" t="str">
        <f>IF('Submission Template'!$BA$34=1,IF(AND('Submission Template'!U95="yes",'Submission Template'!BT95&lt;&gt;""),ROUND(AVERAGE(BD$36:BD99),2),""),"")</f>
        <v/>
      </c>
      <c r="E99" s="85" t="str">
        <f>IF('Submission Template'!$BA$34=1,IF($AX99&gt;1,IF(AND('Submission Template'!U95&lt;&gt;"no",'Submission Template'!BT95&lt;&gt;""),STDEV(BD$36:BD99),""),""),"")</f>
        <v/>
      </c>
      <c r="F99" s="86" t="str">
        <f>IF('Submission Template'!$BA$34=1,IF('Submission Template'!BT95&lt;&gt;"",G98,""),"")</f>
        <v/>
      </c>
      <c r="G99" s="86" t="str">
        <f>IF(AND('Submission Template'!$BA$34=1,'Submission Template'!$C95&lt;&gt;""),IF(OR($AX99=1,$AX99=0),0,IF('Submission Template'!$C95="initial",$G98,IF('Submission Template'!U95="yes",MAX(($F99+'Submission Template'!BT95-('Submission Template'!S$26+0.25*$E99)),0),$G98))),"")</f>
        <v/>
      </c>
      <c r="H99" s="86" t="str">
        <f t="shared" si="5"/>
        <v/>
      </c>
      <c r="I99" s="87" t="str">
        <f t="shared" si="6"/>
        <v/>
      </c>
      <c r="J99" s="87" t="str">
        <f t="shared" si="7"/>
        <v/>
      </c>
      <c r="K99" s="88" t="str">
        <f>IF(G99&lt;&gt;"",IF($BA99=1,IF(AND(J99&lt;&gt;1,I99=1,D99&lt;='Submission Template'!S$26),1,0),K98),"")</f>
        <v/>
      </c>
      <c r="L99" s="82" t="str">
        <f>IF('Submission Template'!$BB$34=1,$AY99,"")</f>
        <v/>
      </c>
      <c r="M99" s="83" t="str">
        <f t="shared" si="2"/>
        <v/>
      </c>
      <c r="N99" s="84" t="str">
        <f>IF('Submission Template'!$BB$34=1,IF(AND('Submission Template'!Z95="yes",'Submission Template'!BY95&lt;&gt;""),ROUND(AVERAGE(BE$36:BE99),2),""),"")</f>
        <v/>
      </c>
      <c r="O99" s="85" t="str">
        <f>IF('Submission Template'!$BB$34=1,IF($AY99&gt;1,IF(AND('Submission Template'!Z95&lt;&gt;"no",'Submission Template'!BY95&lt;&gt;""),STDEV(BE$36:BE99),""),""),"")</f>
        <v/>
      </c>
      <c r="P99" s="86" t="str">
        <f>IF('Submission Template'!$BB$34=1,IF('Submission Template'!BY95&lt;&gt;"",Q98,""),"")</f>
        <v/>
      </c>
      <c r="Q99" s="86" t="str">
        <f>IF(AND('Submission Template'!$BB$34=1,'Submission Template'!$C95&lt;&gt;""),IF(OR($AY99=1,$AY99=0),0,IF('Submission Template'!$C95="initial",$Q98,IF('Submission Template'!Z95="yes",MAX(($P99+'Submission Template'!BY95-('Submission Template'!V$26+0.25*$O99)),0),$Q98))),"")</f>
        <v/>
      </c>
      <c r="R99" s="86" t="str">
        <f t="shared" si="8"/>
        <v/>
      </c>
      <c r="S99" s="87" t="str">
        <f t="shared" si="9"/>
        <v/>
      </c>
      <c r="T99" s="87" t="str">
        <f t="shared" si="10"/>
        <v/>
      </c>
      <c r="U99" s="88" t="str">
        <f>IF(Q99&lt;&gt;"",IF($BB99=1,IF(AND(T99&lt;&gt;1,S99=1,N99&lt;='Submission Template'!V$26),1,0),U98),"")</f>
        <v/>
      </c>
      <c r="V99" s="10"/>
      <c r="W99" s="10"/>
      <c r="X99" s="10"/>
      <c r="Y99" s="10"/>
      <c r="Z99" s="10"/>
      <c r="AA99" s="10"/>
      <c r="AB99" s="10"/>
      <c r="AC99" s="10"/>
      <c r="AD99" s="10"/>
      <c r="AE99" s="10"/>
      <c r="AF99" s="148"/>
      <c r="AG99" s="149" t="str">
        <f>IF(AND(OR('Submission Template'!U95="yes",AND('Submission Template'!Z95="yes",'Submission Template'!$P$16="yes")),'Submission Template'!AH95="yes"),"Test cannot be invalid AND included in CumSum",IF(OR(AND($Q99&gt;$R99,$N99&lt;&gt;""),AND($G99&gt;H99,$D99&lt;&gt;"")),"Warning:  CumSum statistic exceeds the Action Limit.",""))</f>
        <v/>
      </c>
      <c r="AH99" s="18"/>
      <c r="AI99" s="18"/>
      <c r="AJ99" s="18"/>
      <c r="AK99" s="150"/>
      <c r="AL99" s="187"/>
      <c r="AM99" s="6"/>
      <c r="AN99" s="6"/>
      <c r="AO99" s="6"/>
      <c r="AP99" s="6"/>
      <c r="AQ99" s="23"/>
      <c r="AR99" s="25">
        <f>IF(AND('Submission Template'!BT95&lt;&gt;"",'Submission Template'!S$26&lt;&gt;"",'Submission Template'!U95&lt;&gt;""),1,0)</f>
        <v>0</v>
      </c>
      <c r="AS99" s="25">
        <f>IF(AND('Submission Template'!BY95&lt;&gt;"",'Submission Template'!V$26&lt;&gt;"",'Submission Template'!Z95&lt;&gt;""),1,0)</f>
        <v>0</v>
      </c>
      <c r="AT99" s="25"/>
      <c r="AU99" s="25" t="str">
        <f t="shared" si="11"/>
        <v/>
      </c>
      <c r="AV99" s="25" t="str">
        <f t="shared" si="12"/>
        <v/>
      </c>
      <c r="AW99" s="25"/>
      <c r="AX99" s="25" t="str">
        <f>IF('Submission Template'!$C95&lt;&gt;"",IF('Submission Template'!BT95&lt;&gt;"",IF('Submission Template'!U95="yes",AX98+1,AX98),AX98),"")</f>
        <v/>
      </c>
      <c r="AY99" s="25" t="str">
        <f>IF('Submission Template'!$C95&lt;&gt;"",IF('Submission Template'!BY95&lt;&gt;"",IF('Submission Template'!Z95="yes",AY98+1,AY98),AY98),"")</f>
        <v/>
      </c>
      <c r="AZ99" s="25"/>
      <c r="BA99" s="25" t="str">
        <f>IF('Submission Template'!BT95&lt;&gt;"",IF('Submission Template'!U95="yes",1,0),"")</f>
        <v/>
      </c>
      <c r="BB99" s="25" t="str">
        <f>IF('Submission Template'!BY95&lt;&gt;"",IF('Submission Template'!Z95="yes",1,0),"")</f>
        <v/>
      </c>
      <c r="BC99" s="25"/>
      <c r="BD99" s="25" t="str">
        <f>IF(AND('Submission Template'!U95="yes",'Submission Template'!BT95&lt;&gt;""),'Submission Template'!BT95,"")</f>
        <v/>
      </c>
      <c r="BE99" s="25" t="str">
        <f>IF(AND('Submission Template'!Z95="yes",'Submission Template'!BY95&lt;&gt;""),'Submission Template'!BY95,"")</f>
        <v/>
      </c>
      <c r="BF99" s="25"/>
      <c r="BG99" s="25"/>
      <c r="BH99" s="25"/>
      <c r="BI99" s="27"/>
      <c r="BJ99" s="25"/>
      <c r="BK99" s="40" t="str">
        <f>IF(AND($B99&lt;&gt;"",'Submission Template'!$BA$34=1),IF(AND('Submission Template'!U95="yes",$AX99&gt;1,'Submission Template'!BT95&lt;&gt;""),ROUND((($AU99*$E99)/($D99-'Submission Template'!S$26))^2+1,1),""),"")</f>
        <v/>
      </c>
      <c r="BL99" s="40" t="str">
        <f>IF(AND($L99&lt;&gt;"",'Submission Template'!$BB$34=1),IF(AND('Submission Template'!Z95="yes",$AY99&gt;1,'Submission Template'!BY95&lt;&gt;""),ROUND((($AV99*$O99)/($N99-'Submission Template'!V$26))^2+1,1),""),"")</f>
        <v/>
      </c>
      <c r="BM99" s="55">
        <f t="shared" si="3"/>
        <v>8</v>
      </c>
      <c r="BN99" s="6"/>
      <c r="BO99" s="6"/>
      <c r="BP99" s="6"/>
      <c r="BQ99" s="6"/>
      <c r="BR99" s="6"/>
      <c r="BS99" s="6"/>
      <c r="BT99" s="6"/>
      <c r="BU99" s="6"/>
      <c r="BV99" s="6"/>
      <c r="BW99" s="6"/>
      <c r="BX99" s="6"/>
      <c r="BY99" s="6"/>
      <c r="BZ99" s="6"/>
      <c r="CA99" s="6"/>
      <c r="CB99" s="6"/>
      <c r="CC99" s="6"/>
      <c r="CD99" s="6"/>
      <c r="CE99" s="6"/>
      <c r="CF99" s="65">
        <f>IF(AND('Submission Template'!C121="final",'Submission Template'!AH121="yes"),1,0)</f>
        <v>0</v>
      </c>
      <c r="CG99" s="65" t="str">
        <f>IF(AND('Submission Template'!$C121="final",'Submission Template'!$U121="yes",'Submission Template'!$AH121&lt;&gt;"yes"),$D125,$CG98)</f>
        <v/>
      </c>
      <c r="CH99" s="65" t="str">
        <f>IF(AND('Submission Template'!$C121="final",'Submission Template'!$U121="yes",'Submission Template'!$AH121&lt;&gt;"yes"),$C125,$CH98)</f>
        <v/>
      </c>
      <c r="CI99" s="65" t="str">
        <f>IF(AND('Submission Template'!$C121="final",'Submission Template'!$Z121="yes",'Submission Template'!$AH121&lt;&gt;"yes"),$N125,$CI98)</f>
        <v/>
      </c>
      <c r="CJ99" s="65" t="str">
        <f>IF(AND('Submission Template'!$C121="final",'Submission Template'!$Z121="yes",'Submission Template'!$AH121&lt;&gt;"yes"),$M125,$CJ98)</f>
        <v/>
      </c>
      <c r="CK99" s="6"/>
      <c r="CL99" s="6"/>
    </row>
    <row r="100" spans="1:90" x14ac:dyDescent="0.2">
      <c r="A100" s="10"/>
      <c r="B100" s="82" t="str">
        <f>IF('Submission Template'!$BA$34=1,$AX100,"")</f>
        <v/>
      </c>
      <c r="C100" s="83" t="str">
        <f t="shared" si="1"/>
        <v/>
      </c>
      <c r="D100" s="84" t="str">
        <f>IF('Submission Template'!$BA$34=1,IF(AND('Submission Template'!U96="yes",'Submission Template'!BT96&lt;&gt;""),ROUND(AVERAGE(BD$36:BD100),2),""),"")</f>
        <v/>
      </c>
      <c r="E100" s="85" t="str">
        <f>IF('Submission Template'!$BA$34=1,IF($AX100&gt;1,IF(AND('Submission Template'!U96&lt;&gt;"no",'Submission Template'!BT96&lt;&gt;""),STDEV(BD$36:BD100),""),""),"")</f>
        <v/>
      </c>
      <c r="F100" s="86" t="str">
        <f>IF('Submission Template'!$BA$34=1,IF('Submission Template'!BT96&lt;&gt;"",G99,""),"")</f>
        <v/>
      </c>
      <c r="G100" s="86" t="str">
        <f>IF(AND('Submission Template'!$BA$34=1,'Submission Template'!$C96&lt;&gt;""),IF(OR($AX100=1,$AX100=0),0,IF('Submission Template'!$C96="initial",$G99,IF('Submission Template'!U96="yes",MAX(($F100+'Submission Template'!BT96-('Submission Template'!S$26+0.25*$E100)),0),$G99))),"")</f>
        <v/>
      </c>
      <c r="H100" s="86" t="str">
        <f t="shared" si="5"/>
        <v/>
      </c>
      <c r="I100" s="87" t="str">
        <f t="shared" si="6"/>
        <v/>
      </c>
      <c r="J100" s="87" t="str">
        <f t="shared" si="7"/>
        <v/>
      </c>
      <c r="K100" s="88" t="str">
        <f>IF(G100&lt;&gt;"",IF($BA100=1,IF(AND(J100&lt;&gt;1,I100=1,D100&lt;='Submission Template'!S$26),1,0),K99),"")</f>
        <v/>
      </c>
      <c r="L100" s="82" t="str">
        <f>IF('Submission Template'!$BB$34=1,$AY100,"")</f>
        <v/>
      </c>
      <c r="M100" s="83" t="str">
        <f t="shared" si="2"/>
        <v/>
      </c>
      <c r="N100" s="84" t="str">
        <f>IF('Submission Template'!$BB$34=1,IF(AND('Submission Template'!Z96="yes",'Submission Template'!BY96&lt;&gt;""),ROUND(AVERAGE(BE$36:BE100),2),""),"")</f>
        <v/>
      </c>
      <c r="O100" s="85" t="str">
        <f>IF('Submission Template'!$BB$34=1,IF($AY100&gt;1,IF(AND('Submission Template'!Z96&lt;&gt;"no",'Submission Template'!BY96&lt;&gt;""),STDEV(BE$36:BE100),""),""),"")</f>
        <v/>
      </c>
      <c r="P100" s="86" t="str">
        <f>IF('Submission Template'!$BB$34=1,IF('Submission Template'!BY96&lt;&gt;"",Q99,""),"")</f>
        <v/>
      </c>
      <c r="Q100" s="86" t="str">
        <f>IF(AND('Submission Template'!$BB$34=1,'Submission Template'!$C96&lt;&gt;""),IF(OR($AY100=1,$AY100=0),0,IF('Submission Template'!$C96="initial",$Q99,IF('Submission Template'!Z96="yes",MAX(($P100+'Submission Template'!BY96-('Submission Template'!V$26+0.25*$O100)),0),$Q99))),"")</f>
        <v/>
      </c>
      <c r="R100" s="86" t="str">
        <f t="shared" si="8"/>
        <v/>
      </c>
      <c r="S100" s="87" t="str">
        <f t="shared" si="9"/>
        <v/>
      </c>
      <c r="T100" s="87" t="str">
        <f t="shared" si="10"/>
        <v/>
      </c>
      <c r="U100" s="88" t="str">
        <f>IF(Q100&lt;&gt;"",IF($BB100=1,IF(AND(T100&lt;&gt;1,S100=1,N100&lt;='Submission Template'!V$26),1,0),U99),"")</f>
        <v/>
      </c>
      <c r="V100" s="10"/>
      <c r="W100" s="10"/>
      <c r="X100" s="10"/>
      <c r="Y100" s="10"/>
      <c r="Z100" s="10"/>
      <c r="AA100" s="10"/>
      <c r="AB100" s="10"/>
      <c r="AC100" s="10"/>
      <c r="AD100" s="10"/>
      <c r="AE100" s="10"/>
      <c r="AF100" s="148"/>
      <c r="AG100" s="149" t="str">
        <f>IF(AND(OR('Submission Template'!U96="yes",AND('Submission Template'!Z96="yes",'Submission Template'!$P$16="yes")),'Submission Template'!AH96="yes"),"Test cannot be invalid AND included in CumSum",IF(OR(AND($Q100&gt;$R100,$N100&lt;&gt;""),AND($G100&gt;H100,$D100&lt;&gt;"")),"Warning:  CumSum statistic exceeds the Action Limit.",""))</f>
        <v/>
      </c>
      <c r="AH100" s="18"/>
      <c r="AI100" s="18"/>
      <c r="AJ100" s="18"/>
      <c r="AK100" s="150"/>
      <c r="AL100" s="187"/>
      <c r="AM100" s="6"/>
      <c r="AN100" s="6"/>
      <c r="AO100" s="6"/>
      <c r="AP100" s="6"/>
      <c r="AQ100" s="23"/>
      <c r="AR100" s="25">
        <f>IF(AND('Submission Template'!BT96&lt;&gt;"",'Submission Template'!S$26&lt;&gt;"",'Submission Template'!U96&lt;&gt;""),1,0)</f>
        <v>0</v>
      </c>
      <c r="AS100" s="25">
        <f>IF(AND('Submission Template'!BY96&lt;&gt;"",'Submission Template'!V$26&lt;&gt;"",'Submission Template'!Z96&lt;&gt;""),1,0)</f>
        <v>0</v>
      </c>
      <c r="AT100" s="25"/>
      <c r="AU100" s="25" t="str">
        <f t="shared" si="11"/>
        <v/>
      </c>
      <c r="AV100" s="25" t="str">
        <f t="shared" si="12"/>
        <v/>
      </c>
      <c r="AW100" s="25"/>
      <c r="AX100" s="25" t="str">
        <f>IF('Submission Template'!$C96&lt;&gt;"",IF('Submission Template'!BT96&lt;&gt;"",IF('Submission Template'!U96="yes",AX99+1,AX99),AX99),"")</f>
        <v/>
      </c>
      <c r="AY100" s="25" t="str">
        <f>IF('Submission Template'!$C96&lt;&gt;"",IF('Submission Template'!BY96&lt;&gt;"",IF('Submission Template'!Z96="yes",AY99+1,AY99),AY99),"")</f>
        <v/>
      </c>
      <c r="AZ100" s="25"/>
      <c r="BA100" s="25" t="str">
        <f>IF('Submission Template'!BT96&lt;&gt;"",IF('Submission Template'!U96="yes",1,0),"")</f>
        <v/>
      </c>
      <c r="BB100" s="25" t="str">
        <f>IF('Submission Template'!BY96&lt;&gt;"",IF('Submission Template'!Z96="yes",1,0),"")</f>
        <v/>
      </c>
      <c r="BC100" s="25"/>
      <c r="BD100" s="25" t="str">
        <f>IF(AND('Submission Template'!U96="yes",'Submission Template'!BT96&lt;&gt;""),'Submission Template'!BT96,"")</f>
        <v/>
      </c>
      <c r="BE100" s="25" t="str">
        <f>IF(AND('Submission Template'!Z96="yes",'Submission Template'!BY96&lt;&gt;""),'Submission Template'!BY96,"")</f>
        <v/>
      </c>
      <c r="BF100" s="25"/>
      <c r="BG100" s="25"/>
      <c r="BH100" s="25"/>
      <c r="BI100" s="27"/>
      <c r="BJ100" s="25"/>
      <c r="BK100" s="40" t="str">
        <f>IF(AND($B100&lt;&gt;"",'Submission Template'!$BA$34=1),IF(AND('Submission Template'!U96="yes",$AX100&gt;1,'Submission Template'!BT96&lt;&gt;""),ROUND((($AU100*$E100)/($D100-'Submission Template'!S$26))^2+1,1),""),"")</f>
        <v/>
      </c>
      <c r="BL100" s="40" t="str">
        <f>IF(AND($L100&lt;&gt;"",'Submission Template'!$BB$34=1),IF(AND('Submission Template'!Z96="yes",$AY100&gt;1,'Submission Template'!BY96&lt;&gt;""),ROUND((($AV100*$O100)/($N100-'Submission Template'!V$26))^2+1,1),""),"")</f>
        <v/>
      </c>
      <c r="BM100" s="55">
        <f t="shared" si="3"/>
        <v>8</v>
      </c>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row>
    <row r="101" spans="1:90" x14ac:dyDescent="0.2">
      <c r="A101" s="10"/>
      <c r="B101" s="82" t="str">
        <f>IF('Submission Template'!$BA$34=1,$AX101,"")</f>
        <v/>
      </c>
      <c r="C101" s="83" t="str">
        <f t="shared" si="1"/>
        <v/>
      </c>
      <c r="D101" s="84" t="str">
        <f>IF('Submission Template'!$BA$34=1,IF(AND('Submission Template'!U97="yes",'Submission Template'!BT97&lt;&gt;""),ROUND(AVERAGE(BD$36:BD101),2),""),"")</f>
        <v/>
      </c>
      <c r="E101" s="85" t="str">
        <f>IF('Submission Template'!$BA$34=1,IF($AX101&gt;1,IF(AND('Submission Template'!U97&lt;&gt;"no",'Submission Template'!BT97&lt;&gt;""),STDEV(BD$36:BD101),""),""),"")</f>
        <v/>
      </c>
      <c r="F101" s="86" t="str">
        <f>IF('Submission Template'!$BA$34=1,IF('Submission Template'!BT97&lt;&gt;"",G100,""),"")</f>
        <v/>
      </c>
      <c r="G101" s="86" t="str">
        <f>IF(AND('Submission Template'!$BA$34=1,'Submission Template'!$C97&lt;&gt;""),IF(OR($AX101=1,$AX101=0),0,IF('Submission Template'!$C97="initial",$G100,IF('Submission Template'!U97="yes",MAX(($F101+'Submission Template'!BT97-('Submission Template'!S$26+0.25*$E101)),0),$G100))),"")</f>
        <v/>
      </c>
      <c r="H101" s="86" t="str">
        <f t="shared" si="5"/>
        <v/>
      </c>
      <c r="I101" s="87" t="str">
        <f t="shared" si="6"/>
        <v/>
      </c>
      <c r="J101" s="87" t="str">
        <f t="shared" si="7"/>
        <v/>
      </c>
      <c r="K101" s="88" t="str">
        <f>IF(G101&lt;&gt;"",IF($BA101=1,IF(AND(J101&lt;&gt;1,I101=1,D101&lt;='Submission Template'!S$26),1,0),K100),"")</f>
        <v/>
      </c>
      <c r="L101" s="82" t="str">
        <f>IF('Submission Template'!$BB$34=1,$AY101,"")</f>
        <v/>
      </c>
      <c r="M101" s="83" t="str">
        <f t="shared" si="2"/>
        <v/>
      </c>
      <c r="N101" s="84" t="str">
        <f>IF('Submission Template'!$BB$34=1,IF(AND('Submission Template'!Z97="yes",'Submission Template'!BY97&lt;&gt;""),ROUND(AVERAGE(BE$36:BE101),2),""),"")</f>
        <v/>
      </c>
      <c r="O101" s="85" t="str">
        <f>IF('Submission Template'!$BB$34=1,IF($AY101&gt;1,IF(AND('Submission Template'!Z97&lt;&gt;"no",'Submission Template'!BY97&lt;&gt;""),STDEV(BE$36:BE101),""),""),"")</f>
        <v/>
      </c>
      <c r="P101" s="86" t="str">
        <f>IF('Submission Template'!$BB$34=1,IF('Submission Template'!BY97&lt;&gt;"",Q100,""),"")</f>
        <v/>
      </c>
      <c r="Q101" s="86" t="str">
        <f>IF(AND('Submission Template'!$BB$34=1,'Submission Template'!$C97&lt;&gt;""),IF(OR($AY101=1,$AY101=0),0,IF('Submission Template'!$C97="initial",$Q100,IF('Submission Template'!Z97="yes",MAX(($P101+'Submission Template'!BY97-('Submission Template'!V$26+0.25*$O101)),0),$Q100))),"")</f>
        <v/>
      </c>
      <c r="R101" s="86" t="str">
        <f t="shared" si="8"/>
        <v/>
      </c>
      <c r="S101" s="87" t="str">
        <f t="shared" si="9"/>
        <v/>
      </c>
      <c r="T101" s="87" t="str">
        <f t="shared" si="10"/>
        <v/>
      </c>
      <c r="U101" s="88" t="str">
        <f>IF(Q101&lt;&gt;"",IF($BB101=1,IF(AND(T101&lt;&gt;1,S101=1,N101&lt;='Submission Template'!V$26),1,0),U100),"")</f>
        <v/>
      </c>
      <c r="V101" s="10"/>
      <c r="W101" s="10"/>
      <c r="X101" s="10"/>
      <c r="Y101" s="10"/>
      <c r="Z101" s="10"/>
      <c r="AA101" s="10"/>
      <c r="AB101" s="10"/>
      <c r="AC101" s="10"/>
      <c r="AD101" s="10"/>
      <c r="AE101" s="10"/>
      <c r="AF101" s="148"/>
      <c r="AG101" s="149" t="str">
        <f>IF(AND(OR('Submission Template'!U97="yes",AND('Submission Template'!Z97="yes",'Submission Template'!$P$16="yes")),'Submission Template'!AH97="yes"),"Test cannot be invalid AND included in CumSum",IF(OR(AND($Q101&gt;$R101,$N101&lt;&gt;""),AND($G101&gt;H101,$D101&lt;&gt;"")),"Warning:  CumSum statistic exceeds the Action Limit.",""))</f>
        <v/>
      </c>
      <c r="AH101" s="18"/>
      <c r="AI101" s="18"/>
      <c r="AJ101" s="18"/>
      <c r="AK101" s="150"/>
      <c r="AL101" s="187"/>
      <c r="AM101" s="6"/>
      <c r="AN101" s="6"/>
      <c r="AO101" s="6"/>
      <c r="AP101" s="6"/>
      <c r="AQ101" s="23"/>
      <c r="AR101" s="25">
        <f>IF(AND('Submission Template'!BT97&lt;&gt;"",'Submission Template'!S$26&lt;&gt;"",'Submission Template'!U97&lt;&gt;""),1,0)</f>
        <v>0</v>
      </c>
      <c r="AS101" s="25">
        <f>IF(AND('Submission Template'!BY97&lt;&gt;"",'Submission Template'!V$26&lt;&gt;"",'Submission Template'!Z97&lt;&gt;""),1,0)</f>
        <v>0</v>
      </c>
      <c r="AT101" s="25"/>
      <c r="AU101" s="25" t="str">
        <f t="shared" si="11"/>
        <v/>
      </c>
      <c r="AV101" s="25" t="str">
        <f t="shared" si="12"/>
        <v/>
      </c>
      <c r="AW101" s="25"/>
      <c r="AX101" s="25" t="str">
        <f>IF('Submission Template'!$C97&lt;&gt;"",IF('Submission Template'!BT97&lt;&gt;"",IF('Submission Template'!U97="yes",AX100+1,AX100),AX100),"")</f>
        <v/>
      </c>
      <c r="AY101" s="25" t="str">
        <f>IF('Submission Template'!$C97&lt;&gt;"",IF('Submission Template'!BY97&lt;&gt;"",IF('Submission Template'!Z97="yes",AY100+1,AY100),AY100),"")</f>
        <v/>
      </c>
      <c r="AZ101" s="25"/>
      <c r="BA101" s="25" t="str">
        <f>IF('Submission Template'!BT97&lt;&gt;"",IF('Submission Template'!U97="yes",1,0),"")</f>
        <v/>
      </c>
      <c r="BB101" s="25" t="str">
        <f>IF('Submission Template'!BY97&lt;&gt;"",IF('Submission Template'!Z97="yes",1,0),"")</f>
        <v/>
      </c>
      <c r="BC101" s="25"/>
      <c r="BD101" s="25" t="str">
        <f>IF(AND('Submission Template'!U97="yes",'Submission Template'!BT97&lt;&gt;""),'Submission Template'!BT97,"")</f>
        <v/>
      </c>
      <c r="BE101" s="25" t="str">
        <f>IF(AND('Submission Template'!Z97="yes",'Submission Template'!BY97&lt;&gt;""),'Submission Template'!BY97,"")</f>
        <v/>
      </c>
      <c r="BF101" s="25"/>
      <c r="BG101" s="25"/>
      <c r="BH101" s="25"/>
      <c r="BI101" s="27"/>
      <c r="BJ101" s="25"/>
      <c r="BK101" s="40" t="str">
        <f>IF(AND($B101&lt;&gt;"",'Submission Template'!$BA$34=1),IF(AND('Submission Template'!U97="yes",$AX101&gt;1,'Submission Template'!BT97&lt;&gt;""),ROUND((($AU101*$E101)/($D101-'Submission Template'!S$26))^2+1,1),""),"")</f>
        <v/>
      </c>
      <c r="BL101" s="40" t="str">
        <f>IF(AND($L101&lt;&gt;"",'Submission Template'!$BB$34=1),IF(AND('Submission Template'!Z97="yes",$AY101&gt;1,'Submission Template'!BY97&lt;&gt;""),ROUND((($AV101*$O101)/($N101-'Submission Template'!V$26))^2+1,1),""),"")</f>
        <v/>
      </c>
      <c r="BM101" s="55">
        <f t="shared" ref="BM101:BM125" si="13">$AS$24</f>
        <v>8</v>
      </c>
      <c r="BN101" s="6"/>
      <c r="BO101" s="6"/>
      <c r="BP101" s="6"/>
      <c r="BQ101" s="6"/>
      <c r="BR101" s="6"/>
      <c r="BS101" s="6"/>
      <c r="BT101" s="6"/>
      <c r="BU101" s="6"/>
      <c r="BV101" s="6"/>
      <c r="BW101" s="6"/>
      <c r="BX101" s="6"/>
      <c r="BY101" s="6"/>
      <c r="BZ101" s="6"/>
      <c r="CA101" s="6"/>
      <c r="CB101" s="6"/>
      <c r="CC101" s="6"/>
      <c r="CD101" s="6"/>
      <c r="CE101" s="6"/>
      <c r="CF101" s="6"/>
      <c r="CG101" s="6"/>
      <c r="CH101" s="6"/>
      <c r="CI101" s="6"/>
      <c r="CJ101" s="6"/>
      <c r="CK101" s="6"/>
      <c r="CL101" s="6"/>
    </row>
    <row r="102" spans="1:90" x14ac:dyDescent="0.2">
      <c r="A102" s="10"/>
      <c r="B102" s="82" t="str">
        <f>IF('Submission Template'!$BA$34=1,$AX102,"")</f>
        <v/>
      </c>
      <c r="C102" s="83" t="str">
        <f t="shared" si="1"/>
        <v/>
      </c>
      <c r="D102" s="84" t="str">
        <f>IF('Submission Template'!$BA$34=1,IF(AND('Submission Template'!U98="yes",'Submission Template'!BT98&lt;&gt;""),ROUND(AVERAGE(BD$36:BD102),2),""),"")</f>
        <v/>
      </c>
      <c r="E102" s="85" t="str">
        <f>IF('Submission Template'!$BA$34=1,IF($AX102&gt;1,IF(AND('Submission Template'!U98&lt;&gt;"no",'Submission Template'!BT98&lt;&gt;""),STDEV(BD$36:BD102),""),""),"")</f>
        <v/>
      </c>
      <c r="F102" s="86" t="str">
        <f>IF('Submission Template'!$BA$34=1,IF('Submission Template'!BT98&lt;&gt;"",G101,""),"")</f>
        <v/>
      </c>
      <c r="G102" s="86" t="str">
        <f>IF(AND('Submission Template'!$BA$34=1,'Submission Template'!$C98&lt;&gt;""),IF(OR($AX102=1,$AX102=0),0,IF('Submission Template'!$C98="initial",$G101,IF('Submission Template'!U98="yes",MAX(($F102+'Submission Template'!BT98-('Submission Template'!S$26+0.25*$E102)),0),$G101))),"")</f>
        <v/>
      </c>
      <c r="H102" s="86" t="str">
        <f t="shared" si="5"/>
        <v/>
      </c>
      <c r="I102" s="87" t="str">
        <f t="shared" si="6"/>
        <v/>
      </c>
      <c r="J102" s="87" t="str">
        <f t="shared" si="7"/>
        <v/>
      </c>
      <c r="K102" s="88" t="str">
        <f>IF(G102&lt;&gt;"",IF($BA102=1,IF(AND(J102&lt;&gt;1,I102=1,D102&lt;='Submission Template'!S$26),1,0),K101),"")</f>
        <v/>
      </c>
      <c r="L102" s="82" t="str">
        <f>IF('Submission Template'!$BB$34=1,$AY102,"")</f>
        <v/>
      </c>
      <c r="M102" s="83" t="str">
        <f t="shared" si="2"/>
        <v/>
      </c>
      <c r="N102" s="84" t="str">
        <f>IF('Submission Template'!$BB$34=1,IF(AND('Submission Template'!Z98="yes",'Submission Template'!BY98&lt;&gt;""),ROUND(AVERAGE(BE$36:BE102),2),""),"")</f>
        <v/>
      </c>
      <c r="O102" s="85" t="str">
        <f>IF('Submission Template'!$BB$34=1,IF($AY102&gt;1,IF(AND('Submission Template'!Z98&lt;&gt;"no",'Submission Template'!BY98&lt;&gt;""),STDEV(BE$36:BE102),""),""),"")</f>
        <v/>
      </c>
      <c r="P102" s="86" t="str">
        <f>IF('Submission Template'!$BB$34=1,IF('Submission Template'!BY98&lt;&gt;"",Q101,""),"")</f>
        <v/>
      </c>
      <c r="Q102" s="86" t="str">
        <f>IF(AND('Submission Template'!$BB$34=1,'Submission Template'!$C98&lt;&gt;""),IF(OR($AY102=1,$AY102=0),0,IF('Submission Template'!$C98="initial",$Q101,IF('Submission Template'!Z98="yes",MAX(($P102+'Submission Template'!BY98-('Submission Template'!V$26+0.25*$O102)),0),$Q101))),"")</f>
        <v/>
      </c>
      <c r="R102" s="86" t="str">
        <f t="shared" si="8"/>
        <v/>
      </c>
      <c r="S102" s="87" t="str">
        <f t="shared" si="9"/>
        <v/>
      </c>
      <c r="T102" s="87" t="str">
        <f t="shared" si="10"/>
        <v/>
      </c>
      <c r="U102" s="88" t="str">
        <f>IF(Q102&lt;&gt;"",IF($BB102=1,IF(AND(T102&lt;&gt;1,S102=1,N102&lt;='Submission Template'!V$26),1,0),U101),"")</f>
        <v/>
      </c>
      <c r="V102" s="140"/>
      <c r="W102" s="140"/>
      <c r="X102" s="140"/>
      <c r="Y102" s="140"/>
      <c r="Z102" s="140"/>
      <c r="AA102" s="140"/>
      <c r="AB102" s="140"/>
      <c r="AC102" s="140"/>
      <c r="AD102" s="140"/>
      <c r="AE102" s="140"/>
      <c r="AF102" s="148"/>
      <c r="AG102" s="149" t="str">
        <f>IF(AND(OR('Submission Template'!U98="yes",AND('Submission Template'!Z98="yes",'Submission Template'!$P$16="yes")),'Submission Template'!AH98="yes"),"Test cannot be invalid AND included in CumSum",IF(OR(AND($Q102&gt;$R102,$N102&lt;&gt;""),AND($G102&gt;H102,$D102&lt;&gt;"")),"Warning:  CumSum statistic exceeds the Action Limit.",""))</f>
        <v/>
      </c>
      <c r="AH102" s="18"/>
      <c r="AI102" s="18"/>
      <c r="AJ102" s="18"/>
      <c r="AK102" s="150"/>
      <c r="AL102" s="187"/>
      <c r="AM102" s="6"/>
      <c r="AN102" s="6"/>
      <c r="AO102" s="6"/>
      <c r="AP102" s="6"/>
      <c r="AQ102" s="23"/>
      <c r="AR102" s="25">
        <f>IF(AND('Submission Template'!BT98&lt;&gt;"",'Submission Template'!S$26&lt;&gt;"",'Submission Template'!U98&lt;&gt;""),1,0)</f>
        <v>0</v>
      </c>
      <c r="AS102" s="25">
        <f>IF(AND('Submission Template'!BY98&lt;&gt;"",'Submission Template'!V$26&lt;&gt;"",'Submission Template'!Z98&lt;&gt;""),1,0)</f>
        <v>0</v>
      </c>
      <c r="AT102" s="25"/>
      <c r="AU102" s="25" t="str">
        <f t="shared" si="11"/>
        <v/>
      </c>
      <c r="AV102" s="25" t="str">
        <f t="shared" si="12"/>
        <v/>
      </c>
      <c r="AW102" s="25"/>
      <c r="AX102" s="25" t="str">
        <f>IF('Submission Template'!$C98&lt;&gt;"",IF('Submission Template'!BT98&lt;&gt;"",IF('Submission Template'!U98="yes",AX101+1,AX101),AX101),"")</f>
        <v/>
      </c>
      <c r="AY102" s="25" t="str">
        <f>IF('Submission Template'!$C98&lt;&gt;"",IF('Submission Template'!BY98&lt;&gt;"",IF('Submission Template'!Z98="yes",AY101+1,AY101),AY101),"")</f>
        <v/>
      </c>
      <c r="AZ102" s="25"/>
      <c r="BA102" s="25" t="str">
        <f>IF('Submission Template'!BT98&lt;&gt;"",IF('Submission Template'!U98="yes",1,0),"")</f>
        <v/>
      </c>
      <c r="BB102" s="25" t="str">
        <f>IF('Submission Template'!BY98&lt;&gt;"",IF('Submission Template'!Z98="yes",1,0),"")</f>
        <v/>
      </c>
      <c r="BC102" s="25"/>
      <c r="BD102" s="25" t="str">
        <f>IF(AND('Submission Template'!U98="yes",'Submission Template'!BT98&lt;&gt;""),'Submission Template'!BT98,"")</f>
        <v/>
      </c>
      <c r="BE102" s="25" t="str">
        <f>IF(AND('Submission Template'!Z98="yes",'Submission Template'!BY98&lt;&gt;""),'Submission Template'!BY98,"")</f>
        <v/>
      </c>
      <c r="BF102" s="25"/>
      <c r="BG102" s="25"/>
      <c r="BH102" s="25"/>
      <c r="BI102" s="27"/>
      <c r="BJ102" s="25"/>
      <c r="BK102" s="40" t="str">
        <f>IF(AND($B102&lt;&gt;"",'Submission Template'!$BA$34=1),IF(AND('Submission Template'!U98="yes",$AX102&gt;1,'Submission Template'!BT98&lt;&gt;""),ROUND((($AU102*$E102)/($D102-'Submission Template'!S$26))^2+1,1),""),"")</f>
        <v/>
      </c>
      <c r="BL102" s="40" t="str">
        <f>IF(AND($L102&lt;&gt;"",'Submission Template'!$BB$34=1),IF(AND('Submission Template'!Z98="yes",$AY102&gt;1,'Submission Template'!BY98&lt;&gt;""),ROUND((($AV102*$O102)/($N102-'Submission Template'!V$26))^2+1,1),""),"")</f>
        <v/>
      </c>
      <c r="BM102" s="55">
        <f t="shared" si="13"/>
        <v>8</v>
      </c>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row>
    <row r="103" spans="1:90" x14ac:dyDescent="0.2">
      <c r="A103" s="10"/>
      <c r="B103" s="82" t="str">
        <f>IF('Submission Template'!$BA$34=1,$AX103,"")</f>
        <v/>
      </c>
      <c r="C103" s="83" t="str">
        <f t="shared" si="1"/>
        <v/>
      </c>
      <c r="D103" s="84" t="str">
        <f>IF('Submission Template'!$BA$34=1,IF(AND('Submission Template'!U99="yes",'Submission Template'!BT99&lt;&gt;""),ROUND(AVERAGE(BD$36:BD103),2),""),"")</f>
        <v/>
      </c>
      <c r="E103" s="85" t="str">
        <f>IF('Submission Template'!$BA$34=1,IF($AX103&gt;1,IF(AND('Submission Template'!U99&lt;&gt;"no",'Submission Template'!BT99&lt;&gt;""),STDEV(BD$36:BD103),""),""),"")</f>
        <v/>
      </c>
      <c r="F103" s="86" t="str">
        <f>IF('Submission Template'!$BA$34=1,IF('Submission Template'!BT99&lt;&gt;"",G102,""),"")</f>
        <v/>
      </c>
      <c r="G103" s="86" t="str">
        <f>IF(AND('Submission Template'!$BA$34=1,'Submission Template'!$C99&lt;&gt;""),IF(OR($AX103=1,$AX103=0),0,IF('Submission Template'!$C99="initial",$G102,IF('Submission Template'!U99="yes",MAX(($F103+'Submission Template'!BT99-('Submission Template'!S$26+0.25*$E103)),0),$G102))),"")</f>
        <v/>
      </c>
      <c r="H103" s="86" t="str">
        <f t="shared" si="5"/>
        <v/>
      </c>
      <c r="I103" s="87" t="str">
        <f t="shared" si="6"/>
        <v/>
      </c>
      <c r="J103" s="87" t="str">
        <f t="shared" si="7"/>
        <v/>
      </c>
      <c r="K103" s="88" t="str">
        <f>IF(G103&lt;&gt;"",IF($BA103=1,IF(AND(J103&lt;&gt;1,I103=1,D103&lt;='Submission Template'!S$26),1,0),K102),"")</f>
        <v/>
      </c>
      <c r="L103" s="82" t="str">
        <f>IF('Submission Template'!$BB$34=1,$AY103,"")</f>
        <v/>
      </c>
      <c r="M103" s="83" t="str">
        <f t="shared" si="2"/>
        <v/>
      </c>
      <c r="N103" s="84" t="str">
        <f>IF('Submission Template'!$BB$34=1,IF(AND('Submission Template'!Z99="yes",'Submission Template'!BY99&lt;&gt;""),ROUND(AVERAGE(BE$36:BE103),2),""),"")</f>
        <v/>
      </c>
      <c r="O103" s="85" t="str">
        <f>IF('Submission Template'!$BB$34=1,IF($AY103&gt;1,IF(AND('Submission Template'!Z99&lt;&gt;"no",'Submission Template'!BY99&lt;&gt;""),STDEV(BE$36:BE103),""),""),"")</f>
        <v/>
      </c>
      <c r="P103" s="86" t="str">
        <f>IF('Submission Template'!$BB$34=1,IF('Submission Template'!BY99&lt;&gt;"",Q102,""),"")</f>
        <v/>
      </c>
      <c r="Q103" s="86" t="str">
        <f>IF(AND('Submission Template'!$BB$34=1,'Submission Template'!$C99&lt;&gt;""),IF(OR($AY103=1,$AY103=0),0,IF('Submission Template'!$C99="initial",$Q102,IF('Submission Template'!Z99="yes",MAX(($P103+'Submission Template'!BY99-('Submission Template'!V$26+0.25*$O103)),0),$Q102))),"")</f>
        <v/>
      </c>
      <c r="R103" s="86" t="str">
        <f t="shared" si="8"/>
        <v/>
      </c>
      <c r="S103" s="87" t="str">
        <f t="shared" si="9"/>
        <v/>
      </c>
      <c r="T103" s="87" t="str">
        <f t="shared" si="10"/>
        <v/>
      </c>
      <c r="U103" s="88" t="str">
        <f>IF(Q103&lt;&gt;"",IF($BB103=1,IF(AND(T103&lt;&gt;1,S103=1,N103&lt;='Submission Template'!V$26),1,0),U102),"")</f>
        <v/>
      </c>
      <c r="V103" s="10"/>
      <c r="W103" s="10"/>
      <c r="X103" s="10"/>
      <c r="Y103" s="10"/>
      <c r="Z103" s="10"/>
      <c r="AA103" s="10"/>
      <c r="AB103" s="10"/>
      <c r="AC103" s="10"/>
      <c r="AD103" s="10"/>
      <c r="AE103" s="10"/>
      <c r="AF103" s="148"/>
      <c r="AG103" s="149" t="str">
        <f>IF(AND(OR('Submission Template'!U99="yes",AND('Submission Template'!Z99="yes",'Submission Template'!$P$16="yes")),'Submission Template'!AH99="yes"),"Test cannot be invalid AND included in CumSum",IF(OR(AND($Q103&gt;$R103,$N103&lt;&gt;""),AND($G103&gt;H103,$D103&lt;&gt;"")),"Warning:  CumSum statistic exceeds the Action Limit.",""))</f>
        <v/>
      </c>
      <c r="AH103" s="18"/>
      <c r="AI103" s="18"/>
      <c r="AJ103" s="18"/>
      <c r="AK103" s="150"/>
      <c r="AL103" s="187"/>
      <c r="AM103" s="6"/>
      <c r="AN103" s="6"/>
      <c r="AO103" s="6"/>
      <c r="AP103" s="6"/>
      <c r="AQ103" s="23"/>
      <c r="AR103" s="25">
        <f>IF(AND('Submission Template'!BT99&lt;&gt;"",'Submission Template'!S$26&lt;&gt;"",'Submission Template'!U99&lt;&gt;""),1,0)</f>
        <v>0</v>
      </c>
      <c r="AS103" s="25">
        <f>IF(AND('Submission Template'!BY99&lt;&gt;"",'Submission Template'!V$26&lt;&gt;"",'Submission Template'!Z99&lt;&gt;""),1,0)</f>
        <v>0</v>
      </c>
      <c r="AT103" s="25"/>
      <c r="AU103" s="25" t="str">
        <f t="shared" si="11"/>
        <v/>
      </c>
      <c r="AV103" s="25" t="str">
        <f t="shared" si="12"/>
        <v/>
      </c>
      <c r="AW103" s="25"/>
      <c r="AX103" s="25" t="str">
        <f>IF('Submission Template'!$C99&lt;&gt;"",IF('Submission Template'!BT99&lt;&gt;"",IF('Submission Template'!U99="yes",AX102+1,AX102),AX102),"")</f>
        <v/>
      </c>
      <c r="AY103" s="25" t="str">
        <f>IF('Submission Template'!$C99&lt;&gt;"",IF('Submission Template'!BY99&lt;&gt;"",IF('Submission Template'!Z99="yes",AY102+1,AY102),AY102),"")</f>
        <v/>
      </c>
      <c r="AZ103" s="25"/>
      <c r="BA103" s="25" t="str">
        <f>IF('Submission Template'!BT99&lt;&gt;"",IF('Submission Template'!U99="yes",1,0),"")</f>
        <v/>
      </c>
      <c r="BB103" s="25" t="str">
        <f>IF('Submission Template'!BY99&lt;&gt;"",IF('Submission Template'!Z99="yes",1,0),"")</f>
        <v/>
      </c>
      <c r="BC103" s="25"/>
      <c r="BD103" s="25" t="str">
        <f>IF(AND('Submission Template'!U99="yes",'Submission Template'!BT99&lt;&gt;""),'Submission Template'!BT99,"")</f>
        <v/>
      </c>
      <c r="BE103" s="25" t="str">
        <f>IF(AND('Submission Template'!Z99="yes",'Submission Template'!BY99&lt;&gt;""),'Submission Template'!BY99,"")</f>
        <v/>
      </c>
      <c r="BF103" s="25"/>
      <c r="BG103" s="25"/>
      <c r="BH103" s="25"/>
      <c r="BI103" s="27"/>
      <c r="BJ103" s="25"/>
      <c r="BK103" s="40" t="str">
        <f>IF(AND($B103&lt;&gt;"",'Submission Template'!$BA$34=1),IF(AND('Submission Template'!U99="yes",$AX103&gt;1,'Submission Template'!BT99&lt;&gt;""),ROUND((($AU103*$E103)/($D103-'Submission Template'!S$26))^2+1,1),""),"")</f>
        <v/>
      </c>
      <c r="BL103" s="40" t="str">
        <f>IF(AND($L103&lt;&gt;"",'Submission Template'!$BB$34=1),IF(AND('Submission Template'!Z99="yes",$AY103&gt;1,'Submission Template'!BY99&lt;&gt;""),ROUND((($AV103*$O103)/($N103-'Submission Template'!V$26))^2+1,1),""),"")</f>
        <v/>
      </c>
      <c r="BM103" s="55">
        <f t="shared" si="13"/>
        <v>8</v>
      </c>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row>
    <row r="104" spans="1:90" x14ac:dyDescent="0.2">
      <c r="A104" s="10"/>
      <c r="B104" s="82" t="str">
        <f>IF('Submission Template'!$BA$34=1,$AX104,"")</f>
        <v/>
      </c>
      <c r="C104" s="83" t="str">
        <f t="shared" si="1"/>
        <v/>
      </c>
      <c r="D104" s="84" t="str">
        <f>IF('Submission Template'!$BA$34=1,IF(AND('Submission Template'!U100="yes",'Submission Template'!BT100&lt;&gt;""),ROUND(AVERAGE(BD$36:BD104),2),""),"")</f>
        <v/>
      </c>
      <c r="E104" s="85" t="str">
        <f>IF('Submission Template'!$BA$34=1,IF($AX104&gt;1,IF(AND('Submission Template'!U100&lt;&gt;"no",'Submission Template'!BT100&lt;&gt;""),STDEV(BD$36:BD104),""),""),"")</f>
        <v/>
      </c>
      <c r="F104" s="86" t="str">
        <f>IF('Submission Template'!$BA$34=1,IF('Submission Template'!BT100&lt;&gt;"",G103,""),"")</f>
        <v/>
      </c>
      <c r="G104" s="86" t="str">
        <f>IF(AND('Submission Template'!$BA$34=1,'Submission Template'!$C100&lt;&gt;""),IF(OR($AX104=1,$AX104=0),0,IF('Submission Template'!$C100="initial",$G103,IF('Submission Template'!U100="yes",MAX(($F104+'Submission Template'!BT100-('Submission Template'!S$26+0.25*$E104)),0),$G103))),"")</f>
        <v/>
      </c>
      <c r="H104" s="86" t="str">
        <f t="shared" ref="H104:H125" si="14">IF(G104&lt;&gt;"",IF(E104&lt;&gt;"",5*E104,H103),"")</f>
        <v/>
      </c>
      <c r="I104" s="87" t="str">
        <f t="shared" ref="I104:I125" si="15">IF(G104&lt;&gt;"",IF(OR(B104&gt;=C104,I103=1),1,0),"")</f>
        <v/>
      </c>
      <c r="J104" s="87" t="str">
        <f t="shared" ref="J104:J125" si="16">IF(G104&lt;&gt;"",IF(AND(AND(G103&gt;H103,G104&gt;H104),B103&lt;&gt;B104),1,IF(J103=1,1,0)),"")</f>
        <v/>
      </c>
      <c r="K104" s="88" t="str">
        <f>IF(G104&lt;&gt;"",IF($BA104=1,IF(AND(J104&lt;&gt;1,I104=1,D104&lt;='Submission Template'!S$26),1,0),K103),"")</f>
        <v/>
      </c>
      <c r="L104" s="82" t="str">
        <f>IF('Submission Template'!$BB$34=1,$AY104,"")</f>
        <v/>
      </c>
      <c r="M104" s="83" t="str">
        <f t="shared" si="2"/>
        <v/>
      </c>
      <c r="N104" s="84" t="str">
        <f>IF('Submission Template'!$BB$34=1,IF(AND('Submission Template'!Z100="yes",'Submission Template'!BY100&lt;&gt;""),ROUND(AVERAGE(BE$36:BE104),2),""),"")</f>
        <v/>
      </c>
      <c r="O104" s="85" t="str">
        <f>IF('Submission Template'!$BB$34=1,IF($AY104&gt;1,IF(AND('Submission Template'!Z100&lt;&gt;"no",'Submission Template'!BY100&lt;&gt;""),STDEV(BE$36:BE104),""),""),"")</f>
        <v/>
      </c>
      <c r="P104" s="86" t="str">
        <f>IF('Submission Template'!$BB$34=1,IF('Submission Template'!BY100&lt;&gt;"",Q103,""),"")</f>
        <v/>
      </c>
      <c r="Q104" s="86" t="str">
        <f>IF(AND('Submission Template'!$BB$34=1,'Submission Template'!$C100&lt;&gt;""),IF(OR($AY104=1,$AY104=0),0,IF('Submission Template'!$C100="initial",$Q103,IF('Submission Template'!Z100="yes",MAX(($P104+'Submission Template'!BY100-('Submission Template'!V$26+0.25*$O104)),0),$Q103))),"")</f>
        <v/>
      </c>
      <c r="R104" s="86" t="str">
        <f t="shared" ref="R104:R125" si="17">IF(Q104&lt;&gt;"",IF(O104&lt;&gt;"",5*O104,R103),"")</f>
        <v/>
      </c>
      <c r="S104" s="87" t="str">
        <f t="shared" ref="S104:S125" si="18">IF(Q104&lt;&gt;"",IF(OR(L104&gt;=$M104,S103=1),1,0),"")</f>
        <v/>
      </c>
      <c r="T104" s="87" t="str">
        <f t="shared" ref="T104:T125" si="19">IF(Q104&lt;&gt;"",IF(AND(AND(Q103&gt;R103,Q104&gt;R104),L103&lt;&gt;L104),1,IF(T103=1,1,0)),"")</f>
        <v/>
      </c>
      <c r="U104" s="88" t="str">
        <f>IF(Q104&lt;&gt;"",IF($BB104=1,IF(AND(T104&lt;&gt;1,S104=1,N104&lt;='Submission Template'!V$26),1,0),U103),"")</f>
        <v/>
      </c>
      <c r="V104" s="10"/>
      <c r="W104" s="10"/>
      <c r="X104" s="10"/>
      <c r="Y104" s="10"/>
      <c r="Z104" s="10"/>
      <c r="AA104" s="10"/>
      <c r="AB104" s="10"/>
      <c r="AC104" s="10"/>
      <c r="AD104" s="10"/>
      <c r="AE104" s="10"/>
      <c r="AF104" s="148"/>
      <c r="AG104" s="149" t="str">
        <f>IF(AND(OR('Submission Template'!U100="yes",AND('Submission Template'!Z100="yes",'Submission Template'!$P$16="yes")),'Submission Template'!AH100="yes"),"Test cannot be invalid AND included in CumSum",IF(OR(AND($Q104&gt;$R104,$N104&lt;&gt;""),AND($G104&gt;H104,$D104&lt;&gt;"")),"Warning:  CumSum statistic exceeds the Action Limit.",""))</f>
        <v/>
      </c>
      <c r="AH104" s="18"/>
      <c r="AI104" s="18"/>
      <c r="AJ104" s="18"/>
      <c r="AK104" s="150"/>
      <c r="AL104" s="187"/>
      <c r="AM104" s="6"/>
      <c r="AN104" s="6"/>
      <c r="AO104" s="6"/>
      <c r="AP104" s="6"/>
      <c r="AQ104" s="23"/>
      <c r="AR104" s="25">
        <f>IF(AND('Submission Template'!BT100&lt;&gt;"",'Submission Template'!S$26&lt;&gt;"",'Submission Template'!U100&lt;&gt;""),1,0)</f>
        <v>0</v>
      </c>
      <c r="AS104" s="25">
        <f>IF(AND('Submission Template'!BY100&lt;&gt;"",'Submission Template'!V$26&lt;&gt;"",'Submission Template'!Z100&lt;&gt;""),1,0)</f>
        <v>0</v>
      </c>
      <c r="AT104" s="25"/>
      <c r="AU104" s="25" t="str">
        <f t="shared" si="11"/>
        <v/>
      </c>
      <c r="AV104" s="25" t="str">
        <f t="shared" si="12"/>
        <v/>
      </c>
      <c r="AW104" s="25"/>
      <c r="AX104" s="25" t="str">
        <f>IF('Submission Template'!$C100&lt;&gt;"",IF('Submission Template'!BT100&lt;&gt;"",IF('Submission Template'!U100="yes",AX103+1,AX103),AX103),"")</f>
        <v/>
      </c>
      <c r="AY104" s="25" t="str">
        <f>IF('Submission Template'!$C100&lt;&gt;"",IF('Submission Template'!BY100&lt;&gt;"",IF('Submission Template'!Z100="yes",AY103+1,AY103),AY103),"")</f>
        <v/>
      </c>
      <c r="AZ104" s="25"/>
      <c r="BA104" s="25" t="str">
        <f>IF('Submission Template'!BT100&lt;&gt;"",IF('Submission Template'!U100="yes",1,0),"")</f>
        <v/>
      </c>
      <c r="BB104" s="25" t="str">
        <f>IF('Submission Template'!BY100&lt;&gt;"",IF('Submission Template'!Z100="yes",1,0),"")</f>
        <v/>
      </c>
      <c r="BC104" s="25"/>
      <c r="BD104" s="25" t="str">
        <f>IF(AND('Submission Template'!U100="yes",'Submission Template'!BT100&lt;&gt;""),'Submission Template'!BT100,"")</f>
        <v/>
      </c>
      <c r="BE104" s="25" t="str">
        <f>IF(AND('Submission Template'!Z100="yes",'Submission Template'!BY100&lt;&gt;""),'Submission Template'!BY100,"")</f>
        <v/>
      </c>
      <c r="BF104" s="25"/>
      <c r="BG104" s="25"/>
      <c r="BH104" s="25"/>
      <c r="BI104" s="27"/>
      <c r="BJ104" s="25"/>
      <c r="BK104" s="40" t="str">
        <f>IF(AND($B104&lt;&gt;"",'Submission Template'!$BA$34=1),IF(AND('Submission Template'!U100="yes",$AX104&gt;1,'Submission Template'!BT100&lt;&gt;""),ROUND((($AU104*$E104)/($D104-'Submission Template'!S$26))^2+1,1),""),"")</f>
        <v/>
      </c>
      <c r="BL104" s="40" t="str">
        <f>IF(AND($L104&lt;&gt;"",'Submission Template'!$BB$34=1),IF(AND('Submission Template'!Z100="yes",$AY104&gt;1,'Submission Template'!BY100&lt;&gt;""),ROUND((($AV104*$O104)/($N104-'Submission Template'!V$26))^2+1,1),""),"")</f>
        <v/>
      </c>
      <c r="BM104" s="55">
        <f t="shared" si="13"/>
        <v>8</v>
      </c>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row>
    <row r="105" spans="1:90" x14ac:dyDescent="0.2">
      <c r="A105" s="10"/>
      <c r="B105" s="82" t="str">
        <f>IF('Submission Template'!$BA$34=1,$AX105,"")</f>
        <v/>
      </c>
      <c r="C105" s="83" t="str">
        <f t="shared" si="1"/>
        <v/>
      </c>
      <c r="D105" s="84" t="str">
        <f>IF('Submission Template'!$BA$34=1,IF(AND('Submission Template'!U101="yes",'Submission Template'!BT101&lt;&gt;""),ROUND(AVERAGE(BD$36:BD105),2),""),"")</f>
        <v/>
      </c>
      <c r="E105" s="85" t="str">
        <f>IF('Submission Template'!$BA$34=1,IF($AX105&gt;1,IF(AND('Submission Template'!U101&lt;&gt;"no",'Submission Template'!BT101&lt;&gt;""),STDEV(BD$36:BD105),""),""),"")</f>
        <v/>
      </c>
      <c r="F105" s="86" t="str">
        <f>IF('Submission Template'!$BA$34=1,IF('Submission Template'!BT101&lt;&gt;"",G104,""),"")</f>
        <v/>
      </c>
      <c r="G105" s="86" t="str">
        <f>IF(AND('Submission Template'!$BA$34=1,'Submission Template'!$C101&lt;&gt;""),IF(OR($AX105=1,$AX105=0),0,IF('Submission Template'!$C101="initial",$G104,IF('Submission Template'!U101="yes",MAX(($F105+'Submission Template'!BT101-('Submission Template'!S$26+0.25*$E105)),0),$G104))),"")</f>
        <v/>
      </c>
      <c r="H105" s="86" t="str">
        <f t="shared" si="14"/>
        <v/>
      </c>
      <c r="I105" s="87" t="str">
        <f t="shared" si="15"/>
        <v/>
      </c>
      <c r="J105" s="87" t="str">
        <f t="shared" si="16"/>
        <v/>
      </c>
      <c r="K105" s="88" t="str">
        <f>IF(G105&lt;&gt;"",IF($BA105=1,IF(AND(J105&lt;&gt;1,I105=1,D105&lt;='Submission Template'!S$26),1,0),K104),"")</f>
        <v/>
      </c>
      <c r="L105" s="82" t="str">
        <f>IF('Submission Template'!$BB$34=1,$AY105,"")</f>
        <v/>
      </c>
      <c r="M105" s="83" t="str">
        <f t="shared" si="2"/>
        <v/>
      </c>
      <c r="N105" s="84" t="str">
        <f>IF('Submission Template'!$BB$34=1,IF(AND('Submission Template'!Z101="yes",'Submission Template'!BY101&lt;&gt;""),ROUND(AVERAGE(BE$36:BE105),2),""),"")</f>
        <v/>
      </c>
      <c r="O105" s="85" t="str">
        <f>IF('Submission Template'!$BB$34=1,IF($AY105&gt;1,IF(AND('Submission Template'!Z101&lt;&gt;"no",'Submission Template'!BY101&lt;&gt;""),STDEV(BE$36:BE105),""),""),"")</f>
        <v/>
      </c>
      <c r="P105" s="86" t="str">
        <f>IF('Submission Template'!$BB$34=1,IF('Submission Template'!BY101&lt;&gt;"",Q104,""),"")</f>
        <v/>
      </c>
      <c r="Q105" s="86" t="str">
        <f>IF(AND('Submission Template'!$BB$34=1,'Submission Template'!$C101&lt;&gt;""),IF(OR($AY105=1,$AY105=0),0,IF('Submission Template'!$C101="initial",$Q104,IF('Submission Template'!Z101="yes",MAX(($P105+'Submission Template'!BY101-('Submission Template'!V$26+0.25*$O105)),0),$Q104))),"")</f>
        <v/>
      </c>
      <c r="R105" s="86" t="str">
        <f t="shared" si="17"/>
        <v/>
      </c>
      <c r="S105" s="87" t="str">
        <f t="shared" si="18"/>
        <v/>
      </c>
      <c r="T105" s="87" t="str">
        <f t="shared" si="19"/>
        <v/>
      </c>
      <c r="U105" s="88" t="str">
        <f>IF(Q105&lt;&gt;"",IF($BB105=1,IF(AND(T105&lt;&gt;1,S105=1,N105&lt;='Submission Template'!V$26),1,0),U104),"")</f>
        <v/>
      </c>
      <c r="V105" s="10"/>
      <c r="W105" s="10"/>
      <c r="X105" s="10"/>
      <c r="Y105" s="10"/>
      <c r="Z105" s="10"/>
      <c r="AA105" s="10"/>
      <c r="AB105" s="10"/>
      <c r="AC105" s="10"/>
      <c r="AD105" s="10"/>
      <c r="AE105" s="10"/>
      <c r="AF105" s="148"/>
      <c r="AG105" s="149" t="str">
        <f>IF(AND(OR('Submission Template'!U101="yes",AND('Submission Template'!Z101="yes",'Submission Template'!$P$16="yes")),'Submission Template'!AH101="yes"),"Test cannot be invalid AND included in CumSum",IF(OR(AND($Q105&gt;$R105,$N105&lt;&gt;""),AND($G105&gt;H105,$D105&lt;&gt;"")),"Warning:  CumSum statistic exceeds the Action Limit.",""))</f>
        <v/>
      </c>
      <c r="AH105" s="18"/>
      <c r="AI105" s="18"/>
      <c r="AJ105" s="18"/>
      <c r="AK105" s="150"/>
      <c r="AL105" s="187"/>
      <c r="AM105" s="6"/>
      <c r="AN105" s="6"/>
      <c r="AO105" s="6"/>
      <c r="AP105" s="6"/>
      <c r="AQ105" s="23"/>
      <c r="AR105" s="25">
        <f>IF(AND('Submission Template'!BT101&lt;&gt;"",'Submission Template'!S$26&lt;&gt;"",'Submission Template'!U101&lt;&gt;""),1,0)</f>
        <v>0</v>
      </c>
      <c r="AS105" s="25">
        <f>IF(AND('Submission Template'!BY101&lt;&gt;"",'Submission Template'!V$26&lt;&gt;"",'Submission Template'!Z101&lt;&gt;""),1,0)</f>
        <v>0</v>
      </c>
      <c r="AT105" s="25"/>
      <c r="AU105" s="25" t="str">
        <f t="shared" si="11"/>
        <v/>
      </c>
      <c r="AV105" s="25" t="str">
        <f t="shared" si="12"/>
        <v/>
      </c>
      <c r="AW105" s="25"/>
      <c r="AX105" s="25" t="str">
        <f>IF('Submission Template'!$C101&lt;&gt;"",IF('Submission Template'!BT101&lt;&gt;"",IF('Submission Template'!U101="yes",AX104+1,AX104),AX104),"")</f>
        <v/>
      </c>
      <c r="AY105" s="25" t="str">
        <f>IF('Submission Template'!$C101&lt;&gt;"",IF('Submission Template'!BY101&lt;&gt;"",IF('Submission Template'!Z101="yes",AY104+1,AY104),AY104),"")</f>
        <v/>
      </c>
      <c r="AZ105" s="25"/>
      <c r="BA105" s="25" t="str">
        <f>IF('Submission Template'!BT101&lt;&gt;"",IF('Submission Template'!U101="yes",1,0),"")</f>
        <v/>
      </c>
      <c r="BB105" s="25" t="str">
        <f>IF('Submission Template'!BY101&lt;&gt;"",IF('Submission Template'!Z101="yes",1,0),"")</f>
        <v/>
      </c>
      <c r="BC105" s="25"/>
      <c r="BD105" s="25" t="str">
        <f>IF(AND('Submission Template'!U101="yes",'Submission Template'!BT101&lt;&gt;""),'Submission Template'!BT101,"")</f>
        <v/>
      </c>
      <c r="BE105" s="25" t="str">
        <f>IF(AND('Submission Template'!Z101="yes",'Submission Template'!BY101&lt;&gt;""),'Submission Template'!BY101,"")</f>
        <v/>
      </c>
      <c r="BF105" s="25"/>
      <c r="BG105" s="25"/>
      <c r="BH105" s="25"/>
      <c r="BI105" s="27"/>
      <c r="BJ105" s="25"/>
      <c r="BK105" s="40" t="str">
        <f>IF(AND($B105&lt;&gt;"",'Submission Template'!$BA$34=1),IF(AND('Submission Template'!U101="yes",$AX105&gt;1,'Submission Template'!BT101&lt;&gt;""),ROUND((($AU105*$E105)/($D105-'Submission Template'!S$26))^2+1,1),""),"")</f>
        <v/>
      </c>
      <c r="BL105" s="40" t="str">
        <f>IF(AND($L105&lt;&gt;"",'Submission Template'!$BB$34=1),IF(AND('Submission Template'!Z101="yes",$AY105&gt;1,'Submission Template'!BY101&lt;&gt;""),ROUND((($AV105*$O105)/($N105-'Submission Template'!V$26))^2+1,1),""),"")</f>
        <v/>
      </c>
      <c r="BM105" s="55">
        <f t="shared" si="13"/>
        <v>8</v>
      </c>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row>
    <row r="106" spans="1:90" x14ac:dyDescent="0.2">
      <c r="A106" s="10"/>
      <c r="B106" s="82" t="str">
        <f>IF('Submission Template'!$BA$34=1,$AX106,"")</f>
        <v/>
      </c>
      <c r="C106" s="83" t="str">
        <f t="shared" si="1"/>
        <v/>
      </c>
      <c r="D106" s="84" t="str">
        <f>IF('Submission Template'!$BA$34=1,IF(AND('Submission Template'!U102="yes",'Submission Template'!BT102&lt;&gt;""),ROUND(AVERAGE(BD$36:BD106),2),""),"")</f>
        <v/>
      </c>
      <c r="E106" s="85" t="str">
        <f>IF('Submission Template'!$BA$34=1,IF($AX106&gt;1,IF(AND('Submission Template'!U102&lt;&gt;"no",'Submission Template'!BT102&lt;&gt;""),STDEV(BD$36:BD106),""),""),"")</f>
        <v/>
      </c>
      <c r="F106" s="86" t="str">
        <f>IF('Submission Template'!$BA$34=1,IF('Submission Template'!BT102&lt;&gt;"",G105,""),"")</f>
        <v/>
      </c>
      <c r="G106" s="86" t="str">
        <f>IF(AND('Submission Template'!$BA$34=1,'Submission Template'!$C102&lt;&gt;""),IF(OR($AX106=1,$AX106=0),0,IF('Submission Template'!$C102="initial",$G105,IF('Submission Template'!U102="yes",MAX(($F106+'Submission Template'!BT102-('Submission Template'!S$26+0.25*$E106)),0),$G105))),"")</f>
        <v/>
      </c>
      <c r="H106" s="86" t="str">
        <f t="shared" si="14"/>
        <v/>
      </c>
      <c r="I106" s="87" t="str">
        <f t="shared" si="15"/>
        <v/>
      </c>
      <c r="J106" s="87" t="str">
        <f t="shared" si="16"/>
        <v/>
      </c>
      <c r="K106" s="88" t="str">
        <f>IF(G106&lt;&gt;"",IF($BA106=1,IF(AND(J106&lt;&gt;1,I106=1,D106&lt;='Submission Template'!S$26),1,0),K105),"")</f>
        <v/>
      </c>
      <c r="L106" s="82" t="str">
        <f>IF('Submission Template'!$BB$34=1,$AY106,"")</f>
        <v/>
      </c>
      <c r="M106" s="83" t="str">
        <f t="shared" si="2"/>
        <v/>
      </c>
      <c r="N106" s="84" t="str">
        <f>IF('Submission Template'!$BB$34=1,IF(AND('Submission Template'!Z102="yes",'Submission Template'!BY102&lt;&gt;""),ROUND(AVERAGE(BE$36:BE106),2),""),"")</f>
        <v/>
      </c>
      <c r="O106" s="85" t="str">
        <f>IF('Submission Template'!$BB$34=1,IF($AY106&gt;1,IF(AND('Submission Template'!Z102&lt;&gt;"no",'Submission Template'!BY102&lt;&gt;""),STDEV(BE$36:BE106),""),""),"")</f>
        <v/>
      </c>
      <c r="P106" s="86" t="str">
        <f>IF('Submission Template'!$BB$34=1,IF('Submission Template'!BY102&lt;&gt;"",Q105,""),"")</f>
        <v/>
      </c>
      <c r="Q106" s="86" t="str">
        <f>IF(AND('Submission Template'!$BB$34=1,'Submission Template'!$C102&lt;&gt;""),IF(OR($AY106=1,$AY106=0),0,IF('Submission Template'!$C102="initial",$Q105,IF('Submission Template'!Z102="yes",MAX(($P106+'Submission Template'!BY102-('Submission Template'!V$26+0.25*$O106)),0),$Q105))),"")</f>
        <v/>
      </c>
      <c r="R106" s="86" t="str">
        <f t="shared" si="17"/>
        <v/>
      </c>
      <c r="S106" s="87" t="str">
        <f t="shared" si="18"/>
        <v/>
      </c>
      <c r="T106" s="87" t="str">
        <f t="shared" si="19"/>
        <v/>
      </c>
      <c r="U106" s="88" t="str">
        <f>IF(Q106&lt;&gt;"",IF($BB106=1,IF(AND(T106&lt;&gt;1,S106=1,N106&lt;='Submission Template'!V$26),1,0),U105),"")</f>
        <v/>
      </c>
      <c r="V106" s="10"/>
      <c r="W106" s="10"/>
      <c r="X106" s="10"/>
      <c r="Y106" s="10"/>
      <c r="Z106" s="10"/>
      <c r="AA106" s="10"/>
      <c r="AB106" s="10"/>
      <c r="AC106" s="10"/>
      <c r="AD106" s="10"/>
      <c r="AE106" s="10"/>
      <c r="AF106" s="148"/>
      <c r="AG106" s="149" t="str">
        <f>IF(AND(OR('Submission Template'!U102="yes",AND('Submission Template'!Z102="yes",'Submission Template'!$P$16="yes")),'Submission Template'!AH102="yes"),"Test cannot be invalid AND included in CumSum",IF(OR(AND($Q106&gt;$R106,$N106&lt;&gt;""),AND($G106&gt;H106,$D106&lt;&gt;"")),"Warning:  CumSum statistic exceeds the Action Limit.",""))</f>
        <v/>
      </c>
      <c r="AH106" s="18"/>
      <c r="AI106" s="18"/>
      <c r="AJ106" s="18"/>
      <c r="AK106" s="150"/>
      <c r="AL106" s="187"/>
      <c r="AM106" s="6"/>
      <c r="AN106" s="6"/>
      <c r="AO106" s="6"/>
      <c r="AP106" s="6"/>
      <c r="AQ106" s="23"/>
      <c r="AR106" s="25">
        <f>IF(AND('Submission Template'!BT102&lt;&gt;"",'Submission Template'!S$26&lt;&gt;"",'Submission Template'!U102&lt;&gt;""),1,0)</f>
        <v>0</v>
      </c>
      <c r="AS106" s="25">
        <f>IF(AND('Submission Template'!BY102&lt;&gt;"",'Submission Template'!V$26&lt;&gt;"",'Submission Template'!Z102&lt;&gt;""),1,0)</f>
        <v>0</v>
      </c>
      <c r="AT106" s="25"/>
      <c r="AU106" s="25" t="str">
        <f t="shared" si="11"/>
        <v/>
      </c>
      <c r="AV106" s="25" t="str">
        <f t="shared" si="12"/>
        <v/>
      </c>
      <c r="AW106" s="25"/>
      <c r="AX106" s="25" t="str">
        <f>IF('Submission Template'!$C102&lt;&gt;"",IF('Submission Template'!BT102&lt;&gt;"",IF('Submission Template'!U102="yes",AX105+1,AX105),AX105),"")</f>
        <v/>
      </c>
      <c r="AY106" s="25" t="str">
        <f>IF('Submission Template'!$C102&lt;&gt;"",IF('Submission Template'!BY102&lt;&gt;"",IF('Submission Template'!Z102="yes",AY105+1,AY105),AY105),"")</f>
        <v/>
      </c>
      <c r="AZ106" s="25"/>
      <c r="BA106" s="25" t="str">
        <f>IF('Submission Template'!BT102&lt;&gt;"",IF('Submission Template'!U102="yes",1,0),"")</f>
        <v/>
      </c>
      <c r="BB106" s="25" t="str">
        <f>IF('Submission Template'!BY102&lt;&gt;"",IF('Submission Template'!Z102="yes",1,0),"")</f>
        <v/>
      </c>
      <c r="BC106" s="25"/>
      <c r="BD106" s="25" t="str">
        <f>IF(AND('Submission Template'!U102="yes",'Submission Template'!BT102&lt;&gt;""),'Submission Template'!BT102,"")</f>
        <v/>
      </c>
      <c r="BE106" s="25" t="str">
        <f>IF(AND('Submission Template'!Z102="yes",'Submission Template'!BY102&lt;&gt;""),'Submission Template'!BY102,"")</f>
        <v/>
      </c>
      <c r="BF106" s="25"/>
      <c r="BG106" s="25"/>
      <c r="BH106" s="25"/>
      <c r="BI106" s="27"/>
      <c r="BJ106" s="25"/>
      <c r="BK106" s="40" t="str">
        <f>IF(AND($B106&lt;&gt;"",'Submission Template'!$BA$34=1),IF(AND('Submission Template'!U102="yes",$AX106&gt;1,'Submission Template'!BT102&lt;&gt;""),ROUND((($AU106*$E106)/($D106-'Submission Template'!S$26))^2+1,1),""),"")</f>
        <v/>
      </c>
      <c r="BL106" s="40" t="str">
        <f>IF(AND($L106&lt;&gt;"",'Submission Template'!$BB$34=1),IF(AND('Submission Template'!Z102="yes",$AY106&gt;1,'Submission Template'!BY102&lt;&gt;""),ROUND((($AV106*$O106)/($N106-'Submission Template'!V$26))^2+1,1),""),"")</f>
        <v/>
      </c>
      <c r="BM106" s="55">
        <f t="shared" si="13"/>
        <v>8</v>
      </c>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row>
    <row r="107" spans="1:90" x14ac:dyDescent="0.2">
      <c r="A107" s="10"/>
      <c r="B107" s="82" t="str">
        <f>IF('Submission Template'!$BA$34=1,$AX107,"")</f>
        <v/>
      </c>
      <c r="C107" s="83" t="str">
        <f t="shared" si="1"/>
        <v/>
      </c>
      <c r="D107" s="84" t="str">
        <f>IF('Submission Template'!$BA$34=1,IF(AND('Submission Template'!U103="yes",'Submission Template'!BT103&lt;&gt;""),ROUND(AVERAGE(BD$36:BD107),2),""),"")</f>
        <v/>
      </c>
      <c r="E107" s="85" t="str">
        <f>IF('Submission Template'!$BA$34=1,IF($AX107&gt;1,IF(AND('Submission Template'!U103&lt;&gt;"no",'Submission Template'!BT103&lt;&gt;""),STDEV(BD$36:BD107),""),""),"")</f>
        <v/>
      </c>
      <c r="F107" s="86" t="str">
        <f>IF('Submission Template'!$BA$34=1,IF('Submission Template'!BT103&lt;&gt;"",G106,""),"")</f>
        <v/>
      </c>
      <c r="G107" s="86" t="str">
        <f>IF(AND('Submission Template'!$BA$34=1,'Submission Template'!$C103&lt;&gt;""),IF(OR($AX107=1,$AX107=0),0,IF('Submission Template'!$C103="initial",$G106,IF('Submission Template'!U103="yes",MAX(($F107+'Submission Template'!BT103-('Submission Template'!S$26+0.25*$E107)),0),$G106))),"")</f>
        <v/>
      </c>
      <c r="H107" s="86" t="str">
        <f t="shared" si="14"/>
        <v/>
      </c>
      <c r="I107" s="87" t="str">
        <f t="shared" si="15"/>
        <v/>
      </c>
      <c r="J107" s="87" t="str">
        <f t="shared" si="16"/>
        <v/>
      </c>
      <c r="K107" s="88" t="str">
        <f>IF(G107&lt;&gt;"",IF($BA107=1,IF(AND(J107&lt;&gt;1,I107=1,D107&lt;='Submission Template'!S$26),1,0),K106),"")</f>
        <v/>
      </c>
      <c r="L107" s="82" t="str">
        <f>IF('Submission Template'!$BB$34=1,$AY107,"")</f>
        <v/>
      </c>
      <c r="M107" s="83" t="str">
        <f t="shared" si="2"/>
        <v/>
      </c>
      <c r="N107" s="84" t="str">
        <f>IF('Submission Template'!$BB$34=1,IF(AND('Submission Template'!Z103="yes",'Submission Template'!BY103&lt;&gt;""),ROUND(AVERAGE(BE$36:BE107),2),""),"")</f>
        <v/>
      </c>
      <c r="O107" s="85" t="str">
        <f>IF('Submission Template'!$BB$34=1,IF($AY107&gt;1,IF(AND('Submission Template'!Z103&lt;&gt;"no",'Submission Template'!BY103&lt;&gt;""),STDEV(BE$36:BE107),""),""),"")</f>
        <v/>
      </c>
      <c r="P107" s="86" t="str">
        <f>IF('Submission Template'!$BB$34=1,IF('Submission Template'!BY103&lt;&gt;"",Q106,""),"")</f>
        <v/>
      </c>
      <c r="Q107" s="86" t="str">
        <f>IF(AND('Submission Template'!$BB$34=1,'Submission Template'!$C103&lt;&gt;""),IF(OR($AY107=1,$AY107=0),0,IF('Submission Template'!$C103="initial",$Q106,IF('Submission Template'!Z103="yes",MAX(($P107+'Submission Template'!BY103-('Submission Template'!V$26+0.25*$O107)),0),$Q106))),"")</f>
        <v/>
      </c>
      <c r="R107" s="86" t="str">
        <f t="shared" si="17"/>
        <v/>
      </c>
      <c r="S107" s="87" t="str">
        <f t="shared" si="18"/>
        <v/>
      </c>
      <c r="T107" s="87" t="str">
        <f t="shared" si="19"/>
        <v/>
      </c>
      <c r="U107" s="88" t="str">
        <f>IF(Q107&lt;&gt;"",IF($BB107=1,IF(AND(T107&lt;&gt;1,S107=1,N107&lt;='Submission Template'!V$26),1,0),U106),"")</f>
        <v/>
      </c>
      <c r="V107" s="10"/>
      <c r="W107" s="10"/>
      <c r="X107" s="10"/>
      <c r="Y107" s="10"/>
      <c r="Z107" s="10"/>
      <c r="AA107" s="10"/>
      <c r="AB107" s="10"/>
      <c r="AC107" s="10"/>
      <c r="AD107" s="10"/>
      <c r="AE107" s="10"/>
      <c r="AF107" s="148"/>
      <c r="AG107" s="149" t="str">
        <f>IF(AND(OR('Submission Template'!U103="yes",AND('Submission Template'!Z103="yes",'Submission Template'!$P$16="yes")),'Submission Template'!AH103="yes"),"Test cannot be invalid AND included in CumSum",IF(OR(AND($Q107&gt;$R107,$N107&lt;&gt;""),AND($G107&gt;H107,$D107&lt;&gt;"")),"Warning:  CumSum statistic exceeds the Action Limit.",""))</f>
        <v/>
      </c>
      <c r="AH107" s="18"/>
      <c r="AI107" s="18"/>
      <c r="AJ107" s="18"/>
      <c r="AK107" s="150"/>
      <c r="AL107" s="187"/>
      <c r="AM107" s="6"/>
      <c r="AN107" s="6"/>
      <c r="AO107" s="6"/>
      <c r="AP107" s="6"/>
      <c r="AQ107" s="23"/>
      <c r="AR107" s="25">
        <f>IF(AND('Submission Template'!BT103&lt;&gt;"",'Submission Template'!S$26&lt;&gt;"",'Submission Template'!U103&lt;&gt;""),1,0)</f>
        <v>0</v>
      </c>
      <c r="AS107" s="25">
        <f>IF(AND('Submission Template'!BY103&lt;&gt;"",'Submission Template'!V$26&lt;&gt;"",'Submission Template'!Z103&lt;&gt;""),1,0)</f>
        <v>0</v>
      </c>
      <c r="AT107" s="25"/>
      <c r="AU107" s="25" t="str">
        <f t="shared" si="11"/>
        <v/>
      </c>
      <c r="AV107" s="25" t="str">
        <f t="shared" si="12"/>
        <v/>
      </c>
      <c r="AW107" s="25"/>
      <c r="AX107" s="25" t="str">
        <f>IF('Submission Template'!$C103&lt;&gt;"",IF('Submission Template'!BT103&lt;&gt;"",IF('Submission Template'!U103="yes",AX106+1,AX106),AX106),"")</f>
        <v/>
      </c>
      <c r="AY107" s="25" t="str">
        <f>IF('Submission Template'!$C103&lt;&gt;"",IF('Submission Template'!BY103&lt;&gt;"",IF('Submission Template'!Z103="yes",AY106+1,AY106),AY106),"")</f>
        <v/>
      </c>
      <c r="AZ107" s="25"/>
      <c r="BA107" s="25" t="str">
        <f>IF('Submission Template'!BT103&lt;&gt;"",IF('Submission Template'!U103="yes",1,0),"")</f>
        <v/>
      </c>
      <c r="BB107" s="25" t="str">
        <f>IF('Submission Template'!BY103&lt;&gt;"",IF('Submission Template'!Z103="yes",1,0),"")</f>
        <v/>
      </c>
      <c r="BC107" s="25"/>
      <c r="BD107" s="25" t="str">
        <f>IF(AND('Submission Template'!U103="yes",'Submission Template'!BT103&lt;&gt;""),'Submission Template'!BT103,"")</f>
        <v/>
      </c>
      <c r="BE107" s="25" t="str">
        <f>IF(AND('Submission Template'!Z103="yes",'Submission Template'!BY103&lt;&gt;""),'Submission Template'!BY103,"")</f>
        <v/>
      </c>
      <c r="BF107" s="25"/>
      <c r="BG107" s="25"/>
      <c r="BH107" s="25"/>
      <c r="BI107" s="27"/>
      <c r="BJ107" s="25"/>
      <c r="BK107" s="40" t="str">
        <f>IF(AND($B107&lt;&gt;"",'Submission Template'!$BA$34=1),IF(AND('Submission Template'!U103="yes",$AX107&gt;1,'Submission Template'!BT103&lt;&gt;""),ROUND((($AU107*$E107)/($D107-'Submission Template'!S$26))^2+1,1),""),"")</f>
        <v/>
      </c>
      <c r="BL107" s="40" t="str">
        <f>IF(AND($L107&lt;&gt;"",'Submission Template'!$BB$34=1),IF(AND('Submission Template'!Z103="yes",$AY107&gt;1,'Submission Template'!BY103&lt;&gt;""),ROUND((($AV107*$O107)/($N107-'Submission Template'!V$26))^2+1,1),""),"")</f>
        <v/>
      </c>
      <c r="BM107" s="55">
        <f t="shared" si="13"/>
        <v>8</v>
      </c>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row>
    <row r="108" spans="1:90" x14ac:dyDescent="0.2">
      <c r="A108" s="10"/>
      <c r="B108" s="82" t="str">
        <f>IF('Submission Template'!$BA$34=1,$AX108,"")</f>
        <v/>
      </c>
      <c r="C108" s="83" t="str">
        <f t="shared" si="1"/>
        <v/>
      </c>
      <c r="D108" s="84" t="str">
        <f>IF('Submission Template'!$BA$34=1,IF(AND('Submission Template'!U104="yes",'Submission Template'!BT104&lt;&gt;""),ROUND(AVERAGE(BD$36:BD108),2),""),"")</f>
        <v/>
      </c>
      <c r="E108" s="85" t="str">
        <f>IF('Submission Template'!$BA$34=1,IF($AX108&gt;1,IF(AND('Submission Template'!U104&lt;&gt;"no",'Submission Template'!BT104&lt;&gt;""),STDEV(BD$36:BD108),""),""),"")</f>
        <v/>
      </c>
      <c r="F108" s="86" t="str">
        <f>IF('Submission Template'!$BA$34=1,IF('Submission Template'!BT104&lt;&gt;"",G107,""),"")</f>
        <v/>
      </c>
      <c r="G108" s="86" t="str">
        <f>IF(AND('Submission Template'!$BA$34=1,'Submission Template'!$C104&lt;&gt;""),IF(OR($AX108=1,$AX108=0),0,IF('Submission Template'!$C104="initial",$G107,IF('Submission Template'!U104="yes",MAX(($F108+'Submission Template'!BT104-('Submission Template'!S$26+0.25*$E108)),0),$G107))),"")</f>
        <v/>
      </c>
      <c r="H108" s="86" t="str">
        <f t="shared" si="14"/>
        <v/>
      </c>
      <c r="I108" s="87" t="str">
        <f t="shared" si="15"/>
        <v/>
      </c>
      <c r="J108" s="87" t="str">
        <f t="shared" si="16"/>
        <v/>
      </c>
      <c r="K108" s="88" t="str">
        <f>IF(G108&lt;&gt;"",IF($BA108=1,IF(AND(J108&lt;&gt;1,I108=1,D108&lt;='Submission Template'!S$26),1,0),K107),"")</f>
        <v/>
      </c>
      <c r="L108" s="82" t="str">
        <f>IF('Submission Template'!$BB$34=1,$AY108,"")</f>
        <v/>
      </c>
      <c r="M108" s="83" t="str">
        <f t="shared" si="2"/>
        <v/>
      </c>
      <c r="N108" s="84" t="str">
        <f>IF('Submission Template'!$BB$34=1,IF(AND('Submission Template'!Z104="yes",'Submission Template'!BY104&lt;&gt;""),ROUND(AVERAGE(BE$36:BE108),2),""),"")</f>
        <v/>
      </c>
      <c r="O108" s="85" t="str">
        <f>IF('Submission Template'!$BB$34=1,IF($AY108&gt;1,IF(AND('Submission Template'!Z104&lt;&gt;"no",'Submission Template'!BY104&lt;&gt;""),STDEV(BE$36:BE108),""),""),"")</f>
        <v/>
      </c>
      <c r="P108" s="86" t="str">
        <f>IF('Submission Template'!$BB$34=1,IF('Submission Template'!BY104&lt;&gt;"",Q107,""),"")</f>
        <v/>
      </c>
      <c r="Q108" s="86" t="str">
        <f>IF(AND('Submission Template'!$BB$34=1,'Submission Template'!$C104&lt;&gt;""),IF(OR($AY108=1,$AY108=0),0,IF('Submission Template'!$C104="initial",$Q107,IF('Submission Template'!Z104="yes",MAX(($P108+'Submission Template'!BY104-('Submission Template'!V$26+0.25*$O108)),0),$Q107))),"")</f>
        <v/>
      </c>
      <c r="R108" s="86" t="str">
        <f t="shared" si="17"/>
        <v/>
      </c>
      <c r="S108" s="87" t="str">
        <f t="shared" si="18"/>
        <v/>
      </c>
      <c r="T108" s="87" t="str">
        <f t="shared" si="19"/>
        <v/>
      </c>
      <c r="U108" s="88" t="str">
        <f>IF(Q108&lt;&gt;"",IF($BB108=1,IF(AND(T108&lt;&gt;1,S108=1,N108&lt;='Submission Template'!V$26),1,0),U107),"")</f>
        <v/>
      </c>
      <c r="V108" s="10"/>
      <c r="W108" s="10"/>
      <c r="X108" s="10"/>
      <c r="Y108" s="10"/>
      <c r="Z108" s="10"/>
      <c r="AA108" s="10"/>
      <c r="AB108" s="10"/>
      <c r="AC108" s="10"/>
      <c r="AD108" s="10"/>
      <c r="AE108" s="10"/>
      <c r="AF108" s="148"/>
      <c r="AG108" s="149" t="str">
        <f>IF(AND(OR('Submission Template'!U104="yes",AND('Submission Template'!Z104="yes",'Submission Template'!$P$16="yes")),'Submission Template'!AH104="yes"),"Test cannot be invalid AND included in CumSum",IF(OR(AND($Q108&gt;$R108,$N108&lt;&gt;""),AND($G108&gt;H108,$D108&lt;&gt;"")),"Warning:  CumSum statistic exceeds the Action Limit.",""))</f>
        <v/>
      </c>
      <c r="AH108" s="18"/>
      <c r="AI108" s="18"/>
      <c r="AJ108" s="18"/>
      <c r="AK108" s="150"/>
      <c r="AL108" s="187"/>
      <c r="AM108" s="6"/>
      <c r="AN108" s="6"/>
      <c r="AO108" s="6"/>
      <c r="AP108" s="6"/>
      <c r="AQ108" s="23"/>
      <c r="AR108" s="25">
        <f>IF(AND('Submission Template'!BT104&lt;&gt;"",'Submission Template'!S$26&lt;&gt;"",'Submission Template'!U104&lt;&gt;""),1,0)</f>
        <v>0</v>
      </c>
      <c r="AS108" s="25">
        <f>IF(AND('Submission Template'!BY104&lt;&gt;"",'Submission Template'!V$26&lt;&gt;"",'Submission Template'!Z104&lt;&gt;""),1,0)</f>
        <v>0</v>
      </c>
      <c r="AT108" s="25"/>
      <c r="AU108" s="25" t="str">
        <f t="shared" si="11"/>
        <v/>
      </c>
      <c r="AV108" s="25" t="str">
        <f t="shared" si="12"/>
        <v/>
      </c>
      <c r="AW108" s="25"/>
      <c r="AX108" s="25" t="str">
        <f>IF('Submission Template'!$C104&lt;&gt;"",IF('Submission Template'!BT104&lt;&gt;"",IF('Submission Template'!U104="yes",AX107+1,AX107),AX107),"")</f>
        <v/>
      </c>
      <c r="AY108" s="25" t="str">
        <f>IF('Submission Template'!$C104&lt;&gt;"",IF('Submission Template'!BY104&lt;&gt;"",IF('Submission Template'!Z104="yes",AY107+1,AY107),AY107),"")</f>
        <v/>
      </c>
      <c r="AZ108" s="25"/>
      <c r="BA108" s="25" t="str">
        <f>IF('Submission Template'!BT104&lt;&gt;"",IF('Submission Template'!U104="yes",1,0),"")</f>
        <v/>
      </c>
      <c r="BB108" s="25" t="str">
        <f>IF('Submission Template'!BY104&lt;&gt;"",IF('Submission Template'!Z104="yes",1,0),"")</f>
        <v/>
      </c>
      <c r="BC108" s="25"/>
      <c r="BD108" s="25" t="str">
        <f>IF(AND('Submission Template'!U104="yes",'Submission Template'!BT104&lt;&gt;""),'Submission Template'!BT104,"")</f>
        <v/>
      </c>
      <c r="BE108" s="25" t="str">
        <f>IF(AND('Submission Template'!Z104="yes",'Submission Template'!BY104&lt;&gt;""),'Submission Template'!BY104,"")</f>
        <v/>
      </c>
      <c r="BF108" s="25"/>
      <c r="BG108" s="25"/>
      <c r="BH108" s="25"/>
      <c r="BI108" s="27"/>
      <c r="BJ108" s="25"/>
      <c r="BK108" s="40" t="str">
        <f>IF(AND($B108&lt;&gt;"",'Submission Template'!$BA$34=1),IF(AND('Submission Template'!U104="yes",$AX108&gt;1,'Submission Template'!BT104&lt;&gt;""),ROUND((($AU108*$E108)/($D108-'Submission Template'!S$26))^2+1,1),""),"")</f>
        <v/>
      </c>
      <c r="BL108" s="40" t="str">
        <f>IF(AND($L108&lt;&gt;"",'Submission Template'!$BB$34=1),IF(AND('Submission Template'!Z104="yes",$AY108&gt;1,'Submission Template'!BY104&lt;&gt;""),ROUND((($AV108*$O108)/($N108-'Submission Template'!V$26))^2+1,1),""),"")</f>
        <v/>
      </c>
      <c r="BM108" s="55">
        <f t="shared" si="13"/>
        <v>8</v>
      </c>
      <c r="BN108" s="6"/>
      <c r="BO108" s="6"/>
      <c r="BP108" s="6"/>
      <c r="BQ108" s="6"/>
      <c r="BR108" s="6"/>
      <c r="BS108" s="6"/>
      <c r="BT108" s="6"/>
      <c r="BU108" s="6"/>
      <c r="BV108" s="6"/>
      <c r="BW108" s="6"/>
      <c r="BX108" s="6"/>
      <c r="BY108" s="6"/>
      <c r="BZ108" s="6"/>
      <c r="CA108" s="6"/>
      <c r="CB108" s="6"/>
      <c r="CC108" s="6"/>
      <c r="CD108" s="6"/>
      <c r="CE108" s="6"/>
      <c r="CF108" s="6"/>
      <c r="CG108" s="6"/>
      <c r="CH108" s="6"/>
      <c r="CI108" s="6"/>
      <c r="CJ108" s="6"/>
      <c r="CK108" s="6"/>
      <c r="CL108" s="6"/>
    </row>
    <row r="109" spans="1:90" x14ac:dyDescent="0.2">
      <c r="A109" s="10"/>
      <c r="B109" s="82" t="str">
        <f>IF('Submission Template'!$BA$34=1,$AX109,"")</f>
        <v/>
      </c>
      <c r="C109" s="83" t="str">
        <f t="shared" si="1"/>
        <v/>
      </c>
      <c r="D109" s="84" t="str">
        <f>IF('Submission Template'!$BA$34=1,IF(AND('Submission Template'!U105="yes",'Submission Template'!BT105&lt;&gt;""),ROUND(AVERAGE(BD$36:BD109),2),""),"")</f>
        <v/>
      </c>
      <c r="E109" s="85" t="str">
        <f>IF('Submission Template'!$BA$34=1,IF($AX109&gt;1,IF(AND('Submission Template'!U105&lt;&gt;"no",'Submission Template'!BT105&lt;&gt;""),STDEV(BD$36:BD109),""),""),"")</f>
        <v/>
      </c>
      <c r="F109" s="86" t="str">
        <f>IF('Submission Template'!$BA$34=1,IF('Submission Template'!BT105&lt;&gt;"",G108,""),"")</f>
        <v/>
      </c>
      <c r="G109" s="86" t="str">
        <f>IF(AND('Submission Template'!$BA$34=1,'Submission Template'!$C105&lt;&gt;""),IF(OR($AX109=1,$AX109=0),0,IF('Submission Template'!$C105="initial",$G108,IF('Submission Template'!U105="yes",MAX(($F109+'Submission Template'!BT105-('Submission Template'!S$26+0.25*$E109)),0),$G108))),"")</f>
        <v/>
      </c>
      <c r="H109" s="86" t="str">
        <f t="shared" si="14"/>
        <v/>
      </c>
      <c r="I109" s="87" t="str">
        <f t="shared" si="15"/>
        <v/>
      </c>
      <c r="J109" s="87" t="str">
        <f t="shared" si="16"/>
        <v/>
      </c>
      <c r="K109" s="88" t="str">
        <f>IF(G109&lt;&gt;"",IF($BA109=1,IF(AND(J109&lt;&gt;1,I109=1,D109&lt;='Submission Template'!S$26),1,0),K108),"")</f>
        <v/>
      </c>
      <c r="L109" s="82" t="str">
        <f>IF('Submission Template'!$BB$34=1,$AY109,"")</f>
        <v/>
      </c>
      <c r="M109" s="83" t="str">
        <f t="shared" si="2"/>
        <v/>
      </c>
      <c r="N109" s="84" t="str">
        <f>IF('Submission Template'!$BB$34=1,IF(AND('Submission Template'!Z105="yes",'Submission Template'!BY105&lt;&gt;""),ROUND(AVERAGE(BE$36:BE109),2),""),"")</f>
        <v/>
      </c>
      <c r="O109" s="85" t="str">
        <f>IF('Submission Template'!$BB$34=1,IF($AY109&gt;1,IF(AND('Submission Template'!Z105&lt;&gt;"no",'Submission Template'!BY105&lt;&gt;""),STDEV(BE$36:BE109),""),""),"")</f>
        <v/>
      </c>
      <c r="P109" s="86" t="str">
        <f>IF('Submission Template'!$BB$34=1,IF('Submission Template'!BY105&lt;&gt;"",Q108,""),"")</f>
        <v/>
      </c>
      <c r="Q109" s="86" t="str">
        <f>IF(AND('Submission Template'!$BB$34=1,'Submission Template'!$C105&lt;&gt;""),IF(OR($AY109=1,$AY109=0),0,IF('Submission Template'!$C105="initial",$Q108,IF('Submission Template'!Z105="yes",MAX(($P109+'Submission Template'!BY105-('Submission Template'!V$26+0.25*$O109)),0),$Q108))),"")</f>
        <v/>
      </c>
      <c r="R109" s="86" t="str">
        <f t="shared" si="17"/>
        <v/>
      </c>
      <c r="S109" s="87" t="str">
        <f t="shared" si="18"/>
        <v/>
      </c>
      <c r="T109" s="87" t="str">
        <f t="shared" si="19"/>
        <v/>
      </c>
      <c r="U109" s="88" t="str">
        <f>IF(Q109&lt;&gt;"",IF($BB109=1,IF(AND(T109&lt;&gt;1,S109=1,N109&lt;='Submission Template'!V$26),1,0),U108),"")</f>
        <v/>
      </c>
      <c r="V109" s="10"/>
      <c r="W109" s="10"/>
      <c r="X109" s="10"/>
      <c r="Y109" s="10"/>
      <c r="Z109" s="10"/>
      <c r="AA109" s="10"/>
      <c r="AB109" s="10"/>
      <c r="AC109" s="10"/>
      <c r="AD109" s="10"/>
      <c r="AE109" s="10"/>
      <c r="AF109" s="148"/>
      <c r="AG109" s="149" t="str">
        <f>IF(AND(OR('Submission Template'!U105="yes",AND('Submission Template'!Z105="yes",'Submission Template'!$P$16="yes")),'Submission Template'!AH105="yes"),"Test cannot be invalid AND included in CumSum",IF(OR(AND($Q109&gt;$R109,$N109&lt;&gt;""),AND($G109&gt;H109,$D109&lt;&gt;"")),"Warning:  CumSum statistic exceeds the Action Limit.",""))</f>
        <v/>
      </c>
      <c r="AH109" s="18"/>
      <c r="AI109" s="18"/>
      <c r="AJ109" s="18"/>
      <c r="AK109" s="150"/>
      <c r="AL109" s="187"/>
      <c r="AM109" s="6"/>
      <c r="AN109" s="6"/>
      <c r="AO109" s="6"/>
      <c r="AP109" s="6"/>
      <c r="AQ109" s="23"/>
      <c r="AR109" s="25">
        <f>IF(AND('Submission Template'!BT105&lt;&gt;"",'Submission Template'!S$26&lt;&gt;"",'Submission Template'!U105&lt;&gt;""),1,0)</f>
        <v>0</v>
      </c>
      <c r="AS109" s="25">
        <f>IF(AND('Submission Template'!BY105&lt;&gt;"",'Submission Template'!V$26&lt;&gt;"",'Submission Template'!Z105&lt;&gt;""),1,0)</f>
        <v>0</v>
      </c>
      <c r="AT109" s="25"/>
      <c r="AU109" s="25" t="str">
        <f t="shared" si="11"/>
        <v/>
      </c>
      <c r="AV109" s="25" t="str">
        <f t="shared" si="12"/>
        <v/>
      </c>
      <c r="AW109" s="25"/>
      <c r="AX109" s="25" t="str">
        <f>IF('Submission Template'!$C105&lt;&gt;"",IF('Submission Template'!BT105&lt;&gt;"",IF('Submission Template'!U105="yes",AX108+1,AX108),AX108),"")</f>
        <v/>
      </c>
      <c r="AY109" s="25" t="str">
        <f>IF('Submission Template'!$C105&lt;&gt;"",IF('Submission Template'!BY105&lt;&gt;"",IF('Submission Template'!Z105="yes",AY108+1,AY108),AY108),"")</f>
        <v/>
      </c>
      <c r="AZ109" s="25"/>
      <c r="BA109" s="25" t="str">
        <f>IF('Submission Template'!BT105&lt;&gt;"",IF('Submission Template'!U105="yes",1,0),"")</f>
        <v/>
      </c>
      <c r="BB109" s="25" t="str">
        <f>IF('Submission Template'!BY105&lt;&gt;"",IF('Submission Template'!Z105="yes",1,0),"")</f>
        <v/>
      </c>
      <c r="BC109" s="25"/>
      <c r="BD109" s="25" t="str">
        <f>IF(AND('Submission Template'!U105="yes",'Submission Template'!BT105&lt;&gt;""),'Submission Template'!BT105,"")</f>
        <v/>
      </c>
      <c r="BE109" s="25" t="str">
        <f>IF(AND('Submission Template'!Z105="yes",'Submission Template'!BY105&lt;&gt;""),'Submission Template'!BY105,"")</f>
        <v/>
      </c>
      <c r="BF109" s="25"/>
      <c r="BG109" s="25"/>
      <c r="BH109" s="25"/>
      <c r="BI109" s="27"/>
      <c r="BJ109" s="25"/>
      <c r="BK109" s="40" t="str">
        <f>IF(AND($B109&lt;&gt;"",'Submission Template'!$BA$34=1),IF(AND('Submission Template'!U105="yes",$AX109&gt;1,'Submission Template'!BT105&lt;&gt;""),ROUND((($AU109*$E109)/($D109-'Submission Template'!S$26))^2+1,1),""),"")</f>
        <v/>
      </c>
      <c r="BL109" s="40" t="str">
        <f>IF(AND($L109&lt;&gt;"",'Submission Template'!$BB$34=1),IF(AND('Submission Template'!Z105="yes",$AY109&gt;1,'Submission Template'!BY105&lt;&gt;""),ROUND((($AV109*$O109)/($N109-'Submission Template'!V$26))^2+1,1),""),"")</f>
        <v/>
      </c>
      <c r="BM109" s="55">
        <f t="shared" si="13"/>
        <v>8</v>
      </c>
      <c r="BN109" s="6"/>
      <c r="BO109" s="6"/>
      <c r="BP109" s="6"/>
      <c r="BQ109" s="6"/>
      <c r="BR109" s="6"/>
      <c r="BS109" s="6"/>
      <c r="BT109" s="6"/>
      <c r="BU109" s="6"/>
      <c r="BV109" s="6"/>
      <c r="BW109" s="6"/>
      <c r="BX109" s="6"/>
      <c r="BY109" s="6"/>
      <c r="BZ109" s="6"/>
      <c r="CA109" s="6"/>
      <c r="CB109" s="6"/>
      <c r="CC109" s="6"/>
      <c r="CD109" s="6"/>
      <c r="CE109" s="6"/>
      <c r="CF109" s="6"/>
      <c r="CG109" s="6"/>
      <c r="CH109" s="6"/>
      <c r="CI109" s="6"/>
      <c r="CJ109" s="6"/>
      <c r="CK109" s="6"/>
      <c r="CL109" s="6"/>
    </row>
    <row r="110" spans="1:90" x14ac:dyDescent="0.2">
      <c r="A110" s="10"/>
      <c r="B110" s="82" t="str">
        <f>IF('Submission Template'!$BA$34=1,$AX110,"")</f>
        <v/>
      </c>
      <c r="C110" s="83" t="str">
        <f t="shared" si="1"/>
        <v/>
      </c>
      <c r="D110" s="84" t="str">
        <f>IF('Submission Template'!$BA$34=1,IF(AND('Submission Template'!U106="yes",'Submission Template'!BT106&lt;&gt;""),ROUND(AVERAGE(BD$36:BD110),2),""),"")</f>
        <v/>
      </c>
      <c r="E110" s="85" t="str">
        <f>IF('Submission Template'!$BA$34=1,IF($AX110&gt;1,IF(AND('Submission Template'!U106&lt;&gt;"no",'Submission Template'!BT106&lt;&gt;""),STDEV(BD$36:BD110),""),""),"")</f>
        <v/>
      </c>
      <c r="F110" s="86" t="str">
        <f>IF('Submission Template'!$BA$34=1,IF('Submission Template'!BT106&lt;&gt;"",G109,""),"")</f>
        <v/>
      </c>
      <c r="G110" s="86" t="str">
        <f>IF(AND('Submission Template'!$BA$34=1,'Submission Template'!$C106&lt;&gt;""),IF(OR($AX110=1,$AX110=0),0,IF('Submission Template'!$C106="initial",$G109,IF('Submission Template'!U106="yes",MAX(($F110+'Submission Template'!BT106-('Submission Template'!S$26+0.25*$E110)),0),$G109))),"")</f>
        <v/>
      </c>
      <c r="H110" s="86" t="str">
        <f t="shared" si="14"/>
        <v/>
      </c>
      <c r="I110" s="87" t="str">
        <f t="shared" si="15"/>
        <v/>
      </c>
      <c r="J110" s="87" t="str">
        <f t="shared" si="16"/>
        <v/>
      </c>
      <c r="K110" s="88" t="str">
        <f>IF(G110&lt;&gt;"",IF($BA110=1,IF(AND(J110&lt;&gt;1,I110=1,D110&lt;='Submission Template'!S$26),1,0),K109),"")</f>
        <v/>
      </c>
      <c r="L110" s="82" t="str">
        <f>IF('Submission Template'!$BB$34=1,$AY110,"")</f>
        <v/>
      </c>
      <c r="M110" s="83" t="str">
        <f t="shared" si="2"/>
        <v/>
      </c>
      <c r="N110" s="84" t="str">
        <f>IF('Submission Template'!$BB$34=1,IF(AND('Submission Template'!Z106="yes",'Submission Template'!BY106&lt;&gt;""),ROUND(AVERAGE(BE$36:BE110),2),""),"")</f>
        <v/>
      </c>
      <c r="O110" s="85" t="str">
        <f>IF('Submission Template'!$BB$34=1,IF($AY110&gt;1,IF(AND('Submission Template'!Z106&lt;&gt;"no",'Submission Template'!BY106&lt;&gt;""),STDEV(BE$36:BE110),""),""),"")</f>
        <v/>
      </c>
      <c r="P110" s="86" t="str">
        <f>IF('Submission Template'!$BB$34=1,IF('Submission Template'!BY106&lt;&gt;"",Q109,""),"")</f>
        <v/>
      </c>
      <c r="Q110" s="86" t="str">
        <f>IF(AND('Submission Template'!$BB$34=1,'Submission Template'!$C106&lt;&gt;""),IF(OR($AY110=1,$AY110=0),0,IF('Submission Template'!$C106="initial",$Q109,IF('Submission Template'!Z106="yes",MAX(($P110+'Submission Template'!BY106-('Submission Template'!V$26+0.25*$O110)),0),$Q109))),"")</f>
        <v/>
      </c>
      <c r="R110" s="86" t="str">
        <f t="shared" si="17"/>
        <v/>
      </c>
      <c r="S110" s="87" t="str">
        <f t="shared" si="18"/>
        <v/>
      </c>
      <c r="T110" s="87" t="str">
        <f t="shared" si="19"/>
        <v/>
      </c>
      <c r="U110" s="88" t="str">
        <f>IF(Q110&lt;&gt;"",IF($BB110=1,IF(AND(T110&lt;&gt;1,S110=1,N110&lt;='Submission Template'!V$26),1,0),U109),"")</f>
        <v/>
      </c>
      <c r="V110" s="10"/>
      <c r="W110" s="10"/>
      <c r="X110" s="10"/>
      <c r="Y110" s="10"/>
      <c r="Z110" s="10"/>
      <c r="AA110" s="10"/>
      <c r="AB110" s="10"/>
      <c r="AC110" s="10"/>
      <c r="AD110" s="10"/>
      <c r="AE110" s="10"/>
      <c r="AF110" s="148"/>
      <c r="AG110" s="149" t="str">
        <f>IF(AND(OR('Submission Template'!U106="yes",AND('Submission Template'!Z106="yes",'Submission Template'!$P$16="yes")),'Submission Template'!AH106="yes"),"Test cannot be invalid AND included in CumSum",IF(OR(AND($Q110&gt;$R110,$N110&lt;&gt;""),AND($G110&gt;H110,$D110&lt;&gt;"")),"Warning:  CumSum statistic exceeds the Action Limit.",""))</f>
        <v/>
      </c>
      <c r="AH110" s="18"/>
      <c r="AI110" s="18"/>
      <c r="AJ110" s="18"/>
      <c r="AK110" s="150"/>
      <c r="AL110" s="187"/>
      <c r="AM110" s="6"/>
      <c r="AN110" s="6"/>
      <c r="AO110" s="6"/>
      <c r="AP110" s="6"/>
      <c r="AQ110" s="23"/>
      <c r="AR110" s="25">
        <f>IF(AND('Submission Template'!BT106&lt;&gt;"",'Submission Template'!S$26&lt;&gt;"",'Submission Template'!U106&lt;&gt;""),1,0)</f>
        <v>0</v>
      </c>
      <c r="AS110" s="25">
        <f>IF(AND('Submission Template'!BY106&lt;&gt;"",'Submission Template'!V$26&lt;&gt;"",'Submission Template'!Z106&lt;&gt;""),1,0)</f>
        <v>0</v>
      </c>
      <c r="AT110" s="25"/>
      <c r="AU110" s="25" t="str">
        <f t="shared" si="11"/>
        <v/>
      </c>
      <c r="AV110" s="25" t="str">
        <f t="shared" si="12"/>
        <v/>
      </c>
      <c r="AW110" s="25"/>
      <c r="AX110" s="25" t="str">
        <f>IF('Submission Template'!$C106&lt;&gt;"",IF('Submission Template'!BT106&lt;&gt;"",IF('Submission Template'!U106="yes",AX109+1,AX109),AX109),"")</f>
        <v/>
      </c>
      <c r="AY110" s="25" t="str">
        <f>IF('Submission Template'!$C106&lt;&gt;"",IF('Submission Template'!BY106&lt;&gt;"",IF('Submission Template'!Z106="yes",AY109+1,AY109),AY109),"")</f>
        <v/>
      </c>
      <c r="AZ110" s="25"/>
      <c r="BA110" s="25" t="str">
        <f>IF('Submission Template'!BT106&lt;&gt;"",IF('Submission Template'!U106="yes",1,0),"")</f>
        <v/>
      </c>
      <c r="BB110" s="25" t="str">
        <f>IF('Submission Template'!BY106&lt;&gt;"",IF('Submission Template'!Z106="yes",1,0),"")</f>
        <v/>
      </c>
      <c r="BC110" s="25"/>
      <c r="BD110" s="25" t="str">
        <f>IF(AND('Submission Template'!U106="yes",'Submission Template'!BT106&lt;&gt;""),'Submission Template'!BT106,"")</f>
        <v/>
      </c>
      <c r="BE110" s="25" t="str">
        <f>IF(AND('Submission Template'!Z106="yes",'Submission Template'!BY106&lt;&gt;""),'Submission Template'!BY106,"")</f>
        <v/>
      </c>
      <c r="BF110" s="25"/>
      <c r="BG110" s="25"/>
      <c r="BH110" s="25"/>
      <c r="BI110" s="27"/>
      <c r="BJ110" s="25"/>
      <c r="BK110" s="40" t="str">
        <f>IF(AND($B110&lt;&gt;"",'Submission Template'!$BA$34=1),IF(AND('Submission Template'!U106="yes",$AX110&gt;1,'Submission Template'!BT106&lt;&gt;""),ROUND((($AU110*$E110)/($D110-'Submission Template'!S$26))^2+1,1),""),"")</f>
        <v/>
      </c>
      <c r="BL110" s="40" t="str">
        <f>IF(AND($L110&lt;&gt;"",'Submission Template'!$BB$34=1),IF(AND('Submission Template'!Z106="yes",$AY110&gt;1,'Submission Template'!BY106&lt;&gt;""),ROUND((($AV110*$O110)/($N110-'Submission Template'!V$26))^2+1,1),""),"")</f>
        <v/>
      </c>
      <c r="BM110" s="55">
        <f t="shared" si="13"/>
        <v>8</v>
      </c>
      <c r="BN110" s="6"/>
      <c r="BO110" s="6"/>
      <c r="BP110" s="6"/>
      <c r="BQ110" s="6"/>
      <c r="BR110" s="6"/>
      <c r="BS110" s="6"/>
      <c r="BT110" s="6"/>
      <c r="BU110" s="6"/>
      <c r="BV110" s="6"/>
      <c r="BW110" s="6"/>
      <c r="BX110" s="6"/>
      <c r="BY110" s="6"/>
      <c r="BZ110" s="6"/>
      <c r="CA110" s="6"/>
      <c r="CB110" s="6"/>
      <c r="CC110" s="6"/>
      <c r="CD110" s="6"/>
      <c r="CE110" s="6"/>
      <c r="CF110" s="6"/>
      <c r="CG110" s="6"/>
      <c r="CH110" s="6"/>
      <c r="CI110" s="6"/>
      <c r="CJ110" s="6"/>
      <c r="CK110" s="6"/>
      <c r="CL110" s="6"/>
    </row>
    <row r="111" spans="1:90" x14ac:dyDescent="0.2">
      <c r="A111" s="10"/>
      <c r="B111" s="82" t="str">
        <f>IF('Submission Template'!$BA$34=1,$AX111,"")</f>
        <v/>
      </c>
      <c r="C111" s="83" t="str">
        <f t="shared" si="1"/>
        <v/>
      </c>
      <c r="D111" s="84" t="str">
        <f>IF('Submission Template'!$BA$34=1,IF(AND('Submission Template'!U107="yes",'Submission Template'!BT107&lt;&gt;""),ROUND(AVERAGE(BD$36:BD111),2),""),"")</f>
        <v/>
      </c>
      <c r="E111" s="85" t="str">
        <f>IF('Submission Template'!$BA$34=1,IF($AX111&gt;1,IF(AND('Submission Template'!U107&lt;&gt;"no",'Submission Template'!BT107&lt;&gt;""),STDEV(BD$36:BD111),""),""),"")</f>
        <v/>
      </c>
      <c r="F111" s="86" t="str">
        <f>IF('Submission Template'!$BA$34=1,IF('Submission Template'!BT107&lt;&gt;"",G110,""),"")</f>
        <v/>
      </c>
      <c r="G111" s="86" t="str">
        <f>IF(AND('Submission Template'!$BA$34=1,'Submission Template'!$C107&lt;&gt;""),IF(OR($AX111=1,$AX111=0),0,IF('Submission Template'!$C107="initial",$G110,IF('Submission Template'!U107="yes",MAX(($F111+'Submission Template'!BT107-('Submission Template'!S$26+0.25*$E111)),0),$G110))),"")</f>
        <v/>
      </c>
      <c r="H111" s="86" t="str">
        <f t="shared" si="14"/>
        <v/>
      </c>
      <c r="I111" s="87" t="str">
        <f t="shared" si="15"/>
        <v/>
      </c>
      <c r="J111" s="87" t="str">
        <f t="shared" si="16"/>
        <v/>
      </c>
      <c r="K111" s="88" t="str">
        <f>IF(G111&lt;&gt;"",IF($BA111=1,IF(AND(J111&lt;&gt;1,I111=1,D111&lt;='Submission Template'!S$26),1,0),K110),"")</f>
        <v/>
      </c>
      <c r="L111" s="82" t="str">
        <f>IF('Submission Template'!$BB$34=1,$AY111,"")</f>
        <v/>
      </c>
      <c r="M111" s="83" t="str">
        <f t="shared" si="2"/>
        <v/>
      </c>
      <c r="N111" s="84" t="str">
        <f>IF('Submission Template'!$BB$34=1,IF(AND('Submission Template'!Z107="yes",'Submission Template'!BY107&lt;&gt;""),ROUND(AVERAGE(BE$36:BE111),2),""),"")</f>
        <v/>
      </c>
      <c r="O111" s="85" t="str">
        <f>IF('Submission Template'!$BB$34=1,IF($AY111&gt;1,IF(AND('Submission Template'!Z107&lt;&gt;"no",'Submission Template'!BY107&lt;&gt;""),STDEV(BE$36:BE111),""),""),"")</f>
        <v/>
      </c>
      <c r="P111" s="86" t="str">
        <f>IF('Submission Template'!$BB$34=1,IF('Submission Template'!BY107&lt;&gt;"",Q110,""),"")</f>
        <v/>
      </c>
      <c r="Q111" s="86" t="str">
        <f>IF(AND('Submission Template'!$BB$34=1,'Submission Template'!$C107&lt;&gt;""),IF(OR($AY111=1,$AY111=0),0,IF('Submission Template'!$C107="initial",$Q110,IF('Submission Template'!Z107="yes",MAX(($P111+'Submission Template'!BY107-('Submission Template'!V$26+0.25*$O111)),0),$Q110))),"")</f>
        <v/>
      </c>
      <c r="R111" s="86" t="str">
        <f t="shared" si="17"/>
        <v/>
      </c>
      <c r="S111" s="87" t="str">
        <f t="shared" si="18"/>
        <v/>
      </c>
      <c r="T111" s="87" t="str">
        <f t="shared" si="19"/>
        <v/>
      </c>
      <c r="U111" s="88" t="str">
        <f>IF(Q111&lt;&gt;"",IF($BB111=1,IF(AND(T111&lt;&gt;1,S111=1,N111&lt;='Submission Template'!V$26),1,0),U110),"")</f>
        <v/>
      </c>
      <c r="V111" s="10"/>
      <c r="W111" s="10"/>
      <c r="X111" s="10"/>
      <c r="Y111" s="10"/>
      <c r="Z111" s="10"/>
      <c r="AA111" s="10"/>
      <c r="AB111" s="10"/>
      <c r="AC111" s="10"/>
      <c r="AD111" s="10"/>
      <c r="AE111" s="10"/>
      <c r="AF111" s="148"/>
      <c r="AG111" s="149" t="str">
        <f>IF(AND(OR('Submission Template'!U107="yes",AND('Submission Template'!Z107="yes",'Submission Template'!$P$16="yes")),'Submission Template'!AH107="yes"),"Test cannot be invalid AND included in CumSum",IF(OR(AND($Q111&gt;$R111,$N111&lt;&gt;""),AND($G111&gt;H111,$D111&lt;&gt;"")),"Warning:  CumSum statistic exceeds the Action Limit.",""))</f>
        <v/>
      </c>
      <c r="AH111" s="18"/>
      <c r="AI111" s="18"/>
      <c r="AJ111" s="18"/>
      <c r="AK111" s="150"/>
      <c r="AL111" s="187"/>
      <c r="AM111" s="6"/>
      <c r="AN111" s="6"/>
      <c r="AO111" s="6"/>
      <c r="AP111" s="6"/>
      <c r="AQ111" s="23"/>
      <c r="AR111" s="25">
        <f>IF(AND('Submission Template'!BT107&lt;&gt;"",'Submission Template'!S$26&lt;&gt;"",'Submission Template'!U107&lt;&gt;""),1,0)</f>
        <v>0</v>
      </c>
      <c r="AS111" s="25">
        <f>IF(AND('Submission Template'!BY107&lt;&gt;"",'Submission Template'!V$26&lt;&gt;"",'Submission Template'!Z107&lt;&gt;""),1,0)</f>
        <v>0</v>
      </c>
      <c r="AT111" s="25"/>
      <c r="AU111" s="25" t="str">
        <f t="shared" si="11"/>
        <v/>
      </c>
      <c r="AV111" s="25" t="str">
        <f t="shared" si="12"/>
        <v/>
      </c>
      <c r="AW111" s="25"/>
      <c r="AX111" s="25" t="str">
        <f>IF('Submission Template'!$C107&lt;&gt;"",IF('Submission Template'!BT107&lt;&gt;"",IF('Submission Template'!U107="yes",AX110+1,AX110),AX110),"")</f>
        <v/>
      </c>
      <c r="AY111" s="25" t="str">
        <f>IF('Submission Template'!$C107&lt;&gt;"",IF('Submission Template'!BY107&lt;&gt;"",IF('Submission Template'!Z107="yes",AY110+1,AY110),AY110),"")</f>
        <v/>
      </c>
      <c r="AZ111" s="25"/>
      <c r="BA111" s="25" t="str">
        <f>IF('Submission Template'!BT107&lt;&gt;"",IF('Submission Template'!U107="yes",1,0),"")</f>
        <v/>
      </c>
      <c r="BB111" s="25" t="str">
        <f>IF('Submission Template'!BY107&lt;&gt;"",IF('Submission Template'!Z107="yes",1,0),"")</f>
        <v/>
      </c>
      <c r="BC111" s="25"/>
      <c r="BD111" s="25" t="str">
        <f>IF(AND('Submission Template'!U107="yes",'Submission Template'!BT107&lt;&gt;""),'Submission Template'!BT107,"")</f>
        <v/>
      </c>
      <c r="BE111" s="25" t="str">
        <f>IF(AND('Submission Template'!Z107="yes",'Submission Template'!BY107&lt;&gt;""),'Submission Template'!BY107,"")</f>
        <v/>
      </c>
      <c r="BF111" s="25"/>
      <c r="BG111" s="25"/>
      <c r="BH111" s="25"/>
      <c r="BI111" s="27"/>
      <c r="BJ111" s="25"/>
      <c r="BK111" s="40" t="str">
        <f>IF(AND($B111&lt;&gt;"",'Submission Template'!$BA$34=1),IF(AND('Submission Template'!U107="yes",$AX111&gt;1,'Submission Template'!BT107&lt;&gt;""),ROUND((($AU111*$E111)/($D111-'Submission Template'!S$26))^2+1,1),""),"")</f>
        <v/>
      </c>
      <c r="BL111" s="40" t="str">
        <f>IF(AND($L111&lt;&gt;"",'Submission Template'!$BB$34=1),IF(AND('Submission Template'!Z107="yes",$AY111&gt;1,'Submission Template'!BY107&lt;&gt;""),ROUND((($AV111*$O111)/($N111-'Submission Template'!V$26))^2+1,1),""),"")</f>
        <v/>
      </c>
      <c r="BM111" s="55">
        <f t="shared" si="13"/>
        <v>8</v>
      </c>
      <c r="BN111" s="6"/>
      <c r="BO111" s="6"/>
      <c r="BP111" s="6"/>
      <c r="BQ111" s="6"/>
      <c r="BR111" s="6"/>
      <c r="BS111" s="6"/>
      <c r="BT111" s="6"/>
      <c r="BU111" s="6"/>
      <c r="BV111" s="6"/>
      <c r="BW111" s="6"/>
      <c r="BX111" s="6"/>
      <c r="BY111" s="6"/>
      <c r="BZ111" s="6"/>
      <c r="CA111" s="6"/>
      <c r="CB111" s="6"/>
      <c r="CC111" s="6"/>
      <c r="CD111" s="6"/>
      <c r="CE111" s="6"/>
      <c r="CF111" s="6"/>
      <c r="CG111" s="6"/>
      <c r="CH111" s="6"/>
      <c r="CI111" s="6"/>
      <c r="CJ111" s="6"/>
      <c r="CK111" s="6"/>
      <c r="CL111" s="6"/>
    </row>
    <row r="112" spans="1:90" x14ac:dyDescent="0.2">
      <c r="A112" s="10"/>
      <c r="B112" s="82" t="str">
        <f>IF('Submission Template'!$BA$34=1,$AX112,"")</f>
        <v/>
      </c>
      <c r="C112" s="83" t="str">
        <f t="shared" si="1"/>
        <v/>
      </c>
      <c r="D112" s="84" t="str">
        <f>IF('Submission Template'!$BA$34=1,IF(AND('Submission Template'!U108="yes",'Submission Template'!BT108&lt;&gt;""),ROUND(AVERAGE(BD$36:BD112),2),""),"")</f>
        <v/>
      </c>
      <c r="E112" s="85" t="str">
        <f>IF('Submission Template'!$BA$34=1,IF($AX112&gt;1,IF(AND('Submission Template'!U108&lt;&gt;"no",'Submission Template'!BT108&lt;&gt;""),STDEV(BD$36:BD112),""),""),"")</f>
        <v/>
      </c>
      <c r="F112" s="86" t="str">
        <f>IF('Submission Template'!$BA$34=1,IF('Submission Template'!BT108&lt;&gt;"",G111,""),"")</f>
        <v/>
      </c>
      <c r="G112" s="86" t="str">
        <f>IF(AND('Submission Template'!$BA$34=1,'Submission Template'!$C108&lt;&gt;""),IF(OR($AX112=1,$AX112=0),0,IF('Submission Template'!$C108="initial",$G111,IF('Submission Template'!U108="yes",MAX(($F112+'Submission Template'!BT108-('Submission Template'!S$26+0.25*$E112)),0),$G111))),"")</f>
        <v/>
      </c>
      <c r="H112" s="86" t="str">
        <f t="shared" si="14"/>
        <v/>
      </c>
      <c r="I112" s="87" t="str">
        <f t="shared" si="15"/>
        <v/>
      </c>
      <c r="J112" s="87" t="str">
        <f t="shared" si="16"/>
        <v/>
      </c>
      <c r="K112" s="88" t="str">
        <f>IF(G112&lt;&gt;"",IF($BA112=1,IF(AND(J112&lt;&gt;1,I112=1,D112&lt;='Submission Template'!S$26),1,0),K111),"")</f>
        <v/>
      </c>
      <c r="L112" s="82" t="str">
        <f>IF('Submission Template'!$BB$34=1,$AY112,"")</f>
        <v/>
      </c>
      <c r="M112" s="83" t="str">
        <f t="shared" si="2"/>
        <v/>
      </c>
      <c r="N112" s="84" t="str">
        <f>IF('Submission Template'!$BB$34=1,IF(AND('Submission Template'!Z108="yes",'Submission Template'!BY108&lt;&gt;""),ROUND(AVERAGE(BE$36:BE112),2),""),"")</f>
        <v/>
      </c>
      <c r="O112" s="85" t="str">
        <f>IF('Submission Template'!$BB$34=1,IF($AY112&gt;1,IF(AND('Submission Template'!Z108&lt;&gt;"no",'Submission Template'!BY108&lt;&gt;""),STDEV(BE$36:BE112),""),""),"")</f>
        <v/>
      </c>
      <c r="P112" s="86" t="str">
        <f>IF('Submission Template'!$BB$34=1,IF('Submission Template'!BY108&lt;&gt;"",Q111,""),"")</f>
        <v/>
      </c>
      <c r="Q112" s="86" t="str">
        <f>IF(AND('Submission Template'!$BB$34=1,'Submission Template'!$C108&lt;&gt;""),IF(OR($AY112=1,$AY112=0),0,IF('Submission Template'!$C108="initial",$Q111,IF('Submission Template'!Z108="yes",MAX(($P112+'Submission Template'!BY108-('Submission Template'!V$26+0.25*$O112)),0),$Q111))),"")</f>
        <v/>
      </c>
      <c r="R112" s="86" t="str">
        <f t="shared" si="17"/>
        <v/>
      </c>
      <c r="S112" s="87" t="str">
        <f t="shared" si="18"/>
        <v/>
      </c>
      <c r="T112" s="87" t="str">
        <f t="shared" si="19"/>
        <v/>
      </c>
      <c r="U112" s="88" t="str">
        <f>IF(Q112&lt;&gt;"",IF($BB112=1,IF(AND(T112&lt;&gt;1,S112=1,N112&lt;='Submission Template'!V$26),1,0),U111),"")</f>
        <v/>
      </c>
      <c r="V112" s="10"/>
      <c r="W112" s="10"/>
      <c r="X112" s="10"/>
      <c r="Y112" s="10"/>
      <c r="Z112" s="10"/>
      <c r="AA112" s="10"/>
      <c r="AB112" s="10"/>
      <c r="AC112" s="10"/>
      <c r="AD112" s="10"/>
      <c r="AE112" s="10"/>
      <c r="AF112" s="148"/>
      <c r="AG112" s="149" t="str">
        <f>IF(AND(OR('Submission Template'!U108="yes",AND('Submission Template'!Z108="yes",'Submission Template'!$P$16="yes")),'Submission Template'!AH108="yes"),"Test cannot be invalid AND included in CumSum",IF(OR(AND($Q112&gt;$R112,$N112&lt;&gt;""),AND($G112&gt;H112,$D112&lt;&gt;"")),"Warning:  CumSum statistic exceeds the Action Limit.",""))</f>
        <v/>
      </c>
      <c r="AH112" s="18"/>
      <c r="AI112" s="18"/>
      <c r="AJ112" s="18"/>
      <c r="AK112" s="150"/>
      <c r="AL112" s="187"/>
      <c r="AM112" s="6"/>
      <c r="AN112" s="6"/>
      <c r="AO112" s="6"/>
      <c r="AP112" s="6"/>
      <c r="AQ112" s="23"/>
      <c r="AR112" s="25">
        <f>IF(AND('Submission Template'!BT108&lt;&gt;"",'Submission Template'!S$26&lt;&gt;"",'Submission Template'!U108&lt;&gt;""),1,0)</f>
        <v>0</v>
      </c>
      <c r="AS112" s="25">
        <f>IF(AND('Submission Template'!BY108&lt;&gt;"",'Submission Template'!V$26&lt;&gt;"",'Submission Template'!Z108&lt;&gt;""),1,0)</f>
        <v>0</v>
      </c>
      <c r="AT112" s="25"/>
      <c r="AU112" s="25" t="str">
        <f t="shared" si="11"/>
        <v/>
      </c>
      <c r="AV112" s="25" t="str">
        <f t="shared" si="12"/>
        <v/>
      </c>
      <c r="AW112" s="25"/>
      <c r="AX112" s="25" t="str">
        <f>IF('Submission Template'!$C108&lt;&gt;"",IF('Submission Template'!BT108&lt;&gt;"",IF('Submission Template'!U108="yes",AX111+1,AX111),AX111),"")</f>
        <v/>
      </c>
      <c r="AY112" s="25" t="str">
        <f>IF('Submission Template'!$C108&lt;&gt;"",IF('Submission Template'!BY108&lt;&gt;"",IF('Submission Template'!Z108="yes",AY111+1,AY111),AY111),"")</f>
        <v/>
      </c>
      <c r="AZ112" s="25"/>
      <c r="BA112" s="25" t="str">
        <f>IF('Submission Template'!BT108&lt;&gt;"",IF('Submission Template'!U108="yes",1,0),"")</f>
        <v/>
      </c>
      <c r="BB112" s="25" t="str">
        <f>IF('Submission Template'!BY108&lt;&gt;"",IF('Submission Template'!Z108="yes",1,0),"")</f>
        <v/>
      </c>
      <c r="BC112" s="25"/>
      <c r="BD112" s="25" t="str">
        <f>IF(AND('Submission Template'!U108="yes",'Submission Template'!BT108&lt;&gt;""),'Submission Template'!BT108,"")</f>
        <v/>
      </c>
      <c r="BE112" s="25" t="str">
        <f>IF(AND('Submission Template'!Z108="yes",'Submission Template'!BY108&lt;&gt;""),'Submission Template'!BY108,"")</f>
        <v/>
      </c>
      <c r="BF112" s="25"/>
      <c r="BG112" s="25"/>
      <c r="BH112" s="25"/>
      <c r="BI112" s="27"/>
      <c r="BJ112" s="25"/>
      <c r="BK112" s="40" t="str">
        <f>IF(AND($B112&lt;&gt;"",'Submission Template'!$BA$34=1),IF(AND('Submission Template'!U108="yes",$AX112&gt;1,'Submission Template'!BT108&lt;&gt;""),ROUND((($AU112*$E112)/($D112-'Submission Template'!S$26))^2+1,1),""),"")</f>
        <v/>
      </c>
      <c r="BL112" s="40" t="str">
        <f>IF(AND($L112&lt;&gt;"",'Submission Template'!$BB$34=1),IF(AND('Submission Template'!Z108="yes",$AY112&gt;1,'Submission Template'!BY108&lt;&gt;""),ROUND((($AV112*$O112)/($N112-'Submission Template'!V$26))^2+1,1),""),"")</f>
        <v/>
      </c>
      <c r="BM112" s="55">
        <f t="shared" si="13"/>
        <v>8</v>
      </c>
      <c r="BN112" s="6"/>
      <c r="BO112" s="6"/>
      <c r="BP112" s="6"/>
      <c r="BQ112" s="6"/>
      <c r="BR112" s="6"/>
      <c r="BS112" s="6"/>
      <c r="BT112" s="6"/>
      <c r="BU112" s="6"/>
      <c r="BV112" s="6"/>
      <c r="BW112" s="6"/>
      <c r="BX112" s="6"/>
      <c r="BY112" s="6"/>
      <c r="BZ112" s="6"/>
      <c r="CA112" s="6"/>
      <c r="CB112" s="6"/>
      <c r="CC112" s="6"/>
      <c r="CD112" s="6"/>
      <c r="CE112" s="6"/>
      <c r="CF112" s="6"/>
      <c r="CG112" s="6"/>
      <c r="CH112" s="6"/>
      <c r="CI112" s="6"/>
      <c r="CJ112" s="6"/>
      <c r="CK112" s="6"/>
      <c r="CL112" s="6"/>
    </row>
    <row r="113" spans="1:90" x14ac:dyDescent="0.2">
      <c r="A113" s="10"/>
      <c r="B113" s="82" t="str">
        <f>IF('Submission Template'!$BA$34=1,$AX113,"")</f>
        <v/>
      </c>
      <c r="C113" s="83" t="str">
        <f t="shared" si="1"/>
        <v/>
      </c>
      <c r="D113" s="84" t="str">
        <f>IF('Submission Template'!$BA$34=1,IF(AND('Submission Template'!U109="yes",'Submission Template'!BT109&lt;&gt;""),ROUND(AVERAGE(BD$36:BD113),2),""),"")</f>
        <v/>
      </c>
      <c r="E113" s="85" t="str">
        <f>IF('Submission Template'!$BA$34=1,IF($AX113&gt;1,IF(AND('Submission Template'!U109&lt;&gt;"no",'Submission Template'!BT109&lt;&gt;""),STDEV(BD$36:BD113),""),""),"")</f>
        <v/>
      </c>
      <c r="F113" s="86" t="str">
        <f>IF('Submission Template'!$BA$34=1,IF('Submission Template'!BT109&lt;&gt;"",G112,""),"")</f>
        <v/>
      </c>
      <c r="G113" s="86" t="str">
        <f>IF(AND('Submission Template'!$BA$34=1,'Submission Template'!$C109&lt;&gt;""),IF(OR($AX113=1,$AX113=0),0,IF('Submission Template'!$C109="initial",$G112,IF('Submission Template'!U109="yes",MAX(($F113+'Submission Template'!BT109-('Submission Template'!S$26+0.25*$E113)),0),$G112))),"")</f>
        <v/>
      </c>
      <c r="H113" s="86" t="str">
        <f t="shared" si="14"/>
        <v/>
      </c>
      <c r="I113" s="87" t="str">
        <f t="shared" si="15"/>
        <v/>
      </c>
      <c r="J113" s="87" t="str">
        <f t="shared" si="16"/>
        <v/>
      </c>
      <c r="K113" s="88" t="str">
        <f>IF(G113&lt;&gt;"",IF($BA113=1,IF(AND(J113&lt;&gt;1,I113=1,D113&lt;='Submission Template'!S$26),1,0),K112),"")</f>
        <v/>
      </c>
      <c r="L113" s="82" t="str">
        <f>IF('Submission Template'!$BB$34=1,$AY113,"")</f>
        <v/>
      </c>
      <c r="M113" s="83" t="str">
        <f t="shared" si="2"/>
        <v/>
      </c>
      <c r="N113" s="84" t="str">
        <f>IF('Submission Template'!$BB$34=1,IF(AND('Submission Template'!Z109="yes",'Submission Template'!BY109&lt;&gt;""),ROUND(AVERAGE(BE$36:BE113),2),""),"")</f>
        <v/>
      </c>
      <c r="O113" s="85" t="str">
        <f>IF('Submission Template'!$BB$34=1,IF($AY113&gt;1,IF(AND('Submission Template'!Z109&lt;&gt;"no",'Submission Template'!BY109&lt;&gt;""),STDEV(BE$36:BE113),""),""),"")</f>
        <v/>
      </c>
      <c r="P113" s="86" t="str">
        <f>IF('Submission Template'!$BB$34=1,IF('Submission Template'!BY109&lt;&gt;"",Q112,""),"")</f>
        <v/>
      </c>
      <c r="Q113" s="86" t="str">
        <f>IF(AND('Submission Template'!$BB$34=1,'Submission Template'!$C109&lt;&gt;""),IF(OR($AY113=1,$AY113=0),0,IF('Submission Template'!$C109="initial",$Q112,IF('Submission Template'!Z109="yes",MAX(($P113+'Submission Template'!BY109-('Submission Template'!V$26+0.25*$O113)),0),$Q112))),"")</f>
        <v/>
      </c>
      <c r="R113" s="86" t="str">
        <f t="shared" si="17"/>
        <v/>
      </c>
      <c r="S113" s="87" t="str">
        <f t="shared" si="18"/>
        <v/>
      </c>
      <c r="T113" s="87" t="str">
        <f t="shared" si="19"/>
        <v/>
      </c>
      <c r="U113" s="88" t="str">
        <f>IF(Q113&lt;&gt;"",IF($BB113=1,IF(AND(T113&lt;&gt;1,S113=1,N113&lt;='Submission Template'!V$26),1,0),U112),"")</f>
        <v/>
      </c>
      <c r="V113" s="10"/>
      <c r="W113" s="10"/>
      <c r="X113" s="10"/>
      <c r="Y113" s="10"/>
      <c r="Z113" s="10"/>
      <c r="AA113" s="10"/>
      <c r="AB113" s="10"/>
      <c r="AC113" s="10"/>
      <c r="AD113" s="10"/>
      <c r="AE113" s="10"/>
      <c r="AF113" s="148"/>
      <c r="AG113" s="149" t="str">
        <f>IF(AND(OR('Submission Template'!U109="yes",AND('Submission Template'!Z109="yes",'Submission Template'!$P$16="yes")),'Submission Template'!AH109="yes"),"Test cannot be invalid AND included in CumSum",IF(OR(AND($Q113&gt;$R113,$N113&lt;&gt;""),AND($G113&gt;H113,$D113&lt;&gt;"")),"Warning:  CumSum statistic exceeds the Action Limit.",""))</f>
        <v/>
      </c>
      <c r="AH113" s="18"/>
      <c r="AI113" s="18"/>
      <c r="AJ113" s="18"/>
      <c r="AK113" s="150"/>
      <c r="AL113" s="187"/>
      <c r="AM113" s="6"/>
      <c r="AN113" s="6"/>
      <c r="AO113" s="6"/>
      <c r="AP113" s="6"/>
      <c r="AQ113" s="23"/>
      <c r="AR113" s="25">
        <f>IF(AND('Submission Template'!BT109&lt;&gt;"",'Submission Template'!S$26&lt;&gt;"",'Submission Template'!U109&lt;&gt;""),1,0)</f>
        <v>0</v>
      </c>
      <c r="AS113" s="25">
        <f>IF(AND('Submission Template'!BY109&lt;&gt;"",'Submission Template'!V$26&lt;&gt;"",'Submission Template'!Z109&lt;&gt;""),1,0)</f>
        <v>0</v>
      </c>
      <c r="AT113" s="25"/>
      <c r="AU113" s="25" t="str">
        <f t="shared" si="11"/>
        <v/>
      </c>
      <c r="AV113" s="25" t="str">
        <f t="shared" si="12"/>
        <v/>
      </c>
      <c r="AW113" s="25"/>
      <c r="AX113" s="25" t="str">
        <f>IF('Submission Template'!$C109&lt;&gt;"",IF('Submission Template'!BT109&lt;&gt;"",IF('Submission Template'!U109="yes",AX112+1,AX112),AX112),"")</f>
        <v/>
      </c>
      <c r="AY113" s="25" t="str">
        <f>IF('Submission Template'!$C109&lt;&gt;"",IF('Submission Template'!BY109&lt;&gt;"",IF('Submission Template'!Z109="yes",AY112+1,AY112),AY112),"")</f>
        <v/>
      </c>
      <c r="AZ113" s="25"/>
      <c r="BA113" s="25" t="str">
        <f>IF('Submission Template'!BT109&lt;&gt;"",IF('Submission Template'!U109="yes",1,0),"")</f>
        <v/>
      </c>
      <c r="BB113" s="25" t="str">
        <f>IF('Submission Template'!BY109&lt;&gt;"",IF('Submission Template'!Z109="yes",1,0),"")</f>
        <v/>
      </c>
      <c r="BC113" s="25"/>
      <c r="BD113" s="25" t="str">
        <f>IF(AND('Submission Template'!U109="yes",'Submission Template'!BT109&lt;&gt;""),'Submission Template'!BT109,"")</f>
        <v/>
      </c>
      <c r="BE113" s="25" t="str">
        <f>IF(AND('Submission Template'!Z109="yes",'Submission Template'!BY109&lt;&gt;""),'Submission Template'!BY109,"")</f>
        <v/>
      </c>
      <c r="BF113" s="25"/>
      <c r="BG113" s="25"/>
      <c r="BH113" s="25"/>
      <c r="BI113" s="27"/>
      <c r="BJ113" s="25"/>
      <c r="BK113" s="40" t="str">
        <f>IF(AND($B113&lt;&gt;"",'Submission Template'!$BA$34=1),IF(AND('Submission Template'!U109="yes",$AX113&gt;1,'Submission Template'!BT109&lt;&gt;""),ROUND((($AU113*$E113)/($D113-'Submission Template'!S$26))^2+1,1),""),"")</f>
        <v/>
      </c>
      <c r="BL113" s="40" t="str">
        <f>IF(AND($L113&lt;&gt;"",'Submission Template'!$BB$34=1),IF(AND('Submission Template'!Z109="yes",$AY113&gt;1,'Submission Template'!BY109&lt;&gt;""),ROUND((($AV113*$O113)/($N113-'Submission Template'!V$26))^2+1,1),""),"")</f>
        <v/>
      </c>
      <c r="BM113" s="55">
        <f t="shared" si="13"/>
        <v>8</v>
      </c>
      <c r="BN113" s="6"/>
      <c r="BO113" s="6"/>
      <c r="BP113" s="6"/>
      <c r="BQ113" s="6"/>
      <c r="BR113" s="6"/>
      <c r="BS113" s="6"/>
      <c r="BT113" s="6"/>
      <c r="BU113" s="6"/>
      <c r="BV113" s="6"/>
      <c r="BW113" s="6"/>
      <c r="BX113" s="6"/>
      <c r="BY113" s="6"/>
      <c r="BZ113" s="6"/>
      <c r="CA113" s="6"/>
      <c r="CB113" s="6"/>
      <c r="CC113" s="6"/>
      <c r="CD113" s="6"/>
      <c r="CE113" s="6"/>
      <c r="CF113" s="6"/>
      <c r="CG113" s="6"/>
      <c r="CH113" s="6"/>
      <c r="CI113" s="6"/>
      <c r="CJ113" s="6"/>
      <c r="CK113" s="6"/>
      <c r="CL113" s="6"/>
    </row>
    <row r="114" spans="1:90" x14ac:dyDescent="0.2">
      <c r="A114" s="10"/>
      <c r="B114" s="82" t="str">
        <f>IF('Submission Template'!$BA$34=1,$AX114,"")</f>
        <v/>
      </c>
      <c r="C114" s="83" t="str">
        <f t="shared" si="1"/>
        <v/>
      </c>
      <c r="D114" s="84" t="str">
        <f>IF('Submission Template'!$BA$34=1,IF(AND('Submission Template'!U110="yes",'Submission Template'!BT110&lt;&gt;""),ROUND(AVERAGE(BD$36:BD114),2),""),"")</f>
        <v/>
      </c>
      <c r="E114" s="85" t="str">
        <f>IF('Submission Template'!$BA$34=1,IF($AX114&gt;1,IF(AND('Submission Template'!U110&lt;&gt;"no",'Submission Template'!BT110&lt;&gt;""),STDEV(BD$36:BD114),""),""),"")</f>
        <v/>
      </c>
      <c r="F114" s="86" t="str">
        <f>IF('Submission Template'!$BA$34=1,IF('Submission Template'!BT110&lt;&gt;"",G113,""),"")</f>
        <v/>
      </c>
      <c r="G114" s="86" t="str">
        <f>IF(AND('Submission Template'!$BA$34=1,'Submission Template'!$C110&lt;&gt;""),IF(OR($AX114=1,$AX114=0),0,IF('Submission Template'!$C110="initial",$G113,IF('Submission Template'!U110="yes",MAX(($F114+'Submission Template'!BT110-('Submission Template'!S$26+0.25*$E114)),0),$G113))),"")</f>
        <v/>
      </c>
      <c r="H114" s="86" t="str">
        <f t="shared" si="14"/>
        <v/>
      </c>
      <c r="I114" s="87" t="str">
        <f t="shared" si="15"/>
        <v/>
      </c>
      <c r="J114" s="87" t="str">
        <f t="shared" si="16"/>
        <v/>
      </c>
      <c r="K114" s="88" t="str">
        <f>IF(G114&lt;&gt;"",IF($BA114=1,IF(AND(J114&lt;&gt;1,I114=1,D114&lt;='Submission Template'!S$26),1,0),K113),"")</f>
        <v/>
      </c>
      <c r="L114" s="82" t="str">
        <f>IF('Submission Template'!$BB$34=1,$AY114,"")</f>
        <v/>
      </c>
      <c r="M114" s="83" t="str">
        <f t="shared" si="2"/>
        <v/>
      </c>
      <c r="N114" s="84" t="str">
        <f>IF('Submission Template'!$BB$34=1,IF(AND('Submission Template'!Z110="yes",'Submission Template'!BY110&lt;&gt;""),ROUND(AVERAGE(BE$36:BE114),2),""),"")</f>
        <v/>
      </c>
      <c r="O114" s="85" t="str">
        <f>IF('Submission Template'!$BB$34=1,IF($AY114&gt;1,IF(AND('Submission Template'!Z110&lt;&gt;"no",'Submission Template'!BY110&lt;&gt;""),STDEV(BE$36:BE114),""),""),"")</f>
        <v/>
      </c>
      <c r="P114" s="86" t="str">
        <f>IF('Submission Template'!$BB$34=1,IF('Submission Template'!BY110&lt;&gt;"",Q113,""),"")</f>
        <v/>
      </c>
      <c r="Q114" s="86" t="str">
        <f>IF(AND('Submission Template'!$BB$34=1,'Submission Template'!$C110&lt;&gt;""),IF(OR($AY114=1,$AY114=0),0,IF('Submission Template'!$C110="initial",$Q113,IF('Submission Template'!Z110="yes",MAX(($P114+'Submission Template'!BY110-('Submission Template'!V$26+0.25*$O114)),0),$Q113))),"")</f>
        <v/>
      </c>
      <c r="R114" s="86" t="str">
        <f t="shared" si="17"/>
        <v/>
      </c>
      <c r="S114" s="87" t="str">
        <f t="shared" si="18"/>
        <v/>
      </c>
      <c r="T114" s="87" t="str">
        <f t="shared" si="19"/>
        <v/>
      </c>
      <c r="U114" s="88" t="str">
        <f>IF(Q114&lt;&gt;"",IF($BB114=1,IF(AND(T114&lt;&gt;1,S114=1,N114&lt;='Submission Template'!V$26),1,0),U113),"")</f>
        <v/>
      </c>
      <c r="V114" s="10"/>
      <c r="W114" s="10"/>
      <c r="X114" s="10"/>
      <c r="Y114" s="10"/>
      <c r="Z114" s="10"/>
      <c r="AA114" s="10"/>
      <c r="AB114" s="10"/>
      <c r="AC114" s="10"/>
      <c r="AD114" s="10"/>
      <c r="AE114" s="10"/>
      <c r="AF114" s="148"/>
      <c r="AG114" s="149" t="str">
        <f>IF(AND(OR('Submission Template'!U110="yes",AND('Submission Template'!Z110="yes",'Submission Template'!$P$16="yes")),'Submission Template'!AH110="yes"),"Test cannot be invalid AND included in CumSum",IF(OR(AND($Q114&gt;$R114,$N114&lt;&gt;""),AND($G114&gt;H114,$D114&lt;&gt;"")),"Warning:  CumSum statistic exceeds the Action Limit.",""))</f>
        <v/>
      </c>
      <c r="AH114" s="18"/>
      <c r="AI114" s="18"/>
      <c r="AJ114" s="18"/>
      <c r="AK114" s="150"/>
      <c r="AL114" s="187"/>
      <c r="AM114" s="6"/>
      <c r="AN114" s="6"/>
      <c r="AO114" s="6"/>
      <c r="AP114" s="6"/>
      <c r="AQ114" s="23"/>
      <c r="AR114" s="25">
        <f>IF(AND('Submission Template'!BT110&lt;&gt;"",'Submission Template'!S$26&lt;&gt;"",'Submission Template'!U110&lt;&gt;""),1,0)</f>
        <v>0</v>
      </c>
      <c r="AS114" s="25">
        <f>IF(AND('Submission Template'!BY110&lt;&gt;"",'Submission Template'!V$26&lt;&gt;"",'Submission Template'!Z110&lt;&gt;""),1,0)</f>
        <v>0</v>
      </c>
      <c r="AT114" s="25"/>
      <c r="AU114" s="25" t="str">
        <f t="shared" si="11"/>
        <v/>
      </c>
      <c r="AV114" s="25" t="str">
        <f t="shared" si="12"/>
        <v/>
      </c>
      <c r="AW114" s="25"/>
      <c r="AX114" s="25" t="str">
        <f>IF('Submission Template'!$C110&lt;&gt;"",IF('Submission Template'!BT110&lt;&gt;"",IF('Submission Template'!U110="yes",AX113+1,AX113),AX113),"")</f>
        <v/>
      </c>
      <c r="AY114" s="25" t="str">
        <f>IF('Submission Template'!$C110&lt;&gt;"",IF('Submission Template'!BY110&lt;&gt;"",IF('Submission Template'!Z110="yes",AY113+1,AY113),AY113),"")</f>
        <v/>
      </c>
      <c r="AZ114" s="25"/>
      <c r="BA114" s="25" t="str">
        <f>IF('Submission Template'!BT110&lt;&gt;"",IF('Submission Template'!U110="yes",1,0),"")</f>
        <v/>
      </c>
      <c r="BB114" s="25" t="str">
        <f>IF('Submission Template'!BY110&lt;&gt;"",IF('Submission Template'!Z110="yes",1,0),"")</f>
        <v/>
      </c>
      <c r="BC114" s="25"/>
      <c r="BD114" s="25" t="str">
        <f>IF(AND('Submission Template'!U110="yes",'Submission Template'!BT110&lt;&gt;""),'Submission Template'!BT110,"")</f>
        <v/>
      </c>
      <c r="BE114" s="25" t="str">
        <f>IF(AND('Submission Template'!Z110="yes",'Submission Template'!BY110&lt;&gt;""),'Submission Template'!BY110,"")</f>
        <v/>
      </c>
      <c r="BF114" s="25"/>
      <c r="BG114" s="25"/>
      <c r="BH114" s="25"/>
      <c r="BI114" s="27"/>
      <c r="BJ114" s="25"/>
      <c r="BK114" s="40" t="str">
        <f>IF(AND($B114&lt;&gt;"",'Submission Template'!$BA$34=1),IF(AND('Submission Template'!U110="yes",$AX114&gt;1,'Submission Template'!BT110&lt;&gt;""),ROUND((($AU114*$E114)/($D114-'Submission Template'!S$26))^2+1,1),""),"")</f>
        <v/>
      </c>
      <c r="BL114" s="40" t="str">
        <f>IF(AND($L114&lt;&gt;"",'Submission Template'!$BB$34=1),IF(AND('Submission Template'!Z110="yes",$AY114&gt;1,'Submission Template'!BY110&lt;&gt;""),ROUND((($AV114*$O114)/($N114-'Submission Template'!V$26))^2+1,1),""),"")</f>
        <v/>
      </c>
      <c r="BM114" s="55">
        <f t="shared" si="13"/>
        <v>8</v>
      </c>
      <c r="BN114" s="6"/>
      <c r="BO114" s="6"/>
      <c r="BP114" s="6"/>
      <c r="BQ114" s="6"/>
      <c r="BR114" s="6"/>
      <c r="BS114" s="6"/>
      <c r="BT114" s="6"/>
      <c r="BU114" s="6"/>
      <c r="BV114" s="6"/>
      <c r="BW114" s="6"/>
      <c r="BX114" s="6"/>
      <c r="BY114" s="6"/>
      <c r="BZ114" s="6"/>
      <c r="CA114" s="6"/>
      <c r="CB114" s="6"/>
      <c r="CC114" s="6"/>
      <c r="CD114" s="6"/>
      <c r="CE114" s="6"/>
      <c r="CF114" s="6"/>
      <c r="CG114" s="6"/>
      <c r="CH114" s="6"/>
      <c r="CI114" s="6"/>
      <c r="CJ114" s="6"/>
      <c r="CK114" s="6"/>
      <c r="CL114" s="6"/>
    </row>
    <row r="115" spans="1:90" x14ac:dyDescent="0.2">
      <c r="A115" s="10"/>
      <c r="B115" s="82" t="str">
        <f>IF('Submission Template'!$BA$34=1,$AX115,"")</f>
        <v/>
      </c>
      <c r="C115" s="83" t="str">
        <f t="shared" si="1"/>
        <v/>
      </c>
      <c r="D115" s="84" t="str">
        <f>IF('Submission Template'!$BA$34=1,IF(AND('Submission Template'!U111="yes",'Submission Template'!BT111&lt;&gt;""),ROUND(AVERAGE(BD$36:BD115),2),""),"")</f>
        <v/>
      </c>
      <c r="E115" s="85" t="str">
        <f>IF('Submission Template'!$BA$34=1,IF($AX115&gt;1,IF(AND('Submission Template'!U111&lt;&gt;"no",'Submission Template'!BT111&lt;&gt;""),STDEV(BD$36:BD115),""),""),"")</f>
        <v/>
      </c>
      <c r="F115" s="86" t="str">
        <f>IF('Submission Template'!$BA$34=1,IF('Submission Template'!BT111&lt;&gt;"",G114,""),"")</f>
        <v/>
      </c>
      <c r="G115" s="86" t="str">
        <f>IF(AND('Submission Template'!$BA$34=1,'Submission Template'!$C111&lt;&gt;""),IF(OR($AX115=1,$AX115=0),0,IF('Submission Template'!$C111="initial",$G114,IF('Submission Template'!U111="yes",MAX(($F115+'Submission Template'!BT111-('Submission Template'!S$26+0.25*$E115)),0),$G114))),"")</f>
        <v/>
      </c>
      <c r="H115" s="86" t="str">
        <f t="shared" si="14"/>
        <v/>
      </c>
      <c r="I115" s="87" t="str">
        <f t="shared" si="15"/>
        <v/>
      </c>
      <c r="J115" s="87" t="str">
        <f t="shared" si="16"/>
        <v/>
      </c>
      <c r="K115" s="88" t="str">
        <f>IF(G115&lt;&gt;"",IF($BA115=1,IF(AND(J115&lt;&gt;1,I115=1,D115&lt;='Submission Template'!S$26),1,0),K114),"")</f>
        <v/>
      </c>
      <c r="L115" s="82" t="str">
        <f>IF('Submission Template'!$BB$34=1,$AY115,"")</f>
        <v/>
      </c>
      <c r="M115" s="83" t="str">
        <f t="shared" si="2"/>
        <v/>
      </c>
      <c r="N115" s="84" t="str">
        <f>IF('Submission Template'!$BB$34=1,IF(AND('Submission Template'!Z111="yes",'Submission Template'!BY111&lt;&gt;""),ROUND(AVERAGE(BE$36:BE115),2),""),"")</f>
        <v/>
      </c>
      <c r="O115" s="85" t="str">
        <f>IF('Submission Template'!$BB$34=1,IF($AY115&gt;1,IF(AND('Submission Template'!Z111&lt;&gt;"no",'Submission Template'!BY111&lt;&gt;""),STDEV(BE$36:BE115),""),""),"")</f>
        <v/>
      </c>
      <c r="P115" s="86" t="str">
        <f>IF('Submission Template'!$BB$34=1,IF('Submission Template'!BY111&lt;&gt;"",Q114,""),"")</f>
        <v/>
      </c>
      <c r="Q115" s="86" t="str">
        <f>IF(AND('Submission Template'!$BB$34=1,'Submission Template'!$C111&lt;&gt;""),IF(OR($AY115=1,$AY115=0),0,IF('Submission Template'!$C111="initial",$Q114,IF('Submission Template'!Z111="yes",MAX(($P115+'Submission Template'!BY111-('Submission Template'!V$26+0.25*$O115)),0),$Q114))),"")</f>
        <v/>
      </c>
      <c r="R115" s="86" t="str">
        <f t="shared" si="17"/>
        <v/>
      </c>
      <c r="S115" s="87" t="str">
        <f t="shared" si="18"/>
        <v/>
      </c>
      <c r="T115" s="87" t="str">
        <f t="shared" si="19"/>
        <v/>
      </c>
      <c r="U115" s="88" t="str">
        <f>IF(Q115&lt;&gt;"",IF($BB115=1,IF(AND(T115&lt;&gt;1,S115=1,N115&lt;='Submission Template'!V$26),1,0),U114),"")</f>
        <v/>
      </c>
      <c r="V115" s="10"/>
      <c r="W115" s="10"/>
      <c r="X115" s="10"/>
      <c r="Y115" s="10"/>
      <c r="Z115" s="10"/>
      <c r="AA115" s="10"/>
      <c r="AB115" s="10"/>
      <c r="AC115" s="10"/>
      <c r="AD115" s="10"/>
      <c r="AE115" s="10"/>
      <c r="AF115" s="148"/>
      <c r="AG115" s="149" t="str">
        <f>IF(AND(OR('Submission Template'!U111="yes",AND('Submission Template'!Z111="yes",'Submission Template'!$P$16="yes")),'Submission Template'!AH111="yes"),"Test cannot be invalid AND included in CumSum",IF(OR(AND($Q115&gt;$R115,$N115&lt;&gt;""),AND($G115&gt;H115,$D115&lt;&gt;"")),"Warning:  CumSum statistic exceeds the Action Limit.",""))</f>
        <v/>
      </c>
      <c r="AH115" s="18"/>
      <c r="AI115" s="18"/>
      <c r="AJ115" s="18"/>
      <c r="AK115" s="150"/>
      <c r="AL115" s="187"/>
      <c r="AM115" s="6"/>
      <c r="AN115" s="6"/>
      <c r="AO115" s="6"/>
      <c r="AP115" s="6"/>
      <c r="AQ115" s="23"/>
      <c r="AR115" s="25">
        <f>IF(AND('Submission Template'!BT111&lt;&gt;"",'Submission Template'!S$26&lt;&gt;"",'Submission Template'!U111&lt;&gt;""),1,0)</f>
        <v>0</v>
      </c>
      <c r="AS115" s="25">
        <f>IF(AND('Submission Template'!BY111&lt;&gt;"",'Submission Template'!V$26&lt;&gt;"",'Submission Template'!Z111&lt;&gt;""),1,0)</f>
        <v>0</v>
      </c>
      <c r="AT115" s="25"/>
      <c r="AU115" s="25" t="str">
        <f t="shared" si="11"/>
        <v/>
      </c>
      <c r="AV115" s="25" t="str">
        <f t="shared" si="12"/>
        <v/>
      </c>
      <c r="AW115" s="25"/>
      <c r="AX115" s="25" t="str">
        <f>IF('Submission Template'!$C111&lt;&gt;"",IF('Submission Template'!BT111&lt;&gt;"",IF('Submission Template'!U111="yes",AX114+1,AX114),AX114),"")</f>
        <v/>
      </c>
      <c r="AY115" s="25" t="str">
        <f>IF('Submission Template'!$C111&lt;&gt;"",IF('Submission Template'!BY111&lt;&gt;"",IF('Submission Template'!Z111="yes",AY114+1,AY114),AY114),"")</f>
        <v/>
      </c>
      <c r="AZ115" s="25"/>
      <c r="BA115" s="25" t="str">
        <f>IF('Submission Template'!BT111&lt;&gt;"",IF('Submission Template'!U111="yes",1,0),"")</f>
        <v/>
      </c>
      <c r="BB115" s="25" t="str">
        <f>IF('Submission Template'!BY111&lt;&gt;"",IF('Submission Template'!Z111="yes",1,0),"")</f>
        <v/>
      </c>
      <c r="BC115" s="25"/>
      <c r="BD115" s="25" t="str">
        <f>IF(AND('Submission Template'!U111="yes",'Submission Template'!BT111&lt;&gt;""),'Submission Template'!BT111,"")</f>
        <v/>
      </c>
      <c r="BE115" s="25" t="str">
        <f>IF(AND('Submission Template'!Z111="yes",'Submission Template'!BY111&lt;&gt;""),'Submission Template'!BY111,"")</f>
        <v/>
      </c>
      <c r="BF115" s="25"/>
      <c r="BG115" s="25"/>
      <c r="BH115" s="25"/>
      <c r="BI115" s="27"/>
      <c r="BJ115" s="25"/>
      <c r="BK115" s="40" t="str">
        <f>IF(AND($B115&lt;&gt;"",'Submission Template'!$BA$34=1),IF(AND('Submission Template'!U111="yes",$AX115&gt;1,'Submission Template'!BT111&lt;&gt;""),ROUND((($AU115*$E115)/($D115-'Submission Template'!S$26))^2+1,1),""),"")</f>
        <v/>
      </c>
      <c r="BL115" s="40" t="str">
        <f>IF(AND($L115&lt;&gt;"",'Submission Template'!$BB$34=1),IF(AND('Submission Template'!Z111="yes",$AY115&gt;1,'Submission Template'!BY111&lt;&gt;""),ROUND((($AV115*$O115)/($N115-'Submission Template'!V$26))^2+1,1),""),"")</f>
        <v/>
      </c>
      <c r="BM115" s="55">
        <f t="shared" si="13"/>
        <v>8</v>
      </c>
      <c r="BN115" s="6"/>
      <c r="BO115" s="6"/>
      <c r="BP115" s="6"/>
      <c r="BQ115" s="6"/>
      <c r="BR115" s="6"/>
      <c r="BS115" s="6"/>
      <c r="BT115" s="6"/>
      <c r="BU115" s="6"/>
      <c r="BV115" s="6"/>
      <c r="BW115" s="6"/>
      <c r="BX115" s="6"/>
      <c r="BY115" s="6"/>
      <c r="BZ115" s="6"/>
      <c r="CA115" s="6"/>
      <c r="CB115" s="6"/>
      <c r="CC115" s="6"/>
      <c r="CD115" s="6"/>
      <c r="CE115" s="6"/>
      <c r="CF115" s="6"/>
      <c r="CG115" s="6"/>
      <c r="CH115" s="6"/>
      <c r="CI115" s="6"/>
      <c r="CJ115" s="6"/>
      <c r="CK115" s="6"/>
      <c r="CL115" s="6"/>
    </row>
    <row r="116" spans="1:90" x14ac:dyDescent="0.2">
      <c r="A116" s="10"/>
      <c r="B116" s="82" t="str">
        <f>IF('Submission Template'!$BA$34=1,$AX116,"")</f>
        <v/>
      </c>
      <c r="C116" s="83" t="str">
        <f t="shared" si="1"/>
        <v/>
      </c>
      <c r="D116" s="84" t="str">
        <f>IF('Submission Template'!$BA$34=1,IF(AND('Submission Template'!U112="yes",'Submission Template'!BT112&lt;&gt;""),ROUND(AVERAGE(BD$36:BD116),2),""),"")</f>
        <v/>
      </c>
      <c r="E116" s="85" t="str">
        <f>IF('Submission Template'!$BA$34=1,IF($AX116&gt;1,IF(AND('Submission Template'!U112&lt;&gt;"no",'Submission Template'!BT112&lt;&gt;""),STDEV(BD$36:BD116),""),""),"")</f>
        <v/>
      </c>
      <c r="F116" s="86" t="str">
        <f>IF('Submission Template'!$BA$34=1,IF('Submission Template'!BT112&lt;&gt;"",G115,""),"")</f>
        <v/>
      </c>
      <c r="G116" s="86" t="str">
        <f>IF(AND('Submission Template'!$BA$34=1,'Submission Template'!$C112&lt;&gt;""),IF(OR($AX116=1,$AX116=0),0,IF('Submission Template'!$C112="initial",$G115,IF('Submission Template'!U112="yes",MAX(($F116+'Submission Template'!BT112-('Submission Template'!S$26+0.25*$E116)),0),$G115))),"")</f>
        <v/>
      </c>
      <c r="H116" s="86" t="str">
        <f t="shared" si="14"/>
        <v/>
      </c>
      <c r="I116" s="87" t="str">
        <f t="shared" si="15"/>
        <v/>
      </c>
      <c r="J116" s="87" t="str">
        <f t="shared" si="16"/>
        <v/>
      </c>
      <c r="K116" s="88" t="str">
        <f>IF(G116&lt;&gt;"",IF($BA116=1,IF(AND(J116&lt;&gt;1,I116=1,D116&lt;='Submission Template'!S$26),1,0),K115),"")</f>
        <v/>
      </c>
      <c r="L116" s="82" t="str">
        <f>IF('Submission Template'!$BB$34=1,$AY116,"")</f>
        <v/>
      </c>
      <c r="M116" s="83" t="str">
        <f t="shared" si="2"/>
        <v/>
      </c>
      <c r="N116" s="84" t="str">
        <f>IF('Submission Template'!$BB$34=1,IF(AND('Submission Template'!Z112="yes",'Submission Template'!BY112&lt;&gt;""),ROUND(AVERAGE(BE$36:BE116),2),""),"")</f>
        <v/>
      </c>
      <c r="O116" s="85" t="str">
        <f>IF('Submission Template'!$BB$34=1,IF($AY116&gt;1,IF(AND('Submission Template'!Z112&lt;&gt;"no",'Submission Template'!BY112&lt;&gt;""),STDEV(BE$36:BE116),""),""),"")</f>
        <v/>
      </c>
      <c r="P116" s="86" t="str">
        <f>IF('Submission Template'!$BB$34=1,IF('Submission Template'!BY112&lt;&gt;"",Q115,""),"")</f>
        <v/>
      </c>
      <c r="Q116" s="86" t="str">
        <f>IF(AND('Submission Template'!$BB$34=1,'Submission Template'!$C112&lt;&gt;""),IF(OR($AY116=1,$AY116=0),0,IF('Submission Template'!$C112="initial",$Q115,IF('Submission Template'!Z112="yes",MAX(($P116+'Submission Template'!BY112-('Submission Template'!V$26+0.25*$O116)),0),$Q115))),"")</f>
        <v/>
      </c>
      <c r="R116" s="86" t="str">
        <f t="shared" si="17"/>
        <v/>
      </c>
      <c r="S116" s="87" t="str">
        <f t="shared" si="18"/>
        <v/>
      </c>
      <c r="T116" s="87" t="str">
        <f t="shared" si="19"/>
        <v/>
      </c>
      <c r="U116" s="88" t="str">
        <f>IF(Q116&lt;&gt;"",IF($BB116=1,IF(AND(T116&lt;&gt;1,S116=1,N116&lt;='Submission Template'!V$26),1,0),U115),"")</f>
        <v/>
      </c>
      <c r="V116" s="10"/>
      <c r="W116" s="10"/>
      <c r="X116" s="10"/>
      <c r="Y116" s="10"/>
      <c r="Z116" s="10"/>
      <c r="AA116" s="10"/>
      <c r="AB116" s="10"/>
      <c r="AC116" s="10"/>
      <c r="AD116" s="10"/>
      <c r="AE116" s="10"/>
      <c r="AF116" s="148"/>
      <c r="AG116" s="149" t="str">
        <f>IF(AND(OR('Submission Template'!U112="yes",AND('Submission Template'!Z112="yes",'Submission Template'!$P$16="yes")),'Submission Template'!AH112="yes"),"Test cannot be invalid AND included in CumSum",IF(OR(AND($Q116&gt;$R116,$N116&lt;&gt;""),AND($G116&gt;H116,$D116&lt;&gt;"")),"Warning:  CumSum statistic exceeds the Action Limit.",""))</f>
        <v/>
      </c>
      <c r="AH116" s="18"/>
      <c r="AI116" s="18"/>
      <c r="AJ116" s="18"/>
      <c r="AK116" s="150"/>
      <c r="AL116" s="187"/>
      <c r="AM116" s="6"/>
      <c r="AN116" s="6"/>
      <c r="AO116" s="6"/>
      <c r="AP116" s="6"/>
      <c r="AQ116" s="23"/>
      <c r="AR116" s="25">
        <f>IF(AND('Submission Template'!BT112&lt;&gt;"",'Submission Template'!S$26&lt;&gt;"",'Submission Template'!U112&lt;&gt;""),1,0)</f>
        <v>0</v>
      </c>
      <c r="AS116" s="25">
        <f>IF(AND('Submission Template'!BY112&lt;&gt;"",'Submission Template'!V$26&lt;&gt;"",'Submission Template'!Z112&lt;&gt;""),1,0)</f>
        <v>0</v>
      </c>
      <c r="AT116" s="25"/>
      <c r="AU116" s="25" t="str">
        <f t="shared" si="11"/>
        <v/>
      </c>
      <c r="AV116" s="25" t="str">
        <f t="shared" si="12"/>
        <v/>
      </c>
      <c r="AW116" s="25"/>
      <c r="AX116" s="25" t="str">
        <f>IF('Submission Template'!$C112&lt;&gt;"",IF('Submission Template'!BT112&lt;&gt;"",IF('Submission Template'!U112="yes",AX115+1,AX115),AX115),"")</f>
        <v/>
      </c>
      <c r="AY116" s="25" t="str">
        <f>IF('Submission Template'!$C112&lt;&gt;"",IF('Submission Template'!BY112&lt;&gt;"",IF('Submission Template'!Z112="yes",AY115+1,AY115),AY115),"")</f>
        <v/>
      </c>
      <c r="AZ116" s="25"/>
      <c r="BA116" s="25" t="str">
        <f>IF('Submission Template'!BT112&lt;&gt;"",IF('Submission Template'!U112="yes",1,0),"")</f>
        <v/>
      </c>
      <c r="BB116" s="25" t="str">
        <f>IF('Submission Template'!BY112&lt;&gt;"",IF('Submission Template'!Z112="yes",1,0),"")</f>
        <v/>
      </c>
      <c r="BC116" s="25"/>
      <c r="BD116" s="25" t="str">
        <f>IF(AND('Submission Template'!U112="yes",'Submission Template'!BT112&lt;&gt;""),'Submission Template'!BT112,"")</f>
        <v/>
      </c>
      <c r="BE116" s="25" t="str">
        <f>IF(AND('Submission Template'!Z112="yes",'Submission Template'!BY112&lt;&gt;""),'Submission Template'!BY112,"")</f>
        <v/>
      </c>
      <c r="BF116" s="25"/>
      <c r="BG116" s="25"/>
      <c r="BH116" s="25"/>
      <c r="BI116" s="27"/>
      <c r="BJ116" s="25"/>
      <c r="BK116" s="40" t="str">
        <f>IF(AND($B116&lt;&gt;"",'Submission Template'!$BA$34=1),IF(AND('Submission Template'!U112="yes",$AX116&gt;1,'Submission Template'!BT112&lt;&gt;""),ROUND((($AU116*$E116)/($D116-'Submission Template'!S$26))^2+1,1),""),"")</f>
        <v/>
      </c>
      <c r="BL116" s="40" t="str">
        <f>IF(AND($L116&lt;&gt;"",'Submission Template'!$BB$34=1),IF(AND('Submission Template'!Z112="yes",$AY116&gt;1,'Submission Template'!BY112&lt;&gt;""),ROUND((($AV116*$O116)/($N116-'Submission Template'!V$26))^2+1,1),""),"")</f>
        <v/>
      </c>
      <c r="BM116" s="55">
        <f t="shared" si="13"/>
        <v>8</v>
      </c>
      <c r="BN116" s="6"/>
      <c r="BO116" s="6"/>
      <c r="BP116" s="6"/>
      <c r="BQ116" s="6"/>
      <c r="BR116" s="6"/>
      <c r="BS116" s="6"/>
      <c r="BT116" s="6"/>
      <c r="BU116" s="6"/>
      <c r="BV116" s="6"/>
      <c r="BW116" s="6"/>
      <c r="BX116" s="6"/>
      <c r="BY116" s="6"/>
      <c r="BZ116" s="6"/>
      <c r="CA116" s="6"/>
      <c r="CB116" s="6"/>
      <c r="CC116" s="6"/>
      <c r="CD116" s="6"/>
      <c r="CE116" s="6"/>
      <c r="CF116" s="6"/>
      <c r="CG116" s="6"/>
      <c r="CH116" s="6"/>
      <c r="CI116" s="6"/>
      <c r="CJ116" s="6"/>
      <c r="CK116" s="6"/>
      <c r="CL116" s="6"/>
    </row>
    <row r="117" spans="1:90" x14ac:dyDescent="0.2">
      <c r="A117" s="10"/>
      <c r="B117" s="82" t="str">
        <f>IF('Submission Template'!$BA$34=1,$AX117,"")</f>
        <v/>
      </c>
      <c r="C117" s="83" t="str">
        <f t="shared" si="1"/>
        <v/>
      </c>
      <c r="D117" s="84" t="str">
        <f>IF('Submission Template'!$BA$34=1,IF(AND('Submission Template'!U113="yes",'Submission Template'!BT113&lt;&gt;""),ROUND(AVERAGE(BD$36:BD117),2),""),"")</f>
        <v/>
      </c>
      <c r="E117" s="85" t="str">
        <f>IF('Submission Template'!$BA$34=1,IF($AX117&gt;1,IF(AND('Submission Template'!U113&lt;&gt;"no",'Submission Template'!BT113&lt;&gt;""),STDEV(BD$36:BD117),""),""),"")</f>
        <v/>
      </c>
      <c r="F117" s="86" t="str">
        <f>IF('Submission Template'!$BA$34=1,IF('Submission Template'!BT113&lt;&gt;"",G116,""),"")</f>
        <v/>
      </c>
      <c r="G117" s="86" t="str">
        <f>IF(AND('Submission Template'!$BA$34=1,'Submission Template'!$C113&lt;&gt;""),IF(OR($AX117=1,$AX117=0),0,IF('Submission Template'!$C113="initial",$G116,IF('Submission Template'!U113="yes",MAX(($F117+'Submission Template'!BT113-('Submission Template'!S$26+0.25*$E117)),0),$G116))),"")</f>
        <v/>
      </c>
      <c r="H117" s="86" t="str">
        <f t="shared" si="14"/>
        <v/>
      </c>
      <c r="I117" s="87" t="str">
        <f t="shared" si="15"/>
        <v/>
      </c>
      <c r="J117" s="87" t="str">
        <f t="shared" si="16"/>
        <v/>
      </c>
      <c r="K117" s="88" t="str">
        <f>IF(G117&lt;&gt;"",IF($BA117=1,IF(AND(J117&lt;&gt;1,I117=1,D117&lt;='Submission Template'!S$26),1,0),K116),"")</f>
        <v/>
      </c>
      <c r="L117" s="82" t="str">
        <f>IF('Submission Template'!$BB$34=1,$AY117,"")</f>
        <v/>
      </c>
      <c r="M117" s="83" t="str">
        <f t="shared" si="2"/>
        <v/>
      </c>
      <c r="N117" s="84" t="str">
        <f>IF('Submission Template'!$BB$34=1,IF(AND('Submission Template'!Z113="yes",'Submission Template'!BY113&lt;&gt;""),ROUND(AVERAGE(BE$36:BE117),2),""),"")</f>
        <v/>
      </c>
      <c r="O117" s="85" t="str">
        <f>IF('Submission Template'!$BB$34=1,IF($AY117&gt;1,IF(AND('Submission Template'!Z113&lt;&gt;"no",'Submission Template'!BY113&lt;&gt;""),STDEV(BE$36:BE117),""),""),"")</f>
        <v/>
      </c>
      <c r="P117" s="86" t="str">
        <f>IF('Submission Template'!$BB$34=1,IF('Submission Template'!BY113&lt;&gt;"",Q116,""),"")</f>
        <v/>
      </c>
      <c r="Q117" s="86" t="str">
        <f>IF(AND('Submission Template'!$BB$34=1,'Submission Template'!$C113&lt;&gt;""),IF(OR($AY117=1,$AY117=0),0,IF('Submission Template'!$C113="initial",$Q116,IF('Submission Template'!Z113="yes",MAX(($P117+'Submission Template'!BY113-('Submission Template'!V$26+0.25*$O117)),0),$Q116))),"")</f>
        <v/>
      </c>
      <c r="R117" s="86" t="str">
        <f t="shared" si="17"/>
        <v/>
      </c>
      <c r="S117" s="87" t="str">
        <f t="shared" si="18"/>
        <v/>
      </c>
      <c r="T117" s="87" t="str">
        <f t="shared" si="19"/>
        <v/>
      </c>
      <c r="U117" s="88" t="str">
        <f>IF(Q117&lt;&gt;"",IF($BB117=1,IF(AND(T117&lt;&gt;1,S117=1,N117&lt;='Submission Template'!V$26),1,0),U116),"")</f>
        <v/>
      </c>
      <c r="V117" s="10"/>
      <c r="W117" s="10"/>
      <c r="X117" s="10"/>
      <c r="Y117" s="10"/>
      <c r="Z117" s="10"/>
      <c r="AA117" s="10"/>
      <c r="AB117" s="10"/>
      <c r="AC117" s="10"/>
      <c r="AD117" s="10"/>
      <c r="AE117" s="10"/>
      <c r="AF117" s="148"/>
      <c r="AG117" s="149" t="str">
        <f>IF(AND(OR('Submission Template'!U113="yes",AND('Submission Template'!Z113="yes",'Submission Template'!$P$16="yes")),'Submission Template'!AH113="yes"),"Test cannot be invalid AND included in CumSum",IF(OR(AND($Q117&gt;$R117,$N117&lt;&gt;""),AND($G117&gt;H117,$D117&lt;&gt;"")),"Warning:  CumSum statistic exceeds the Action Limit.",""))</f>
        <v/>
      </c>
      <c r="AH117" s="18"/>
      <c r="AI117" s="18"/>
      <c r="AJ117" s="18"/>
      <c r="AK117" s="150"/>
      <c r="AL117" s="187"/>
      <c r="AM117" s="6"/>
      <c r="AN117" s="6"/>
      <c r="AO117" s="6"/>
      <c r="AP117" s="6"/>
      <c r="AQ117" s="23"/>
      <c r="AR117" s="25">
        <f>IF(AND('Submission Template'!BT113&lt;&gt;"",'Submission Template'!S$26&lt;&gt;"",'Submission Template'!U113&lt;&gt;""),1,0)</f>
        <v>0</v>
      </c>
      <c r="AS117" s="25">
        <f>IF(AND('Submission Template'!BY113&lt;&gt;"",'Submission Template'!V$26&lt;&gt;"",'Submission Template'!Z113&lt;&gt;""),1,0)</f>
        <v>0</v>
      </c>
      <c r="AT117" s="25"/>
      <c r="AU117" s="25" t="str">
        <f t="shared" si="11"/>
        <v/>
      </c>
      <c r="AV117" s="25" t="str">
        <f t="shared" si="12"/>
        <v/>
      </c>
      <c r="AW117" s="25"/>
      <c r="AX117" s="25" t="str">
        <f>IF('Submission Template'!$C113&lt;&gt;"",IF('Submission Template'!BT113&lt;&gt;"",IF('Submission Template'!U113="yes",AX116+1,AX116),AX116),"")</f>
        <v/>
      </c>
      <c r="AY117" s="25" t="str">
        <f>IF('Submission Template'!$C113&lt;&gt;"",IF('Submission Template'!BY113&lt;&gt;"",IF('Submission Template'!Z113="yes",AY116+1,AY116),AY116),"")</f>
        <v/>
      </c>
      <c r="AZ117" s="25"/>
      <c r="BA117" s="25" t="str">
        <f>IF('Submission Template'!BT113&lt;&gt;"",IF('Submission Template'!U113="yes",1,0),"")</f>
        <v/>
      </c>
      <c r="BB117" s="25" t="str">
        <f>IF('Submission Template'!BY113&lt;&gt;"",IF('Submission Template'!Z113="yes",1,0),"")</f>
        <v/>
      </c>
      <c r="BC117" s="25"/>
      <c r="BD117" s="25" t="str">
        <f>IF(AND('Submission Template'!U113="yes",'Submission Template'!BT113&lt;&gt;""),'Submission Template'!BT113,"")</f>
        <v/>
      </c>
      <c r="BE117" s="25" t="str">
        <f>IF(AND('Submission Template'!Z113="yes",'Submission Template'!BY113&lt;&gt;""),'Submission Template'!BY113,"")</f>
        <v/>
      </c>
      <c r="BF117" s="25"/>
      <c r="BG117" s="25"/>
      <c r="BH117" s="25"/>
      <c r="BI117" s="27"/>
      <c r="BJ117" s="25"/>
      <c r="BK117" s="40" t="str">
        <f>IF(AND($B117&lt;&gt;"",'Submission Template'!$BA$34=1),IF(AND('Submission Template'!U113="yes",$AX117&gt;1,'Submission Template'!BT113&lt;&gt;""),ROUND((($AU117*$E117)/($D117-'Submission Template'!S$26))^2+1,1),""),"")</f>
        <v/>
      </c>
      <c r="BL117" s="40" t="str">
        <f>IF(AND($L117&lt;&gt;"",'Submission Template'!$BB$34=1),IF(AND('Submission Template'!Z113="yes",$AY117&gt;1,'Submission Template'!BY113&lt;&gt;""),ROUND((($AV117*$O117)/($N117-'Submission Template'!V$26))^2+1,1),""),"")</f>
        <v/>
      </c>
      <c r="BM117" s="55">
        <f t="shared" si="13"/>
        <v>8</v>
      </c>
      <c r="BN117" s="6"/>
      <c r="BO117" s="6"/>
      <c r="BP117" s="6"/>
      <c r="BQ117" s="6"/>
      <c r="BR117" s="6"/>
      <c r="BS117" s="6"/>
      <c r="BT117" s="6"/>
      <c r="BU117" s="6"/>
      <c r="BV117" s="6"/>
      <c r="BW117" s="6"/>
      <c r="BX117" s="6"/>
      <c r="BY117" s="6"/>
      <c r="BZ117" s="6"/>
      <c r="CA117" s="6"/>
      <c r="CB117" s="6"/>
      <c r="CC117" s="6"/>
      <c r="CD117" s="6"/>
      <c r="CE117" s="6"/>
      <c r="CF117" s="6"/>
      <c r="CG117" s="6"/>
      <c r="CH117" s="6"/>
      <c r="CI117" s="6"/>
      <c r="CJ117" s="6"/>
      <c r="CK117" s="6"/>
      <c r="CL117" s="6"/>
    </row>
    <row r="118" spans="1:90" x14ac:dyDescent="0.2">
      <c r="A118" s="10"/>
      <c r="B118" s="82" t="str">
        <f>IF('Submission Template'!$BA$34=1,$AX118,"")</f>
        <v/>
      </c>
      <c r="C118" s="83" t="str">
        <f t="shared" si="1"/>
        <v/>
      </c>
      <c r="D118" s="84" t="str">
        <f>IF('Submission Template'!$BA$34=1,IF(AND('Submission Template'!U114="yes",'Submission Template'!BT114&lt;&gt;""),ROUND(AVERAGE(BD$36:BD118),2),""),"")</f>
        <v/>
      </c>
      <c r="E118" s="85" t="str">
        <f>IF('Submission Template'!$BA$34=1,IF($AX118&gt;1,IF(AND('Submission Template'!U114&lt;&gt;"no",'Submission Template'!BT114&lt;&gt;""),STDEV(BD$36:BD118),""),""),"")</f>
        <v/>
      </c>
      <c r="F118" s="86" t="str">
        <f>IF('Submission Template'!$BA$34=1,IF('Submission Template'!BT114&lt;&gt;"",G117,""),"")</f>
        <v/>
      </c>
      <c r="G118" s="86" t="str">
        <f>IF(AND('Submission Template'!$BA$34=1,'Submission Template'!$C114&lt;&gt;""),IF(OR($AX118=1,$AX118=0),0,IF('Submission Template'!$C114="initial",$G117,IF('Submission Template'!U114="yes",MAX(($F118+'Submission Template'!BT114-('Submission Template'!S$26+0.25*$E118)),0),$G117))),"")</f>
        <v/>
      </c>
      <c r="H118" s="86" t="str">
        <f t="shared" si="14"/>
        <v/>
      </c>
      <c r="I118" s="87" t="str">
        <f t="shared" si="15"/>
        <v/>
      </c>
      <c r="J118" s="87" t="str">
        <f t="shared" si="16"/>
        <v/>
      </c>
      <c r="K118" s="88" t="str">
        <f>IF(G118&lt;&gt;"",IF($BA118=1,IF(AND(J118&lt;&gt;1,I118=1,D118&lt;='Submission Template'!S$26),1,0),K117),"")</f>
        <v/>
      </c>
      <c r="L118" s="82" t="str">
        <f>IF('Submission Template'!$BB$34=1,$AY118,"")</f>
        <v/>
      </c>
      <c r="M118" s="83" t="str">
        <f t="shared" si="2"/>
        <v/>
      </c>
      <c r="N118" s="84" t="str">
        <f>IF('Submission Template'!$BB$34=1,IF(AND('Submission Template'!Z114="yes",'Submission Template'!BY114&lt;&gt;""),ROUND(AVERAGE(BE$36:BE118),2),""),"")</f>
        <v/>
      </c>
      <c r="O118" s="85" t="str">
        <f>IF('Submission Template'!$BB$34=1,IF($AY118&gt;1,IF(AND('Submission Template'!Z114&lt;&gt;"no",'Submission Template'!BY114&lt;&gt;""),STDEV(BE$36:BE118),""),""),"")</f>
        <v/>
      </c>
      <c r="P118" s="86" t="str">
        <f>IF('Submission Template'!$BB$34=1,IF('Submission Template'!BY114&lt;&gt;"",Q117,""),"")</f>
        <v/>
      </c>
      <c r="Q118" s="86" t="str">
        <f>IF(AND('Submission Template'!$BB$34=1,'Submission Template'!$C114&lt;&gt;""),IF(OR($AY118=1,$AY118=0),0,IF('Submission Template'!$C114="initial",$Q117,IF('Submission Template'!Z114="yes",MAX(($P118+'Submission Template'!BY114-('Submission Template'!V$26+0.25*$O118)),0),$Q117))),"")</f>
        <v/>
      </c>
      <c r="R118" s="86" t="str">
        <f t="shared" si="17"/>
        <v/>
      </c>
      <c r="S118" s="87" t="str">
        <f t="shared" si="18"/>
        <v/>
      </c>
      <c r="T118" s="87" t="str">
        <f t="shared" si="19"/>
        <v/>
      </c>
      <c r="U118" s="88" t="str">
        <f>IF(Q118&lt;&gt;"",IF($BB118=1,IF(AND(T118&lt;&gt;1,S118=1,N118&lt;='Submission Template'!V$26),1,0),U117),"")</f>
        <v/>
      </c>
      <c r="V118" s="10"/>
      <c r="W118" s="10"/>
      <c r="X118" s="10"/>
      <c r="Y118" s="10"/>
      <c r="Z118" s="10"/>
      <c r="AA118" s="10"/>
      <c r="AB118" s="10"/>
      <c r="AC118" s="10"/>
      <c r="AD118" s="10"/>
      <c r="AE118" s="10"/>
      <c r="AF118" s="148"/>
      <c r="AG118" s="149" t="str">
        <f>IF(AND(OR('Submission Template'!U114="yes",AND('Submission Template'!Z114="yes",'Submission Template'!$P$16="yes")),'Submission Template'!AH114="yes"),"Test cannot be invalid AND included in CumSum",IF(OR(AND($Q118&gt;$R118,$N118&lt;&gt;""),AND($G118&gt;H118,$D118&lt;&gt;"")),"Warning:  CumSum statistic exceeds the Action Limit.",""))</f>
        <v/>
      </c>
      <c r="AH118" s="18"/>
      <c r="AI118" s="18"/>
      <c r="AJ118" s="18"/>
      <c r="AK118" s="150"/>
      <c r="AL118" s="187"/>
      <c r="AM118" s="6"/>
      <c r="AN118" s="6"/>
      <c r="AO118" s="6"/>
      <c r="AP118" s="6"/>
      <c r="AQ118" s="23"/>
      <c r="AR118" s="25">
        <f>IF(AND('Submission Template'!BT114&lt;&gt;"",'Submission Template'!S$26&lt;&gt;"",'Submission Template'!U114&lt;&gt;""),1,0)</f>
        <v>0</v>
      </c>
      <c r="AS118" s="25">
        <f>IF(AND('Submission Template'!BY114&lt;&gt;"",'Submission Template'!V$26&lt;&gt;"",'Submission Template'!Z114&lt;&gt;""),1,0)</f>
        <v>0</v>
      </c>
      <c r="AT118" s="25"/>
      <c r="AU118" s="25" t="str">
        <f t="shared" si="11"/>
        <v/>
      </c>
      <c r="AV118" s="25" t="str">
        <f t="shared" si="12"/>
        <v/>
      </c>
      <c r="AW118" s="25"/>
      <c r="AX118" s="25" t="str">
        <f>IF('Submission Template'!$C114&lt;&gt;"",IF('Submission Template'!BT114&lt;&gt;"",IF('Submission Template'!U114="yes",AX117+1,AX117),AX117),"")</f>
        <v/>
      </c>
      <c r="AY118" s="25" t="str">
        <f>IF('Submission Template'!$C114&lt;&gt;"",IF('Submission Template'!BY114&lt;&gt;"",IF('Submission Template'!Z114="yes",AY117+1,AY117),AY117),"")</f>
        <v/>
      </c>
      <c r="AZ118" s="25"/>
      <c r="BA118" s="25" t="str">
        <f>IF('Submission Template'!BT114&lt;&gt;"",IF('Submission Template'!U114="yes",1,0),"")</f>
        <v/>
      </c>
      <c r="BB118" s="25" t="str">
        <f>IF('Submission Template'!BY114&lt;&gt;"",IF('Submission Template'!Z114="yes",1,0),"")</f>
        <v/>
      </c>
      <c r="BC118" s="25"/>
      <c r="BD118" s="25" t="str">
        <f>IF(AND('Submission Template'!U114="yes",'Submission Template'!BT114&lt;&gt;""),'Submission Template'!BT114,"")</f>
        <v/>
      </c>
      <c r="BE118" s="25" t="str">
        <f>IF(AND('Submission Template'!Z114="yes",'Submission Template'!BY114&lt;&gt;""),'Submission Template'!BY114,"")</f>
        <v/>
      </c>
      <c r="BF118" s="25"/>
      <c r="BG118" s="25"/>
      <c r="BH118" s="25"/>
      <c r="BI118" s="27"/>
      <c r="BJ118" s="25"/>
      <c r="BK118" s="40" t="str">
        <f>IF(AND($B118&lt;&gt;"",'Submission Template'!$BA$34=1),IF(AND('Submission Template'!U114="yes",$AX118&gt;1,'Submission Template'!BT114&lt;&gt;""),ROUND((($AU118*$E118)/($D118-'Submission Template'!S$26))^2+1,1),""),"")</f>
        <v/>
      </c>
      <c r="BL118" s="40" t="str">
        <f>IF(AND($L118&lt;&gt;"",'Submission Template'!$BB$34=1),IF(AND('Submission Template'!Z114="yes",$AY118&gt;1,'Submission Template'!BY114&lt;&gt;""),ROUND((($AV118*$O118)/($N118-'Submission Template'!V$26))^2+1,1),""),"")</f>
        <v/>
      </c>
      <c r="BM118" s="55">
        <f t="shared" si="13"/>
        <v>8</v>
      </c>
      <c r="BN118" s="6"/>
      <c r="BO118" s="6"/>
      <c r="BP118" s="6"/>
      <c r="BQ118" s="6"/>
      <c r="BR118" s="6"/>
      <c r="BS118" s="6"/>
      <c r="BT118" s="6"/>
      <c r="BU118" s="6"/>
      <c r="BV118" s="6"/>
      <c r="BW118" s="6"/>
      <c r="BX118" s="6"/>
      <c r="BY118" s="6"/>
      <c r="BZ118" s="6"/>
      <c r="CA118" s="6"/>
      <c r="CB118" s="6"/>
      <c r="CC118" s="6"/>
      <c r="CD118" s="6"/>
      <c r="CE118" s="6"/>
      <c r="CF118" s="6"/>
      <c r="CG118" s="6"/>
      <c r="CH118" s="6"/>
      <c r="CI118" s="6"/>
      <c r="CJ118" s="6"/>
      <c r="CK118" s="6"/>
      <c r="CL118" s="6"/>
    </row>
    <row r="119" spans="1:90" x14ac:dyDescent="0.2">
      <c r="A119" s="10"/>
      <c r="B119" s="82" t="str">
        <f>IF('Submission Template'!$BA$34=1,$AX119,"")</f>
        <v/>
      </c>
      <c r="C119" s="83" t="str">
        <f t="shared" si="1"/>
        <v/>
      </c>
      <c r="D119" s="84" t="str">
        <f>IF('Submission Template'!$BA$34=1,IF(AND('Submission Template'!U115="yes",'Submission Template'!BT115&lt;&gt;""),ROUND(AVERAGE(BD$36:BD119),2),""),"")</f>
        <v/>
      </c>
      <c r="E119" s="85" t="str">
        <f>IF('Submission Template'!$BA$34=1,IF($AX119&gt;1,IF(AND('Submission Template'!U115&lt;&gt;"no",'Submission Template'!BT115&lt;&gt;""),STDEV(BD$36:BD119),""),""),"")</f>
        <v/>
      </c>
      <c r="F119" s="86" t="str">
        <f>IF('Submission Template'!$BA$34=1,IF('Submission Template'!BT115&lt;&gt;"",G118,""),"")</f>
        <v/>
      </c>
      <c r="G119" s="86" t="str">
        <f>IF(AND('Submission Template'!$BA$34=1,'Submission Template'!$C115&lt;&gt;""),IF(OR($AX119=1,$AX119=0),0,IF('Submission Template'!$C115="initial",$G118,IF('Submission Template'!U115="yes",MAX(($F119+'Submission Template'!BT115-('Submission Template'!S$26+0.25*$E119)),0),$G118))),"")</f>
        <v/>
      </c>
      <c r="H119" s="86" t="str">
        <f t="shared" si="14"/>
        <v/>
      </c>
      <c r="I119" s="87" t="str">
        <f t="shared" si="15"/>
        <v/>
      </c>
      <c r="J119" s="87" t="str">
        <f t="shared" si="16"/>
        <v/>
      </c>
      <c r="K119" s="88" t="str">
        <f>IF(G119&lt;&gt;"",IF($BA119=1,IF(AND(J119&lt;&gt;1,I119=1,D119&lt;='Submission Template'!S$26),1,0),K118),"")</f>
        <v/>
      </c>
      <c r="L119" s="82" t="str">
        <f>IF('Submission Template'!$BB$34=1,$AY119,"")</f>
        <v/>
      </c>
      <c r="M119" s="83" t="str">
        <f t="shared" si="2"/>
        <v/>
      </c>
      <c r="N119" s="84" t="str">
        <f>IF('Submission Template'!$BB$34=1,IF(AND('Submission Template'!Z115="yes",'Submission Template'!BY115&lt;&gt;""),ROUND(AVERAGE(BE$36:BE119),2),""),"")</f>
        <v/>
      </c>
      <c r="O119" s="85" t="str">
        <f>IF('Submission Template'!$BB$34=1,IF($AY119&gt;1,IF(AND('Submission Template'!Z115&lt;&gt;"no",'Submission Template'!BY115&lt;&gt;""),STDEV(BE$36:BE119),""),""),"")</f>
        <v/>
      </c>
      <c r="P119" s="86" t="str">
        <f>IF('Submission Template'!$BB$34=1,IF('Submission Template'!BY115&lt;&gt;"",Q118,""),"")</f>
        <v/>
      </c>
      <c r="Q119" s="86" t="str">
        <f>IF(AND('Submission Template'!$BB$34=1,'Submission Template'!$C115&lt;&gt;""),IF(OR($AY119=1,$AY119=0),0,IF('Submission Template'!$C115="initial",$Q118,IF('Submission Template'!Z115="yes",MAX(($P119+'Submission Template'!BY115-('Submission Template'!V$26+0.25*$O119)),0),$Q118))),"")</f>
        <v/>
      </c>
      <c r="R119" s="86" t="str">
        <f t="shared" si="17"/>
        <v/>
      </c>
      <c r="S119" s="87" t="str">
        <f t="shared" si="18"/>
        <v/>
      </c>
      <c r="T119" s="87" t="str">
        <f t="shared" si="19"/>
        <v/>
      </c>
      <c r="U119" s="88" t="str">
        <f>IF(Q119&lt;&gt;"",IF($BB119=1,IF(AND(T119&lt;&gt;1,S119=1,N119&lt;='Submission Template'!V$26),1,0),U118),"")</f>
        <v/>
      </c>
      <c r="V119" s="10"/>
      <c r="W119" s="10"/>
      <c r="X119" s="10"/>
      <c r="Y119" s="10"/>
      <c r="Z119" s="10"/>
      <c r="AA119" s="10"/>
      <c r="AB119" s="10"/>
      <c r="AC119" s="10"/>
      <c r="AD119" s="10"/>
      <c r="AE119" s="10"/>
      <c r="AF119" s="148"/>
      <c r="AG119" s="149" t="str">
        <f>IF(AND(OR('Submission Template'!U115="yes",AND('Submission Template'!Z115="yes",'Submission Template'!$P$16="yes")),'Submission Template'!AH115="yes"),"Test cannot be invalid AND included in CumSum",IF(OR(AND($Q119&gt;$R119,$N119&lt;&gt;""),AND($G119&gt;H119,$D119&lt;&gt;"")),"Warning:  CumSum statistic exceeds the Action Limit.",""))</f>
        <v/>
      </c>
      <c r="AH119" s="18"/>
      <c r="AI119" s="18"/>
      <c r="AJ119" s="18"/>
      <c r="AK119" s="150"/>
      <c r="AL119" s="187"/>
      <c r="AM119" s="6"/>
      <c r="AN119" s="6"/>
      <c r="AO119" s="6"/>
      <c r="AP119" s="6"/>
      <c r="AQ119" s="23"/>
      <c r="AR119" s="25">
        <f>IF(AND('Submission Template'!BT115&lt;&gt;"",'Submission Template'!S$26&lt;&gt;"",'Submission Template'!U115&lt;&gt;""),1,0)</f>
        <v>0</v>
      </c>
      <c r="AS119" s="25">
        <f>IF(AND('Submission Template'!BY115&lt;&gt;"",'Submission Template'!V$26&lt;&gt;"",'Submission Template'!Z115&lt;&gt;""),1,0)</f>
        <v>0</v>
      </c>
      <c r="AT119" s="25"/>
      <c r="AU119" s="25" t="str">
        <f t="shared" si="11"/>
        <v/>
      </c>
      <c r="AV119" s="25" t="str">
        <f t="shared" si="12"/>
        <v/>
      </c>
      <c r="AW119" s="25"/>
      <c r="AX119" s="25" t="str">
        <f>IF('Submission Template'!$C115&lt;&gt;"",IF('Submission Template'!BT115&lt;&gt;"",IF('Submission Template'!U115="yes",AX118+1,AX118),AX118),"")</f>
        <v/>
      </c>
      <c r="AY119" s="25" t="str">
        <f>IF('Submission Template'!$C115&lt;&gt;"",IF('Submission Template'!BY115&lt;&gt;"",IF('Submission Template'!Z115="yes",AY118+1,AY118),AY118),"")</f>
        <v/>
      </c>
      <c r="AZ119" s="25"/>
      <c r="BA119" s="25" t="str">
        <f>IF('Submission Template'!BT115&lt;&gt;"",IF('Submission Template'!U115="yes",1,0),"")</f>
        <v/>
      </c>
      <c r="BB119" s="25" t="str">
        <f>IF('Submission Template'!BY115&lt;&gt;"",IF('Submission Template'!Z115="yes",1,0),"")</f>
        <v/>
      </c>
      <c r="BC119" s="25"/>
      <c r="BD119" s="25" t="str">
        <f>IF(AND('Submission Template'!U115="yes",'Submission Template'!BT115&lt;&gt;""),'Submission Template'!BT115,"")</f>
        <v/>
      </c>
      <c r="BE119" s="25" t="str">
        <f>IF(AND('Submission Template'!Z115="yes",'Submission Template'!BY115&lt;&gt;""),'Submission Template'!BY115,"")</f>
        <v/>
      </c>
      <c r="BF119" s="25"/>
      <c r="BG119" s="25"/>
      <c r="BH119" s="25"/>
      <c r="BI119" s="27"/>
      <c r="BJ119" s="25"/>
      <c r="BK119" s="40" t="str">
        <f>IF(AND($B119&lt;&gt;"",'Submission Template'!$BA$34=1),IF(AND('Submission Template'!U115="yes",$AX119&gt;1,'Submission Template'!BT115&lt;&gt;""),ROUND((($AU119*$E119)/($D119-'Submission Template'!S$26))^2+1,1),""),"")</f>
        <v/>
      </c>
      <c r="BL119" s="40" t="str">
        <f>IF(AND($L119&lt;&gt;"",'Submission Template'!$BB$34=1),IF(AND('Submission Template'!Z115="yes",$AY119&gt;1,'Submission Template'!BY115&lt;&gt;""),ROUND((($AV119*$O119)/($N119-'Submission Template'!V$26))^2+1,1),""),"")</f>
        <v/>
      </c>
      <c r="BM119" s="55">
        <f t="shared" si="13"/>
        <v>8</v>
      </c>
      <c r="BN119" s="6"/>
      <c r="BO119" s="6"/>
      <c r="BP119" s="6"/>
      <c r="BQ119" s="6"/>
      <c r="BR119" s="6"/>
      <c r="BS119" s="6"/>
      <c r="BT119" s="6"/>
      <c r="BU119" s="6"/>
      <c r="BV119" s="6"/>
      <c r="BW119" s="6"/>
      <c r="BX119" s="6"/>
      <c r="BY119" s="6"/>
      <c r="BZ119" s="6"/>
      <c r="CA119" s="6"/>
      <c r="CB119" s="6"/>
      <c r="CC119" s="6"/>
      <c r="CD119" s="6"/>
      <c r="CE119" s="6"/>
      <c r="CF119" s="6"/>
      <c r="CG119" s="6"/>
      <c r="CH119" s="6"/>
      <c r="CI119" s="6"/>
      <c r="CJ119" s="6"/>
      <c r="CK119" s="6"/>
      <c r="CL119" s="6"/>
    </row>
    <row r="120" spans="1:90" x14ac:dyDescent="0.2">
      <c r="A120" s="10"/>
      <c r="B120" s="82" t="str">
        <f>IF('Submission Template'!$BA$34=1,$AX120,"")</f>
        <v/>
      </c>
      <c r="C120" s="83" t="str">
        <f t="shared" si="1"/>
        <v/>
      </c>
      <c r="D120" s="84" t="str">
        <f>IF('Submission Template'!$BA$34=1,IF(AND('Submission Template'!U116="yes",'Submission Template'!BT116&lt;&gt;""),ROUND(AVERAGE(BD$36:BD120),2),""),"")</f>
        <v/>
      </c>
      <c r="E120" s="85" t="str">
        <f>IF('Submission Template'!$BA$34=1,IF($AX120&gt;1,IF(AND('Submission Template'!U116&lt;&gt;"no",'Submission Template'!BT116&lt;&gt;""),STDEV(BD$36:BD120),""),""),"")</f>
        <v/>
      </c>
      <c r="F120" s="86" t="str">
        <f>IF('Submission Template'!$BA$34=1,IF('Submission Template'!BT116&lt;&gt;"",G119,""),"")</f>
        <v/>
      </c>
      <c r="G120" s="86" t="str">
        <f>IF(AND('Submission Template'!$BA$34=1,'Submission Template'!$C116&lt;&gt;""),IF(OR($AX120=1,$AX120=0),0,IF('Submission Template'!$C116="initial",$G119,IF('Submission Template'!U116="yes",MAX(($F120+'Submission Template'!BT116-('Submission Template'!S$26+0.25*$E120)),0),$G119))),"")</f>
        <v/>
      </c>
      <c r="H120" s="86" t="str">
        <f t="shared" si="14"/>
        <v/>
      </c>
      <c r="I120" s="87" t="str">
        <f t="shared" si="15"/>
        <v/>
      </c>
      <c r="J120" s="87" t="str">
        <f t="shared" si="16"/>
        <v/>
      </c>
      <c r="K120" s="88" t="str">
        <f>IF(G120&lt;&gt;"",IF($BA120=1,IF(AND(J120&lt;&gt;1,I120=1,D120&lt;='Submission Template'!S$26),1,0),K119),"")</f>
        <v/>
      </c>
      <c r="L120" s="82" t="str">
        <f>IF('Submission Template'!$BB$34=1,$AY120,"")</f>
        <v/>
      </c>
      <c r="M120" s="83" t="str">
        <f t="shared" si="2"/>
        <v/>
      </c>
      <c r="N120" s="84" t="str">
        <f>IF('Submission Template'!$BB$34=1,IF(AND('Submission Template'!Z116="yes",'Submission Template'!BY116&lt;&gt;""),ROUND(AVERAGE(BE$36:BE120),2),""),"")</f>
        <v/>
      </c>
      <c r="O120" s="85" t="str">
        <f>IF('Submission Template'!$BB$34=1,IF($AY120&gt;1,IF(AND('Submission Template'!Z116&lt;&gt;"no",'Submission Template'!BY116&lt;&gt;""),STDEV(BE$36:BE120),""),""),"")</f>
        <v/>
      </c>
      <c r="P120" s="86" t="str">
        <f>IF('Submission Template'!$BB$34=1,IF('Submission Template'!BY116&lt;&gt;"",Q119,""),"")</f>
        <v/>
      </c>
      <c r="Q120" s="86" t="str">
        <f>IF(AND('Submission Template'!$BB$34=1,'Submission Template'!$C116&lt;&gt;""),IF(OR($AY120=1,$AY120=0),0,IF('Submission Template'!$C116="initial",$Q119,IF('Submission Template'!Z116="yes",MAX(($P120+'Submission Template'!BY116-('Submission Template'!V$26+0.25*$O120)),0),$Q119))),"")</f>
        <v/>
      </c>
      <c r="R120" s="86" t="str">
        <f t="shared" si="17"/>
        <v/>
      </c>
      <c r="S120" s="87" t="str">
        <f t="shared" si="18"/>
        <v/>
      </c>
      <c r="T120" s="87" t="str">
        <f t="shared" si="19"/>
        <v/>
      </c>
      <c r="U120" s="88" t="str">
        <f>IF(Q120&lt;&gt;"",IF($BB120=1,IF(AND(T120&lt;&gt;1,S120=1,N120&lt;='Submission Template'!V$26),1,0),U119),"")</f>
        <v/>
      </c>
      <c r="V120" s="140"/>
      <c r="W120" s="140"/>
      <c r="X120" s="140"/>
      <c r="Y120" s="140"/>
      <c r="Z120" s="140"/>
      <c r="AA120" s="140"/>
      <c r="AB120" s="140"/>
      <c r="AC120" s="140"/>
      <c r="AD120" s="140"/>
      <c r="AE120" s="140"/>
      <c r="AF120" s="148"/>
      <c r="AG120" s="149" t="str">
        <f>IF(AND(OR('Submission Template'!U116="yes",AND('Submission Template'!Z116="yes",'Submission Template'!$P$16="yes")),'Submission Template'!AH116="yes"),"Test cannot be invalid AND included in CumSum",IF(OR(AND($Q120&gt;$R120,$N120&lt;&gt;""),AND($G120&gt;H120,$D120&lt;&gt;"")),"Warning:  CumSum statistic exceeds the Action Limit.",""))</f>
        <v/>
      </c>
      <c r="AH120" s="18"/>
      <c r="AI120" s="18"/>
      <c r="AJ120" s="18"/>
      <c r="AK120" s="150"/>
      <c r="AL120" s="187"/>
      <c r="AM120" s="6"/>
      <c r="AN120" s="6"/>
      <c r="AO120" s="6"/>
      <c r="AP120" s="6"/>
      <c r="AQ120" s="23"/>
      <c r="AR120" s="25">
        <f>IF(AND('Submission Template'!BT116&lt;&gt;"",'Submission Template'!S$26&lt;&gt;"",'Submission Template'!U116&lt;&gt;""),1,0)</f>
        <v>0</v>
      </c>
      <c r="AS120" s="25">
        <f>IF(AND('Submission Template'!BY116&lt;&gt;"",'Submission Template'!V$26&lt;&gt;"",'Submission Template'!Z116&lt;&gt;""),1,0)</f>
        <v>0</v>
      </c>
      <c r="AT120" s="25"/>
      <c r="AU120" s="25" t="str">
        <f t="shared" si="11"/>
        <v/>
      </c>
      <c r="AV120" s="25" t="str">
        <f t="shared" si="12"/>
        <v/>
      </c>
      <c r="AW120" s="25"/>
      <c r="AX120" s="25" t="str">
        <f>IF('Submission Template'!$C116&lt;&gt;"",IF('Submission Template'!BT116&lt;&gt;"",IF('Submission Template'!U116="yes",AX119+1,AX119),AX119),"")</f>
        <v/>
      </c>
      <c r="AY120" s="25" t="str">
        <f>IF('Submission Template'!$C116&lt;&gt;"",IF('Submission Template'!BY116&lt;&gt;"",IF('Submission Template'!Z116="yes",AY119+1,AY119),AY119),"")</f>
        <v/>
      </c>
      <c r="AZ120" s="25"/>
      <c r="BA120" s="25" t="str">
        <f>IF('Submission Template'!BT116&lt;&gt;"",IF('Submission Template'!U116="yes",1,0),"")</f>
        <v/>
      </c>
      <c r="BB120" s="25" t="str">
        <f>IF('Submission Template'!BY116&lt;&gt;"",IF('Submission Template'!Z116="yes",1,0),"")</f>
        <v/>
      </c>
      <c r="BC120" s="25"/>
      <c r="BD120" s="25" t="str">
        <f>IF(AND('Submission Template'!U116="yes",'Submission Template'!BT116&lt;&gt;""),'Submission Template'!BT116,"")</f>
        <v/>
      </c>
      <c r="BE120" s="25" t="str">
        <f>IF(AND('Submission Template'!Z116="yes",'Submission Template'!BY116&lt;&gt;""),'Submission Template'!BY116,"")</f>
        <v/>
      </c>
      <c r="BF120" s="25"/>
      <c r="BG120" s="25"/>
      <c r="BH120" s="25"/>
      <c r="BI120" s="27"/>
      <c r="BJ120" s="25"/>
      <c r="BK120" s="40" t="str">
        <f>IF(AND($B120&lt;&gt;"",'Submission Template'!$BA$34=1),IF(AND('Submission Template'!U116="yes",$AX120&gt;1,'Submission Template'!BT116&lt;&gt;""),ROUND((($AU120*$E120)/($D120-'Submission Template'!S$26))^2+1,1),""),"")</f>
        <v/>
      </c>
      <c r="BL120" s="40" t="str">
        <f>IF(AND($L120&lt;&gt;"",'Submission Template'!$BB$34=1),IF(AND('Submission Template'!Z116="yes",$AY120&gt;1,'Submission Template'!BY116&lt;&gt;""),ROUND((($AV120*$O120)/($N120-'Submission Template'!V$26))^2+1,1),""),"")</f>
        <v/>
      </c>
      <c r="BM120" s="55">
        <f t="shared" si="13"/>
        <v>8</v>
      </c>
      <c r="BN120" s="6"/>
      <c r="BO120" s="6"/>
      <c r="BP120" s="6"/>
      <c r="BQ120" s="6"/>
      <c r="BR120" s="6"/>
      <c r="BS120" s="6"/>
      <c r="BT120" s="6"/>
      <c r="BU120" s="6"/>
      <c r="BV120" s="6"/>
      <c r="BW120" s="6"/>
      <c r="BX120" s="6"/>
      <c r="BY120" s="6"/>
      <c r="BZ120" s="6"/>
      <c r="CA120" s="6"/>
      <c r="CB120" s="6"/>
      <c r="CC120" s="6"/>
      <c r="CD120" s="6"/>
      <c r="CE120" s="6"/>
      <c r="CF120" s="6"/>
      <c r="CG120" s="6"/>
      <c r="CH120" s="6"/>
      <c r="CI120" s="6"/>
      <c r="CJ120" s="6"/>
      <c r="CK120" s="6"/>
      <c r="CL120" s="6"/>
    </row>
    <row r="121" spans="1:90" x14ac:dyDescent="0.2">
      <c r="A121" s="10"/>
      <c r="B121" s="82" t="str">
        <f>IF('Submission Template'!$BA$34=1,$AX121,"")</f>
        <v/>
      </c>
      <c r="C121" s="83" t="str">
        <f t="shared" si="1"/>
        <v/>
      </c>
      <c r="D121" s="84" t="str">
        <f>IF('Submission Template'!$BA$34=1,IF(AND('Submission Template'!U117="yes",'Submission Template'!BT117&lt;&gt;""),ROUND(AVERAGE(BD$36:BD121),2),""),"")</f>
        <v/>
      </c>
      <c r="E121" s="85" t="str">
        <f>IF('Submission Template'!$BA$34=1,IF($AX121&gt;1,IF(AND('Submission Template'!U117&lt;&gt;"no",'Submission Template'!BT117&lt;&gt;""),STDEV(BD$36:BD121),""),""),"")</f>
        <v/>
      </c>
      <c r="F121" s="86" t="str">
        <f>IF('Submission Template'!$BA$34=1,IF('Submission Template'!BT117&lt;&gt;"",G120,""),"")</f>
        <v/>
      </c>
      <c r="G121" s="86" t="str">
        <f>IF(AND('Submission Template'!$BA$34=1,'Submission Template'!$C117&lt;&gt;""),IF(OR($AX121=1,$AX121=0),0,IF('Submission Template'!$C117="initial",$G120,IF('Submission Template'!U117="yes",MAX(($F121+'Submission Template'!BT117-('Submission Template'!S$26+0.25*$E121)),0),$G120))),"")</f>
        <v/>
      </c>
      <c r="H121" s="86" t="str">
        <f t="shared" si="14"/>
        <v/>
      </c>
      <c r="I121" s="87" t="str">
        <f t="shared" si="15"/>
        <v/>
      </c>
      <c r="J121" s="87" t="str">
        <f t="shared" si="16"/>
        <v/>
      </c>
      <c r="K121" s="88" t="str">
        <f>IF(G121&lt;&gt;"",IF($BA121=1,IF(AND(J121&lt;&gt;1,I121=1,D121&lt;='Submission Template'!S$26),1,0),K120),"")</f>
        <v/>
      </c>
      <c r="L121" s="82" t="str">
        <f>IF('Submission Template'!$BB$34=1,$AY121,"")</f>
        <v/>
      </c>
      <c r="M121" s="83" t="str">
        <f t="shared" si="2"/>
        <v/>
      </c>
      <c r="N121" s="84" t="str">
        <f>IF('Submission Template'!$BB$34=1,IF(AND('Submission Template'!Z117="yes",'Submission Template'!BY117&lt;&gt;""),ROUND(AVERAGE(BE$36:BE121),2),""),"")</f>
        <v/>
      </c>
      <c r="O121" s="85" t="str">
        <f>IF('Submission Template'!$BB$34=1,IF($AY121&gt;1,IF(AND('Submission Template'!Z117&lt;&gt;"no",'Submission Template'!BY117&lt;&gt;""),STDEV(BE$36:BE121),""),""),"")</f>
        <v/>
      </c>
      <c r="P121" s="86" t="str">
        <f>IF('Submission Template'!$BB$34=1,IF('Submission Template'!BY117&lt;&gt;"",Q120,""),"")</f>
        <v/>
      </c>
      <c r="Q121" s="86" t="str">
        <f>IF(AND('Submission Template'!$BB$34=1,'Submission Template'!$C117&lt;&gt;""),IF(OR($AY121=1,$AY121=0),0,IF('Submission Template'!$C117="initial",$Q120,IF('Submission Template'!Z117="yes",MAX(($P121+'Submission Template'!BY117-('Submission Template'!V$26+0.25*$O121)),0),$Q120))),"")</f>
        <v/>
      </c>
      <c r="R121" s="86" t="str">
        <f t="shared" si="17"/>
        <v/>
      </c>
      <c r="S121" s="87" t="str">
        <f t="shared" si="18"/>
        <v/>
      </c>
      <c r="T121" s="87" t="str">
        <f t="shared" si="19"/>
        <v/>
      </c>
      <c r="U121" s="88" t="str">
        <f>IF(Q121&lt;&gt;"",IF($BB121=1,IF(AND(T121&lt;&gt;1,S121=1,N121&lt;='Submission Template'!V$26),1,0),U120),"")</f>
        <v/>
      </c>
      <c r="V121" s="10"/>
      <c r="W121" s="10"/>
      <c r="X121" s="10"/>
      <c r="Y121" s="10"/>
      <c r="Z121" s="10"/>
      <c r="AA121" s="10"/>
      <c r="AB121" s="10"/>
      <c r="AC121" s="10"/>
      <c r="AD121" s="10"/>
      <c r="AE121" s="10"/>
      <c r="AF121" s="148"/>
      <c r="AG121" s="149" t="str">
        <f>IF(AND(OR('Submission Template'!U117="yes",AND('Submission Template'!Z117="yes",'Submission Template'!$P$16="yes")),'Submission Template'!AH117="yes"),"Test cannot be invalid AND included in CumSum",IF(OR(AND($Q121&gt;$R121,$N121&lt;&gt;""),AND($G121&gt;H121,$D121&lt;&gt;"")),"Warning:  CumSum statistic exceeds the Action Limit.",""))</f>
        <v/>
      </c>
      <c r="AH121" s="18"/>
      <c r="AI121" s="18"/>
      <c r="AJ121" s="18"/>
      <c r="AK121" s="150"/>
      <c r="AL121" s="187"/>
      <c r="AM121" s="6"/>
      <c r="AN121" s="6"/>
      <c r="AO121" s="6"/>
      <c r="AP121" s="6"/>
      <c r="AQ121" s="23"/>
      <c r="AR121" s="25">
        <f>IF(AND('Submission Template'!BT117&lt;&gt;"",'Submission Template'!S$26&lt;&gt;"",'Submission Template'!U117&lt;&gt;""),1,0)</f>
        <v>0</v>
      </c>
      <c r="AS121" s="25">
        <f>IF(AND('Submission Template'!BY117&lt;&gt;"",'Submission Template'!V$26&lt;&gt;"",'Submission Template'!Z117&lt;&gt;""),1,0)</f>
        <v>0</v>
      </c>
      <c r="AT121" s="25"/>
      <c r="AU121" s="25" t="str">
        <f t="shared" si="11"/>
        <v/>
      </c>
      <c r="AV121" s="25" t="str">
        <f t="shared" si="12"/>
        <v/>
      </c>
      <c r="AW121" s="25"/>
      <c r="AX121" s="25" t="str">
        <f>IF('Submission Template'!$C117&lt;&gt;"",IF('Submission Template'!BT117&lt;&gt;"",IF('Submission Template'!U117="yes",AX120+1,AX120),AX120),"")</f>
        <v/>
      </c>
      <c r="AY121" s="25" t="str">
        <f>IF('Submission Template'!$C117&lt;&gt;"",IF('Submission Template'!BY117&lt;&gt;"",IF('Submission Template'!Z117="yes",AY120+1,AY120),AY120),"")</f>
        <v/>
      </c>
      <c r="AZ121" s="25"/>
      <c r="BA121" s="25" t="str">
        <f>IF('Submission Template'!BT117&lt;&gt;"",IF('Submission Template'!U117="yes",1,0),"")</f>
        <v/>
      </c>
      <c r="BB121" s="25" t="str">
        <f>IF('Submission Template'!BY117&lt;&gt;"",IF('Submission Template'!Z117="yes",1,0),"")</f>
        <v/>
      </c>
      <c r="BC121" s="25"/>
      <c r="BD121" s="25" t="str">
        <f>IF(AND('Submission Template'!U117="yes",'Submission Template'!BT117&lt;&gt;""),'Submission Template'!BT117,"")</f>
        <v/>
      </c>
      <c r="BE121" s="25" t="str">
        <f>IF(AND('Submission Template'!Z117="yes",'Submission Template'!BY117&lt;&gt;""),'Submission Template'!BY117,"")</f>
        <v/>
      </c>
      <c r="BF121" s="25"/>
      <c r="BG121" s="25"/>
      <c r="BH121" s="25"/>
      <c r="BI121" s="27"/>
      <c r="BJ121" s="25"/>
      <c r="BK121" s="40" t="str">
        <f>IF(AND($B121&lt;&gt;"",'Submission Template'!$BA$34=1),IF(AND('Submission Template'!U117="yes",$AX121&gt;1,'Submission Template'!BT117&lt;&gt;""),ROUND((($AU121*$E121)/($D121-'Submission Template'!S$26))^2+1,1),""),"")</f>
        <v/>
      </c>
      <c r="BL121" s="40" t="str">
        <f>IF(AND($L121&lt;&gt;"",'Submission Template'!$BB$34=1),IF(AND('Submission Template'!Z117="yes",$AY121&gt;1,'Submission Template'!BY117&lt;&gt;""),ROUND((($AV121*$O121)/($N121-'Submission Template'!V$26))^2+1,1),""),"")</f>
        <v/>
      </c>
      <c r="BM121" s="55">
        <f t="shared" si="13"/>
        <v>8</v>
      </c>
      <c r="BN121" s="6"/>
      <c r="BO121" s="6"/>
      <c r="BP121" s="6"/>
      <c r="BQ121" s="6"/>
      <c r="BR121" s="6"/>
      <c r="BS121" s="6"/>
      <c r="BT121" s="6"/>
      <c r="BU121" s="6"/>
      <c r="BV121" s="6"/>
      <c r="BW121" s="6"/>
      <c r="BX121" s="6"/>
      <c r="BY121" s="6"/>
      <c r="BZ121" s="6"/>
      <c r="CA121" s="6"/>
      <c r="CB121" s="6"/>
      <c r="CC121" s="6"/>
      <c r="CD121" s="6"/>
      <c r="CE121" s="6"/>
      <c r="CF121" s="6"/>
      <c r="CG121" s="6"/>
      <c r="CH121" s="6"/>
      <c r="CI121" s="6"/>
      <c r="CJ121" s="6"/>
      <c r="CK121" s="6"/>
      <c r="CL121" s="6"/>
    </row>
    <row r="122" spans="1:90" x14ac:dyDescent="0.2">
      <c r="A122" s="10"/>
      <c r="B122" s="82" t="str">
        <f>IF('Submission Template'!$BA$34=1,$AX122,"")</f>
        <v/>
      </c>
      <c r="C122" s="83" t="str">
        <f t="shared" si="1"/>
        <v/>
      </c>
      <c r="D122" s="84" t="str">
        <f>IF('Submission Template'!$BA$34=1,IF(AND('Submission Template'!U118="yes",'Submission Template'!BT118&lt;&gt;""),ROUND(AVERAGE(BD$36:BD122),2),""),"")</f>
        <v/>
      </c>
      <c r="E122" s="85" t="str">
        <f>IF('Submission Template'!$BA$34=1,IF($AX122&gt;1,IF(AND('Submission Template'!U118&lt;&gt;"no",'Submission Template'!BT118&lt;&gt;""),STDEV(BD$36:BD122),""),""),"")</f>
        <v/>
      </c>
      <c r="F122" s="86" t="str">
        <f>IF('Submission Template'!$BA$34=1,IF('Submission Template'!BT118&lt;&gt;"",G121,""),"")</f>
        <v/>
      </c>
      <c r="G122" s="86" t="str">
        <f>IF(AND('Submission Template'!$BA$34=1,'Submission Template'!$C118&lt;&gt;""),IF(OR($AX122=1,$AX122=0),0,IF('Submission Template'!$C118="initial",$G121,IF('Submission Template'!U118="yes",MAX(($F122+'Submission Template'!BT118-('Submission Template'!S$26+0.25*$E122)),0),$G121))),"")</f>
        <v/>
      </c>
      <c r="H122" s="86" t="str">
        <f t="shared" si="14"/>
        <v/>
      </c>
      <c r="I122" s="87" t="str">
        <f t="shared" si="15"/>
        <v/>
      </c>
      <c r="J122" s="87" t="str">
        <f t="shared" si="16"/>
        <v/>
      </c>
      <c r="K122" s="88" t="str">
        <f>IF(G122&lt;&gt;"",IF($BA122=1,IF(AND(J122&lt;&gt;1,I122=1,D122&lt;='Submission Template'!S$26),1,0),K121),"")</f>
        <v/>
      </c>
      <c r="L122" s="82" t="str">
        <f>IF('Submission Template'!$BB$34=1,$AY122,"")</f>
        <v/>
      </c>
      <c r="M122" s="83" t="str">
        <f t="shared" si="2"/>
        <v/>
      </c>
      <c r="N122" s="84" t="str">
        <f>IF('Submission Template'!$BB$34=1,IF(AND('Submission Template'!Z118="yes",'Submission Template'!BY118&lt;&gt;""),ROUND(AVERAGE(BE$36:BE122),2),""),"")</f>
        <v/>
      </c>
      <c r="O122" s="85" t="str">
        <f>IF('Submission Template'!$BB$34=1,IF($AY122&gt;1,IF(AND('Submission Template'!Z118&lt;&gt;"no",'Submission Template'!BY118&lt;&gt;""),STDEV(BE$36:BE122),""),""),"")</f>
        <v/>
      </c>
      <c r="P122" s="86" t="str">
        <f>IF('Submission Template'!$BB$34=1,IF('Submission Template'!BY118&lt;&gt;"",Q121,""),"")</f>
        <v/>
      </c>
      <c r="Q122" s="86" t="str">
        <f>IF(AND('Submission Template'!$BB$34=1,'Submission Template'!$C118&lt;&gt;""),IF(OR($AY122=1,$AY122=0),0,IF('Submission Template'!$C118="initial",$Q121,IF('Submission Template'!Z118="yes",MAX(($P122+'Submission Template'!BY118-('Submission Template'!V$26+0.25*$O122)),0),$Q121))),"")</f>
        <v/>
      </c>
      <c r="R122" s="86" t="str">
        <f t="shared" si="17"/>
        <v/>
      </c>
      <c r="S122" s="87" t="str">
        <f t="shared" si="18"/>
        <v/>
      </c>
      <c r="T122" s="87" t="str">
        <f t="shared" si="19"/>
        <v/>
      </c>
      <c r="U122" s="88" t="str">
        <f>IF(Q122&lt;&gt;"",IF($BB122=1,IF(AND(T122&lt;&gt;1,S122=1,N122&lt;='Submission Template'!V$26),1,0),U121),"")</f>
        <v/>
      </c>
      <c r="V122" s="10"/>
      <c r="W122" s="10"/>
      <c r="X122" s="10"/>
      <c r="Y122" s="10"/>
      <c r="Z122" s="10"/>
      <c r="AA122" s="10"/>
      <c r="AB122" s="10"/>
      <c r="AC122" s="10"/>
      <c r="AD122" s="10"/>
      <c r="AE122" s="10"/>
      <c r="AF122" s="148"/>
      <c r="AG122" s="149" t="str">
        <f>IF(AND(OR('Submission Template'!U118="yes",AND('Submission Template'!Z118="yes",'Submission Template'!$P$16="yes")),'Submission Template'!AH118="yes"),"Test cannot be invalid AND included in CumSum",IF(OR(AND($Q122&gt;$R122,$N122&lt;&gt;""),AND($G122&gt;H122,$D122&lt;&gt;"")),"Warning:  CumSum statistic exceeds the Action Limit.",""))</f>
        <v/>
      </c>
      <c r="AH122" s="18"/>
      <c r="AI122" s="18"/>
      <c r="AJ122" s="18"/>
      <c r="AK122" s="150"/>
      <c r="AL122" s="187"/>
      <c r="AM122" s="6"/>
      <c r="AN122" s="6"/>
      <c r="AO122" s="6"/>
      <c r="AP122" s="6"/>
      <c r="AQ122" s="23"/>
      <c r="AR122" s="25">
        <f>IF(AND('Submission Template'!BT118&lt;&gt;"",'Submission Template'!S$26&lt;&gt;"",'Submission Template'!U118&lt;&gt;""),1,0)</f>
        <v>0</v>
      </c>
      <c r="AS122" s="25">
        <f>IF(AND('Submission Template'!BY118&lt;&gt;"",'Submission Template'!V$26&lt;&gt;"",'Submission Template'!Z118&lt;&gt;""),1,0)</f>
        <v>0</v>
      </c>
      <c r="AT122" s="25"/>
      <c r="AU122" s="25" t="str">
        <f t="shared" si="11"/>
        <v/>
      </c>
      <c r="AV122" s="25" t="str">
        <f t="shared" si="12"/>
        <v/>
      </c>
      <c r="AW122" s="25"/>
      <c r="AX122" s="25" t="str">
        <f>IF('Submission Template'!$C118&lt;&gt;"",IF('Submission Template'!BT118&lt;&gt;"",IF('Submission Template'!U118="yes",AX121+1,AX121),AX121),"")</f>
        <v/>
      </c>
      <c r="AY122" s="25" t="str">
        <f>IF('Submission Template'!$C118&lt;&gt;"",IF('Submission Template'!BY118&lt;&gt;"",IF('Submission Template'!Z118="yes",AY121+1,AY121),AY121),"")</f>
        <v/>
      </c>
      <c r="AZ122" s="25"/>
      <c r="BA122" s="25" t="str">
        <f>IF('Submission Template'!BT118&lt;&gt;"",IF('Submission Template'!U118="yes",1,0),"")</f>
        <v/>
      </c>
      <c r="BB122" s="25" t="str">
        <f>IF('Submission Template'!BY118&lt;&gt;"",IF('Submission Template'!Z118="yes",1,0),"")</f>
        <v/>
      </c>
      <c r="BC122" s="25"/>
      <c r="BD122" s="25" t="str">
        <f>IF(AND('Submission Template'!U118="yes",'Submission Template'!BT118&lt;&gt;""),'Submission Template'!BT118,"")</f>
        <v/>
      </c>
      <c r="BE122" s="25" t="str">
        <f>IF(AND('Submission Template'!Z118="yes",'Submission Template'!BY118&lt;&gt;""),'Submission Template'!BY118,"")</f>
        <v/>
      </c>
      <c r="BF122" s="25"/>
      <c r="BG122" s="25"/>
      <c r="BH122" s="25"/>
      <c r="BI122" s="27"/>
      <c r="BJ122" s="25"/>
      <c r="BK122" s="40" t="str">
        <f>IF(AND($B122&lt;&gt;"",'Submission Template'!$BA$34=1),IF(AND('Submission Template'!U118="yes",$AX122&gt;1,'Submission Template'!BT118&lt;&gt;""),ROUND((($AU122*$E122)/($D122-'Submission Template'!S$26))^2+1,1),""),"")</f>
        <v/>
      </c>
      <c r="BL122" s="40" t="str">
        <f>IF(AND($L122&lt;&gt;"",'Submission Template'!$BB$34=1),IF(AND('Submission Template'!Z118="yes",$AY122&gt;1,'Submission Template'!BY118&lt;&gt;""),ROUND((($AV122*$O122)/($N122-'Submission Template'!V$26))^2+1,1),""),"")</f>
        <v/>
      </c>
      <c r="BM122" s="55">
        <f t="shared" si="13"/>
        <v>8</v>
      </c>
      <c r="BN122" s="6"/>
      <c r="BO122" s="6"/>
      <c r="BP122" s="6"/>
      <c r="BQ122" s="6"/>
      <c r="BR122" s="6"/>
      <c r="BS122" s="6"/>
      <c r="BT122" s="6"/>
      <c r="BU122" s="6"/>
      <c r="BV122" s="6"/>
      <c r="BW122" s="6"/>
      <c r="BX122" s="6"/>
      <c r="BY122" s="6"/>
      <c r="BZ122" s="6"/>
      <c r="CA122" s="6"/>
      <c r="CB122" s="6"/>
      <c r="CC122" s="6"/>
      <c r="CD122" s="6"/>
      <c r="CE122" s="6"/>
      <c r="CF122" s="6"/>
      <c r="CG122" s="6"/>
      <c r="CH122" s="6"/>
      <c r="CI122" s="6"/>
      <c r="CJ122" s="6"/>
      <c r="CK122" s="6"/>
      <c r="CL122" s="6"/>
    </row>
    <row r="123" spans="1:90" x14ac:dyDescent="0.2">
      <c r="A123" s="10"/>
      <c r="B123" s="82" t="str">
        <f>IF('Submission Template'!$BA$34=1,$AX123,"")</f>
        <v/>
      </c>
      <c r="C123" s="83" t="str">
        <f t="shared" si="1"/>
        <v/>
      </c>
      <c r="D123" s="84" t="str">
        <f>IF('Submission Template'!$BA$34=1,IF(AND('Submission Template'!U119="yes",'Submission Template'!BT119&lt;&gt;""),ROUND(AVERAGE(BD$36:BD123),2),""),"")</f>
        <v/>
      </c>
      <c r="E123" s="85" t="str">
        <f>IF('Submission Template'!$BA$34=1,IF($AX123&gt;1,IF(AND('Submission Template'!U119&lt;&gt;"no",'Submission Template'!BT119&lt;&gt;""),STDEV(BD$36:BD123),""),""),"")</f>
        <v/>
      </c>
      <c r="F123" s="86" t="str">
        <f>IF('Submission Template'!$BA$34=1,IF('Submission Template'!BT119&lt;&gt;"",G122,""),"")</f>
        <v/>
      </c>
      <c r="G123" s="86" t="str">
        <f>IF(AND('Submission Template'!$BA$34=1,'Submission Template'!$C119&lt;&gt;""),IF(OR($AX123=1,$AX123=0),0,IF('Submission Template'!$C119="initial",$G122,IF('Submission Template'!U119="yes",MAX(($F123+'Submission Template'!BT119-('Submission Template'!S$26+0.25*$E123)),0),$G122))),"")</f>
        <v/>
      </c>
      <c r="H123" s="86" t="str">
        <f t="shared" si="14"/>
        <v/>
      </c>
      <c r="I123" s="87" t="str">
        <f t="shared" si="15"/>
        <v/>
      </c>
      <c r="J123" s="87" t="str">
        <f t="shared" si="16"/>
        <v/>
      </c>
      <c r="K123" s="88" t="str">
        <f>IF(G123&lt;&gt;"",IF($BA123=1,IF(AND(J123&lt;&gt;1,I123=1,D123&lt;='Submission Template'!S$26),1,0),K122),"")</f>
        <v/>
      </c>
      <c r="L123" s="82" t="str">
        <f>IF('Submission Template'!$BB$34=1,$AY123,"")</f>
        <v/>
      </c>
      <c r="M123" s="83" t="str">
        <f t="shared" si="2"/>
        <v/>
      </c>
      <c r="N123" s="84" t="str">
        <f>IF('Submission Template'!$BB$34=1,IF(AND('Submission Template'!Z119="yes",'Submission Template'!BY119&lt;&gt;""),ROUND(AVERAGE(BE$36:BE123),2),""),"")</f>
        <v/>
      </c>
      <c r="O123" s="85" t="str">
        <f>IF('Submission Template'!$BB$34=1,IF($AY123&gt;1,IF(AND('Submission Template'!Z119&lt;&gt;"no",'Submission Template'!BY119&lt;&gt;""),STDEV(BE$36:BE123),""),""),"")</f>
        <v/>
      </c>
      <c r="P123" s="86" t="str">
        <f>IF('Submission Template'!$BB$34=1,IF('Submission Template'!BY119&lt;&gt;"",Q122,""),"")</f>
        <v/>
      </c>
      <c r="Q123" s="86" t="str">
        <f>IF(AND('Submission Template'!$BB$34=1,'Submission Template'!$C119&lt;&gt;""),IF(OR($AY123=1,$AY123=0),0,IF('Submission Template'!$C119="initial",$Q122,IF('Submission Template'!Z119="yes",MAX(($P123+'Submission Template'!BY119-('Submission Template'!V$26+0.25*$O123)),0),$Q122))),"")</f>
        <v/>
      </c>
      <c r="R123" s="86" t="str">
        <f t="shared" si="17"/>
        <v/>
      </c>
      <c r="S123" s="87" t="str">
        <f t="shared" si="18"/>
        <v/>
      </c>
      <c r="T123" s="87" t="str">
        <f t="shared" si="19"/>
        <v/>
      </c>
      <c r="U123" s="88" t="str">
        <f>IF(Q123&lt;&gt;"",IF($BB123=1,IF(AND(T123&lt;&gt;1,S123=1,N123&lt;='Submission Template'!V$26),1,0),U122),"")</f>
        <v/>
      </c>
      <c r="V123" s="10"/>
      <c r="W123" s="10"/>
      <c r="X123" s="10"/>
      <c r="Y123" s="10"/>
      <c r="Z123" s="10"/>
      <c r="AA123" s="10"/>
      <c r="AB123" s="10"/>
      <c r="AC123" s="10"/>
      <c r="AD123" s="10"/>
      <c r="AE123" s="10"/>
      <c r="AF123" s="148"/>
      <c r="AG123" s="149" t="str">
        <f>IF(AND(OR('Submission Template'!U119="yes",AND('Submission Template'!Z119="yes",'Submission Template'!$P$16="yes")),'Submission Template'!AH119="yes"),"Test cannot be invalid AND included in CumSum",IF(OR(AND($Q123&gt;$R123,$N123&lt;&gt;""),AND($G123&gt;H123,$D123&lt;&gt;"")),"Warning:  CumSum statistic exceeds the Action Limit.",""))</f>
        <v/>
      </c>
      <c r="AH123" s="18"/>
      <c r="AI123" s="18"/>
      <c r="AJ123" s="18"/>
      <c r="AK123" s="150"/>
      <c r="AL123" s="187"/>
      <c r="AM123" s="6"/>
      <c r="AN123" s="6"/>
      <c r="AO123" s="6"/>
      <c r="AP123" s="6"/>
      <c r="AQ123" s="23"/>
      <c r="AR123" s="25">
        <f>IF(AND('Submission Template'!BT119&lt;&gt;"",'Submission Template'!S$26&lt;&gt;"",'Submission Template'!U119&lt;&gt;""),1,0)</f>
        <v>0</v>
      </c>
      <c r="AS123" s="25">
        <f>IF(AND('Submission Template'!BY119&lt;&gt;"",'Submission Template'!V$26&lt;&gt;"",'Submission Template'!Z119&lt;&gt;""),1,0)</f>
        <v>0</v>
      </c>
      <c r="AT123" s="25"/>
      <c r="AU123" s="25" t="str">
        <f t="shared" si="11"/>
        <v/>
      </c>
      <c r="AV123" s="25" t="str">
        <f t="shared" si="12"/>
        <v/>
      </c>
      <c r="AW123" s="25"/>
      <c r="AX123" s="25" t="str">
        <f>IF('Submission Template'!$C119&lt;&gt;"",IF('Submission Template'!BT119&lt;&gt;"",IF('Submission Template'!U119="yes",AX122+1,AX122),AX122),"")</f>
        <v/>
      </c>
      <c r="AY123" s="25" t="str">
        <f>IF('Submission Template'!$C119&lt;&gt;"",IF('Submission Template'!BY119&lt;&gt;"",IF('Submission Template'!Z119="yes",AY122+1,AY122),AY122),"")</f>
        <v/>
      </c>
      <c r="AZ123" s="25"/>
      <c r="BA123" s="25" t="str">
        <f>IF('Submission Template'!BT119&lt;&gt;"",IF('Submission Template'!U119="yes",1,0),"")</f>
        <v/>
      </c>
      <c r="BB123" s="25" t="str">
        <f>IF('Submission Template'!BY119&lt;&gt;"",IF('Submission Template'!Z119="yes",1,0),"")</f>
        <v/>
      </c>
      <c r="BC123" s="25"/>
      <c r="BD123" s="25" t="str">
        <f>IF(AND('Submission Template'!U119="yes",'Submission Template'!BT119&lt;&gt;""),'Submission Template'!BT119,"")</f>
        <v/>
      </c>
      <c r="BE123" s="25" t="str">
        <f>IF(AND('Submission Template'!Z119="yes",'Submission Template'!BY119&lt;&gt;""),'Submission Template'!BY119,"")</f>
        <v/>
      </c>
      <c r="BF123" s="25"/>
      <c r="BG123" s="25"/>
      <c r="BH123" s="25"/>
      <c r="BI123" s="27"/>
      <c r="BJ123" s="25"/>
      <c r="BK123" s="40" t="str">
        <f>IF(AND($B123&lt;&gt;"",'Submission Template'!$BA$34=1),IF(AND('Submission Template'!U119="yes",$AX123&gt;1,'Submission Template'!BT119&lt;&gt;""),ROUND((($AU123*$E123)/($D123-'Submission Template'!S$26))^2+1,1),""),"")</f>
        <v/>
      </c>
      <c r="BL123" s="40" t="str">
        <f>IF(AND($L123&lt;&gt;"",'Submission Template'!$BB$34=1),IF(AND('Submission Template'!Z119="yes",$AY123&gt;1,'Submission Template'!BY119&lt;&gt;""),ROUND((($AV123*$O123)/($N123-'Submission Template'!V$26))^2+1,1),""),"")</f>
        <v/>
      </c>
      <c r="BM123" s="55">
        <f t="shared" si="13"/>
        <v>8</v>
      </c>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row>
    <row r="124" spans="1:90" x14ac:dyDescent="0.2">
      <c r="A124" s="10"/>
      <c r="B124" s="82" t="str">
        <f>IF('Submission Template'!$BA$34=1,$AX124,"")</f>
        <v/>
      </c>
      <c r="C124" s="83" t="str">
        <f t="shared" si="1"/>
        <v/>
      </c>
      <c r="D124" s="84" t="str">
        <f>IF('Submission Template'!$BA$34=1,IF(AND('Submission Template'!U120="yes",'Submission Template'!BT120&lt;&gt;""),ROUND(AVERAGE(BD$36:BD124),2),""),"")</f>
        <v/>
      </c>
      <c r="E124" s="85" t="str">
        <f>IF('Submission Template'!$BA$34=1,IF($AX124&gt;1,IF(AND('Submission Template'!U120&lt;&gt;"no",'Submission Template'!BT120&lt;&gt;""),STDEV(BD$36:BD124),""),""),"")</f>
        <v/>
      </c>
      <c r="F124" s="86" t="str">
        <f>IF('Submission Template'!$BA$34=1,IF('Submission Template'!BT120&lt;&gt;"",G123,""),"")</f>
        <v/>
      </c>
      <c r="G124" s="86" t="str">
        <f>IF(AND('Submission Template'!$BA$34=1,'Submission Template'!$C120&lt;&gt;""),IF(OR($AX124=1,$AX124=0),0,IF('Submission Template'!$C120="initial",$G123,IF('Submission Template'!U120="yes",MAX(($F124+'Submission Template'!BT120-('Submission Template'!S$26+0.25*$E124)),0),$G123))),"")</f>
        <v/>
      </c>
      <c r="H124" s="86" t="str">
        <f t="shared" si="14"/>
        <v/>
      </c>
      <c r="I124" s="87" t="str">
        <f t="shared" si="15"/>
        <v/>
      </c>
      <c r="J124" s="87" t="str">
        <f t="shared" si="16"/>
        <v/>
      </c>
      <c r="K124" s="88" t="str">
        <f>IF(G124&lt;&gt;"",IF($BA124=1,IF(AND(J124&lt;&gt;1,I124=1,D124&lt;='Submission Template'!S$26),1,0),K123),"")</f>
        <v/>
      </c>
      <c r="L124" s="82" t="str">
        <f>IF('Submission Template'!$BB$34=1,$AY124,"")</f>
        <v/>
      </c>
      <c r="M124" s="83" t="str">
        <f t="shared" si="2"/>
        <v/>
      </c>
      <c r="N124" s="84" t="str">
        <f>IF('Submission Template'!$BB$34=1,IF(AND('Submission Template'!Z120="yes",'Submission Template'!BY120&lt;&gt;""),ROUND(AVERAGE(BE$36:BE124),2),""),"")</f>
        <v/>
      </c>
      <c r="O124" s="85" t="str">
        <f>IF('Submission Template'!$BB$34=1,IF($AY124&gt;1,IF(AND('Submission Template'!Z120&lt;&gt;"no",'Submission Template'!BY120&lt;&gt;""),STDEV(BE$36:BE124),""),""),"")</f>
        <v/>
      </c>
      <c r="P124" s="86" t="str">
        <f>IF('Submission Template'!$BB$34=1,IF('Submission Template'!BY120&lt;&gt;"",Q123,""),"")</f>
        <v/>
      </c>
      <c r="Q124" s="86" t="str">
        <f>IF(AND('Submission Template'!$BB$34=1,'Submission Template'!$C120&lt;&gt;""),IF(OR($AY124=1,$AY124=0),0,IF('Submission Template'!$C120="initial",$Q123,IF('Submission Template'!Z120="yes",MAX(($P124+'Submission Template'!BY120-('Submission Template'!V$26+0.25*$O124)),0),$Q123))),"")</f>
        <v/>
      </c>
      <c r="R124" s="86" t="str">
        <f t="shared" si="17"/>
        <v/>
      </c>
      <c r="S124" s="87" t="str">
        <f t="shared" si="18"/>
        <v/>
      </c>
      <c r="T124" s="87" t="str">
        <f t="shared" si="19"/>
        <v/>
      </c>
      <c r="U124" s="88" t="str">
        <f>IF(Q124&lt;&gt;"",IF($BB124=1,IF(AND(T124&lt;&gt;1,S124=1,N124&lt;='Submission Template'!V$26),1,0),U123),"")</f>
        <v/>
      </c>
      <c r="V124" s="10"/>
      <c r="W124" s="10"/>
      <c r="X124" s="10"/>
      <c r="Y124" s="10"/>
      <c r="Z124" s="10"/>
      <c r="AA124" s="10"/>
      <c r="AB124" s="10"/>
      <c r="AC124" s="10"/>
      <c r="AD124" s="10"/>
      <c r="AE124" s="10"/>
      <c r="AF124" s="148"/>
      <c r="AG124" s="149" t="str">
        <f>IF(AND(OR('Submission Template'!U120="yes",AND('Submission Template'!Z120="yes",'Submission Template'!$P$16="yes")),'Submission Template'!AH120="yes"),"Test cannot be invalid AND included in CumSum",IF(OR(AND($Q124&gt;$R124,$N124&lt;&gt;""),AND($G124&gt;H124,$D124&lt;&gt;"")),"Warning:  CumSum statistic exceeds the Action Limit.",""))</f>
        <v/>
      </c>
      <c r="AH124" s="18"/>
      <c r="AI124" s="18"/>
      <c r="AJ124" s="18"/>
      <c r="AK124" s="150"/>
      <c r="AL124" s="187"/>
      <c r="AM124" s="6"/>
      <c r="AN124" s="6"/>
      <c r="AO124" s="6"/>
      <c r="AP124" s="6"/>
      <c r="AQ124" s="23"/>
      <c r="AR124" s="25">
        <f>IF(AND('Submission Template'!BT120&lt;&gt;"",'Submission Template'!S$26&lt;&gt;"",'Submission Template'!U120&lt;&gt;""),1,0)</f>
        <v>0</v>
      </c>
      <c r="AS124" s="25">
        <f>IF(AND('Submission Template'!BY120&lt;&gt;"",'Submission Template'!V$26&lt;&gt;"",'Submission Template'!Z120&lt;&gt;""),1,0)</f>
        <v>0</v>
      </c>
      <c r="AT124" s="25"/>
      <c r="AU124" s="25" t="str">
        <f t="shared" si="11"/>
        <v/>
      </c>
      <c r="AV124" s="25" t="str">
        <f t="shared" si="12"/>
        <v/>
      </c>
      <c r="AW124" s="25"/>
      <c r="AX124" s="25" t="str">
        <f>IF('Submission Template'!$C120&lt;&gt;"",IF('Submission Template'!BT120&lt;&gt;"",IF('Submission Template'!U120="yes",AX123+1,AX123),AX123),"")</f>
        <v/>
      </c>
      <c r="AY124" s="25" t="str">
        <f>IF('Submission Template'!$C120&lt;&gt;"",IF('Submission Template'!BY120&lt;&gt;"",IF('Submission Template'!Z120="yes",AY123+1,AY123),AY123),"")</f>
        <v/>
      </c>
      <c r="AZ124" s="25"/>
      <c r="BA124" s="25" t="str">
        <f>IF('Submission Template'!BT120&lt;&gt;"",IF('Submission Template'!U120="yes",1,0),"")</f>
        <v/>
      </c>
      <c r="BB124" s="25" t="str">
        <f>IF('Submission Template'!BY120&lt;&gt;"",IF('Submission Template'!Z120="yes",1,0),"")</f>
        <v/>
      </c>
      <c r="BC124" s="25"/>
      <c r="BD124" s="25" t="str">
        <f>IF(AND('Submission Template'!U120="yes",'Submission Template'!BT120&lt;&gt;""),'Submission Template'!BT120,"")</f>
        <v/>
      </c>
      <c r="BE124" s="25" t="str">
        <f>IF(AND('Submission Template'!Z120="yes",'Submission Template'!BY120&lt;&gt;""),'Submission Template'!BY120,"")</f>
        <v/>
      </c>
      <c r="BF124" s="25"/>
      <c r="BG124" s="25"/>
      <c r="BH124" s="25"/>
      <c r="BI124" s="27"/>
      <c r="BJ124" s="25"/>
      <c r="BK124" s="40" t="str">
        <f>IF(AND($B124&lt;&gt;"",'Submission Template'!$BA$34=1),IF(AND('Submission Template'!U120="yes",$AX124&gt;1,'Submission Template'!BT120&lt;&gt;""),ROUND((($AU124*$E124)/($D124-'Submission Template'!S$26))^2+1,1),""),"")</f>
        <v/>
      </c>
      <c r="BL124" s="40" t="str">
        <f>IF(AND($L124&lt;&gt;"",'Submission Template'!$BB$34=1),IF(AND('Submission Template'!Z120="yes",$AY124&gt;1,'Submission Template'!BY120&lt;&gt;""),ROUND((($AV124*$O124)/($N124-'Submission Template'!V$26))^2+1,1),""),"")</f>
        <v/>
      </c>
      <c r="BM124" s="55">
        <f t="shared" si="13"/>
        <v>8</v>
      </c>
      <c r="BN124" s="6"/>
      <c r="BO124" s="6"/>
      <c r="BP124" s="6"/>
      <c r="BQ124" s="6"/>
      <c r="BR124" s="6"/>
      <c r="BS124" s="6"/>
      <c r="BT124" s="6"/>
      <c r="BU124" s="6"/>
      <c r="BV124" s="6"/>
      <c r="BW124" s="6"/>
      <c r="BX124" s="6"/>
      <c r="BY124" s="6"/>
      <c r="BZ124" s="6"/>
      <c r="CA124" s="6"/>
      <c r="CB124" s="6"/>
      <c r="CC124" s="6"/>
      <c r="CD124" s="6"/>
      <c r="CE124" s="6"/>
      <c r="CF124" s="6"/>
      <c r="CG124" s="6"/>
      <c r="CH124" s="6"/>
      <c r="CI124" s="6"/>
      <c r="CJ124" s="6"/>
      <c r="CK124" s="6"/>
      <c r="CL124" s="6"/>
    </row>
    <row r="125" spans="1:90" x14ac:dyDescent="0.2">
      <c r="A125" s="10"/>
      <c r="B125" s="211" t="str">
        <f>IF('Submission Template'!$BA$34=1,$AX125,"")</f>
        <v/>
      </c>
      <c r="C125" s="212" t="str">
        <f t="shared" si="1"/>
        <v/>
      </c>
      <c r="D125" s="89" t="str">
        <f>IF('Submission Template'!$BA$34=1,IF(AND('Submission Template'!U121="yes",'Submission Template'!BT121&lt;&gt;""),ROUND(AVERAGE(BD$36:BD125),2),""),"")</f>
        <v/>
      </c>
      <c r="E125" s="90" t="str">
        <f>IF('Submission Template'!$BA$34=1,IF($AX125&gt;1,IF(AND('Submission Template'!U121&lt;&gt;"no",'Submission Template'!BT121&lt;&gt;""),STDEV(BD$36:BD125),""),""),"")</f>
        <v/>
      </c>
      <c r="F125" s="91" t="str">
        <f>IF('Submission Template'!$BA$34=1,IF('Submission Template'!BT121&lt;&gt;"",G124,""),"")</f>
        <v/>
      </c>
      <c r="G125" s="91" t="str">
        <f>IF(AND('Submission Template'!$BA$34=1,'Submission Template'!$C121&lt;&gt;""),IF(OR($AX125=1,$AX125=0),0,IF('Submission Template'!$C121="initial",$G124,IF('Submission Template'!U121="yes",MAX(($F125+'Submission Template'!BT121-('Submission Template'!S$26+0.25*$E125)),0),$G124))),"")</f>
        <v/>
      </c>
      <c r="H125" s="91" t="str">
        <f t="shared" si="14"/>
        <v/>
      </c>
      <c r="I125" s="92" t="str">
        <f t="shared" si="15"/>
        <v/>
      </c>
      <c r="J125" s="92" t="str">
        <f t="shared" si="16"/>
        <v/>
      </c>
      <c r="K125" s="93" t="str">
        <f>IF(G125&lt;&gt;"",IF($BA125=1,IF(AND(J125&lt;&gt;1,I125=1,D125&lt;='Submission Template'!S$26),1,0),K124),"")</f>
        <v/>
      </c>
      <c r="L125" s="211" t="str">
        <f>IF('Submission Template'!$BB$34=1,$AY125,"")</f>
        <v/>
      </c>
      <c r="M125" s="212" t="str">
        <f t="shared" si="2"/>
        <v/>
      </c>
      <c r="N125" s="89" t="str">
        <f>IF('Submission Template'!$BB$34=1,IF(AND('Submission Template'!Z121="yes",'Submission Template'!BY121&lt;&gt;""),ROUND(AVERAGE(BE$36:BE125),2),""),"")</f>
        <v/>
      </c>
      <c r="O125" s="90" t="str">
        <f>IF('Submission Template'!$BB$34=1,IF($AY125&gt;1,IF(AND('Submission Template'!Z121&lt;&gt;"no",'Submission Template'!BY121&lt;&gt;""),STDEV(BE$36:BE125),""),""),"")</f>
        <v/>
      </c>
      <c r="P125" s="91" t="str">
        <f>IF('Submission Template'!$BB$34=1,IF('Submission Template'!BY121&lt;&gt;"",Q124,""),"")</f>
        <v/>
      </c>
      <c r="Q125" s="91" t="str">
        <f>IF(AND('Submission Template'!$BB$34=1,'Submission Template'!$C121&lt;&gt;""),IF(OR($AY125=1,$AY125=0),0,IF('Submission Template'!$C121="initial",$Q124,IF('Submission Template'!Z121="yes",MAX(($P125+'Submission Template'!BY121-('Submission Template'!V$26+0.25*$O125)),0),$Q124))),"")</f>
        <v/>
      </c>
      <c r="R125" s="91" t="str">
        <f t="shared" si="17"/>
        <v/>
      </c>
      <c r="S125" s="92" t="str">
        <f t="shared" si="18"/>
        <v/>
      </c>
      <c r="T125" s="92" t="str">
        <f t="shared" si="19"/>
        <v/>
      </c>
      <c r="U125" s="93" t="str">
        <f>IF(Q125&lt;&gt;"",IF($BB125=1,IF(AND(T125&lt;&gt;1,S125=1,N125&lt;='Submission Template'!V$26),1,0),U124),"")</f>
        <v/>
      </c>
      <c r="V125" s="10"/>
      <c r="W125" s="10"/>
      <c r="X125" s="10"/>
      <c r="Y125" s="10"/>
      <c r="Z125" s="10"/>
      <c r="AA125" s="10"/>
      <c r="AB125" s="10"/>
      <c r="AC125" s="10"/>
      <c r="AD125" s="10"/>
      <c r="AE125" s="10"/>
      <c r="AF125" s="151"/>
      <c r="AG125" s="203" t="str">
        <f>IF(AND(OR('Submission Template'!U121="yes",AND('Submission Template'!Z121="yes",'Submission Template'!$P$16="yes")),'Submission Template'!AH121="yes"),"Test cannot be invalid AND included in CumSum",IF(OR(AND($Q125&gt;$R125,$N125&lt;&gt;""),AND($G125&gt;H125,$D125&lt;&gt;"")),"Warning:  CumSum statistic exceeds the Action Limit.",""))</f>
        <v/>
      </c>
      <c r="AH125" s="152"/>
      <c r="AI125" s="152"/>
      <c r="AJ125" s="152"/>
      <c r="AK125" s="153"/>
      <c r="AL125" s="187"/>
      <c r="AM125" s="6"/>
      <c r="AN125" s="6"/>
      <c r="AO125" s="6"/>
      <c r="AP125" s="6"/>
      <c r="AQ125" s="23"/>
      <c r="AR125" s="25">
        <f>IF(AND('Submission Template'!BT121&lt;&gt;"",'Submission Template'!S$26&lt;&gt;"",'Submission Template'!U121&lt;&gt;""),1,0)</f>
        <v>0</v>
      </c>
      <c r="AS125" s="25">
        <f>IF(AND('Submission Template'!BY121&lt;&gt;"",'Submission Template'!V$26&lt;&gt;"",'Submission Template'!Z121&lt;&gt;""),1,0)</f>
        <v>0</v>
      </c>
      <c r="AT125" s="25"/>
      <c r="AU125" s="25" t="str">
        <f t="shared" si="11"/>
        <v/>
      </c>
      <c r="AV125" s="25" t="str">
        <f t="shared" si="12"/>
        <v/>
      </c>
      <c r="AW125" s="25"/>
      <c r="AX125" s="25" t="str">
        <f>IF('Submission Template'!$C121&lt;&gt;"",IF('Submission Template'!BT121&lt;&gt;"",IF('Submission Template'!U121="yes",AX124+1,AX124),AX124),"")</f>
        <v/>
      </c>
      <c r="AY125" s="25" t="str">
        <f>IF('Submission Template'!$C121&lt;&gt;"",IF('Submission Template'!BY121&lt;&gt;"",IF('Submission Template'!Z121="yes",AY124+1,AY124),AY124),"")</f>
        <v/>
      </c>
      <c r="AZ125" s="25"/>
      <c r="BA125" s="25" t="str">
        <f>IF('Submission Template'!BT121&lt;&gt;"",IF('Submission Template'!U121="yes",1,0),"")</f>
        <v/>
      </c>
      <c r="BB125" s="25" t="str">
        <f>IF('Submission Template'!BY121&lt;&gt;"",IF('Submission Template'!Z121="yes",1,0),"")</f>
        <v/>
      </c>
      <c r="BC125" s="25"/>
      <c r="BD125" s="25" t="str">
        <f>IF(AND('Submission Template'!U121="yes",'Submission Template'!BT121&lt;&gt;""),'Submission Template'!BT121,"")</f>
        <v/>
      </c>
      <c r="BE125" s="25" t="str">
        <f>IF(AND('Submission Template'!Z121="yes",'Submission Template'!BY121&lt;&gt;""),'Submission Template'!BY121,"")</f>
        <v/>
      </c>
      <c r="BF125" s="25"/>
      <c r="BG125" s="25"/>
      <c r="BH125" s="25"/>
      <c r="BI125" s="27"/>
      <c r="BJ125" s="25"/>
      <c r="BK125" s="40" t="str">
        <f>IF(AND($B125&lt;&gt;"",'Submission Template'!$BA$34=1),IF(AND('Submission Template'!U121="yes",$AX125&gt;1,'Submission Template'!BT121&lt;&gt;""),ROUND((($AU125*$E125)/($D125-'Submission Template'!S$26))^2+1,1),""),"")</f>
        <v/>
      </c>
      <c r="BL125" s="55" t="str">
        <f>IF(AND($L125&lt;&gt;"",'Submission Template'!$BB$34=1),IF(AND('Submission Template'!Z121="yes",$AY125&gt;1,'Submission Template'!BY121&lt;&gt;""),ROUND((($AV125*$O125)/($N125-'Submission Template'!V$26))^2+1,1),""),"")</f>
        <v/>
      </c>
      <c r="BM125" s="55">
        <f t="shared" si="13"/>
        <v>8</v>
      </c>
      <c r="BN125" s="6"/>
      <c r="BO125" s="6"/>
      <c r="BP125" s="6"/>
      <c r="BQ125" s="6"/>
      <c r="BR125" s="6"/>
      <c r="BS125" s="6"/>
      <c r="BT125" s="6"/>
      <c r="BU125" s="6"/>
      <c r="BV125" s="6"/>
      <c r="BW125" s="6"/>
      <c r="BX125" s="6"/>
      <c r="BY125" s="6"/>
      <c r="BZ125" s="6"/>
      <c r="CA125" s="6"/>
      <c r="CB125" s="6"/>
      <c r="CC125" s="6"/>
      <c r="CD125" s="6"/>
      <c r="CE125" s="6"/>
      <c r="CF125" s="6"/>
      <c r="CG125" s="6"/>
      <c r="CH125" s="6"/>
      <c r="CI125" s="6"/>
      <c r="CJ125" s="6"/>
      <c r="CK125" s="6"/>
      <c r="CL125" s="6"/>
    </row>
    <row r="126" spans="1:90" x14ac:dyDescent="0.2">
      <c r="A126" s="74"/>
      <c r="B126" s="74"/>
      <c r="C126" s="74"/>
      <c r="D126" s="74"/>
      <c r="E126" s="74"/>
      <c r="F126" s="74"/>
      <c r="G126" s="74"/>
      <c r="H126" s="74"/>
      <c r="I126" s="74"/>
      <c r="J126" s="74"/>
      <c r="K126" s="74"/>
      <c r="L126" s="74"/>
      <c r="M126" s="74"/>
      <c r="N126" s="74"/>
      <c r="O126" s="74"/>
      <c r="P126" s="74"/>
      <c r="Q126" s="74"/>
      <c r="R126" s="74"/>
      <c r="S126" s="74"/>
      <c r="T126" s="74"/>
      <c r="U126" s="74"/>
      <c r="V126" s="74"/>
      <c r="W126" s="74"/>
      <c r="X126" s="74"/>
      <c r="Y126" s="74"/>
      <c r="Z126" s="74"/>
      <c r="AA126" s="74"/>
      <c r="AB126" s="74"/>
      <c r="AC126" s="74"/>
      <c r="AD126" s="74"/>
      <c r="AE126" s="74"/>
      <c r="AF126" s="74"/>
      <c r="AG126" s="74"/>
      <c r="AH126" s="74"/>
      <c r="AI126" s="74"/>
      <c r="AJ126" s="74"/>
      <c r="AK126" s="74"/>
      <c r="AL126" s="74"/>
    </row>
    <row r="132" spans="2:2" x14ac:dyDescent="0.2">
      <c r="B132" s="4"/>
    </row>
    <row r="133" spans="2:2" x14ac:dyDescent="0.2">
      <c r="B133" s="4"/>
    </row>
    <row r="134" spans="2:2" x14ac:dyDescent="0.2">
      <c r="B134" s="4"/>
    </row>
  </sheetData>
  <sheetProtection password="E3E4" sheet="1" selectLockedCells="1"/>
  <mergeCells count="20">
    <mergeCell ref="AF34:AK34"/>
    <mergeCell ref="B13:P14"/>
    <mergeCell ref="AI15:AJ15"/>
    <mergeCell ref="AI16:AJ16"/>
    <mergeCell ref="H16:I16"/>
    <mergeCell ref="AI13:AJ13"/>
    <mergeCell ref="N20:O20"/>
    <mergeCell ref="N18:O18"/>
    <mergeCell ref="AI14:AJ14"/>
    <mergeCell ref="H17:I17"/>
    <mergeCell ref="A2:AK2"/>
    <mergeCell ref="A3:AK3"/>
    <mergeCell ref="A4:AK4"/>
    <mergeCell ref="A9:AK9"/>
    <mergeCell ref="A5:AK5"/>
    <mergeCell ref="A6:AK6"/>
    <mergeCell ref="N17:O17"/>
    <mergeCell ref="A7:AK7"/>
    <mergeCell ref="H20:I20"/>
    <mergeCell ref="H18:I18"/>
  </mergeCells>
  <phoneticPr fontId="2" type="noConversion"/>
  <conditionalFormatting sqref="B37:K37">
    <cfRule type="expression" dxfId="179" priority="180" stopIfTrue="1">
      <formula>$D37=""</formula>
    </cfRule>
  </conditionalFormatting>
  <conditionalFormatting sqref="B38:K38">
    <cfRule type="expression" dxfId="178" priority="179" stopIfTrue="1">
      <formula>$D38=""</formula>
    </cfRule>
  </conditionalFormatting>
  <conditionalFormatting sqref="B36:K36">
    <cfRule type="expression" dxfId="177" priority="178" stopIfTrue="1">
      <formula>$D36=""</formula>
    </cfRule>
  </conditionalFormatting>
  <conditionalFormatting sqref="L36:U36">
    <cfRule type="expression" dxfId="176" priority="177" stopIfTrue="1">
      <formula>$N36=""</formula>
    </cfRule>
  </conditionalFormatting>
  <conditionalFormatting sqref="L37:U37">
    <cfRule type="expression" dxfId="175" priority="176" stopIfTrue="1">
      <formula>$N37=""</formula>
    </cfRule>
  </conditionalFormatting>
  <conditionalFormatting sqref="L38:U38">
    <cfRule type="expression" dxfId="174" priority="175" stopIfTrue="1">
      <formula>$N38=""</formula>
    </cfRule>
  </conditionalFormatting>
  <conditionalFormatting sqref="B39:K39">
    <cfRule type="expression" dxfId="173" priority="174" stopIfTrue="1">
      <formula>$D39=""</formula>
    </cfRule>
  </conditionalFormatting>
  <conditionalFormatting sqref="L39:U39">
    <cfRule type="expression" dxfId="172" priority="173" stopIfTrue="1">
      <formula>$N39=""</formula>
    </cfRule>
  </conditionalFormatting>
  <conditionalFormatting sqref="B40:K40">
    <cfRule type="expression" dxfId="171" priority="172" stopIfTrue="1">
      <formula>$D40=""</formula>
    </cfRule>
  </conditionalFormatting>
  <conditionalFormatting sqref="L40:U40">
    <cfRule type="expression" dxfId="170" priority="171" stopIfTrue="1">
      <formula>$N40=""</formula>
    </cfRule>
  </conditionalFormatting>
  <conditionalFormatting sqref="B41:K41">
    <cfRule type="expression" dxfId="169" priority="170" stopIfTrue="1">
      <formula>$D41=""</formula>
    </cfRule>
  </conditionalFormatting>
  <conditionalFormatting sqref="L41:U41">
    <cfRule type="expression" dxfId="168" priority="169" stopIfTrue="1">
      <formula>$N41=""</formula>
    </cfRule>
  </conditionalFormatting>
  <conditionalFormatting sqref="B42:K42">
    <cfRule type="expression" dxfId="167" priority="168" stopIfTrue="1">
      <formula>$D42=""</formula>
    </cfRule>
  </conditionalFormatting>
  <conditionalFormatting sqref="L42:U42">
    <cfRule type="expression" dxfId="166" priority="167" stopIfTrue="1">
      <formula>$N42=""</formula>
    </cfRule>
  </conditionalFormatting>
  <conditionalFormatting sqref="B43:K43">
    <cfRule type="expression" dxfId="165" priority="166" stopIfTrue="1">
      <formula>$D43=""</formula>
    </cfRule>
  </conditionalFormatting>
  <conditionalFormatting sqref="L43:U43">
    <cfRule type="expression" dxfId="164" priority="165" stopIfTrue="1">
      <formula>$N43=""</formula>
    </cfRule>
  </conditionalFormatting>
  <conditionalFormatting sqref="B44:K44">
    <cfRule type="expression" dxfId="163" priority="164" stopIfTrue="1">
      <formula>$D44=""</formula>
    </cfRule>
  </conditionalFormatting>
  <conditionalFormatting sqref="L44:U44">
    <cfRule type="expression" dxfId="162" priority="163" stopIfTrue="1">
      <formula>$N44=""</formula>
    </cfRule>
  </conditionalFormatting>
  <conditionalFormatting sqref="B45:K45">
    <cfRule type="expression" dxfId="161" priority="162" stopIfTrue="1">
      <formula>$D45=""</formula>
    </cfRule>
  </conditionalFormatting>
  <conditionalFormatting sqref="L45:U45">
    <cfRule type="expression" dxfId="160" priority="161" stopIfTrue="1">
      <formula>$N45=""</formula>
    </cfRule>
  </conditionalFormatting>
  <conditionalFormatting sqref="B46:K46">
    <cfRule type="expression" dxfId="159" priority="160" stopIfTrue="1">
      <formula>$D46=""</formula>
    </cfRule>
  </conditionalFormatting>
  <conditionalFormatting sqref="L46:U46">
    <cfRule type="expression" dxfId="158" priority="159" stopIfTrue="1">
      <formula>$N46=""</formula>
    </cfRule>
  </conditionalFormatting>
  <conditionalFormatting sqref="B47:K47">
    <cfRule type="expression" dxfId="157" priority="158" stopIfTrue="1">
      <formula>$D47=""</formula>
    </cfRule>
  </conditionalFormatting>
  <conditionalFormatting sqref="L47:U47">
    <cfRule type="expression" dxfId="156" priority="157" stopIfTrue="1">
      <formula>$N47=""</formula>
    </cfRule>
  </conditionalFormatting>
  <conditionalFormatting sqref="B48:K48">
    <cfRule type="expression" dxfId="155" priority="156" stopIfTrue="1">
      <formula>$D48=""</formula>
    </cfRule>
  </conditionalFormatting>
  <conditionalFormatting sqref="L48:U48">
    <cfRule type="expression" dxfId="154" priority="155" stopIfTrue="1">
      <formula>$N48=""</formula>
    </cfRule>
  </conditionalFormatting>
  <conditionalFormatting sqref="B49:K49">
    <cfRule type="expression" dxfId="153" priority="154" stopIfTrue="1">
      <formula>$D49=""</formula>
    </cfRule>
  </conditionalFormatting>
  <conditionalFormatting sqref="L49:U49">
    <cfRule type="expression" dxfId="152" priority="153" stopIfTrue="1">
      <formula>$N49=""</formula>
    </cfRule>
  </conditionalFormatting>
  <conditionalFormatting sqref="B50:K50">
    <cfRule type="expression" dxfId="151" priority="152" stopIfTrue="1">
      <formula>$D50=""</formula>
    </cfRule>
  </conditionalFormatting>
  <conditionalFormatting sqref="L50:U50">
    <cfRule type="expression" dxfId="150" priority="151" stopIfTrue="1">
      <formula>$N50=""</formula>
    </cfRule>
  </conditionalFormatting>
  <conditionalFormatting sqref="B51:K51">
    <cfRule type="expression" dxfId="149" priority="150" stopIfTrue="1">
      <formula>$D51=""</formula>
    </cfRule>
  </conditionalFormatting>
  <conditionalFormatting sqref="L51:U51">
    <cfRule type="expression" dxfId="148" priority="149" stopIfTrue="1">
      <formula>$N51=""</formula>
    </cfRule>
  </conditionalFormatting>
  <conditionalFormatting sqref="B52:K52">
    <cfRule type="expression" dxfId="147" priority="148" stopIfTrue="1">
      <formula>$D52=""</formula>
    </cfRule>
  </conditionalFormatting>
  <conditionalFormatting sqref="L52:U52">
    <cfRule type="expression" dxfId="146" priority="147" stopIfTrue="1">
      <formula>$N52=""</formula>
    </cfRule>
  </conditionalFormatting>
  <conditionalFormatting sqref="B53:K53">
    <cfRule type="expression" dxfId="145" priority="146" stopIfTrue="1">
      <formula>$D53=""</formula>
    </cfRule>
  </conditionalFormatting>
  <conditionalFormatting sqref="L53:U53">
    <cfRule type="expression" dxfId="144" priority="145" stopIfTrue="1">
      <formula>$N53=""</formula>
    </cfRule>
  </conditionalFormatting>
  <conditionalFormatting sqref="B54:K54">
    <cfRule type="expression" dxfId="143" priority="144" stopIfTrue="1">
      <formula>$D54=""</formula>
    </cfRule>
  </conditionalFormatting>
  <conditionalFormatting sqref="L54:U54">
    <cfRule type="expression" dxfId="142" priority="143" stopIfTrue="1">
      <formula>$N54=""</formula>
    </cfRule>
  </conditionalFormatting>
  <conditionalFormatting sqref="B55:K55">
    <cfRule type="expression" dxfId="141" priority="142" stopIfTrue="1">
      <formula>$D55=""</formula>
    </cfRule>
  </conditionalFormatting>
  <conditionalFormatting sqref="L55:U55">
    <cfRule type="expression" dxfId="140" priority="141" stopIfTrue="1">
      <formula>$N55=""</formula>
    </cfRule>
  </conditionalFormatting>
  <conditionalFormatting sqref="B56:K56">
    <cfRule type="expression" dxfId="139" priority="140" stopIfTrue="1">
      <formula>$D56=""</formula>
    </cfRule>
  </conditionalFormatting>
  <conditionalFormatting sqref="L56:U56">
    <cfRule type="expression" dxfId="138" priority="139" stopIfTrue="1">
      <formula>$N56=""</formula>
    </cfRule>
  </conditionalFormatting>
  <conditionalFormatting sqref="B57:K57">
    <cfRule type="expression" dxfId="137" priority="138" stopIfTrue="1">
      <formula>$D57=""</formula>
    </cfRule>
  </conditionalFormatting>
  <conditionalFormatting sqref="L57:U57">
    <cfRule type="expression" dxfId="136" priority="137" stopIfTrue="1">
      <formula>$N57=""</formula>
    </cfRule>
  </conditionalFormatting>
  <conditionalFormatting sqref="B58:K58">
    <cfRule type="expression" dxfId="135" priority="136" stopIfTrue="1">
      <formula>$D58=""</formula>
    </cfRule>
  </conditionalFormatting>
  <conditionalFormatting sqref="L58:U58">
    <cfRule type="expression" dxfId="134" priority="135" stopIfTrue="1">
      <formula>$N58=""</formula>
    </cfRule>
  </conditionalFormatting>
  <conditionalFormatting sqref="B59:K59">
    <cfRule type="expression" dxfId="133" priority="134" stopIfTrue="1">
      <formula>$D59=""</formula>
    </cfRule>
  </conditionalFormatting>
  <conditionalFormatting sqref="L59:U59">
    <cfRule type="expression" dxfId="132" priority="133" stopIfTrue="1">
      <formula>$N59=""</formula>
    </cfRule>
  </conditionalFormatting>
  <conditionalFormatting sqref="B60:K60">
    <cfRule type="expression" dxfId="131" priority="132" stopIfTrue="1">
      <formula>$D60=""</formula>
    </cfRule>
  </conditionalFormatting>
  <conditionalFormatting sqref="L60:U60">
    <cfRule type="expression" dxfId="130" priority="131" stopIfTrue="1">
      <formula>$N60=""</formula>
    </cfRule>
  </conditionalFormatting>
  <conditionalFormatting sqref="B61:K61">
    <cfRule type="expression" dxfId="129" priority="130" stopIfTrue="1">
      <formula>$D61=""</formula>
    </cfRule>
  </conditionalFormatting>
  <conditionalFormatting sqref="L61:U61">
    <cfRule type="expression" dxfId="128" priority="129" stopIfTrue="1">
      <formula>$N61=""</formula>
    </cfRule>
  </conditionalFormatting>
  <conditionalFormatting sqref="B62:K62">
    <cfRule type="expression" dxfId="127" priority="128" stopIfTrue="1">
      <formula>$D62=""</formula>
    </cfRule>
  </conditionalFormatting>
  <conditionalFormatting sqref="L62:U62">
    <cfRule type="expression" dxfId="126" priority="127" stopIfTrue="1">
      <formula>$N62=""</formula>
    </cfRule>
  </conditionalFormatting>
  <conditionalFormatting sqref="B63:K63">
    <cfRule type="expression" dxfId="125" priority="126" stopIfTrue="1">
      <formula>$D63=""</formula>
    </cfRule>
  </conditionalFormatting>
  <conditionalFormatting sqref="L63:U63">
    <cfRule type="expression" dxfId="124" priority="125" stopIfTrue="1">
      <formula>$N63=""</formula>
    </cfRule>
  </conditionalFormatting>
  <conditionalFormatting sqref="B64:K64">
    <cfRule type="expression" dxfId="123" priority="124" stopIfTrue="1">
      <formula>$D64=""</formula>
    </cfRule>
  </conditionalFormatting>
  <conditionalFormatting sqref="L64:U64">
    <cfRule type="expression" dxfId="122" priority="123" stopIfTrue="1">
      <formula>$N64=""</formula>
    </cfRule>
  </conditionalFormatting>
  <conditionalFormatting sqref="B65:K65">
    <cfRule type="expression" dxfId="121" priority="122" stopIfTrue="1">
      <formula>$D65=""</formula>
    </cfRule>
  </conditionalFormatting>
  <conditionalFormatting sqref="L65:U65">
    <cfRule type="expression" dxfId="120" priority="121" stopIfTrue="1">
      <formula>$N65=""</formula>
    </cfRule>
  </conditionalFormatting>
  <conditionalFormatting sqref="B66:K66">
    <cfRule type="expression" dxfId="119" priority="120" stopIfTrue="1">
      <formula>$D66=""</formula>
    </cfRule>
  </conditionalFormatting>
  <conditionalFormatting sqref="L66:U66">
    <cfRule type="expression" dxfId="118" priority="119" stopIfTrue="1">
      <formula>$N66=""</formula>
    </cfRule>
  </conditionalFormatting>
  <conditionalFormatting sqref="B67:K67">
    <cfRule type="expression" dxfId="117" priority="118" stopIfTrue="1">
      <formula>$D67=""</formula>
    </cfRule>
  </conditionalFormatting>
  <conditionalFormatting sqref="L67:U67">
    <cfRule type="expression" dxfId="116" priority="117" stopIfTrue="1">
      <formula>$N67=""</formula>
    </cfRule>
  </conditionalFormatting>
  <conditionalFormatting sqref="B68:K68">
    <cfRule type="expression" dxfId="115" priority="116" stopIfTrue="1">
      <formula>$D68=""</formula>
    </cfRule>
  </conditionalFormatting>
  <conditionalFormatting sqref="L68:U68">
    <cfRule type="expression" dxfId="114" priority="115" stopIfTrue="1">
      <formula>$N68=""</formula>
    </cfRule>
  </conditionalFormatting>
  <conditionalFormatting sqref="B69:K69">
    <cfRule type="expression" dxfId="113" priority="114" stopIfTrue="1">
      <formula>$D69=""</formula>
    </cfRule>
  </conditionalFormatting>
  <conditionalFormatting sqref="L69:U69">
    <cfRule type="expression" dxfId="112" priority="113" stopIfTrue="1">
      <formula>$N69=""</formula>
    </cfRule>
  </conditionalFormatting>
  <conditionalFormatting sqref="B70:K70">
    <cfRule type="expression" dxfId="111" priority="112" stopIfTrue="1">
      <formula>$D70=""</formula>
    </cfRule>
  </conditionalFormatting>
  <conditionalFormatting sqref="L70:U70">
    <cfRule type="expression" dxfId="110" priority="111" stopIfTrue="1">
      <formula>$N70=""</formula>
    </cfRule>
  </conditionalFormatting>
  <conditionalFormatting sqref="B71:K71">
    <cfRule type="expression" dxfId="109" priority="110" stopIfTrue="1">
      <formula>$D71=""</formula>
    </cfRule>
  </conditionalFormatting>
  <conditionalFormatting sqref="L71:U71">
    <cfRule type="expression" dxfId="108" priority="109" stopIfTrue="1">
      <formula>$N71=""</formula>
    </cfRule>
  </conditionalFormatting>
  <conditionalFormatting sqref="B72:K72">
    <cfRule type="expression" dxfId="107" priority="108" stopIfTrue="1">
      <formula>$D72=""</formula>
    </cfRule>
  </conditionalFormatting>
  <conditionalFormatting sqref="L72:U72">
    <cfRule type="expression" dxfId="106" priority="107" stopIfTrue="1">
      <formula>$N72=""</formula>
    </cfRule>
  </conditionalFormatting>
  <conditionalFormatting sqref="B73:K73">
    <cfRule type="expression" dxfId="105" priority="106" stopIfTrue="1">
      <formula>$D73=""</formula>
    </cfRule>
  </conditionalFormatting>
  <conditionalFormatting sqref="L73:U73">
    <cfRule type="expression" dxfId="104" priority="105" stopIfTrue="1">
      <formula>$N73=""</formula>
    </cfRule>
  </conditionalFormatting>
  <conditionalFormatting sqref="B74:K74">
    <cfRule type="expression" dxfId="103" priority="104" stopIfTrue="1">
      <formula>$D74=""</formula>
    </cfRule>
  </conditionalFormatting>
  <conditionalFormatting sqref="L74:U74">
    <cfRule type="expression" dxfId="102" priority="103" stopIfTrue="1">
      <formula>$N74=""</formula>
    </cfRule>
  </conditionalFormatting>
  <conditionalFormatting sqref="B75:K75">
    <cfRule type="expression" dxfId="101" priority="102" stopIfTrue="1">
      <formula>$D75=""</formula>
    </cfRule>
  </conditionalFormatting>
  <conditionalFormatting sqref="L75:U75">
    <cfRule type="expression" dxfId="100" priority="101" stopIfTrue="1">
      <formula>$N75=""</formula>
    </cfRule>
  </conditionalFormatting>
  <conditionalFormatting sqref="B76:K76">
    <cfRule type="expression" dxfId="99" priority="100" stopIfTrue="1">
      <formula>$D76=""</formula>
    </cfRule>
  </conditionalFormatting>
  <conditionalFormatting sqref="L76:U76">
    <cfRule type="expression" dxfId="98" priority="99" stopIfTrue="1">
      <formula>$N76=""</formula>
    </cfRule>
  </conditionalFormatting>
  <conditionalFormatting sqref="B77:K77">
    <cfRule type="expression" dxfId="97" priority="98" stopIfTrue="1">
      <formula>$D77=""</formula>
    </cfRule>
  </conditionalFormatting>
  <conditionalFormatting sqref="L77:U77">
    <cfRule type="expression" dxfId="96" priority="97" stopIfTrue="1">
      <formula>$N77=""</formula>
    </cfRule>
  </conditionalFormatting>
  <conditionalFormatting sqref="B78:K78">
    <cfRule type="expression" dxfId="95" priority="96" stopIfTrue="1">
      <formula>$D78=""</formula>
    </cfRule>
  </conditionalFormatting>
  <conditionalFormatting sqref="L78:U78">
    <cfRule type="expression" dxfId="94" priority="95" stopIfTrue="1">
      <formula>$N78=""</formula>
    </cfRule>
  </conditionalFormatting>
  <conditionalFormatting sqref="B79:K79">
    <cfRule type="expression" dxfId="93" priority="94" stopIfTrue="1">
      <formula>$D79=""</formula>
    </cfRule>
  </conditionalFormatting>
  <conditionalFormatting sqref="L79:U79">
    <cfRule type="expression" dxfId="92" priority="93" stopIfTrue="1">
      <formula>$N79=""</formula>
    </cfRule>
  </conditionalFormatting>
  <conditionalFormatting sqref="B80:K80">
    <cfRule type="expression" dxfId="91" priority="92" stopIfTrue="1">
      <formula>$D80=""</formula>
    </cfRule>
  </conditionalFormatting>
  <conditionalFormatting sqref="L80:U80">
    <cfRule type="expression" dxfId="90" priority="91" stopIfTrue="1">
      <formula>$N80=""</formula>
    </cfRule>
  </conditionalFormatting>
  <conditionalFormatting sqref="B81:K81">
    <cfRule type="expression" dxfId="89" priority="90" stopIfTrue="1">
      <formula>$D81=""</formula>
    </cfRule>
  </conditionalFormatting>
  <conditionalFormatting sqref="L81:U81">
    <cfRule type="expression" dxfId="88" priority="89" stopIfTrue="1">
      <formula>$N81=""</formula>
    </cfRule>
  </conditionalFormatting>
  <conditionalFormatting sqref="B82:K82">
    <cfRule type="expression" dxfId="87" priority="88" stopIfTrue="1">
      <formula>$D82=""</formula>
    </cfRule>
  </conditionalFormatting>
  <conditionalFormatting sqref="L82:U82">
    <cfRule type="expression" dxfId="86" priority="87" stopIfTrue="1">
      <formula>$N82=""</formula>
    </cfRule>
  </conditionalFormatting>
  <conditionalFormatting sqref="B83:K83">
    <cfRule type="expression" dxfId="85" priority="86" stopIfTrue="1">
      <formula>$D83=""</formula>
    </cfRule>
  </conditionalFormatting>
  <conditionalFormatting sqref="L83:U83">
    <cfRule type="expression" dxfId="84" priority="85" stopIfTrue="1">
      <formula>$N83=""</formula>
    </cfRule>
  </conditionalFormatting>
  <conditionalFormatting sqref="B84:K84">
    <cfRule type="expression" dxfId="83" priority="84" stopIfTrue="1">
      <formula>$D84=""</formula>
    </cfRule>
  </conditionalFormatting>
  <conditionalFormatting sqref="L84:U84">
    <cfRule type="expression" dxfId="82" priority="83" stopIfTrue="1">
      <formula>$N84=""</formula>
    </cfRule>
  </conditionalFormatting>
  <conditionalFormatting sqref="B85:K85">
    <cfRule type="expression" dxfId="81" priority="82" stopIfTrue="1">
      <formula>$D85=""</formula>
    </cfRule>
  </conditionalFormatting>
  <conditionalFormatting sqref="L85:U85">
    <cfRule type="expression" dxfId="80" priority="81" stopIfTrue="1">
      <formula>$N85=""</formula>
    </cfRule>
  </conditionalFormatting>
  <conditionalFormatting sqref="B86:K86">
    <cfRule type="expression" dxfId="79" priority="80" stopIfTrue="1">
      <formula>$D86=""</formula>
    </cfRule>
  </conditionalFormatting>
  <conditionalFormatting sqref="L86:U86">
    <cfRule type="expression" dxfId="78" priority="79" stopIfTrue="1">
      <formula>$N86=""</formula>
    </cfRule>
  </conditionalFormatting>
  <conditionalFormatting sqref="B87:K87">
    <cfRule type="expression" dxfId="77" priority="78" stopIfTrue="1">
      <formula>$D87=""</formula>
    </cfRule>
  </conditionalFormatting>
  <conditionalFormatting sqref="L87:U87">
    <cfRule type="expression" dxfId="76" priority="77" stopIfTrue="1">
      <formula>$N87=""</formula>
    </cfRule>
  </conditionalFormatting>
  <conditionalFormatting sqref="B88:K88">
    <cfRule type="expression" dxfId="75" priority="76" stopIfTrue="1">
      <formula>$D88=""</formula>
    </cfRule>
  </conditionalFormatting>
  <conditionalFormatting sqref="L88:U88">
    <cfRule type="expression" dxfId="74" priority="75" stopIfTrue="1">
      <formula>$N88=""</formula>
    </cfRule>
  </conditionalFormatting>
  <conditionalFormatting sqref="B89:K89">
    <cfRule type="expression" dxfId="73" priority="74" stopIfTrue="1">
      <formula>$D89=""</formula>
    </cfRule>
  </conditionalFormatting>
  <conditionalFormatting sqref="L89:U89">
    <cfRule type="expression" dxfId="72" priority="73" stopIfTrue="1">
      <formula>$N89=""</formula>
    </cfRule>
  </conditionalFormatting>
  <conditionalFormatting sqref="B90:K90">
    <cfRule type="expression" dxfId="71" priority="72" stopIfTrue="1">
      <formula>$D90=""</formula>
    </cfRule>
  </conditionalFormatting>
  <conditionalFormatting sqref="L90:U90">
    <cfRule type="expression" dxfId="70" priority="71" stopIfTrue="1">
      <formula>$N90=""</formula>
    </cfRule>
  </conditionalFormatting>
  <conditionalFormatting sqref="B91:K91">
    <cfRule type="expression" dxfId="69" priority="70" stopIfTrue="1">
      <formula>$D91=""</formula>
    </cfRule>
  </conditionalFormatting>
  <conditionalFormatting sqref="L91:U91">
    <cfRule type="expression" dxfId="68" priority="69" stopIfTrue="1">
      <formula>$N91=""</formula>
    </cfRule>
  </conditionalFormatting>
  <conditionalFormatting sqref="B92:K92">
    <cfRule type="expression" dxfId="67" priority="68" stopIfTrue="1">
      <formula>$D92=""</formula>
    </cfRule>
  </conditionalFormatting>
  <conditionalFormatting sqref="L92:U92">
    <cfRule type="expression" dxfId="66" priority="67" stopIfTrue="1">
      <formula>$N92=""</formula>
    </cfRule>
  </conditionalFormatting>
  <conditionalFormatting sqref="B93:K93">
    <cfRule type="expression" dxfId="65" priority="66" stopIfTrue="1">
      <formula>$D93=""</formula>
    </cfRule>
  </conditionalFormatting>
  <conditionalFormatting sqref="L93:U93">
    <cfRule type="expression" dxfId="64" priority="65" stopIfTrue="1">
      <formula>$N93=""</formula>
    </cfRule>
  </conditionalFormatting>
  <conditionalFormatting sqref="B94:K94">
    <cfRule type="expression" dxfId="63" priority="64" stopIfTrue="1">
      <formula>$D94=""</formula>
    </cfRule>
  </conditionalFormatting>
  <conditionalFormatting sqref="L94:U94">
    <cfRule type="expression" dxfId="62" priority="63" stopIfTrue="1">
      <formula>$N94=""</formula>
    </cfRule>
  </conditionalFormatting>
  <conditionalFormatting sqref="B95:K95">
    <cfRule type="expression" dxfId="61" priority="62" stopIfTrue="1">
      <formula>$D95=""</formula>
    </cfRule>
  </conditionalFormatting>
  <conditionalFormatting sqref="L95:U95">
    <cfRule type="expression" dxfId="60" priority="61" stopIfTrue="1">
      <formula>$N95=""</formula>
    </cfRule>
  </conditionalFormatting>
  <conditionalFormatting sqref="B96:K96">
    <cfRule type="expression" dxfId="59" priority="60" stopIfTrue="1">
      <formula>$D96=""</formula>
    </cfRule>
  </conditionalFormatting>
  <conditionalFormatting sqref="L96:U96">
    <cfRule type="expression" dxfId="58" priority="59" stopIfTrue="1">
      <formula>$N96=""</formula>
    </cfRule>
  </conditionalFormatting>
  <conditionalFormatting sqref="B97:K97">
    <cfRule type="expression" dxfId="57" priority="58" stopIfTrue="1">
      <formula>$D97=""</formula>
    </cfRule>
  </conditionalFormatting>
  <conditionalFormatting sqref="L97:U97">
    <cfRule type="expression" dxfId="56" priority="57" stopIfTrue="1">
      <formula>$N97=""</formula>
    </cfRule>
  </conditionalFormatting>
  <conditionalFormatting sqref="B98:K98">
    <cfRule type="expression" dxfId="55" priority="56" stopIfTrue="1">
      <formula>$D98=""</formula>
    </cfRule>
  </conditionalFormatting>
  <conditionalFormatting sqref="L98:U98">
    <cfRule type="expression" dxfId="54" priority="55" stopIfTrue="1">
      <formula>$N98=""</formula>
    </cfRule>
  </conditionalFormatting>
  <conditionalFormatting sqref="B99:K99">
    <cfRule type="expression" dxfId="53" priority="54" stopIfTrue="1">
      <formula>$D99=""</formula>
    </cfRule>
  </conditionalFormatting>
  <conditionalFormatting sqref="L99:U99">
    <cfRule type="expression" dxfId="52" priority="53" stopIfTrue="1">
      <formula>$N99=""</formula>
    </cfRule>
  </conditionalFormatting>
  <conditionalFormatting sqref="B100:K100">
    <cfRule type="expression" dxfId="51" priority="52" stopIfTrue="1">
      <formula>$D100=""</formula>
    </cfRule>
  </conditionalFormatting>
  <conditionalFormatting sqref="L100:U100">
    <cfRule type="expression" dxfId="50" priority="51" stopIfTrue="1">
      <formula>$N100=""</formula>
    </cfRule>
  </conditionalFormatting>
  <conditionalFormatting sqref="B101:K101">
    <cfRule type="expression" dxfId="49" priority="50" stopIfTrue="1">
      <formula>$D101=""</formula>
    </cfRule>
  </conditionalFormatting>
  <conditionalFormatting sqref="L101:U101">
    <cfRule type="expression" dxfId="48" priority="49" stopIfTrue="1">
      <formula>$N101=""</formula>
    </cfRule>
  </conditionalFormatting>
  <conditionalFormatting sqref="B102:K102">
    <cfRule type="expression" dxfId="47" priority="48" stopIfTrue="1">
      <formula>$D102=""</formula>
    </cfRule>
  </conditionalFormatting>
  <conditionalFormatting sqref="L102:U102">
    <cfRule type="expression" dxfId="46" priority="47" stopIfTrue="1">
      <formula>$N102=""</formula>
    </cfRule>
  </conditionalFormatting>
  <conditionalFormatting sqref="B103:K103">
    <cfRule type="expression" dxfId="45" priority="46" stopIfTrue="1">
      <formula>$D103=""</formula>
    </cfRule>
  </conditionalFormatting>
  <conditionalFormatting sqref="L103:U103">
    <cfRule type="expression" dxfId="44" priority="45" stopIfTrue="1">
      <formula>$N103=""</formula>
    </cfRule>
  </conditionalFormatting>
  <conditionalFormatting sqref="B104:K104">
    <cfRule type="expression" dxfId="43" priority="44" stopIfTrue="1">
      <formula>$D104=""</formula>
    </cfRule>
  </conditionalFormatting>
  <conditionalFormatting sqref="L104:U104">
    <cfRule type="expression" dxfId="42" priority="43" stopIfTrue="1">
      <formula>$N104=""</formula>
    </cfRule>
  </conditionalFormatting>
  <conditionalFormatting sqref="B105:K105">
    <cfRule type="expression" dxfId="41" priority="42" stopIfTrue="1">
      <formula>$D105=""</formula>
    </cfRule>
  </conditionalFormatting>
  <conditionalFormatting sqref="L105:U105">
    <cfRule type="expression" dxfId="40" priority="41" stopIfTrue="1">
      <formula>$N105=""</formula>
    </cfRule>
  </conditionalFormatting>
  <conditionalFormatting sqref="B106:K106">
    <cfRule type="expression" dxfId="39" priority="40" stopIfTrue="1">
      <formula>$D106=""</formula>
    </cfRule>
  </conditionalFormatting>
  <conditionalFormatting sqref="L106:U106">
    <cfRule type="expression" dxfId="38" priority="39" stopIfTrue="1">
      <formula>$N106=""</formula>
    </cfRule>
  </conditionalFormatting>
  <conditionalFormatting sqref="B107:K107">
    <cfRule type="expression" dxfId="37" priority="38" stopIfTrue="1">
      <formula>$D107=""</formula>
    </cfRule>
  </conditionalFormatting>
  <conditionalFormatting sqref="L107:U107">
    <cfRule type="expression" dxfId="36" priority="37" stopIfTrue="1">
      <formula>$N107=""</formula>
    </cfRule>
  </conditionalFormatting>
  <conditionalFormatting sqref="B108:K108">
    <cfRule type="expression" dxfId="35" priority="36" stopIfTrue="1">
      <formula>$D108=""</formula>
    </cfRule>
  </conditionalFormatting>
  <conditionalFormatting sqref="L108:U108">
    <cfRule type="expression" dxfId="34" priority="35" stopIfTrue="1">
      <formula>$N108=""</formula>
    </cfRule>
  </conditionalFormatting>
  <conditionalFormatting sqref="B109:K109">
    <cfRule type="expression" dxfId="33" priority="34" stopIfTrue="1">
      <formula>$D109=""</formula>
    </cfRule>
  </conditionalFormatting>
  <conditionalFormatting sqref="L109:U109">
    <cfRule type="expression" dxfId="32" priority="33" stopIfTrue="1">
      <formula>$N109=""</formula>
    </cfRule>
  </conditionalFormatting>
  <conditionalFormatting sqref="B110:K110">
    <cfRule type="expression" dxfId="31" priority="32" stopIfTrue="1">
      <formula>$D110=""</formula>
    </cfRule>
  </conditionalFormatting>
  <conditionalFormatting sqref="L110:U110">
    <cfRule type="expression" dxfId="30" priority="31" stopIfTrue="1">
      <formula>$N110=""</formula>
    </cfRule>
  </conditionalFormatting>
  <conditionalFormatting sqref="B111:K111">
    <cfRule type="expression" dxfId="29" priority="30" stopIfTrue="1">
      <formula>$D111=""</formula>
    </cfRule>
  </conditionalFormatting>
  <conditionalFormatting sqref="L111:U111">
    <cfRule type="expression" dxfId="28" priority="29" stopIfTrue="1">
      <formula>$N111=""</formula>
    </cfRule>
  </conditionalFormatting>
  <conditionalFormatting sqref="B112:K112">
    <cfRule type="expression" dxfId="27" priority="28" stopIfTrue="1">
      <formula>$D112=""</formula>
    </cfRule>
  </conditionalFormatting>
  <conditionalFormatting sqref="L112:U112">
    <cfRule type="expression" dxfId="26" priority="27" stopIfTrue="1">
      <formula>$N112=""</formula>
    </cfRule>
  </conditionalFormatting>
  <conditionalFormatting sqref="B113:K113">
    <cfRule type="expression" dxfId="25" priority="26" stopIfTrue="1">
      <formula>$D113=""</formula>
    </cfRule>
  </conditionalFormatting>
  <conditionalFormatting sqref="L113:U113">
    <cfRule type="expression" dxfId="24" priority="25" stopIfTrue="1">
      <formula>$N113=""</formula>
    </cfRule>
  </conditionalFormatting>
  <conditionalFormatting sqref="B114:K114">
    <cfRule type="expression" dxfId="23" priority="24" stopIfTrue="1">
      <formula>$D114=""</formula>
    </cfRule>
  </conditionalFormatting>
  <conditionalFormatting sqref="L114:U114">
    <cfRule type="expression" dxfId="22" priority="23" stopIfTrue="1">
      <formula>$N114=""</formula>
    </cfRule>
  </conditionalFormatting>
  <conditionalFormatting sqref="B115:K115">
    <cfRule type="expression" dxfId="21" priority="22" stopIfTrue="1">
      <formula>$D115=""</formula>
    </cfRule>
  </conditionalFormatting>
  <conditionalFormatting sqref="L115:U115">
    <cfRule type="expression" dxfId="20" priority="21" stopIfTrue="1">
      <formula>$N115=""</formula>
    </cfRule>
  </conditionalFormatting>
  <conditionalFormatting sqref="B116:K116">
    <cfRule type="expression" dxfId="19" priority="20" stopIfTrue="1">
      <formula>$D116=""</formula>
    </cfRule>
  </conditionalFormatting>
  <conditionalFormatting sqref="L116:U116">
    <cfRule type="expression" dxfId="18" priority="19" stopIfTrue="1">
      <formula>$N116=""</formula>
    </cfRule>
  </conditionalFormatting>
  <conditionalFormatting sqref="B117:K117">
    <cfRule type="expression" dxfId="17" priority="18" stopIfTrue="1">
      <formula>$D117=""</formula>
    </cfRule>
  </conditionalFormatting>
  <conditionalFormatting sqref="L117:U117">
    <cfRule type="expression" dxfId="16" priority="17" stopIfTrue="1">
      <formula>$N117=""</formula>
    </cfRule>
  </conditionalFormatting>
  <conditionalFormatting sqref="B118:K118">
    <cfRule type="expression" dxfId="15" priority="16" stopIfTrue="1">
      <formula>$D118=""</formula>
    </cfRule>
  </conditionalFormatting>
  <conditionalFormatting sqref="L118:U118">
    <cfRule type="expression" dxfId="14" priority="15" stopIfTrue="1">
      <formula>$N118=""</formula>
    </cfRule>
  </conditionalFormatting>
  <conditionalFormatting sqref="B119:K119">
    <cfRule type="expression" dxfId="13" priority="14" stopIfTrue="1">
      <formula>$D119=""</formula>
    </cfRule>
  </conditionalFormatting>
  <conditionalFormatting sqref="L119:U119">
    <cfRule type="expression" dxfId="12" priority="13" stopIfTrue="1">
      <formula>$N119=""</formula>
    </cfRule>
  </conditionalFormatting>
  <conditionalFormatting sqref="B120:K120">
    <cfRule type="expression" dxfId="11" priority="12" stopIfTrue="1">
      <formula>$D120=""</formula>
    </cfRule>
  </conditionalFormatting>
  <conditionalFormatting sqref="L120:U120">
    <cfRule type="expression" dxfId="10" priority="11" stopIfTrue="1">
      <formula>$N120=""</formula>
    </cfRule>
  </conditionalFormatting>
  <conditionalFormatting sqref="B121:K121">
    <cfRule type="expression" dxfId="9" priority="10" stopIfTrue="1">
      <formula>$D121=""</formula>
    </cfRule>
  </conditionalFormatting>
  <conditionalFormatting sqref="L121:U121">
    <cfRule type="expression" dxfId="8" priority="9" stopIfTrue="1">
      <formula>$N121=""</formula>
    </cfRule>
  </conditionalFormatting>
  <conditionalFormatting sqref="B122:K122">
    <cfRule type="expression" dxfId="7" priority="8" stopIfTrue="1">
      <formula>$D122=""</formula>
    </cfRule>
  </conditionalFormatting>
  <conditionalFormatting sqref="L122:U122">
    <cfRule type="expression" dxfId="6" priority="7" stopIfTrue="1">
      <formula>$N122=""</formula>
    </cfRule>
  </conditionalFormatting>
  <conditionalFormatting sqref="B123:K123">
    <cfRule type="expression" dxfId="5" priority="6" stopIfTrue="1">
      <formula>$D123=""</formula>
    </cfRule>
  </conditionalFormatting>
  <conditionalFormatting sqref="L123:U123">
    <cfRule type="expression" dxfId="4" priority="5" stopIfTrue="1">
      <formula>$N123=""</formula>
    </cfRule>
  </conditionalFormatting>
  <conditionalFormatting sqref="B124:K124">
    <cfRule type="expression" dxfId="3" priority="4" stopIfTrue="1">
      <formula>$D124=""</formula>
    </cfRule>
  </conditionalFormatting>
  <conditionalFormatting sqref="L124:U124">
    <cfRule type="expression" dxfId="2" priority="3" stopIfTrue="1">
      <formula>$N124=""</formula>
    </cfRule>
  </conditionalFormatting>
  <conditionalFormatting sqref="B125:K125">
    <cfRule type="expression" dxfId="1" priority="2" stopIfTrue="1">
      <formula>$D125=""</formula>
    </cfRule>
  </conditionalFormatting>
  <conditionalFormatting sqref="L125:U125">
    <cfRule type="expression" dxfId="0" priority="1" stopIfTrue="1">
      <formula>$N125=""</formula>
    </cfRule>
  </conditionalFormatting>
  <pageMargins left="0.25" right="0.25" top="0.5" bottom="0.5" header="0.48" footer="0.5"/>
  <pageSetup scale="53"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21"/>
  <sheetViews>
    <sheetView showGridLines="0" zoomScaleNormal="100" workbookViewId="0">
      <selection activeCell="P1" sqref="P1"/>
    </sheetView>
  </sheetViews>
  <sheetFormatPr defaultRowHeight="12.75" x14ac:dyDescent="0.2"/>
  <cols>
    <col min="1" max="1" width="0.85546875" customWidth="1"/>
    <col min="2" max="2" width="8.5703125" customWidth="1"/>
    <col min="4" max="4" width="11" customWidth="1"/>
    <col min="11" max="11" width="6.85546875" customWidth="1"/>
    <col min="12" max="12" width="2.140625" customWidth="1"/>
    <col min="14" max="14" width="9.7109375" customWidth="1"/>
    <col min="15" max="15" width="1.7109375" customWidth="1"/>
  </cols>
  <sheetData>
    <row r="1" spans="1:16" s="94" customFormat="1" ht="11.25" x14ac:dyDescent="0.2">
      <c r="B1" s="191"/>
      <c r="C1" s="191"/>
      <c r="D1" s="191"/>
      <c r="E1" s="191"/>
      <c r="F1" s="191"/>
      <c r="G1" s="191"/>
      <c r="H1" s="191"/>
      <c r="I1" s="191"/>
      <c r="J1" s="191"/>
      <c r="K1" s="191"/>
      <c r="L1" s="191"/>
      <c r="M1" s="191"/>
      <c r="N1" s="191"/>
      <c r="O1" s="191"/>
      <c r="P1" s="181"/>
    </row>
    <row r="2" spans="1:16" s="94" customFormat="1" ht="17.45" customHeight="1" x14ac:dyDescent="0.25">
      <c r="B2" s="237" t="s">
        <v>139</v>
      </c>
      <c r="C2" s="237"/>
      <c r="D2" s="237"/>
      <c r="E2" s="237"/>
      <c r="F2" s="237"/>
      <c r="G2" s="237"/>
      <c r="H2" s="237"/>
      <c r="I2" s="237"/>
      <c r="J2" s="237"/>
      <c r="K2" s="237"/>
      <c r="L2" s="237"/>
      <c r="M2" s="237"/>
      <c r="N2" s="237"/>
      <c r="O2" s="237"/>
      <c r="P2" s="181"/>
    </row>
    <row r="3" spans="1:16" s="94" customFormat="1" ht="20.25" x14ac:dyDescent="0.3">
      <c r="B3" s="238" t="s">
        <v>155</v>
      </c>
      <c r="C3" s="238"/>
      <c r="D3" s="238"/>
      <c r="E3" s="238"/>
      <c r="F3" s="238"/>
      <c r="G3" s="238"/>
      <c r="H3" s="238"/>
      <c r="I3" s="238"/>
      <c r="J3" s="238"/>
      <c r="K3" s="238"/>
      <c r="L3" s="238"/>
      <c r="M3" s="238"/>
      <c r="N3" s="238"/>
      <c r="O3" s="238"/>
      <c r="P3" s="181"/>
    </row>
    <row r="4" spans="1:16" s="94" customFormat="1" ht="19.5" customHeight="1" x14ac:dyDescent="0.25">
      <c r="B4" s="237" t="s">
        <v>140</v>
      </c>
      <c r="C4" s="237"/>
      <c r="D4" s="237"/>
      <c r="E4" s="237"/>
      <c r="F4" s="237"/>
      <c r="G4" s="237"/>
      <c r="H4" s="237"/>
      <c r="I4" s="237"/>
      <c r="J4" s="237"/>
      <c r="K4" s="237"/>
      <c r="L4" s="237"/>
      <c r="M4" s="237"/>
      <c r="N4" s="237"/>
      <c r="O4" s="237"/>
      <c r="P4" s="181"/>
    </row>
    <row r="5" spans="1:16" s="94" customFormat="1" ht="10.15" customHeight="1" x14ac:dyDescent="0.2">
      <c r="B5" s="95"/>
      <c r="C5" s="95"/>
      <c r="D5" s="95"/>
      <c r="E5" s="95"/>
      <c r="F5" s="95"/>
      <c r="G5" s="95"/>
      <c r="H5" s="95"/>
      <c r="I5" s="95"/>
      <c r="J5" s="95"/>
      <c r="K5" s="95"/>
      <c r="L5" s="95"/>
      <c r="M5" s="95"/>
      <c r="N5" s="95"/>
      <c r="O5" s="95"/>
      <c r="P5" s="181"/>
    </row>
    <row r="6" spans="1:16" s="94" customFormat="1" ht="19.5" customHeight="1" x14ac:dyDescent="0.3">
      <c r="B6" s="247" t="s">
        <v>141</v>
      </c>
      <c r="C6" s="247"/>
      <c r="D6" s="247"/>
      <c r="E6" s="247"/>
      <c r="F6" s="247"/>
      <c r="G6" s="247"/>
      <c r="H6" s="247"/>
      <c r="I6" s="247"/>
      <c r="J6" s="247"/>
      <c r="K6" s="247"/>
      <c r="L6" s="247"/>
      <c r="M6" s="247"/>
      <c r="N6" s="247"/>
      <c r="O6" s="247"/>
      <c r="P6" s="181"/>
    </row>
    <row r="7" spans="1:16" s="94" customFormat="1" ht="19.5" customHeight="1" x14ac:dyDescent="0.2">
      <c r="B7" s="214" t="s">
        <v>171</v>
      </c>
      <c r="C7" s="214"/>
      <c r="D7" s="214"/>
      <c r="E7" s="214"/>
      <c r="F7" s="214"/>
      <c r="G7" s="214"/>
      <c r="H7" s="214"/>
      <c r="I7" s="214"/>
      <c r="J7" s="214"/>
      <c r="K7" s="214"/>
      <c r="L7" s="214"/>
      <c r="M7" s="214"/>
      <c r="N7" s="214"/>
      <c r="O7" s="214"/>
      <c r="P7" s="181"/>
    </row>
    <row r="8" spans="1:16" ht="10.5" customHeight="1" x14ac:dyDescent="0.2">
      <c r="B8" s="10"/>
      <c r="C8" s="10"/>
      <c r="D8" s="10"/>
      <c r="E8" s="10"/>
      <c r="F8" s="10"/>
      <c r="G8" s="10"/>
      <c r="H8" s="10"/>
      <c r="I8" s="10"/>
      <c r="J8" s="10"/>
      <c r="K8" s="10"/>
      <c r="L8" s="10"/>
      <c r="M8" s="10"/>
      <c r="N8" s="10"/>
      <c r="O8" s="10"/>
      <c r="P8" s="74"/>
    </row>
    <row r="9" spans="1:16" s="94" customFormat="1" ht="18" x14ac:dyDescent="0.25">
      <c r="B9" s="98" t="s">
        <v>142</v>
      </c>
      <c r="C9" s="99"/>
      <c r="D9" s="99"/>
      <c r="E9" s="100"/>
      <c r="F9" s="101"/>
      <c r="G9" s="101"/>
      <c r="H9" s="102"/>
      <c r="I9" s="101"/>
      <c r="J9" s="101"/>
      <c r="K9" s="101"/>
      <c r="L9" s="101"/>
      <c r="M9" s="101"/>
      <c r="N9" s="101"/>
      <c r="O9" s="101"/>
      <c r="P9" s="181"/>
    </row>
    <row r="10" spans="1:16" x14ac:dyDescent="0.2">
      <c r="B10" s="11"/>
      <c r="C10" s="10"/>
      <c r="D10" s="10"/>
      <c r="E10" s="10"/>
      <c r="F10" s="10"/>
      <c r="G10" s="10"/>
      <c r="H10" s="10"/>
      <c r="I10" s="10"/>
      <c r="J10" s="10"/>
      <c r="K10" s="10"/>
      <c r="L10" s="10"/>
      <c r="M10" s="10"/>
      <c r="N10" s="10"/>
      <c r="O10" s="10"/>
      <c r="P10" s="74"/>
    </row>
    <row r="11" spans="1:16" x14ac:dyDescent="0.2">
      <c r="A11" s="74"/>
      <c r="B11" s="103"/>
      <c r="C11" s="103"/>
      <c r="D11" s="103"/>
      <c r="E11" s="103"/>
      <c r="F11" s="103"/>
      <c r="G11" s="103"/>
      <c r="H11" s="103"/>
      <c r="I11" s="103"/>
      <c r="J11" s="103"/>
      <c r="K11" s="103"/>
      <c r="L11" s="103"/>
      <c r="M11" s="103"/>
      <c r="N11" s="103"/>
      <c r="O11" s="103"/>
      <c r="P11" s="74"/>
    </row>
    <row r="12" spans="1:16" x14ac:dyDescent="0.2">
      <c r="A12" s="74"/>
      <c r="B12" s="103"/>
      <c r="C12" s="103"/>
      <c r="D12" s="103"/>
      <c r="E12" s="103"/>
      <c r="F12" s="103"/>
      <c r="G12" s="103"/>
      <c r="H12" s="103"/>
      <c r="I12" s="103"/>
      <c r="J12" s="103"/>
      <c r="K12" s="103"/>
      <c r="L12" s="103"/>
      <c r="M12" s="103"/>
      <c r="N12" s="103"/>
      <c r="O12" s="103"/>
      <c r="P12" s="74"/>
    </row>
    <row r="13" spans="1:16" x14ac:dyDescent="0.2">
      <c r="A13" s="74"/>
      <c r="B13" s="103"/>
      <c r="C13" s="103"/>
      <c r="D13" s="103"/>
      <c r="E13" s="103"/>
      <c r="F13" s="103"/>
      <c r="G13" s="103"/>
      <c r="H13" s="103"/>
      <c r="I13" s="103"/>
      <c r="J13" s="103"/>
      <c r="K13" s="103"/>
      <c r="L13" s="103"/>
      <c r="M13" s="103"/>
      <c r="N13" s="103"/>
      <c r="O13" s="103"/>
      <c r="P13" s="74"/>
    </row>
    <row r="14" spans="1:16" x14ac:dyDescent="0.2">
      <c r="A14" s="74"/>
      <c r="B14" s="103"/>
      <c r="C14" s="103"/>
      <c r="D14" s="103"/>
      <c r="E14" s="103"/>
      <c r="F14" s="103"/>
      <c r="G14" s="103"/>
      <c r="H14" s="103"/>
      <c r="I14" s="103"/>
      <c r="J14" s="103"/>
      <c r="K14" s="103"/>
      <c r="L14" s="103"/>
      <c r="M14" s="103"/>
      <c r="N14" s="103"/>
      <c r="O14" s="103"/>
      <c r="P14" s="74"/>
    </row>
    <row r="15" spans="1:16" x14ac:dyDescent="0.2">
      <c r="A15" s="74"/>
      <c r="B15" s="103"/>
      <c r="C15" s="103"/>
      <c r="D15" s="103"/>
      <c r="E15" s="103"/>
      <c r="F15" s="103"/>
      <c r="G15" s="103"/>
      <c r="H15" s="103"/>
      <c r="I15" s="103"/>
      <c r="J15" s="103"/>
      <c r="K15" s="103"/>
      <c r="L15" s="103"/>
      <c r="M15" s="103"/>
      <c r="N15" s="103"/>
      <c r="O15" s="103"/>
      <c r="P15" s="74"/>
    </row>
    <row r="16" spans="1:16" x14ac:dyDescent="0.2">
      <c r="A16" s="74"/>
      <c r="B16" s="103"/>
      <c r="C16" s="103"/>
      <c r="D16" s="103"/>
      <c r="E16" s="103"/>
      <c r="F16" s="103"/>
      <c r="G16" s="103"/>
      <c r="H16" s="103"/>
      <c r="I16" s="103"/>
      <c r="J16" s="103"/>
      <c r="K16" s="103"/>
      <c r="L16" s="103"/>
      <c r="M16" s="103"/>
      <c r="N16" s="103"/>
      <c r="O16" s="103"/>
      <c r="P16" s="74"/>
    </row>
    <row r="17" spans="1:16" x14ac:dyDescent="0.2">
      <c r="A17" s="74"/>
      <c r="B17" s="103"/>
      <c r="C17" s="103"/>
      <c r="D17" s="103"/>
      <c r="E17" s="103"/>
      <c r="F17" s="103"/>
      <c r="G17" s="103"/>
      <c r="H17" s="103"/>
      <c r="I17" s="103"/>
      <c r="J17" s="103"/>
      <c r="K17" s="103"/>
      <c r="L17" s="103"/>
      <c r="M17" s="103"/>
      <c r="N17" s="103"/>
      <c r="O17" s="103"/>
      <c r="P17" s="74"/>
    </row>
    <row r="18" spans="1:16" x14ac:dyDescent="0.2">
      <c r="A18" s="74"/>
      <c r="B18" s="103"/>
      <c r="C18" s="103"/>
      <c r="D18" s="103"/>
      <c r="E18" s="103"/>
      <c r="F18" s="103"/>
      <c r="G18" s="103"/>
      <c r="H18" s="103"/>
      <c r="I18" s="103"/>
      <c r="J18" s="103"/>
      <c r="K18" s="103"/>
      <c r="L18" s="103"/>
      <c r="M18" s="103"/>
      <c r="N18" s="103"/>
      <c r="O18" s="103"/>
      <c r="P18" s="74"/>
    </row>
    <row r="19" spans="1:16" x14ac:dyDescent="0.2">
      <c r="A19" s="74"/>
      <c r="B19" s="103"/>
      <c r="C19" s="103"/>
      <c r="D19" s="103"/>
      <c r="E19" s="103"/>
      <c r="F19" s="103"/>
      <c r="G19" s="103"/>
      <c r="H19" s="103"/>
      <c r="I19" s="103"/>
      <c r="J19" s="103"/>
      <c r="K19" s="103"/>
      <c r="L19" s="103"/>
      <c r="M19" s="103"/>
      <c r="N19" s="103"/>
      <c r="O19" s="103"/>
      <c r="P19" s="74"/>
    </row>
    <row r="20" spans="1:16" x14ac:dyDescent="0.2">
      <c r="A20" s="74"/>
      <c r="B20" s="103"/>
      <c r="C20" s="103"/>
      <c r="D20" s="103"/>
      <c r="E20" s="103"/>
      <c r="F20" s="103"/>
      <c r="G20" s="103"/>
      <c r="H20" s="103"/>
      <c r="I20" s="103"/>
      <c r="J20" s="103"/>
      <c r="K20" s="103"/>
      <c r="L20" s="103"/>
      <c r="M20" s="103"/>
      <c r="N20" s="103"/>
      <c r="O20" s="103"/>
      <c r="P20" s="74"/>
    </row>
    <row r="21" spans="1:16" x14ac:dyDescent="0.2">
      <c r="A21" s="74"/>
      <c r="B21" s="103"/>
      <c r="C21" s="103"/>
      <c r="D21" s="103"/>
      <c r="E21" s="103"/>
      <c r="F21" s="103"/>
      <c r="G21" s="103"/>
      <c r="H21" s="103"/>
      <c r="I21" s="103"/>
      <c r="J21" s="103"/>
      <c r="K21" s="103"/>
      <c r="L21" s="103"/>
      <c r="M21" s="103"/>
      <c r="N21" s="103"/>
      <c r="O21" s="103"/>
      <c r="P21" s="74"/>
    </row>
    <row r="22" spans="1:16" x14ac:dyDescent="0.2">
      <c r="A22" s="74"/>
      <c r="B22" s="103"/>
      <c r="C22" s="103"/>
      <c r="D22" s="103"/>
      <c r="E22" s="103"/>
      <c r="F22" s="103"/>
      <c r="G22" s="103"/>
      <c r="H22" s="103"/>
      <c r="I22" s="103"/>
      <c r="J22" s="103"/>
      <c r="K22" s="103"/>
      <c r="L22" s="103"/>
      <c r="M22" s="103"/>
      <c r="N22" s="103"/>
      <c r="O22" s="103"/>
      <c r="P22" s="74"/>
    </row>
    <row r="23" spans="1:16" x14ac:dyDescent="0.2">
      <c r="A23" s="74"/>
      <c r="B23" s="103"/>
      <c r="C23" s="103"/>
      <c r="D23" s="103"/>
      <c r="E23" s="103"/>
      <c r="F23" s="103"/>
      <c r="G23" s="103"/>
      <c r="H23" s="103"/>
      <c r="I23" s="103"/>
      <c r="J23" s="103"/>
      <c r="K23" s="103"/>
      <c r="L23" s="103"/>
      <c r="M23" s="103"/>
      <c r="N23" s="103"/>
      <c r="O23" s="103"/>
      <c r="P23" s="74"/>
    </row>
    <row r="24" spans="1:16" x14ac:dyDescent="0.2">
      <c r="A24" s="74"/>
      <c r="B24" s="103"/>
      <c r="C24" s="103"/>
      <c r="D24" s="103"/>
      <c r="E24" s="103"/>
      <c r="F24" s="103"/>
      <c r="G24" s="103"/>
      <c r="H24" s="103"/>
      <c r="I24" s="103"/>
      <c r="J24" s="103"/>
      <c r="K24" s="103"/>
      <c r="L24" s="103"/>
      <c r="M24" s="103"/>
      <c r="N24" s="103"/>
      <c r="O24" s="103"/>
      <c r="P24" s="74"/>
    </row>
    <row r="25" spans="1:16" x14ac:dyDescent="0.2">
      <c r="A25" s="74"/>
      <c r="B25" s="103"/>
      <c r="C25" s="103"/>
      <c r="D25" s="103"/>
      <c r="E25" s="103"/>
      <c r="F25" s="103"/>
      <c r="G25" s="103"/>
      <c r="H25" s="103"/>
      <c r="I25" s="103"/>
      <c r="J25" s="103"/>
      <c r="K25" s="103"/>
      <c r="L25" s="103"/>
      <c r="M25" s="103"/>
      <c r="N25" s="103"/>
      <c r="O25" s="103"/>
      <c r="P25" s="74"/>
    </row>
    <row r="26" spans="1:16" x14ac:dyDescent="0.2">
      <c r="A26" s="74"/>
      <c r="B26" s="103"/>
      <c r="C26" s="103"/>
      <c r="D26" s="103"/>
      <c r="E26" s="103"/>
      <c r="F26" s="103"/>
      <c r="G26" s="103"/>
      <c r="H26" s="103"/>
      <c r="I26" s="103"/>
      <c r="J26" s="103"/>
      <c r="K26" s="103"/>
      <c r="L26" s="103"/>
      <c r="M26" s="103"/>
      <c r="N26" s="103"/>
      <c r="O26" s="103"/>
      <c r="P26" s="74"/>
    </row>
    <row r="27" spans="1:16" x14ac:dyDescent="0.2">
      <c r="A27" s="74"/>
      <c r="B27" s="103"/>
      <c r="C27" s="103"/>
      <c r="D27" s="103"/>
      <c r="E27" s="103"/>
      <c r="F27" s="103"/>
      <c r="G27" s="103"/>
      <c r="H27" s="103"/>
      <c r="I27" s="103"/>
      <c r="J27" s="103"/>
      <c r="K27" s="103"/>
      <c r="L27" s="103"/>
      <c r="M27" s="103"/>
      <c r="N27" s="103"/>
      <c r="O27" s="103"/>
      <c r="P27" s="74"/>
    </row>
    <row r="28" spans="1:16" x14ac:dyDescent="0.2">
      <c r="A28" s="74"/>
      <c r="B28" s="103"/>
      <c r="C28" s="103"/>
      <c r="D28" s="103"/>
      <c r="E28" s="103"/>
      <c r="F28" s="103"/>
      <c r="G28" s="103"/>
      <c r="H28" s="103"/>
      <c r="I28" s="103"/>
      <c r="J28" s="103"/>
      <c r="K28" s="103"/>
      <c r="L28" s="103"/>
      <c r="M28" s="103"/>
      <c r="N28" s="103"/>
      <c r="O28" s="103"/>
      <c r="P28" s="74"/>
    </row>
    <row r="29" spans="1:16" x14ac:dyDescent="0.2">
      <c r="A29" s="74"/>
      <c r="B29" s="103"/>
      <c r="C29" s="103"/>
      <c r="D29" s="103"/>
      <c r="E29" s="103"/>
      <c r="F29" s="103"/>
      <c r="G29" s="103"/>
      <c r="H29" s="103"/>
      <c r="I29" s="103"/>
      <c r="J29" s="103"/>
      <c r="K29" s="103"/>
      <c r="L29" s="103"/>
      <c r="M29" s="103"/>
      <c r="N29" s="103"/>
      <c r="O29" s="103"/>
      <c r="P29" s="74"/>
    </row>
    <row r="30" spans="1:16" x14ac:dyDescent="0.2">
      <c r="A30" s="74"/>
      <c r="B30" s="103"/>
      <c r="C30" s="103"/>
      <c r="D30" s="103"/>
      <c r="E30" s="103"/>
      <c r="F30" s="103"/>
      <c r="G30" s="103"/>
      <c r="H30" s="103"/>
      <c r="I30" s="103"/>
      <c r="J30" s="103"/>
      <c r="K30" s="103"/>
      <c r="L30" s="103"/>
      <c r="M30" s="103"/>
      <c r="N30" s="103"/>
      <c r="O30" s="103"/>
      <c r="P30" s="74"/>
    </row>
    <row r="31" spans="1:16" x14ac:dyDescent="0.2">
      <c r="A31" s="74"/>
      <c r="B31" s="103"/>
      <c r="C31" s="103"/>
      <c r="D31" s="103"/>
      <c r="E31" s="103"/>
      <c r="F31" s="103"/>
      <c r="G31" s="103"/>
      <c r="H31" s="103"/>
      <c r="I31" s="103"/>
      <c r="J31" s="103"/>
      <c r="K31" s="103"/>
      <c r="L31" s="103"/>
      <c r="M31" s="103"/>
      <c r="N31" s="103"/>
      <c r="O31" s="103"/>
      <c r="P31" s="74"/>
    </row>
    <row r="32" spans="1:16" x14ac:dyDescent="0.2">
      <c r="A32" s="74"/>
      <c r="B32" s="103"/>
      <c r="C32" s="103"/>
      <c r="D32" s="103"/>
      <c r="E32" s="103"/>
      <c r="F32" s="103"/>
      <c r="G32" s="103"/>
      <c r="H32" s="103"/>
      <c r="I32" s="103"/>
      <c r="J32" s="103"/>
      <c r="K32" s="103"/>
      <c r="L32" s="103"/>
      <c r="M32" s="103"/>
      <c r="N32" s="103"/>
      <c r="O32" s="103"/>
      <c r="P32" s="74"/>
    </row>
    <row r="33" spans="1:16" x14ac:dyDescent="0.2">
      <c r="A33" s="74"/>
      <c r="B33" s="103"/>
      <c r="C33" s="103"/>
      <c r="D33" s="103"/>
      <c r="E33" s="103"/>
      <c r="F33" s="103"/>
      <c r="G33" s="103"/>
      <c r="H33" s="103"/>
      <c r="I33" s="103"/>
      <c r="J33" s="103"/>
      <c r="K33" s="103"/>
      <c r="L33" s="103"/>
      <c r="M33" s="103"/>
      <c r="N33" s="103"/>
      <c r="O33" s="103"/>
      <c r="P33" s="74"/>
    </row>
    <row r="34" spans="1:16" x14ac:dyDescent="0.2">
      <c r="A34" s="74"/>
      <c r="B34" s="103"/>
      <c r="C34" s="103"/>
      <c r="D34" s="103"/>
      <c r="E34" s="103"/>
      <c r="F34" s="103"/>
      <c r="G34" s="103"/>
      <c r="H34" s="103"/>
      <c r="I34" s="103"/>
      <c r="J34" s="103"/>
      <c r="K34" s="103"/>
      <c r="L34" s="103"/>
      <c r="M34" s="103"/>
      <c r="N34" s="103"/>
      <c r="O34" s="103"/>
      <c r="P34" s="74"/>
    </row>
    <row r="35" spans="1:16" x14ac:dyDescent="0.2">
      <c r="A35" s="74"/>
      <c r="B35" s="103"/>
      <c r="C35" s="103"/>
      <c r="D35" s="103"/>
      <c r="E35" s="103"/>
      <c r="F35" s="103"/>
      <c r="G35" s="103"/>
      <c r="H35" s="103"/>
      <c r="I35" s="103"/>
      <c r="J35" s="103"/>
      <c r="K35" s="103"/>
      <c r="L35" s="103"/>
      <c r="M35" s="103"/>
      <c r="N35" s="103"/>
      <c r="O35" s="103"/>
      <c r="P35" s="74"/>
    </row>
    <row r="36" spans="1:16" x14ac:dyDescent="0.2">
      <c r="A36" s="74"/>
      <c r="B36" s="103"/>
      <c r="C36" s="103"/>
      <c r="D36" s="103"/>
      <c r="E36" s="103"/>
      <c r="F36" s="103"/>
      <c r="G36" s="103"/>
      <c r="H36" s="103"/>
      <c r="I36" s="103"/>
      <c r="J36" s="103"/>
      <c r="K36" s="103"/>
      <c r="L36" s="103"/>
      <c r="M36" s="103"/>
      <c r="N36" s="103"/>
      <c r="O36" s="103"/>
      <c r="P36" s="74"/>
    </row>
    <row r="37" spans="1:16" x14ac:dyDescent="0.2">
      <c r="A37" s="74"/>
      <c r="B37" s="103"/>
      <c r="C37" s="103"/>
      <c r="D37" s="103"/>
      <c r="E37" s="103"/>
      <c r="F37" s="103"/>
      <c r="G37" s="103"/>
      <c r="H37" s="103"/>
      <c r="I37" s="103"/>
      <c r="J37" s="103"/>
      <c r="K37" s="103"/>
      <c r="L37" s="103"/>
      <c r="M37" s="103"/>
      <c r="N37" s="103"/>
      <c r="O37" s="103"/>
      <c r="P37" s="74"/>
    </row>
    <row r="38" spans="1:16" x14ac:dyDescent="0.2">
      <c r="A38" s="74"/>
      <c r="B38" s="103"/>
      <c r="C38" s="103"/>
      <c r="D38" s="103"/>
      <c r="E38" s="103"/>
      <c r="F38" s="103"/>
      <c r="G38" s="103"/>
      <c r="H38" s="103"/>
      <c r="I38" s="103"/>
      <c r="J38" s="103"/>
      <c r="K38" s="103"/>
      <c r="L38" s="103"/>
      <c r="M38" s="103"/>
      <c r="N38" s="103"/>
      <c r="O38" s="103"/>
      <c r="P38" s="74"/>
    </row>
    <row r="39" spans="1:16" x14ac:dyDescent="0.2">
      <c r="A39" s="74"/>
      <c r="B39" s="103"/>
      <c r="C39" s="103"/>
      <c r="D39" s="103"/>
      <c r="E39" s="103"/>
      <c r="F39" s="103"/>
      <c r="G39" s="103"/>
      <c r="H39" s="103"/>
      <c r="I39" s="103"/>
      <c r="J39" s="103"/>
      <c r="K39" s="103"/>
      <c r="L39" s="103"/>
      <c r="M39" s="103"/>
      <c r="N39" s="103"/>
      <c r="O39" s="103"/>
      <c r="P39" s="74"/>
    </row>
    <row r="40" spans="1:16" x14ac:dyDescent="0.2">
      <c r="A40" s="74"/>
      <c r="B40" s="103"/>
      <c r="C40" s="103"/>
      <c r="D40" s="103"/>
      <c r="E40" s="103"/>
      <c r="F40" s="103"/>
      <c r="G40" s="103"/>
      <c r="H40" s="103"/>
      <c r="I40" s="103"/>
      <c r="J40" s="103"/>
      <c r="K40" s="103"/>
      <c r="L40" s="103"/>
      <c r="M40" s="103"/>
      <c r="N40" s="103"/>
      <c r="O40" s="103"/>
      <c r="P40" s="74"/>
    </row>
    <row r="41" spans="1:16" x14ac:dyDescent="0.2">
      <c r="A41" s="74"/>
      <c r="B41" s="103"/>
      <c r="C41" s="103"/>
      <c r="D41" s="103"/>
      <c r="E41" s="103"/>
      <c r="F41" s="103"/>
      <c r="G41" s="103"/>
      <c r="H41" s="103"/>
      <c r="I41" s="103"/>
      <c r="J41" s="103"/>
      <c r="K41" s="103"/>
      <c r="L41" s="103"/>
      <c r="M41" s="103"/>
      <c r="N41" s="103"/>
      <c r="O41" s="103"/>
      <c r="P41" s="74"/>
    </row>
    <row r="42" spans="1:16" x14ac:dyDescent="0.2">
      <c r="A42" s="74"/>
      <c r="B42" s="103"/>
      <c r="C42" s="103"/>
      <c r="D42" s="103"/>
      <c r="E42" s="103"/>
      <c r="F42" s="103"/>
      <c r="G42" s="103"/>
      <c r="H42" s="103"/>
      <c r="I42" s="103"/>
      <c r="J42" s="103"/>
      <c r="K42" s="103"/>
      <c r="L42" s="103"/>
      <c r="M42" s="103"/>
      <c r="N42" s="103"/>
      <c r="O42" s="103"/>
      <c r="P42" s="74"/>
    </row>
    <row r="43" spans="1:16" x14ac:dyDescent="0.2">
      <c r="A43" s="74"/>
      <c r="B43" s="103"/>
      <c r="C43" s="103"/>
      <c r="D43" s="103"/>
      <c r="E43" s="103"/>
      <c r="F43" s="103"/>
      <c r="G43" s="103"/>
      <c r="H43" s="103"/>
      <c r="I43" s="103"/>
      <c r="J43" s="103"/>
      <c r="K43" s="103"/>
      <c r="L43" s="103"/>
      <c r="M43" s="103"/>
      <c r="N43" s="103"/>
      <c r="O43" s="103"/>
      <c r="P43" s="74"/>
    </row>
    <row r="44" spans="1:16" x14ac:dyDescent="0.2">
      <c r="A44" s="74"/>
      <c r="B44" s="103"/>
      <c r="C44" s="103"/>
      <c r="D44" s="103"/>
      <c r="E44" s="103"/>
      <c r="F44" s="103"/>
      <c r="G44" s="103"/>
      <c r="H44" s="103"/>
      <c r="I44" s="103"/>
      <c r="J44" s="103"/>
      <c r="K44" s="103"/>
      <c r="L44" s="103"/>
      <c r="M44" s="103"/>
      <c r="N44" s="103"/>
      <c r="O44" s="103"/>
      <c r="P44" s="74"/>
    </row>
    <row r="45" spans="1:16" x14ac:dyDescent="0.2">
      <c r="A45" s="74"/>
      <c r="B45" s="103"/>
      <c r="C45" s="103"/>
      <c r="D45" s="103"/>
      <c r="E45" s="103"/>
      <c r="F45" s="103"/>
      <c r="G45" s="103"/>
      <c r="H45" s="103"/>
      <c r="I45" s="103"/>
      <c r="J45" s="103"/>
      <c r="K45" s="103"/>
      <c r="L45" s="103"/>
      <c r="M45" s="103"/>
      <c r="N45" s="103"/>
      <c r="O45" s="103"/>
      <c r="P45" s="74"/>
    </row>
    <row r="46" spans="1:16" x14ac:dyDescent="0.2">
      <c r="A46" s="74"/>
      <c r="B46" s="103"/>
      <c r="C46" s="103"/>
      <c r="D46" s="103"/>
      <c r="E46" s="103"/>
      <c r="F46" s="103"/>
      <c r="G46" s="103"/>
      <c r="H46" s="103"/>
      <c r="I46" s="103"/>
      <c r="J46" s="103"/>
      <c r="K46" s="103"/>
      <c r="L46" s="103"/>
      <c r="M46" s="103"/>
      <c r="N46" s="103"/>
      <c r="O46" s="103"/>
      <c r="P46" s="74"/>
    </row>
    <row r="47" spans="1:16" x14ac:dyDescent="0.2">
      <c r="A47" s="74"/>
      <c r="B47" s="103"/>
      <c r="C47" s="103"/>
      <c r="D47" s="103"/>
      <c r="E47" s="103"/>
      <c r="F47" s="103"/>
      <c r="G47" s="103"/>
      <c r="H47" s="103"/>
      <c r="I47" s="103"/>
      <c r="J47" s="103"/>
      <c r="K47" s="103"/>
      <c r="L47" s="103"/>
      <c r="M47" s="103"/>
      <c r="N47" s="103"/>
      <c r="O47" s="103"/>
      <c r="P47" s="74"/>
    </row>
    <row r="48" spans="1:16" x14ac:dyDescent="0.2">
      <c r="A48" s="74"/>
      <c r="B48" s="103"/>
      <c r="C48" s="103"/>
      <c r="D48" s="103"/>
      <c r="E48" s="103"/>
      <c r="F48" s="103"/>
      <c r="G48" s="103"/>
      <c r="H48" s="103"/>
      <c r="I48" s="103"/>
      <c r="J48" s="103"/>
      <c r="K48" s="103"/>
      <c r="L48" s="103"/>
      <c r="M48" s="103"/>
      <c r="N48" s="103"/>
      <c r="O48" s="103"/>
      <c r="P48" s="74"/>
    </row>
    <row r="49" spans="1:16" x14ac:dyDescent="0.2">
      <c r="A49" s="74"/>
      <c r="B49" s="103"/>
      <c r="C49" s="103"/>
      <c r="D49" s="103"/>
      <c r="E49" s="103"/>
      <c r="F49" s="103"/>
      <c r="G49" s="103"/>
      <c r="H49" s="103"/>
      <c r="I49" s="103"/>
      <c r="J49" s="103"/>
      <c r="K49" s="103"/>
      <c r="L49" s="103"/>
      <c r="M49" s="103"/>
      <c r="N49" s="103"/>
      <c r="O49" s="103"/>
      <c r="P49" s="74"/>
    </row>
    <row r="50" spans="1:16" x14ac:dyDescent="0.2">
      <c r="A50" s="74"/>
      <c r="B50" s="103"/>
      <c r="C50" s="103"/>
      <c r="D50" s="103"/>
      <c r="E50" s="103"/>
      <c r="F50" s="103"/>
      <c r="G50" s="103"/>
      <c r="H50" s="103"/>
      <c r="I50" s="103"/>
      <c r="J50" s="103"/>
      <c r="K50" s="103"/>
      <c r="L50" s="103"/>
      <c r="M50" s="103"/>
      <c r="N50" s="103"/>
      <c r="O50" s="103"/>
      <c r="P50" s="74"/>
    </row>
    <row r="51" spans="1:16" x14ac:dyDescent="0.2">
      <c r="A51" s="74"/>
      <c r="B51" s="103"/>
      <c r="C51" s="103"/>
      <c r="D51" s="103"/>
      <c r="E51" s="103"/>
      <c r="F51" s="103"/>
      <c r="G51" s="103"/>
      <c r="H51" s="103"/>
      <c r="I51" s="103"/>
      <c r="J51" s="103"/>
      <c r="K51" s="103"/>
      <c r="L51" s="103"/>
      <c r="M51" s="103"/>
      <c r="N51" s="103"/>
      <c r="O51" s="103"/>
      <c r="P51" s="74"/>
    </row>
    <row r="52" spans="1:16" x14ac:dyDescent="0.2">
      <c r="A52" s="74"/>
      <c r="B52" s="103"/>
      <c r="C52" s="103"/>
      <c r="D52" s="103"/>
      <c r="E52" s="103"/>
      <c r="F52" s="103"/>
      <c r="G52" s="103"/>
      <c r="H52" s="103"/>
      <c r="I52" s="103"/>
      <c r="J52" s="103"/>
      <c r="K52" s="103"/>
      <c r="L52" s="103"/>
      <c r="M52" s="103"/>
      <c r="N52" s="103"/>
      <c r="O52" s="103"/>
      <c r="P52" s="74"/>
    </row>
    <row r="53" spans="1:16" x14ac:dyDescent="0.2">
      <c r="A53" s="74"/>
      <c r="B53" s="103"/>
      <c r="C53" s="103"/>
      <c r="D53" s="103"/>
      <c r="E53" s="103"/>
      <c r="F53" s="103"/>
      <c r="G53" s="103"/>
      <c r="H53" s="103"/>
      <c r="I53" s="103"/>
      <c r="J53" s="103"/>
      <c r="K53" s="103"/>
      <c r="L53" s="103"/>
      <c r="M53" s="103"/>
      <c r="N53" s="103"/>
      <c r="O53" s="103"/>
      <c r="P53" s="74"/>
    </row>
    <row r="54" spans="1:16" x14ac:dyDescent="0.2">
      <c r="A54" s="74"/>
      <c r="B54" s="103"/>
      <c r="C54" s="103"/>
      <c r="D54" s="103"/>
      <c r="E54" s="103"/>
      <c r="F54" s="103"/>
      <c r="G54" s="103"/>
      <c r="H54" s="103"/>
      <c r="I54" s="103"/>
      <c r="J54" s="103"/>
      <c r="K54" s="103"/>
      <c r="L54" s="103"/>
      <c r="M54" s="103"/>
      <c r="N54" s="103"/>
      <c r="O54" s="103"/>
      <c r="P54" s="74"/>
    </row>
    <row r="55" spans="1:16" x14ac:dyDescent="0.2">
      <c r="A55" s="74"/>
      <c r="B55" s="103"/>
      <c r="C55" s="103"/>
      <c r="D55" s="103"/>
      <c r="E55" s="103"/>
      <c r="F55" s="103"/>
      <c r="G55" s="103"/>
      <c r="H55" s="103"/>
      <c r="I55" s="103"/>
      <c r="J55" s="103"/>
      <c r="K55" s="103"/>
      <c r="L55" s="103"/>
      <c r="M55" s="103"/>
      <c r="N55" s="103"/>
      <c r="O55" s="103"/>
      <c r="P55" s="74"/>
    </row>
    <row r="56" spans="1:16" x14ac:dyDescent="0.2">
      <c r="A56" s="74"/>
      <c r="B56" s="103"/>
      <c r="C56" s="103"/>
      <c r="D56" s="103"/>
      <c r="E56" s="103"/>
      <c r="F56" s="103"/>
      <c r="G56" s="103"/>
      <c r="H56" s="103"/>
      <c r="I56" s="103"/>
      <c r="J56" s="103"/>
      <c r="K56" s="103"/>
      <c r="L56" s="103"/>
      <c r="M56" s="103"/>
      <c r="N56" s="103"/>
      <c r="O56" s="103"/>
      <c r="P56" s="74"/>
    </row>
    <row r="57" spans="1:16" x14ac:dyDescent="0.2">
      <c r="A57" s="74"/>
      <c r="B57" s="103"/>
      <c r="C57" s="103"/>
      <c r="D57" s="103"/>
      <c r="E57" s="103"/>
      <c r="F57" s="103"/>
      <c r="G57" s="103"/>
      <c r="H57" s="103"/>
      <c r="I57" s="103"/>
      <c r="J57" s="103"/>
      <c r="K57" s="103"/>
      <c r="L57" s="103"/>
      <c r="M57" s="103"/>
      <c r="N57" s="103"/>
      <c r="O57" s="103"/>
      <c r="P57" s="74"/>
    </row>
    <row r="58" spans="1:16" x14ac:dyDescent="0.2">
      <c r="A58" s="74"/>
      <c r="B58" s="103"/>
      <c r="C58" s="103"/>
      <c r="D58" s="103"/>
      <c r="E58" s="103"/>
      <c r="F58" s="103"/>
      <c r="G58" s="103"/>
      <c r="H58" s="103"/>
      <c r="I58" s="103"/>
      <c r="J58" s="103"/>
      <c r="K58" s="103"/>
      <c r="L58" s="103"/>
      <c r="M58" s="103"/>
      <c r="N58" s="103"/>
      <c r="O58" s="103"/>
      <c r="P58" s="74"/>
    </row>
    <row r="59" spans="1:16" x14ac:dyDescent="0.2">
      <c r="A59" s="74"/>
      <c r="B59" s="103"/>
      <c r="C59" s="103"/>
      <c r="D59" s="103"/>
      <c r="E59" s="103"/>
      <c r="F59" s="103"/>
      <c r="G59" s="103"/>
      <c r="H59" s="103"/>
      <c r="I59" s="103"/>
      <c r="J59" s="103"/>
      <c r="K59" s="103"/>
      <c r="L59" s="103"/>
      <c r="M59" s="103"/>
      <c r="N59" s="103"/>
      <c r="O59" s="103"/>
      <c r="P59" s="74"/>
    </row>
    <row r="60" spans="1:16" x14ac:dyDescent="0.2">
      <c r="A60" s="74"/>
      <c r="B60" s="103"/>
      <c r="C60" s="103"/>
      <c r="D60" s="103"/>
      <c r="E60" s="103"/>
      <c r="F60" s="103"/>
      <c r="G60" s="103"/>
      <c r="H60" s="103"/>
      <c r="I60" s="103"/>
      <c r="J60" s="103"/>
      <c r="K60" s="103"/>
      <c r="L60" s="103"/>
      <c r="M60" s="103"/>
      <c r="N60" s="103"/>
      <c r="O60" s="103"/>
      <c r="P60" s="74"/>
    </row>
    <row r="61" spans="1:16" x14ac:dyDescent="0.2">
      <c r="A61" s="74"/>
      <c r="B61" s="103"/>
      <c r="C61" s="103"/>
      <c r="D61" s="103"/>
      <c r="E61" s="103"/>
      <c r="F61" s="103"/>
      <c r="G61" s="103"/>
      <c r="H61" s="103"/>
      <c r="I61" s="103"/>
      <c r="J61" s="103"/>
      <c r="K61" s="103"/>
      <c r="L61" s="103"/>
      <c r="M61" s="103"/>
      <c r="N61" s="103"/>
      <c r="O61" s="103"/>
      <c r="P61" s="74"/>
    </row>
    <row r="62" spans="1:16" x14ac:dyDescent="0.2">
      <c r="A62" s="74"/>
      <c r="B62" s="103"/>
      <c r="C62" s="103"/>
      <c r="D62" s="103"/>
      <c r="E62" s="103"/>
      <c r="F62" s="103"/>
      <c r="G62" s="103"/>
      <c r="H62" s="103"/>
      <c r="I62" s="103"/>
      <c r="J62" s="103"/>
      <c r="K62" s="103"/>
      <c r="L62" s="103"/>
      <c r="M62" s="103"/>
      <c r="N62" s="103"/>
      <c r="O62" s="103"/>
      <c r="P62" s="74"/>
    </row>
    <row r="63" spans="1:16" ht="12.2" customHeight="1" x14ac:dyDescent="0.2">
      <c r="A63" s="74"/>
      <c r="B63" s="103"/>
      <c r="C63" s="103"/>
      <c r="D63" s="103"/>
      <c r="E63" s="103"/>
      <c r="F63" s="103"/>
      <c r="G63" s="103"/>
      <c r="H63" s="103"/>
      <c r="I63" s="103"/>
      <c r="J63" s="103"/>
      <c r="K63" s="103"/>
      <c r="L63" s="103"/>
      <c r="M63" s="103"/>
      <c r="N63" s="103"/>
      <c r="O63" s="103"/>
      <c r="P63" s="74"/>
    </row>
    <row r="64" spans="1:16" ht="12.75" customHeight="1" x14ac:dyDescent="0.2">
      <c r="A64" s="74"/>
      <c r="B64" s="104"/>
      <c r="C64" s="104"/>
      <c r="D64" s="104"/>
      <c r="E64" s="104"/>
      <c r="F64" s="104"/>
      <c r="G64" s="104"/>
      <c r="H64" s="104"/>
      <c r="I64" s="104"/>
      <c r="J64" s="104"/>
      <c r="K64" s="104"/>
      <c r="L64" s="10"/>
      <c r="M64" s="246" t="s">
        <v>143</v>
      </c>
      <c r="N64" s="278"/>
      <c r="O64" s="103"/>
      <c r="P64" s="74"/>
    </row>
    <row r="65" spans="1:16" x14ac:dyDescent="0.2">
      <c r="A65" s="74"/>
      <c r="B65" s="104"/>
      <c r="C65" s="104"/>
      <c r="D65" s="104"/>
      <c r="E65" s="104"/>
      <c r="F65" s="104"/>
      <c r="G65" s="104"/>
      <c r="H65" s="104"/>
      <c r="I65" s="104"/>
      <c r="J65" s="104"/>
      <c r="K65" s="104"/>
      <c r="L65" s="10"/>
      <c r="M65" s="215" t="s">
        <v>144</v>
      </c>
      <c r="N65" s="264"/>
      <c r="O65" s="103"/>
      <c r="P65" s="74"/>
    </row>
    <row r="66" spans="1:16" x14ac:dyDescent="0.2">
      <c r="A66" s="74"/>
      <c r="B66" s="104"/>
      <c r="C66" s="104"/>
      <c r="D66" s="104"/>
      <c r="E66" s="104"/>
      <c r="F66" s="104"/>
      <c r="G66" s="104"/>
      <c r="H66" s="104"/>
      <c r="I66" s="104"/>
      <c r="J66" s="104"/>
      <c r="K66" s="104"/>
      <c r="L66" s="10"/>
      <c r="M66" s="217">
        <v>41152</v>
      </c>
      <c r="N66" s="279"/>
      <c r="O66" s="103"/>
      <c r="P66" s="74"/>
    </row>
    <row r="67" spans="1:16" x14ac:dyDescent="0.2">
      <c r="A67" s="74"/>
      <c r="B67" s="104"/>
      <c r="C67" s="104"/>
      <c r="D67" s="104"/>
      <c r="E67" s="104"/>
      <c r="F67" s="104"/>
      <c r="G67" s="104"/>
      <c r="H67" s="104"/>
      <c r="I67" s="104"/>
      <c r="J67" s="104"/>
      <c r="K67" s="104"/>
      <c r="L67" s="10"/>
      <c r="M67" s="226" t="s">
        <v>145</v>
      </c>
      <c r="N67" s="275"/>
      <c r="O67" s="103"/>
      <c r="P67" s="74"/>
    </row>
    <row r="68" spans="1:16" ht="6" customHeight="1" x14ac:dyDescent="0.2">
      <c r="A68" s="74"/>
      <c r="B68" s="104"/>
      <c r="C68" s="104"/>
      <c r="D68" s="104"/>
      <c r="E68" s="104"/>
      <c r="F68" s="104"/>
      <c r="G68" s="104"/>
      <c r="H68" s="104"/>
      <c r="I68" s="104"/>
      <c r="J68" s="104"/>
      <c r="K68" s="104"/>
      <c r="L68" s="103"/>
      <c r="M68" s="103"/>
      <c r="N68" s="103"/>
      <c r="O68" s="103"/>
      <c r="P68" s="74"/>
    </row>
    <row r="69" spans="1:16" x14ac:dyDescent="0.2">
      <c r="A69" s="74"/>
      <c r="B69" s="74"/>
      <c r="C69" s="74"/>
      <c r="D69" s="74"/>
      <c r="E69" s="74"/>
      <c r="F69" s="74"/>
      <c r="G69" s="74"/>
      <c r="H69" s="74"/>
      <c r="I69" s="74"/>
      <c r="J69" s="74"/>
      <c r="K69" s="74"/>
      <c r="L69" s="74"/>
      <c r="M69" s="74"/>
      <c r="N69" s="74"/>
      <c r="O69" s="74"/>
      <c r="P69" s="74"/>
    </row>
    <row r="70" spans="1:16" x14ac:dyDescent="0.2">
      <c r="A70" s="74"/>
      <c r="B70" s="74"/>
      <c r="C70" s="74"/>
      <c r="D70" s="74"/>
      <c r="E70" s="74"/>
      <c r="F70" s="74"/>
      <c r="G70" s="74"/>
      <c r="H70" s="74"/>
      <c r="I70" s="74"/>
      <c r="J70" s="74"/>
      <c r="K70" s="74"/>
      <c r="L70" s="74"/>
      <c r="O70" s="74"/>
    </row>
    <row r="71" spans="1:16" x14ac:dyDescent="0.2">
      <c r="A71" s="74"/>
      <c r="B71" s="74"/>
      <c r="C71" s="74"/>
      <c r="D71" s="74"/>
      <c r="E71" s="74"/>
      <c r="F71" s="74"/>
      <c r="G71" s="74"/>
      <c r="H71" s="74"/>
      <c r="I71" s="74"/>
      <c r="J71" s="74"/>
      <c r="K71" s="74"/>
      <c r="L71" s="74"/>
      <c r="O71" s="74"/>
    </row>
    <row r="72" spans="1:16" x14ac:dyDescent="0.2">
      <c r="A72" s="74"/>
      <c r="B72" s="74"/>
      <c r="C72" s="74"/>
      <c r="D72" s="74"/>
      <c r="E72" s="74"/>
      <c r="F72" s="74"/>
      <c r="G72" s="74"/>
      <c r="H72" s="74"/>
      <c r="I72" s="74"/>
      <c r="J72" s="74"/>
      <c r="K72" s="74"/>
      <c r="L72" s="74"/>
      <c r="O72" s="74"/>
    </row>
    <row r="73" spans="1:16" x14ac:dyDescent="0.2">
      <c r="A73" s="74"/>
      <c r="B73" s="74"/>
      <c r="C73" s="74"/>
      <c r="D73" s="74"/>
      <c r="E73" s="74"/>
      <c r="F73" s="74"/>
      <c r="G73" s="74"/>
      <c r="H73" s="74"/>
      <c r="I73" s="74"/>
      <c r="J73" s="74"/>
      <c r="K73" s="74"/>
      <c r="L73" s="74"/>
      <c r="O73" s="74"/>
    </row>
    <row r="74" spans="1:16" x14ac:dyDescent="0.2">
      <c r="A74" s="74"/>
      <c r="B74" s="74"/>
      <c r="C74" s="74"/>
      <c r="D74" s="74"/>
      <c r="E74" s="74"/>
      <c r="F74" s="74"/>
      <c r="G74" s="74"/>
      <c r="H74" s="74"/>
      <c r="I74" s="74"/>
      <c r="J74" s="74"/>
      <c r="K74" s="74"/>
      <c r="L74" s="74"/>
      <c r="M74" s="74"/>
      <c r="N74" s="74"/>
      <c r="O74" s="74"/>
    </row>
    <row r="75" spans="1:16" x14ac:dyDescent="0.2">
      <c r="A75" s="74"/>
      <c r="B75" s="74"/>
      <c r="C75" s="74"/>
      <c r="D75" s="74"/>
      <c r="E75" s="74"/>
      <c r="F75" s="74"/>
      <c r="G75" s="74"/>
      <c r="H75" s="74"/>
      <c r="I75" s="74"/>
      <c r="J75" s="74"/>
      <c r="K75" s="74"/>
      <c r="L75" s="74"/>
      <c r="M75" s="74"/>
      <c r="N75" s="74"/>
      <c r="O75" s="74"/>
    </row>
    <row r="76" spans="1:16" x14ac:dyDescent="0.2">
      <c r="A76" s="74"/>
      <c r="B76" s="74"/>
      <c r="C76" s="74"/>
      <c r="D76" s="74"/>
      <c r="E76" s="74"/>
      <c r="F76" s="74"/>
      <c r="G76" s="74"/>
      <c r="H76" s="74"/>
      <c r="I76" s="74"/>
      <c r="J76" s="74"/>
      <c r="K76" s="74"/>
      <c r="L76" s="74"/>
      <c r="M76" s="74"/>
      <c r="N76" s="74"/>
      <c r="O76" s="74"/>
    </row>
    <row r="77" spans="1:16" x14ac:dyDescent="0.2">
      <c r="A77" s="74"/>
      <c r="B77" s="74"/>
      <c r="C77" s="74"/>
      <c r="D77" s="74"/>
      <c r="E77" s="74"/>
      <c r="F77" s="74"/>
      <c r="G77" s="74"/>
      <c r="H77" s="74"/>
      <c r="I77" s="74"/>
      <c r="J77" s="74"/>
      <c r="K77" s="74"/>
      <c r="L77" s="74"/>
      <c r="M77" s="74"/>
      <c r="N77" s="74"/>
      <c r="O77" s="74"/>
    </row>
    <row r="78" spans="1:16" x14ac:dyDescent="0.2">
      <c r="A78" s="74"/>
      <c r="B78" s="74"/>
      <c r="C78" s="74"/>
      <c r="D78" s="74"/>
      <c r="E78" s="74"/>
      <c r="F78" s="74"/>
      <c r="G78" s="74"/>
      <c r="H78" s="74"/>
      <c r="I78" s="74"/>
      <c r="J78" s="74"/>
      <c r="K78" s="74"/>
      <c r="L78" s="74"/>
      <c r="M78" s="74"/>
      <c r="N78" s="74"/>
      <c r="O78" s="74"/>
    </row>
    <row r="79" spans="1:16" x14ac:dyDescent="0.2">
      <c r="A79" s="74"/>
      <c r="B79" s="74"/>
      <c r="C79" s="74"/>
      <c r="D79" s="74"/>
      <c r="E79" s="74"/>
      <c r="F79" s="74"/>
      <c r="G79" s="74"/>
      <c r="H79" s="74"/>
      <c r="I79" s="74"/>
      <c r="J79" s="74"/>
      <c r="K79" s="74"/>
      <c r="L79" s="74"/>
      <c r="M79" s="74"/>
      <c r="N79" s="74"/>
      <c r="O79" s="74"/>
    </row>
    <row r="80" spans="1:16" x14ac:dyDescent="0.2">
      <c r="A80" s="74"/>
      <c r="B80" s="74"/>
      <c r="C80" s="74"/>
      <c r="D80" s="74"/>
      <c r="E80" s="74"/>
      <c r="F80" s="74"/>
      <c r="G80" s="74"/>
      <c r="H80" s="74"/>
      <c r="I80" s="74"/>
      <c r="J80" s="74"/>
      <c r="K80" s="74"/>
      <c r="L80" s="74"/>
      <c r="M80" s="74"/>
      <c r="N80" s="74"/>
      <c r="O80" s="74"/>
    </row>
    <row r="81" spans="1:15" x14ac:dyDescent="0.2">
      <c r="A81" s="74"/>
      <c r="B81" s="74"/>
      <c r="C81" s="74"/>
      <c r="D81" s="74"/>
      <c r="E81" s="74"/>
      <c r="F81" s="74"/>
      <c r="G81" s="74"/>
      <c r="H81" s="74"/>
      <c r="I81" s="74"/>
      <c r="J81" s="74"/>
      <c r="K81" s="74"/>
      <c r="L81" s="74"/>
      <c r="M81" s="74"/>
      <c r="N81" s="74"/>
      <c r="O81" s="74"/>
    </row>
    <row r="82" spans="1:15" x14ac:dyDescent="0.2">
      <c r="A82" s="74"/>
      <c r="B82" s="74"/>
      <c r="C82" s="74"/>
      <c r="D82" s="74"/>
      <c r="E82" s="74"/>
      <c r="F82" s="74"/>
      <c r="G82" s="74"/>
      <c r="H82" s="74"/>
      <c r="I82" s="74"/>
      <c r="J82" s="74"/>
      <c r="K82" s="74"/>
      <c r="L82" s="74"/>
      <c r="M82" s="74"/>
      <c r="N82" s="74"/>
      <c r="O82" s="74"/>
    </row>
    <row r="83" spans="1:15" x14ac:dyDescent="0.2">
      <c r="A83" s="74"/>
      <c r="B83" s="74"/>
      <c r="C83" s="74"/>
      <c r="D83" s="74"/>
      <c r="E83" s="74"/>
      <c r="F83" s="74"/>
      <c r="G83" s="74"/>
      <c r="H83" s="74"/>
      <c r="I83" s="74"/>
      <c r="J83" s="74"/>
      <c r="K83" s="74"/>
      <c r="L83" s="74"/>
      <c r="M83" s="74"/>
      <c r="N83" s="74"/>
      <c r="O83" s="74"/>
    </row>
    <row r="84" spans="1:15" x14ac:dyDescent="0.2">
      <c r="A84" s="74"/>
      <c r="B84" s="74"/>
      <c r="C84" s="74"/>
      <c r="D84" s="74"/>
      <c r="E84" s="74"/>
      <c r="F84" s="74"/>
      <c r="G84" s="74"/>
      <c r="H84" s="74"/>
      <c r="I84" s="74"/>
      <c r="J84" s="74"/>
      <c r="K84" s="74"/>
      <c r="L84" s="74"/>
      <c r="M84" s="74"/>
      <c r="N84" s="74"/>
      <c r="O84" s="74"/>
    </row>
    <row r="85" spans="1:15" x14ac:dyDescent="0.2">
      <c r="A85" s="74"/>
      <c r="B85" s="74"/>
      <c r="C85" s="74"/>
      <c r="D85" s="74"/>
      <c r="E85" s="74"/>
      <c r="F85" s="74"/>
      <c r="G85" s="74"/>
      <c r="H85" s="74"/>
      <c r="I85" s="74"/>
      <c r="J85" s="74"/>
      <c r="K85" s="74"/>
      <c r="L85" s="74"/>
      <c r="M85" s="74"/>
      <c r="N85" s="74"/>
      <c r="O85" s="74"/>
    </row>
    <row r="86" spans="1:15" x14ac:dyDescent="0.2">
      <c r="A86" s="74"/>
      <c r="B86" s="74"/>
      <c r="C86" s="74"/>
      <c r="D86" s="74"/>
      <c r="E86" s="74"/>
      <c r="F86" s="74"/>
      <c r="G86" s="74"/>
      <c r="H86" s="74"/>
      <c r="I86" s="74"/>
      <c r="J86" s="74"/>
      <c r="K86" s="74"/>
      <c r="L86" s="74"/>
      <c r="M86" s="74"/>
      <c r="N86" s="74"/>
      <c r="O86" s="74"/>
    </row>
    <row r="87" spans="1:15" x14ac:dyDescent="0.2">
      <c r="A87" s="74"/>
      <c r="B87" s="74"/>
      <c r="C87" s="74"/>
      <c r="D87" s="74"/>
      <c r="E87" s="74"/>
      <c r="F87" s="74"/>
      <c r="G87" s="74"/>
      <c r="H87" s="74"/>
      <c r="I87" s="74"/>
      <c r="J87" s="74"/>
      <c r="K87" s="74"/>
      <c r="L87" s="74"/>
      <c r="M87" s="74"/>
      <c r="N87" s="74"/>
      <c r="O87" s="74"/>
    </row>
    <row r="88" spans="1:15" x14ac:dyDescent="0.2">
      <c r="A88" s="74"/>
      <c r="B88" s="74"/>
      <c r="C88" s="74"/>
      <c r="D88" s="74"/>
      <c r="E88" s="74"/>
      <c r="F88" s="74"/>
      <c r="G88" s="74"/>
      <c r="H88" s="74"/>
      <c r="I88" s="74"/>
      <c r="J88" s="74"/>
      <c r="K88" s="74"/>
      <c r="L88" s="74"/>
      <c r="M88" s="74"/>
      <c r="N88" s="74"/>
      <c r="O88" s="74"/>
    </row>
    <row r="89" spans="1:15" x14ac:dyDescent="0.2">
      <c r="A89" s="74"/>
      <c r="B89" s="74"/>
      <c r="C89" s="74"/>
      <c r="D89" s="74"/>
      <c r="E89" s="74"/>
      <c r="F89" s="74"/>
      <c r="G89" s="74"/>
      <c r="H89" s="74"/>
      <c r="I89" s="74"/>
      <c r="J89" s="74"/>
      <c r="K89" s="74"/>
      <c r="L89" s="74"/>
      <c r="M89" s="74"/>
      <c r="N89" s="74"/>
      <c r="O89" s="74"/>
    </row>
    <row r="90" spans="1:15" x14ac:dyDescent="0.2">
      <c r="A90" s="74"/>
      <c r="B90" s="74"/>
      <c r="C90" s="74"/>
      <c r="D90" s="74"/>
      <c r="E90" s="74"/>
      <c r="F90" s="74"/>
      <c r="G90" s="74"/>
      <c r="H90" s="74"/>
      <c r="I90" s="74"/>
      <c r="J90" s="74"/>
      <c r="K90" s="74"/>
      <c r="L90" s="74"/>
      <c r="M90" s="74"/>
      <c r="N90" s="74"/>
      <c r="O90" s="74"/>
    </row>
    <row r="91" spans="1:15" x14ac:dyDescent="0.2">
      <c r="A91" s="74"/>
      <c r="B91" s="74"/>
      <c r="C91" s="74"/>
      <c r="D91" s="74"/>
      <c r="E91" s="74"/>
      <c r="F91" s="74"/>
      <c r="G91" s="74"/>
      <c r="H91" s="74"/>
      <c r="I91" s="74"/>
      <c r="J91" s="74"/>
      <c r="K91" s="74"/>
      <c r="L91" s="74"/>
      <c r="M91" s="74"/>
      <c r="N91" s="74"/>
      <c r="O91" s="74"/>
    </row>
    <row r="92" spans="1:15" x14ac:dyDescent="0.2">
      <c r="A92" s="74"/>
      <c r="B92" s="74"/>
      <c r="C92" s="74"/>
      <c r="D92" s="74"/>
      <c r="E92" s="74"/>
      <c r="F92" s="74"/>
      <c r="G92" s="74"/>
      <c r="H92" s="74"/>
      <c r="I92" s="74"/>
      <c r="J92" s="74"/>
      <c r="K92" s="74"/>
      <c r="L92" s="74"/>
      <c r="M92" s="74"/>
      <c r="N92" s="74"/>
      <c r="O92" s="74"/>
    </row>
    <row r="93" spans="1:15" x14ac:dyDescent="0.2">
      <c r="A93" s="74"/>
      <c r="B93" s="74"/>
      <c r="C93" s="74"/>
      <c r="D93" s="74"/>
      <c r="E93" s="74"/>
      <c r="F93" s="74"/>
      <c r="G93" s="74"/>
      <c r="H93" s="74"/>
      <c r="I93" s="74"/>
      <c r="J93" s="74"/>
      <c r="K93" s="74"/>
      <c r="L93" s="74"/>
      <c r="M93" s="74"/>
      <c r="N93" s="74"/>
      <c r="O93" s="74"/>
    </row>
    <row r="94" spans="1:15" x14ac:dyDescent="0.2">
      <c r="A94" s="74"/>
      <c r="B94" s="74"/>
      <c r="C94" s="74"/>
      <c r="D94" s="74"/>
      <c r="E94" s="74"/>
      <c r="F94" s="74"/>
      <c r="G94" s="74"/>
      <c r="H94" s="74"/>
      <c r="I94" s="74"/>
      <c r="J94" s="74"/>
      <c r="K94" s="74"/>
      <c r="L94" s="74"/>
      <c r="M94" s="74"/>
      <c r="N94" s="74"/>
      <c r="O94" s="74"/>
    </row>
    <row r="95" spans="1:15" x14ac:dyDescent="0.2">
      <c r="A95" s="74"/>
      <c r="B95" s="74"/>
      <c r="C95" s="74"/>
      <c r="D95" s="74"/>
      <c r="E95" s="74"/>
      <c r="F95" s="74"/>
      <c r="G95" s="74"/>
      <c r="H95" s="74"/>
      <c r="I95" s="74"/>
      <c r="J95" s="74"/>
      <c r="K95" s="74"/>
      <c r="L95" s="74"/>
      <c r="M95" s="74"/>
      <c r="N95" s="74"/>
      <c r="O95" s="74"/>
    </row>
    <row r="96" spans="1:15" x14ac:dyDescent="0.2">
      <c r="A96" s="74"/>
      <c r="B96" s="74"/>
      <c r="C96" s="74"/>
      <c r="D96" s="74"/>
      <c r="E96" s="74"/>
      <c r="F96" s="74"/>
      <c r="G96" s="74"/>
      <c r="H96" s="74"/>
      <c r="I96" s="74"/>
      <c r="J96" s="74"/>
      <c r="K96" s="74"/>
      <c r="L96" s="74"/>
      <c r="M96" s="74"/>
      <c r="N96" s="74"/>
      <c r="O96" s="74"/>
    </row>
    <row r="97" spans="1:15" x14ac:dyDescent="0.2">
      <c r="A97" s="74"/>
      <c r="B97" s="74"/>
      <c r="C97" s="74"/>
      <c r="D97" s="74"/>
      <c r="E97" s="74"/>
      <c r="F97" s="74"/>
      <c r="G97" s="74"/>
      <c r="H97" s="74"/>
      <c r="I97" s="74"/>
      <c r="J97" s="74"/>
      <c r="K97" s="74"/>
      <c r="L97" s="74"/>
      <c r="M97" s="74"/>
      <c r="N97" s="74"/>
      <c r="O97" s="74"/>
    </row>
    <row r="98" spans="1:15" x14ac:dyDescent="0.2">
      <c r="A98" s="74"/>
      <c r="B98" s="74"/>
      <c r="C98" s="74"/>
      <c r="D98" s="74"/>
      <c r="E98" s="74"/>
      <c r="F98" s="74"/>
      <c r="G98" s="74"/>
      <c r="H98" s="74"/>
      <c r="I98" s="74"/>
      <c r="J98" s="74"/>
      <c r="K98" s="74"/>
      <c r="L98" s="74"/>
      <c r="M98" s="74"/>
      <c r="N98" s="74"/>
      <c r="O98" s="74"/>
    </row>
    <row r="99" spans="1:15" x14ac:dyDescent="0.2">
      <c r="A99" s="74"/>
      <c r="B99" s="74"/>
      <c r="C99" s="74"/>
      <c r="D99" s="74"/>
      <c r="E99" s="74"/>
      <c r="F99" s="74"/>
      <c r="G99" s="74"/>
      <c r="H99" s="74"/>
      <c r="I99" s="74"/>
      <c r="J99" s="74"/>
      <c r="K99" s="74"/>
      <c r="L99" s="74"/>
      <c r="M99" s="74"/>
      <c r="N99" s="74"/>
      <c r="O99" s="74"/>
    </row>
    <row r="100" spans="1:15" x14ac:dyDescent="0.2">
      <c r="A100" s="74"/>
      <c r="B100" s="74"/>
      <c r="C100" s="74"/>
      <c r="D100" s="74"/>
      <c r="E100" s="74"/>
      <c r="F100" s="74"/>
      <c r="G100" s="74"/>
      <c r="H100" s="74"/>
      <c r="I100" s="74"/>
      <c r="J100" s="74"/>
      <c r="K100" s="74"/>
      <c r="L100" s="74"/>
      <c r="M100" s="74"/>
      <c r="N100" s="74"/>
      <c r="O100" s="74"/>
    </row>
    <row r="101" spans="1:15" x14ac:dyDescent="0.2">
      <c r="A101" s="74"/>
      <c r="B101" s="74"/>
      <c r="C101" s="74"/>
      <c r="D101" s="74"/>
      <c r="E101" s="74"/>
      <c r="F101" s="74"/>
      <c r="G101" s="74"/>
      <c r="H101" s="74"/>
      <c r="I101" s="74"/>
      <c r="J101" s="74"/>
      <c r="K101" s="74"/>
      <c r="L101" s="74"/>
      <c r="M101" s="74"/>
      <c r="N101" s="74"/>
      <c r="O101" s="74"/>
    </row>
    <row r="102" spans="1:15" x14ac:dyDescent="0.2">
      <c r="A102" s="74"/>
      <c r="B102" s="74"/>
      <c r="C102" s="74"/>
      <c r="D102" s="74"/>
      <c r="E102" s="74"/>
      <c r="F102" s="74"/>
      <c r="G102" s="74"/>
      <c r="H102" s="74"/>
      <c r="I102" s="74"/>
      <c r="J102" s="74"/>
      <c r="K102" s="74"/>
      <c r="L102" s="74"/>
      <c r="M102" s="74"/>
      <c r="N102" s="74"/>
      <c r="O102" s="74"/>
    </row>
    <row r="103" spans="1:15" x14ac:dyDescent="0.2">
      <c r="A103" s="74"/>
      <c r="B103" s="74"/>
      <c r="C103" s="74"/>
      <c r="D103" s="74"/>
      <c r="E103" s="74"/>
      <c r="F103" s="74"/>
      <c r="G103" s="74"/>
      <c r="H103" s="74"/>
      <c r="I103" s="74"/>
      <c r="J103" s="74"/>
      <c r="K103" s="74"/>
      <c r="L103" s="74"/>
      <c r="M103" s="74"/>
      <c r="N103" s="74"/>
      <c r="O103" s="74"/>
    </row>
    <row r="104" spans="1:15" x14ac:dyDescent="0.2">
      <c r="A104" s="74"/>
      <c r="B104" s="74"/>
      <c r="C104" s="74"/>
      <c r="D104" s="74"/>
      <c r="E104" s="74"/>
      <c r="F104" s="74"/>
      <c r="G104" s="74"/>
      <c r="H104" s="74"/>
      <c r="I104" s="74"/>
      <c r="J104" s="74"/>
      <c r="K104" s="74"/>
      <c r="L104" s="74"/>
      <c r="M104" s="74"/>
      <c r="N104" s="74"/>
      <c r="O104" s="74"/>
    </row>
    <row r="105" spans="1:15" x14ac:dyDescent="0.2">
      <c r="A105" s="74"/>
      <c r="B105" s="74"/>
      <c r="C105" s="74"/>
      <c r="D105" s="74"/>
      <c r="E105" s="74"/>
      <c r="F105" s="74"/>
      <c r="G105" s="74"/>
      <c r="H105" s="74"/>
      <c r="I105" s="74"/>
      <c r="J105" s="74"/>
      <c r="K105" s="74"/>
      <c r="L105" s="74"/>
      <c r="M105" s="74"/>
      <c r="N105" s="74"/>
      <c r="O105" s="74"/>
    </row>
    <row r="106" spans="1:15" x14ac:dyDescent="0.2">
      <c r="A106" s="74"/>
      <c r="B106" s="74"/>
      <c r="C106" s="74"/>
      <c r="D106" s="74"/>
      <c r="E106" s="74"/>
      <c r="F106" s="74"/>
      <c r="G106" s="74"/>
      <c r="H106" s="74"/>
      <c r="I106" s="74"/>
      <c r="J106" s="74"/>
      <c r="K106" s="74"/>
      <c r="L106" s="74"/>
      <c r="M106" s="74"/>
      <c r="N106" s="74"/>
      <c r="O106" s="74"/>
    </row>
    <row r="107" spans="1:15" x14ac:dyDescent="0.2">
      <c r="A107" s="74"/>
      <c r="B107" s="74"/>
      <c r="C107" s="74"/>
      <c r="D107" s="74"/>
      <c r="E107" s="74"/>
      <c r="F107" s="74"/>
      <c r="G107" s="74"/>
      <c r="H107" s="74"/>
      <c r="I107" s="74"/>
      <c r="J107" s="74"/>
      <c r="K107" s="74"/>
      <c r="L107" s="74"/>
      <c r="M107" s="74"/>
      <c r="N107" s="74"/>
      <c r="O107" s="74"/>
    </row>
    <row r="108" spans="1:15" x14ac:dyDescent="0.2">
      <c r="A108" s="74"/>
      <c r="B108" s="74"/>
      <c r="C108" s="74"/>
      <c r="D108" s="74"/>
      <c r="E108" s="74"/>
      <c r="F108" s="74"/>
      <c r="G108" s="74"/>
      <c r="H108" s="74"/>
      <c r="I108" s="74"/>
      <c r="J108" s="74"/>
      <c r="K108" s="74"/>
      <c r="L108" s="74"/>
      <c r="M108" s="74"/>
      <c r="N108" s="74"/>
      <c r="O108" s="74"/>
    </row>
    <row r="109" spans="1:15" x14ac:dyDescent="0.2">
      <c r="A109" s="74"/>
      <c r="B109" s="74"/>
      <c r="C109" s="74"/>
      <c r="D109" s="74"/>
      <c r="E109" s="74"/>
      <c r="F109" s="74"/>
      <c r="G109" s="74"/>
      <c r="H109" s="74"/>
      <c r="I109" s="74"/>
      <c r="J109" s="74"/>
      <c r="K109" s="74"/>
      <c r="L109" s="74"/>
      <c r="M109" s="74"/>
      <c r="N109" s="74"/>
      <c r="O109" s="74"/>
    </row>
    <row r="110" spans="1:15" x14ac:dyDescent="0.2">
      <c r="A110" s="74"/>
      <c r="B110" s="74"/>
      <c r="C110" s="74"/>
      <c r="D110" s="74"/>
      <c r="E110" s="74"/>
      <c r="F110" s="74"/>
      <c r="G110" s="74"/>
      <c r="H110" s="74"/>
      <c r="I110" s="74"/>
      <c r="J110" s="74"/>
      <c r="K110" s="74"/>
      <c r="L110" s="74"/>
      <c r="M110" s="74"/>
      <c r="N110" s="74"/>
      <c r="O110" s="74"/>
    </row>
    <row r="111" spans="1:15" x14ac:dyDescent="0.2">
      <c r="A111" s="74"/>
      <c r="B111" s="74"/>
      <c r="C111" s="74"/>
      <c r="D111" s="74"/>
      <c r="E111" s="74"/>
      <c r="F111" s="74"/>
      <c r="G111" s="74"/>
      <c r="H111" s="74"/>
      <c r="I111" s="74"/>
      <c r="J111" s="74"/>
      <c r="K111" s="74"/>
      <c r="L111" s="74"/>
      <c r="M111" s="74"/>
      <c r="N111" s="74"/>
      <c r="O111" s="74"/>
    </row>
    <row r="112" spans="1:15" x14ac:dyDescent="0.2">
      <c r="A112" s="74"/>
      <c r="B112" s="74"/>
      <c r="C112" s="74"/>
      <c r="D112" s="74"/>
      <c r="E112" s="74"/>
      <c r="F112" s="74"/>
      <c r="G112" s="74"/>
      <c r="H112" s="74"/>
      <c r="I112" s="74"/>
      <c r="J112" s="74"/>
      <c r="K112" s="74"/>
      <c r="L112" s="74"/>
      <c r="M112" s="74"/>
      <c r="N112" s="74"/>
      <c r="O112" s="74"/>
    </row>
    <row r="113" spans="1:15" x14ac:dyDescent="0.2">
      <c r="A113" s="74"/>
      <c r="B113" s="74"/>
      <c r="C113" s="74"/>
      <c r="D113" s="74"/>
      <c r="E113" s="74"/>
      <c r="F113" s="74"/>
      <c r="G113" s="74"/>
      <c r="H113" s="74"/>
      <c r="I113" s="74"/>
      <c r="J113" s="74"/>
      <c r="K113" s="74"/>
      <c r="L113" s="74"/>
      <c r="M113" s="74"/>
      <c r="N113" s="74"/>
      <c r="O113" s="74"/>
    </row>
    <row r="114" spans="1:15" x14ac:dyDescent="0.2">
      <c r="A114" s="74"/>
      <c r="B114" s="74"/>
      <c r="C114" s="74"/>
      <c r="D114" s="74"/>
      <c r="E114" s="74"/>
      <c r="F114" s="74"/>
      <c r="G114" s="74"/>
      <c r="H114" s="74"/>
      <c r="I114" s="74"/>
      <c r="J114" s="74"/>
      <c r="K114" s="74"/>
      <c r="L114" s="74"/>
      <c r="M114" s="74"/>
      <c r="N114" s="74"/>
      <c r="O114" s="74"/>
    </row>
    <row r="115" spans="1:15" x14ac:dyDescent="0.2">
      <c r="A115" s="74"/>
      <c r="B115" s="74"/>
      <c r="C115" s="74"/>
      <c r="D115" s="74"/>
      <c r="E115" s="74"/>
      <c r="F115" s="74"/>
      <c r="G115" s="74"/>
      <c r="H115" s="74"/>
      <c r="I115" s="74"/>
      <c r="J115" s="74"/>
      <c r="K115" s="74"/>
      <c r="L115" s="74"/>
      <c r="M115" s="74"/>
      <c r="N115" s="74"/>
      <c r="O115" s="74"/>
    </row>
    <row r="116" spans="1:15" x14ac:dyDescent="0.2">
      <c r="A116" s="74"/>
      <c r="B116" s="74"/>
      <c r="C116" s="74"/>
      <c r="D116" s="74"/>
      <c r="E116" s="74"/>
      <c r="F116" s="74"/>
      <c r="G116" s="74"/>
      <c r="H116" s="74"/>
      <c r="I116" s="74"/>
      <c r="J116" s="74"/>
      <c r="K116" s="74"/>
      <c r="L116" s="74"/>
      <c r="M116" s="74"/>
      <c r="N116" s="74"/>
      <c r="O116" s="74"/>
    </row>
    <row r="117" spans="1:15" x14ac:dyDescent="0.2">
      <c r="A117" s="74"/>
      <c r="B117" s="74"/>
      <c r="C117" s="74"/>
      <c r="D117" s="74"/>
      <c r="E117" s="74"/>
      <c r="F117" s="74"/>
      <c r="G117" s="74"/>
      <c r="H117" s="74"/>
      <c r="I117" s="74"/>
      <c r="J117" s="74"/>
      <c r="K117" s="74"/>
      <c r="L117" s="74"/>
      <c r="M117" s="74"/>
      <c r="N117" s="74"/>
      <c r="O117" s="74"/>
    </row>
    <row r="118" spans="1:15" x14ac:dyDescent="0.2">
      <c r="A118" s="74"/>
      <c r="B118" s="74"/>
      <c r="C118" s="74"/>
      <c r="D118" s="74"/>
      <c r="E118" s="74"/>
      <c r="F118" s="74"/>
      <c r="G118" s="74"/>
      <c r="H118" s="74"/>
      <c r="I118" s="74"/>
      <c r="J118" s="74"/>
      <c r="K118" s="74"/>
      <c r="L118" s="74"/>
      <c r="M118" s="74"/>
      <c r="N118" s="74"/>
      <c r="O118" s="74"/>
    </row>
    <row r="119" spans="1:15" x14ac:dyDescent="0.2">
      <c r="A119" s="74"/>
      <c r="B119" s="74"/>
      <c r="C119" s="74"/>
      <c r="D119" s="74"/>
      <c r="E119" s="74"/>
      <c r="F119" s="74"/>
      <c r="G119" s="74"/>
      <c r="H119" s="74"/>
      <c r="I119" s="74"/>
      <c r="J119" s="74"/>
      <c r="K119" s="74"/>
      <c r="L119" s="74"/>
      <c r="M119" s="74"/>
      <c r="N119" s="74"/>
      <c r="O119" s="74"/>
    </row>
    <row r="120" spans="1:15" x14ac:dyDescent="0.2">
      <c r="A120" s="74"/>
      <c r="B120" s="74"/>
      <c r="C120" s="74"/>
      <c r="D120" s="74"/>
      <c r="E120" s="74"/>
      <c r="F120" s="74"/>
      <c r="G120" s="74"/>
      <c r="H120" s="74"/>
      <c r="I120" s="74"/>
      <c r="J120" s="74"/>
      <c r="K120" s="74"/>
      <c r="L120" s="74"/>
      <c r="M120" s="74"/>
      <c r="N120" s="74"/>
      <c r="O120" s="74"/>
    </row>
    <row r="121" spans="1:15" x14ac:dyDescent="0.2">
      <c r="A121" s="74"/>
      <c r="B121" s="74"/>
      <c r="C121" s="74"/>
      <c r="D121" s="74"/>
      <c r="E121" s="74"/>
      <c r="F121" s="74"/>
      <c r="G121" s="74"/>
      <c r="H121" s="74"/>
      <c r="I121" s="74"/>
      <c r="J121" s="74"/>
      <c r="K121" s="74"/>
      <c r="L121" s="74"/>
      <c r="M121" s="74"/>
      <c r="N121" s="74"/>
      <c r="O121" s="74"/>
    </row>
  </sheetData>
  <sheetProtection password="E3E4" sheet="1" selectLockedCells="1"/>
  <mergeCells count="9">
    <mergeCell ref="M66:N66"/>
    <mergeCell ref="M67:N67"/>
    <mergeCell ref="M64:N64"/>
    <mergeCell ref="M65:N65"/>
    <mergeCell ref="B2:O2"/>
    <mergeCell ref="B3:O3"/>
    <mergeCell ref="B4:O4"/>
    <mergeCell ref="B6:O6"/>
    <mergeCell ref="B7:O7"/>
  </mergeCells>
  <phoneticPr fontId="2" type="noConversion"/>
  <printOptions horizontalCentered="1"/>
  <pageMargins left="0.75" right="0.75" top="0.5" bottom="0.5" header="0.46" footer="0.5"/>
  <pageSetup scale="80"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241"/>
  <sheetViews>
    <sheetView showGridLines="0" zoomScaleNormal="100" workbookViewId="0">
      <selection activeCell="R8" sqref="R8"/>
    </sheetView>
  </sheetViews>
  <sheetFormatPr defaultRowHeight="12.75" x14ac:dyDescent="0.2"/>
  <cols>
    <col min="1" max="16" width="7.7109375" customWidth="1"/>
    <col min="17" max="17" width="13.28515625" customWidth="1"/>
    <col min="18" max="18" width="3.42578125" customWidth="1"/>
  </cols>
  <sheetData>
    <row r="1" spans="1:19" s="94" customFormat="1" ht="11.25" x14ac:dyDescent="0.2">
      <c r="A1" s="191"/>
      <c r="B1" s="191"/>
      <c r="C1" s="191"/>
      <c r="D1" s="191"/>
      <c r="E1" s="191"/>
      <c r="F1" s="191"/>
      <c r="G1" s="191"/>
      <c r="H1" s="191"/>
      <c r="I1" s="191"/>
      <c r="J1" s="191"/>
      <c r="K1" s="191"/>
      <c r="L1" s="191"/>
      <c r="M1" s="191"/>
      <c r="N1" s="191"/>
      <c r="O1" s="191"/>
      <c r="P1" s="191"/>
      <c r="Q1" s="191"/>
      <c r="R1" s="181"/>
    </row>
    <row r="2" spans="1:19" s="94" customFormat="1" ht="17.45" customHeight="1" x14ac:dyDescent="0.25">
      <c r="A2" s="237" t="s">
        <v>139</v>
      </c>
      <c r="B2" s="237"/>
      <c r="C2" s="237"/>
      <c r="D2" s="237"/>
      <c r="E2" s="237"/>
      <c r="F2" s="237"/>
      <c r="G2" s="237"/>
      <c r="H2" s="237"/>
      <c r="I2" s="237"/>
      <c r="J2" s="237"/>
      <c r="K2" s="237"/>
      <c r="L2" s="237"/>
      <c r="M2" s="237"/>
      <c r="N2" s="237"/>
      <c r="O2" s="237"/>
      <c r="P2" s="237"/>
      <c r="Q2" s="237"/>
      <c r="R2" s="181"/>
    </row>
    <row r="3" spans="1:19" s="94" customFormat="1" ht="20.25" x14ac:dyDescent="0.3">
      <c r="A3" s="238" t="s">
        <v>155</v>
      </c>
      <c r="B3" s="238"/>
      <c r="C3" s="238"/>
      <c r="D3" s="238"/>
      <c r="E3" s="238"/>
      <c r="F3" s="238"/>
      <c r="G3" s="238"/>
      <c r="H3" s="238"/>
      <c r="I3" s="238"/>
      <c r="J3" s="238"/>
      <c r="K3" s="238"/>
      <c r="L3" s="238"/>
      <c r="M3" s="238"/>
      <c r="N3" s="238"/>
      <c r="O3" s="238"/>
      <c r="P3" s="238"/>
      <c r="Q3" s="238"/>
      <c r="R3" s="181"/>
    </row>
    <row r="4" spans="1:19" s="94" customFormat="1" ht="19.5" customHeight="1" x14ac:dyDescent="0.25">
      <c r="A4" s="237" t="s">
        <v>140</v>
      </c>
      <c r="B4" s="237"/>
      <c r="C4" s="237"/>
      <c r="D4" s="237"/>
      <c r="E4" s="237"/>
      <c r="F4" s="237"/>
      <c r="G4" s="237"/>
      <c r="H4" s="237"/>
      <c r="I4" s="237"/>
      <c r="J4" s="237"/>
      <c r="K4" s="237"/>
      <c r="L4" s="237"/>
      <c r="M4" s="237"/>
      <c r="N4" s="237"/>
      <c r="O4" s="237"/>
      <c r="P4" s="237"/>
      <c r="Q4" s="237"/>
      <c r="R4" s="181"/>
    </row>
    <row r="5" spans="1:19" s="94" customFormat="1" ht="10.15" customHeight="1" x14ac:dyDescent="0.2">
      <c r="A5" s="95"/>
      <c r="B5" s="95"/>
      <c r="C5" s="95"/>
      <c r="D5" s="95"/>
      <c r="E5" s="95"/>
      <c r="F5" s="95"/>
      <c r="G5" s="95"/>
      <c r="H5" s="95"/>
      <c r="I5" s="95"/>
      <c r="J5" s="95"/>
      <c r="K5" s="95"/>
      <c r="L5" s="95"/>
      <c r="M5" s="95"/>
      <c r="N5" s="95"/>
      <c r="O5" s="95"/>
      <c r="P5" s="95"/>
      <c r="Q5" s="95"/>
      <c r="R5" s="181"/>
    </row>
    <row r="6" spans="1:19" s="94" customFormat="1" ht="19.5" customHeight="1" x14ac:dyDescent="0.3">
      <c r="A6" s="247" t="s">
        <v>141</v>
      </c>
      <c r="B6" s="247"/>
      <c r="C6" s="247"/>
      <c r="D6" s="247"/>
      <c r="E6" s="247"/>
      <c r="F6" s="247"/>
      <c r="G6" s="247"/>
      <c r="H6" s="247"/>
      <c r="I6" s="247"/>
      <c r="J6" s="247"/>
      <c r="K6" s="247"/>
      <c r="L6" s="247"/>
      <c r="M6" s="247"/>
      <c r="N6" s="247"/>
      <c r="O6" s="247"/>
      <c r="P6" s="247"/>
      <c r="Q6" s="247"/>
      <c r="R6" s="181"/>
    </row>
    <row r="7" spans="1:19" s="94" customFormat="1" ht="19.5" customHeight="1" x14ac:dyDescent="0.2">
      <c r="A7" s="214" t="s">
        <v>171</v>
      </c>
      <c r="B7" s="214"/>
      <c r="C7" s="214"/>
      <c r="D7" s="214"/>
      <c r="E7" s="214"/>
      <c r="F7" s="214"/>
      <c r="G7" s="214"/>
      <c r="H7" s="214"/>
      <c r="I7" s="214"/>
      <c r="J7" s="214"/>
      <c r="K7" s="214"/>
      <c r="L7" s="214"/>
      <c r="M7" s="214"/>
      <c r="N7" s="214"/>
      <c r="O7" s="214"/>
      <c r="P7" s="214"/>
      <c r="Q7" s="214"/>
      <c r="R7" s="181"/>
    </row>
    <row r="8" spans="1:19" s="96" customFormat="1" ht="6" customHeight="1" x14ac:dyDescent="0.2">
      <c r="A8" s="97"/>
      <c r="B8" s="97"/>
      <c r="C8" s="97"/>
      <c r="D8" s="97"/>
      <c r="E8" s="97"/>
      <c r="F8" s="97"/>
      <c r="G8" s="97"/>
      <c r="H8" s="97"/>
      <c r="I8" s="97"/>
      <c r="J8" s="97"/>
      <c r="K8" s="97"/>
      <c r="L8" s="97"/>
      <c r="M8" s="97"/>
      <c r="N8" s="97"/>
      <c r="O8" s="97"/>
      <c r="P8" s="97"/>
      <c r="Q8" s="97"/>
      <c r="R8" s="182"/>
    </row>
    <row r="9" spans="1:19" s="94" customFormat="1" ht="18" x14ac:dyDescent="0.25">
      <c r="A9" s="98" t="s">
        <v>146</v>
      </c>
      <c r="B9" s="99"/>
      <c r="C9" s="99"/>
      <c r="D9" s="100"/>
      <c r="E9" s="101"/>
      <c r="F9" s="101"/>
      <c r="G9" s="102"/>
      <c r="H9" s="101"/>
      <c r="I9" s="101"/>
      <c r="J9" s="101"/>
      <c r="K9" s="101"/>
      <c r="L9" s="101"/>
      <c r="M9" s="101"/>
      <c r="N9" s="101"/>
      <c r="O9" s="101"/>
      <c r="P9" s="101"/>
      <c r="Q9" s="101"/>
      <c r="R9" s="181"/>
    </row>
    <row r="10" spans="1:19" x14ac:dyDescent="0.2">
      <c r="A10" s="4"/>
      <c r="B10" s="4"/>
      <c r="C10" s="4"/>
      <c r="D10" s="4"/>
      <c r="E10" s="4"/>
      <c r="F10" s="4"/>
      <c r="G10" s="4"/>
      <c r="H10" s="4"/>
      <c r="I10" s="4"/>
      <c r="J10" s="4"/>
      <c r="K10" s="4"/>
      <c r="L10" s="4"/>
      <c r="M10" s="4"/>
      <c r="N10" s="4"/>
      <c r="O10" s="4"/>
      <c r="P10" s="4"/>
      <c r="Q10" s="4"/>
      <c r="R10" s="192"/>
      <c r="S10" s="4"/>
    </row>
    <row r="11" spans="1:19" x14ac:dyDescent="0.2">
      <c r="A11" s="4"/>
      <c r="B11" s="4"/>
      <c r="C11" s="4"/>
      <c r="D11" s="4"/>
      <c r="E11" s="4"/>
      <c r="F11" s="4"/>
      <c r="G11" s="4"/>
      <c r="H11" s="4"/>
      <c r="I11" s="4"/>
      <c r="J11" s="4"/>
      <c r="K11" s="4"/>
      <c r="L11" s="4"/>
      <c r="M11" s="4"/>
      <c r="N11" s="4"/>
      <c r="O11" s="4"/>
      <c r="P11" s="4"/>
      <c r="Q11" s="4"/>
      <c r="R11" s="192"/>
      <c r="S11" s="4"/>
    </row>
    <row r="12" spans="1:19" x14ac:dyDescent="0.2">
      <c r="A12" s="4"/>
      <c r="B12" s="4"/>
      <c r="C12" s="4"/>
      <c r="D12" s="4"/>
      <c r="E12" s="4"/>
      <c r="F12" s="4"/>
      <c r="G12" s="4"/>
      <c r="H12" s="4"/>
      <c r="I12" s="4"/>
      <c r="J12" s="4"/>
      <c r="K12" s="4"/>
      <c r="L12" s="4"/>
      <c r="M12" s="4"/>
      <c r="N12" s="4"/>
      <c r="O12" s="4"/>
      <c r="P12" s="4"/>
      <c r="Q12" s="4"/>
      <c r="R12" s="192"/>
      <c r="S12" s="4"/>
    </row>
    <row r="13" spans="1:19" x14ac:dyDescent="0.2">
      <c r="A13" s="4"/>
      <c r="B13" s="4"/>
      <c r="C13" s="4"/>
      <c r="D13" s="4"/>
      <c r="E13" s="4"/>
      <c r="F13" s="4"/>
      <c r="G13" s="4"/>
      <c r="H13" s="4"/>
      <c r="I13" s="4"/>
      <c r="J13" s="4"/>
      <c r="K13" s="4"/>
      <c r="L13" s="4"/>
      <c r="M13" s="4"/>
      <c r="N13" s="4"/>
      <c r="O13" s="4"/>
      <c r="P13" s="4"/>
      <c r="Q13" s="4"/>
      <c r="R13" s="192"/>
      <c r="S13" s="4"/>
    </row>
    <row r="14" spans="1:19" x14ac:dyDescent="0.2">
      <c r="A14" s="4"/>
      <c r="B14" s="4"/>
      <c r="C14" s="4"/>
      <c r="D14" s="4"/>
      <c r="E14" s="4"/>
      <c r="F14" s="4"/>
      <c r="G14" s="4"/>
      <c r="H14" s="4"/>
      <c r="I14" s="4"/>
      <c r="J14" s="4"/>
      <c r="K14" s="4"/>
      <c r="L14" s="4"/>
      <c r="M14" s="4"/>
      <c r="N14" s="4"/>
      <c r="O14" s="4"/>
      <c r="P14" s="4"/>
      <c r="Q14" s="4"/>
      <c r="R14" s="192"/>
      <c r="S14" s="4"/>
    </row>
    <row r="15" spans="1:19" x14ac:dyDescent="0.2">
      <c r="A15" s="4"/>
      <c r="B15" s="4"/>
      <c r="C15" s="4"/>
      <c r="D15" s="4"/>
      <c r="E15" s="4"/>
      <c r="F15" s="4"/>
      <c r="G15" s="4"/>
      <c r="H15" s="4"/>
      <c r="I15" s="4"/>
      <c r="J15" s="4"/>
      <c r="K15" s="4"/>
      <c r="L15" s="4"/>
      <c r="M15" s="4"/>
      <c r="N15" s="4"/>
      <c r="O15" s="4"/>
      <c r="P15" s="4"/>
      <c r="Q15" s="4"/>
      <c r="R15" s="192"/>
      <c r="S15" s="4"/>
    </row>
    <row r="16" spans="1:19" x14ac:dyDescent="0.2">
      <c r="A16" s="4"/>
      <c r="B16" s="4"/>
      <c r="C16" s="4"/>
      <c r="D16" s="4"/>
      <c r="E16" s="4"/>
      <c r="F16" s="4"/>
      <c r="G16" s="4"/>
      <c r="H16" s="4"/>
      <c r="I16" s="4"/>
      <c r="J16" s="4"/>
      <c r="K16" s="4"/>
      <c r="L16" s="4"/>
      <c r="M16" s="4"/>
      <c r="N16" s="4"/>
      <c r="O16" s="4"/>
      <c r="P16" s="4"/>
      <c r="Q16" s="4"/>
      <c r="R16" s="192"/>
      <c r="S16" s="4"/>
    </row>
    <row r="17" spans="1:19" x14ac:dyDescent="0.2">
      <c r="A17" s="4"/>
      <c r="B17" s="4"/>
      <c r="C17" s="4"/>
      <c r="D17" s="4"/>
      <c r="E17" s="4"/>
      <c r="F17" s="4"/>
      <c r="G17" s="4"/>
      <c r="H17" s="4"/>
      <c r="I17" s="4"/>
      <c r="J17" s="4"/>
      <c r="K17" s="4"/>
      <c r="L17" s="4"/>
      <c r="M17" s="4"/>
      <c r="N17" s="4"/>
      <c r="O17" s="4"/>
      <c r="P17" s="4"/>
      <c r="Q17" s="4"/>
      <c r="R17" s="192"/>
      <c r="S17" s="4"/>
    </row>
    <row r="18" spans="1:19" x14ac:dyDescent="0.2">
      <c r="A18" s="4"/>
      <c r="B18" s="4"/>
      <c r="C18" s="4"/>
      <c r="D18" s="4"/>
      <c r="E18" s="4"/>
      <c r="F18" s="4"/>
      <c r="G18" s="4"/>
      <c r="H18" s="4"/>
      <c r="I18" s="4"/>
      <c r="J18" s="4"/>
      <c r="K18" s="4"/>
      <c r="L18" s="4"/>
      <c r="M18" s="4"/>
      <c r="N18" s="4"/>
      <c r="O18" s="4"/>
      <c r="P18" s="4"/>
      <c r="Q18" s="4"/>
      <c r="R18" s="192"/>
      <c r="S18" s="4"/>
    </row>
    <row r="19" spans="1:19" x14ac:dyDescent="0.2">
      <c r="A19" s="4"/>
      <c r="B19" s="4"/>
      <c r="C19" s="4"/>
      <c r="D19" s="4"/>
      <c r="E19" s="4"/>
      <c r="F19" s="4"/>
      <c r="G19" s="4"/>
      <c r="H19" s="4"/>
      <c r="I19" s="4"/>
      <c r="J19" s="4"/>
      <c r="K19" s="4"/>
      <c r="L19" s="4"/>
      <c r="M19" s="4"/>
      <c r="N19" s="4"/>
      <c r="O19" s="4"/>
      <c r="P19" s="4"/>
      <c r="Q19" s="4"/>
      <c r="R19" s="192"/>
      <c r="S19" s="4"/>
    </row>
    <row r="20" spans="1:19" x14ac:dyDescent="0.2">
      <c r="A20" s="4"/>
      <c r="B20" s="4"/>
      <c r="C20" s="4"/>
      <c r="D20" s="4"/>
      <c r="E20" s="4"/>
      <c r="F20" s="4"/>
      <c r="G20" s="4"/>
      <c r="H20" s="4"/>
      <c r="I20" s="4"/>
      <c r="J20" s="4"/>
      <c r="K20" s="4"/>
      <c r="L20" s="4"/>
      <c r="M20" s="4"/>
      <c r="N20" s="4"/>
      <c r="O20" s="4"/>
      <c r="P20" s="4"/>
      <c r="Q20" s="4"/>
      <c r="R20" s="192"/>
      <c r="S20" s="4"/>
    </row>
    <row r="21" spans="1:19" x14ac:dyDescent="0.2">
      <c r="A21" s="4"/>
      <c r="B21" s="4"/>
      <c r="C21" s="4"/>
      <c r="D21" s="4"/>
      <c r="E21" s="4"/>
      <c r="F21" s="4"/>
      <c r="G21" s="4"/>
      <c r="H21" s="4"/>
      <c r="I21" s="4"/>
      <c r="J21" s="4"/>
      <c r="K21" s="4"/>
      <c r="L21" s="4"/>
      <c r="M21" s="4"/>
      <c r="N21" s="4"/>
      <c r="O21" s="4"/>
      <c r="P21" s="4"/>
      <c r="Q21" s="4"/>
      <c r="R21" s="192"/>
      <c r="S21" s="4"/>
    </row>
    <row r="22" spans="1:19" x14ac:dyDescent="0.2">
      <c r="A22" s="4"/>
      <c r="B22" s="4"/>
      <c r="C22" s="4"/>
      <c r="D22" s="4"/>
      <c r="E22" s="4"/>
      <c r="F22" s="4"/>
      <c r="G22" s="4"/>
      <c r="H22" s="4"/>
      <c r="I22" s="4"/>
      <c r="J22" s="4"/>
      <c r="K22" s="4"/>
      <c r="L22" s="4"/>
      <c r="M22" s="4"/>
      <c r="N22" s="4"/>
      <c r="O22" s="4"/>
      <c r="P22" s="4"/>
      <c r="Q22" s="4"/>
      <c r="R22" s="192"/>
      <c r="S22" s="4"/>
    </row>
    <row r="23" spans="1:19" x14ac:dyDescent="0.2">
      <c r="A23" s="4"/>
      <c r="B23" s="4"/>
      <c r="C23" s="4"/>
      <c r="D23" s="4"/>
      <c r="E23" s="4"/>
      <c r="F23" s="4"/>
      <c r="G23" s="4"/>
      <c r="H23" s="4"/>
      <c r="I23" s="4"/>
      <c r="J23" s="4"/>
      <c r="K23" s="4"/>
      <c r="L23" s="4"/>
      <c r="M23" s="4"/>
      <c r="N23" s="4"/>
      <c r="O23" s="4"/>
      <c r="P23" s="4"/>
      <c r="Q23" s="4"/>
      <c r="R23" s="192"/>
      <c r="S23" s="4"/>
    </row>
    <row r="24" spans="1:19" x14ac:dyDescent="0.2">
      <c r="A24" s="4"/>
      <c r="B24" s="4"/>
      <c r="C24" s="4"/>
      <c r="D24" s="4"/>
      <c r="E24" s="4"/>
      <c r="F24" s="4"/>
      <c r="G24" s="4"/>
      <c r="H24" s="4"/>
      <c r="I24" s="4"/>
      <c r="J24" s="4"/>
      <c r="K24" s="4"/>
      <c r="L24" s="4"/>
      <c r="M24" s="4"/>
      <c r="N24" s="4"/>
      <c r="O24" s="4"/>
      <c r="P24" s="4"/>
      <c r="Q24" s="4"/>
      <c r="R24" s="192"/>
      <c r="S24" s="4"/>
    </row>
    <row r="25" spans="1:19" x14ac:dyDescent="0.2">
      <c r="A25" s="4"/>
      <c r="B25" s="4"/>
      <c r="C25" s="4"/>
      <c r="D25" s="4"/>
      <c r="E25" s="4"/>
      <c r="F25" s="4"/>
      <c r="G25" s="4"/>
      <c r="H25" s="4"/>
      <c r="I25" s="4"/>
      <c r="J25" s="4"/>
      <c r="K25" s="4"/>
      <c r="L25" s="4"/>
      <c r="M25" s="4"/>
      <c r="N25" s="4"/>
      <c r="O25" s="4"/>
      <c r="P25" s="4"/>
      <c r="Q25" s="4"/>
      <c r="R25" s="192"/>
      <c r="S25" s="4"/>
    </row>
    <row r="26" spans="1:19" x14ac:dyDescent="0.2">
      <c r="A26" s="4"/>
      <c r="B26" s="4"/>
      <c r="C26" s="4"/>
      <c r="D26" s="4"/>
      <c r="E26" s="4"/>
      <c r="F26" s="4"/>
      <c r="G26" s="4"/>
      <c r="H26" s="4"/>
      <c r="I26" s="4"/>
      <c r="J26" s="4"/>
      <c r="K26" s="4"/>
      <c r="L26" s="4"/>
      <c r="M26" s="4"/>
      <c r="N26" s="4"/>
      <c r="O26" s="4"/>
      <c r="P26" s="4"/>
      <c r="Q26" s="4"/>
      <c r="R26" s="192"/>
      <c r="S26" s="4"/>
    </row>
    <row r="27" spans="1:19" x14ac:dyDescent="0.2">
      <c r="A27" s="4"/>
      <c r="B27" s="4"/>
      <c r="C27" s="4"/>
      <c r="D27" s="4"/>
      <c r="E27" s="4"/>
      <c r="F27" s="4"/>
      <c r="G27" s="4"/>
      <c r="H27" s="4"/>
      <c r="I27" s="4"/>
      <c r="J27" s="4"/>
      <c r="K27" s="4"/>
      <c r="L27" s="4"/>
      <c r="M27" s="4"/>
      <c r="N27" s="4"/>
      <c r="O27" s="4"/>
      <c r="P27" s="4"/>
      <c r="Q27" s="4"/>
      <c r="R27" s="192"/>
      <c r="S27" s="4"/>
    </row>
    <row r="28" spans="1:19" x14ac:dyDescent="0.2">
      <c r="A28" s="4"/>
      <c r="B28" s="4"/>
      <c r="C28" s="4"/>
      <c r="D28" s="4"/>
      <c r="E28" s="4"/>
      <c r="F28" s="4"/>
      <c r="G28" s="4"/>
      <c r="H28" s="4"/>
      <c r="I28" s="4"/>
      <c r="J28" s="4"/>
      <c r="K28" s="4"/>
      <c r="L28" s="4"/>
      <c r="M28" s="4"/>
      <c r="N28" s="4"/>
      <c r="O28" s="4"/>
      <c r="P28" s="4"/>
      <c r="Q28" s="4"/>
      <c r="R28" s="192"/>
      <c r="S28" s="4"/>
    </row>
    <row r="29" spans="1:19" x14ac:dyDescent="0.2">
      <c r="A29" s="4"/>
      <c r="B29" s="4"/>
      <c r="C29" s="4"/>
      <c r="D29" s="4"/>
      <c r="E29" s="4"/>
      <c r="F29" s="4"/>
      <c r="G29" s="4"/>
      <c r="H29" s="4"/>
      <c r="I29" s="4"/>
      <c r="J29" s="4"/>
      <c r="K29" s="4"/>
      <c r="L29" s="4"/>
      <c r="M29" s="4"/>
      <c r="N29" s="4"/>
      <c r="O29" s="4"/>
      <c r="P29" s="4"/>
      <c r="Q29" s="4"/>
      <c r="R29" s="192"/>
      <c r="S29" s="4"/>
    </row>
    <row r="30" spans="1:19" x14ac:dyDescent="0.2">
      <c r="A30" s="4"/>
      <c r="B30" s="4"/>
      <c r="C30" s="4"/>
      <c r="D30" s="4"/>
      <c r="E30" s="4"/>
      <c r="F30" s="4"/>
      <c r="G30" s="4"/>
      <c r="H30" s="4"/>
      <c r="I30" s="4"/>
      <c r="J30" s="4"/>
      <c r="K30" s="4"/>
      <c r="L30" s="4"/>
      <c r="M30" s="4"/>
      <c r="N30" s="4"/>
      <c r="O30" s="4"/>
      <c r="P30" s="4"/>
      <c r="Q30" s="4"/>
      <c r="R30" s="192"/>
      <c r="S30" s="4"/>
    </row>
    <row r="31" spans="1:19" x14ac:dyDescent="0.2">
      <c r="A31" s="4"/>
      <c r="B31" s="4"/>
      <c r="C31" s="4"/>
      <c r="D31" s="4"/>
      <c r="E31" s="4"/>
      <c r="F31" s="4"/>
      <c r="G31" s="4"/>
      <c r="H31" s="4"/>
      <c r="I31" s="4"/>
      <c r="J31" s="4"/>
      <c r="K31" s="4"/>
      <c r="L31" s="4"/>
      <c r="M31" s="4"/>
      <c r="N31" s="4"/>
      <c r="O31" s="4"/>
      <c r="P31" s="4"/>
      <c r="Q31" s="4"/>
      <c r="R31" s="192"/>
      <c r="S31" s="4"/>
    </row>
    <row r="32" spans="1:19" x14ac:dyDescent="0.2">
      <c r="A32" s="4"/>
      <c r="B32" s="4"/>
      <c r="C32" s="4"/>
      <c r="D32" s="4"/>
      <c r="E32" s="4"/>
      <c r="F32" s="4"/>
      <c r="G32" s="4"/>
      <c r="H32" s="4"/>
      <c r="I32" s="4"/>
      <c r="J32" s="4"/>
      <c r="K32" s="4"/>
      <c r="L32" s="4"/>
      <c r="M32" s="4"/>
      <c r="N32" s="4"/>
      <c r="O32" s="4"/>
      <c r="P32" s="4"/>
      <c r="Q32" s="4"/>
      <c r="R32" s="192"/>
      <c r="S32" s="4"/>
    </row>
    <row r="33" spans="1:19" x14ac:dyDescent="0.2">
      <c r="A33" s="4"/>
      <c r="B33" s="4"/>
      <c r="C33" s="4"/>
      <c r="D33" s="4"/>
      <c r="E33" s="4"/>
      <c r="F33" s="4"/>
      <c r="G33" s="4"/>
      <c r="H33" s="4"/>
      <c r="I33" s="4"/>
      <c r="J33" s="4"/>
      <c r="K33" s="4"/>
      <c r="L33" s="4"/>
      <c r="M33" s="4"/>
      <c r="N33" s="4"/>
      <c r="O33" s="4"/>
      <c r="P33" s="4"/>
      <c r="Q33" s="4"/>
      <c r="R33" s="192"/>
      <c r="S33" s="4"/>
    </row>
    <row r="34" spans="1:19" x14ac:dyDescent="0.2">
      <c r="A34" s="4"/>
      <c r="B34" s="4"/>
      <c r="C34" s="4"/>
      <c r="D34" s="4"/>
      <c r="E34" s="4"/>
      <c r="F34" s="4"/>
      <c r="G34" s="4"/>
      <c r="H34" s="4"/>
      <c r="I34" s="4"/>
      <c r="J34" s="4"/>
      <c r="K34" s="4"/>
      <c r="L34" s="4"/>
      <c r="M34" s="4"/>
      <c r="N34" s="4"/>
      <c r="O34" s="4"/>
      <c r="P34" s="4"/>
      <c r="Q34" s="4"/>
      <c r="R34" s="192"/>
      <c r="S34" s="4"/>
    </row>
    <row r="35" spans="1:19" x14ac:dyDescent="0.2">
      <c r="A35" s="4"/>
      <c r="B35" s="4"/>
      <c r="C35" s="4"/>
      <c r="D35" s="4"/>
      <c r="E35" s="4"/>
      <c r="F35" s="4"/>
      <c r="G35" s="4"/>
      <c r="H35" s="4"/>
      <c r="I35" s="4"/>
      <c r="J35" s="4"/>
      <c r="K35" s="4"/>
      <c r="L35" s="4"/>
      <c r="M35" s="4"/>
      <c r="N35" s="4"/>
      <c r="O35" s="4"/>
      <c r="P35" s="4"/>
      <c r="Q35" s="4"/>
      <c r="R35" s="192"/>
      <c r="S35" s="4"/>
    </row>
    <row r="36" spans="1:19" x14ac:dyDescent="0.2">
      <c r="A36" s="4"/>
      <c r="B36" s="4"/>
      <c r="C36" s="4"/>
      <c r="D36" s="4"/>
      <c r="E36" s="4"/>
      <c r="F36" s="4"/>
      <c r="G36" s="4"/>
      <c r="H36" s="4"/>
      <c r="I36" s="4"/>
      <c r="J36" s="4"/>
      <c r="K36" s="4"/>
      <c r="L36" s="4"/>
      <c r="M36" s="4"/>
      <c r="N36" s="4"/>
      <c r="O36" s="4"/>
      <c r="P36" s="4"/>
      <c r="Q36" s="4"/>
      <c r="R36" s="192"/>
      <c r="S36" s="4"/>
    </row>
    <row r="37" spans="1:19" x14ac:dyDescent="0.2">
      <c r="A37" s="4"/>
      <c r="B37" s="4"/>
      <c r="C37" s="4"/>
      <c r="D37" s="4"/>
      <c r="E37" s="4"/>
      <c r="F37" s="4"/>
      <c r="G37" s="4"/>
      <c r="H37" s="4"/>
      <c r="I37" s="4"/>
      <c r="J37" s="4"/>
      <c r="K37" s="4"/>
      <c r="L37" s="4"/>
      <c r="M37" s="4"/>
      <c r="N37" s="4"/>
      <c r="O37" s="4"/>
      <c r="P37" s="4"/>
      <c r="Q37" s="4"/>
      <c r="R37" s="192"/>
      <c r="S37" s="4"/>
    </row>
    <row r="38" spans="1:19" x14ac:dyDescent="0.2">
      <c r="A38" s="4"/>
      <c r="B38" s="4"/>
      <c r="C38" s="4"/>
      <c r="D38" s="4"/>
      <c r="E38" s="4"/>
      <c r="F38" s="4"/>
      <c r="G38" s="4"/>
      <c r="H38" s="4"/>
      <c r="I38" s="4"/>
      <c r="J38" s="4"/>
      <c r="K38" s="4"/>
      <c r="L38" s="4"/>
      <c r="M38" s="4"/>
      <c r="N38" s="4"/>
      <c r="O38" s="4"/>
      <c r="P38" s="4"/>
      <c r="Q38" s="4"/>
      <c r="R38" s="192"/>
      <c r="S38" s="4"/>
    </row>
    <row r="39" spans="1:19" x14ac:dyDescent="0.2">
      <c r="A39" s="4"/>
      <c r="B39" s="4"/>
      <c r="C39" s="4"/>
      <c r="D39" s="4"/>
      <c r="E39" s="4"/>
      <c r="F39" s="4"/>
      <c r="G39" s="4"/>
      <c r="H39" s="4"/>
      <c r="I39" s="4"/>
      <c r="J39" s="4"/>
      <c r="K39" s="4"/>
      <c r="L39" s="4"/>
      <c r="M39" s="4"/>
      <c r="N39" s="4"/>
      <c r="O39" s="4"/>
      <c r="P39" s="4"/>
      <c r="Q39" s="4"/>
      <c r="R39" s="192"/>
      <c r="S39" s="4"/>
    </row>
    <row r="40" spans="1:19" x14ac:dyDescent="0.2">
      <c r="A40" s="4"/>
      <c r="B40" s="4"/>
      <c r="C40" s="4"/>
      <c r="D40" s="4"/>
      <c r="E40" s="4"/>
      <c r="F40" s="4"/>
      <c r="G40" s="4"/>
      <c r="H40" s="4"/>
      <c r="I40" s="4"/>
      <c r="J40" s="4"/>
      <c r="K40" s="4"/>
      <c r="L40" s="4"/>
      <c r="M40" s="4"/>
      <c r="N40" s="4"/>
      <c r="O40" s="4"/>
      <c r="P40" s="4"/>
      <c r="Q40" s="4"/>
      <c r="R40" s="192"/>
      <c r="S40" s="4"/>
    </row>
    <row r="41" spans="1:19" x14ac:dyDescent="0.2">
      <c r="A41" s="4"/>
      <c r="B41" s="4"/>
      <c r="C41" s="4"/>
      <c r="D41" s="4"/>
      <c r="E41" s="4"/>
      <c r="F41" s="4"/>
      <c r="G41" s="4"/>
      <c r="H41" s="4"/>
      <c r="I41" s="4"/>
      <c r="J41" s="4"/>
      <c r="K41" s="4"/>
      <c r="L41" s="4"/>
      <c r="M41" s="4"/>
      <c r="N41" s="4"/>
      <c r="O41" s="4"/>
      <c r="P41" s="4"/>
      <c r="Q41" s="4"/>
      <c r="R41" s="192"/>
      <c r="S41" s="4"/>
    </row>
    <row r="42" spans="1:19" x14ac:dyDescent="0.2">
      <c r="A42" s="4"/>
      <c r="B42" s="4"/>
      <c r="C42" s="4"/>
      <c r="D42" s="4"/>
      <c r="E42" s="4"/>
      <c r="F42" s="4"/>
      <c r="G42" s="4"/>
      <c r="H42" s="4"/>
      <c r="I42" s="4"/>
      <c r="J42" s="4"/>
      <c r="K42" s="4"/>
      <c r="L42" s="4"/>
      <c r="M42" s="4"/>
      <c r="N42" s="4"/>
      <c r="O42" s="4"/>
      <c r="P42" s="4"/>
      <c r="Q42" s="4"/>
      <c r="R42" s="192"/>
      <c r="S42" s="4"/>
    </row>
    <row r="43" spans="1:19" x14ac:dyDescent="0.2">
      <c r="A43" s="4"/>
      <c r="B43" s="4"/>
      <c r="C43" s="4"/>
      <c r="D43" s="4"/>
      <c r="E43" s="4"/>
      <c r="F43" s="4"/>
      <c r="G43" s="4"/>
      <c r="H43" s="4"/>
      <c r="I43" s="4"/>
      <c r="J43" s="4"/>
      <c r="K43" s="4"/>
      <c r="L43" s="4"/>
      <c r="M43" s="4"/>
      <c r="N43" s="4"/>
      <c r="O43" s="4"/>
      <c r="P43" s="4"/>
      <c r="Q43" s="4"/>
      <c r="R43" s="192"/>
      <c r="S43" s="4"/>
    </row>
    <row r="44" spans="1:19" x14ac:dyDescent="0.2">
      <c r="A44" s="4"/>
      <c r="B44" s="4"/>
      <c r="C44" s="4"/>
      <c r="D44" s="4"/>
      <c r="E44" s="4"/>
      <c r="F44" s="4"/>
      <c r="G44" s="4"/>
      <c r="H44" s="4"/>
      <c r="I44" s="4"/>
      <c r="J44" s="4"/>
      <c r="K44" s="4"/>
      <c r="L44" s="4"/>
      <c r="M44" s="4"/>
      <c r="N44" s="4"/>
      <c r="O44" s="4"/>
      <c r="P44" s="4"/>
      <c r="Q44" s="4"/>
      <c r="R44" s="192"/>
      <c r="S44" s="4"/>
    </row>
    <row r="45" spans="1:19" x14ac:dyDescent="0.2">
      <c r="A45" s="4"/>
      <c r="B45" s="4"/>
      <c r="C45" s="4"/>
      <c r="D45" s="4"/>
      <c r="E45" s="4"/>
      <c r="F45" s="4"/>
      <c r="G45" s="4"/>
      <c r="H45" s="4"/>
      <c r="I45" s="4"/>
      <c r="J45" s="4"/>
      <c r="K45" s="4"/>
      <c r="L45" s="4"/>
      <c r="M45" s="4"/>
      <c r="N45" s="4"/>
      <c r="O45" s="4"/>
      <c r="P45" s="4"/>
      <c r="Q45" s="4"/>
      <c r="R45" s="192"/>
      <c r="S45" s="4"/>
    </row>
    <row r="46" spans="1:19" x14ac:dyDescent="0.2">
      <c r="A46" s="4"/>
      <c r="B46" s="4"/>
      <c r="C46" s="4"/>
      <c r="D46" s="4"/>
      <c r="E46" s="4"/>
      <c r="F46" s="4"/>
      <c r="G46" s="4"/>
      <c r="H46" s="4"/>
      <c r="I46" s="4"/>
      <c r="J46" s="4"/>
      <c r="K46" s="4"/>
      <c r="L46" s="4"/>
      <c r="M46" s="4"/>
      <c r="N46" s="4"/>
      <c r="O46" s="4"/>
      <c r="P46" s="4"/>
      <c r="Q46" s="4"/>
      <c r="R46" s="192"/>
      <c r="S46" s="4"/>
    </row>
    <row r="47" spans="1:19" x14ac:dyDescent="0.2">
      <c r="A47" s="4"/>
      <c r="B47" s="4"/>
      <c r="C47" s="4"/>
      <c r="D47" s="4"/>
      <c r="E47" s="4"/>
      <c r="F47" s="4"/>
      <c r="G47" s="4"/>
      <c r="H47" s="4"/>
      <c r="I47" s="4"/>
      <c r="J47" s="4"/>
      <c r="K47" s="4"/>
      <c r="L47" s="4"/>
      <c r="M47" s="4"/>
      <c r="N47" s="4"/>
      <c r="O47" s="4"/>
      <c r="P47" s="4"/>
      <c r="Q47" s="4"/>
      <c r="R47" s="192"/>
      <c r="S47" s="4"/>
    </row>
    <row r="48" spans="1:19" x14ac:dyDescent="0.2">
      <c r="A48" s="4"/>
      <c r="B48" s="4"/>
      <c r="C48" s="4"/>
      <c r="D48" s="4"/>
      <c r="E48" s="4"/>
      <c r="F48" s="4"/>
      <c r="G48" s="4"/>
      <c r="H48" s="4"/>
      <c r="I48" s="4"/>
      <c r="J48" s="4"/>
      <c r="K48" s="4"/>
      <c r="L48" s="4"/>
      <c r="M48" s="4"/>
      <c r="N48" s="4"/>
      <c r="O48" s="4"/>
      <c r="P48" s="4"/>
      <c r="Q48" s="4"/>
      <c r="R48" s="192"/>
      <c r="S48" s="4"/>
    </row>
    <row r="49" spans="1:19" x14ac:dyDescent="0.2">
      <c r="A49" s="4"/>
      <c r="B49" s="4"/>
      <c r="C49" s="4"/>
      <c r="D49" s="4"/>
      <c r="E49" s="4"/>
      <c r="F49" s="4"/>
      <c r="G49" s="4"/>
      <c r="H49" s="4"/>
      <c r="I49" s="4"/>
      <c r="J49" s="4"/>
      <c r="K49" s="4"/>
      <c r="L49" s="4"/>
      <c r="M49" s="4"/>
      <c r="N49" s="4"/>
      <c r="O49" s="4"/>
      <c r="P49" s="4"/>
      <c r="Q49" s="4"/>
      <c r="R49" s="192"/>
      <c r="S49" s="4"/>
    </row>
    <row r="50" spans="1:19" x14ac:dyDescent="0.2">
      <c r="A50" s="4"/>
      <c r="B50" s="4"/>
      <c r="C50" s="4"/>
      <c r="D50" s="4"/>
      <c r="E50" s="4"/>
      <c r="F50" s="4"/>
      <c r="G50" s="4"/>
      <c r="H50" s="4"/>
      <c r="I50" s="4"/>
      <c r="J50" s="4"/>
      <c r="K50" s="4"/>
      <c r="L50" s="4"/>
      <c r="M50" s="4"/>
      <c r="N50" s="4"/>
      <c r="O50" s="4"/>
      <c r="P50" s="4"/>
      <c r="Q50" s="4"/>
      <c r="R50" s="192"/>
      <c r="S50" s="4"/>
    </row>
    <row r="51" spans="1:19" x14ac:dyDescent="0.2">
      <c r="A51" s="4"/>
      <c r="B51" s="4"/>
      <c r="C51" s="4"/>
      <c r="D51" s="4"/>
      <c r="E51" s="4"/>
      <c r="F51" s="4"/>
      <c r="G51" s="4"/>
      <c r="H51" s="4"/>
      <c r="I51" s="4"/>
      <c r="J51" s="4"/>
      <c r="K51" s="4"/>
      <c r="L51" s="4"/>
      <c r="M51" s="4"/>
      <c r="N51" s="4"/>
      <c r="O51" s="4"/>
      <c r="P51" s="4"/>
      <c r="Q51" s="4"/>
      <c r="R51" s="192"/>
      <c r="S51" s="4"/>
    </row>
    <row r="52" spans="1:19" x14ac:dyDescent="0.2">
      <c r="A52" s="4"/>
      <c r="B52" s="4"/>
      <c r="C52" s="4"/>
      <c r="D52" s="4"/>
      <c r="E52" s="4"/>
      <c r="F52" s="4"/>
      <c r="G52" s="4"/>
      <c r="H52" s="4"/>
      <c r="I52" s="4"/>
      <c r="J52" s="4"/>
      <c r="K52" s="4"/>
      <c r="L52" s="4"/>
      <c r="M52" s="4"/>
      <c r="N52" s="4"/>
      <c r="O52" s="4"/>
      <c r="P52" s="4"/>
      <c r="Q52" s="4"/>
      <c r="R52" s="192"/>
      <c r="S52" s="4"/>
    </row>
    <row r="53" spans="1:19" x14ac:dyDescent="0.2">
      <c r="A53" s="4"/>
      <c r="B53" s="4"/>
      <c r="C53" s="4"/>
      <c r="D53" s="4"/>
      <c r="E53" s="4"/>
      <c r="F53" s="4"/>
      <c r="G53" s="4"/>
      <c r="H53" s="4"/>
      <c r="I53" s="4"/>
      <c r="J53" s="4"/>
      <c r="K53" s="4"/>
      <c r="L53" s="4"/>
      <c r="M53" s="4"/>
      <c r="N53" s="4"/>
      <c r="O53" s="4"/>
      <c r="P53" s="4"/>
      <c r="Q53" s="4"/>
      <c r="R53" s="192"/>
      <c r="S53" s="4"/>
    </row>
    <row r="54" spans="1:19" x14ac:dyDescent="0.2">
      <c r="A54" s="4"/>
      <c r="B54" s="4"/>
      <c r="C54" s="4"/>
      <c r="D54" s="4"/>
      <c r="E54" s="4"/>
      <c r="F54" s="4"/>
      <c r="G54" s="4"/>
      <c r="H54" s="4"/>
      <c r="I54" s="4"/>
      <c r="J54" s="4"/>
      <c r="K54" s="4"/>
      <c r="L54" s="4"/>
      <c r="M54" s="4"/>
      <c r="N54" s="4"/>
      <c r="O54" s="4"/>
      <c r="P54" s="4"/>
      <c r="Q54" s="4"/>
      <c r="R54" s="192"/>
      <c r="S54" s="4"/>
    </row>
    <row r="55" spans="1:19" x14ac:dyDescent="0.2">
      <c r="A55" s="4"/>
      <c r="B55" s="4"/>
      <c r="C55" s="4"/>
      <c r="D55" s="4"/>
      <c r="E55" s="4"/>
      <c r="F55" s="4"/>
      <c r="G55" s="4"/>
      <c r="H55" s="4"/>
      <c r="I55" s="4"/>
      <c r="J55" s="4"/>
      <c r="K55" s="4"/>
      <c r="L55" s="4"/>
      <c r="M55" s="4"/>
      <c r="N55" s="4"/>
      <c r="O55" s="4"/>
      <c r="P55" s="4"/>
      <c r="Q55" s="4"/>
      <c r="R55" s="192"/>
      <c r="S55" s="4"/>
    </row>
    <row r="56" spans="1:19" x14ac:dyDescent="0.2">
      <c r="A56" s="4"/>
      <c r="B56" s="4"/>
      <c r="C56" s="4"/>
      <c r="D56" s="4"/>
      <c r="E56" s="4"/>
      <c r="F56" s="4"/>
      <c r="G56" s="4"/>
      <c r="H56" s="4"/>
      <c r="I56" s="4"/>
      <c r="J56" s="4"/>
      <c r="K56" s="4"/>
      <c r="L56" s="4"/>
      <c r="M56" s="4"/>
      <c r="N56" s="4"/>
      <c r="O56" s="4"/>
      <c r="P56" s="4"/>
      <c r="Q56" s="4"/>
      <c r="R56" s="192"/>
      <c r="S56" s="4"/>
    </row>
    <row r="57" spans="1:19" x14ac:dyDescent="0.2">
      <c r="A57" s="4"/>
      <c r="B57" s="4"/>
      <c r="C57" s="4"/>
      <c r="D57" s="4"/>
      <c r="E57" s="4"/>
      <c r="F57" s="4"/>
      <c r="G57" s="4"/>
      <c r="H57" s="4"/>
      <c r="I57" s="4"/>
      <c r="J57" s="4"/>
      <c r="K57" s="4"/>
      <c r="L57" s="4"/>
      <c r="M57" s="4"/>
      <c r="N57" s="4"/>
      <c r="O57" s="4"/>
      <c r="P57" s="4"/>
      <c r="Q57" s="4"/>
      <c r="R57" s="192"/>
      <c r="S57" s="4"/>
    </row>
    <row r="58" spans="1:19" x14ac:dyDescent="0.2">
      <c r="A58" s="4"/>
      <c r="B58" s="4"/>
      <c r="C58" s="4"/>
      <c r="D58" s="4"/>
      <c r="E58" s="4"/>
      <c r="F58" s="4"/>
      <c r="G58" s="4"/>
      <c r="H58" s="4"/>
      <c r="I58" s="4"/>
      <c r="J58" s="4"/>
      <c r="K58" s="4"/>
      <c r="L58" s="4"/>
      <c r="M58" s="4"/>
      <c r="N58" s="4"/>
      <c r="O58" s="4"/>
      <c r="P58" s="4"/>
      <c r="Q58" s="4"/>
      <c r="R58" s="192"/>
      <c r="S58" s="4"/>
    </row>
    <row r="59" spans="1:19" x14ac:dyDescent="0.2">
      <c r="A59" s="4"/>
      <c r="B59" s="4"/>
      <c r="C59" s="4"/>
      <c r="D59" s="4"/>
      <c r="E59" s="4"/>
      <c r="F59" s="4"/>
      <c r="G59" s="4"/>
      <c r="H59" s="4"/>
      <c r="I59" s="4"/>
      <c r="J59" s="4"/>
      <c r="K59" s="4"/>
      <c r="L59" s="4"/>
      <c r="M59" s="4"/>
      <c r="N59" s="4"/>
      <c r="O59" s="4"/>
      <c r="P59" s="4"/>
      <c r="Q59" s="4"/>
      <c r="R59" s="192"/>
      <c r="S59" s="4"/>
    </row>
    <row r="60" spans="1:19" x14ac:dyDescent="0.2">
      <c r="A60" s="4"/>
      <c r="B60" s="4"/>
      <c r="C60" s="4"/>
      <c r="D60" s="4"/>
      <c r="E60" s="4"/>
      <c r="F60" s="4"/>
      <c r="G60" s="4"/>
      <c r="H60" s="4"/>
      <c r="I60" s="4"/>
      <c r="J60" s="4"/>
      <c r="K60" s="4"/>
      <c r="L60" s="4"/>
      <c r="M60" s="4"/>
      <c r="N60" s="4"/>
      <c r="O60" s="4"/>
      <c r="P60" s="4"/>
      <c r="Q60" s="4"/>
      <c r="R60" s="192"/>
      <c r="S60" s="4"/>
    </row>
    <row r="61" spans="1:19" x14ac:dyDescent="0.2">
      <c r="A61" s="4"/>
      <c r="B61" s="4"/>
      <c r="C61" s="4"/>
      <c r="D61" s="4"/>
      <c r="E61" s="4"/>
      <c r="F61" s="4"/>
      <c r="G61" s="4"/>
      <c r="H61" s="4"/>
      <c r="I61" s="4"/>
      <c r="J61" s="4"/>
      <c r="K61" s="4"/>
      <c r="L61" s="4"/>
      <c r="M61" s="4"/>
      <c r="N61" s="4"/>
      <c r="O61" s="4"/>
      <c r="P61" s="4"/>
      <c r="Q61" s="4"/>
      <c r="R61" s="192"/>
      <c r="S61" s="4"/>
    </row>
    <row r="62" spans="1:19" x14ac:dyDescent="0.2">
      <c r="A62" s="4"/>
      <c r="B62" s="4"/>
      <c r="C62" s="4"/>
      <c r="D62" s="4"/>
      <c r="E62" s="4"/>
      <c r="F62" s="4"/>
      <c r="G62" s="4"/>
      <c r="H62" s="4"/>
      <c r="I62" s="4"/>
      <c r="J62" s="4"/>
      <c r="K62" s="4"/>
      <c r="L62" s="4"/>
      <c r="M62" s="4"/>
      <c r="N62" s="4"/>
      <c r="O62" s="4"/>
      <c r="P62" s="4"/>
      <c r="Q62" s="4"/>
      <c r="R62" s="192"/>
      <c r="S62" s="4"/>
    </row>
    <row r="63" spans="1:19" x14ac:dyDescent="0.2">
      <c r="A63" s="4"/>
      <c r="B63" s="4"/>
      <c r="C63" s="4"/>
      <c r="D63" s="4"/>
      <c r="E63" s="4"/>
      <c r="F63" s="4"/>
      <c r="G63" s="4"/>
      <c r="H63" s="4"/>
      <c r="I63" s="4"/>
      <c r="J63" s="4"/>
      <c r="K63" s="4"/>
      <c r="L63" s="4"/>
      <c r="M63" s="4"/>
      <c r="N63" s="4"/>
      <c r="O63" s="4"/>
      <c r="P63" s="4"/>
      <c r="Q63" s="4"/>
      <c r="R63" s="192"/>
      <c r="S63" s="4"/>
    </row>
    <row r="64" spans="1:19" x14ac:dyDescent="0.2">
      <c r="A64" s="4"/>
      <c r="B64" s="4"/>
      <c r="C64" s="4"/>
      <c r="D64" s="4"/>
      <c r="E64" s="4"/>
      <c r="F64" s="4"/>
      <c r="G64" s="4"/>
      <c r="H64" s="4"/>
      <c r="I64" s="4"/>
      <c r="J64" s="4"/>
      <c r="K64" s="4"/>
      <c r="L64" s="4"/>
      <c r="M64" s="4"/>
      <c r="N64" s="4"/>
      <c r="O64" s="4"/>
      <c r="P64" s="4"/>
      <c r="Q64" s="4"/>
      <c r="R64" s="192"/>
      <c r="S64" s="4"/>
    </row>
    <row r="65" spans="1:19" x14ac:dyDescent="0.2">
      <c r="A65" s="4"/>
      <c r="B65" s="4"/>
      <c r="C65" s="4"/>
      <c r="D65" s="4"/>
      <c r="E65" s="4"/>
      <c r="F65" s="4"/>
      <c r="G65" s="4"/>
      <c r="H65" s="4"/>
      <c r="I65" s="4"/>
      <c r="J65" s="4"/>
      <c r="K65" s="4"/>
      <c r="L65" s="4"/>
      <c r="M65" s="4"/>
      <c r="N65" s="4"/>
      <c r="O65" s="4"/>
      <c r="P65" s="4"/>
      <c r="Q65" s="4"/>
      <c r="R65" s="192"/>
      <c r="S65" s="4"/>
    </row>
    <row r="66" spans="1:19" x14ac:dyDescent="0.2">
      <c r="A66" s="4"/>
      <c r="B66" s="4"/>
      <c r="C66" s="4"/>
      <c r="D66" s="4"/>
      <c r="E66" s="4"/>
      <c r="F66" s="4"/>
      <c r="G66" s="4"/>
      <c r="H66" s="4"/>
      <c r="I66" s="4"/>
      <c r="J66" s="4"/>
      <c r="K66" s="4"/>
      <c r="L66" s="4"/>
      <c r="M66" s="4"/>
      <c r="N66" s="4"/>
      <c r="O66" s="4"/>
      <c r="P66" s="4"/>
      <c r="Q66" s="4"/>
      <c r="R66" s="192"/>
      <c r="S66" s="4"/>
    </row>
    <row r="67" spans="1:19" x14ac:dyDescent="0.2">
      <c r="A67" s="4"/>
      <c r="B67" s="4"/>
      <c r="C67" s="4"/>
      <c r="D67" s="4"/>
      <c r="E67" s="4"/>
      <c r="F67" s="4"/>
      <c r="G67" s="4"/>
      <c r="H67" s="4"/>
      <c r="I67" s="4"/>
      <c r="J67" s="4"/>
      <c r="K67" s="4"/>
      <c r="L67" s="4"/>
      <c r="M67" s="4"/>
      <c r="N67" s="4"/>
      <c r="O67" s="4"/>
      <c r="P67" s="4"/>
      <c r="Q67" s="4"/>
      <c r="R67" s="192"/>
      <c r="S67" s="4"/>
    </row>
    <row r="68" spans="1:19" x14ac:dyDescent="0.2">
      <c r="A68" s="4"/>
      <c r="B68" s="4"/>
      <c r="C68" s="4"/>
      <c r="D68" s="4"/>
      <c r="E68" s="4"/>
      <c r="F68" s="4"/>
      <c r="G68" s="4"/>
      <c r="H68" s="4"/>
      <c r="I68" s="4"/>
      <c r="J68" s="4"/>
      <c r="K68" s="4"/>
      <c r="L68" s="4"/>
      <c r="M68" s="4"/>
      <c r="N68" s="4"/>
      <c r="O68" s="4"/>
      <c r="P68" s="4"/>
      <c r="Q68" s="4"/>
      <c r="R68" s="192"/>
      <c r="S68" s="4"/>
    </row>
    <row r="69" spans="1:19" x14ac:dyDescent="0.2">
      <c r="A69" s="4"/>
      <c r="B69" s="4"/>
      <c r="C69" s="4"/>
      <c r="D69" s="4"/>
      <c r="E69" s="4"/>
      <c r="F69" s="4"/>
      <c r="G69" s="4"/>
      <c r="H69" s="4"/>
      <c r="I69" s="4"/>
      <c r="J69" s="4"/>
      <c r="K69" s="4"/>
      <c r="L69" s="4"/>
      <c r="M69" s="4"/>
      <c r="N69" s="4"/>
      <c r="O69" s="4"/>
      <c r="P69" s="4"/>
      <c r="Q69" s="4"/>
      <c r="R69" s="192"/>
      <c r="S69" s="4"/>
    </row>
    <row r="70" spans="1:19" x14ac:dyDescent="0.2">
      <c r="A70" s="4"/>
      <c r="B70" s="4"/>
      <c r="C70" s="4"/>
      <c r="D70" s="4"/>
      <c r="E70" s="4"/>
      <c r="F70" s="4"/>
      <c r="G70" s="4"/>
      <c r="H70" s="4"/>
      <c r="I70" s="4"/>
      <c r="J70" s="4"/>
      <c r="K70" s="4"/>
      <c r="L70" s="4"/>
      <c r="M70" s="4"/>
      <c r="N70" s="4"/>
      <c r="O70" s="4"/>
      <c r="P70" s="4"/>
      <c r="Q70" s="4"/>
      <c r="R70" s="192"/>
      <c r="S70" s="4"/>
    </row>
    <row r="71" spans="1:19" x14ac:dyDescent="0.2">
      <c r="A71" s="4"/>
      <c r="B71" s="4"/>
      <c r="C71" s="4"/>
      <c r="D71" s="4"/>
      <c r="E71" s="4"/>
      <c r="F71" s="4"/>
      <c r="G71" s="4"/>
      <c r="H71" s="4"/>
      <c r="I71" s="4"/>
      <c r="J71" s="4"/>
      <c r="K71" s="4"/>
      <c r="L71" s="4"/>
      <c r="M71" s="4"/>
      <c r="N71" s="4"/>
      <c r="O71" s="4"/>
      <c r="P71" s="4"/>
      <c r="Q71" s="4"/>
      <c r="R71" s="192"/>
      <c r="S71" s="4"/>
    </row>
    <row r="72" spans="1:19" x14ac:dyDescent="0.2">
      <c r="A72" s="4"/>
      <c r="B72" s="4"/>
      <c r="C72" s="4"/>
      <c r="D72" s="4"/>
      <c r="E72" s="4"/>
      <c r="F72" s="4"/>
      <c r="G72" s="4"/>
      <c r="H72" s="4"/>
      <c r="I72" s="4"/>
      <c r="J72" s="4"/>
      <c r="K72" s="4"/>
      <c r="L72" s="4"/>
      <c r="M72" s="4"/>
      <c r="N72" s="4"/>
      <c r="O72" s="4"/>
      <c r="P72" s="4"/>
      <c r="Q72" s="4"/>
      <c r="R72" s="192"/>
      <c r="S72" s="4"/>
    </row>
    <row r="73" spans="1:19" x14ac:dyDescent="0.2">
      <c r="A73" s="4"/>
      <c r="B73" s="4"/>
      <c r="C73" s="4"/>
      <c r="D73" s="4"/>
      <c r="E73" s="4"/>
      <c r="F73" s="4"/>
      <c r="G73" s="4"/>
      <c r="H73" s="4"/>
      <c r="I73" s="4"/>
      <c r="J73" s="4"/>
      <c r="K73" s="4"/>
      <c r="L73" s="4"/>
      <c r="M73" s="4"/>
      <c r="N73" s="4"/>
      <c r="O73" s="4"/>
      <c r="P73" s="4"/>
      <c r="Q73" s="4"/>
      <c r="R73" s="192"/>
      <c r="S73" s="4"/>
    </row>
    <row r="74" spans="1:19" x14ac:dyDescent="0.2">
      <c r="A74" s="4"/>
      <c r="B74" s="4"/>
      <c r="C74" s="4"/>
      <c r="D74" s="4"/>
      <c r="E74" s="4"/>
      <c r="F74" s="4"/>
      <c r="G74" s="4"/>
      <c r="H74" s="4"/>
      <c r="I74" s="4"/>
      <c r="J74" s="4"/>
      <c r="K74" s="4"/>
      <c r="L74" s="4"/>
      <c r="M74" s="4"/>
      <c r="N74" s="4"/>
      <c r="O74" s="4"/>
      <c r="P74" s="4"/>
      <c r="Q74" s="4"/>
      <c r="R74" s="192"/>
      <c r="S74" s="4"/>
    </row>
    <row r="75" spans="1:19" x14ac:dyDescent="0.2">
      <c r="A75" s="4"/>
      <c r="B75" s="4"/>
      <c r="C75" s="4"/>
      <c r="D75" s="4"/>
      <c r="E75" s="4"/>
      <c r="F75" s="4"/>
      <c r="G75" s="4"/>
      <c r="H75" s="4"/>
      <c r="I75" s="4"/>
      <c r="J75" s="4"/>
      <c r="K75" s="4"/>
      <c r="L75" s="4"/>
      <c r="M75" s="4"/>
      <c r="N75" s="4"/>
      <c r="O75" s="4"/>
      <c r="P75" s="4"/>
      <c r="Q75" s="4"/>
      <c r="R75" s="192"/>
      <c r="S75" s="4"/>
    </row>
    <row r="76" spans="1:19" x14ac:dyDescent="0.2">
      <c r="A76" s="4"/>
      <c r="B76" s="4"/>
      <c r="C76" s="4"/>
      <c r="D76" s="4"/>
      <c r="E76" s="4"/>
      <c r="F76" s="4"/>
      <c r="G76" s="4"/>
      <c r="H76" s="4"/>
      <c r="I76" s="4"/>
      <c r="J76" s="4"/>
      <c r="K76" s="4"/>
      <c r="L76" s="4"/>
      <c r="M76" s="4"/>
      <c r="N76" s="4"/>
      <c r="O76" s="4"/>
      <c r="P76" s="4"/>
      <c r="Q76" s="4"/>
      <c r="R76" s="192"/>
      <c r="S76" s="4"/>
    </row>
    <row r="77" spans="1:19" x14ac:dyDescent="0.2">
      <c r="A77" s="4"/>
      <c r="B77" s="4"/>
      <c r="C77" s="4"/>
      <c r="D77" s="4"/>
      <c r="E77" s="4"/>
      <c r="F77" s="4"/>
      <c r="G77" s="4"/>
      <c r="H77" s="4"/>
      <c r="I77" s="4"/>
      <c r="J77" s="4"/>
      <c r="K77" s="4"/>
      <c r="L77" s="4"/>
      <c r="M77" s="4"/>
      <c r="N77" s="4"/>
      <c r="O77" s="4"/>
      <c r="P77" s="4"/>
      <c r="Q77" s="4"/>
      <c r="R77" s="192"/>
      <c r="S77" s="4"/>
    </row>
    <row r="78" spans="1:19" x14ac:dyDescent="0.2">
      <c r="A78" s="4"/>
      <c r="B78" s="4"/>
      <c r="C78" s="4"/>
      <c r="D78" s="4"/>
      <c r="E78" s="4"/>
      <c r="F78" s="4"/>
      <c r="G78" s="4"/>
      <c r="H78" s="4"/>
      <c r="I78" s="4"/>
      <c r="J78" s="4"/>
      <c r="K78" s="4"/>
      <c r="L78" s="4"/>
      <c r="M78" s="4"/>
      <c r="N78" s="4"/>
      <c r="O78" s="4"/>
      <c r="P78" s="4"/>
      <c r="Q78" s="4"/>
      <c r="R78" s="192"/>
      <c r="S78" s="4"/>
    </row>
    <row r="79" spans="1:19" x14ac:dyDescent="0.2">
      <c r="A79" s="4"/>
      <c r="B79" s="4"/>
      <c r="C79" s="4"/>
      <c r="D79" s="4"/>
      <c r="E79" s="4"/>
      <c r="F79" s="4"/>
      <c r="G79" s="4"/>
      <c r="H79" s="4"/>
      <c r="I79" s="4"/>
      <c r="J79" s="4"/>
      <c r="K79" s="4"/>
      <c r="L79" s="4"/>
      <c r="M79" s="4"/>
      <c r="N79" s="4"/>
      <c r="O79" s="4"/>
      <c r="P79" s="4"/>
      <c r="Q79" s="4"/>
      <c r="R79" s="192"/>
      <c r="S79" s="4"/>
    </row>
    <row r="80" spans="1:19" x14ac:dyDescent="0.2">
      <c r="A80" s="4"/>
      <c r="B80" s="4"/>
      <c r="C80" s="4"/>
      <c r="D80" s="4"/>
      <c r="E80" s="4"/>
      <c r="F80" s="4"/>
      <c r="G80" s="4"/>
      <c r="H80" s="4"/>
      <c r="I80" s="4"/>
      <c r="J80" s="4"/>
      <c r="K80" s="4"/>
      <c r="L80" s="4"/>
      <c r="M80" s="4"/>
      <c r="N80" s="4"/>
      <c r="O80" s="4"/>
      <c r="P80" s="4"/>
      <c r="Q80" s="4"/>
      <c r="R80" s="192"/>
      <c r="S80" s="4"/>
    </row>
    <row r="81" spans="1:19" x14ac:dyDescent="0.2">
      <c r="A81" s="4"/>
      <c r="B81" s="4"/>
      <c r="C81" s="4"/>
      <c r="D81" s="4"/>
      <c r="E81" s="4"/>
      <c r="F81" s="4"/>
      <c r="G81" s="4"/>
      <c r="H81" s="4"/>
      <c r="I81" s="4"/>
      <c r="J81" s="4"/>
      <c r="K81" s="4"/>
      <c r="L81" s="4"/>
      <c r="M81" s="4"/>
      <c r="N81" s="4"/>
      <c r="O81" s="4"/>
      <c r="P81" s="4"/>
      <c r="Q81" s="4"/>
      <c r="R81" s="192"/>
      <c r="S81" s="4"/>
    </row>
    <row r="82" spans="1:19" x14ac:dyDescent="0.2">
      <c r="A82" s="4"/>
      <c r="B82" s="4"/>
      <c r="C82" s="4"/>
      <c r="D82" s="4"/>
      <c r="E82" s="4"/>
      <c r="F82" s="4"/>
      <c r="G82" s="4"/>
      <c r="H82" s="4"/>
      <c r="I82" s="4"/>
      <c r="J82" s="4"/>
      <c r="K82" s="4"/>
      <c r="L82" s="4"/>
      <c r="M82" s="4"/>
      <c r="N82" s="4"/>
      <c r="O82" s="4"/>
      <c r="P82" s="4"/>
      <c r="Q82" s="4"/>
      <c r="R82" s="192"/>
      <c r="S82" s="4"/>
    </row>
    <row r="83" spans="1:19" x14ac:dyDescent="0.2">
      <c r="A83" s="4"/>
      <c r="B83" s="4"/>
      <c r="C83" s="4"/>
      <c r="D83" s="4"/>
      <c r="E83" s="4"/>
      <c r="F83" s="4"/>
      <c r="G83" s="4"/>
      <c r="H83" s="4"/>
      <c r="I83" s="4"/>
      <c r="J83" s="4"/>
      <c r="K83" s="4"/>
      <c r="L83" s="4"/>
      <c r="M83" s="4"/>
      <c r="N83" s="4"/>
      <c r="O83" s="4"/>
      <c r="P83" s="4"/>
      <c r="Q83" s="4"/>
      <c r="R83" s="192"/>
      <c r="S83" s="4"/>
    </row>
    <row r="84" spans="1:19" x14ac:dyDescent="0.2">
      <c r="A84" s="4"/>
      <c r="B84" s="4"/>
      <c r="C84" s="4"/>
      <c r="D84" s="4"/>
      <c r="E84" s="4"/>
      <c r="F84" s="4"/>
      <c r="G84" s="4"/>
      <c r="H84" s="4"/>
      <c r="I84" s="4"/>
      <c r="J84" s="4"/>
      <c r="K84" s="4"/>
      <c r="L84" s="4"/>
      <c r="M84" s="4"/>
      <c r="N84" s="4"/>
      <c r="O84" s="4"/>
      <c r="P84" s="4"/>
      <c r="Q84" s="4"/>
      <c r="R84" s="192"/>
      <c r="S84" s="4"/>
    </row>
    <row r="85" spans="1:19" x14ac:dyDescent="0.2">
      <c r="A85" s="4"/>
      <c r="B85" s="4"/>
      <c r="C85" s="4"/>
      <c r="D85" s="4"/>
      <c r="E85" s="4"/>
      <c r="F85" s="4"/>
      <c r="G85" s="4"/>
      <c r="H85" s="4"/>
      <c r="I85" s="4"/>
      <c r="J85" s="4"/>
      <c r="K85" s="4"/>
      <c r="L85" s="4"/>
      <c r="M85" s="4"/>
      <c r="N85" s="4"/>
      <c r="O85" s="4"/>
      <c r="P85" s="4"/>
      <c r="Q85" s="4"/>
      <c r="R85" s="192"/>
      <c r="S85" s="4"/>
    </row>
    <row r="86" spans="1:19" x14ac:dyDescent="0.2">
      <c r="A86" s="4"/>
      <c r="B86" s="4"/>
      <c r="C86" s="4"/>
      <c r="D86" s="4"/>
      <c r="E86" s="4"/>
      <c r="F86" s="4"/>
      <c r="G86" s="4"/>
      <c r="H86" s="4"/>
      <c r="I86" s="4"/>
      <c r="J86" s="4"/>
      <c r="K86" s="4"/>
      <c r="L86" s="4"/>
      <c r="M86" s="4"/>
      <c r="N86" s="4"/>
      <c r="O86" s="4"/>
      <c r="P86" s="4"/>
      <c r="Q86" s="4"/>
      <c r="R86" s="192"/>
      <c r="S86" s="4"/>
    </row>
    <row r="87" spans="1:19" x14ac:dyDescent="0.2">
      <c r="A87" s="4"/>
      <c r="B87" s="4"/>
      <c r="C87" s="4"/>
      <c r="D87" s="4"/>
      <c r="E87" s="4"/>
      <c r="F87" s="4"/>
      <c r="G87" s="4"/>
      <c r="H87" s="4"/>
      <c r="I87" s="4"/>
      <c r="J87" s="4"/>
      <c r="K87" s="4"/>
      <c r="L87" s="4"/>
      <c r="M87" s="4"/>
      <c r="N87" s="4"/>
      <c r="O87" s="4"/>
      <c r="P87" s="4"/>
      <c r="Q87" s="4"/>
      <c r="R87" s="192"/>
      <c r="S87" s="4"/>
    </row>
    <row r="88" spans="1:19" x14ac:dyDescent="0.2">
      <c r="A88" s="4"/>
      <c r="B88" s="4"/>
      <c r="C88" s="4"/>
      <c r="D88" s="4"/>
      <c r="E88" s="4"/>
      <c r="F88" s="4"/>
      <c r="G88" s="4"/>
      <c r="H88" s="4"/>
      <c r="I88" s="4"/>
      <c r="J88" s="4"/>
      <c r="K88" s="4"/>
      <c r="L88" s="4"/>
      <c r="M88" s="4"/>
      <c r="N88" s="4"/>
      <c r="O88" s="4"/>
      <c r="P88" s="4"/>
      <c r="Q88" s="4"/>
      <c r="R88" s="192"/>
      <c r="S88" s="4"/>
    </row>
    <row r="89" spans="1:19" x14ac:dyDescent="0.2">
      <c r="A89" s="4"/>
      <c r="B89" s="4"/>
      <c r="C89" s="4"/>
      <c r="D89" s="4"/>
      <c r="E89" s="4"/>
      <c r="F89" s="4"/>
      <c r="G89" s="4"/>
      <c r="H89" s="4"/>
      <c r="I89" s="4"/>
      <c r="J89" s="4"/>
      <c r="K89" s="4"/>
      <c r="L89" s="4"/>
      <c r="M89" s="4"/>
      <c r="N89" s="4"/>
      <c r="O89" s="4"/>
      <c r="P89" s="4"/>
      <c r="Q89" s="4"/>
      <c r="R89" s="192"/>
      <c r="S89" s="4"/>
    </row>
    <row r="90" spans="1:19" x14ac:dyDescent="0.2">
      <c r="A90" s="4"/>
      <c r="B90" s="4"/>
      <c r="C90" s="4"/>
      <c r="D90" s="4"/>
      <c r="E90" s="4"/>
      <c r="F90" s="4"/>
      <c r="G90" s="4"/>
      <c r="H90" s="4"/>
      <c r="I90" s="4"/>
      <c r="J90" s="4"/>
      <c r="K90" s="4"/>
      <c r="L90" s="4"/>
      <c r="M90" s="4"/>
      <c r="N90" s="4"/>
      <c r="O90" s="4"/>
      <c r="P90" s="4"/>
      <c r="Q90" s="4"/>
      <c r="R90" s="192"/>
      <c r="S90" s="4"/>
    </row>
    <row r="91" spans="1:19" x14ac:dyDescent="0.2">
      <c r="A91" s="4"/>
      <c r="B91" s="4"/>
      <c r="C91" s="4"/>
      <c r="D91" s="4"/>
      <c r="E91" s="4"/>
      <c r="F91" s="4"/>
      <c r="G91" s="4"/>
      <c r="H91" s="4"/>
      <c r="I91" s="4"/>
      <c r="J91" s="4"/>
      <c r="K91" s="4"/>
      <c r="L91" s="4"/>
      <c r="M91" s="4"/>
      <c r="N91" s="4"/>
      <c r="O91" s="4"/>
      <c r="P91" s="4"/>
      <c r="Q91" s="4"/>
      <c r="R91" s="192"/>
      <c r="S91" s="4"/>
    </row>
    <row r="92" spans="1:19" x14ac:dyDescent="0.2">
      <c r="A92" s="4"/>
      <c r="B92" s="4"/>
      <c r="C92" s="4"/>
      <c r="D92" s="4"/>
      <c r="E92" s="4"/>
      <c r="F92" s="4"/>
      <c r="G92" s="4"/>
      <c r="H92" s="4"/>
      <c r="I92" s="4"/>
      <c r="J92" s="4"/>
      <c r="K92" s="4"/>
      <c r="L92" s="4"/>
      <c r="M92" s="4"/>
      <c r="N92" s="4"/>
      <c r="O92" s="4"/>
      <c r="P92" s="4"/>
      <c r="Q92" s="4"/>
      <c r="R92" s="192"/>
      <c r="S92" s="4"/>
    </row>
    <row r="93" spans="1:19" x14ac:dyDescent="0.2">
      <c r="A93" s="4"/>
      <c r="B93" s="4"/>
      <c r="C93" s="4"/>
      <c r="D93" s="4"/>
      <c r="E93" s="4"/>
      <c r="F93" s="4"/>
      <c r="G93" s="4"/>
      <c r="H93" s="4"/>
      <c r="I93" s="4"/>
      <c r="J93" s="4"/>
      <c r="K93" s="4"/>
      <c r="L93" s="4"/>
      <c r="M93" s="4"/>
      <c r="N93" s="4"/>
      <c r="O93" s="4"/>
      <c r="P93" s="4"/>
      <c r="Q93" s="4"/>
      <c r="R93" s="192"/>
      <c r="S93" s="4"/>
    </row>
    <row r="94" spans="1:19" x14ac:dyDescent="0.2">
      <c r="A94" s="4"/>
      <c r="B94" s="4"/>
      <c r="C94" s="4"/>
      <c r="D94" s="4"/>
      <c r="E94" s="4"/>
      <c r="F94" s="4"/>
      <c r="G94" s="4"/>
      <c r="H94" s="4"/>
      <c r="I94" s="4"/>
      <c r="J94" s="4"/>
      <c r="K94" s="4"/>
      <c r="L94" s="4"/>
      <c r="M94" s="4"/>
      <c r="N94" s="4"/>
      <c r="O94" s="4"/>
      <c r="P94" s="4"/>
      <c r="Q94" s="4"/>
      <c r="R94" s="192"/>
      <c r="S94" s="4"/>
    </row>
    <row r="95" spans="1:19" x14ac:dyDescent="0.2">
      <c r="A95" s="4"/>
      <c r="B95" s="4"/>
      <c r="C95" s="4"/>
      <c r="D95" s="4"/>
      <c r="E95" s="4"/>
      <c r="F95" s="4"/>
      <c r="G95" s="4"/>
      <c r="H95" s="4"/>
      <c r="I95" s="4"/>
      <c r="J95" s="4"/>
      <c r="K95" s="4"/>
      <c r="L95" s="4"/>
      <c r="M95" s="4"/>
      <c r="N95" s="4"/>
      <c r="O95" s="4"/>
      <c r="P95" s="4"/>
      <c r="Q95" s="4"/>
      <c r="R95" s="192"/>
      <c r="S95" s="4"/>
    </row>
    <row r="96" spans="1:19" x14ac:dyDescent="0.2">
      <c r="A96" s="4"/>
      <c r="B96" s="4"/>
      <c r="C96" s="4"/>
      <c r="D96" s="4"/>
      <c r="E96" s="4"/>
      <c r="F96" s="4"/>
      <c r="G96" s="4"/>
      <c r="H96" s="4"/>
      <c r="I96" s="4"/>
      <c r="J96" s="4"/>
      <c r="K96" s="4"/>
      <c r="L96" s="4"/>
      <c r="M96" s="4"/>
      <c r="N96" s="4"/>
      <c r="O96" s="4"/>
      <c r="P96" s="4"/>
      <c r="Q96" s="4"/>
      <c r="R96" s="192"/>
      <c r="S96" s="4"/>
    </row>
    <row r="97" spans="1:19" x14ac:dyDescent="0.2">
      <c r="A97" s="4"/>
      <c r="B97" s="4"/>
      <c r="C97" s="4"/>
      <c r="D97" s="4"/>
      <c r="E97" s="4"/>
      <c r="F97" s="4"/>
      <c r="G97" s="4"/>
      <c r="H97" s="4"/>
      <c r="I97" s="4"/>
      <c r="J97" s="4"/>
      <c r="K97" s="4"/>
      <c r="L97" s="4"/>
      <c r="M97" s="4"/>
      <c r="N97" s="4"/>
      <c r="O97" s="4"/>
      <c r="P97" s="4"/>
      <c r="Q97" s="4"/>
      <c r="R97" s="192"/>
      <c r="S97" s="4"/>
    </row>
    <row r="98" spans="1:19" x14ac:dyDescent="0.2">
      <c r="A98" s="4"/>
      <c r="B98" s="4"/>
      <c r="C98" s="4"/>
      <c r="D98" s="4"/>
      <c r="E98" s="4"/>
      <c r="F98" s="4"/>
      <c r="G98" s="4"/>
      <c r="H98" s="4"/>
      <c r="I98" s="4"/>
      <c r="J98" s="4"/>
      <c r="K98" s="4"/>
      <c r="L98" s="4"/>
      <c r="M98" s="4"/>
      <c r="N98" s="4"/>
      <c r="O98" s="4"/>
      <c r="P98" s="4"/>
      <c r="Q98" s="4"/>
      <c r="R98" s="192"/>
      <c r="S98" s="4"/>
    </row>
    <row r="99" spans="1:19" x14ac:dyDescent="0.2">
      <c r="A99" s="4"/>
      <c r="B99" s="4"/>
      <c r="C99" s="4"/>
      <c r="D99" s="4"/>
      <c r="E99" s="4"/>
      <c r="F99" s="4"/>
      <c r="G99" s="4"/>
      <c r="H99" s="4"/>
      <c r="I99" s="4"/>
      <c r="J99" s="4"/>
      <c r="K99" s="4"/>
      <c r="L99" s="4"/>
      <c r="M99" s="4"/>
      <c r="N99" s="4"/>
      <c r="O99" s="4"/>
      <c r="P99" s="4"/>
      <c r="Q99" s="4"/>
      <c r="R99" s="192"/>
      <c r="S99" s="4"/>
    </row>
    <row r="100" spans="1:19" x14ac:dyDescent="0.2">
      <c r="A100" s="4"/>
      <c r="B100" s="4"/>
      <c r="C100" s="4"/>
      <c r="D100" s="4"/>
      <c r="E100" s="4"/>
      <c r="F100" s="4"/>
      <c r="G100" s="4"/>
      <c r="H100" s="4"/>
      <c r="I100" s="4"/>
      <c r="J100" s="4"/>
      <c r="K100" s="4"/>
      <c r="L100" s="4"/>
      <c r="M100" s="4"/>
      <c r="N100" s="4"/>
      <c r="O100" s="4"/>
      <c r="P100" s="4"/>
      <c r="Q100" s="4"/>
      <c r="R100" s="192"/>
      <c r="S100" s="4"/>
    </row>
    <row r="101" spans="1:19" x14ac:dyDescent="0.2">
      <c r="A101" s="4"/>
      <c r="B101" s="4"/>
      <c r="C101" s="4"/>
      <c r="D101" s="4"/>
      <c r="E101" s="4"/>
      <c r="F101" s="4"/>
      <c r="G101" s="4"/>
      <c r="H101" s="4"/>
      <c r="I101" s="4"/>
      <c r="J101" s="4"/>
      <c r="K101" s="4"/>
      <c r="L101" s="4"/>
      <c r="M101" s="4"/>
      <c r="N101" s="4"/>
      <c r="O101" s="4"/>
      <c r="P101" s="4"/>
      <c r="Q101" s="4"/>
      <c r="R101" s="192"/>
      <c r="S101" s="4"/>
    </row>
    <row r="102" spans="1:19" x14ac:dyDescent="0.2">
      <c r="A102" s="4"/>
      <c r="B102" s="4"/>
      <c r="C102" s="4"/>
      <c r="D102" s="4"/>
      <c r="E102" s="4"/>
      <c r="F102" s="4"/>
      <c r="G102" s="4"/>
      <c r="H102" s="4"/>
      <c r="I102" s="4"/>
      <c r="J102" s="4"/>
      <c r="K102" s="4"/>
      <c r="L102" s="4"/>
      <c r="M102" s="4"/>
      <c r="N102" s="4"/>
      <c r="O102" s="4"/>
      <c r="P102" s="4"/>
      <c r="Q102" s="4"/>
      <c r="R102" s="192"/>
      <c r="S102" s="4"/>
    </row>
    <row r="103" spans="1:19" x14ac:dyDescent="0.2">
      <c r="A103" s="4"/>
      <c r="B103" s="4"/>
      <c r="C103" s="4"/>
      <c r="D103" s="4"/>
      <c r="E103" s="4"/>
      <c r="F103" s="4"/>
      <c r="G103" s="4"/>
      <c r="H103" s="4"/>
      <c r="I103" s="4"/>
      <c r="J103" s="4"/>
      <c r="K103" s="4"/>
      <c r="L103" s="4"/>
      <c r="M103" s="4"/>
      <c r="N103" s="4"/>
      <c r="O103" s="4"/>
      <c r="P103" s="4"/>
      <c r="Q103" s="4"/>
      <c r="R103" s="192"/>
      <c r="S103" s="4"/>
    </row>
    <row r="104" spans="1:19" x14ac:dyDescent="0.2">
      <c r="A104" s="4"/>
      <c r="B104" s="4"/>
      <c r="C104" s="4"/>
      <c r="D104" s="4"/>
      <c r="E104" s="4"/>
      <c r="F104" s="4"/>
      <c r="G104" s="4"/>
      <c r="H104" s="4"/>
      <c r="I104" s="4"/>
      <c r="J104" s="4"/>
      <c r="K104" s="4"/>
      <c r="L104" s="4"/>
      <c r="M104" s="4"/>
      <c r="N104" s="4"/>
      <c r="O104" s="4"/>
      <c r="P104" s="4"/>
      <c r="Q104" s="4"/>
      <c r="R104" s="192"/>
      <c r="S104" s="4"/>
    </row>
    <row r="105" spans="1:19" x14ac:dyDescent="0.2">
      <c r="A105" s="4"/>
      <c r="B105" s="4"/>
      <c r="C105" s="4"/>
      <c r="D105" s="4"/>
      <c r="E105" s="4"/>
      <c r="F105" s="4"/>
      <c r="G105" s="4"/>
      <c r="H105" s="4"/>
      <c r="I105" s="4"/>
      <c r="J105" s="4"/>
      <c r="K105" s="4"/>
      <c r="L105" s="4"/>
      <c r="M105" s="4"/>
      <c r="N105" s="4"/>
      <c r="O105" s="4"/>
      <c r="P105" s="4"/>
      <c r="Q105" s="4"/>
      <c r="R105" s="192"/>
      <c r="S105" s="4"/>
    </row>
    <row r="106" spans="1:19" x14ac:dyDescent="0.2">
      <c r="A106" s="4"/>
      <c r="B106" s="4"/>
      <c r="C106" s="4"/>
      <c r="D106" s="4"/>
      <c r="E106" s="4"/>
      <c r="F106" s="4"/>
      <c r="G106" s="4"/>
      <c r="H106" s="4"/>
      <c r="I106" s="4"/>
      <c r="J106" s="4"/>
      <c r="K106" s="4"/>
      <c r="L106" s="4"/>
      <c r="M106" s="4"/>
      <c r="N106" s="4"/>
      <c r="O106" s="4"/>
      <c r="P106" s="4"/>
      <c r="Q106" s="4"/>
      <c r="R106" s="192"/>
      <c r="S106" s="4"/>
    </row>
    <row r="107" spans="1:19" x14ac:dyDescent="0.2">
      <c r="A107" s="4"/>
      <c r="B107" s="4"/>
      <c r="C107" s="4"/>
      <c r="D107" s="4"/>
      <c r="E107" s="4"/>
      <c r="F107" s="4"/>
      <c r="G107" s="4"/>
      <c r="H107" s="4"/>
      <c r="I107" s="4"/>
      <c r="J107" s="4"/>
      <c r="K107" s="4"/>
      <c r="L107" s="4"/>
      <c r="M107" s="4"/>
      <c r="N107" s="4"/>
      <c r="O107" s="4"/>
      <c r="P107" s="4"/>
      <c r="Q107" s="4"/>
      <c r="R107" s="192"/>
      <c r="S107" s="4"/>
    </row>
    <row r="108" spans="1:19" ht="36.75" customHeight="1" x14ac:dyDescent="0.2">
      <c r="A108" s="4"/>
      <c r="B108" s="4"/>
      <c r="C108" s="4"/>
      <c r="D108" s="4"/>
      <c r="E108" s="4"/>
      <c r="F108" s="4"/>
      <c r="G108" s="4"/>
      <c r="H108" s="4"/>
      <c r="I108" s="4"/>
      <c r="J108" s="4"/>
      <c r="K108" s="4"/>
      <c r="L108" s="4"/>
      <c r="M108" s="4"/>
      <c r="N108" s="4"/>
      <c r="O108" s="4"/>
      <c r="P108" s="4"/>
      <c r="Q108" s="4"/>
      <c r="R108" s="192"/>
      <c r="S108" s="4"/>
    </row>
    <row r="109" spans="1:19" x14ac:dyDescent="0.2">
      <c r="A109" s="4"/>
      <c r="B109" s="4"/>
      <c r="C109" s="4"/>
      <c r="D109" s="4"/>
      <c r="E109" s="4"/>
      <c r="F109" s="4"/>
      <c r="G109" s="4"/>
      <c r="H109" s="4"/>
      <c r="I109" s="4"/>
      <c r="J109" s="4"/>
      <c r="K109" s="4"/>
      <c r="L109" s="4"/>
      <c r="M109" s="4"/>
      <c r="N109" s="4"/>
      <c r="O109" s="4"/>
      <c r="P109" s="4"/>
      <c r="Q109" s="4"/>
      <c r="R109" s="192"/>
      <c r="S109" s="4"/>
    </row>
    <row r="110" spans="1:19" x14ac:dyDescent="0.2">
      <c r="A110" s="4"/>
      <c r="B110" s="4"/>
      <c r="C110" s="4"/>
      <c r="D110" s="4"/>
      <c r="E110" s="4"/>
      <c r="F110" s="4"/>
      <c r="G110" s="4"/>
      <c r="H110" s="4"/>
      <c r="I110" s="4"/>
      <c r="J110" s="4"/>
      <c r="K110" s="4"/>
      <c r="L110" s="4"/>
      <c r="M110" s="4"/>
      <c r="N110" s="4"/>
      <c r="O110" s="4"/>
      <c r="P110" s="4"/>
      <c r="Q110" s="4"/>
      <c r="R110" s="192"/>
      <c r="S110" s="4"/>
    </row>
    <row r="111" spans="1:19" x14ac:dyDescent="0.2">
      <c r="A111" s="4"/>
      <c r="B111" s="4"/>
      <c r="C111" s="4"/>
      <c r="D111" s="4"/>
      <c r="E111" s="4"/>
      <c r="F111" s="4"/>
      <c r="G111" s="4"/>
      <c r="H111" s="4"/>
      <c r="I111" s="4"/>
      <c r="J111" s="4"/>
      <c r="K111" s="4"/>
      <c r="L111" s="4"/>
      <c r="M111" s="4"/>
      <c r="N111" s="4"/>
      <c r="O111" s="4"/>
      <c r="P111" s="4"/>
      <c r="Q111" s="4"/>
      <c r="R111" s="192"/>
      <c r="S111" s="4"/>
    </row>
    <row r="112" spans="1:19" x14ac:dyDescent="0.2">
      <c r="A112" s="4"/>
      <c r="B112" s="4"/>
      <c r="C112" s="4"/>
      <c r="D112" s="4"/>
      <c r="E112" s="4"/>
      <c r="F112" s="4"/>
      <c r="G112" s="4"/>
      <c r="H112" s="4"/>
      <c r="I112" s="4"/>
      <c r="J112" s="4"/>
      <c r="K112" s="4"/>
      <c r="L112" s="4"/>
      <c r="M112" s="4"/>
      <c r="N112" s="4"/>
      <c r="O112" s="4"/>
      <c r="P112" s="4"/>
      <c r="Q112" s="4"/>
      <c r="R112" s="192"/>
      <c r="S112" s="4"/>
    </row>
    <row r="113" spans="1:19" x14ac:dyDescent="0.2">
      <c r="A113" s="4"/>
      <c r="B113" s="4"/>
      <c r="C113" s="4"/>
      <c r="D113" s="4"/>
      <c r="E113" s="4"/>
      <c r="F113" s="4"/>
      <c r="G113" s="4"/>
      <c r="H113" s="4"/>
      <c r="I113" s="4"/>
      <c r="J113" s="4"/>
      <c r="K113" s="4"/>
      <c r="L113" s="4"/>
      <c r="M113" s="4"/>
      <c r="N113" s="4"/>
      <c r="O113" s="4"/>
      <c r="P113" s="4"/>
      <c r="Q113" s="4"/>
      <c r="R113" s="192"/>
      <c r="S113" s="4"/>
    </row>
    <row r="114" spans="1:19" x14ac:dyDescent="0.2">
      <c r="A114" s="4"/>
      <c r="B114" s="4"/>
      <c r="C114" s="4"/>
      <c r="D114" s="4"/>
      <c r="E114" s="4"/>
      <c r="F114" s="4"/>
      <c r="G114" s="4"/>
      <c r="H114" s="4"/>
      <c r="I114" s="4"/>
      <c r="J114" s="4"/>
      <c r="K114" s="4"/>
      <c r="L114" s="4"/>
      <c r="M114" s="4"/>
      <c r="N114" s="4"/>
      <c r="O114" s="4"/>
      <c r="P114" s="4"/>
      <c r="Q114" s="4"/>
      <c r="R114" s="192"/>
      <c r="S114" s="4"/>
    </row>
    <row r="115" spans="1:19" x14ac:dyDescent="0.2">
      <c r="A115" s="4"/>
      <c r="B115" s="4"/>
      <c r="C115" s="4"/>
      <c r="D115" s="4"/>
      <c r="E115" s="4"/>
      <c r="F115" s="4"/>
      <c r="G115" s="4"/>
      <c r="H115" s="4"/>
      <c r="I115" s="4"/>
      <c r="J115" s="4"/>
      <c r="K115" s="4"/>
      <c r="L115" s="4"/>
      <c r="M115" s="4"/>
      <c r="N115" s="4"/>
      <c r="O115" s="4"/>
      <c r="P115" s="4"/>
      <c r="Q115" s="4"/>
      <c r="R115" s="192"/>
      <c r="S115" s="4"/>
    </row>
    <row r="116" spans="1:19" x14ac:dyDescent="0.2">
      <c r="A116" s="4"/>
      <c r="B116" s="4"/>
      <c r="C116" s="4"/>
      <c r="D116" s="4"/>
      <c r="E116" s="4"/>
      <c r="F116" s="4"/>
      <c r="G116" s="4"/>
      <c r="H116" s="4"/>
      <c r="I116" s="4"/>
      <c r="J116" s="4"/>
      <c r="K116" s="4"/>
      <c r="L116" s="4"/>
      <c r="M116" s="4"/>
      <c r="N116" s="4"/>
      <c r="O116" s="4"/>
      <c r="P116" s="4"/>
      <c r="Q116" s="4"/>
      <c r="R116" s="192"/>
      <c r="S116" s="4"/>
    </row>
    <row r="117" spans="1:19" x14ac:dyDescent="0.2">
      <c r="A117" s="4"/>
      <c r="B117" s="4"/>
      <c r="C117" s="4"/>
      <c r="D117" s="4"/>
      <c r="E117" s="4"/>
      <c r="F117" s="4"/>
      <c r="G117" s="4"/>
      <c r="H117" s="4"/>
      <c r="I117" s="4"/>
      <c r="J117" s="4"/>
      <c r="K117" s="4"/>
      <c r="L117" s="4"/>
      <c r="M117" s="4"/>
      <c r="N117" s="4"/>
      <c r="O117" s="4"/>
      <c r="P117" s="4"/>
      <c r="Q117" s="4"/>
      <c r="R117" s="192"/>
      <c r="S117" s="4"/>
    </row>
    <row r="118" spans="1:19" x14ac:dyDescent="0.2">
      <c r="A118" s="4"/>
      <c r="B118" s="4"/>
      <c r="C118" s="4"/>
      <c r="D118" s="4"/>
      <c r="E118" s="4"/>
      <c r="F118" s="4"/>
      <c r="G118" s="4"/>
      <c r="H118" s="4"/>
      <c r="I118" s="4"/>
      <c r="J118" s="4"/>
      <c r="K118" s="4"/>
      <c r="L118" s="4"/>
      <c r="M118" s="4"/>
      <c r="N118" s="4"/>
      <c r="O118" s="4"/>
      <c r="P118" s="4"/>
      <c r="Q118" s="4"/>
      <c r="R118" s="192"/>
      <c r="S118" s="4"/>
    </row>
    <row r="119" spans="1:19" x14ac:dyDescent="0.2">
      <c r="A119" s="4"/>
      <c r="B119" s="4"/>
      <c r="C119" s="4"/>
      <c r="D119" s="4"/>
      <c r="E119" s="4"/>
      <c r="F119" s="4"/>
      <c r="G119" s="4"/>
      <c r="H119" s="4"/>
      <c r="I119" s="4"/>
      <c r="J119" s="4"/>
      <c r="K119" s="4"/>
      <c r="L119" s="4"/>
      <c r="M119" s="4"/>
      <c r="N119" s="4"/>
      <c r="O119" s="4"/>
      <c r="P119" s="4"/>
      <c r="Q119" s="4"/>
      <c r="R119" s="192"/>
      <c r="S119" s="4"/>
    </row>
    <row r="120" spans="1:19" x14ac:dyDescent="0.2">
      <c r="A120" s="4"/>
      <c r="B120" s="4"/>
      <c r="C120" s="4"/>
      <c r="D120" s="4"/>
      <c r="E120" s="4"/>
      <c r="F120" s="4"/>
      <c r="G120" s="4"/>
      <c r="H120" s="4"/>
      <c r="I120" s="4"/>
      <c r="J120" s="4"/>
      <c r="K120" s="4"/>
      <c r="L120" s="4"/>
      <c r="M120" s="4"/>
      <c r="N120" s="4"/>
      <c r="O120" s="4"/>
      <c r="P120" s="4"/>
      <c r="Q120" s="4"/>
      <c r="R120" s="192"/>
      <c r="S120" s="4"/>
    </row>
    <row r="121" spans="1:19" x14ac:dyDescent="0.2">
      <c r="A121" s="4"/>
      <c r="B121" s="4"/>
      <c r="C121" s="4"/>
      <c r="D121" s="4"/>
      <c r="E121" s="4"/>
      <c r="F121" s="4"/>
      <c r="G121" s="4"/>
      <c r="H121" s="4"/>
      <c r="I121" s="4"/>
      <c r="J121" s="4"/>
      <c r="K121" s="4"/>
      <c r="L121" s="4"/>
      <c r="M121" s="4"/>
      <c r="N121" s="4"/>
      <c r="O121" s="4"/>
      <c r="P121" s="4"/>
      <c r="Q121" s="4"/>
      <c r="R121" s="192"/>
      <c r="S121" s="4"/>
    </row>
    <row r="122" spans="1:19" x14ac:dyDescent="0.2">
      <c r="A122" s="4"/>
      <c r="B122" s="4"/>
      <c r="C122" s="4"/>
      <c r="D122" s="4"/>
      <c r="E122" s="4"/>
      <c r="F122" s="4"/>
      <c r="G122" s="4"/>
      <c r="H122" s="4"/>
      <c r="I122" s="4"/>
      <c r="J122" s="4"/>
      <c r="K122" s="4"/>
      <c r="L122" s="4"/>
      <c r="M122" s="4"/>
      <c r="N122" s="4"/>
      <c r="O122" s="4"/>
      <c r="P122" s="4"/>
      <c r="Q122" s="4"/>
      <c r="R122" s="192"/>
      <c r="S122" s="4"/>
    </row>
    <row r="123" spans="1:19" x14ac:dyDescent="0.2">
      <c r="A123" s="4"/>
      <c r="B123" s="4"/>
      <c r="C123" s="4"/>
      <c r="D123" s="4"/>
      <c r="E123" s="4"/>
      <c r="F123" s="4"/>
      <c r="G123" s="4"/>
      <c r="H123" s="4"/>
      <c r="I123" s="4"/>
      <c r="J123" s="4"/>
      <c r="K123" s="4"/>
      <c r="L123" s="4"/>
      <c r="M123" s="4"/>
      <c r="N123" s="4"/>
      <c r="O123" s="4"/>
      <c r="P123" s="4"/>
      <c r="Q123" s="4"/>
      <c r="R123" s="192"/>
      <c r="S123" s="4"/>
    </row>
    <row r="124" spans="1:19" x14ac:dyDescent="0.2">
      <c r="A124" s="4"/>
      <c r="B124" s="4"/>
      <c r="C124" s="4"/>
      <c r="D124" s="4"/>
      <c r="E124" s="4"/>
      <c r="F124" s="4"/>
      <c r="G124" s="4"/>
      <c r="H124" s="4"/>
      <c r="I124" s="4"/>
      <c r="J124" s="4"/>
      <c r="K124" s="4"/>
      <c r="L124" s="4"/>
      <c r="M124" s="4"/>
      <c r="N124" s="4"/>
      <c r="O124" s="4"/>
      <c r="P124" s="4"/>
      <c r="Q124" s="4"/>
      <c r="R124" s="192"/>
      <c r="S124" s="4"/>
    </row>
    <row r="125" spans="1:19" x14ac:dyDescent="0.2">
      <c r="A125" s="4"/>
      <c r="B125" s="4"/>
      <c r="C125" s="4"/>
      <c r="D125" s="4"/>
      <c r="E125" s="4"/>
      <c r="F125" s="4"/>
      <c r="G125" s="4"/>
      <c r="H125" s="4"/>
      <c r="I125" s="4"/>
      <c r="J125" s="4"/>
      <c r="K125" s="4"/>
      <c r="L125" s="4"/>
      <c r="M125" s="4"/>
      <c r="N125" s="4"/>
      <c r="O125" s="4"/>
      <c r="P125" s="4"/>
      <c r="Q125" s="4"/>
      <c r="R125" s="192"/>
      <c r="S125" s="4"/>
    </row>
    <row r="126" spans="1:19" x14ac:dyDescent="0.2">
      <c r="A126" s="4"/>
      <c r="B126" s="4"/>
      <c r="C126" s="4"/>
      <c r="D126" s="4"/>
      <c r="E126" s="4"/>
      <c r="F126" s="4"/>
      <c r="G126" s="4"/>
      <c r="H126" s="4"/>
      <c r="I126" s="4"/>
      <c r="J126" s="4"/>
      <c r="K126" s="4"/>
      <c r="L126" s="4"/>
      <c r="M126" s="4"/>
      <c r="N126" s="4"/>
      <c r="O126" s="4"/>
      <c r="P126" s="4"/>
      <c r="Q126" s="4"/>
      <c r="R126" s="192"/>
      <c r="S126" s="4"/>
    </row>
    <row r="127" spans="1:19" x14ac:dyDescent="0.2">
      <c r="A127" s="4"/>
      <c r="B127" s="4"/>
      <c r="C127" s="4"/>
      <c r="D127" s="4"/>
      <c r="E127" s="4"/>
      <c r="F127" s="4"/>
      <c r="G127" s="4"/>
      <c r="H127" s="4"/>
      <c r="I127" s="4"/>
      <c r="J127" s="4"/>
      <c r="K127" s="4"/>
      <c r="L127" s="4"/>
      <c r="M127" s="4"/>
      <c r="N127" s="4"/>
      <c r="O127" s="4"/>
      <c r="P127" s="4"/>
      <c r="Q127" s="4"/>
      <c r="R127" s="192"/>
      <c r="S127" s="4"/>
    </row>
    <row r="128" spans="1:19" x14ac:dyDescent="0.2">
      <c r="A128" s="4"/>
      <c r="B128" s="4"/>
      <c r="C128" s="4"/>
      <c r="D128" s="4"/>
      <c r="E128" s="4"/>
      <c r="F128" s="4"/>
      <c r="G128" s="4"/>
      <c r="H128" s="4"/>
      <c r="I128" s="4"/>
      <c r="J128" s="4"/>
      <c r="K128" s="4"/>
      <c r="L128" s="4"/>
      <c r="M128" s="4"/>
      <c r="N128" s="4"/>
      <c r="O128" s="4"/>
      <c r="P128" s="4"/>
      <c r="Q128" s="4"/>
      <c r="R128" s="192"/>
      <c r="S128" s="4"/>
    </row>
    <row r="129" spans="1:19" x14ac:dyDescent="0.2">
      <c r="A129" s="4"/>
      <c r="B129" s="4"/>
      <c r="C129" s="4"/>
      <c r="D129" s="4"/>
      <c r="E129" s="4"/>
      <c r="F129" s="4"/>
      <c r="G129" s="4"/>
      <c r="H129" s="4"/>
      <c r="I129" s="4"/>
      <c r="J129" s="4"/>
      <c r="K129" s="4"/>
      <c r="L129" s="4"/>
      <c r="M129" s="4"/>
      <c r="N129" s="4"/>
      <c r="O129" s="4"/>
      <c r="P129" s="4"/>
      <c r="Q129" s="4"/>
      <c r="R129" s="192"/>
      <c r="S129" s="4"/>
    </row>
    <row r="130" spans="1:19" x14ac:dyDescent="0.2">
      <c r="A130" s="4"/>
      <c r="B130" s="4"/>
      <c r="C130" s="4"/>
      <c r="D130" s="4"/>
      <c r="E130" s="4"/>
      <c r="F130" s="4"/>
      <c r="G130" s="4"/>
      <c r="H130" s="4"/>
      <c r="I130" s="4"/>
      <c r="J130" s="4"/>
      <c r="K130" s="4"/>
      <c r="L130" s="4"/>
      <c r="M130" s="4"/>
      <c r="N130" s="4"/>
      <c r="O130" s="4"/>
      <c r="P130" s="4"/>
      <c r="Q130" s="4"/>
      <c r="R130" s="192"/>
      <c r="S130" s="4"/>
    </row>
    <row r="131" spans="1:19" x14ac:dyDescent="0.2">
      <c r="A131" s="4"/>
      <c r="B131" s="4"/>
      <c r="C131" s="4"/>
      <c r="D131" s="4"/>
      <c r="E131" s="4"/>
      <c r="F131" s="4"/>
      <c r="G131" s="4"/>
      <c r="H131" s="4"/>
      <c r="I131" s="4"/>
      <c r="J131" s="4"/>
      <c r="K131" s="4"/>
      <c r="L131" s="4"/>
      <c r="M131" s="4"/>
      <c r="N131" s="4"/>
      <c r="O131" s="4"/>
      <c r="P131" s="4"/>
      <c r="Q131" s="4"/>
      <c r="R131" s="192"/>
      <c r="S131" s="4"/>
    </row>
    <row r="132" spans="1:19" x14ac:dyDescent="0.2">
      <c r="A132" s="4"/>
      <c r="B132" s="4"/>
      <c r="C132" s="4"/>
      <c r="D132" s="4"/>
      <c r="E132" s="4"/>
      <c r="F132" s="4"/>
      <c r="G132" s="4"/>
      <c r="H132" s="4"/>
      <c r="I132" s="4"/>
      <c r="J132" s="4"/>
      <c r="K132" s="4"/>
      <c r="L132" s="4"/>
      <c r="M132" s="4"/>
      <c r="N132" s="4"/>
      <c r="O132" s="4"/>
      <c r="P132" s="4"/>
      <c r="Q132" s="4"/>
      <c r="R132" s="192"/>
      <c r="S132" s="4"/>
    </row>
    <row r="133" spans="1:19" x14ac:dyDescent="0.2">
      <c r="A133" s="4"/>
      <c r="B133" s="4"/>
      <c r="C133" s="4"/>
      <c r="D133" s="4"/>
      <c r="E133" s="4"/>
      <c r="F133" s="4"/>
      <c r="G133" s="4"/>
      <c r="H133" s="4"/>
      <c r="I133" s="4"/>
      <c r="J133" s="4"/>
      <c r="K133" s="4"/>
      <c r="L133" s="4"/>
      <c r="M133" s="4"/>
      <c r="N133" s="4"/>
      <c r="O133" s="4"/>
      <c r="P133" s="4"/>
      <c r="Q133" s="4"/>
      <c r="R133" s="192"/>
      <c r="S133" s="4"/>
    </row>
    <row r="134" spans="1:19" x14ac:dyDescent="0.2">
      <c r="A134" s="4"/>
      <c r="B134" s="4"/>
      <c r="C134" s="4"/>
      <c r="D134" s="4"/>
      <c r="E134" s="4"/>
      <c r="F134" s="4"/>
      <c r="G134" s="4"/>
      <c r="H134" s="4"/>
      <c r="I134" s="4"/>
      <c r="J134" s="4"/>
      <c r="K134" s="4"/>
      <c r="L134" s="4"/>
      <c r="M134" s="4"/>
      <c r="N134" s="4"/>
      <c r="O134" s="4"/>
      <c r="P134" s="4"/>
      <c r="Q134" s="4"/>
      <c r="R134" s="192"/>
      <c r="S134" s="4"/>
    </row>
    <row r="135" spans="1:19" x14ac:dyDescent="0.2">
      <c r="A135" s="4"/>
      <c r="B135" s="4"/>
      <c r="C135" s="4"/>
      <c r="D135" s="4"/>
      <c r="E135" s="4"/>
      <c r="F135" s="4"/>
      <c r="G135" s="4"/>
      <c r="H135" s="4"/>
      <c r="I135" s="4"/>
      <c r="J135" s="4"/>
      <c r="K135" s="4"/>
      <c r="L135" s="4"/>
      <c r="M135" s="4"/>
      <c r="N135" s="4"/>
      <c r="O135" s="4"/>
      <c r="P135" s="4"/>
      <c r="Q135" s="4"/>
      <c r="R135" s="192"/>
      <c r="S135" s="4"/>
    </row>
    <row r="136" spans="1:19" x14ac:dyDescent="0.2">
      <c r="A136" s="4"/>
      <c r="B136" s="4"/>
      <c r="C136" s="4"/>
      <c r="D136" s="4"/>
      <c r="E136" s="4"/>
      <c r="F136" s="4"/>
      <c r="G136" s="4"/>
      <c r="H136" s="4"/>
      <c r="I136" s="4"/>
      <c r="J136" s="4"/>
      <c r="K136" s="4"/>
      <c r="L136" s="4"/>
      <c r="M136" s="4"/>
      <c r="N136" s="4"/>
      <c r="O136" s="4"/>
      <c r="P136" s="4"/>
      <c r="Q136" s="4"/>
      <c r="R136" s="192"/>
      <c r="S136" s="4"/>
    </row>
    <row r="137" spans="1:19" x14ac:dyDescent="0.2">
      <c r="A137" s="4"/>
      <c r="B137" s="4"/>
      <c r="C137" s="4"/>
      <c r="D137" s="4"/>
      <c r="E137" s="4"/>
      <c r="F137" s="4"/>
      <c r="G137" s="4"/>
      <c r="H137" s="4"/>
      <c r="I137" s="4"/>
      <c r="J137" s="4"/>
      <c r="K137" s="4"/>
      <c r="L137" s="4"/>
      <c r="M137" s="4"/>
      <c r="N137" s="4"/>
      <c r="O137" s="4"/>
      <c r="P137" s="4"/>
      <c r="Q137" s="4"/>
      <c r="R137" s="192"/>
      <c r="S137" s="4"/>
    </row>
    <row r="138" spans="1:19" x14ac:dyDescent="0.2">
      <c r="A138" s="4"/>
      <c r="B138" s="4"/>
      <c r="C138" s="4"/>
      <c r="D138" s="4"/>
      <c r="E138" s="4"/>
      <c r="F138" s="4"/>
      <c r="G138" s="4"/>
      <c r="H138" s="4"/>
      <c r="I138" s="4"/>
      <c r="J138" s="4"/>
      <c r="K138" s="4"/>
      <c r="L138" s="4"/>
      <c r="M138" s="4"/>
      <c r="N138" s="4"/>
      <c r="O138" s="4"/>
      <c r="P138" s="4"/>
      <c r="Q138" s="4"/>
      <c r="R138" s="192"/>
      <c r="S138" s="4"/>
    </row>
    <row r="139" spans="1:19" x14ac:dyDescent="0.2">
      <c r="A139" s="4"/>
      <c r="B139" s="4"/>
      <c r="C139" s="4"/>
      <c r="D139" s="4"/>
      <c r="E139" s="4"/>
      <c r="F139" s="4"/>
      <c r="G139" s="4"/>
      <c r="H139" s="4"/>
      <c r="I139" s="4"/>
      <c r="J139" s="4"/>
      <c r="K139" s="4"/>
      <c r="L139" s="4"/>
      <c r="M139" s="4"/>
      <c r="N139" s="4"/>
      <c r="O139" s="4"/>
      <c r="P139" s="4"/>
      <c r="Q139" s="4"/>
      <c r="R139" s="192"/>
      <c r="S139" s="4"/>
    </row>
    <row r="140" spans="1:19" x14ac:dyDescent="0.2">
      <c r="A140" s="4"/>
      <c r="B140" s="4"/>
      <c r="C140" s="4"/>
      <c r="D140" s="4"/>
      <c r="E140" s="4"/>
      <c r="F140" s="4"/>
      <c r="G140" s="4"/>
      <c r="H140" s="4"/>
      <c r="I140" s="4"/>
      <c r="J140" s="4"/>
      <c r="K140" s="4"/>
      <c r="L140" s="4"/>
      <c r="M140" s="4"/>
      <c r="N140" s="4"/>
      <c r="O140" s="4"/>
      <c r="P140" s="4"/>
      <c r="Q140" s="4"/>
      <c r="R140" s="192"/>
      <c r="S140" s="4"/>
    </row>
    <row r="141" spans="1:19" x14ac:dyDescent="0.2">
      <c r="A141" s="4"/>
      <c r="B141" s="4"/>
      <c r="C141" s="4"/>
      <c r="D141" s="4"/>
      <c r="E141" s="4"/>
      <c r="F141" s="4"/>
      <c r="G141" s="4"/>
      <c r="H141" s="4"/>
      <c r="I141" s="4"/>
      <c r="J141" s="4"/>
      <c r="K141" s="4"/>
      <c r="L141" s="4"/>
      <c r="M141" s="4"/>
      <c r="N141" s="4"/>
      <c r="O141" s="4"/>
      <c r="P141" s="4"/>
      <c r="Q141" s="4"/>
      <c r="R141" s="192"/>
      <c r="S141" s="4"/>
    </row>
    <row r="142" spans="1:19" x14ac:dyDescent="0.2">
      <c r="A142" s="4"/>
      <c r="B142" s="4"/>
      <c r="C142" s="4"/>
      <c r="D142" s="4"/>
      <c r="E142" s="4"/>
      <c r="F142" s="4"/>
      <c r="G142" s="4"/>
      <c r="H142" s="4"/>
      <c r="I142" s="4"/>
      <c r="J142" s="4"/>
      <c r="K142" s="4"/>
      <c r="L142" s="4"/>
      <c r="M142" s="4"/>
      <c r="N142" s="4"/>
      <c r="O142" s="4"/>
      <c r="P142" s="4"/>
      <c r="Q142" s="4"/>
      <c r="R142" s="192"/>
      <c r="S142" s="4"/>
    </row>
    <row r="143" spans="1:19" x14ac:dyDescent="0.2">
      <c r="A143" s="4"/>
      <c r="B143" s="4"/>
      <c r="C143" s="4"/>
      <c r="D143" s="4"/>
      <c r="E143" s="4"/>
      <c r="F143" s="4"/>
      <c r="G143" s="4"/>
      <c r="H143" s="4"/>
      <c r="I143" s="4"/>
      <c r="J143" s="4"/>
      <c r="K143" s="4"/>
      <c r="L143" s="4"/>
      <c r="M143" s="4"/>
      <c r="N143" s="4"/>
      <c r="O143" s="4"/>
      <c r="P143" s="4"/>
      <c r="Q143" s="4"/>
      <c r="R143" s="192"/>
      <c r="S143" s="4"/>
    </row>
    <row r="144" spans="1:19" x14ac:dyDescent="0.2">
      <c r="A144" s="4"/>
      <c r="B144" s="4"/>
      <c r="C144" s="4"/>
      <c r="D144" s="4"/>
      <c r="E144" s="4"/>
      <c r="F144" s="4"/>
      <c r="G144" s="4"/>
      <c r="H144" s="4"/>
      <c r="I144" s="4"/>
      <c r="J144" s="4"/>
      <c r="K144" s="4"/>
      <c r="L144" s="4"/>
      <c r="M144" s="4"/>
      <c r="N144" s="4"/>
      <c r="O144" s="4"/>
      <c r="P144" s="4"/>
      <c r="Q144" s="4"/>
      <c r="R144" s="192"/>
      <c r="S144" s="4"/>
    </row>
    <row r="145" spans="1:19" x14ac:dyDescent="0.2">
      <c r="A145" s="4"/>
      <c r="B145" s="4"/>
      <c r="C145" s="4"/>
      <c r="D145" s="4"/>
      <c r="E145" s="4"/>
      <c r="F145" s="4"/>
      <c r="G145" s="4"/>
      <c r="H145" s="4"/>
      <c r="I145" s="4"/>
      <c r="J145" s="4"/>
      <c r="K145" s="4"/>
      <c r="L145" s="4"/>
      <c r="M145" s="4"/>
      <c r="N145" s="4"/>
      <c r="O145" s="4"/>
      <c r="P145" s="4"/>
      <c r="Q145" s="4"/>
      <c r="R145" s="192"/>
      <c r="S145" s="4"/>
    </row>
    <row r="146" spans="1:19" x14ac:dyDescent="0.2">
      <c r="A146" s="4"/>
      <c r="B146" s="4"/>
      <c r="C146" s="4"/>
      <c r="D146" s="4"/>
      <c r="E146" s="4"/>
      <c r="F146" s="4"/>
      <c r="G146" s="4"/>
      <c r="H146" s="4"/>
      <c r="I146" s="4"/>
      <c r="J146" s="4"/>
      <c r="K146" s="4"/>
      <c r="L146" s="4"/>
      <c r="M146" s="4"/>
      <c r="N146" s="4"/>
      <c r="O146" s="4"/>
      <c r="P146" s="4"/>
      <c r="Q146" s="4"/>
      <c r="R146" s="192"/>
      <c r="S146" s="4"/>
    </row>
    <row r="147" spans="1:19" x14ac:dyDescent="0.2">
      <c r="A147" s="4"/>
      <c r="B147" s="4"/>
      <c r="C147" s="4"/>
      <c r="D147" s="4"/>
      <c r="E147" s="4"/>
      <c r="F147" s="4"/>
      <c r="G147" s="4"/>
      <c r="H147" s="4"/>
      <c r="I147" s="4"/>
      <c r="J147" s="4"/>
      <c r="K147" s="4"/>
      <c r="L147" s="4"/>
      <c r="M147" s="4"/>
      <c r="N147" s="4"/>
      <c r="O147" s="4"/>
      <c r="P147" s="4"/>
      <c r="Q147" s="4"/>
      <c r="R147" s="192"/>
      <c r="S147" s="4"/>
    </row>
    <row r="148" spans="1:19" x14ac:dyDescent="0.2">
      <c r="A148" s="4"/>
      <c r="B148" s="4"/>
      <c r="C148" s="4"/>
      <c r="D148" s="4"/>
      <c r="E148" s="4"/>
      <c r="F148" s="4"/>
      <c r="G148" s="4"/>
      <c r="H148" s="4"/>
      <c r="I148" s="4"/>
      <c r="J148" s="4"/>
      <c r="K148" s="4"/>
      <c r="L148" s="4"/>
      <c r="M148" s="4"/>
      <c r="N148" s="4"/>
      <c r="O148" s="4"/>
      <c r="P148" s="4"/>
      <c r="Q148" s="4"/>
      <c r="R148" s="192"/>
      <c r="S148" s="4"/>
    </row>
    <row r="149" spans="1:19" x14ac:dyDescent="0.2">
      <c r="A149" s="4"/>
      <c r="B149" s="4"/>
      <c r="C149" s="4"/>
      <c r="D149" s="4"/>
      <c r="E149" s="4"/>
      <c r="F149" s="4"/>
      <c r="G149" s="4"/>
      <c r="H149" s="4"/>
      <c r="I149" s="4"/>
      <c r="J149" s="4"/>
      <c r="K149" s="4"/>
      <c r="L149" s="4"/>
      <c r="M149" s="4"/>
      <c r="N149" s="4"/>
      <c r="O149" s="4"/>
      <c r="P149" s="4"/>
      <c r="Q149" s="4"/>
      <c r="R149" s="192"/>
      <c r="S149" s="4"/>
    </row>
    <row r="150" spans="1:19" x14ac:dyDescent="0.2">
      <c r="A150" s="4"/>
      <c r="B150" s="4"/>
      <c r="C150" s="4"/>
      <c r="D150" s="4"/>
      <c r="E150" s="4"/>
      <c r="F150" s="4"/>
      <c r="G150" s="4"/>
      <c r="H150" s="4"/>
      <c r="I150" s="4"/>
      <c r="J150" s="4"/>
      <c r="K150" s="4"/>
      <c r="L150" s="4"/>
      <c r="M150" s="4"/>
      <c r="N150" s="4"/>
      <c r="O150" s="4"/>
      <c r="P150" s="4"/>
      <c r="Q150" s="4"/>
      <c r="R150" s="192"/>
      <c r="S150" s="4"/>
    </row>
    <row r="151" spans="1:19" x14ac:dyDescent="0.2">
      <c r="A151" s="4"/>
      <c r="B151" s="4"/>
      <c r="C151" s="4"/>
      <c r="D151" s="4"/>
      <c r="E151" s="4"/>
      <c r="F151" s="4"/>
      <c r="G151" s="4"/>
      <c r="H151" s="4"/>
      <c r="I151" s="4"/>
      <c r="J151" s="4"/>
      <c r="K151" s="4"/>
      <c r="L151" s="4"/>
      <c r="M151" s="4"/>
      <c r="N151" s="4"/>
      <c r="O151" s="4"/>
      <c r="P151" s="4"/>
      <c r="Q151" s="4"/>
      <c r="R151" s="192"/>
      <c r="S151" s="4"/>
    </row>
    <row r="152" spans="1:19" x14ac:dyDescent="0.2">
      <c r="A152" s="4"/>
      <c r="B152" s="4"/>
      <c r="C152" s="4"/>
      <c r="D152" s="4"/>
      <c r="E152" s="4"/>
      <c r="F152" s="4"/>
      <c r="G152" s="4"/>
      <c r="H152" s="4"/>
      <c r="I152" s="4"/>
      <c r="J152" s="4"/>
      <c r="K152" s="4"/>
      <c r="L152" s="4"/>
      <c r="M152" s="4"/>
      <c r="N152" s="4"/>
      <c r="O152" s="4"/>
      <c r="P152" s="4"/>
      <c r="Q152" s="4"/>
      <c r="R152" s="192"/>
      <c r="S152" s="4"/>
    </row>
    <row r="153" spans="1:19" x14ac:dyDescent="0.2">
      <c r="A153" s="4"/>
      <c r="B153" s="4"/>
      <c r="C153" s="4"/>
      <c r="D153" s="4"/>
      <c r="E153" s="4"/>
      <c r="F153" s="4"/>
      <c r="G153" s="4"/>
      <c r="H153" s="4"/>
      <c r="I153" s="4"/>
      <c r="J153" s="4"/>
      <c r="K153" s="4"/>
      <c r="L153" s="4"/>
      <c r="M153" s="4"/>
      <c r="N153" s="4"/>
      <c r="O153" s="4"/>
      <c r="P153" s="4"/>
      <c r="Q153" s="4"/>
      <c r="R153" s="192"/>
      <c r="S153" s="4"/>
    </row>
    <row r="154" spans="1:19" x14ac:dyDescent="0.2">
      <c r="A154" s="4"/>
      <c r="B154" s="4"/>
      <c r="C154" s="4"/>
      <c r="D154" s="4"/>
      <c r="E154" s="4"/>
      <c r="F154" s="4"/>
      <c r="G154" s="4"/>
      <c r="H154" s="4"/>
      <c r="I154" s="4"/>
      <c r="J154" s="4"/>
      <c r="K154" s="4"/>
      <c r="L154" s="4"/>
      <c r="M154" s="4"/>
      <c r="N154" s="4"/>
      <c r="O154" s="4"/>
      <c r="P154" s="4"/>
      <c r="Q154" s="4"/>
      <c r="R154" s="192"/>
      <c r="S154" s="4"/>
    </row>
    <row r="155" spans="1:19" x14ac:dyDescent="0.2">
      <c r="A155" s="4"/>
      <c r="B155" s="4"/>
      <c r="C155" s="4"/>
      <c r="D155" s="4"/>
      <c r="E155" s="4"/>
      <c r="F155" s="4"/>
      <c r="G155" s="4"/>
      <c r="H155" s="4"/>
      <c r="I155" s="4"/>
      <c r="J155" s="4"/>
      <c r="K155" s="4"/>
      <c r="L155" s="4"/>
      <c r="M155" s="4"/>
      <c r="N155" s="4"/>
      <c r="O155" s="4"/>
      <c r="P155" s="4"/>
      <c r="Q155" s="4"/>
      <c r="R155" s="192"/>
      <c r="S155" s="4"/>
    </row>
    <row r="156" spans="1:19" x14ac:dyDescent="0.2">
      <c r="A156" s="4"/>
      <c r="B156" s="4"/>
      <c r="C156" s="4"/>
      <c r="D156" s="4"/>
      <c r="E156" s="4"/>
      <c r="F156" s="4"/>
      <c r="G156" s="4"/>
      <c r="H156" s="4"/>
      <c r="I156" s="4"/>
      <c r="J156" s="4"/>
      <c r="K156" s="4"/>
      <c r="L156" s="4"/>
      <c r="M156" s="4"/>
      <c r="N156" s="4"/>
      <c r="O156" s="4"/>
      <c r="P156" s="4"/>
      <c r="Q156" s="4"/>
      <c r="R156" s="192"/>
      <c r="S156" s="4"/>
    </row>
    <row r="157" spans="1:19" x14ac:dyDescent="0.2">
      <c r="A157" s="4"/>
      <c r="B157" s="4"/>
      <c r="C157" s="4"/>
      <c r="D157" s="4"/>
      <c r="E157" s="4"/>
      <c r="F157" s="4"/>
      <c r="G157" s="4"/>
      <c r="H157" s="4"/>
      <c r="I157" s="4"/>
      <c r="J157" s="4"/>
      <c r="K157" s="4"/>
      <c r="L157" s="4"/>
      <c r="M157" s="4"/>
      <c r="N157" s="4"/>
      <c r="O157" s="4"/>
      <c r="P157" s="4"/>
      <c r="Q157" s="4"/>
      <c r="R157" s="192"/>
      <c r="S157" s="4"/>
    </row>
    <row r="158" spans="1:19" x14ac:dyDescent="0.2">
      <c r="A158" s="4"/>
      <c r="B158" s="4"/>
      <c r="C158" s="4"/>
      <c r="D158" s="4"/>
      <c r="E158" s="4"/>
      <c r="F158" s="4"/>
      <c r="G158" s="4"/>
      <c r="H158" s="4"/>
      <c r="I158" s="4"/>
      <c r="J158" s="4"/>
      <c r="K158" s="4"/>
      <c r="L158" s="4"/>
      <c r="M158" s="4"/>
      <c r="N158" s="4"/>
      <c r="O158" s="4"/>
      <c r="P158" s="4"/>
      <c r="Q158" s="4"/>
      <c r="R158" s="192"/>
      <c r="S158" s="4"/>
    </row>
    <row r="159" spans="1:19" x14ac:dyDescent="0.2">
      <c r="A159" s="4"/>
      <c r="B159" s="4"/>
      <c r="C159" s="4"/>
      <c r="D159" s="4"/>
      <c r="E159" s="4"/>
      <c r="F159" s="4"/>
      <c r="G159" s="4"/>
      <c r="H159" s="4"/>
      <c r="I159" s="4"/>
      <c r="J159" s="4"/>
      <c r="K159" s="4"/>
      <c r="L159" s="4"/>
      <c r="M159" s="4"/>
      <c r="N159" s="4"/>
      <c r="O159" s="4"/>
      <c r="P159" s="4"/>
      <c r="Q159" s="4"/>
      <c r="R159" s="192"/>
      <c r="S159" s="4"/>
    </row>
    <row r="160" spans="1:19" x14ac:dyDescent="0.2">
      <c r="A160" s="4"/>
      <c r="B160" s="4"/>
      <c r="C160" s="4"/>
      <c r="D160" s="4"/>
      <c r="E160" s="4"/>
      <c r="F160" s="4"/>
      <c r="G160" s="4"/>
      <c r="H160" s="4"/>
      <c r="I160" s="4"/>
      <c r="J160" s="4"/>
      <c r="K160" s="4"/>
      <c r="L160" s="4"/>
      <c r="M160" s="4"/>
      <c r="N160" s="4"/>
      <c r="O160" s="4"/>
      <c r="P160" s="4"/>
      <c r="Q160" s="4"/>
      <c r="R160" s="192"/>
      <c r="S160" s="4"/>
    </row>
    <row r="161" spans="1:19" x14ac:dyDescent="0.2">
      <c r="A161" s="4"/>
      <c r="B161" s="4"/>
      <c r="C161" s="4"/>
      <c r="D161" s="4"/>
      <c r="E161" s="4"/>
      <c r="F161" s="4"/>
      <c r="G161" s="4"/>
      <c r="H161" s="4"/>
      <c r="I161" s="4"/>
      <c r="J161" s="4"/>
      <c r="K161" s="4"/>
      <c r="L161" s="4"/>
      <c r="M161" s="4"/>
      <c r="N161" s="4"/>
      <c r="O161" s="4"/>
      <c r="P161" s="4"/>
      <c r="Q161" s="4"/>
      <c r="R161" s="192"/>
      <c r="S161" s="4"/>
    </row>
    <row r="162" spans="1:19" x14ac:dyDescent="0.2">
      <c r="A162" s="4"/>
      <c r="B162" s="4"/>
      <c r="C162" s="4"/>
      <c r="D162" s="4"/>
      <c r="E162" s="4"/>
      <c r="F162" s="4"/>
      <c r="G162" s="4"/>
      <c r="H162" s="4"/>
      <c r="I162" s="4"/>
      <c r="J162" s="4"/>
      <c r="K162" s="4"/>
      <c r="L162" s="4"/>
      <c r="M162" s="4"/>
      <c r="N162" s="4"/>
      <c r="O162" s="4"/>
      <c r="P162" s="4"/>
      <c r="Q162" s="4"/>
      <c r="R162" s="192"/>
      <c r="S162" s="4"/>
    </row>
    <row r="163" spans="1:19" x14ac:dyDescent="0.2">
      <c r="A163" s="4"/>
      <c r="B163" s="4"/>
      <c r="C163" s="4"/>
      <c r="D163" s="4"/>
      <c r="E163" s="4"/>
      <c r="F163" s="4"/>
      <c r="G163" s="4"/>
      <c r="H163" s="4"/>
      <c r="I163" s="4"/>
      <c r="J163" s="4"/>
      <c r="K163" s="4"/>
      <c r="L163" s="4"/>
      <c r="M163" s="4"/>
      <c r="N163" s="4"/>
      <c r="O163" s="4"/>
      <c r="P163" s="4"/>
      <c r="Q163" s="4"/>
      <c r="R163" s="192"/>
      <c r="S163" s="4"/>
    </row>
    <row r="164" spans="1:19" x14ac:dyDescent="0.2">
      <c r="A164" s="4"/>
      <c r="B164" s="4"/>
      <c r="C164" s="4"/>
      <c r="D164" s="4"/>
      <c r="E164" s="4"/>
      <c r="F164" s="4"/>
      <c r="G164" s="4"/>
      <c r="H164" s="4"/>
      <c r="I164" s="4"/>
      <c r="J164" s="4"/>
      <c r="K164" s="4"/>
      <c r="L164" s="4"/>
      <c r="M164" s="4"/>
      <c r="N164" s="4"/>
      <c r="O164" s="4"/>
      <c r="P164" s="4"/>
      <c r="Q164" s="4"/>
      <c r="R164" s="192"/>
      <c r="S164" s="4"/>
    </row>
    <row r="165" spans="1:19" x14ac:dyDescent="0.2">
      <c r="A165" s="4"/>
      <c r="B165" s="4"/>
      <c r="C165" s="4"/>
      <c r="D165" s="4"/>
      <c r="E165" s="4"/>
      <c r="F165" s="4"/>
      <c r="G165" s="4"/>
      <c r="H165" s="4"/>
      <c r="I165" s="4"/>
      <c r="J165" s="4"/>
      <c r="K165" s="4"/>
      <c r="L165" s="4"/>
      <c r="M165" s="4"/>
      <c r="N165" s="4"/>
      <c r="O165" s="4"/>
      <c r="P165" s="4"/>
      <c r="Q165" s="4"/>
      <c r="R165" s="192"/>
      <c r="S165" s="4"/>
    </row>
    <row r="166" spans="1:19" x14ac:dyDescent="0.2">
      <c r="A166" s="4"/>
      <c r="B166" s="4"/>
      <c r="C166" s="4"/>
      <c r="D166" s="4"/>
      <c r="E166" s="4"/>
      <c r="F166" s="4"/>
      <c r="G166" s="4"/>
      <c r="H166" s="4"/>
      <c r="I166" s="4"/>
      <c r="J166" s="4"/>
      <c r="K166" s="4"/>
      <c r="L166" s="4"/>
      <c r="M166" s="4"/>
      <c r="N166" s="4"/>
      <c r="O166" s="4"/>
      <c r="P166" s="4"/>
      <c r="Q166" s="4"/>
      <c r="R166" s="192"/>
      <c r="S166" s="4"/>
    </row>
    <row r="167" spans="1:19" x14ac:dyDescent="0.2">
      <c r="A167" s="4"/>
      <c r="B167" s="4"/>
      <c r="C167" s="4"/>
      <c r="D167" s="4"/>
      <c r="E167" s="4"/>
      <c r="F167" s="4"/>
      <c r="G167" s="4"/>
      <c r="H167" s="4"/>
      <c r="I167" s="4"/>
      <c r="J167" s="4"/>
      <c r="K167" s="4"/>
      <c r="L167" s="4"/>
      <c r="M167" s="4"/>
      <c r="N167" s="4"/>
      <c r="O167" s="4"/>
      <c r="P167" s="4"/>
      <c r="Q167" s="4"/>
      <c r="R167" s="192"/>
      <c r="S167" s="4"/>
    </row>
    <row r="168" spans="1:19" x14ac:dyDescent="0.2">
      <c r="A168" s="4"/>
      <c r="B168" s="4"/>
      <c r="C168" s="4"/>
      <c r="D168" s="4"/>
      <c r="E168" s="4"/>
      <c r="F168" s="4"/>
      <c r="G168" s="4"/>
      <c r="H168" s="4"/>
      <c r="I168" s="4"/>
      <c r="J168" s="4"/>
      <c r="K168" s="4"/>
      <c r="L168" s="4"/>
      <c r="M168" s="4"/>
      <c r="N168" s="4"/>
      <c r="O168" s="4"/>
      <c r="P168" s="4"/>
      <c r="Q168" s="4"/>
      <c r="R168" s="192"/>
      <c r="S168" s="4"/>
    </row>
    <row r="169" spans="1:19" x14ac:dyDescent="0.2">
      <c r="A169" s="4"/>
      <c r="B169" s="4"/>
      <c r="C169" s="4"/>
      <c r="D169" s="4"/>
      <c r="E169" s="4"/>
      <c r="F169" s="4"/>
      <c r="G169" s="4"/>
      <c r="H169" s="4"/>
      <c r="I169" s="4"/>
      <c r="J169" s="4"/>
      <c r="K169" s="4"/>
      <c r="L169" s="4"/>
      <c r="M169" s="4"/>
      <c r="N169" s="4"/>
      <c r="O169" s="4"/>
      <c r="P169" s="4"/>
      <c r="Q169" s="4"/>
      <c r="R169" s="192"/>
      <c r="S169" s="4"/>
    </row>
    <row r="170" spans="1:19" x14ac:dyDescent="0.2">
      <c r="A170" s="4"/>
      <c r="B170" s="4"/>
      <c r="C170" s="4"/>
      <c r="D170" s="4"/>
      <c r="E170" s="4"/>
      <c r="F170" s="4"/>
      <c r="G170" s="4"/>
      <c r="H170" s="4"/>
      <c r="I170" s="4"/>
      <c r="J170" s="4"/>
      <c r="K170" s="4"/>
      <c r="L170" s="4"/>
      <c r="M170" s="4"/>
      <c r="N170" s="4"/>
      <c r="O170" s="4"/>
      <c r="P170" s="4"/>
      <c r="Q170" s="4"/>
      <c r="R170" s="192"/>
      <c r="S170" s="4"/>
    </row>
    <row r="171" spans="1:19" x14ac:dyDescent="0.2">
      <c r="A171" s="4"/>
      <c r="B171" s="4"/>
      <c r="C171" s="4"/>
      <c r="D171" s="4"/>
      <c r="E171" s="4"/>
      <c r="F171" s="4"/>
      <c r="G171" s="4"/>
      <c r="H171" s="4"/>
      <c r="I171" s="4"/>
      <c r="J171" s="4"/>
      <c r="K171" s="4"/>
      <c r="L171" s="4"/>
      <c r="M171" s="4"/>
      <c r="N171" s="4"/>
      <c r="O171" s="4"/>
      <c r="P171" s="4"/>
      <c r="Q171" s="4"/>
      <c r="R171" s="192"/>
      <c r="S171" s="4"/>
    </row>
    <row r="172" spans="1:19" x14ac:dyDescent="0.2">
      <c r="A172" s="4"/>
      <c r="B172" s="4"/>
      <c r="C172" s="4"/>
      <c r="D172" s="4"/>
      <c r="E172" s="4"/>
      <c r="F172" s="4"/>
      <c r="G172" s="4"/>
      <c r="H172" s="4"/>
      <c r="I172" s="4"/>
      <c r="J172" s="4"/>
      <c r="K172" s="4"/>
      <c r="L172" s="4"/>
      <c r="M172" s="4"/>
      <c r="N172" s="4"/>
      <c r="O172" s="4"/>
      <c r="P172" s="4"/>
      <c r="Q172" s="4"/>
      <c r="R172" s="192"/>
      <c r="S172" s="4"/>
    </row>
    <row r="173" spans="1:19" x14ac:dyDescent="0.2">
      <c r="A173" s="4"/>
      <c r="B173" s="4"/>
      <c r="C173" s="4"/>
      <c r="D173" s="4"/>
      <c r="E173" s="4"/>
      <c r="F173" s="4"/>
      <c r="G173" s="4"/>
      <c r="H173" s="4"/>
      <c r="I173" s="4"/>
      <c r="J173" s="4"/>
      <c r="K173" s="4"/>
      <c r="L173" s="4"/>
      <c r="M173" s="4"/>
      <c r="N173" s="4"/>
      <c r="O173" s="4"/>
      <c r="P173" s="4"/>
      <c r="Q173" s="4"/>
      <c r="R173" s="192"/>
      <c r="S173" s="4"/>
    </row>
    <row r="174" spans="1:19" x14ac:dyDescent="0.2">
      <c r="A174" s="4"/>
      <c r="B174" s="4"/>
      <c r="C174" s="4"/>
      <c r="D174" s="4"/>
      <c r="E174" s="4"/>
      <c r="F174" s="4"/>
      <c r="G174" s="4"/>
      <c r="H174" s="4"/>
      <c r="I174" s="4"/>
      <c r="J174" s="4"/>
      <c r="K174" s="4"/>
      <c r="L174" s="4"/>
      <c r="M174" s="4"/>
      <c r="N174" s="4"/>
      <c r="O174" s="4"/>
      <c r="P174" s="4"/>
      <c r="Q174" s="4"/>
      <c r="R174" s="192"/>
      <c r="S174" s="4"/>
    </row>
    <row r="175" spans="1:19" x14ac:dyDescent="0.2">
      <c r="A175" s="4"/>
      <c r="B175" s="4"/>
      <c r="C175" s="4"/>
      <c r="D175" s="4"/>
      <c r="E175" s="4"/>
      <c r="F175" s="4"/>
      <c r="G175" s="4"/>
      <c r="H175" s="4"/>
      <c r="I175" s="4"/>
      <c r="J175" s="4"/>
      <c r="K175" s="4"/>
      <c r="L175" s="4"/>
      <c r="M175" s="4"/>
      <c r="N175" s="4"/>
      <c r="O175" s="4"/>
      <c r="P175" s="4"/>
      <c r="Q175" s="4"/>
      <c r="R175" s="192"/>
      <c r="S175" s="4"/>
    </row>
    <row r="176" spans="1:19" x14ac:dyDescent="0.2">
      <c r="A176" s="4"/>
      <c r="B176" s="4"/>
      <c r="C176" s="4"/>
      <c r="D176" s="4"/>
      <c r="E176" s="4"/>
      <c r="F176" s="4"/>
      <c r="G176" s="4"/>
      <c r="H176" s="4"/>
      <c r="I176" s="4"/>
      <c r="J176" s="4"/>
      <c r="K176" s="4"/>
      <c r="L176" s="4"/>
      <c r="M176" s="4"/>
      <c r="N176" s="4"/>
      <c r="O176" s="4"/>
      <c r="P176" s="4"/>
      <c r="Q176" s="4"/>
      <c r="R176" s="192"/>
      <c r="S176" s="4"/>
    </row>
    <row r="177" spans="1:19" x14ac:dyDescent="0.2">
      <c r="A177" s="4"/>
      <c r="B177" s="4"/>
      <c r="C177" s="4"/>
      <c r="D177" s="4"/>
      <c r="E177" s="4"/>
      <c r="F177" s="4"/>
      <c r="G177" s="4"/>
      <c r="H177" s="4"/>
      <c r="I177" s="4"/>
      <c r="J177" s="4"/>
      <c r="K177" s="4"/>
      <c r="L177" s="4"/>
      <c r="M177" s="4"/>
      <c r="N177" s="4"/>
      <c r="O177" s="4"/>
      <c r="P177" s="4"/>
      <c r="Q177" s="4"/>
      <c r="R177" s="192"/>
      <c r="S177" s="4"/>
    </row>
    <row r="178" spans="1:19" x14ac:dyDescent="0.2">
      <c r="A178" s="4"/>
      <c r="B178" s="4"/>
      <c r="C178" s="4"/>
      <c r="D178" s="4"/>
      <c r="E178" s="4"/>
      <c r="F178" s="4"/>
      <c r="G178" s="4"/>
      <c r="H178" s="4"/>
      <c r="I178" s="4"/>
      <c r="J178" s="4"/>
      <c r="K178" s="4"/>
      <c r="L178" s="4"/>
      <c r="M178" s="4"/>
      <c r="N178" s="4"/>
      <c r="O178" s="4"/>
      <c r="P178" s="4"/>
      <c r="Q178" s="4"/>
      <c r="R178" s="192"/>
      <c r="S178" s="4"/>
    </row>
    <row r="179" spans="1:19" x14ac:dyDescent="0.2">
      <c r="A179" s="4"/>
      <c r="B179" s="4"/>
      <c r="C179" s="4"/>
      <c r="D179" s="4"/>
      <c r="E179" s="4"/>
      <c r="F179" s="4"/>
      <c r="G179" s="4"/>
      <c r="H179" s="4"/>
      <c r="I179" s="4"/>
      <c r="J179" s="4"/>
      <c r="K179" s="4"/>
      <c r="L179" s="4"/>
      <c r="M179" s="4"/>
      <c r="N179" s="4"/>
      <c r="O179" s="4"/>
      <c r="P179" s="4"/>
      <c r="Q179" s="4"/>
      <c r="R179" s="192"/>
      <c r="S179" s="4"/>
    </row>
    <row r="180" spans="1:19" x14ac:dyDescent="0.2">
      <c r="A180" s="4"/>
      <c r="B180" s="4"/>
      <c r="C180" s="4"/>
      <c r="D180" s="4"/>
      <c r="E180" s="4"/>
      <c r="F180" s="4"/>
      <c r="G180" s="4"/>
      <c r="H180" s="4"/>
      <c r="I180" s="4"/>
      <c r="J180" s="4"/>
      <c r="K180" s="4"/>
      <c r="L180" s="4"/>
      <c r="M180" s="4"/>
      <c r="N180" s="4"/>
      <c r="O180" s="4"/>
      <c r="P180" s="4"/>
      <c r="Q180" s="4"/>
      <c r="R180" s="192"/>
      <c r="S180" s="4"/>
    </row>
    <row r="181" spans="1:19" x14ac:dyDescent="0.2">
      <c r="A181" s="4"/>
      <c r="B181" s="4"/>
      <c r="C181" s="4"/>
      <c r="D181" s="4"/>
      <c r="E181" s="4"/>
      <c r="F181" s="4"/>
      <c r="G181" s="4"/>
      <c r="H181" s="4"/>
      <c r="I181" s="4"/>
      <c r="J181" s="4"/>
      <c r="K181" s="4"/>
      <c r="L181" s="4"/>
      <c r="M181" s="4"/>
      <c r="N181" s="4"/>
      <c r="O181" s="4"/>
      <c r="P181" s="4"/>
      <c r="Q181" s="4"/>
      <c r="R181" s="192"/>
      <c r="S181" s="4"/>
    </row>
    <row r="182" spans="1:19" x14ac:dyDescent="0.2">
      <c r="A182" s="4"/>
      <c r="B182" s="4"/>
      <c r="C182" s="4"/>
      <c r="D182" s="4"/>
      <c r="E182" s="4"/>
      <c r="F182" s="4"/>
      <c r="G182" s="4"/>
      <c r="H182" s="4"/>
      <c r="I182" s="4"/>
      <c r="J182" s="4"/>
      <c r="K182" s="4"/>
      <c r="L182" s="4"/>
      <c r="M182" s="4"/>
      <c r="N182" s="4"/>
      <c r="O182" s="4"/>
      <c r="P182" s="4"/>
      <c r="Q182" s="4"/>
      <c r="R182" s="192"/>
      <c r="S182" s="4"/>
    </row>
    <row r="183" spans="1:19" x14ac:dyDescent="0.2">
      <c r="A183" s="4"/>
      <c r="B183" s="4"/>
      <c r="C183" s="4"/>
      <c r="D183" s="4"/>
      <c r="E183" s="4"/>
      <c r="F183" s="4"/>
      <c r="G183" s="4"/>
      <c r="H183" s="4"/>
      <c r="I183" s="4"/>
      <c r="J183" s="4"/>
      <c r="K183" s="4"/>
      <c r="L183" s="4"/>
      <c r="M183" s="4"/>
      <c r="N183" s="4"/>
      <c r="O183" s="4"/>
      <c r="P183" s="4"/>
      <c r="Q183" s="4"/>
      <c r="R183" s="192"/>
      <c r="S183" s="4"/>
    </row>
    <row r="184" spans="1:19" x14ac:dyDescent="0.2">
      <c r="A184" s="4"/>
      <c r="B184" s="4"/>
      <c r="C184" s="4"/>
      <c r="D184" s="4"/>
      <c r="E184" s="4"/>
      <c r="F184" s="4"/>
      <c r="G184" s="4"/>
      <c r="H184" s="4"/>
      <c r="I184" s="4"/>
      <c r="J184" s="4"/>
      <c r="K184" s="4"/>
      <c r="L184" s="4"/>
      <c r="M184" s="4"/>
      <c r="N184" s="4"/>
      <c r="O184" s="4"/>
      <c r="P184" s="4"/>
      <c r="Q184" s="4"/>
      <c r="R184" s="192"/>
      <c r="S184" s="4"/>
    </row>
    <row r="185" spans="1:19" x14ac:dyDescent="0.2">
      <c r="A185" s="4"/>
      <c r="B185" s="4"/>
      <c r="C185" s="4"/>
      <c r="D185" s="4"/>
      <c r="E185" s="4"/>
      <c r="F185" s="4"/>
      <c r="G185" s="4"/>
      <c r="H185" s="4"/>
      <c r="I185" s="4"/>
      <c r="J185" s="4"/>
      <c r="K185" s="4"/>
      <c r="L185" s="4"/>
      <c r="M185" s="4"/>
      <c r="N185" s="4"/>
      <c r="O185" s="4"/>
      <c r="P185" s="4"/>
      <c r="Q185" s="4"/>
      <c r="R185" s="192"/>
      <c r="S185" s="4"/>
    </row>
    <row r="186" spans="1:19" x14ac:dyDescent="0.2">
      <c r="A186" s="4"/>
      <c r="B186" s="4"/>
      <c r="C186" s="4"/>
      <c r="D186" s="4"/>
      <c r="E186" s="4"/>
      <c r="F186" s="4"/>
      <c r="G186" s="4"/>
      <c r="H186" s="4"/>
      <c r="I186" s="4"/>
      <c r="J186" s="4"/>
      <c r="K186" s="4"/>
      <c r="L186" s="4"/>
      <c r="M186" s="4"/>
      <c r="N186" s="4"/>
      <c r="O186" s="4"/>
      <c r="P186" s="4"/>
      <c r="Q186" s="4"/>
      <c r="R186" s="192"/>
      <c r="S186" s="4"/>
    </row>
    <row r="187" spans="1:19" x14ac:dyDescent="0.2">
      <c r="A187" s="4"/>
      <c r="B187" s="4"/>
      <c r="C187" s="4"/>
      <c r="D187" s="4"/>
      <c r="E187" s="4"/>
      <c r="F187" s="4"/>
      <c r="G187" s="4"/>
      <c r="H187" s="4"/>
      <c r="I187" s="4"/>
      <c r="J187" s="4"/>
      <c r="K187" s="4"/>
      <c r="L187" s="4"/>
      <c r="M187" s="4"/>
      <c r="N187" s="4"/>
      <c r="O187" s="4"/>
      <c r="P187" s="4"/>
      <c r="Q187" s="4"/>
      <c r="R187" s="192"/>
      <c r="S187" s="4"/>
    </row>
    <row r="188" spans="1:19" x14ac:dyDescent="0.2">
      <c r="A188" s="4"/>
      <c r="B188" s="4"/>
      <c r="C188" s="4"/>
      <c r="D188" s="4"/>
      <c r="E188" s="4"/>
      <c r="F188" s="4"/>
      <c r="G188" s="4"/>
      <c r="H188" s="4"/>
      <c r="I188" s="4"/>
      <c r="J188" s="4"/>
      <c r="K188" s="4"/>
      <c r="L188" s="4"/>
      <c r="M188" s="4"/>
      <c r="N188" s="4"/>
      <c r="O188" s="4"/>
      <c r="P188" s="4"/>
      <c r="Q188" s="4"/>
      <c r="R188" s="192"/>
      <c r="S188" s="4"/>
    </row>
    <row r="189" spans="1:19" x14ac:dyDescent="0.2">
      <c r="A189" s="4"/>
      <c r="B189" s="4"/>
      <c r="C189" s="4"/>
      <c r="D189" s="4"/>
      <c r="E189" s="4"/>
      <c r="F189" s="4"/>
      <c r="G189" s="4"/>
      <c r="H189" s="4"/>
      <c r="I189" s="4"/>
      <c r="J189" s="4"/>
      <c r="K189" s="4"/>
      <c r="L189" s="4"/>
      <c r="M189" s="4"/>
      <c r="N189" s="4"/>
      <c r="O189" s="4"/>
      <c r="P189" s="4"/>
      <c r="Q189" s="4"/>
      <c r="R189" s="192"/>
      <c r="S189" s="4"/>
    </row>
    <row r="190" spans="1:19" x14ac:dyDescent="0.2">
      <c r="A190" s="4"/>
      <c r="B190" s="4"/>
      <c r="C190" s="4"/>
      <c r="D190" s="4"/>
      <c r="E190" s="4"/>
      <c r="F190" s="4"/>
      <c r="G190" s="4"/>
      <c r="H190" s="4"/>
      <c r="I190" s="4"/>
      <c r="J190" s="4"/>
      <c r="K190" s="4"/>
      <c r="L190" s="4"/>
      <c r="M190" s="4"/>
      <c r="N190" s="4"/>
      <c r="O190" s="4"/>
      <c r="P190" s="4"/>
      <c r="Q190" s="4"/>
      <c r="R190" s="192"/>
      <c r="S190" s="4"/>
    </row>
    <row r="191" spans="1:19" x14ac:dyDescent="0.2">
      <c r="A191" s="4"/>
      <c r="B191" s="4"/>
      <c r="C191" s="4"/>
      <c r="D191" s="4"/>
      <c r="E191" s="4"/>
      <c r="F191" s="4"/>
      <c r="G191" s="4"/>
      <c r="H191" s="4"/>
      <c r="I191" s="4"/>
      <c r="J191" s="4"/>
      <c r="K191" s="4"/>
      <c r="L191" s="4"/>
      <c r="M191" s="4"/>
      <c r="N191" s="4"/>
      <c r="O191" s="4"/>
      <c r="P191" s="4"/>
      <c r="Q191" s="4"/>
      <c r="R191" s="192"/>
      <c r="S191" s="4"/>
    </row>
    <row r="192" spans="1:19" x14ac:dyDescent="0.2">
      <c r="A192" s="4"/>
      <c r="B192" s="4"/>
      <c r="C192" s="4"/>
      <c r="D192" s="4"/>
      <c r="E192" s="4"/>
      <c r="F192" s="4"/>
      <c r="G192" s="4"/>
      <c r="H192" s="4"/>
      <c r="I192" s="4"/>
      <c r="J192" s="4"/>
      <c r="K192" s="4"/>
      <c r="L192" s="4"/>
      <c r="M192" s="4"/>
      <c r="N192" s="4"/>
      <c r="O192" s="4"/>
      <c r="P192" s="4"/>
      <c r="Q192" s="4"/>
      <c r="R192" s="192"/>
      <c r="S192" s="4"/>
    </row>
    <row r="193" spans="1:19" x14ac:dyDescent="0.2">
      <c r="A193" s="4"/>
      <c r="B193" s="4"/>
      <c r="C193" s="4"/>
      <c r="D193" s="4"/>
      <c r="E193" s="4"/>
      <c r="F193" s="4"/>
      <c r="G193" s="4"/>
      <c r="H193" s="4"/>
      <c r="I193" s="4"/>
      <c r="J193" s="4"/>
      <c r="K193" s="4"/>
      <c r="L193" s="4"/>
      <c r="M193" s="4"/>
      <c r="N193" s="4"/>
      <c r="O193" s="4"/>
      <c r="P193" s="4"/>
      <c r="Q193" s="4"/>
      <c r="R193" s="192"/>
      <c r="S193" s="4"/>
    </row>
    <row r="194" spans="1:19" x14ac:dyDescent="0.2">
      <c r="A194" s="4"/>
      <c r="B194" s="4"/>
      <c r="C194" s="4"/>
      <c r="D194" s="4"/>
      <c r="E194" s="4"/>
      <c r="F194" s="4"/>
      <c r="G194" s="4"/>
      <c r="H194" s="4"/>
      <c r="I194" s="4"/>
      <c r="J194" s="4"/>
      <c r="K194" s="4"/>
      <c r="L194" s="4"/>
      <c r="M194" s="4"/>
      <c r="N194" s="4"/>
      <c r="O194" s="4"/>
      <c r="P194" s="4"/>
      <c r="Q194" s="4"/>
      <c r="R194" s="192"/>
      <c r="S194" s="4"/>
    </row>
    <row r="195" spans="1:19" x14ac:dyDescent="0.2">
      <c r="A195" s="4"/>
      <c r="B195" s="4"/>
      <c r="C195" s="4"/>
      <c r="D195" s="4"/>
      <c r="E195" s="4"/>
      <c r="F195" s="4"/>
      <c r="G195" s="4"/>
      <c r="H195" s="4"/>
      <c r="I195" s="4"/>
      <c r="J195" s="4"/>
      <c r="K195" s="4"/>
      <c r="L195" s="4"/>
      <c r="M195" s="4"/>
      <c r="N195" s="4"/>
      <c r="O195" s="4"/>
      <c r="P195" s="4"/>
      <c r="Q195" s="4"/>
      <c r="R195" s="192"/>
      <c r="S195" s="4"/>
    </row>
    <row r="196" spans="1:19" x14ac:dyDescent="0.2">
      <c r="A196" s="4"/>
      <c r="B196" s="4"/>
      <c r="C196" s="4"/>
      <c r="D196" s="4"/>
      <c r="E196" s="4"/>
      <c r="F196" s="4"/>
      <c r="G196" s="4"/>
      <c r="H196" s="4"/>
      <c r="I196" s="4"/>
      <c r="J196" s="4"/>
      <c r="K196" s="4"/>
      <c r="L196" s="4"/>
      <c r="M196" s="4"/>
      <c r="N196" s="4"/>
      <c r="O196" s="4"/>
      <c r="P196" s="4"/>
      <c r="Q196" s="4"/>
      <c r="R196" s="192"/>
      <c r="S196" s="4"/>
    </row>
    <row r="197" spans="1:19" x14ac:dyDescent="0.2">
      <c r="A197" s="4"/>
      <c r="B197" s="4"/>
      <c r="C197" s="4"/>
      <c r="D197" s="4"/>
      <c r="E197" s="4"/>
      <c r="F197" s="4"/>
      <c r="G197" s="4"/>
      <c r="H197" s="4"/>
      <c r="I197" s="4"/>
      <c r="J197" s="4"/>
      <c r="K197" s="4"/>
      <c r="L197" s="4"/>
      <c r="M197" s="4"/>
      <c r="N197" s="4"/>
      <c r="O197" s="4"/>
      <c r="P197" s="4"/>
      <c r="Q197" s="4"/>
      <c r="R197" s="192"/>
      <c r="S197" s="4"/>
    </row>
    <row r="198" spans="1:19" x14ac:dyDescent="0.2">
      <c r="A198" s="4"/>
      <c r="B198" s="4"/>
      <c r="C198" s="4"/>
      <c r="D198" s="4"/>
      <c r="E198" s="4"/>
      <c r="F198" s="4"/>
      <c r="G198" s="4"/>
      <c r="H198" s="4"/>
      <c r="I198" s="4"/>
      <c r="J198" s="4"/>
      <c r="K198" s="4"/>
      <c r="L198" s="4"/>
      <c r="M198" s="4"/>
      <c r="N198" s="4"/>
      <c r="O198" s="4"/>
      <c r="P198" s="4"/>
      <c r="Q198" s="4"/>
      <c r="R198" s="192"/>
      <c r="S198" s="4"/>
    </row>
    <row r="199" spans="1:19" x14ac:dyDescent="0.2">
      <c r="A199" s="4"/>
      <c r="B199" s="4"/>
      <c r="C199" s="4"/>
      <c r="D199" s="4"/>
      <c r="E199" s="4"/>
      <c r="F199" s="4"/>
      <c r="G199" s="4"/>
      <c r="H199" s="4"/>
      <c r="I199" s="4"/>
      <c r="J199" s="4"/>
      <c r="K199" s="4"/>
      <c r="L199" s="4"/>
      <c r="M199" s="4"/>
      <c r="N199" s="4"/>
      <c r="O199" s="4"/>
      <c r="P199" s="4"/>
      <c r="Q199" s="4"/>
      <c r="R199" s="192"/>
      <c r="S199" s="4"/>
    </row>
    <row r="200" spans="1:19" x14ac:dyDescent="0.2">
      <c r="A200" s="4"/>
      <c r="B200" s="4"/>
      <c r="C200" s="4"/>
      <c r="D200" s="4"/>
      <c r="E200" s="4"/>
      <c r="F200" s="4"/>
      <c r="G200" s="4"/>
      <c r="H200" s="4"/>
      <c r="I200" s="4"/>
      <c r="J200" s="4"/>
      <c r="K200" s="4"/>
      <c r="L200" s="4"/>
      <c r="M200" s="4"/>
      <c r="N200" s="4"/>
      <c r="O200" s="4"/>
      <c r="P200" s="4"/>
      <c r="Q200" s="4"/>
      <c r="R200" s="192"/>
      <c r="S200" s="4"/>
    </row>
    <row r="201" spans="1:19" x14ac:dyDescent="0.2">
      <c r="A201" s="4"/>
      <c r="B201" s="4"/>
      <c r="C201" s="4"/>
      <c r="D201" s="4"/>
      <c r="E201" s="4"/>
      <c r="F201" s="4"/>
      <c r="G201" s="4"/>
      <c r="H201" s="4"/>
      <c r="I201" s="4"/>
      <c r="J201" s="4"/>
      <c r="K201" s="4"/>
      <c r="L201" s="4"/>
      <c r="M201" s="4"/>
      <c r="N201" s="4"/>
      <c r="O201" s="4"/>
      <c r="P201" s="4"/>
      <c r="Q201" s="4"/>
      <c r="R201" s="192"/>
      <c r="S201" s="4"/>
    </row>
    <row r="202" spans="1:19" x14ac:dyDescent="0.2">
      <c r="A202" s="4"/>
      <c r="B202" s="4"/>
      <c r="C202" s="4"/>
      <c r="D202" s="4"/>
      <c r="E202" s="4"/>
      <c r="F202" s="4"/>
      <c r="G202" s="4"/>
      <c r="H202" s="4"/>
      <c r="I202" s="4"/>
      <c r="J202" s="4"/>
      <c r="K202" s="4"/>
      <c r="L202" s="4"/>
      <c r="M202" s="4"/>
      <c r="N202" s="4"/>
      <c r="O202" s="4"/>
      <c r="P202" s="4"/>
      <c r="Q202" s="4"/>
      <c r="R202" s="192"/>
      <c r="S202" s="4"/>
    </row>
    <row r="203" spans="1:19" x14ac:dyDescent="0.2">
      <c r="A203" s="4"/>
      <c r="B203" s="4"/>
      <c r="C203" s="4"/>
      <c r="D203" s="4"/>
      <c r="E203" s="4"/>
      <c r="F203" s="4"/>
      <c r="G203" s="4"/>
      <c r="H203" s="4"/>
      <c r="I203" s="4"/>
      <c r="J203" s="4"/>
      <c r="K203" s="4"/>
      <c r="L203" s="4"/>
      <c r="M203" s="4"/>
      <c r="N203" s="4"/>
      <c r="O203" s="4"/>
      <c r="P203" s="4"/>
      <c r="Q203" s="4"/>
      <c r="R203" s="192"/>
      <c r="S203" s="4"/>
    </row>
    <row r="204" spans="1:19" x14ac:dyDescent="0.2">
      <c r="A204" s="4"/>
      <c r="B204" s="4"/>
      <c r="C204" s="4"/>
      <c r="D204" s="4"/>
      <c r="E204" s="4"/>
      <c r="F204" s="4"/>
      <c r="G204" s="4"/>
      <c r="H204" s="4"/>
      <c r="I204" s="4"/>
      <c r="J204" s="4"/>
      <c r="K204" s="4"/>
      <c r="L204" s="4"/>
      <c r="M204" s="4"/>
      <c r="N204" s="4"/>
      <c r="O204" s="4"/>
      <c r="P204" s="4"/>
      <c r="Q204" s="4"/>
      <c r="R204" s="192"/>
      <c r="S204" s="4"/>
    </row>
    <row r="205" spans="1:19" x14ac:dyDescent="0.2">
      <c r="A205" s="4"/>
      <c r="B205" s="4"/>
      <c r="C205" s="4"/>
      <c r="D205" s="4"/>
      <c r="E205" s="4"/>
      <c r="F205" s="4"/>
      <c r="G205" s="4"/>
      <c r="H205" s="4"/>
      <c r="I205" s="4"/>
      <c r="J205" s="4"/>
      <c r="K205" s="4"/>
      <c r="L205" s="4"/>
      <c r="M205" s="4"/>
      <c r="N205" s="4"/>
      <c r="O205" s="4"/>
      <c r="P205" s="4"/>
      <c r="Q205" s="4"/>
      <c r="R205" s="192"/>
      <c r="S205" s="4"/>
    </row>
    <row r="206" spans="1:19" x14ac:dyDescent="0.2">
      <c r="A206" s="4"/>
      <c r="B206" s="4"/>
      <c r="C206" s="4"/>
      <c r="D206" s="4"/>
      <c r="E206" s="4"/>
      <c r="F206" s="4"/>
      <c r="G206" s="4"/>
      <c r="H206" s="4"/>
      <c r="I206" s="4"/>
      <c r="J206" s="4"/>
      <c r="K206" s="4"/>
      <c r="L206" s="4"/>
      <c r="M206" s="4"/>
      <c r="N206" s="4"/>
      <c r="O206" s="4"/>
      <c r="P206" s="4"/>
      <c r="Q206" s="4"/>
      <c r="R206" s="192"/>
      <c r="S206" s="4"/>
    </row>
    <row r="207" spans="1:19" x14ac:dyDescent="0.2">
      <c r="A207" s="4"/>
      <c r="B207" s="4"/>
      <c r="C207" s="4"/>
      <c r="D207" s="4"/>
      <c r="E207" s="4"/>
      <c r="F207" s="4"/>
      <c r="G207" s="4"/>
      <c r="H207" s="4"/>
      <c r="I207" s="4"/>
      <c r="J207" s="4"/>
      <c r="K207" s="4"/>
      <c r="L207" s="4"/>
      <c r="M207" s="4"/>
      <c r="N207" s="4"/>
      <c r="O207" s="4"/>
      <c r="P207" s="4"/>
      <c r="Q207" s="4"/>
      <c r="R207" s="192"/>
      <c r="S207" s="4"/>
    </row>
    <row r="208" spans="1:19" ht="15.75" x14ac:dyDescent="0.25">
      <c r="A208" s="280"/>
      <c r="B208" s="280"/>
      <c r="C208" s="280"/>
      <c r="D208" s="280"/>
      <c r="E208" s="280"/>
      <c r="F208" s="280"/>
      <c r="G208" s="280"/>
      <c r="H208" s="280"/>
      <c r="I208" s="280"/>
      <c r="J208" s="280"/>
      <c r="K208" s="280"/>
      <c r="L208" s="280"/>
      <c r="M208" s="280"/>
      <c r="N208" s="280"/>
      <c r="O208" s="280"/>
      <c r="P208" s="4"/>
      <c r="Q208" s="4"/>
      <c r="R208" s="192"/>
      <c r="S208" s="4"/>
    </row>
    <row r="209" spans="1:22" ht="15.75" x14ac:dyDescent="0.25">
      <c r="A209" s="280"/>
      <c r="B209" s="280"/>
      <c r="C209" s="280"/>
      <c r="D209" s="280"/>
      <c r="E209" s="280"/>
      <c r="F209" s="280"/>
      <c r="G209" s="280"/>
      <c r="H209" s="280"/>
      <c r="I209" s="280"/>
      <c r="J209" s="280"/>
      <c r="K209" s="280"/>
      <c r="L209" s="280"/>
      <c r="M209" s="280"/>
      <c r="N209" s="280"/>
      <c r="O209" s="280"/>
      <c r="P209" s="4"/>
      <c r="Q209" s="4"/>
      <c r="R209" s="192"/>
      <c r="S209" s="4"/>
    </row>
    <row r="210" spans="1:22" x14ac:dyDescent="0.2">
      <c r="A210" s="4"/>
      <c r="B210" s="4"/>
      <c r="C210" s="4"/>
      <c r="D210" s="4"/>
      <c r="E210" s="4"/>
      <c r="F210" s="4"/>
      <c r="G210" s="4"/>
      <c r="H210" s="4"/>
      <c r="I210" s="4"/>
      <c r="J210" s="4"/>
      <c r="K210" s="4"/>
      <c r="L210" s="4"/>
      <c r="M210" s="4"/>
      <c r="N210" s="4"/>
      <c r="O210" s="4"/>
      <c r="P210" s="4"/>
      <c r="S210" s="4"/>
    </row>
    <row r="211" spans="1:22" x14ac:dyDescent="0.2">
      <c r="A211" s="4"/>
      <c r="B211" s="4"/>
      <c r="C211" s="4"/>
      <c r="D211" s="4"/>
      <c r="E211" s="4"/>
      <c r="F211" s="4"/>
      <c r="G211" s="4"/>
      <c r="H211" s="4"/>
      <c r="I211" s="4"/>
      <c r="J211" s="4"/>
      <c r="K211" s="4"/>
      <c r="L211" s="4"/>
      <c r="M211" s="4"/>
      <c r="N211" s="4"/>
      <c r="O211" s="4"/>
      <c r="P211" s="4"/>
      <c r="S211" s="4"/>
      <c r="U211" s="192"/>
      <c r="V211" s="192"/>
    </row>
    <row r="212" spans="1:22" ht="15.75" x14ac:dyDescent="0.25">
      <c r="A212" s="280" t="s">
        <v>138</v>
      </c>
      <c r="B212" s="280"/>
      <c r="C212" s="280"/>
      <c r="D212" s="280"/>
      <c r="E212" s="280"/>
      <c r="F212" s="280"/>
      <c r="G212" s="280"/>
      <c r="H212" s="280"/>
      <c r="I212" s="280"/>
      <c r="J212" s="280"/>
      <c r="K212" s="280"/>
      <c r="L212" s="280"/>
      <c r="M212" s="280"/>
      <c r="N212" s="280"/>
      <c r="O212" s="280"/>
      <c r="P212" s="4"/>
      <c r="S212" s="4"/>
    </row>
    <row r="213" spans="1:22" ht="14.25" customHeight="1" x14ac:dyDescent="0.2">
      <c r="A213" s="4"/>
      <c r="B213" s="4"/>
      <c r="C213" s="4"/>
      <c r="D213" s="4"/>
      <c r="E213" s="4"/>
      <c r="F213" s="4"/>
      <c r="G213" s="4"/>
      <c r="H213" s="4"/>
      <c r="I213" s="4"/>
      <c r="J213" s="4"/>
      <c r="K213" s="4"/>
      <c r="L213" s="4"/>
      <c r="M213" s="4"/>
      <c r="N213" s="4"/>
      <c r="O213" s="4"/>
      <c r="P213" s="4"/>
      <c r="S213" s="4"/>
    </row>
    <row r="214" spans="1:22" x14ac:dyDescent="0.2">
      <c r="A214" s="4"/>
      <c r="B214" s="4"/>
      <c r="C214" s="4"/>
      <c r="D214" s="4"/>
      <c r="E214" s="4"/>
      <c r="F214" s="4"/>
      <c r="G214" s="4"/>
      <c r="H214" s="4"/>
      <c r="I214" s="4"/>
      <c r="J214" s="4"/>
      <c r="K214" s="4"/>
      <c r="L214" s="4"/>
      <c r="M214" s="4"/>
      <c r="N214" s="4"/>
      <c r="O214" s="4"/>
      <c r="P214" s="285" t="s">
        <v>143</v>
      </c>
      <c r="Q214" s="286"/>
      <c r="S214" s="4"/>
    </row>
    <row r="215" spans="1:22" x14ac:dyDescent="0.2">
      <c r="P215" s="287" t="s">
        <v>144</v>
      </c>
      <c r="Q215" s="288"/>
      <c r="S215" s="4"/>
    </row>
    <row r="216" spans="1:22" x14ac:dyDescent="0.2">
      <c r="A216" s="192"/>
      <c r="B216" s="192"/>
      <c r="C216" s="192"/>
      <c r="D216" s="192"/>
      <c r="E216" s="192"/>
      <c r="F216" s="192"/>
      <c r="G216" s="192"/>
      <c r="H216" s="192"/>
      <c r="I216" s="192"/>
      <c r="J216" s="192"/>
      <c r="K216" s="192"/>
      <c r="L216" s="192"/>
      <c r="M216" s="192"/>
      <c r="N216" s="192"/>
      <c r="O216" s="192"/>
      <c r="P216" s="283">
        <v>41152</v>
      </c>
      <c r="Q216" s="284"/>
      <c r="R216" s="192"/>
      <c r="S216" s="4"/>
    </row>
    <row r="217" spans="1:22" x14ac:dyDescent="0.2">
      <c r="A217" s="4"/>
      <c r="B217" s="4"/>
      <c r="C217" s="4"/>
      <c r="D217" s="4"/>
      <c r="E217" s="4"/>
      <c r="F217" s="4"/>
      <c r="G217" s="4"/>
      <c r="H217" s="4"/>
      <c r="I217" s="4"/>
      <c r="J217" s="4"/>
      <c r="K217" s="4"/>
      <c r="L217" s="4"/>
      <c r="M217" s="4"/>
      <c r="N217" s="4"/>
      <c r="O217" s="4"/>
      <c r="P217" s="281" t="s">
        <v>145</v>
      </c>
      <c r="Q217" s="282"/>
    </row>
    <row r="218" spans="1:22" x14ac:dyDescent="0.2">
      <c r="A218" s="4"/>
      <c r="B218" s="4"/>
      <c r="C218" s="4"/>
      <c r="D218" s="4"/>
      <c r="E218" s="4"/>
      <c r="F218" s="4"/>
      <c r="G218" s="4"/>
      <c r="H218" s="4"/>
      <c r="I218" s="4"/>
      <c r="J218" s="4"/>
      <c r="K218" s="4"/>
      <c r="L218" s="4"/>
      <c r="M218" s="4"/>
      <c r="N218" s="4"/>
      <c r="O218" s="4"/>
    </row>
    <row r="219" spans="1:22" x14ac:dyDescent="0.2">
      <c r="A219" s="4"/>
      <c r="B219" s="4"/>
      <c r="C219" s="4"/>
      <c r="D219" s="4"/>
      <c r="E219" s="4"/>
      <c r="F219" s="4"/>
      <c r="G219" s="4"/>
      <c r="H219" s="4"/>
      <c r="I219" s="4"/>
      <c r="J219" s="4"/>
      <c r="K219" s="4"/>
      <c r="L219" s="4"/>
      <c r="M219" s="4"/>
      <c r="N219" s="4"/>
      <c r="O219" s="4"/>
    </row>
    <row r="220" spans="1:22" x14ac:dyDescent="0.2">
      <c r="A220" s="4"/>
      <c r="B220" s="4"/>
      <c r="C220" s="4"/>
      <c r="D220" s="4"/>
      <c r="E220" s="4"/>
      <c r="F220" s="4"/>
      <c r="G220" s="4"/>
      <c r="H220" s="4"/>
      <c r="I220" s="4"/>
      <c r="J220" s="4"/>
      <c r="K220" s="4"/>
      <c r="L220" s="4"/>
      <c r="M220" s="4"/>
      <c r="N220" s="4"/>
      <c r="O220" s="4"/>
    </row>
    <row r="221" spans="1:22" x14ac:dyDescent="0.2">
      <c r="A221" s="4"/>
      <c r="B221" s="4"/>
      <c r="C221" s="4"/>
      <c r="D221" s="4"/>
      <c r="E221" s="4"/>
      <c r="F221" s="4"/>
      <c r="G221" s="4"/>
      <c r="H221" s="4"/>
      <c r="I221" s="4"/>
      <c r="J221" s="4"/>
      <c r="K221" s="4"/>
      <c r="L221" s="4"/>
      <c r="M221" s="4"/>
      <c r="N221" s="4"/>
      <c r="O221" s="4"/>
    </row>
    <row r="222" spans="1:22" x14ac:dyDescent="0.2">
      <c r="A222" s="4"/>
      <c r="B222" s="4"/>
      <c r="C222" s="4"/>
      <c r="D222" s="4"/>
      <c r="E222" s="4"/>
      <c r="F222" s="4"/>
      <c r="G222" s="4"/>
      <c r="H222" s="4"/>
      <c r="I222" s="4"/>
      <c r="J222" s="4"/>
      <c r="K222" s="4"/>
      <c r="L222" s="4"/>
      <c r="M222" s="4"/>
      <c r="N222" s="4"/>
      <c r="O222" s="4"/>
    </row>
    <row r="223" spans="1:22" x14ac:dyDescent="0.2">
      <c r="A223" s="4"/>
      <c r="B223" s="4"/>
      <c r="C223" s="4"/>
      <c r="D223" s="4"/>
      <c r="E223" s="4"/>
      <c r="F223" s="4"/>
      <c r="G223" s="4"/>
      <c r="H223" s="4"/>
      <c r="I223" s="4"/>
      <c r="J223" s="4"/>
      <c r="K223" s="4"/>
      <c r="L223" s="4"/>
      <c r="M223" s="4"/>
      <c r="N223" s="4"/>
      <c r="O223" s="4"/>
      <c r="P223" s="4"/>
      <c r="Q223" s="4"/>
      <c r="R223" s="4"/>
      <c r="S223" s="4"/>
    </row>
    <row r="224" spans="1:22" x14ac:dyDescent="0.2">
      <c r="A224" s="4"/>
      <c r="B224" s="4"/>
      <c r="C224" s="4"/>
      <c r="D224" s="4"/>
      <c r="E224" s="4"/>
      <c r="F224" s="4"/>
      <c r="G224" s="4"/>
      <c r="H224" s="4"/>
      <c r="I224" s="4"/>
      <c r="J224" s="4"/>
      <c r="K224" s="4"/>
      <c r="L224" s="4"/>
      <c r="M224" s="4"/>
      <c r="N224" s="4"/>
      <c r="O224" s="4"/>
      <c r="P224" s="4"/>
      <c r="Q224" s="4"/>
      <c r="R224" s="4"/>
      <c r="S224" s="4"/>
    </row>
    <row r="225" spans="1:19" x14ac:dyDescent="0.2">
      <c r="A225" s="4"/>
      <c r="B225" s="4"/>
      <c r="C225" s="4"/>
      <c r="D225" s="4"/>
      <c r="E225" s="4"/>
      <c r="F225" s="4"/>
      <c r="G225" s="4"/>
      <c r="H225" s="4"/>
      <c r="I225" s="4"/>
      <c r="J225" s="4"/>
      <c r="K225" s="4"/>
      <c r="L225" s="4"/>
      <c r="M225" s="4"/>
      <c r="N225" s="4"/>
      <c r="O225" s="4"/>
      <c r="P225" s="4"/>
      <c r="Q225" s="4"/>
      <c r="R225" s="4"/>
      <c r="S225" s="4"/>
    </row>
    <row r="226" spans="1:19" x14ac:dyDescent="0.2">
      <c r="A226" s="4"/>
      <c r="B226" s="4"/>
      <c r="C226" s="4"/>
      <c r="D226" s="4"/>
      <c r="E226" s="4"/>
      <c r="F226" s="4"/>
      <c r="G226" s="4"/>
      <c r="H226" s="4"/>
      <c r="I226" s="4"/>
      <c r="J226" s="4"/>
      <c r="K226" s="4"/>
      <c r="L226" s="4"/>
      <c r="M226" s="4"/>
      <c r="N226" s="4"/>
      <c r="O226" s="4"/>
      <c r="P226" s="4"/>
      <c r="Q226" s="4"/>
      <c r="R226" s="4"/>
      <c r="S226" s="4"/>
    </row>
    <row r="227" spans="1:19" x14ac:dyDescent="0.2">
      <c r="A227" s="4"/>
      <c r="B227" s="4"/>
      <c r="C227" s="4"/>
      <c r="D227" s="4"/>
      <c r="E227" s="4"/>
      <c r="F227" s="4"/>
      <c r="G227" s="4"/>
      <c r="H227" s="4"/>
      <c r="I227" s="4"/>
      <c r="J227" s="4"/>
      <c r="K227" s="4"/>
      <c r="L227" s="4"/>
      <c r="M227" s="4"/>
      <c r="N227" s="4"/>
      <c r="O227" s="4"/>
      <c r="P227" s="4"/>
      <c r="Q227" s="4"/>
      <c r="R227" s="4"/>
      <c r="S227" s="4"/>
    </row>
    <row r="228" spans="1:19" x14ac:dyDescent="0.2">
      <c r="A228" s="4"/>
      <c r="B228" s="4"/>
      <c r="C228" s="4"/>
      <c r="D228" s="4"/>
      <c r="E228" s="4"/>
      <c r="F228" s="4"/>
      <c r="G228" s="4"/>
      <c r="H228" s="4"/>
      <c r="I228" s="4"/>
      <c r="J228" s="4"/>
      <c r="K228" s="4"/>
      <c r="L228" s="4"/>
      <c r="M228" s="4"/>
      <c r="N228" s="4"/>
      <c r="O228" s="4"/>
      <c r="P228" s="4"/>
      <c r="Q228" s="4"/>
      <c r="R228" s="4"/>
      <c r="S228" s="4"/>
    </row>
    <row r="229" spans="1:19" x14ac:dyDescent="0.2">
      <c r="A229" s="4"/>
      <c r="B229" s="4"/>
      <c r="C229" s="4"/>
      <c r="D229" s="4"/>
      <c r="E229" s="4"/>
      <c r="F229" s="4"/>
      <c r="G229" s="4"/>
      <c r="H229" s="4"/>
      <c r="I229" s="4"/>
      <c r="J229" s="4"/>
      <c r="K229" s="4"/>
      <c r="L229" s="4"/>
      <c r="M229" s="4"/>
      <c r="N229" s="4"/>
      <c r="O229" s="4"/>
      <c r="P229" s="4"/>
      <c r="Q229" s="4"/>
      <c r="R229" s="4"/>
      <c r="S229" s="4"/>
    </row>
    <row r="230" spans="1:19" x14ac:dyDescent="0.2">
      <c r="A230" s="4"/>
      <c r="B230" s="4"/>
      <c r="C230" s="4"/>
      <c r="D230" s="4"/>
      <c r="E230" s="4"/>
      <c r="F230" s="4"/>
      <c r="G230" s="4"/>
      <c r="H230" s="4"/>
      <c r="I230" s="4"/>
      <c r="J230" s="4"/>
      <c r="K230" s="4"/>
      <c r="L230" s="4"/>
      <c r="M230" s="4"/>
      <c r="N230" s="4"/>
      <c r="O230" s="4"/>
      <c r="P230" s="4"/>
      <c r="Q230" s="4"/>
      <c r="R230" s="4"/>
      <c r="S230" s="4"/>
    </row>
    <row r="231" spans="1:19" x14ac:dyDescent="0.2">
      <c r="A231" s="4"/>
      <c r="B231" s="4"/>
      <c r="C231" s="4"/>
      <c r="D231" s="4"/>
      <c r="E231" s="4"/>
      <c r="F231" s="4"/>
      <c r="G231" s="4"/>
      <c r="H231" s="4"/>
      <c r="I231" s="4"/>
      <c r="J231" s="4"/>
      <c r="K231" s="4"/>
      <c r="L231" s="4"/>
      <c r="M231" s="4"/>
      <c r="N231" s="4"/>
      <c r="O231" s="4"/>
      <c r="P231" s="4"/>
      <c r="Q231" s="4"/>
      <c r="R231" s="4"/>
      <c r="S231" s="4"/>
    </row>
    <row r="232" spans="1:19" x14ac:dyDescent="0.2">
      <c r="A232" s="4"/>
      <c r="B232" s="4"/>
      <c r="C232" s="4"/>
      <c r="D232" s="4"/>
      <c r="E232" s="4"/>
      <c r="F232" s="4"/>
      <c r="G232" s="4"/>
      <c r="H232" s="4"/>
      <c r="I232" s="4"/>
      <c r="J232" s="4"/>
      <c r="K232" s="4"/>
      <c r="L232" s="4"/>
      <c r="M232" s="4"/>
      <c r="N232" s="4"/>
      <c r="O232" s="4"/>
      <c r="P232" s="4"/>
      <c r="Q232" s="4"/>
      <c r="R232" s="4"/>
      <c r="S232" s="4"/>
    </row>
    <row r="233" spans="1:19" x14ac:dyDescent="0.2">
      <c r="A233" s="4"/>
      <c r="B233" s="4"/>
      <c r="C233" s="4"/>
      <c r="D233" s="4"/>
      <c r="E233" s="4"/>
      <c r="F233" s="4"/>
      <c r="G233" s="4"/>
      <c r="H233" s="4"/>
      <c r="I233" s="4"/>
      <c r="J233" s="4"/>
      <c r="K233" s="4"/>
      <c r="L233" s="4"/>
      <c r="M233" s="4"/>
      <c r="N233" s="4"/>
      <c r="O233" s="4"/>
      <c r="P233" s="4"/>
      <c r="Q233" s="4"/>
      <c r="R233" s="4"/>
      <c r="S233" s="4"/>
    </row>
    <row r="234" spans="1:19" x14ac:dyDescent="0.2">
      <c r="A234" s="4"/>
      <c r="B234" s="4"/>
      <c r="C234" s="4"/>
      <c r="D234" s="4"/>
      <c r="E234" s="4"/>
      <c r="F234" s="4"/>
      <c r="G234" s="4"/>
      <c r="H234" s="4"/>
      <c r="I234" s="4"/>
      <c r="J234" s="4"/>
      <c r="K234" s="4"/>
      <c r="L234" s="4"/>
      <c r="M234" s="4"/>
      <c r="N234" s="4"/>
      <c r="O234" s="4"/>
      <c r="P234" s="4"/>
      <c r="Q234" s="4"/>
      <c r="R234" s="4"/>
      <c r="S234" s="4"/>
    </row>
    <row r="235" spans="1:19" x14ac:dyDescent="0.2">
      <c r="A235" s="4"/>
      <c r="B235" s="4"/>
      <c r="C235" s="4"/>
      <c r="D235" s="4"/>
      <c r="E235" s="4"/>
      <c r="F235" s="4"/>
      <c r="G235" s="4"/>
      <c r="H235" s="4"/>
      <c r="I235" s="4"/>
      <c r="J235" s="4"/>
      <c r="K235" s="4"/>
      <c r="L235" s="4"/>
      <c r="M235" s="4"/>
      <c r="N235" s="4"/>
      <c r="O235" s="4"/>
      <c r="P235" s="4"/>
      <c r="Q235" s="4"/>
      <c r="R235" s="4"/>
      <c r="S235" s="4"/>
    </row>
    <row r="236" spans="1:19" x14ac:dyDescent="0.2">
      <c r="A236" s="4"/>
      <c r="B236" s="4"/>
      <c r="C236" s="4"/>
      <c r="D236" s="4"/>
      <c r="E236" s="4"/>
      <c r="F236" s="4"/>
      <c r="G236" s="4"/>
      <c r="H236" s="4"/>
      <c r="I236" s="4"/>
      <c r="J236" s="4"/>
      <c r="K236" s="4"/>
      <c r="L236" s="4"/>
      <c r="M236" s="4"/>
      <c r="N236" s="4"/>
      <c r="O236" s="4"/>
      <c r="P236" s="4"/>
      <c r="Q236" s="4"/>
      <c r="R236" s="4"/>
      <c r="S236" s="4"/>
    </row>
    <row r="237" spans="1:19" x14ac:dyDescent="0.2">
      <c r="A237" s="4"/>
      <c r="B237" s="4"/>
      <c r="C237" s="4"/>
      <c r="D237" s="4"/>
      <c r="E237" s="4"/>
      <c r="F237" s="4"/>
      <c r="G237" s="4"/>
      <c r="H237" s="4"/>
      <c r="I237" s="4"/>
      <c r="J237" s="4"/>
      <c r="K237" s="4"/>
      <c r="L237" s="4"/>
      <c r="M237" s="4"/>
      <c r="N237" s="4"/>
      <c r="O237" s="4"/>
      <c r="P237" s="4"/>
      <c r="Q237" s="4"/>
      <c r="R237" s="4"/>
      <c r="S237" s="4"/>
    </row>
    <row r="238" spans="1:19" x14ac:dyDescent="0.2">
      <c r="A238" s="4"/>
      <c r="B238" s="4"/>
      <c r="C238" s="4"/>
      <c r="D238" s="4"/>
      <c r="E238" s="4"/>
      <c r="F238" s="4"/>
      <c r="G238" s="4"/>
      <c r="H238" s="4"/>
      <c r="I238" s="4"/>
      <c r="J238" s="4"/>
      <c r="K238" s="4"/>
      <c r="L238" s="4"/>
      <c r="M238" s="4"/>
      <c r="N238" s="4"/>
      <c r="O238" s="4"/>
      <c r="P238" s="4"/>
      <c r="Q238" s="4"/>
      <c r="R238" s="4"/>
      <c r="S238" s="4"/>
    </row>
    <row r="239" spans="1:19" x14ac:dyDescent="0.2">
      <c r="A239" s="4"/>
      <c r="B239" s="4"/>
      <c r="C239" s="4"/>
      <c r="D239" s="4"/>
      <c r="E239" s="4"/>
      <c r="F239" s="4"/>
      <c r="G239" s="4"/>
      <c r="H239" s="4"/>
      <c r="I239" s="4"/>
      <c r="J239" s="4"/>
      <c r="K239" s="4"/>
      <c r="L239" s="4"/>
      <c r="M239" s="4"/>
      <c r="N239" s="4"/>
      <c r="O239" s="4"/>
      <c r="P239" s="4"/>
      <c r="Q239" s="4"/>
      <c r="R239" s="4"/>
      <c r="S239" s="4"/>
    </row>
    <row r="240" spans="1:19" x14ac:dyDescent="0.2">
      <c r="A240" s="4"/>
      <c r="B240" s="4"/>
      <c r="C240" s="4"/>
      <c r="D240" s="4"/>
      <c r="E240" s="4"/>
      <c r="F240" s="4"/>
      <c r="G240" s="4"/>
      <c r="H240" s="4"/>
      <c r="I240" s="4"/>
      <c r="J240" s="4"/>
      <c r="K240" s="4"/>
      <c r="L240" s="4"/>
      <c r="M240" s="4"/>
      <c r="N240" s="4"/>
      <c r="O240" s="4"/>
      <c r="P240" s="4"/>
      <c r="Q240" s="4"/>
      <c r="R240" s="4"/>
      <c r="S240" s="4"/>
    </row>
    <row r="241" spans="1:19" x14ac:dyDescent="0.2">
      <c r="A241" s="4"/>
      <c r="B241" s="4"/>
      <c r="C241" s="4"/>
      <c r="D241" s="4"/>
      <c r="E241" s="4"/>
      <c r="F241" s="4"/>
      <c r="G241" s="4"/>
      <c r="H241" s="4"/>
      <c r="I241" s="4"/>
      <c r="J241" s="4"/>
      <c r="K241" s="4"/>
      <c r="L241" s="4"/>
      <c r="M241" s="4"/>
      <c r="N241" s="4"/>
      <c r="O241" s="4"/>
      <c r="P241" s="4"/>
      <c r="Q241" s="4"/>
      <c r="R241" s="4"/>
      <c r="S241" s="4"/>
    </row>
  </sheetData>
  <sheetProtection password="E3E4" sheet="1" selectLockedCells="1"/>
  <mergeCells count="12">
    <mergeCell ref="A2:Q2"/>
    <mergeCell ref="A3:Q3"/>
    <mergeCell ref="A4:Q4"/>
    <mergeCell ref="A6:Q6"/>
    <mergeCell ref="A212:O212"/>
    <mergeCell ref="A208:O208"/>
    <mergeCell ref="A7:Q7"/>
    <mergeCell ref="P217:Q217"/>
    <mergeCell ref="P216:Q216"/>
    <mergeCell ref="P214:Q214"/>
    <mergeCell ref="P215:Q215"/>
    <mergeCell ref="A209:O209"/>
  </mergeCells>
  <phoneticPr fontId="2" type="noConversion"/>
  <printOptions horizontalCentered="1"/>
  <pageMargins left="0.75" right="0.75" top="0.5" bottom="0.5" header="0.45" footer="0.5"/>
  <pageSetup scale="66" fitToHeight="3" orientation="portrait" horizontalDpi="300" verticalDpi="300" r:id="rId1"/>
  <headerFooter alignWithMargins="0"/>
  <rowBreaks count="1" manualBreakCount="1">
    <brk id="10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Submission Template</vt:lpstr>
      <vt:lpstr>Calculations</vt:lpstr>
      <vt:lpstr>Notes</vt:lpstr>
      <vt:lpstr>Instructions</vt:lpstr>
      <vt:lpstr>canbeinvalid</vt:lpstr>
      <vt:lpstr>final</vt:lpstr>
      <vt:lpstr>Calculations!Print_Area</vt:lpstr>
      <vt:lpstr>Notes!Print_Area</vt:lpstr>
      <vt:lpstr>RESULTTYPE</vt:lpstr>
      <vt:lpstr>YESNO</vt:lpstr>
    </vt:vector>
  </TitlesOfParts>
  <Company>U.S. EPA OAR/OTAQ/CISD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Large SI PLT Template</dc:title>
  <dc:subject>Engine Compliance: Production Line Testing Submittals</dc:subject>
  <dc:creator>U.S. EPA OAR/OTAQ/CISD nyr-m</dc:creator>
  <cp:keywords>SI, PLT, nrsi, template, testing, production line testing</cp:keywords>
  <cp:lastModifiedBy>Julian Maurice Davis</cp:lastModifiedBy>
  <cp:lastPrinted>2010-08-03T19:44:19Z</cp:lastPrinted>
  <dcterms:created xsi:type="dcterms:W3CDTF">2005-02-03T14:28:49Z</dcterms:created>
  <dcterms:modified xsi:type="dcterms:W3CDTF">2019-10-30T18:44:31Z</dcterms:modified>
</cp:coreProperties>
</file>