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PMDRD3MRFS11\Info\MRPBS - Marketing &amp; Regulatory Programs Business Services\ITD - Information Technology Division\IMC\ICs - Dockets\PR, 17-002-1, (VS) (NLRAD)\"/>
    </mc:Choice>
  </mc:AlternateContent>
  <bookViews>
    <workbookView xWindow="0" yWindow="0" windowWidth="23040" windowHeight="10536"/>
  </bookViews>
  <sheets>
    <sheet name="APHIS Form 79" sheetId="2" r:id="rId1"/>
  </sheets>
  <definedNames>
    <definedName name="_xlnm.Print_Area" localSheetId="0">'APHIS Form 79'!$A$1:$J$26</definedName>
    <definedName name="_xlnm.Print_Titles" localSheetId="0">'APHIS Form 79'!$1:$4</definedName>
  </definedNames>
  <calcPr calcId="152511"/>
</workbook>
</file>

<file path=xl/calcChain.xml><?xml version="1.0" encoding="utf-8"?>
<calcChain xmlns="http://schemas.openxmlformats.org/spreadsheetml/2006/main">
  <c r="D14" i="2" l="1"/>
  <c r="G14" i="2" s="1"/>
  <c r="D13" i="2"/>
  <c r="D12" i="2"/>
  <c r="G12" i="2" s="1"/>
  <c r="D11" i="2"/>
  <c r="G11" i="2"/>
  <c r="D9" i="2"/>
  <c r="D8" i="2"/>
  <c r="D7" i="2"/>
  <c r="G7" i="2"/>
  <c r="D6" i="2"/>
  <c r="G6" i="2" s="1"/>
  <c r="D16" i="2"/>
  <c r="D17" i="2"/>
  <c r="G17" i="2" s="1"/>
  <c r="D18" i="2"/>
  <c r="D19" i="2"/>
  <c r="G19" i="2" s="1"/>
  <c r="D20" i="2"/>
  <c r="G20" i="2" s="1"/>
  <c r="D21" i="2"/>
  <c r="G21" i="2"/>
  <c r="H21" i="2" s="1"/>
  <c r="J21" i="2" s="1"/>
  <c r="D22" i="2"/>
  <c r="G22" i="2" s="1"/>
  <c r="G13" i="2"/>
  <c r="H13" i="2"/>
  <c r="G16" i="2"/>
  <c r="H16" i="2"/>
  <c r="J16" i="2" s="1"/>
  <c r="G18" i="2"/>
  <c r="H18" i="2"/>
  <c r="G9" i="2"/>
  <c r="H9" i="2" s="1"/>
  <c r="G8" i="2"/>
  <c r="H8" i="2"/>
  <c r="J8" i="2" s="1"/>
  <c r="I21" i="2"/>
  <c r="I11" i="2"/>
  <c r="H11" i="2"/>
  <c r="J11" i="2" s="1"/>
  <c r="I8" i="2"/>
  <c r="H7" i="2"/>
  <c r="I18" i="2"/>
  <c r="J18" i="2"/>
  <c r="I16" i="2"/>
  <c r="I13" i="2"/>
  <c r="J13" i="2"/>
  <c r="I7" i="2"/>
  <c r="J7" i="2" s="1"/>
  <c r="I20" i="2" l="1"/>
  <c r="H20" i="2"/>
  <c r="J20" i="2" s="1"/>
  <c r="I22" i="2"/>
  <c r="H22" i="2"/>
  <c r="J22" i="2" s="1"/>
  <c r="H17" i="2"/>
  <c r="J17" i="2" s="1"/>
  <c r="I17" i="2"/>
  <c r="I12" i="2"/>
  <c r="H12" i="2"/>
  <c r="J12" i="2"/>
  <c r="I19" i="2"/>
  <c r="H19" i="2"/>
  <c r="J19" i="2" s="1"/>
  <c r="J6" i="2"/>
  <c r="I6" i="2"/>
  <c r="H6" i="2"/>
  <c r="H14" i="2"/>
  <c r="J14" i="2" s="1"/>
  <c r="I14" i="2"/>
  <c r="I9" i="2"/>
  <c r="J9" i="2" s="1"/>
  <c r="J26" i="2" l="1"/>
</calcChain>
</file>

<file path=xl/sharedStrings.xml><?xml version="1.0" encoding="utf-8"?>
<sst xmlns="http://schemas.openxmlformats.org/spreadsheetml/2006/main" count="50" uniqueCount="42">
  <si>
    <t>Total Annual Responses</t>
  </si>
  <si>
    <t>(A)</t>
  </si>
  <si>
    <t>(B)</t>
  </si>
  <si>
    <t>(C)</t>
  </si>
  <si>
    <t>(D)</t>
  </si>
  <si>
    <t>(F)</t>
  </si>
  <si>
    <t>(G)</t>
  </si>
  <si>
    <t>(H)</t>
  </si>
  <si>
    <t>(E.1)</t>
  </si>
  <si>
    <t>(E.2)</t>
  </si>
  <si>
    <t>(F x 0.139)</t>
  </si>
  <si>
    <t>(D x (E.2))</t>
  </si>
  <si>
    <t>(B x C)</t>
  </si>
  <si>
    <t>Total Hours Per Year</t>
  </si>
  <si>
    <t>Overhead Costs</t>
  </si>
  <si>
    <t>Total Costs</t>
  </si>
  <si>
    <t>Avg. Time Per Response</t>
  </si>
  <si>
    <t>Form Number or Other Identification</t>
  </si>
  <si>
    <t>TOTAL</t>
  </si>
  <si>
    <t>Fringe Benefits</t>
  </si>
  <si>
    <t>Grade</t>
  </si>
  <si>
    <t>(I)</t>
  </si>
  <si>
    <t>(F + G + H)</t>
  </si>
  <si>
    <t>Wage Costs</t>
  </si>
  <si>
    <t>(F x 0.4706)</t>
  </si>
  <si>
    <t>Wage (Step 4)</t>
  </si>
  <si>
    <t>13</t>
  </si>
  <si>
    <t>14</t>
  </si>
  <si>
    <t>NAHRS Monthly State Report</t>
  </si>
  <si>
    <t>Collection</t>
  </si>
  <si>
    <t>Analysis</t>
  </si>
  <si>
    <t>Data Entry</t>
  </si>
  <si>
    <t>Clerical</t>
  </si>
  <si>
    <t>Notifiable disease reporting for emerging diseases</t>
  </si>
  <si>
    <t>Notifiable disease reporting (excluding emerging diseases)</t>
  </si>
  <si>
    <t>Verifying</t>
  </si>
  <si>
    <t>Cleaning</t>
  </si>
  <si>
    <t>Communication</t>
  </si>
  <si>
    <t>Review of public input to lists</t>
  </si>
  <si>
    <t>7</t>
  </si>
  <si>
    <t>0579-0xxx, National List of Reportable Animal Diseases</t>
  </si>
  <si>
    <t>Federal Employee                         (2020 DEN)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</si>
</sst>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"/>
    <numFmt numFmtId="166" formatCode="&quot;$&quot;#,##0"/>
    <numFmt numFmtId="167" formatCode="_(* #,##0_);_(* \(#,##0\);_(* &quot;-&quot;??_);_(@_)"/>
    <numFmt numFmtId="168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1" xfId="0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166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Fill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165" fontId="5" fillId="0" borderId="0" xfId="0" applyNumberFormat="1" applyFont="1"/>
    <xf numFmtId="3" fontId="5" fillId="0" borderId="0" xfId="0" applyNumberFormat="1" applyFont="1"/>
    <xf numFmtId="49" fontId="5" fillId="0" borderId="0" xfId="0" applyNumberFormat="1" applyFont="1"/>
    <xf numFmtId="4" fontId="5" fillId="0" borderId="0" xfId="0" applyNumberFormat="1" applyFont="1"/>
    <xf numFmtId="166" fontId="5" fillId="0" borderId="0" xfId="0" applyNumberFormat="1" applyFont="1"/>
    <xf numFmtId="49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/>
    </xf>
    <xf numFmtId="49" fontId="2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167" fontId="2" fillId="0" borderId="1" xfId="1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3" fontId="2" fillId="0" borderId="1" xfId="1" applyNumberFormat="1" applyFont="1" applyFill="1" applyBorder="1" applyAlignment="1">
      <alignment vertical="center"/>
    </xf>
    <xf numFmtId="168" fontId="2" fillId="0" borderId="1" xfId="0" applyNumberFormat="1" applyFont="1" applyBorder="1" applyAlignment="1">
      <alignment vertical="center"/>
    </xf>
    <xf numFmtId="168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Normal="100" zoomScaleSheetLayoutView="99" zoomScalePageLayoutView="90" workbookViewId="0">
      <selection activeCell="E9" sqref="E9"/>
    </sheetView>
  </sheetViews>
  <sheetFormatPr defaultColWidth="9.109375" defaultRowHeight="11.4" x14ac:dyDescent="0.2"/>
  <cols>
    <col min="1" max="1" width="41.88671875" style="22" customWidth="1"/>
    <col min="2" max="2" width="10.6640625" style="22" customWidth="1"/>
    <col min="3" max="3" width="10.6640625" style="25" customWidth="1"/>
    <col min="4" max="4" width="9.6640625" style="26" customWidth="1"/>
    <col min="5" max="5" width="7.109375" style="27" customWidth="1"/>
    <col min="6" max="6" width="7.109375" style="28" customWidth="1"/>
    <col min="7" max="8" width="10.44140625" style="26" customWidth="1"/>
    <col min="9" max="9" width="10.44140625" style="29" customWidth="1"/>
    <col min="10" max="10" width="11.44140625" style="29" customWidth="1"/>
    <col min="11" max="16384" width="9.109375" style="22"/>
  </cols>
  <sheetData>
    <row r="1" spans="1:10" s="21" customFormat="1" ht="17.25" customHeight="1" x14ac:dyDescent="0.25">
      <c r="A1" s="56" t="s">
        <v>40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24" customHeight="1" x14ac:dyDescent="0.2">
      <c r="A2" s="1" t="s">
        <v>17</v>
      </c>
      <c r="B2" s="1" t="s">
        <v>0</v>
      </c>
      <c r="C2" s="2" t="s">
        <v>16</v>
      </c>
      <c r="D2" s="3" t="s">
        <v>13</v>
      </c>
      <c r="E2" s="55" t="s">
        <v>41</v>
      </c>
      <c r="F2" s="55"/>
      <c r="G2" s="3" t="s">
        <v>23</v>
      </c>
      <c r="H2" s="3" t="s">
        <v>19</v>
      </c>
      <c r="I2" s="5" t="s">
        <v>14</v>
      </c>
      <c r="J2" s="5" t="s">
        <v>15</v>
      </c>
    </row>
    <row r="3" spans="1:10" ht="24.9" customHeight="1" x14ac:dyDescent="0.2">
      <c r="A3" s="6"/>
      <c r="B3" s="6"/>
      <c r="C3" s="7"/>
      <c r="D3" s="8" t="s">
        <v>12</v>
      </c>
      <c r="E3" s="9" t="s">
        <v>20</v>
      </c>
      <c r="F3" s="4" t="s">
        <v>25</v>
      </c>
      <c r="G3" s="8" t="s">
        <v>11</v>
      </c>
      <c r="H3" s="8" t="s">
        <v>24</v>
      </c>
      <c r="I3" s="10" t="s">
        <v>10</v>
      </c>
      <c r="J3" s="10" t="s">
        <v>22</v>
      </c>
    </row>
    <row r="4" spans="1:10" s="23" customFormat="1" ht="15" customHeight="1" x14ac:dyDescent="0.25">
      <c r="A4" s="11" t="s">
        <v>1</v>
      </c>
      <c r="B4" s="11" t="s">
        <v>2</v>
      </c>
      <c r="C4" s="12" t="s">
        <v>3</v>
      </c>
      <c r="D4" s="13" t="s">
        <v>4</v>
      </c>
      <c r="E4" s="14" t="s">
        <v>8</v>
      </c>
      <c r="F4" s="12" t="s">
        <v>9</v>
      </c>
      <c r="G4" s="13" t="s">
        <v>5</v>
      </c>
      <c r="H4" s="13" t="s">
        <v>6</v>
      </c>
      <c r="I4" s="15" t="s">
        <v>7</v>
      </c>
      <c r="J4" s="15" t="s">
        <v>21</v>
      </c>
    </row>
    <row r="5" spans="1:10" s="23" customFormat="1" ht="20.85" customHeight="1" x14ac:dyDescent="0.25">
      <c r="A5" s="48" t="s">
        <v>28</v>
      </c>
      <c r="B5" s="17"/>
      <c r="C5" s="18"/>
      <c r="D5" s="17"/>
      <c r="E5" s="19"/>
      <c r="F5" s="42"/>
      <c r="G5" s="42"/>
      <c r="H5" s="42"/>
      <c r="I5" s="42"/>
      <c r="J5" s="42"/>
    </row>
    <row r="6" spans="1:10" s="23" customFormat="1" ht="20.85" customHeight="1" x14ac:dyDescent="0.25">
      <c r="A6" s="43" t="s">
        <v>29</v>
      </c>
      <c r="B6" s="17">
        <v>625</v>
      </c>
      <c r="C6" s="18">
        <v>0.5</v>
      </c>
      <c r="D6" s="52">
        <f>+B6*C6</f>
        <v>312.5</v>
      </c>
      <c r="E6" s="19" t="s">
        <v>26</v>
      </c>
      <c r="F6" s="42">
        <v>52.72</v>
      </c>
      <c r="G6" s="53">
        <f t="shared" ref="G6:G11" si="0">D6*F6</f>
        <v>16475</v>
      </c>
      <c r="H6" s="53">
        <f t="shared" ref="H6:H22" si="1">0.4706*G6</f>
        <v>7753.1350000000002</v>
      </c>
      <c r="I6" s="53">
        <f t="shared" ref="I6:I11" si="2">0.139*G6</f>
        <v>2290.0250000000001</v>
      </c>
      <c r="J6" s="53">
        <f t="shared" ref="J6:J22" si="3">G6+H6+I6</f>
        <v>26518.160000000003</v>
      </c>
    </row>
    <row r="7" spans="1:10" s="23" customFormat="1" ht="20.85" customHeight="1" x14ac:dyDescent="0.25">
      <c r="A7" s="43" t="s">
        <v>30</v>
      </c>
      <c r="B7" s="17">
        <v>625</v>
      </c>
      <c r="C7" s="18">
        <v>1</v>
      </c>
      <c r="D7" s="52">
        <f>+B7*C7</f>
        <v>625</v>
      </c>
      <c r="E7" s="19" t="s">
        <v>27</v>
      </c>
      <c r="F7" s="42">
        <v>62.3</v>
      </c>
      <c r="G7" s="53">
        <f t="shared" si="0"/>
        <v>38937.5</v>
      </c>
      <c r="H7" s="53">
        <f t="shared" si="1"/>
        <v>18323.987499999999</v>
      </c>
      <c r="I7" s="53">
        <f t="shared" si="2"/>
        <v>5412.3125000000009</v>
      </c>
      <c r="J7" s="53">
        <f t="shared" si="3"/>
        <v>62673.8</v>
      </c>
    </row>
    <row r="8" spans="1:10" s="23" customFormat="1" ht="20.85" customHeight="1" x14ac:dyDescent="0.25">
      <c r="A8" s="43" t="s">
        <v>31</v>
      </c>
      <c r="B8" s="17">
        <v>625</v>
      </c>
      <c r="C8" s="18">
        <v>0.5</v>
      </c>
      <c r="D8" s="52">
        <f>+B8*C8</f>
        <v>312.5</v>
      </c>
      <c r="E8" s="19" t="s">
        <v>39</v>
      </c>
      <c r="F8" s="16">
        <v>24.99</v>
      </c>
      <c r="G8" s="53">
        <f t="shared" si="0"/>
        <v>7809.3749999999991</v>
      </c>
      <c r="H8" s="53">
        <f t="shared" si="1"/>
        <v>3675.0918749999996</v>
      </c>
      <c r="I8" s="53">
        <f t="shared" si="2"/>
        <v>1085.503125</v>
      </c>
      <c r="J8" s="53">
        <f t="shared" si="3"/>
        <v>12569.969999999998</v>
      </c>
    </row>
    <row r="9" spans="1:10" s="23" customFormat="1" ht="20.85" customHeight="1" x14ac:dyDescent="0.25">
      <c r="A9" s="43" t="s">
        <v>32</v>
      </c>
      <c r="B9" s="17">
        <v>625</v>
      </c>
      <c r="C9" s="18">
        <v>0.1</v>
      </c>
      <c r="D9" s="52">
        <f>+B9*C9</f>
        <v>62.5</v>
      </c>
      <c r="E9" s="19" t="s">
        <v>39</v>
      </c>
      <c r="F9" s="16">
        <v>24.99</v>
      </c>
      <c r="G9" s="53">
        <f t="shared" si="0"/>
        <v>1561.875</v>
      </c>
      <c r="H9" s="53">
        <f t="shared" si="1"/>
        <v>735.01837499999999</v>
      </c>
      <c r="I9" s="53">
        <f t="shared" si="2"/>
        <v>217.10062500000001</v>
      </c>
      <c r="J9" s="53">
        <f t="shared" si="3"/>
        <v>2513.9940000000001</v>
      </c>
    </row>
    <row r="10" spans="1:10" s="23" customFormat="1" ht="20.85" customHeight="1" x14ac:dyDescent="0.25">
      <c r="A10" s="49" t="s">
        <v>34</v>
      </c>
      <c r="B10" s="45"/>
      <c r="C10" s="46"/>
      <c r="D10" s="17"/>
      <c r="E10" s="47"/>
      <c r="F10" s="16"/>
      <c r="G10" s="53"/>
      <c r="H10" s="53"/>
      <c r="I10" s="53"/>
      <c r="J10" s="53"/>
    </row>
    <row r="11" spans="1:10" s="23" customFormat="1" ht="20.85" customHeight="1" x14ac:dyDescent="0.25">
      <c r="A11" s="44" t="s">
        <v>29</v>
      </c>
      <c r="B11" s="45">
        <v>6601</v>
      </c>
      <c r="C11" s="46">
        <v>0.5</v>
      </c>
      <c r="D11" s="52">
        <f>+B11*C11</f>
        <v>3300.5</v>
      </c>
      <c r="E11" s="47">
        <v>13</v>
      </c>
      <c r="F11" s="16">
        <v>52.72</v>
      </c>
      <c r="G11" s="53">
        <f t="shared" si="0"/>
        <v>174002.36</v>
      </c>
      <c r="H11" s="53">
        <f t="shared" si="1"/>
        <v>81885.510616</v>
      </c>
      <c r="I11" s="53">
        <f t="shared" si="2"/>
        <v>24186.32804</v>
      </c>
      <c r="J11" s="53">
        <f t="shared" si="3"/>
        <v>280074.19865599996</v>
      </c>
    </row>
    <row r="12" spans="1:10" s="23" customFormat="1" ht="20.85" customHeight="1" x14ac:dyDescent="0.25">
      <c r="A12" s="34" t="s">
        <v>30</v>
      </c>
      <c r="B12" s="35">
        <v>6601</v>
      </c>
      <c r="C12" s="36">
        <v>0.1</v>
      </c>
      <c r="D12" s="32">
        <f>+B12*C12</f>
        <v>660.1</v>
      </c>
      <c r="E12" s="40">
        <v>14</v>
      </c>
      <c r="F12" s="16">
        <v>62.3</v>
      </c>
      <c r="G12" s="53">
        <f t="shared" ref="G12:G22" si="4">D12*F12</f>
        <v>41124.229999999996</v>
      </c>
      <c r="H12" s="53">
        <f t="shared" si="1"/>
        <v>19353.062637999999</v>
      </c>
      <c r="I12" s="53">
        <f t="shared" ref="I12:I22" si="5">0.139*G12</f>
        <v>5716.2679699999999</v>
      </c>
      <c r="J12" s="53">
        <f t="shared" si="3"/>
        <v>66193.560608</v>
      </c>
    </row>
    <row r="13" spans="1:10" s="23" customFormat="1" ht="20.85" customHeight="1" x14ac:dyDescent="0.25">
      <c r="A13" s="31" t="s">
        <v>31</v>
      </c>
      <c r="B13" s="32">
        <v>6601</v>
      </c>
      <c r="C13" s="33">
        <v>0.5</v>
      </c>
      <c r="D13" s="32">
        <f>+B13*C13</f>
        <v>3300.5</v>
      </c>
      <c r="E13" s="39">
        <v>7</v>
      </c>
      <c r="F13" s="42">
        <v>24.99</v>
      </c>
      <c r="G13" s="53">
        <f t="shared" si="4"/>
        <v>82479.494999999995</v>
      </c>
      <c r="H13" s="53">
        <f t="shared" si="1"/>
        <v>38814.850347</v>
      </c>
      <c r="I13" s="53">
        <f t="shared" si="5"/>
        <v>11464.649805000001</v>
      </c>
      <c r="J13" s="53">
        <f t="shared" si="3"/>
        <v>132758.99515199999</v>
      </c>
    </row>
    <row r="14" spans="1:10" s="24" customFormat="1" ht="20.85" customHeight="1" x14ac:dyDescent="0.25">
      <c r="A14" s="34" t="s">
        <v>32</v>
      </c>
      <c r="B14" s="35">
        <v>6601</v>
      </c>
      <c r="C14" s="36">
        <v>0.01</v>
      </c>
      <c r="D14" s="32">
        <f>+B14*C14</f>
        <v>66.010000000000005</v>
      </c>
      <c r="E14" s="40">
        <v>7</v>
      </c>
      <c r="F14" s="16">
        <v>24.99</v>
      </c>
      <c r="G14" s="53">
        <f t="shared" si="4"/>
        <v>1649.5898999999999</v>
      </c>
      <c r="H14" s="53">
        <f t="shared" si="1"/>
        <v>776.29700693999996</v>
      </c>
      <c r="I14" s="53">
        <f t="shared" si="5"/>
        <v>229.29299610000001</v>
      </c>
      <c r="J14" s="53">
        <f t="shared" si="3"/>
        <v>2655.1799030399998</v>
      </c>
    </row>
    <row r="15" spans="1:10" s="24" customFormat="1" ht="20.85" customHeight="1" x14ac:dyDescent="0.25">
      <c r="A15" s="50" t="s">
        <v>33</v>
      </c>
      <c r="B15" s="32"/>
      <c r="C15" s="33"/>
      <c r="D15" s="32"/>
      <c r="E15" s="39"/>
      <c r="F15" s="42"/>
      <c r="G15" s="53"/>
      <c r="H15" s="53"/>
      <c r="I15" s="53"/>
      <c r="J15" s="53"/>
    </row>
    <row r="16" spans="1:10" s="24" customFormat="1" ht="20.85" customHeight="1" x14ac:dyDescent="0.25">
      <c r="A16" s="31" t="s">
        <v>29</v>
      </c>
      <c r="B16" s="32">
        <v>50</v>
      </c>
      <c r="C16" s="33">
        <v>2</v>
      </c>
      <c r="D16" s="32">
        <f t="shared" ref="D16:D22" si="6">+B16*C16</f>
        <v>100</v>
      </c>
      <c r="E16" s="39">
        <v>12</v>
      </c>
      <c r="F16" s="42">
        <v>44.34</v>
      </c>
      <c r="G16" s="53">
        <f t="shared" si="4"/>
        <v>4434</v>
      </c>
      <c r="H16" s="53">
        <f t="shared" si="1"/>
        <v>2086.6404000000002</v>
      </c>
      <c r="I16" s="53">
        <f t="shared" si="5"/>
        <v>616.32600000000002</v>
      </c>
      <c r="J16" s="53">
        <f t="shared" si="3"/>
        <v>7136.9664000000002</v>
      </c>
    </row>
    <row r="17" spans="1:10" s="24" customFormat="1" ht="20.85" customHeight="1" x14ac:dyDescent="0.25">
      <c r="A17" s="31" t="s">
        <v>35</v>
      </c>
      <c r="B17" s="32">
        <v>50</v>
      </c>
      <c r="C17" s="33">
        <v>4</v>
      </c>
      <c r="D17" s="32">
        <f t="shared" si="6"/>
        <v>200</v>
      </c>
      <c r="E17" s="39">
        <v>12</v>
      </c>
      <c r="F17" s="42">
        <v>44.34</v>
      </c>
      <c r="G17" s="53">
        <f t="shared" si="4"/>
        <v>8868</v>
      </c>
      <c r="H17" s="53">
        <f t="shared" si="1"/>
        <v>4173.2808000000005</v>
      </c>
      <c r="I17" s="53">
        <f t="shared" si="5"/>
        <v>1232.652</v>
      </c>
      <c r="J17" s="53">
        <f t="shared" si="3"/>
        <v>14273.9328</v>
      </c>
    </row>
    <row r="18" spans="1:10" s="24" customFormat="1" ht="20.85" customHeight="1" x14ac:dyDescent="0.25">
      <c r="A18" s="34" t="s">
        <v>36</v>
      </c>
      <c r="B18" s="35">
        <v>50</v>
      </c>
      <c r="C18" s="36">
        <v>2</v>
      </c>
      <c r="D18" s="32">
        <f t="shared" si="6"/>
        <v>100</v>
      </c>
      <c r="E18" s="40">
        <v>12</v>
      </c>
      <c r="F18" s="16">
        <v>44.34</v>
      </c>
      <c r="G18" s="53">
        <f t="shared" si="4"/>
        <v>4434</v>
      </c>
      <c r="H18" s="53">
        <f t="shared" si="1"/>
        <v>2086.6404000000002</v>
      </c>
      <c r="I18" s="53">
        <f t="shared" si="5"/>
        <v>616.32600000000002</v>
      </c>
      <c r="J18" s="53">
        <f t="shared" si="3"/>
        <v>7136.9664000000002</v>
      </c>
    </row>
    <row r="19" spans="1:10" s="23" customFormat="1" ht="20.85" customHeight="1" x14ac:dyDescent="0.25">
      <c r="A19" s="34" t="s">
        <v>30</v>
      </c>
      <c r="B19" s="37">
        <v>50</v>
      </c>
      <c r="C19" s="38">
        <v>4</v>
      </c>
      <c r="D19" s="32">
        <f t="shared" si="6"/>
        <v>200</v>
      </c>
      <c r="E19" s="41">
        <v>13</v>
      </c>
      <c r="F19" s="16">
        <v>52.72</v>
      </c>
      <c r="G19" s="53">
        <f t="shared" si="4"/>
        <v>10544</v>
      </c>
      <c r="H19" s="53">
        <f t="shared" si="1"/>
        <v>4962.0064000000002</v>
      </c>
      <c r="I19" s="53">
        <f t="shared" si="5"/>
        <v>1465.6160000000002</v>
      </c>
      <c r="J19" s="53">
        <f t="shared" si="3"/>
        <v>16971.6224</v>
      </c>
    </row>
    <row r="20" spans="1:10" s="24" customFormat="1" ht="20.85" customHeight="1" x14ac:dyDescent="0.25">
      <c r="A20" s="31" t="s">
        <v>37</v>
      </c>
      <c r="B20" s="32">
        <v>50</v>
      </c>
      <c r="C20" s="33">
        <v>4</v>
      </c>
      <c r="D20" s="32">
        <f t="shared" si="6"/>
        <v>200</v>
      </c>
      <c r="E20" s="39">
        <v>14</v>
      </c>
      <c r="F20" s="42">
        <v>62.3</v>
      </c>
      <c r="G20" s="53">
        <f t="shared" si="4"/>
        <v>12460</v>
      </c>
      <c r="H20" s="53">
        <f t="shared" si="1"/>
        <v>5863.6760000000004</v>
      </c>
      <c r="I20" s="53">
        <f t="shared" si="5"/>
        <v>1731.94</v>
      </c>
      <c r="J20" s="53">
        <f t="shared" si="3"/>
        <v>20055.615999999998</v>
      </c>
    </row>
    <row r="21" spans="1:10" s="23" customFormat="1" ht="20.85" customHeight="1" x14ac:dyDescent="0.25">
      <c r="A21" s="31" t="s">
        <v>32</v>
      </c>
      <c r="B21" s="32">
        <v>50</v>
      </c>
      <c r="C21" s="33">
        <v>4</v>
      </c>
      <c r="D21" s="32">
        <f t="shared" si="6"/>
        <v>200</v>
      </c>
      <c r="E21" s="39">
        <v>7</v>
      </c>
      <c r="F21" s="42">
        <v>24.99</v>
      </c>
      <c r="G21" s="53">
        <f t="shared" si="4"/>
        <v>4998</v>
      </c>
      <c r="H21" s="53">
        <f t="shared" si="1"/>
        <v>2352.0588000000002</v>
      </c>
      <c r="I21" s="53">
        <f t="shared" si="5"/>
        <v>694.72200000000009</v>
      </c>
      <c r="J21" s="53">
        <f t="shared" si="3"/>
        <v>8044.7808000000005</v>
      </c>
    </row>
    <row r="22" spans="1:10" s="23" customFormat="1" ht="20.85" customHeight="1" x14ac:dyDescent="0.25">
      <c r="A22" s="51" t="s">
        <v>38</v>
      </c>
      <c r="B22" s="35">
        <v>10</v>
      </c>
      <c r="C22" s="36">
        <v>1</v>
      </c>
      <c r="D22" s="32">
        <f t="shared" si="6"/>
        <v>10</v>
      </c>
      <c r="E22" s="40">
        <v>14</v>
      </c>
      <c r="F22" s="16">
        <v>62.3</v>
      </c>
      <c r="G22" s="53">
        <f t="shared" si="4"/>
        <v>623</v>
      </c>
      <c r="H22" s="53">
        <f t="shared" si="1"/>
        <v>293.18380000000002</v>
      </c>
      <c r="I22" s="53">
        <f t="shared" si="5"/>
        <v>86.597000000000008</v>
      </c>
      <c r="J22" s="53">
        <f t="shared" si="3"/>
        <v>1002.7808</v>
      </c>
    </row>
    <row r="23" spans="1:10" s="23" customFormat="1" ht="20.85" customHeight="1" x14ac:dyDescent="0.25">
      <c r="A23" s="34"/>
      <c r="B23" s="35"/>
      <c r="C23" s="36"/>
      <c r="D23" s="32"/>
      <c r="E23" s="40"/>
      <c r="F23" s="16"/>
      <c r="G23" s="53"/>
      <c r="H23" s="53"/>
      <c r="I23" s="53"/>
      <c r="J23" s="53"/>
    </row>
    <row r="24" spans="1:10" s="23" customFormat="1" ht="20.85" customHeight="1" x14ac:dyDescent="0.25">
      <c r="A24" s="34"/>
      <c r="B24" s="35"/>
      <c r="C24" s="36"/>
      <c r="D24" s="32"/>
      <c r="E24" s="40"/>
      <c r="F24" s="16"/>
      <c r="G24" s="53"/>
      <c r="H24" s="53"/>
      <c r="I24" s="53"/>
      <c r="J24" s="53"/>
    </row>
    <row r="25" spans="1:10" s="23" customFormat="1" ht="20.85" customHeight="1" x14ac:dyDescent="0.25">
      <c r="A25" s="31"/>
      <c r="B25" s="32"/>
      <c r="C25" s="33"/>
      <c r="D25" s="32"/>
      <c r="E25" s="39"/>
      <c r="F25" s="42"/>
      <c r="G25" s="53"/>
      <c r="H25" s="53"/>
      <c r="I25" s="53"/>
      <c r="J25" s="53"/>
    </row>
    <row r="26" spans="1:10" s="23" customFormat="1" ht="18" customHeight="1" x14ac:dyDescent="0.25">
      <c r="A26" s="30" t="s">
        <v>18</v>
      </c>
      <c r="B26" s="17"/>
      <c r="C26" s="18"/>
      <c r="D26" s="17"/>
      <c r="E26" s="19"/>
      <c r="F26" s="20"/>
      <c r="G26" s="54"/>
      <c r="H26" s="54"/>
      <c r="I26" s="54"/>
      <c r="J26" s="54">
        <f>SUM(J5:J25)</f>
        <v>660580.52391903987</v>
      </c>
    </row>
  </sheetData>
  <mergeCells count="2">
    <mergeCell ref="E2:F2"/>
    <mergeCell ref="A1:J1"/>
  </mergeCells>
  <phoneticPr fontId="0" type="noConversion"/>
  <pageMargins left="0.5" right="0.5" top="0.75" bottom="0.3" header="0.5" footer="0.5"/>
  <pageSetup fitToHeight="3" orientation="landscape" r:id="rId1"/>
  <headerFooter alignWithMargins="0">
    <oddHeader>&amp;LAPHIS 79&amp;CWorksheet for Calculating Costs to the Federal Government for Information Collection&amp;R&amp;8Page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Form 79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Moxey, Joseph  - APHIS</cp:lastModifiedBy>
  <cp:lastPrinted>2019-03-12T18:43:44Z</cp:lastPrinted>
  <dcterms:created xsi:type="dcterms:W3CDTF">2001-05-15T11:23:39Z</dcterms:created>
  <dcterms:modified xsi:type="dcterms:W3CDTF">2020-03-31T13:30:32Z</dcterms:modified>
</cp:coreProperties>
</file>