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D\RULES\Info Collect\NOP-19-04 (Info Collect 20)\Draft Materials\"/>
    </mc:Choice>
  </mc:AlternateContent>
  <xr:revisionPtr revIDLastSave="0" documentId="13_ncr:1_{AE419F73-525B-4389-90EF-F0FFD5C9F285}" xr6:coauthVersionLast="41" xr6:coauthVersionMax="41" xr10:uidLastSave="{00000000-0000-0000-0000-000000000000}"/>
  <bookViews>
    <workbookView xWindow="-120" yWindow="-120" windowWidth="25440" windowHeight="15390" xr2:uid="{B0B46F45-61F5-451B-9232-B18B8FFA56ED}"/>
  </bookViews>
  <sheets>
    <sheet name="AMS Grid" sheetId="1" r:id="rId1"/>
  </sheets>
  <externalReferences>
    <externalReference r:id="rId2"/>
  </externalReferences>
  <definedNames>
    <definedName name="Inflate">[1]Product!$BM$6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0" i="1" l="1"/>
  <c r="H23" i="1" l="1"/>
  <c r="I58" i="1" l="1"/>
  <c r="J29" i="1" l="1"/>
  <c r="J76" i="1" l="1"/>
  <c r="L76" i="1" s="1"/>
  <c r="H50" i="1" l="1"/>
  <c r="H51" i="1" l="1"/>
  <c r="O51" i="1"/>
  <c r="H107" i="1" l="1"/>
  <c r="J73" i="1" l="1"/>
  <c r="L73" i="1" s="1"/>
  <c r="H72" i="1"/>
  <c r="H74" i="1"/>
  <c r="O58" i="1"/>
  <c r="O57" i="1"/>
  <c r="J72" i="1" l="1"/>
  <c r="L72" i="1" s="1"/>
  <c r="M72" i="1"/>
  <c r="O72" i="1" s="1"/>
  <c r="H82" i="1"/>
  <c r="H80" i="1"/>
  <c r="I80" i="1" s="1"/>
  <c r="H75" i="1"/>
  <c r="O79" i="1"/>
  <c r="L79" i="1"/>
  <c r="H54" i="1"/>
  <c r="O55" i="1"/>
  <c r="O54" i="1"/>
  <c r="J100" i="1" l="1"/>
  <c r="L100" i="1" s="1"/>
  <c r="M107" i="1"/>
  <c r="O106" i="1"/>
  <c r="J106" i="1"/>
  <c r="L106" i="1" s="1"/>
  <c r="O105" i="1"/>
  <c r="J105" i="1"/>
  <c r="L105" i="1" s="1"/>
  <c r="H59" i="1"/>
  <c r="O103" i="1"/>
  <c r="J103" i="1"/>
  <c r="L103" i="1" s="1"/>
  <c r="J27" i="1" l="1"/>
  <c r="L27" i="1" s="1"/>
  <c r="L29" i="1"/>
  <c r="J85" i="1"/>
  <c r="L85" i="1" s="1"/>
  <c r="O80" i="1"/>
  <c r="J83" i="1"/>
  <c r="L83" i="1" s="1"/>
  <c r="O82" i="1"/>
  <c r="J82" i="1"/>
  <c r="L82" i="1" s="1"/>
  <c r="J78" i="1"/>
  <c r="L78" i="1" s="1"/>
  <c r="O84" i="1"/>
  <c r="I81" i="1"/>
  <c r="L80" i="1" l="1"/>
  <c r="M59" i="1"/>
  <c r="L81" i="1" l="1"/>
  <c r="N36" i="1"/>
  <c r="N63" i="1" s="1"/>
  <c r="O77" i="1"/>
  <c r="J77" i="1"/>
  <c r="L77" i="1" s="1"/>
  <c r="O75" i="1"/>
  <c r="M86" i="1"/>
  <c r="H56" i="1"/>
  <c r="H53" i="1"/>
  <c r="H47" i="1"/>
  <c r="H49" i="1" s="1"/>
  <c r="O56" i="1"/>
  <c r="O53" i="1"/>
  <c r="O47" i="1"/>
  <c r="O99" i="1"/>
  <c r="O45" i="1"/>
  <c r="H22" i="1"/>
  <c r="O107" i="1" l="1"/>
  <c r="J84" i="1"/>
  <c r="J25" i="1" l="1"/>
  <c r="L25" i="1" s="1"/>
  <c r="J23" i="1"/>
  <c r="L23" i="1" s="1"/>
  <c r="J22" i="1"/>
  <c r="L22" i="1" s="1"/>
  <c r="J21" i="1"/>
  <c r="L21" i="1" s="1"/>
  <c r="J20" i="1"/>
  <c r="L20" i="1" s="1"/>
  <c r="O48" i="1"/>
  <c r="O59" i="1" s="1"/>
  <c r="J48" i="1"/>
  <c r="L48" i="1" s="1"/>
  <c r="J19" i="1"/>
  <c r="L19" i="1" s="1"/>
  <c r="O14" i="1"/>
  <c r="J14" i="1"/>
  <c r="L14" i="1" s="1"/>
  <c r="N30" i="1" l="1"/>
  <c r="N31" i="1" s="1"/>
  <c r="H17" i="1" l="1"/>
  <c r="H30" i="1" l="1"/>
  <c r="M15" i="1"/>
  <c r="L58" i="1"/>
  <c r="H31" i="1" l="1"/>
  <c r="J45" i="1"/>
  <c r="I46" i="1"/>
  <c r="J46" i="1" s="1"/>
  <c r="L46" i="1" s="1"/>
  <c r="J51" i="1" l="1"/>
  <c r="I51" i="1" s="1"/>
  <c r="J49" i="1"/>
  <c r="L49" i="1"/>
  <c r="L45" i="1"/>
  <c r="J99" i="1"/>
  <c r="J107" i="1" s="1"/>
  <c r="J75" i="1"/>
  <c r="L75" i="1" s="1"/>
  <c r="J47" i="1"/>
  <c r="M30" i="1"/>
  <c r="I45" i="1"/>
  <c r="K84" i="1" s="1"/>
  <c r="L84" i="1" s="1"/>
  <c r="I49" i="1" l="1"/>
  <c r="J50" i="1"/>
  <c r="I50" i="1" s="1"/>
  <c r="L47" i="1"/>
  <c r="I99" i="1"/>
  <c r="M31" i="1"/>
  <c r="L99" i="1"/>
  <c r="I47" i="1"/>
  <c r="L107" i="1" l="1"/>
  <c r="O86" i="1"/>
  <c r="J17" i="1" l="1"/>
  <c r="J74" i="1" s="1"/>
  <c r="I74" i="1" l="1"/>
  <c r="L74" i="1"/>
  <c r="I53" i="1"/>
  <c r="L17" i="1"/>
  <c r="J18" i="1" l="1"/>
  <c r="O15" i="1"/>
  <c r="J15" i="1"/>
  <c r="O30" i="1" l="1"/>
  <c r="O31" i="1" s="1"/>
  <c r="L18" i="1"/>
  <c r="L15" i="1"/>
  <c r="J86" i="1" l="1"/>
  <c r="L86" i="1"/>
  <c r="L50" i="1" l="1"/>
  <c r="J57" i="1"/>
  <c r="I57" i="1" l="1"/>
  <c r="L57" i="1"/>
  <c r="I52" i="1" l="1"/>
  <c r="J52" i="1" s="1"/>
  <c r="L52" i="1" s="1"/>
  <c r="I54" i="1"/>
  <c r="J54" i="1" s="1"/>
  <c r="L51" i="1"/>
  <c r="L54" i="1" l="1"/>
  <c r="J56" i="1"/>
  <c r="H26" i="1"/>
  <c r="L56" i="1" l="1"/>
  <c r="I56" i="1"/>
  <c r="J26" i="1"/>
  <c r="J53" i="1"/>
  <c r="H28" i="1" l="1"/>
  <c r="L53" i="1"/>
  <c r="L26" i="1"/>
  <c r="J28" i="1" l="1"/>
  <c r="J55" i="1"/>
  <c r="I55" i="1" l="1"/>
  <c r="L55" i="1"/>
  <c r="L59" i="1" s="1"/>
  <c r="J59" i="1"/>
  <c r="L28" i="1"/>
  <c r="L30" i="1" s="1"/>
  <c r="J30" i="1"/>
  <c r="J31" i="1" l="1"/>
  <c r="L31" i="1"/>
  <c r="L32" i="1" s="1"/>
  <c r="J32" i="1" l="1"/>
</calcChain>
</file>

<file path=xl/sharedStrings.xml><?xml version="1.0" encoding="utf-8"?>
<sst xmlns="http://schemas.openxmlformats.org/spreadsheetml/2006/main" count="367" uniqueCount="162">
  <si>
    <r>
      <t xml:space="preserve">INSTRUCTIONS:  </t>
    </r>
    <r>
      <rPr>
        <sz val="8"/>
        <rFont val="Times New Roman"/>
        <family val="1"/>
      </rPr>
      <t xml:space="preserve">Use this form when a single information collection document involves multiple reporting and recordkeeping requirements.  The totals of the figures in cols. should be entered in item 13 of OMB-83-1: cols. (D) &amp;/or (I) = 13a (respondent is only counted once); cols. F &amp; I = 13b; cols. H &amp; K = 13c. (F)Total/(D)Total = (E)Average     (H)Total/(F)Total = (G)Average     (K)Total/(I)Total = (J)Average
</t>
    </r>
    <r>
      <rPr>
        <b/>
        <sz val="8"/>
        <rFont val="Times New Roman"/>
        <family val="1"/>
      </rPr>
      <t xml:space="preserve">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</t>
    </r>
  </si>
  <si>
    <t>TITLE OF INFORMATION COLLECTION DOCUMENT</t>
  </si>
  <si>
    <t>OMB NO.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</si>
  <si>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</si>
  <si>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</si>
  <si>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</si>
  <si>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</si>
  <si>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</si>
  <si>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</si>
  <si>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</si>
  <si>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</si>
  <si>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</si>
  <si>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</si>
  <si>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</si>
  <si>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</si>
  <si>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</si>
  <si>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</si>
  <si>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</si>
  <si>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</si>
  <si>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</si>
  <si>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</si>
  <si>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</si>
  <si>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</si>
  <si>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</si>
  <si>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</si>
  <si>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</si>
  <si>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</si>
  <si>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</si>
  <si>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</si>
  <si>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</si>
  <si>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</si>
  <si>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</si>
  <si>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</si>
  <si>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</si>
  <si>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</si>
  <si>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</si>
  <si>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</si>
  <si>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</si>
  <si>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</si>
  <si>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</si>
  <si>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</si>
  <si>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</si>
  <si>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</si>
  <si>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</si>
  <si>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</si>
  <si>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</si>
  <si>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</si>
  <si>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None</t>
  </si>
  <si>
    <t>205.103</t>
  </si>
  <si>
    <t>TOTAL OF ALL PAGES</t>
  </si>
  <si>
    <t>TOTAL -  "F30" = OMB 831, 13 b;  "H30" = OMB 831, 13c</t>
  </si>
  <si>
    <t>205.404(b)   205.406(d)</t>
  </si>
  <si>
    <t>TM-10CG</t>
  </si>
  <si>
    <t>205.500(c)(2)</t>
  </si>
  <si>
    <t>NOP 2110-1</t>
  </si>
  <si>
    <t>205.501 (a)(4)-(a)(6)</t>
  </si>
  <si>
    <t xml:space="preserve">National Organic Program: Strengthening Organic Enforcement Proposed Rule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</si>
  <si>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205.402</t>
  </si>
  <si>
    <r>
      <rPr>
        <b/>
        <sz val="8"/>
        <rFont val="Times New Roman"/>
        <family val="1"/>
      </rPr>
      <t xml:space="preserve">INSTRUCTIONS: </t>
    </r>
    <r>
      <rPr>
        <sz val="8"/>
        <rFont val="Times New Roman"/>
        <family val="1"/>
      </rPr>
      <t xml:space="preserve"> Use this form when a single information collection document involves multiple reporting and recordkeeping requirements.  The totals of the figures in cols. should be entered in item 13 of OMB-83-1: cols. (D) &amp;/or (I) = 13a (respondent is only counted once); cols. F &amp; I = 13b; cols. H &amp; K = 13c. (F)Total/(D)Total = (E)Average     (H)Total/(F)Total = (G)Average     (K)Total/(I)Total = (J)Average
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</si>
  <si>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 xml:space="preserve"> PRODUCERS and HANDLERS SUBTOTAL</t>
  </si>
  <si>
    <t>Producers and Handlers (Operations)</t>
  </si>
  <si>
    <t>205.101(c)</t>
  </si>
  <si>
    <t>Certified operators  maintain records for not less than 5 years</t>
  </si>
  <si>
    <t xml:space="preserve">205.301 </t>
  </si>
  <si>
    <t>205.301</t>
  </si>
  <si>
    <t>205.303- 205.311</t>
  </si>
  <si>
    <t>certified  handlers ensure that labels comply with the requirements for labeling food as organic</t>
  </si>
  <si>
    <t>205.306</t>
  </si>
  <si>
    <t>livestock feed handlers ensure that labels comply with the requirements for livestock feed</t>
  </si>
  <si>
    <t>205.401(c)</t>
  </si>
  <si>
    <t xml:space="preserve">None </t>
  </si>
  <si>
    <t>205.405(b) (2)</t>
  </si>
  <si>
    <t xml:space="preserve">Subpart C - Production &amp; Handling Requirements and E --Certification    </t>
  </si>
  <si>
    <t xml:space="preserve">Pasture Practice Standards (Documentation) Pasture Recordkeeping by Certified Operations (Maintenance) </t>
  </si>
  <si>
    <t>205.402(b)(2)</t>
  </si>
  <si>
    <t>agents provide applicant with a copy of test results for any samples taken by inspectors</t>
  </si>
  <si>
    <t>205.405(b)(1) &amp; (b)(3)</t>
  </si>
  <si>
    <t>0581-renewal</t>
  </si>
  <si>
    <r>
      <rPr>
        <b/>
        <sz val="9"/>
        <rFont val="Arial"/>
        <family val="2"/>
      </rPr>
      <t xml:space="preserve">New operations submit their initial organic system plan: </t>
    </r>
    <r>
      <rPr>
        <sz val="9"/>
        <rFont val="Arial"/>
        <family val="2"/>
      </rPr>
      <t>all practices and procedures, substances used, recordkeeping systems, and other information as necessary</t>
    </r>
  </si>
  <si>
    <r>
      <rPr>
        <b/>
        <sz val="9"/>
        <rFont val="Arial"/>
        <family val="2"/>
      </rPr>
      <t xml:space="preserve">Current certified operations submit updated Organic System Plan (OSP) - </t>
    </r>
    <r>
      <rPr>
        <sz val="9"/>
        <rFont val="Arial"/>
        <family val="2"/>
      </rPr>
      <t>update all practices and procedures, substances used, recordkeeping systems, and other information as necessary</t>
    </r>
  </si>
  <si>
    <t>205.405(a)   205.406(c)    205.662(a)</t>
  </si>
  <si>
    <t>205.403                    205.406(b)</t>
  </si>
  <si>
    <t>inspectors provide on-site inspection reports to the certifying agent, annual</t>
  </si>
  <si>
    <t>agents issue certificates of organic operation, annual and updated certificates</t>
  </si>
  <si>
    <t>205.405(c)(3)       205.501(a)(15)(i)</t>
  </si>
  <si>
    <t>205.501(c)(3)    205.665(f)</t>
  </si>
  <si>
    <r>
      <rPr>
        <b/>
        <sz val="9"/>
        <rFont val="Arial"/>
        <family val="2"/>
      </rPr>
      <t>NOP Import Certificate</t>
    </r>
    <r>
      <rPr>
        <sz val="9"/>
        <rFont val="Arial"/>
        <family val="2"/>
      </rPr>
      <t xml:space="preserve"> is a condition of international equivalency arrangements</t>
    </r>
  </si>
  <si>
    <t>205.504(d)(3)</t>
  </si>
  <si>
    <t>agents provide results of any accreditation done by another accrediting body</t>
  </si>
  <si>
    <t>205.504</t>
  </si>
  <si>
    <t>TM-11</t>
  </si>
  <si>
    <t>205.505(b)</t>
  </si>
  <si>
    <t>private agents provide additional assurances with statements of agreement</t>
  </si>
  <si>
    <t>205.507(b)      205.665(g)</t>
  </si>
  <si>
    <r>
      <t xml:space="preserve">Subpart D - Labels,  Labeling, and Market Information - </t>
    </r>
    <r>
      <rPr>
        <sz val="9"/>
        <rFont val="Arial"/>
        <family val="2"/>
      </rPr>
      <t>certified handlers determine composition of products to be labeled</t>
    </r>
  </si>
  <si>
    <t>205.200, .201, .400, .406, .401, &amp;.406</t>
  </si>
  <si>
    <t xml:space="preserve">livestock feed handlers determine composition of feed </t>
  </si>
  <si>
    <t>205.510(a)(3)</t>
  </si>
  <si>
    <t>Agents report measures implemented at request of Administrator, annual</t>
  </si>
  <si>
    <t>205.662(c)</t>
  </si>
  <si>
    <t>205.662(e)</t>
  </si>
  <si>
    <t>205.663</t>
  </si>
  <si>
    <t>Accredited Certifying Agents - Certification</t>
  </si>
  <si>
    <t>Accredited Certifying Agents - Accreditation</t>
  </si>
  <si>
    <t xml:space="preserve">205.670(d) &amp; (e)  </t>
  </si>
  <si>
    <t>205.670(f)</t>
  </si>
  <si>
    <t>205.681(a)</t>
  </si>
  <si>
    <t>205.681(b)</t>
  </si>
  <si>
    <r>
      <rPr>
        <b/>
        <sz val="9"/>
        <rFont val="Arial"/>
        <family val="2"/>
      </rPr>
      <t>Adverse Action Appeal Process</t>
    </r>
    <r>
      <rPr>
        <sz val="9"/>
        <rFont val="Arial"/>
        <family val="2"/>
      </rPr>
      <t xml:space="preserve"> applicants for accreditation or accredited agents appeal adverse decisions to Administrator</t>
    </r>
  </si>
  <si>
    <t>205.621(a)</t>
  </si>
  <si>
    <t>205.621(c)</t>
  </si>
  <si>
    <t xml:space="preserve">Accredited Certifying Agents - Certification SUBTOTAL </t>
  </si>
  <si>
    <t>agents recommend that NOP issue a temporary variance and notifies certified operations of any variance</t>
  </si>
  <si>
    <t>Accredited Certifying Agents - Accreditation SUBTOTAL</t>
  </si>
  <si>
    <t>Subpart E Certification - On-site Inspections</t>
  </si>
  <si>
    <t>205.607</t>
  </si>
  <si>
    <t>Petitioners petition to amend the National List</t>
  </si>
  <si>
    <r>
      <t xml:space="preserve">State Organic Programs
</t>
    </r>
    <r>
      <rPr>
        <sz val="9"/>
        <rFont val="Arial"/>
        <family val="2"/>
      </rPr>
      <t>States submit proposed State organic program to Secretary</t>
    </r>
  </si>
  <si>
    <t>States update State organic  program to the Secretary.</t>
  </si>
  <si>
    <t>Subpart G Administrative - Petitioners</t>
  </si>
  <si>
    <t xml:space="preserve">205.103 &amp;.237 </t>
  </si>
  <si>
    <t xml:space="preserve"> SUBTOTAL</t>
  </si>
  <si>
    <t>Subpart G Administrative -State Organic Program</t>
  </si>
  <si>
    <t>Inspectors have 10 hours of training per year.  Calculated as two (2) 5 hour trainings.</t>
  </si>
  <si>
    <t xml:space="preserve">205.501 (a)(2-4), (6-7), (11)(v), (15) &amp; (20-21);  205.503 (a -b), (d)(1-2) &amp; (c-e); 205.504(a -e); 205.510(a)(1-2), and 205.642 </t>
  </si>
  <si>
    <r>
      <t xml:space="preserve">Accreditation of Certifying Agents -  Form TM-10CG - </t>
    </r>
    <r>
      <rPr>
        <sz val="9"/>
        <rFont val="Arial"/>
        <family val="2"/>
      </rPr>
      <t>Provide Policies, Procedures, Evidence of Expertise and Ability,  describe organizational units, primary location, areas of certification (crops, livestock, &amp; handling), States &amp; foreign countries where they operate, lists of currently certified operations, conduct &amp; provide results of performance evaluations of personnel &amp; inspectors, conduct program evaluations of their certification activities,  provide procedures for  residue testing, and other information that will assist in evaluating their application, and comply with any other requirements</t>
    </r>
  </si>
  <si>
    <t>205.501(a)(8)</t>
  </si>
  <si>
    <t>agents provide information to applicants seeking certification</t>
  </si>
  <si>
    <t>205.501(a)(18)</t>
  </si>
  <si>
    <t>agents notify inspector of certifying agent's certification decision of an operation that the inspector evaluated.</t>
  </si>
  <si>
    <t>205.501(a)(20)</t>
  </si>
  <si>
    <t>205.405 (c)(1)(ii), 205.405(c) (2)</t>
  </si>
  <si>
    <t>States and agents report to health agencies any findings of pesticide residues that exceed regulatory tolerances.</t>
  </si>
  <si>
    <t>agents demonstrate the ability to comply with State Organic Program's additional requirements</t>
  </si>
  <si>
    <t>205.670(g)</t>
  </si>
  <si>
    <t>States and agents provide test results to the public</t>
  </si>
  <si>
    <r>
      <t>Review of Application/Updates</t>
    </r>
    <r>
      <rPr>
        <sz val="9"/>
        <rFont val="Arial"/>
        <family val="2"/>
      </rPr>
      <t xml:space="preserve">
agents review and process applications/updates received for completeness and viability, communicate findings to applicant, schedule on-site inspections, and provide operations copy of their on-site inspection.  </t>
    </r>
  </si>
  <si>
    <t>Agents set up accounts in Organic Integrity Database and upload basic data on all operations</t>
  </si>
  <si>
    <t xml:space="preserve"> Operators submit names of other agents to whom applications were sent dates, &amp; outcomes of noncompliance actions</t>
  </si>
  <si>
    <t xml:space="preserve">Subpart E - Certification of Operations </t>
  </si>
  <si>
    <t>Operators submit new application to another agent</t>
  </si>
  <si>
    <r>
      <t xml:space="preserve">Mediation </t>
    </r>
    <r>
      <rPr>
        <sz val="9"/>
        <rFont val="Arial"/>
        <family val="2"/>
      </rPr>
      <t>applicants for certification or certified operations request mediation</t>
    </r>
  </si>
  <si>
    <r>
      <rPr>
        <b/>
        <sz val="9"/>
        <rFont val="Arial"/>
        <family val="2"/>
      </rPr>
      <t xml:space="preserve">Suspensions or Revocations of Accreditation </t>
    </r>
    <r>
      <rPr>
        <sz val="9"/>
        <rFont val="Arial"/>
        <family val="2"/>
      </rPr>
      <t>Agents that are suspended or revoked transfer records to Secretary and make them available to State officials</t>
    </r>
  </si>
  <si>
    <t>Certification Review Personnel have 10 hours of training per year.  Calculated as two (2) 5 hour trainings.</t>
  </si>
  <si>
    <r>
      <t xml:space="preserve">Export Certificates </t>
    </r>
    <r>
      <rPr>
        <sz val="9"/>
        <rFont val="Arial"/>
        <family val="2"/>
      </rPr>
      <t xml:space="preserve">agents issue </t>
    </r>
  </si>
  <si>
    <t>`</t>
  </si>
  <si>
    <t>205.504(d)(2)</t>
  </si>
  <si>
    <t>Agents provide inspec. Repts. &amp; evaluation documents for operations certified.  Agents only provide examples of 3 inspection reports each year, not all operations.</t>
  </si>
  <si>
    <t>205.29</t>
  </si>
  <si>
    <t>205.405(c) (1)(i)</t>
  </si>
  <si>
    <t xml:space="preserve">Operators describe corrective actions taken or rebut the non-compliance. 75% of operations with noncompliances. </t>
  </si>
  <si>
    <t xml:space="preserve">Agents deny certification when applicants' noncompliances are not sufficiently corrected or when applicants fail to respond to notices of noncompliance. </t>
  </si>
  <si>
    <t xml:space="preserve">Agents approve corrective actions of new applicants and existing operations, and issue certificates of organic operation to operator. </t>
  </si>
  <si>
    <t>Agents/State notify operators of proposed suspension or revocation when operations' noncompliances are not sufficiently corrected or when operations fail to respond to notices of noncompliance</t>
  </si>
  <si>
    <t xml:space="preserve">Agents/States notify operators of suspension or revocation </t>
  </si>
  <si>
    <t>Agents send Administrator notification of approvals or denials and adverse actions</t>
  </si>
  <si>
    <r>
      <t xml:space="preserve">Residue Testing: </t>
    </r>
    <r>
      <rPr>
        <sz val="9"/>
        <rFont val="Arial"/>
        <family val="2"/>
      </rPr>
      <t>A certifying agent must, on an annual basis, sample and test from a minimum of five percent of the operations it certifies.</t>
    </r>
  </si>
  <si>
    <r>
      <rPr>
        <b/>
        <sz val="9"/>
        <rFont val="Arial"/>
        <family val="2"/>
      </rPr>
      <t>Noncompliance Procedures of Operations</t>
    </r>
    <r>
      <rPr>
        <sz val="9"/>
        <rFont val="Arial"/>
        <family val="2"/>
      </rPr>
      <t xml:space="preserve">
agents provide written notification to operators of noncompliances (10% of operations)</t>
    </r>
  </si>
  <si>
    <r>
      <t xml:space="preserve">Adverse Action Appeal Process </t>
    </r>
    <r>
      <rPr>
        <sz val="9"/>
        <rFont val="Arial"/>
        <family val="2"/>
      </rPr>
      <t>applicants for certification or certified operators appeal adverse decisions to Administrator (actual #)</t>
    </r>
  </si>
  <si>
    <r>
      <t xml:space="preserve">Subpart B -- APPLICABILITY </t>
    </r>
    <r>
      <rPr>
        <sz val="9"/>
        <rFont val="Arial"/>
        <family val="2"/>
      </rPr>
      <t xml:space="preserve">  exempt producers and handlers (11.5% of current total certified that are exempt from organic certification) document compliance and maintain records for not less than 3 years.
</t>
    </r>
  </si>
  <si>
    <r>
      <rPr>
        <b/>
        <sz val="8"/>
        <rFont val="Times New Roman"/>
        <family val="1"/>
      </rPr>
      <t xml:space="preserve">INSTRUCTIONS: </t>
    </r>
    <r>
      <rPr>
        <sz val="8"/>
        <rFont val="Times New Roman"/>
        <family val="1"/>
      </rPr>
      <t xml:space="preserve"> Use this form when a single information collection document involves multiple reporting and recordkeeping requirements.  The totals of the figures in cols. should be entered in item 13 of OMB-83-1: cols. (D) &amp;/or (I) = 13a (respondent is only counted once); cols. F &amp; I = 13b; cols. H &amp; K = 13c. (F)Total/(D)Total = (E)Average     (H)Total/(F)Total = (G)Average     (K)Total/(I)Total = (J)Average.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</si>
  <si>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r>
      <t xml:space="preserve">Denial of Accreditation                                            </t>
    </r>
    <r>
      <rPr>
        <sz val="9"/>
        <rFont val="Arial"/>
        <family val="2"/>
      </rPr>
      <t xml:space="preserve">   Applicants may either appeal the decision or describe actions taken to correct the deficiencies  an agent that is suspended may submit a request for accreditation with corrections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</si>
</sst>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7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6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7.5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6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b/>
      <sz val="9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sz val="6"/>
      <color rgb="FFFF0000"/>
      <name val="Times New Roman"/>
      <family val="1"/>
    </font>
    <font>
      <sz val="10"/>
      <name val="Calibri"/>
      <family val="2"/>
      <scheme val="minor"/>
    </font>
    <font>
      <sz val="10"/>
      <color rgb="FF7030A0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310">
    <xf numFmtId="0" fontId="0" fillId="0" borderId="0" xfId="0"/>
    <xf numFmtId="0" fontId="5" fillId="0" borderId="0" xfId="0" applyFont="1" applyFill="1"/>
    <xf numFmtId="2" fontId="5" fillId="0" borderId="5" xfId="0" applyNumberFormat="1" applyFont="1" applyFill="1" applyBorder="1" applyProtection="1"/>
    <xf numFmtId="0" fontId="5" fillId="0" borderId="4" xfId="0" applyFont="1" applyFill="1" applyBorder="1" applyAlignment="1" applyProtection="1">
      <alignment wrapText="1"/>
    </xf>
    <xf numFmtId="0" fontId="5" fillId="0" borderId="0" xfId="0" applyFont="1" applyFill="1" applyBorder="1" applyProtection="1"/>
    <xf numFmtId="0" fontId="5" fillId="0" borderId="5" xfId="0" applyFont="1" applyFill="1" applyBorder="1" applyProtection="1"/>
    <xf numFmtId="2" fontId="13" fillId="0" borderId="5" xfId="0" applyNumberFormat="1" applyFont="1" applyFill="1" applyBorder="1" applyAlignment="1" applyProtection="1">
      <alignment horizontal="center"/>
    </xf>
    <xf numFmtId="0" fontId="13" fillId="0" borderId="10" xfId="0" applyFont="1" applyFill="1" applyBorder="1" applyAlignment="1" applyProtection="1">
      <alignment horizontal="center" wrapText="1"/>
    </xf>
    <xf numFmtId="2" fontId="13" fillId="0" borderId="10" xfId="0" applyNumberFormat="1" applyFont="1" applyFill="1" applyBorder="1" applyAlignment="1" applyProtection="1">
      <alignment horizontal="center"/>
    </xf>
    <xf numFmtId="43" fontId="13" fillId="0" borderId="10" xfId="0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wrapText="1"/>
    </xf>
    <xf numFmtId="0" fontId="10" fillId="0" borderId="11" xfId="0" applyFont="1" applyFill="1" applyBorder="1" applyAlignment="1" applyProtection="1">
      <alignment horizontal="center" wrapText="1"/>
    </xf>
    <xf numFmtId="2" fontId="10" fillId="0" borderId="7" xfId="0" applyNumberFormat="1" applyFont="1" applyFill="1" applyBorder="1" applyAlignment="1" applyProtection="1">
      <alignment horizontal="center"/>
    </xf>
    <xf numFmtId="2" fontId="10" fillId="0" borderId="11" xfId="0" applyNumberFormat="1" applyFont="1" applyFill="1" applyBorder="1" applyAlignment="1" applyProtection="1">
      <alignment horizontal="center"/>
    </xf>
    <xf numFmtId="43" fontId="10" fillId="0" borderId="11" xfId="0" applyNumberFormat="1" applyFont="1" applyFill="1" applyBorder="1" applyAlignment="1" applyProtection="1">
      <alignment horizontal="center"/>
    </xf>
    <xf numFmtId="49" fontId="6" fillId="0" borderId="5" xfId="0" applyNumberFormat="1" applyFont="1" applyFill="1" applyBorder="1" applyAlignment="1" applyProtection="1">
      <alignment horizontal="left" vertical="center" wrapText="1"/>
      <protection locked="0"/>
    </xf>
    <xf numFmtId="2" fontId="6" fillId="0" borderId="5" xfId="0" applyNumberFormat="1" applyFont="1" applyFill="1" applyBorder="1" applyAlignment="1" applyProtection="1">
      <alignment vertical="center"/>
      <protection locked="0"/>
    </xf>
    <xf numFmtId="2" fontId="6" fillId="0" borderId="10" xfId="0" applyNumberFormat="1" applyFont="1" applyFill="1" applyBorder="1" applyAlignment="1" applyProtection="1">
      <alignment vertical="center"/>
      <protection locked="0"/>
    </xf>
    <xf numFmtId="2" fontId="6" fillId="0" borderId="0" xfId="0" applyNumberFormat="1" applyFont="1" applyFill="1" applyBorder="1" applyAlignment="1" applyProtection="1">
      <alignment vertical="center"/>
    </xf>
    <xf numFmtId="43" fontId="6" fillId="0" borderId="10" xfId="0" applyNumberFormat="1" applyFont="1" applyFill="1" applyBorder="1" applyAlignment="1" applyProtection="1">
      <alignment vertical="center"/>
      <protection locked="0"/>
    </xf>
    <xf numFmtId="49" fontId="6" fillId="0" borderId="7" xfId="0" applyNumberFormat="1" applyFont="1" applyFill="1" applyBorder="1" applyAlignment="1" applyProtection="1">
      <alignment horizontal="left" vertical="center" wrapText="1"/>
      <protection locked="0"/>
    </xf>
    <xf numFmtId="2" fontId="6" fillId="0" borderId="7" xfId="0" applyNumberFormat="1" applyFont="1" applyFill="1" applyBorder="1" applyAlignment="1" applyProtection="1">
      <alignment vertical="center"/>
      <protection locked="0"/>
    </xf>
    <xf numFmtId="2" fontId="6" fillId="0" borderId="11" xfId="0" applyNumberFormat="1" applyFont="1" applyFill="1" applyBorder="1" applyAlignment="1" applyProtection="1">
      <alignment vertical="center"/>
      <protection locked="0"/>
    </xf>
    <xf numFmtId="2" fontId="6" fillId="0" borderId="6" xfId="0" applyNumberFormat="1" applyFont="1" applyFill="1" applyBorder="1" applyAlignment="1" applyProtection="1">
      <alignment vertical="center"/>
    </xf>
    <xf numFmtId="0" fontId="6" fillId="0" borderId="0" xfId="0" applyFont="1" applyFill="1"/>
    <xf numFmtId="49" fontId="6" fillId="2" borderId="5" xfId="0" applyNumberFormat="1" applyFont="1" applyFill="1" applyBorder="1" applyAlignment="1" applyProtection="1">
      <alignment horizontal="left" vertical="center" wrapText="1"/>
      <protection locked="0"/>
    </xf>
    <xf numFmtId="2" fontId="6" fillId="2" borderId="10" xfId="0" applyNumberFormat="1" applyFont="1" applyFill="1" applyBorder="1" applyAlignment="1" applyProtection="1">
      <alignment vertical="center"/>
      <protection locked="0"/>
    </xf>
    <xf numFmtId="2" fontId="6" fillId="2" borderId="0" xfId="0" applyNumberFormat="1" applyFont="1" applyFill="1" applyBorder="1" applyAlignment="1" applyProtection="1">
      <alignment vertical="center"/>
    </xf>
    <xf numFmtId="43" fontId="6" fillId="2" borderId="10" xfId="0" applyNumberFormat="1" applyFont="1" applyFill="1" applyBorder="1" applyAlignment="1" applyProtection="1">
      <alignment vertical="center"/>
      <protection locked="0"/>
    </xf>
    <xf numFmtId="2" fontId="15" fillId="0" borderId="5" xfId="0" applyNumberFormat="1" applyFont="1" applyFill="1" applyBorder="1" applyAlignment="1" applyProtection="1">
      <alignment vertical="center"/>
      <protection locked="0"/>
    </xf>
    <xf numFmtId="49" fontId="6" fillId="0" borderId="9" xfId="0" applyNumberFormat="1" applyFont="1" applyFill="1" applyBorder="1" applyAlignment="1" applyProtection="1">
      <alignment horizontal="left" vertical="center" wrapText="1"/>
    </xf>
    <xf numFmtId="49" fontId="6" fillId="0" borderId="15" xfId="0" applyNumberFormat="1" applyFont="1" applyFill="1" applyBorder="1" applyAlignment="1" applyProtection="1">
      <alignment horizontal="left" vertical="center" wrapText="1"/>
    </xf>
    <xf numFmtId="2" fontId="6" fillId="0" borderId="18" xfId="0" applyNumberFormat="1" applyFont="1" applyFill="1" applyBorder="1" applyAlignment="1" applyProtection="1">
      <alignment vertical="center"/>
    </xf>
    <xf numFmtId="2" fontId="6" fillId="0" borderId="15" xfId="0" applyNumberFormat="1" applyFont="1" applyFill="1" applyBorder="1" applyAlignment="1" applyProtection="1">
      <alignment vertical="center"/>
    </xf>
    <xf numFmtId="43" fontId="14" fillId="0" borderId="15" xfId="0" applyNumberFormat="1" applyFont="1" applyFill="1" applyBorder="1" applyAlignment="1" applyProtection="1">
      <alignment vertical="center"/>
    </xf>
    <xf numFmtId="43" fontId="6" fillId="0" borderId="15" xfId="0" applyNumberFormat="1" applyFont="1" applyFill="1" applyBorder="1" applyAlignment="1" applyProtection="1">
      <alignment vertical="center"/>
    </xf>
    <xf numFmtId="43" fontId="16" fillId="0" borderId="15" xfId="0" applyNumberFormat="1" applyFont="1" applyFill="1" applyBorder="1" applyAlignment="1" applyProtection="1">
      <alignment vertical="center"/>
    </xf>
    <xf numFmtId="0" fontId="6" fillId="0" borderId="0" xfId="0" applyFont="1" applyFill="1" applyBorder="1"/>
    <xf numFmtId="1" fontId="6" fillId="0" borderId="0" xfId="0" applyNumberFormat="1" applyFont="1" applyFill="1" applyBorder="1" applyAlignment="1" applyProtection="1">
      <alignment horizontal="left" vertical="center"/>
    </xf>
    <xf numFmtId="49" fontId="14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left" vertical="center" wrapText="1"/>
    </xf>
    <xf numFmtId="43" fontId="6" fillId="0" borderId="0" xfId="0" applyNumberFormat="1" applyFont="1" applyFill="1" applyBorder="1" applyAlignment="1" applyProtection="1">
      <alignment vertical="center"/>
    </xf>
    <xf numFmtId="49" fontId="14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5" xfId="0" applyNumberFormat="1" applyFont="1" applyFill="1" applyBorder="1" applyAlignment="1" applyProtection="1">
      <alignment vertical="center" wrapText="1"/>
      <protection locked="0"/>
    </xf>
    <xf numFmtId="2" fontId="17" fillId="0" borderId="5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/>
    <xf numFmtId="4" fontId="3" fillId="0" borderId="0" xfId="0" applyNumberFormat="1" applyFont="1" applyFill="1" applyBorder="1" applyAlignment="1" applyProtection="1">
      <alignment wrapText="1"/>
    </xf>
    <xf numFmtId="4" fontId="13" fillId="0" borderId="10" xfId="0" applyNumberFormat="1" applyFont="1" applyFill="1" applyBorder="1" applyAlignment="1" applyProtection="1">
      <alignment horizontal="center"/>
    </xf>
    <xf numFmtId="4" fontId="10" fillId="0" borderId="11" xfId="0" applyNumberFormat="1" applyFont="1" applyFill="1" applyBorder="1" applyAlignment="1" applyProtection="1">
      <alignment horizontal="center"/>
    </xf>
    <xf numFmtId="4" fontId="6" fillId="0" borderId="10" xfId="0" applyNumberFormat="1" applyFont="1" applyFill="1" applyBorder="1" applyAlignment="1">
      <alignment vertical="center"/>
    </xf>
    <xf numFmtId="4" fontId="6" fillId="0" borderId="11" xfId="0" applyNumberFormat="1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vertical="center"/>
    </xf>
    <xf numFmtId="4" fontId="16" fillId="0" borderId="15" xfId="0" applyNumberFormat="1" applyFont="1" applyFill="1" applyBorder="1" applyAlignment="1" applyProtection="1">
      <alignment vertical="center"/>
    </xf>
    <xf numFmtId="4" fontId="0" fillId="0" borderId="0" xfId="0" applyNumberFormat="1"/>
    <xf numFmtId="4" fontId="5" fillId="0" borderId="0" xfId="0" applyNumberFormat="1" applyFont="1" applyFill="1"/>
    <xf numFmtId="43" fontId="0" fillId="0" borderId="0" xfId="0" applyNumberFormat="1"/>
    <xf numFmtId="0" fontId="0" fillId="0" borderId="0" xfId="0" applyBorder="1"/>
    <xf numFmtId="2" fontId="3" fillId="0" borderId="0" xfId="0" applyNumberFormat="1" applyFont="1" applyFill="1" applyBorder="1" applyAlignment="1" applyProtection="1">
      <alignment wrapText="1"/>
    </xf>
    <xf numFmtId="2" fontId="3" fillId="0" borderId="5" xfId="0" applyNumberFormat="1" applyFont="1" applyFill="1" applyBorder="1" applyAlignment="1" applyProtection="1">
      <alignment wrapText="1"/>
    </xf>
    <xf numFmtId="2" fontId="3" fillId="0" borderId="4" xfId="0" applyNumberFormat="1" applyFont="1" applyFill="1" applyBorder="1" applyAlignment="1" applyProtection="1">
      <alignment wrapText="1"/>
    </xf>
    <xf numFmtId="1" fontId="6" fillId="0" borderId="36" xfId="0" applyNumberFormat="1" applyFont="1" applyFill="1" applyBorder="1" applyAlignment="1" applyProtection="1">
      <alignment horizontal="left" vertical="center"/>
    </xf>
    <xf numFmtId="43" fontId="6" fillId="0" borderId="32" xfId="0" applyNumberFormat="1" applyFont="1" applyFill="1" applyBorder="1" applyAlignment="1" applyProtection="1">
      <alignment vertical="center"/>
    </xf>
    <xf numFmtId="0" fontId="5" fillId="0" borderId="28" xfId="0" applyFont="1" applyFill="1" applyBorder="1" applyProtection="1"/>
    <xf numFmtId="0" fontId="5" fillId="0" borderId="33" xfId="0" applyFont="1" applyFill="1" applyBorder="1" applyProtection="1"/>
    <xf numFmtId="2" fontId="13" fillId="0" borderId="26" xfId="0" applyNumberFormat="1" applyFont="1" applyFill="1" applyBorder="1" applyAlignment="1" applyProtection="1">
      <alignment horizontal="center"/>
    </xf>
    <xf numFmtId="0" fontId="13" fillId="0" borderId="33" xfId="0" applyFont="1" applyFill="1" applyBorder="1" applyAlignment="1" applyProtection="1">
      <alignment horizontal="center"/>
    </xf>
    <xf numFmtId="2" fontId="13" fillId="0" borderId="31" xfId="0" applyNumberFormat="1" applyFont="1" applyFill="1" applyBorder="1" applyAlignment="1" applyProtection="1">
      <alignment horizontal="center"/>
    </xf>
    <xf numFmtId="0" fontId="10" fillId="0" borderId="35" xfId="0" applyFont="1" applyFill="1" applyBorder="1" applyAlignment="1" applyProtection="1">
      <alignment horizontal="center"/>
    </xf>
    <xf numFmtId="2" fontId="10" fillId="0" borderId="39" xfId="0" applyNumberFormat="1" applyFont="1" applyFill="1" applyBorder="1" applyAlignment="1" applyProtection="1">
      <alignment horizontal="center"/>
    </xf>
    <xf numFmtId="49" fontId="2" fillId="0" borderId="25" xfId="0" applyNumberFormat="1" applyFont="1" applyFill="1" applyBorder="1" applyAlignment="1" applyProtection="1">
      <alignment horizontal="left" vertical="center" wrapText="1"/>
      <protection locked="0"/>
    </xf>
    <xf numFmtId="2" fontId="6" fillId="0" borderId="26" xfId="0" applyNumberFormat="1" applyFont="1" applyFill="1" applyBorder="1" applyAlignment="1" applyProtection="1">
      <alignment vertical="center"/>
      <protection locked="0"/>
    </xf>
    <xf numFmtId="49" fontId="2" fillId="0" borderId="40" xfId="0" applyNumberFormat="1" applyFont="1" applyFill="1" applyBorder="1" applyAlignment="1" applyProtection="1">
      <alignment horizontal="left" vertical="center" wrapText="1"/>
      <protection locked="0"/>
    </xf>
    <xf numFmtId="2" fontId="6" fillId="0" borderId="39" xfId="0" applyNumberFormat="1" applyFont="1" applyFill="1" applyBorder="1" applyAlignment="1" applyProtection="1">
      <alignment vertical="center"/>
      <protection locked="0"/>
    </xf>
    <xf numFmtId="49" fontId="2" fillId="0" borderId="25" xfId="0" applyNumberFormat="1" applyFont="1" applyFill="1" applyBorder="1" applyAlignment="1" applyProtection="1">
      <alignment horizontal="left" vertical="top" wrapText="1"/>
      <protection locked="0"/>
    </xf>
    <xf numFmtId="0" fontId="21" fillId="0" borderId="0" xfId="0" applyFont="1" applyBorder="1" applyAlignment="1">
      <alignment vertical="center"/>
    </xf>
    <xf numFmtId="1" fontId="6" fillId="0" borderId="28" xfId="0" applyNumberFormat="1" applyFont="1" applyFill="1" applyBorder="1" applyAlignment="1" applyProtection="1">
      <alignment horizontal="left" vertical="center"/>
    </xf>
    <xf numFmtId="2" fontId="3" fillId="0" borderId="0" xfId="0" applyNumberFormat="1" applyFont="1" applyFill="1" applyBorder="1" applyProtection="1"/>
    <xf numFmtId="49" fontId="6" fillId="0" borderId="27" xfId="0" applyNumberFormat="1" applyFont="1" applyFill="1" applyBorder="1" applyAlignment="1" applyProtection="1">
      <alignment horizontal="left" vertical="center" wrapText="1"/>
    </xf>
    <xf numFmtId="2" fontId="6" fillId="0" borderId="27" xfId="0" applyNumberFormat="1" applyFont="1" applyFill="1" applyBorder="1" applyAlignment="1" applyProtection="1">
      <alignment vertical="center"/>
    </xf>
    <xf numFmtId="2" fontId="6" fillId="0" borderId="47" xfId="0" applyNumberFormat="1" applyFont="1" applyFill="1" applyBorder="1" applyAlignment="1" applyProtection="1">
      <alignment vertical="center"/>
    </xf>
    <xf numFmtId="1" fontId="6" fillId="0" borderId="27" xfId="0" applyNumberFormat="1" applyFont="1" applyFill="1" applyBorder="1" applyAlignment="1" applyProtection="1">
      <alignment horizontal="left" vertical="center"/>
    </xf>
    <xf numFmtId="49" fontId="14" fillId="0" borderId="27" xfId="0" applyNumberFormat="1" applyFont="1" applyFill="1" applyBorder="1" applyAlignment="1" applyProtection="1">
      <alignment horizontal="right" vertical="center"/>
    </xf>
    <xf numFmtId="0" fontId="3" fillId="0" borderId="27" xfId="0" applyFont="1" applyFill="1" applyBorder="1" applyAlignment="1" applyProtection="1">
      <alignment horizontal="right" vertical="center"/>
    </xf>
    <xf numFmtId="2" fontId="8" fillId="0" borderId="0" xfId="0" applyNumberFormat="1" applyFont="1" applyFill="1" applyBorder="1" applyProtection="1"/>
    <xf numFmtId="2" fontId="13" fillId="0" borderId="26" xfId="0" applyNumberFormat="1" applyFont="1" applyFill="1" applyBorder="1" applyProtection="1"/>
    <xf numFmtId="164" fontId="20" fillId="0" borderId="0" xfId="0" applyNumberFormat="1" applyFont="1" applyFill="1" applyBorder="1" applyAlignment="1" applyProtection="1"/>
    <xf numFmtId="2" fontId="13" fillId="0" borderId="26" xfId="0" applyNumberFormat="1" applyFont="1" applyFill="1" applyBorder="1" applyAlignment="1" applyProtection="1"/>
    <xf numFmtId="2" fontId="3" fillId="0" borderId="26" xfId="0" applyNumberFormat="1" applyFont="1" applyFill="1" applyBorder="1" applyAlignment="1" applyProtection="1"/>
    <xf numFmtId="2" fontId="20" fillId="0" borderId="0" xfId="0" applyNumberFormat="1" applyFont="1" applyFill="1" applyBorder="1" applyProtection="1"/>
    <xf numFmtId="2" fontId="3" fillId="0" borderId="26" xfId="0" applyNumberFormat="1" applyFont="1" applyFill="1" applyBorder="1" applyProtection="1"/>
    <xf numFmtId="0" fontId="10" fillId="0" borderId="7" xfId="0" applyFont="1" applyFill="1" applyBorder="1" applyAlignment="1" applyProtection="1">
      <alignment horizontal="center" wrapText="1"/>
    </xf>
    <xf numFmtId="2" fontId="10" fillId="0" borderId="6" xfId="0" applyNumberFormat="1" applyFont="1" applyFill="1" applyBorder="1" applyAlignment="1" applyProtection="1">
      <alignment horizontal="center"/>
    </xf>
    <xf numFmtId="0" fontId="10" fillId="0" borderId="40" xfId="0" applyFont="1" applyFill="1" applyBorder="1" applyAlignment="1" applyProtection="1">
      <alignment horizontal="left"/>
    </xf>
    <xf numFmtId="49" fontId="6" fillId="0" borderId="19" xfId="0" applyNumberFormat="1" applyFont="1" applyFill="1" applyBorder="1" applyAlignment="1" applyProtection="1">
      <alignment horizontal="left" vertical="center" wrapText="1"/>
      <protection locked="0"/>
    </xf>
    <xf numFmtId="2" fontId="6" fillId="0" borderId="20" xfId="0" applyNumberFormat="1" applyFont="1" applyFill="1" applyBorder="1" applyAlignment="1" applyProtection="1">
      <alignment vertical="center"/>
      <protection locked="0"/>
    </xf>
    <xf numFmtId="2" fontId="6" fillId="0" borderId="20" xfId="0" applyNumberFormat="1" applyFont="1" applyFill="1" applyBorder="1" applyAlignment="1" applyProtection="1">
      <alignment vertical="center"/>
    </xf>
    <xf numFmtId="4" fontId="6" fillId="0" borderId="20" xfId="0" applyNumberFormat="1" applyFont="1" applyFill="1" applyBorder="1" applyAlignment="1">
      <alignment vertical="center"/>
    </xf>
    <xf numFmtId="43" fontId="6" fillId="0" borderId="20" xfId="0" applyNumberFormat="1" applyFont="1" applyFill="1" applyBorder="1" applyAlignment="1" applyProtection="1">
      <alignment vertical="center"/>
      <protection locked="0"/>
    </xf>
    <xf numFmtId="2" fontId="6" fillId="0" borderId="44" xfId="0" applyNumberFormat="1" applyFont="1" applyFill="1" applyBorder="1" applyAlignment="1" applyProtection="1">
      <alignment vertical="center"/>
      <protection locked="0"/>
    </xf>
    <xf numFmtId="2" fontId="6" fillId="0" borderId="10" xfId="0" applyNumberFormat="1" applyFont="1" applyFill="1" applyBorder="1" applyAlignment="1">
      <alignment vertical="center"/>
    </xf>
    <xf numFmtId="0" fontId="14" fillId="0" borderId="0" xfId="0" applyFont="1" applyFill="1" applyBorder="1"/>
    <xf numFmtId="0" fontId="22" fillId="0" borderId="0" xfId="0" applyFont="1" applyFill="1" applyBorder="1"/>
    <xf numFmtId="49" fontId="6" fillId="3" borderId="5" xfId="0" applyNumberFormat="1" applyFont="1" applyFill="1" applyBorder="1" applyAlignment="1" applyProtection="1">
      <alignment horizontal="left" vertical="center" wrapText="1"/>
      <protection locked="0"/>
    </xf>
    <xf numFmtId="2" fontId="6" fillId="3" borderId="5" xfId="0" applyNumberFormat="1" applyFont="1" applyFill="1" applyBorder="1" applyAlignment="1" applyProtection="1">
      <alignment vertical="center"/>
      <protection locked="0"/>
    </xf>
    <xf numFmtId="2" fontId="6" fillId="3" borderId="10" xfId="0" applyNumberFormat="1" applyFont="1" applyFill="1" applyBorder="1" applyAlignment="1" applyProtection="1">
      <alignment vertical="center"/>
      <protection locked="0"/>
    </xf>
    <xf numFmtId="2" fontId="6" fillId="3" borderId="10" xfId="0" applyNumberFormat="1" applyFont="1" applyFill="1" applyBorder="1" applyAlignment="1">
      <alignment vertical="center"/>
    </xf>
    <xf numFmtId="43" fontId="6" fillId="3" borderId="10" xfId="0" applyNumberFormat="1" applyFont="1" applyFill="1" applyBorder="1" applyAlignment="1" applyProtection="1">
      <alignment vertical="center"/>
      <protection locked="0"/>
    </xf>
    <xf numFmtId="2" fontId="6" fillId="2" borderId="5" xfId="0" applyNumberFormat="1" applyFont="1" applyFill="1" applyBorder="1" applyAlignment="1" applyProtection="1">
      <alignment vertical="center"/>
      <protection locked="0"/>
    </xf>
    <xf numFmtId="2" fontId="6" fillId="2" borderId="10" xfId="0" applyNumberFormat="1" applyFont="1" applyFill="1" applyBorder="1" applyAlignment="1">
      <alignment vertical="center"/>
    </xf>
    <xf numFmtId="2" fontId="6" fillId="0" borderId="31" xfId="0" applyNumberFormat="1" applyFont="1" applyFill="1" applyBorder="1" applyAlignment="1" applyProtection="1">
      <alignment vertical="center"/>
      <protection locked="0"/>
    </xf>
    <xf numFmtId="2" fontId="6" fillId="3" borderId="31" xfId="0" applyNumberFormat="1" applyFont="1" applyFill="1" applyBorder="1" applyAlignment="1" applyProtection="1">
      <alignment vertical="center"/>
      <protection locked="0"/>
    </xf>
    <xf numFmtId="2" fontId="6" fillId="2" borderId="31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Fill="1"/>
    <xf numFmtId="0" fontId="23" fillId="0" borderId="0" xfId="0" applyFont="1" applyFill="1"/>
    <xf numFmtId="2" fontId="6" fillId="0" borderId="29" xfId="0" applyNumberFormat="1" applyFont="1" applyFill="1" applyBorder="1" applyAlignment="1" applyProtection="1">
      <alignment vertical="center"/>
      <protection locked="0"/>
    </xf>
    <xf numFmtId="43" fontId="6" fillId="0" borderId="10" xfId="0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 applyProtection="1">
      <alignment vertical="center"/>
      <protection locked="0"/>
    </xf>
    <xf numFmtId="0" fontId="20" fillId="0" borderId="20" xfId="0" applyFont="1" applyFill="1" applyBorder="1" applyAlignment="1" applyProtection="1">
      <alignment vertical="center"/>
    </xf>
    <xf numFmtId="0" fontId="20" fillId="0" borderId="21" xfId="0" applyFont="1" applyFill="1" applyBorder="1" applyAlignment="1" applyProtection="1">
      <alignment vertical="center"/>
    </xf>
    <xf numFmtId="0" fontId="20" fillId="0" borderId="34" xfId="0" applyFont="1" applyFill="1" applyBorder="1" applyAlignment="1" applyProtection="1">
      <alignment vertical="center"/>
    </xf>
    <xf numFmtId="0" fontId="20" fillId="0" borderId="19" xfId="0" applyFont="1" applyFill="1" applyBorder="1" applyAlignment="1" applyProtection="1">
      <alignment vertical="center"/>
    </xf>
    <xf numFmtId="2" fontId="6" fillId="0" borderId="37" xfId="0" applyNumberFormat="1" applyFont="1" applyFill="1" applyBorder="1" applyAlignment="1" applyProtection="1">
      <alignment vertical="center"/>
      <protection locked="0"/>
    </xf>
    <xf numFmtId="49" fontId="2" fillId="0" borderId="46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21" xfId="0" applyNumberFormat="1" applyFont="1" applyFill="1" applyBorder="1" applyAlignment="1" applyProtection="1">
      <alignment horizontal="left" vertical="center" wrapText="1"/>
      <protection locked="0"/>
    </xf>
    <xf numFmtId="2" fontId="6" fillId="0" borderId="22" xfId="0" applyNumberFormat="1" applyFont="1" applyFill="1" applyBorder="1" applyAlignment="1" applyProtection="1">
      <alignment vertical="center"/>
      <protection locked="0"/>
    </xf>
    <xf numFmtId="2" fontId="6" fillId="0" borderId="22" xfId="0" applyNumberFormat="1" applyFont="1" applyFill="1" applyBorder="1" applyAlignment="1">
      <alignment vertical="center"/>
    </xf>
    <xf numFmtId="43" fontId="6" fillId="0" borderId="22" xfId="0" applyNumberFormat="1" applyFont="1" applyFill="1" applyBorder="1" applyAlignment="1" applyProtection="1">
      <alignment vertical="center"/>
      <protection locked="0"/>
    </xf>
    <xf numFmtId="2" fontId="6" fillId="0" borderId="21" xfId="0" applyNumberFormat="1" applyFont="1" applyFill="1" applyBorder="1" applyAlignment="1" applyProtection="1">
      <alignment vertical="center"/>
      <protection locked="0"/>
    </xf>
    <xf numFmtId="2" fontId="7" fillId="0" borderId="26" xfId="0" applyNumberFormat="1" applyFont="1" applyFill="1" applyBorder="1" applyAlignment="1" applyProtection="1">
      <alignment vertical="center"/>
      <protection locked="0"/>
    </xf>
    <xf numFmtId="49" fontId="6" fillId="0" borderId="50" xfId="0" applyNumberFormat="1" applyFont="1" applyFill="1" applyBorder="1" applyAlignment="1" applyProtection="1">
      <alignment horizontal="left" vertical="center" wrapText="1"/>
      <protection locked="0"/>
    </xf>
    <xf numFmtId="2" fontId="6" fillId="0" borderId="50" xfId="0" applyNumberFormat="1" applyFont="1" applyFill="1" applyBorder="1" applyAlignment="1" applyProtection="1">
      <alignment vertical="center"/>
      <protection locked="0"/>
    </xf>
    <xf numFmtId="2" fontId="6" fillId="0" borderId="45" xfId="0" applyNumberFormat="1" applyFont="1" applyFill="1" applyBorder="1" applyAlignment="1" applyProtection="1">
      <alignment vertical="center"/>
      <protection locked="0"/>
    </xf>
    <xf numFmtId="43" fontId="6" fillId="0" borderId="45" xfId="0" applyNumberFormat="1" applyFont="1" applyFill="1" applyBorder="1" applyAlignment="1" applyProtection="1">
      <alignment vertical="center"/>
      <protection locked="0"/>
    </xf>
    <xf numFmtId="2" fontId="6" fillId="0" borderId="51" xfId="0" applyNumberFormat="1" applyFont="1" applyFill="1" applyBorder="1" applyAlignment="1" applyProtection="1">
      <alignment vertical="center"/>
      <protection locked="0"/>
    </xf>
    <xf numFmtId="49" fontId="2" fillId="3" borderId="25" xfId="0" applyNumberFormat="1" applyFont="1" applyFill="1" applyBorder="1" applyAlignment="1" applyProtection="1">
      <alignment horizontal="left" vertical="center" wrapText="1"/>
      <protection locked="0"/>
    </xf>
    <xf numFmtId="2" fontId="6" fillId="3" borderId="0" xfId="0" applyNumberFormat="1" applyFont="1" applyFill="1" applyBorder="1" applyAlignment="1" applyProtection="1">
      <alignment vertical="center"/>
    </xf>
    <xf numFmtId="2" fontId="18" fillId="0" borderId="5" xfId="0" applyNumberFormat="1" applyFont="1" applyFill="1" applyBorder="1" applyAlignment="1" applyProtection="1">
      <alignment vertical="center"/>
      <protection locked="0"/>
    </xf>
    <xf numFmtId="2" fontId="18" fillId="0" borderId="21" xfId="0" applyNumberFormat="1" applyFont="1" applyFill="1" applyBorder="1" applyAlignment="1" applyProtection="1">
      <alignment vertical="center"/>
      <protection locked="0"/>
    </xf>
    <xf numFmtId="0" fontId="11" fillId="0" borderId="21" xfId="0" applyFont="1" applyFill="1" applyBorder="1" applyAlignment="1" applyProtection="1">
      <alignment horizontal="center" wrapText="1"/>
    </xf>
    <xf numFmtId="2" fontId="11" fillId="0" borderId="21" xfId="0" applyNumberFormat="1" applyFont="1" applyFill="1" applyBorder="1" applyAlignment="1" applyProtection="1">
      <alignment horizont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0" xfId="0" applyNumberFormat="1" applyFont="1" applyFill="1" applyBorder="1" applyAlignment="1" applyProtection="1">
      <alignment horizontal="center"/>
    </xf>
    <xf numFmtId="4" fontId="11" fillId="0" borderId="22" xfId="0" applyNumberFormat="1" applyFont="1" applyFill="1" applyBorder="1" applyAlignment="1" applyProtection="1">
      <alignment horizontal="center"/>
    </xf>
    <xf numFmtId="43" fontId="11" fillId="0" borderId="22" xfId="0" applyNumberFormat="1" applyFont="1" applyFill="1" applyBorder="1" applyAlignment="1" applyProtection="1">
      <alignment horizontal="center"/>
    </xf>
    <xf numFmtId="2" fontId="11" fillId="0" borderId="44" xfId="0" applyNumberFormat="1" applyFont="1" applyFill="1" applyBorder="1" applyAlignment="1" applyProtection="1">
      <alignment horizontal="center"/>
    </xf>
    <xf numFmtId="4" fontId="6" fillId="0" borderId="22" xfId="0" applyNumberFormat="1" applyFont="1" applyFill="1" applyBorder="1" applyAlignment="1">
      <alignment vertical="center"/>
    </xf>
    <xf numFmtId="2" fontId="6" fillId="0" borderId="11" xfId="0" applyNumberFormat="1" applyFont="1" applyFill="1" applyBorder="1" applyAlignment="1">
      <alignment vertical="center"/>
    </xf>
    <xf numFmtId="2" fontId="6" fillId="0" borderId="9" xfId="0" applyNumberFormat="1" applyFont="1" applyFill="1" applyBorder="1" applyAlignment="1">
      <alignment vertical="center"/>
    </xf>
    <xf numFmtId="2" fontId="24" fillId="0" borderId="5" xfId="0" applyNumberFormat="1" applyFont="1" applyFill="1" applyBorder="1" applyAlignment="1" applyProtection="1">
      <alignment vertical="center"/>
      <protection locked="0"/>
    </xf>
    <xf numFmtId="43" fontId="25" fillId="0" borderId="10" xfId="0" applyNumberFormat="1" applyFont="1" applyFill="1" applyBorder="1" applyAlignment="1" applyProtection="1">
      <alignment vertical="center"/>
      <protection locked="0"/>
    </xf>
    <xf numFmtId="2" fontId="25" fillId="0" borderId="10" xfId="0" applyNumberFormat="1" applyFont="1" applyFill="1" applyBorder="1" applyAlignment="1" applyProtection="1">
      <alignment vertical="center"/>
      <protection locked="0"/>
    </xf>
    <xf numFmtId="49" fontId="2" fillId="3" borderId="46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21" xfId="0" applyNumberFormat="1" applyFont="1" applyFill="1" applyBorder="1" applyAlignment="1" applyProtection="1">
      <alignment horizontal="left" vertical="center" wrapText="1"/>
      <protection locked="0"/>
    </xf>
    <xf numFmtId="2" fontId="6" fillId="2" borderId="21" xfId="0" applyNumberFormat="1" applyFont="1" applyFill="1" applyBorder="1" applyAlignment="1" applyProtection="1">
      <alignment vertical="center"/>
      <protection locked="0"/>
    </xf>
    <xf numFmtId="2" fontId="6" fillId="2" borderId="22" xfId="0" applyNumberFormat="1" applyFont="1" applyFill="1" applyBorder="1" applyAlignment="1" applyProtection="1">
      <alignment vertical="center"/>
      <protection locked="0"/>
    </xf>
    <xf numFmtId="2" fontId="6" fillId="2" borderId="20" xfId="0" applyNumberFormat="1" applyFont="1" applyFill="1" applyBorder="1" applyAlignment="1" applyProtection="1">
      <alignment vertical="center"/>
    </xf>
    <xf numFmtId="2" fontId="6" fillId="2" borderId="22" xfId="0" applyNumberFormat="1" applyFont="1" applyFill="1" applyBorder="1" applyAlignment="1">
      <alignment vertical="center"/>
    </xf>
    <xf numFmtId="43" fontId="6" fillId="2" borderId="22" xfId="0" applyNumberFormat="1" applyFont="1" applyFill="1" applyBorder="1" applyAlignment="1" applyProtection="1">
      <alignment vertical="center"/>
      <protection locked="0"/>
    </xf>
    <xf numFmtId="2" fontId="6" fillId="2" borderId="37" xfId="0" applyNumberFormat="1" applyFont="1" applyFill="1" applyBorder="1" applyAlignment="1" applyProtection="1">
      <alignment vertical="center"/>
      <protection locked="0"/>
    </xf>
    <xf numFmtId="1" fontId="6" fillId="2" borderId="0" xfId="0" applyNumberFormat="1" applyFont="1" applyFill="1" applyBorder="1" applyAlignment="1" applyProtection="1">
      <alignment vertical="center"/>
    </xf>
    <xf numFmtId="41" fontId="6" fillId="0" borderId="10" xfId="0" applyNumberFormat="1" applyFont="1" applyFill="1" applyBorder="1" applyAlignment="1" applyProtection="1">
      <alignment vertical="center"/>
      <protection locked="0"/>
    </xf>
    <xf numFmtId="41" fontId="6" fillId="0" borderId="11" xfId="0" applyNumberFormat="1" applyFont="1" applyFill="1" applyBorder="1" applyAlignment="1" applyProtection="1">
      <alignment vertical="center"/>
      <protection locked="0"/>
    </xf>
    <xf numFmtId="2" fontId="22" fillId="0" borderId="10" xfId="0" applyNumberFormat="1" applyFont="1" applyFill="1" applyBorder="1" applyAlignment="1" applyProtection="1">
      <alignment vertical="center"/>
      <protection locked="0"/>
    </xf>
    <xf numFmtId="43" fontId="22" fillId="0" borderId="10" xfId="0" applyNumberFormat="1" applyFont="1" applyFill="1" applyBorder="1" applyAlignment="1" applyProtection="1">
      <alignment vertical="center"/>
      <protection locked="0"/>
    </xf>
    <xf numFmtId="2" fontId="22" fillId="0" borderId="31" xfId="0" applyNumberFormat="1" applyFont="1" applyFill="1" applyBorder="1" applyAlignment="1" applyProtection="1">
      <alignment vertical="center"/>
      <protection locked="0"/>
    </xf>
    <xf numFmtId="1" fontId="6" fillId="0" borderId="0" xfId="0" applyNumberFormat="1" applyFont="1" applyFill="1" applyBorder="1" applyAlignment="1" applyProtection="1">
      <alignment vertical="center"/>
    </xf>
    <xf numFmtId="2" fontId="14" fillId="0" borderId="15" xfId="0" applyNumberFormat="1" applyFont="1" applyFill="1" applyBorder="1" applyAlignment="1" applyProtection="1">
      <alignment vertical="center"/>
    </xf>
    <xf numFmtId="43" fontId="14" fillId="0" borderId="9" xfId="0" applyNumberFormat="1" applyFont="1" applyFill="1" applyBorder="1" applyAlignment="1" applyProtection="1">
      <alignment vertical="center"/>
    </xf>
    <xf numFmtId="41" fontId="14" fillId="0" borderId="9" xfId="0" applyNumberFormat="1" applyFont="1" applyFill="1" applyBorder="1" applyAlignment="1" applyProtection="1">
      <alignment vertical="center"/>
    </xf>
    <xf numFmtId="2" fontId="14" fillId="0" borderId="9" xfId="0" applyNumberFormat="1" applyFont="1" applyFill="1" applyBorder="1" applyAlignment="1" applyProtection="1">
      <alignment vertical="center"/>
    </xf>
    <xf numFmtId="43" fontId="14" fillId="0" borderId="30" xfId="0" applyNumberFormat="1" applyFont="1" applyFill="1" applyBorder="1" applyAlignment="1" applyProtection="1">
      <alignment vertical="center"/>
    </xf>
    <xf numFmtId="2" fontId="20" fillId="0" borderId="24" xfId="0" applyNumberFormat="1" applyFont="1" applyFill="1" applyBorder="1" applyAlignment="1" applyProtection="1">
      <alignment horizontal="center" vertical="center"/>
    </xf>
    <xf numFmtId="1" fontId="6" fillId="0" borderId="5" xfId="0" applyNumberFormat="1" applyFont="1" applyFill="1" applyBorder="1" applyAlignment="1" applyProtection="1">
      <alignment vertical="center"/>
    </xf>
    <xf numFmtId="2" fontId="6" fillId="0" borderId="10" xfId="0" applyNumberFormat="1" applyFont="1" applyFill="1" applyBorder="1" applyAlignment="1" applyProtection="1">
      <alignment vertical="center"/>
    </xf>
    <xf numFmtId="1" fontId="18" fillId="0" borderId="5" xfId="0" applyNumberFormat="1" applyFont="1" applyFill="1" applyBorder="1" applyAlignment="1" applyProtection="1">
      <alignment vertical="center"/>
    </xf>
    <xf numFmtId="2" fontId="18" fillId="0" borderId="5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Border="1" applyAlignment="1" applyProtection="1">
      <alignment vertical="center"/>
      <protection locked="0"/>
    </xf>
    <xf numFmtId="2" fontId="20" fillId="0" borderId="27" xfId="0" applyNumberFormat="1" applyFont="1" applyFill="1" applyBorder="1" applyAlignment="1" applyProtection="1">
      <alignment horizontal="left" vertical="center" wrapText="1"/>
    </xf>
    <xf numFmtId="49" fontId="8" fillId="0" borderId="21" xfId="0" applyNumberFormat="1" applyFont="1" applyFill="1" applyBorder="1" applyAlignment="1" applyProtection="1">
      <alignment vertical="center" wrapText="1"/>
      <protection locked="0"/>
    </xf>
    <xf numFmtId="2" fontId="20" fillId="0" borderId="0" xfId="0" applyNumberFormat="1" applyFont="1" applyFill="1" applyBorder="1" applyAlignment="1" applyProtection="1">
      <alignment horizontal="left" vertical="top" wrapText="1"/>
    </xf>
    <xf numFmtId="49" fontId="7" fillId="0" borderId="4" xfId="0" applyNumberFormat="1" applyFont="1" applyFill="1" applyBorder="1" applyAlignment="1" applyProtection="1">
      <alignment horizontal="left" vertical="top" wrapText="1"/>
      <protection locked="0"/>
    </xf>
    <xf numFmtId="49" fontId="7" fillId="0" borderId="0" xfId="0" applyNumberFormat="1" applyFont="1" applyFill="1" applyBorder="1" applyAlignment="1" applyProtection="1">
      <alignment horizontal="left" vertical="top" wrapText="1"/>
      <protection locked="0"/>
    </xf>
    <xf numFmtId="49" fontId="7" fillId="0" borderId="5" xfId="0" applyNumberFormat="1" applyFont="1" applyFill="1" applyBorder="1" applyAlignment="1" applyProtection="1">
      <alignment horizontal="left" vertical="top" wrapText="1"/>
      <protection locked="0"/>
    </xf>
    <xf numFmtId="0" fontId="26" fillId="0" borderId="25" xfId="0" applyFont="1" applyFill="1" applyBorder="1" applyAlignment="1">
      <alignment horizontal="left" vertical="center" wrapText="1"/>
    </xf>
    <xf numFmtId="2" fontId="14" fillId="0" borderId="32" xfId="0" applyNumberFormat="1" applyFont="1" applyFill="1" applyBorder="1" applyAlignment="1" applyProtection="1">
      <alignment vertical="center"/>
    </xf>
    <xf numFmtId="49" fontId="8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7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19" xfId="0" applyFont="1" applyFill="1" applyBorder="1" applyAlignment="1" applyProtection="1">
      <alignment horizontal="left" vertical="center"/>
    </xf>
    <xf numFmtId="0" fontId="20" fillId="0" borderId="20" xfId="0" applyFont="1" applyFill="1" applyBorder="1" applyAlignment="1" applyProtection="1">
      <alignment horizontal="left" vertical="center"/>
    </xf>
    <xf numFmtId="0" fontId="20" fillId="0" borderId="21" xfId="0" applyFont="1" applyFill="1" applyBorder="1" applyAlignment="1" applyProtection="1">
      <alignment horizontal="left" vertical="center"/>
    </xf>
    <xf numFmtId="2" fontId="12" fillId="0" borderId="19" xfId="0" applyNumberFormat="1" applyFont="1" applyFill="1" applyBorder="1" applyAlignment="1" applyProtection="1">
      <alignment horizontal="center" vertical="center"/>
    </xf>
    <xf numFmtId="2" fontId="11" fillId="0" borderId="20" xfId="0" applyNumberFormat="1" applyFont="1" applyFill="1" applyBorder="1" applyAlignment="1" applyProtection="1">
      <alignment horizontal="center" vertical="center"/>
    </xf>
    <xf numFmtId="2" fontId="11" fillId="0" borderId="21" xfId="0" applyNumberFormat="1" applyFont="1" applyFill="1" applyBorder="1" applyAlignment="1" applyProtection="1">
      <alignment horizontal="center" vertical="center"/>
    </xf>
    <xf numFmtId="2" fontId="11" fillId="0" borderId="44" xfId="0" applyNumberFormat="1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/>
    </xf>
    <xf numFmtId="0" fontId="10" fillId="0" borderId="19" xfId="0" applyFont="1" applyFill="1" applyBorder="1" applyAlignment="1" applyProtection="1">
      <alignment horizontal="center"/>
    </xf>
    <xf numFmtId="0" fontId="11" fillId="0" borderId="20" xfId="0" applyFont="1" applyFill="1" applyBorder="1" applyAlignment="1" applyProtection="1">
      <alignment horizontal="center"/>
    </xf>
    <xf numFmtId="0" fontId="11" fillId="0" borderId="21" xfId="0" applyFont="1" applyFill="1" applyBorder="1" applyAlignment="1" applyProtection="1">
      <alignment horizontal="center"/>
    </xf>
    <xf numFmtId="49" fontId="7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horizontal="left" vertical="top" wrapText="1"/>
      <protection locked="0"/>
    </xf>
    <xf numFmtId="49" fontId="3" fillId="0" borderId="2" xfId="0" applyNumberFormat="1" applyFont="1" applyFill="1" applyBorder="1" applyAlignment="1" applyProtection="1">
      <alignment horizontal="left" vertical="top" wrapText="1"/>
      <protection locked="0"/>
    </xf>
    <xf numFmtId="49" fontId="3" fillId="0" borderId="3" xfId="0" applyNumberFormat="1" applyFont="1" applyFill="1" applyBorder="1" applyAlignment="1" applyProtection="1">
      <alignment horizontal="left" vertical="top" wrapText="1"/>
      <protection locked="0"/>
    </xf>
    <xf numFmtId="0" fontId="1" fillId="0" borderId="23" xfId="0" applyFont="1" applyFill="1" applyBorder="1" applyAlignment="1" applyProtection="1">
      <alignment horizontal="left" vertical="top" wrapText="1"/>
    </xf>
    <xf numFmtId="0" fontId="3" fillId="0" borderId="27" xfId="0" applyFont="1" applyFill="1" applyBorder="1" applyAlignment="1" applyProtection="1">
      <alignment horizontal="left" vertical="top" wrapText="1"/>
    </xf>
    <xf numFmtId="0" fontId="3" fillId="0" borderId="38" xfId="0" applyFont="1" applyFill="1" applyBorder="1" applyAlignment="1" applyProtection="1">
      <alignment horizontal="left" vertical="top" wrapText="1"/>
    </xf>
    <xf numFmtId="0" fontId="3" fillId="0" borderId="25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5" xfId="0" applyFont="1" applyFill="1" applyBorder="1" applyAlignment="1" applyProtection="1">
      <alignment horizontal="left" vertical="top" wrapText="1"/>
    </xf>
    <xf numFmtId="2" fontId="4" fillId="0" borderId="27" xfId="0" applyNumberFormat="1" applyFont="1" applyFill="1" applyBorder="1" applyAlignment="1" applyProtection="1">
      <alignment horizontal="left" vertical="top" wrapText="1"/>
    </xf>
    <xf numFmtId="2" fontId="3" fillId="0" borderId="27" xfId="0" applyNumberFormat="1" applyFont="1" applyFill="1" applyBorder="1" applyAlignment="1" applyProtection="1"/>
    <xf numFmtId="2" fontId="3" fillId="0" borderId="38" xfId="0" applyNumberFormat="1" applyFont="1" applyFill="1" applyBorder="1" applyAlignment="1" applyProtection="1"/>
    <xf numFmtId="0" fontId="10" fillId="0" borderId="4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40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2" fontId="9" fillId="0" borderId="1" xfId="0" applyNumberFormat="1" applyFont="1" applyFill="1" applyBorder="1" applyAlignment="1" applyProtection="1">
      <alignment horizontal="center" vertical="center"/>
    </xf>
    <xf numFmtId="2" fontId="11" fillId="0" borderId="2" xfId="0" applyNumberFormat="1" applyFont="1" applyFill="1" applyBorder="1" applyAlignment="1" applyProtection="1">
      <alignment horizontal="center" vertical="center"/>
    </xf>
    <xf numFmtId="2" fontId="11" fillId="0" borderId="42" xfId="0" applyNumberFormat="1" applyFont="1" applyFill="1" applyBorder="1" applyAlignment="1" applyProtection="1">
      <alignment horizontal="center" vertical="center"/>
    </xf>
    <xf numFmtId="2" fontId="11" fillId="0" borderId="8" xfId="0" applyNumberFormat="1" applyFont="1" applyFill="1" applyBorder="1" applyAlignment="1" applyProtection="1">
      <alignment horizontal="center" vertical="center"/>
    </xf>
    <xf numFmtId="2" fontId="11" fillId="0" borderId="6" xfId="0" applyNumberFormat="1" applyFont="1" applyFill="1" applyBorder="1" applyAlignment="1" applyProtection="1">
      <alignment horizontal="center" vertical="center"/>
    </xf>
    <xf numFmtId="2" fontId="11" fillId="0" borderId="39" xfId="0" applyNumberFormat="1" applyFont="1" applyFill="1" applyBorder="1" applyAlignment="1" applyProtection="1">
      <alignment horizontal="center" vertical="center"/>
    </xf>
    <xf numFmtId="2" fontId="20" fillId="0" borderId="4" xfId="0" applyNumberFormat="1" applyFont="1" applyFill="1" applyBorder="1" applyAlignment="1" applyProtection="1">
      <alignment horizontal="left" vertical="top" wrapText="1"/>
    </xf>
    <xf numFmtId="2" fontId="20" fillId="0" borderId="0" xfId="0" applyNumberFormat="1" applyFont="1" applyFill="1" applyBorder="1" applyAlignment="1" applyProtection="1">
      <alignment horizontal="left" vertical="top" wrapText="1"/>
    </xf>
    <xf numFmtId="2" fontId="20" fillId="0" borderId="5" xfId="0" applyNumberFormat="1" applyFont="1" applyFill="1" applyBorder="1" applyAlignment="1" applyProtection="1">
      <alignment horizontal="left" vertical="top" wrapText="1"/>
    </xf>
    <xf numFmtId="49" fontId="14" fillId="0" borderId="43" xfId="0" applyNumberFormat="1" applyFont="1" applyFill="1" applyBorder="1" applyAlignment="1" applyProtection="1">
      <alignment horizontal="center" vertical="center"/>
    </xf>
    <xf numFmtId="49" fontId="14" fillId="0" borderId="17" xfId="0" applyNumberFormat="1" applyFont="1" applyFill="1" applyBorder="1" applyAlignment="1" applyProtection="1">
      <alignment horizontal="center" vertical="center"/>
    </xf>
    <xf numFmtId="49" fontId="14" fillId="0" borderId="18" xfId="0" applyNumberFormat="1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5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4" xfId="0" applyNumberFormat="1" applyFont="1" applyFill="1" applyBorder="1" applyAlignment="1" applyProtection="1">
      <alignment vertical="center" wrapText="1"/>
      <protection locked="0"/>
    </xf>
    <xf numFmtId="49" fontId="7" fillId="0" borderId="0" xfId="0" applyNumberFormat="1" applyFont="1" applyFill="1" applyBorder="1" applyAlignment="1" applyProtection="1">
      <alignment vertical="center" wrapText="1"/>
      <protection locked="0"/>
    </xf>
    <xf numFmtId="49" fontId="7" fillId="0" borderId="5" xfId="0" applyNumberFormat="1" applyFont="1" applyFill="1" applyBorder="1" applyAlignment="1" applyProtection="1">
      <alignment vertical="center" wrapText="1"/>
      <protection locked="0"/>
    </xf>
    <xf numFmtId="49" fontId="8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4" xfId="0" applyNumberFormat="1" applyFont="1" applyFill="1" applyBorder="1" applyAlignment="1" applyProtection="1">
      <alignment horizontal="left" vertical="top" wrapText="1"/>
      <protection locked="0"/>
    </xf>
    <xf numFmtId="49" fontId="7" fillId="0" borderId="0" xfId="0" applyNumberFormat="1" applyFont="1" applyFill="1" applyBorder="1" applyAlignment="1" applyProtection="1">
      <alignment horizontal="left" vertical="top" wrapText="1"/>
      <protection locked="0"/>
    </xf>
    <xf numFmtId="49" fontId="7" fillId="0" borderId="5" xfId="0" applyNumberFormat="1" applyFont="1" applyFill="1" applyBorder="1" applyAlignment="1" applyProtection="1">
      <alignment horizontal="left" vertical="top" wrapText="1"/>
      <protection locked="0"/>
    </xf>
    <xf numFmtId="49" fontId="14" fillId="0" borderId="12" xfId="0" applyNumberFormat="1" applyFont="1" applyFill="1" applyBorder="1" applyAlignment="1" applyProtection="1">
      <alignment horizontal="right" vertical="center"/>
    </xf>
    <xf numFmtId="0" fontId="3" fillId="0" borderId="13" xfId="0" applyFont="1" applyFill="1" applyBorder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right" vertical="center"/>
    </xf>
    <xf numFmtId="2" fontId="20" fillId="0" borderId="48" xfId="0" applyNumberFormat="1" applyFont="1" applyFill="1" applyBorder="1" applyAlignment="1" applyProtection="1">
      <alignment horizontal="left" vertical="top" wrapText="1"/>
    </xf>
    <xf numFmtId="2" fontId="20" fillId="0" borderId="27" xfId="0" applyNumberFormat="1" applyFont="1" applyFill="1" applyBorder="1" applyAlignment="1" applyProtection="1">
      <alignment horizontal="left" vertical="top" wrapText="1"/>
    </xf>
    <xf numFmtId="2" fontId="20" fillId="0" borderId="38" xfId="0" applyNumberFormat="1" applyFont="1" applyFill="1" applyBorder="1" applyAlignment="1" applyProtection="1">
      <alignment horizontal="left" vertical="top" wrapText="1"/>
    </xf>
    <xf numFmtId="0" fontId="10" fillId="0" borderId="46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2" fontId="9" fillId="0" borderId="4" xfId="0" applyNumberFormat="1" applyFont="1" applyFill="1" applyBorder="1" applyAlignment="1" applyProtection="1">
      <alignment horizontal="center" vertical="center"/>
    </xf>
    <xf numFmtId="164" fontId="3" fillId="0" borderId="4" xfId="0" applyNumberFormat="1" applyFont="1" applyFill="1" applyBorder="1" applyAlignment="1" applyProtection="1">
      <alignment horizontal="left" vertical="center"/>
    </xf>
    <xf numFmtId="164" fontId="3" fillId="0" borderId="26" xfId="0" applyNumberFormat="1" applyFont="1" applyFill="1" applyBorder="1" applyAlignment="1" applyProtection="1">
      <alignment horizontal="left" vertical="center"/>
    </xf>
    <xf numFmtId="0" fontId="2" fillId="0" borderId="23" xfId="0" applyFont="1" applyFill="1" applyBorder="1" applyAlignment="1" applyProtection="1">
      <alignment horizontal="left" vertical="top" wrapText="1"/>
    </xf>
    <xf numFmtId="0" fontId="2" fillId="0" borderId="27" xfId="0" applyFont="1" applyFill="1" applyBorder="1" applyAlignment="1" applyProtection="1">
      <alignment horizontal="left" vertical="top" wrapText="1"/>
    </xf>
    <xf numFmtId="0" fontId="2" fillId="0" borderId="38" xfId="0" applyFont="1" applyFill="1" applyBorder="1" applyAlignment="1" applyProtection="1">
      <alignment horizontal="left" vertical="top" wrapText="1"/>
    </xf>
    <xf numFmtId="0" fontId="2" fillId="0" borderId="25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5" xfId="0" applyFont="1" applyFill="1" applyBorder="1" applyAlignment="1" applyProtection="1">
      <alignment horizontal="left" vertical="top" wrapText="1"/>
    </xf>
    <xf numFmtId="0" fontId="2" fillId="0" borderId="40" xfId="0" applyFont="1" applyFill="1" applyBorder="1" applyAlignment="1" applyProtection="1">
      <alignment horizontal="left" vertical="top" wrapText="1"/>
    </xf>
    <xf numFmtId="0" fontId="2" fillId="0" borderId="6" xfId="0" applyFont="1" applyFill="1" applyBorder="1" applyAlignment="1" applyProtection="1">
      <alignment horizontal="left" vertical="top" wrapText="1"/>
    </xf>
    <xf numFmtId="0" fontId="2" fillId="0" borderId="7" xfId="0" applyFont="1" applyFill="1" applyBorder="1" applyAlignment="1" applyProtection="1">
      <alignment horizontal="left" vertical="top" wrapText="1"/>
    </xf>
    <xf numFmtId="49" fontId="7" fillId="0" borderId="1" xfId="0" applyNumberFormat="1" applyFont="1" applyFill="1" applyBorder="1" applyAlignment="1" applyProtection="1">
      <alignment horizontal="left" vertical="top" wrapText="1"/>
      <protection locked="0"/>
    </xf>
    <xf numFmtId="49" fontId="7" fillId="0" borderId="2" xfId="0" applyNumberFormat="1" applyFont="1" applyFill="1" applyBorder="1" applyAlignment="1" applyProtection="1">
      <alignment horizontal="left" vertical="top" wrapText="1"/>
      <protection locked="0"/>
    </xf>
    <xf numFmtId="49" fontId="7" fillId="0" borderId="3" xfId="0" applyNumberFormat="1" applyFont="1" applyFill="1" applyBorder="1" applyAlignment="1" applyProtection="1">
      <alignment horizontal="left" vertical="top" wrapText="1"/>
      <protection locked="0"/>
    </xf>
    <xf numFmtId="49" fontId="14" fillId="0" borderId="16" xfId="0" applyNumberFormat="1" applyFont="1" applyFill="1" applyBorder="1" applyAlignment="1" applyProtection="1">
      <alignment horizontal="right" vertical="center"/>
    </xf>
    <xf numFmtId="0" fontId="3" fillId="0" borderId="17" xfId="0" applyFont="1" applyFill="1" applyBorder="1" applyAlignment="1" applyProtection="1">
      <alignment horizontal="right" vertical="center"/>
    </xf>
    <xf numFmtId="0" fontId="3" fillId="0" borderId="18" xfId="0" applyFont="1" applyFill="1" applyBorder="1" applyAlignment="1" applyProtection="1">
      <alignment horizontal="right" vertical="center"/>
    </xf>
    <xf numFmtId="49" fontId="14" fillId="0" borderId="43" xfId="0" applyNumberFormat="1" applyFont="1" applyFill="1" applyBorder="1" applyAlignment="1" applyProtection="1">
      <alignment horizontal="right" vertical="center" wrapText="1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Fill="1" applyBorder="1" applyAlignment="1" applyProtection="1">
      <alignment vertical="center" wrapText="1"/>
    </xf>
    <xf numFmtId="49" fontId="7" fillId="2" borderId="4" xfId="0" applyNumberFormat="1" applyFont="1" applyFill="1" applyBorder="1" applyAlignment="1" applyProtection="1">
      <alignment horizontal="left" vertical="top" wrapText="1"/>
      <protection locked="0"/>
    </xf>
    <xf numFmtId="49" fontId="7" fillId="2" borderId="0" xfId="0" applyNumberFormat="1" applyFont="1" applyFill="1" applyBorder="1" applyAlignment="1" applyProtection="1">
      <alignment horizontal="left" vertical="top" wrapText="1"/>
      <protection locked="0"/>
    </xf>
    <xf numFmtId="49" fontId="7" fillId="2" borderId="5" xfId="0" applyNumberFormat="1" applyFont="1" applyFill="1" applyBorder="1" applyAlignment="1" applyProtection="1">
      <alignment horizontal="left" vertical="top" wrapText="1"/>
      <protection locked="0"/>
    </xf>
    <xf numFmtId="49" fontId="7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4" xfId="0" applyNumberFormat="1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2" fontId="20" fillId="0" borderId="8" xfId="0" applyNumberFormat="1" applyFont="1" applyFill="1" applyBorder="1" applyAlignment="1" applyProtection="1">
      <alignment horizontal="left" vertical="top" wrapText="1"/>
    </xf>
    <xf numFmtId="2" fontId="20" fillId="0" borderId="6" xfId="0" applyNumberFormat="1" applyFont="1" applyFill="1" applyBorder="1" applyAlignment="1" applyProtection="1">
      <alignment horizontal="left" vertical="top" wrapText="1"/>
    </xf>
    <xf numFmtId="2" fontId="20" fillId="0" borderId="7" xfId="0" applyNumberFormat="1" applyFont="1" applyFill="1" applyBorder="1" applyAlignment="1" applyProtection="1">
      <alignment horizontal="left" vertical="top" wrapText="1"/>
    </xf>
    <xf numFmtId="49" fontId="7" fillId="0" borderId="19" xfId="0" applyNumberFormat="1" applyFont="1" applyFill="1" applyBorder="1" applyAlignment="1" applyProtection="1">
      <alignment vertical="center" wrapText="1"/>
      <protection locked="0"/>
    </xf>
    <xf numFmtId="49" fontId="8" fillId="0" borderId="20" xfId="0" applyNumberFormat="1" applyFont="1" applyFill="1" applyBorder="1" applyAlignment="1" applyProtection="1">
      <alignment vertical="center" wrapText="1"/>
      <protection locked="0"/>
    </xf>
    <xf numFmtId="49" fontId="8" fillId="0" borderId="21" xfId="0" applyNumberFormat="1" applyFont="1" applyFill="1" applyBorder="1" applyAlignment="1" applyProtection="1">
      <alignment vertical="center" wrapText="1"/>
      <protection locked="0"/>
    </xf>
    <xf numFmtId="49" fontId="7" fillId="0" borderId="49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47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5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9" xfId="0" applyNumberFormat="1" applyFont="1" applyFill="1" applyBorder="1" applyAlignment="1" applyProtection="1">
      <alignment horizontal="left" vertical="top" wrapText="1"/>
      <protection locked="0"/>
    </xf>
    <xf numFmtId="49" fontId="7" fillId="0" borderId="20" xfId="0" applyNumberFormat="1" applyFont="1" applyFill="1" applyBorder="1" applyAlignment="1" applyProtection="1">
      <alignment horizontal="left" vertical="top" wrapText="1"/>
      <protection locked="0"/>
    </xf>
    <xf numFmtId="49" fontId="7" fillId="0" borderId="21" xfId="0" applyNumberFormat="1" applyFont="1" applyFill="1" applyBorder="1" applyAlignment="1" applyProtection="1">
      <alignment horizontal="left" vertical="top" wrapText="1"/>
      <protection locked="0"/>
    </xf>
    <xf numFmtId="49" fontId="7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</cellXfs>
  <cellStyles count="2">
    <cellStyle name="Currency 2" xfId="1" xr:uid="{43D67CAB-A8B8-4AB5-952A-75952C3B656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361950</xdr:rowOff>
    </xdr:from>
    <xdr:to>
      <xdr:col>0</xdr:col>
      <xdr:colOff>9525</xdr:colOff>
      <xdr:row>13</xdr:row>
      <xdr:rowOff>371475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2B03D030-1947-47D1-9E7E-D936F1E467A5}"/>
            </a:ext>
          </a:extLst>
        </xdr:cNvPr>
        <xdr:cNvCxnSpPr/>
      </xdr:nvCxnSpPr>
      <xdr:spPr>
        <a:xfrm flipV="1">
          <a:off x="0" y="3848100"/>
          <a:ext cx="952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79</xdr:row>
      <xdr:rowOff>228600</xdr:rowOff>
    </xdr:from>
    <xdr:to>
      <xdr:col>0</xdr:col>
      <xdr:colOff>9525</xdr:colOff>
      <xdr:row>79</xdr:row>
      <xdr:rowOff>238125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499E966D-D654-4088-95F3-5B758AA3847B}"/>
            </a:ext>
          </a:extLst>
        </xdr:cNvPr>
        <xdr:cNvCxnSpPr/>
      </xdr:nvCxnSpPr>
      <xdr:spPr>
        <a:xfrm flipV="1">
          <a:off x="0" y="45577125"/>
          <a:ext cx="9525" cy="9525"/>
        </a:xfrm>
        <a:prstGeom prst="straightConnector1">
          <a:avLst/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19050</xdr:colOff>
      <xdr:row>58</xdr:row>
      <xdr:rowOff>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53D20B74-2BA5-4F4E-9937-8DD9054E6647}"/>
            </a:ext>
          </a:extLst>
        </xdr:cNvPr>
        <xdr:cNvCxnSpPr/>
      </xdr:nvCxnSpPr>
      <xdr:spPr>
        <a:xfrm flipV="1">
          <a:off x="0" y="50558700"/>
          <a:ext cx="19050" cy="9526"/>
        </a:xfrm>
        <a:prstGeom prst="straightConnector1">
          <a:avLst/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28</xdr:row>
      <xdr:rowOff>390525</xdr:rowOff>
    </xdr:from>
    <xdr:to>
      <xdr:col>0</xdr:col>
      <xdr:colOff>19050</xdr:colOff>
      <xdr:row>28</xdr:row>
      <xdr:rowOff>400051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48CEAFFD-ACF0-4FD5-8B9E-22569086E8AA}"/>
            </a:ext>
          </a:extLst>
        </xdr:cNvPr>
        <xdr:cNvCxnSpPr/>
      </xdr:nvCxnSpPr>
      <xdr:spPr>
        <a:xfrm flipV="1">
          <a:off x="0" y="18126732"/>
          <a:ext cx="19050" cy="9526"/>
        </a:xfrm>
        <a:prstGeom prst="straightConnector1">
          <a:avLst/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54</xdr:row>
      <xdr:rowOff>295276</xdr:rowOff>
    </xdr:from>
    <xdr:to>
      <xdr:col>0</xdr:col>
      <xdr:colOff>28575</xdr:colOff>
      <xdr:row>54</xdr:row>
      <xdr:rowOff>304800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5053935A-8276-4B83-929D-9AECEA60BF8A}"/>
            </a:ext>
          </a:extLst>
        </xdr:cNvPr>
        <xdr:cNvCxnSpPr/>
      </xdr:nvCxnSpPr>
      <xdr:spPr>
        <a:xfrm>
          <a:off x="0" y="17527862"/>
          <a:ext cx="28575" cy="9524"/>
        </a:xfrm>
        <a:prstGeom prst="straightConnector1">
          <a:avLst/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82</xdr:row>
      <xdr:rowOff>228600</xdr:rowOff>
    </xdr:from>
    <xdr:to>
      <xdr:col>0</xdr:col>
      <xdr:colOff>9525</xdr:colOff>
      <xdr:row>83</xdr:row>
      <xdr:rowOff>285750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9D7CF6CE-2B36-4C3F-B38F-5CF6B6571A5A}"/>
            </a:ext>
          </a:extLst>
        </xdr:cNvPr>
        <xdr:cNvCxnSpPr/>
      </xdr:nvCxnSpPr>
      <xdr:spPr>
        <a:xfrm>
          <a:off x="0" y="32851725"/>
          <a:ext cx="9525" cy="419100"/>
        </a:xfrm>
        <a:prstGeom prst="straightConnector1">
          <a:avLst/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78</xdr:row>
      <xdr:rowOff>298457</xdr:rowOff>
    </xdr:from>
    <xdr:to>
      <xdr:col>0</xdr:col>
      <xdr:colOff>38100</xdr:colOff>
      <xdr:row>78</xdr:row>
      <xdr:rowOff>314325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214B35D-D508-42AB-B7E4-9E479781F4A8}"/>
            </a:ext>
          </a:extLst>
        </xdr:cNvPr>
        <xdr:cNvCxnSpPr/>
      </xdr:nvCxnSpPr>
      <xdr:spPr>
        <a:xfrm>
          <a:off x="0" y="26552423"/>
          <a:ext cx="38100" cy="15868"/>
        </a:xfrm>
        <a:prstGeom prst="straightConnector1">
          <a:avLst/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56</xdr:row>
      <xdr:rowOff>209550</xdr:rowOff>
    </xdr:from>
    <xdr:to>
      <xdr:col>0</xdr:col>
      <xdr:colOff>19050</xdr:colOff>
      <xdr:row>56</xdr:row>
      <xdr:rowOff>219077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94EF5A66-C7EE-4643-A632-BE770D52E76C}"/>
            </a:ext>
          </a:extLst>
        </xdr:cNvPr>
        <xdr:cNvCxnSpPr/>
      </xdr:nvCxnSpPr>
      <xdr:spPr>
        <a:xfrm>
          <a:off x="0" y="28565584"/>
          <a:ext cx="19050" cy="9527"/>
        </a:xfrm>
        <a:prstGeom prst="straightConnector1">
          <a:avLst/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tnobpfs1\program\SD\RULES\Practice%20Standards\NOP-17-02%20(Compliance)\PR\RIA-RFA\Copy%20of%20FDA%20Labeling%20Cost%20Model_Aug%20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Product"/>
      <sheetName val="Label Change Costs"/>
      <sheetName val="Print Method"/>
      <sheetName val="Coordination"/>
      <sheetName val="Package"/>
      <sheetName val="Package Inserts"/>
      <sheetName val="Peel-Back Labels"/>
      <sheetName val="Analytical Costs"/>
      <sheetName val="Market Test Costs"/>
      <sheetName val="Inventory"/>
      <sheetName val="Labor Costs"/>
      <sheetName val="NAICS"/>
      <sheetName val="Product Categories"/>
      <sheetName val="Output"/>
      <sheetName val="Output1"/>
      <sheetName val="Output2"/>
      <sheetName val="Output4"/>
      <sheetName val="Output3"/>
    </sheetNames>
    <sheetDataSet>
      <sheetData sheetId="0"/>
      <sheetData sheetId="1">
        <row r="6">
          <cell r="BM6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D80DE-4239-4564-8049-56EB7D13764E}">
  <dimension ref="A1:UB1672"/>
  <sheetViews>
    <sheetView tabSelected="1" topLeftCell="A80" zoomScale="87" zoomScaleNormal="87" workbookViewId="0">
      <selection activeCell="S31" sqref="S31:T32"/>
    </sheetView>
  </sheetViews>
  <sheetFormatPr defaultRowHeight="15" x14ac:dyDescent="0.25"/>
  <cols>
    <col min="1" max="1" width="12.42578125" style="1" customWidth="1"/>
    <col min="2" max="2" width="9.140625" style="1"/>
    <col min="3" max="3" width="9.7109375" style="1" bestFit="1" customWidth="1"/>
    <col min="4" max="7" width="9.140625" style="1"/>
    <col min="8" max="8" width="10.7109375" style="1" customWidth="1"/>
    <col min="9" max="9" width="9.140625" style="1"/>
    <col min="10" max="10" width="15.42578125" style="1" customWidth="1"/>
    <col min="11" max="11" width="9.140625" style="1"/>
    <col min="12" max="12" width="19.28515625" style="55" customWidth="1"/>
    <col min="13" max="13" width="14.7109375" style="1" customWidth="1"/>
    <col min="14" max="14" width="15.140625" style="1" bestFit="1" customWidth="1"/>
    <col min="15" max="15" width="17.42578125" style="1" customWidth="1"/>
    <col min="17" max="17" width="14.28515625" bestFit="1" customWidth="1"/>
    <col min="18" max="18" width="19.28515625" customWidth="1"/>
    <col min="19" max="19" width="17.42578125" customWidth="1"/>
    <col min="21" max="21" width="12.140625" bestFit="1" customWidth="1"/>
    <col min="188" max="188" width="14.42578125" bestFit="1" customWidth="1"/>
    <col min="189" max="194" width="7.7109375" customWidth="1"/>
    <col min="195" max="195" width="9.28515625" customWidth="1"/>
    <col min="196" max="196" width="7.7109375" customWidth="1"/>
    <col min="197" max="197" width="15.5703125" customWidth="1"/>
    <col min="198" max="198" width="7.7109375" customWidth="1"/>
    <col min="199" max="199" width="14.7109375" bestFit="1" customWidth="1"/>
    <col min="200" max="200" width="11.28515625" customWidth="1"/>
    <col min="201" max="201" width="7.28515625" customWidth="1"/>
    <col min="202" max="202" width="14.28515625" customWidth="1"/>
    <col min="444" max="444" width="14.42578125" bestFit="1" customWidth="1"/>
    <col min="445" max="450" width="7.7109375" customWidth="1"/>
    <col min="451" max="451" width="9.28515625" customWidth="1"/>
    <col min="452" max="452" width="7.7109375" customWidth="1"/>
    <col min="453" max="453" width="15.5703125" customWidth="1"/>
    <col min="454" max="454" width="7.7109375" customWidth="1"/>
    <col min="455" max="455" width="14.7109375" bestFit="1" customWidth="1"/>
    <col min="456" max="456" width="11.28515625" customWidth="1"/>
    <col min="457" max="457" width="7.28515625" customWidth="1"/>
    <col min="458" max="458" width="14.28515625" customWidth="1"/>
    <col min="502" max="699" width="9.140625" style="1"/>
    <col min="700" max="700" width="14.42578125" style="1" bestFit="1" customWidth="1"/>
    <col min="701" max="706" width="7.7109375" style="1" customWidth="1"/>
    <col min="707" max="707" width="9.28515625" style="1" customWidth="1"/>
    <col min="708" max="708" width="7.7109375" style="1" customWidth="1"/>
    <col min="709" max="709" width="15.5703125" style="1" customWidth="1"/>
    <col min="710" max="710" width="7.7109375" style="1" customWidth="1"/>
    <col min="711" max="711" width="14.7109375" style="1" bestFit="1" customWidth="1"/>
    <col min="712" max="712" width="11.28515625" style="1" customWidth="1"/>
    <col min="713" max="713" width="7.28515625" style="1" customWidth="1"/>
    <col min="714" max="714" width="14.28515625" style="1" customWidth="1"/>
    <col min="715" max="955" width="9.140625" style="1"/>
    <col min="956" max="956" width="14.42578125" style="1" bestFit="1" customWidth="1"/>
    <col min="957" max="962" width="7.7109375" style="1" customWidth="1"/>
    <col min="963" max="963" width="9.28515625" style="1" customWidth="1"/>
    <col min="964" max="964" width="7.7109375" style="1" customWidth="1"/>
    <col min="965" max="965" width="15.5703125" style="1" customWidth="1"/>
    <col min="966" max="966" width="7.7109375" style="1" customWidth="1"/>
    <col min="967" max="967" width="14.7109375" style="1" bestFit="1" customWidth="1"/>
    <col min="968" max="968" width="11.28515625" style="1" customWidth="1"/>
    <col min="969" max="969" width="7.28515625" style="1" customWidth="1"/>
    <col min="970" max="970" width="14.28515625" style="1" customWidth="1"/>
    <col min="971" max="1211" width="9.140625" style="1"/>
    <col min="1212" max="1212" width="14.42578125" style="1" bestFit="1" customWidth="1"/>
    <col min="1213" max="1218" width="7.7109375" style="1" customWidth="1"/>
    <col min="1219" max="1219" width="9.28515625" style="1" customWidth="1"/>
    <col min="1220" max="1220" width="7.7109375" style="1" customWidth="1"/>
    <col min="1221" max="1221" width="15.5703125" style="1" customWidth="1"/>
    <col min="1222" max="1222" width="7.7109375" style="1" customWidth="1"/>
    <col min="1223" max="1223" width="14.7109375" style="1" bestFit="1" customWidth="1"/>
    <col min="1224" max="1224" width="11.28515625" style="1" customWidth="1"/>
    <col min="1225" max="1225" width="7.28515625" style="1" customWidth="1"/>
    <col min="1226" max="1226" width="14.28515625" style="1" customWidth="1"/>
    <col min="1227" max="1467" width="9.140625" style="1"/>
    <col min="1468" max="1468" width="14.42578125" style="1" bestFit="1" customWidth="1"/>
    <col min="1469" max="1474" width="7.7109375" style="1" customWidth="1"/>
    <col min="1475" max="1475" width="9.28515625" style="1" customWidth="1"/>
    <col min="1476" max="1476" width="7.7109375" style="1" customWidth="1"/>
    <col min="1477" max="1477" width="15.5703125" style="1" customWidth="1"/>
    <col min="1478" max="1478" width="7.7109375" style="1" customWidth="1"/>
    <col min="1479" max="1479" width="14.7109375" style="1" bestFit="1" customWidth="1"/>
    <col min="1480" max="1480" width="11.28515625" style="1" customWidth="1"/>
    <col min="1481" max="1481" width="7.28515625" style="1" customWidth="1"/>
    <col min="1482" max="1482" width="14.28515625" style="1" customWidth="1"/>
    <col min="1483" max="1723" width="9.140625" style="1"/>
    <col min="1724" max="1724" width="14.42578125" style="1" bestFit="1" customWidth="1"/>
    <col min="1725" max="1730" width="7.7109375" style="1" customWidth="1"/>
    <col min="1731" max="1731" width="9.28515625" style="1" customWidth="1"/>
    <col min="1732" max="1732" width="7.7109375" style="1" customWidth="1"/>
    <col min="1733" max="1733" width="15.5703125" style="1" customWidth="1"/>
    <col min="1734" max="1734" width="7.7109375" style="1" customWidth="1"/>
    <col min="1735" max="1735" width="14.7109375" style="1" bestFit="1" customWidth="1"/>
    <col min="1736" max="1736" width="11.28515625" style="1" customWidth="1"/>
    <col min="1737" max="1737" width="7.28515625" style="1" customWidth="1"/>
    <col min="1738" max="1738" width="14.28515625" style="1" customWidth="1"/>
    <col min="1739" max="1979" width="9.140625" style="1"/>
    <col min="1980" max="1980" width="14.42578125" style="1" bestFit="1" customWidth="1"/>
    <col min="1981" max="1986" width="7.7109375" style="1" customWidth="1"/>
    <col min="1987" max="1987" width="9.28515625" style="1" customWidth="1"/>
    <col min="1988" max="1988" width="7.7109375" style="1" customWidth="1"/>
    <col min="1989" max="1989" width="15.5703125" style="1" customWidth="1"/>
    <col min="1990" max="1990" width="7.7109375" style="1" customWidth="1"/>
    <col min="1991" max="1991" width="14.7109375" style="1" bestFit="1" customWidth="1"/>
    <col min="1992" max="1992" width="11.28515625" style="1" customWidth="1"/>
    <col min="1993" max="1993" width="7.28515625" style="1" customWidth="1"/>
    <col min="1994" max="1994" width="14.28515625" style="1" customWidth="1"/>
    <col min="1995" max="2235" width="9.140625" style="1"/>
    <col min="2236" max="2236" width="14.42578125" style="1" bestFit="1" customWidth="1"/>
    <col min="2237" max="2242" width="7.7109375" style="1" customWidth="1"/>
    <col min="2243" max="2243" width="9.28515625" style="1" customWidth="1"/>
    <col min="2244" max="2244" width="7.7109375" style="1" customWidth="1"/>
    <col min="2245" max="2245" width="15.5703125" style="1" customWidth="1"/>
    <col min="2246" max="2246" width="7.7109375" style="1" customWidth="1"/>
    <col min="2247" max="2247" width="14.7109375" style="1" bestFit="1" customWidth="1"/>
    <col min="2248" max="2248" width="11.28515625" style="1" customWidth="1"/>
    <col min="2249" max="2249" width="7.28515625" style="1" customWidth="1"/>
    <col min="2250" max="2250" width="14.28515625" style="1" customWidth="1"/>
    <col min="2251" max="2491" width="9.140625" style="1"/>
    <col min="2492" max="2492" width="14.42578125" style="1" bestFit="1" customWidth="1"/>
    <col min="2493" max="2498" width="7.7109375" style="1" customWidth="1"/>
    <col min="2499" max="2499" width="9.28515625" style="1" customWidth="1"/>
    <col min="2500" max="2500" width="7.7109375" style="1" customWidth="1"/>
    <col min="2501" max="2501" width="15.5703125" style="1" customWidth="1"/>
    <col min="2502" max="2502" width="7.7109375" style="1" customWidth="1"/>
    <col min="2503" max="2503" width="14.7109375" style="1" bestFit="1" customWidth="1"/>
    <col min="2504" max="2504" width="11.28515625" style="1" customWidth="1"/>
    <col min="2505" max="2505" width="7.28515625" style="1" customWidth="1"/>
    <col min="2506" max="2506" width="14.28515625" style="1" customWidth="1"/>
    <col min="2507" max="2747" width="9.140625" style="1"/>
    <col min="2748" max="2748" width="14.42578125" style="1" bestFit="1" customWidth="1"/>
    <col min="2749" max="2754" width="7.7109375" style="1" customWidth="1"/>
    <col min="2755" max="2755" width="9.28515625" style="1" customWidth="1"/>
    <col min="2756" max="2756" width="7.7109375" style="1" customWidth="1"/>
    <col min="2757" max="2757" width="15.5703125" style="1" customWidth="1"/>
    <col min="2758" max="2758" width="7.7109375" style="1" customWidth="1"/>
    <col min="2759" max="2759" width="14.7109375" style="1" bestFit="1" customWidth="1"/>
    <col min="2760" max="2760" width="11.28515625" style="1" customWidth="1"/>
    <col min="2761" max="2761" width="7.28515625" style="1" customWidth="1"/>
    <col min="2762" max="2762" width="14.28515625" style="1" customWidth="1"/>
    <col min="2763" max="3003" width="9.140625" style="1"/>
    <col min="3004" max="3004" width="14.42578125" style="1" bestFit="1" customWidth="1"/>
    <col min="3005" max="3010" width="7.7109375" style="1" customWidth="1"/>
    <col min="3011" max="3011" width="9.28515625" style="1" customWidth="1"/>
    <col min="3012" max="3012" width="7.7109375" style="1" customWidth="1"/>
    <col min="3013" max="3013" width="15.5703125" style="1" customWidth="1"/>
    <col min="3014" max="3014" width="7.7109375" style="1" customWidth="1"/>
    <col min="3015" max="3015" width="14.7109375" style="1" bestFit="1" customWidth="1"/>
    <col min="3016" max="3016" width="11.28515625" style="1" customWidth="1"/>
    <col min="3017" max="3017" width="7.28515625" style="1" customWidth="1"/>
    <col min="3018" max="3018" width="14.28515625" style="1" customWidth="1"/>
    <col min="3019" max="3259" width="9.140625" style="1"/>
    <col min="3260" max="3260" width="14.42578125" style="1" bestFit="1" customWidth="1"/>
    <col min="3261" max="3266" width="7.7109375" style="1" customWidth="1"/>
    <col min="3267" max="3267" width="9.28515625" style="1" customWidth="1"/>
    <col min="3268" max="3268" width="7.7109375" style="1" customWidth="1"/>
    <col min="3269" max="3269" width="15.5703125" style="1" customWidth="1"/>
    <col min="3270" max="3270" width="7.7109375" style="1" customWidth="1"/>
    <col min="3271" max="3271" width="14.7109375" style="1" bestFit="1" customWidth="1"/>
    <col min="3272" max="3272" width="11.28515625" style="1" customWidth="1"/>
    <col min="3273" max="3273" width="7.28515625" style="1" customWidth="1"/>
    <col min="3274" max="3274" width="14.28515625" style="1" customWidth="1"/>
    <col min="3275" max="3515" width="9.140625" style="1"/>
    <col min="3516" max="3516" width="14.42578125" style="1" bestFit="1" customWidth="1"/>
    <col min="3517" max="3522" width="7.7109375" style="1" customWidth="1"/>
    <col min="3523" max="3523" width="9.28515625" style="1" customWidth="1"/>
    <col min="3524" max="3524" width="7.7109375" style="1" customWidth="1"/>
    <col min="3525" max="3525" width="15.5703125" style="1" customWidth="1"/>
    <col min="3526" max="3526" width="7.7109375" style="1" customWidth="1"/>
    <col min="3527" max="3527" width="14.7109375" style="1" bestFit="1" customWidth="1"/>
    <col min="3528" max="3528" width="11.28515625" style="1" customWidth="1"/>
    <col min="3529" max="3529" width="7.28515625" style="1" customWidth="1"/>
    <col min="3530" max="3530" width="14.28515625" style="1" customWidth="1"/>
    <col min="3531" max="3771" width="9.140625" style="1"/>
    <col min="3772" max="3772" width="14.42578125" style="1" bestFit="1" customWidth="1"/>
    <col min="3773" max="3778" width="7.7109375" style="1" customWidth="1"/>
    <col min="3779" max="3779" width="9.28515625" style="1" customWidth="1"/>
    <col min="3780" max="3780" width="7.7109375" style="1" customWidth="1"/>
    <col min="3781" max="3781" width="15.5703125" style="1" customWidth="1"/>
    <col min="3782" max="3782" width="7.7109375" style="1" customWidth="1"/>
    <col min="3783" max="3783" width="14.7109375" style="1" bestFit="1" customWidth="1"/>
    <col min="3784" max="3784" width="11.28515625" style="1" customWidth="1"/>
    <col min="3785" max="3785" width="7.28515625" style="1" customWidth="1"/>
    <col min="3786" max="3786" width="14.28515625" style="1" customWidth="1"/>
    <col min="3787" max="4027" width="9.140625" style="1"/>
    <col min="4028" max="4028" width="14.42578125" style="1" bestFit="1" customWidth="1"/>
    <col min="4029" max="4034" width="7.7109375" style="1" customWidth="1"/>
    <col min="4035" max="4035" width="9.28515625" style="1" customWidth="1"/>
    <col min="4036" max="4036" width="7.7109375" style="1" customWidth="1"/>
    <col min="4037" max="4037" width="15.5703125" style="1" customWidth="1"/>
    <col min="4038" max="4038" width="7.7109375" style="1" customWidth="1"/>
    <col min="4039" max="4039" width="14.7109375" style="1" bestFit="1" customWidth="1"/>
    <col min="4040" max="4040" width="11.28515625" style="1" customWidth="1"/>
    <col min="4041" max="4041" width="7.28515625" style="1" customWidth="1"/>
    <col min="4042" max="4042" width="14.28515625" style="1" customWidth="1"/>
    <col min="4043" max="4283" width="9.140625" style="1"/>
    <col min="4284" max="4284" width="14.42578125" style="1" bestFit="1" customWidth="1"/>
    <col min="4285" max="4290" width="7.7109375" style="1" customWidth="1"/>
    <col min="4291" max="4291" width="9.28515625" style="1" customWidth="1"/>
    <col min="4292" max="4292" width="7.7109375" style="1" customWidth="1"/>
    <col min="4293" max="4293" width="15.5703125" style="1" customWidth="1"/>
    <col min="4294" max="4294" width="7.7109375" style="1" customWidth="1"/>
    <col min="4295" max="4295" width="14.7109375" style="1" bestFit="1" customWidth="1"/>
    <col min="4296" max="4296" width="11.28515625" style="1" customWidth="1"/>
    <col min="4297" max="4297" width="7.28515625" style="1" customWidth="1"/>
    <col min="4298" max="4298" width="14.28515625" style="1" customWidth="1"/>
    <col min="4299" max="4539" width="9.140625" style="1"/>
    <col min="4540" max="4540" width="14.42578125" style="1" bestFit="1" customWidth="1"/>
    <col min="4541" max="4546" width="7.7109375" style="1" customWidth="1"/>
    <col min="4547" max="4547" width="9.28515625" style="1" customWidth="1"/>
    <col min="4548" max="4548" width="7.7109375" style="1" customWidth="1"/>
    <col min="4549" max="4549" width="15.5703125" style="1" customWidth="1"/>
    <col min="4550" max="4550" width="7.7109375" style="1" customWidth="1"/>
    <col min="4551" max="4551" width="14.7109375" style="1" bestFit="1" customWidth="1"/>
    <col min="4552" max="4552" width="11.28515625" style="1" customWidth="1"/>
    <col min="4553" max="4553" width="7.28515625" style="1" customWidth="1"/>
    <col min="4554" max="4554" width="14.28515625" style="1" customWidth="1"/>
    <col min="4555" max="4795" width="9.140625" style="1"/>
    <col min="4796" max="4796" width="14.42578125" style="1" bestFit="1" customWidth="1"/>
    <col min="4797" max="4802" width="7.7109375" style="1" customWidth="1"/>
    <col min="4803" max="4803" width="9.28515625" style="1" customWidth="1"/>
    <col min="4804" max="4804" width="7.7109375" style="1" customWidth="1"/>
    <col min="4805" max="4805" width="15.5703125" style="1" customWidth="1"/>
    <col min="4806" max="4806" width="7.7109375" style="1" customWidth="1"/>
    <col min="4807" max="4807" width="14.7109375" style="1" bestFit="1" customWidth="1"/>
    <col min="4808" max="4808" width="11.28515625" style="1" customWidth="1"/>
    <col min="4809" max="4809" width="7.28515625" style="1" customWidth="1"/>
    <col min="4810" max="4810" width="14.28515625" style="1" customWidth="1"/>
    <col min="4811" max="5051" width="9.140625" style="1"/>
    <col min="5052" max="5052" width="14.42578125" style="1" bestFit="1" customWidth="1"/>
    <col min="5053" max="5058" width="7.7109375" style="1" customWidth="1"/>
    <col min="5059" max="5059" width="9.28515625" style="1" customWidth="1"/>
    <col min="5060" max="5060" width="7.7109375" style="1" customWidth="1"/>
    <col min="5061" max="5061" width="15.5703125" style="1" customWidth="1"/>
    <col min="5062" max="5062" width="7.7109375" style="1" customWidth="1"/>
    <col min="5063" max="5063" width="14.7109375" style="1" bestFit="1" customWidth="1"/>
    <col min="5064" max="5064" width="11.28515625" style="1" customWidth="1"/>
    <col min="5065" max="5065" width="7.28515625" style="1" customWidth="1"/>
    <col min="5066" max="5066" width="14.28515625" style="1" customWidth="1"/>
    <col min="5067" max="5307" width="9.140625" style="1"/>
    <col min="5308" max="5308" width="14.42578125" style="1" bestFit="1" customWidth="1"/>
    <col min="5309" max="5314" width="7.7109375" style="1" customWidth="1"/>
    <col min="5315" max="5315" width="9.28515625" style="1" customWidth="1"/>
    <col min="5316" max="5316" width="7.7109375" style="1" customWidth="1"/>
    <col min="5317" max="5317" width="15.5703125" style="1" customWidth="1"/>
    <col min="5318" max="5318" width="7.7109375" style="1" customWidth="1"/>
    <col min="5319" max="5319" width="14.7109375" style="1" bestFit="1" customWidth="1"/>
    <col min="5320" max="5320" width="11.28515625" style="1" customWidth="1"/>
    <col min="5321" max="5321" width="7.28515625" style="1" customWidth="1"/>
    <col min="5322" max="5322" width="14.28515625" style="1" customWidth="1"/>
    <col min="5323" max="5563" width="9.140625" style="1"/>
    <col min="5564" max="5564" width="14.42578125" style="1" bestFit="1" customWidth="1"/>
    <col min="5565" max="5570" width="7.7109375" style="1" customWidth="1"/>
    <col min="5571" max="5571" width="9.28515625" style="1" customWidth="1"/>
    <col min="5572" max="5572" width="7.7109375" style="1" customWidth="1"/>
    <col min="5573" max="5573" width="15.5703125" style="1" customWidth="1"/>
    <col min="5574" max="5574" width="7.7109375" style="1" customWidth="1"/>
    <col min="5575" max="5575" width="14.7109375" style="1" bestFit="1" customWidth="1"/>
    <col min="5576" max="5576" width="11.28515625" style="1" customWidth="1"/>
    <col min="5577" max="5577" width="7.28515625" style="1" customWidth="1"/>
    <col min="5578" max="5578" width="14.28515625" style="1" customWidth="1"/>
    <col min="5579" max="5819" width="9.140625" style="1"/>
    <col min="5820" max="5820" width="14.42578125" style="1" bestFit="1" customWidth="1"/>
    <col min="5821" max="5826" width="7.7109375" style="1" customWidth="1"/>
    <col min="5827" max="5827" width="9.28515625" style="1" customWidth="1"/>
    <col min="5828" max="5828" width="7.7109375" style="1" customWidth="1"/>
    <col min="5829" max="5829" width="15.5703125" style="1" customWidth="1"/>
    <col min="5830" max="5830" width="7.7109375" style="1" customWidth="1"/>
    <col min="5831" max="5831" width="14.7109375" style="1" bestFit="1" customWidth="1"/>
    <col min="5832" max="5832" width="11.28515625" style="1" customWidth="1"/>
    <col min="5833" max="5833" width="7.28515625" style="1" customWidth="1"/>
    <col min="5834" max="5834" width="14.28515625" style="1" customWidth="1"/>
    <col min="5835" max="6075" width="9.140625" style="1"/>
    <col min="6076" max="6076" width="14.42578125" style="1" bestFit="1" customWidth="1"/>
    <col min="6077" max="6082" width="7.7109375" style="1" customWidth="1"/>
    <col min="6083" max="6083" width="9.28515625" style="1" customWidth="1"/>
    <col min="6084" max="6084" width="7.7109375" style="1" customWidth="1"/>
    <col min="6085" max="6085" width="15.5703125" style="1" customWidth="1"/>
    <col min="6086" max="6086" width="7.7109375" style="1" customWidth="1"/>
    <col min="6087" max="6087" width="14.7109375" style="1" bestFit="1" customWidth="1"/>
    <col min="6088" max="6088" width="11.28515625" style="1" customWidth="1"/>
    <col min="6089" max="6089" width="7.28515625" style="1" customWidth="1"/>
    <col min="6090" max="6090" width="14.28515625" style="1" customWidth="1"/>
    <col min="6091" max="6331" width="9.140625" style="1"/>
    <col min="6332" max="6332" width="14.42578125" style="1" bestFit="1" customWidth="1"/>
    <col min="6333" max="6338" width="7.7109375" style="1" customWidth="1"/>
    <col min="6339" max="6339" width="9.28515625" style="1" customWidth="1"/>
    <col min="6340" max="6340" width="7.7109375" style="1" customWidth="1"/>
    <col min="6341" max="6341" width="15.5703125" style="1" customWidth="1"/>
    <col min="6342" max="6342" width="7.7109375" style="1" customWidth="1"/>
    <col min="6343" max="6343" width="14.7109375" style="1" bestFit="1" customWidth="1"/>
    <col min="6344" max="6344" width="11.28515625" style="1" customWidth="1"/>
    <col min="6345" max="6345" width="7.28515625" style="1" customWidth="1"/>
    <col min="6346" max="6346" width="14.28515625" style="1" customWidth="1"/>
    <col min="6347" max="6587" width="9.140625" style="1"/>
    <col min="6588" max="6588" width="14.42578125" style="1" bestFit="1" customWidth="1"/>
    <col min="6589" max="6594" width="7.7109375" style="1" customWidth="1"/>
    <col min="6595" max="6595" width="9.28515625" style="1" customWidth="1"/>
    <col min="6596" max="6596" width="7.7109375" style="1" customWidth="1"/>
    <col min="6597" max="6597" width="15.5703125" style="1" customWidth="1"/>
    <col min="6598" max="6598" width="7.7109375" style="1" customWidth="1"/>
    <col min="6599" max="6599" width="14.7109375" style="1" bestFit="1" customWidth="1"/>
    <col min="6600" max="6600" width="11.28515625" style="1" customWidth="1"/>
    <col min="6601" max="6601" width="7.28515625" style="1" customWidth="1"/>
    <col min="6602" max="6602" width="14.28515625" style="1" customWidth="1"/>
    <col min="6603" max="6843" width="9.140625" style="1"/>
    <col min="6844" max="6844" width="14.42578125" style="1" bestFit="1" customWidth="1"/>
    <col min="6845" max="6850" width="7.7109375" style="1" customWidth="1"/>
    <col min="6851" max="6851" width="9.28515625" style="1" customWidth="1"/>
    <col min="6852" max="6852" width="7.7109375" style="1" customWidth="1"/>
    <col min="6853" max="6853" width="15.5703125" style="1" customWidth="1"/>
    <col min="6854" max="6854" width="7.7109375" style="1" customWidth="1"/>
    <col min="6855" max="6855" width="14.7109375" style="1" bestFit="1" customWidth="1"/>
    <col min="6856" max="6856" width="11.28515625" style="1" customWidth="1"/>
    <col min="6857" max="6857" width="7.28515625" style="1" customWidth="1"/>
    <col min="6858" max="6858" width="14.28515625" style="1" customWidth="1"/>
    <col min="6859" max="7099" width="9.140625" style="1"/>
    <col min="7100" max="7100" width="14.42578125" style="1" bestFit="1" customWidth="1"/>
    <col min="7101" max="7106" width="7.7109375" style="1" customWidth="1"/>
    <col min="7107" max="7107" width="9.28515625" style="1" customWidth="1"/>
    <col min="7108" max="7108" width="7.7109375" style="1" customWidth="1"/>
    <col min="7109" max="7109" width="15.5703125" style="1" customWidth="1"/>
    <col min="7110" max="7110" width="7.7109375" style="1" customWidth="1"/>
    <col min="7111" max="7111" width="14.7109375" style="1" bestFit="1" customWidth="1"/>
    <col min="7112" max="7112" width="11.28515625" style="1" customWidth="1"/>
    <col min="7113" max="7113" width="7.28515625" style="1" customWidth="1"/>
    <col min="7114" max="7114" width="14.28515625" style="1" customWidth="1"/>
    <col min="7115" max="7355" width="9.140625" style="1"/>
    <col min="7356" max="7356" width="14.42578125" style="1" bestFit="1" customWidth="1"/>
    <col min="7357" max="7362" width="7.7109375" style="1" customWidth="1"/>
    <col min="7363" max="7363" width="9.28515625" style="1" customWidth="1"/>
    <col min="7364" max="7364" width="7.7109375" style="1" customWidth="1"/>
    <col min="7365" max="7365" width="15.5703125" style="1" customWidth="1"/>
    <col min="7366" max="7366" width="7.7109375" style="1" customWidth="1"/>
    <col min="7367" max="7367" width="14.7109375" style="1" bestFit="1" customWidth="1"/>
    <col min="7368" max="7368" width="11.28515625" style="1" customWidth="1"/>
    <col min="7369" max="7369" width="7.28515625" style="1" customWidth="1"/>
    <col min="7370" max="7370" width="14.28515625" style="1" customWidth="1"/>
    <col min="7371" max="7611" width="9.140625" style="1"/>
    <col min="7612" max="7612" width="14.42578125" style="1" bestFit="1" customWidth="1"/>
    <col min="7613" max="7618" width="7.7109375" style="1" customWidth="1"/>
    <col min="7619" max="7619" width="9.28515625" style="1" customWidth="1"/>
    <col min="7620" max="7620" width="7.7109375" style="1" customWidth="1"/>
    <col min="7621" max="7621" width="15.5703125" style="1" customWidth="1"/>
    <col min="7622" max="7622" width="7.7109375" style="1" customWidth="1"/>
    <col min="7623" max="7623" width="14.7109375" style="1" bestFit="1" customWidth="1"/>
    <col min="7624" max="7624" width="11.28515625" style="1" customWidth="1"/>
    <col min="7625" max="7625" width="7.28515625" style="1" customWidth="1"/>
    <col min="7626" max="7626" width="14.28515625" style="1" customWidth="1"/>
    <col min="7627" max="7867" width="9.140625" style="1"/>
    <col min="7868" max="7868" width="14.42578125" style="1" bestFit="1" customWidth="1"/>
    <col min="7869" max="7874" width="7.7109375" style="1" customWidth="1"/>
    <col min="7875" max="7875" width="9.28515625" style="1" customWidth="1"/>
    <col min="7876" max="7876" width="7.7109375" style="1" customWidth="1"/>
    <col min="7877" max="7877" width="15.5703125" style="1" customWidth="1"/>
    <col min="7878" max="7878" width="7.7109375" style="1" customWidth="1"/>
    <col min="7879" max="7879" width="14.7109375" style="1" bestFit="1" customWidth="1"/>
    <col min="7880" max="7880" width="11.28515625" style="1" customWidth="1"/>
    <col min="7881" max="7881" width="7.28515625" style="1" customWidth="1"/>
    <col min="7882" max="7882" width="14.28515625" style="1" customWidth="1"/>
    <col min="7883" max="8123" width="9.140625" style="1"/>
    <col min="8124" max="8124" width="14.42578125" style="1" bestFit="1" customWidth="1"/>
    <col min="8125" max="8130" width="7.7109375" style="1" customWidth="1"/>
    <col min="8131" max="8131" width="9.28515625" style="1" customWidth="1"/>
    <col min="8132" max="8132" width="7.7109375" style="1" customWidth="1"/>
    <col min="8133" max="8133" width="15.5703125" style="1" customWidth="1"/>
    <col min="8134" max="8134" width="7.7109375" style="1" customWidth="1"/>
    <col min="8135" max="8135" width="14.7109375" style="1" bestFit="1" customWidth="1"/>
    <col min="8136" max="8136" width="11.28515625" style="1" customWidth="1"/>
    <col min="8137" max="8137" width="7.28515625" style="1" customWidth="1"/>
    <col min="8138" max="8138" width="14.28515625" style="1" customWidth="1"/>
    <col min="8139" max="8379" width="9.140625" style="1"/>
    <col min="8380" max="8380" width="14.42578125" style="1" bestFit="1" customWidth="1"/>
    <col min="8381" max="8386" width="7.7109375" style="1" customWidth="1"/>
    <col min="8387" max="8387" width="9.28515625" style="1" customWidth="1"/>
    <col min="8388" max="8388" width="7.7109375" style="1" customWidth="1"/>
    <col min="8389" max="8389" width="15.5703125" style="1" customWidth="1"/>
    <col min="8390" max="8390" width="7.7109375" style="1" customWidth="1"/>
    <col min="8391" max="8391" width="14.7109375" style="1" bestFit="1" customWidth="1"/>
    <col min="8392" max="8392" width="11.28515625" style="1" customWidth="1"/>
    <col min="8393" max="8393" width="7.28515625" style="1" customWidth="1"/>
    <col min="8394" max="8394" width="14.28515625" style="1" customWidth="1"/>
    <col min="8395" max="8635" width="9.140625" style="1"/>
    <col min="8636" max="8636" width="14.42578125" style="1" bestFit="1" customWidth="1"/>
    <col min="8637" max="8642" width="7.7109375" style="1" customWidth="1"/>
    <col min="8643" max="8643" width="9.28515625" style="1" customWidth="1"/>
    <col min="8644" max="8644" width="7.7109375" style="1" customWidth="1"/>
    <col min="8645" max="8645" width="15.5703125" style="1" customWidth="1"/>
    <col min="8646" max="8646" width="7.7109375" style="1" customWidth="1"/>
    <col min="8647" max="8647" width="14.7109375" style="1" bestFit="1" customWidth="1"/>
    <col min="8648" max="8648" width="11.28515625" style="1" customWidth="1"/>
    <col min="8649" max="8649" width="7.28515625" style="1" customWidth="1"/>
    <col min="8650" max="8650" width="14.28515625" style="1" customWidth="1"/>
    <col min="8651" max="8891" width="9.140625" style="1"/>
    <col min="8892" max="8892" width="14.42578125" style="1" bestFit="1" customWidth="1"/>
    <col min="8893" max="8898" width="7.7109375" style="1" customWidth="1"/>
    <col min="8899" max="8899" width="9.28515625" style="1" customWidth="1"/>
    <col min="8900" max="8900" width="7.7109375" style="1" customWidth="1"/>
    <col min="8901" max="8901" width="15.5703125" style="1" customWidth="1"/>
    <col min="8902" max="8902" width="7.7109375" style="1" customWidth="1"/>
    <col min="8903" max="8903" width="14.7109375" style="1" bestFit="1" customWidth="1"/>
    <col min="8904" max="8904" width="11.28515625" style="1" customWidth="1"/>
    <col min="8905" max="8905" width="7.28515625" style="1" customWidth="1"/>
    <col min="8906" max="8906" width="14.28515625" style="1" customWidth="1"/>
    <col min="8907" max="9147" width="9.140625" style="1"/>
    <col min="9148" max="9148" width="14.42578125" style="1" bestFit="1" customWidth="1"/>
    <col min="9149" max="9154" width="7.7109375" style="1" customWidth="1"/>
    <col min="9155" max="9155" width="9.28515625" style="1" customWidth="1"/>
    <col min="9156" max="9156" width="7.7109375" style="1" customWidth="1"/>
    <col min="9157" max="9157" width="15.5703125" style="1" customWidth="1"/>
    <col min="9158" max="9158" width="7.7109375" style="1" customWidth="1"/>
    <col min="9159" max="9159" width="14.7109375" style="1" bestFit="1" customWidth="1"/>
    <col min="9160" max="9160" width="11.28515625" style="1" customWidth="1"/>
    <col min="9161" max="9161" width="7.28515625" style="1" customWidth="1"/>
    <col min="9162" max="9162" width="14.28515625" style="1" customWidth="1"/>
    <col min="9163" max="9403" width="9.140625" style="1"/>
    <col min="9404" max="9404" width="14.42578125" style="1" bestFit="1" customWidth="1"/>
    <col min="9405" max="9410" width="7.7109375" style="1" customWidth="1"/>
    <col min="9411" max="9411" width="9.28515625" style="1" customWidth="1"/>
    <col min="9412" max="9412" width="7.7109375" style="1" customWidth="1"/>
    <col min="9413" max="9413" width="15.5703125" style="1" customWidth="1"/>
    <col min="9414" max="9414" width="7.7109375" style="1" customWidth="1"/>
    <col min="9415" max="9415" width="14.7109375" style="1" bestFit="1" customWidth="1"/>
    <col min="9416" max="9416" width="11.28515625" style="1" customWidth="1"/>
    <col min="9417" max="9417" width="7.28515625" style="1" customWidth="1"/>
    <col min="9418" max="9418" width="14.28515625" style="1" customWidth="1"/>
    <col min="9419" max="9659" width="9.140625" style="1"/>
    <col min="9660" max="9660" width="14.42578125" style="1" bestFit="1" customWidth="1"/>
    <col min="9661" max="9666" width="7.7109375" style="1" customWidth="1"/>
    <col min="9667" max="9667" width="9.28515625" style="1" customWidth="1"/>
    <col min="9668" max="9668" width="7.7109375" style="1" customWidth="1"/>
    <col min="9669" max="9669" width="15.5703125" style="1" customWidth="1"/>
    <col min="9670" max="9670" width="7.7109375" style="1" customWidth="1"/>
    <col min="9671" max="9671" width="14.7109375" style="1" bestFit="1" customWidth="1"/>
    <col min="9672" max="9672" width="11.28515625" style="1" customWidth="1"/>
    <col min="9673" max="9673" width="7.28515625" style="1" customWidth="1"/>
    <col min="9674" max="9674" width="14.28515625" style="1" customWidth="1"/>
    <col min="9675" max="9915" width="9.140625" style="1"/>
    <col min="9916" max="9916" width="14.42578125" style="1" bestFit="1" customWidth="1"/>
    <col min="9917" max="9922" width="7.7109375" style="1" customWidth="1"/>
    <col min="9923" max="9923" width="9.28515625" style="1" customWidth="1"/>
    <col min="9924" max="9924" width="7.7109375" style="1" customWidth="1"/>
    <col min="9925" max="9925" width="15.5703125" style="1" customWidth="1"/>
    <col min="9926" max="9926" width="7.7109375" style="1" customWidth="1"/>
    <col min="9927" max="9927" width="14.7109375" style="1" bestFit="1" customWidth="1"/>
    <col min="9928" max="9928" width="11.28515625" style="1" customWidth="1"/>
    <col min="9929" max="9929" width="7.28515625" style="1" customWidth="1"/>
    <col min="9930" max="9930" width="14.28515625" style="1" customWidth="1"/>
    <col min="9931" max="10171" width="9.140625" style="1"/>
    <col min="10172" max="10172" width="14.42578125" style="1" bestFit="1" customWidth="1"/>
    <col min="10173" max="10178" width="7.7109375" style="1" customWidth="1"/>
    <col min="10179" max="10179" width="9.28515625" style="1" customWidth="1"/>
    <col min="10180" max="10180" width="7.7109375" style="1" customWidth="1"/>
    <col min="10181" max="10181" width="15.5703125" style="1" customWidth="1"/>
    <col min="10182" max="10182" width="7.7109375" style="1" customWidth="1"/>
    <col min="10183" max="10183" width="14.7109375" style="1" bestFit="1" customWidth="1"/>
    <col min="10184" max="10184" width="11.28515625" style="1" customWidth="1"/>
    <col min="10185" max="10185" width="7.28515625" style="1" customWidth="1"/>
    <col min="10186" max="10186" width="14.28515625" style="1" customWidth="1"/>
    <col min="10187" max="10427" width="9.140625" style="1"/>
    <col min="10428" max="10428" width="14.42578125" style="1" bestFit="1" customWidth="1"/>
    <col min="10429" max="10434" width="7.7109375" style="1" customWidth="1"/>
    <col min="10435" max="10435" width="9.28515625" style="1" customWidth="1"/>
    <col min="10436" max="10436" width="7.7109375" style="1" customWidth="1"/>
    <col min="10437" max="10437" width="15.5703125" style="1" customWidth="1"/>
    <col min="10438" max="10438" width="7.7109375" style="1" customWidth="1"/>
    <col min="10439" max="10439" width="14.7109375" style="1" bestFit="1" customWidth="1"/>
    <col min="10440" max="10440" width="11.28515625" style="1" customWidth="1"/>
    <col min="10441" max="10441" width="7.28515625" style="1" customWidth="1"/>
    <col min="10442" max="10442" width="14.28515625" style="1" customWidth="1"/>
    <col min="10443" max="10683" width="9.140625" style="1"/>
    <col min="10684" max="10684" width="14.42578125" style="1" bestFit="1" customWidth="1"/>
    <col min="10685" max="10690" width="7.7109375" style="1" customWidth="1"/>
    <col min="10691" max="10691" width="9.28515625" style="1" customWidth="1"/>
    <col min="10692" max="10692" width="7.7109375" style="1" customWidth="1"/>
    <col min="10693" max="10693" width="15.5703125" style="1" customWidth="1"/>
    <col min="10694" max="10694" width="7.7109375" style="1" customWidth="1"/>
    <col min="10695" max="10695" width="14.7109375" style="1" bestFit="1" customWidth="1"/>
    <col min="10696" max="10696" width="11.28515625" style="1" customWidth="1"/>
    <col min="10697" max="10697" width="7.28515625" style="1" customWidth="1"/>
    <col min="10698" max="10698" width="14.28515625" style="1" customWidth="1"/>
    <col min="10699" max="10939" width="9.140625" style="1"/>
    <col min="10940" max="10940" width="14.42578125" style="1" bestFit="1" customWidth="1"/>
    <col min="10941" max="10946" width="7.7109375" style="1" customWidth="1"/>
    <col min="10947" max="10947" width="9.28515625" style="1" customWidth="1"/>
    <col min="10948" max="10948" width="7.7109375" style="1" customWidth="1"/>
    <col min="10949" max="10949" width="15.5703125" style="1" customWidth="1"/>
    <col min="10950" max="10950" width="7.7109375" style="1" customWidth="1"/>
    <col min="10951" max="10951" width="14.7109375" style="1" bestFit="1" customWidth="1"/>
    <col min="10952" max="10952" width="11.28515625" style="1" customWidth="1"/>
    <col min="10953" max="10953" width="7.28515625" style="1" customWidth="1"/>
    <col min="10954" max="10954" width="14.28515625" style="1" customWidth="1"/>
    <col min="10955" max="11195" width="9.140625" style="1"/>
    <col min="11196" max="11196" width="14.42578125" style="1" bestFit="1" customWidth="1"/>
    <col min="11197" max="11202" width="7.7109375" style="1" customWidth="1"/>
    <col min="11203" max="11203" width="9.28515625" style="1" customWidth="1"/>
    <col min="11204" max="11204" width="7.7109375" style="1" customWidth="1"/>
    <col min="11205" max="11205" width="15.5703125" style="1" customWidth="1"/>
    <col min="11206" max="11206" width="7.7109375" style="1" customWidth="1"/>
    <col min="11207" max="11207" width="14.7109375" style="1" bestFit="1" customWidth="1"/>
    <col min="11208" max="11208" width="11.28515625" style="1" customWidth="1"/>
    <col min="11209" max="11209" width="7.28515625" style="1" customWidth="1"/>
    <col min="11210" max="11210" width="14.28515625" style="1" customWidth="1"/>
    <col min="11211" max="11451" width="9.140625" style="1"/>
    <col min="11452" max="11452" width="14.42578125" style="1" bestFit="1" customWidth="1"/>
    <col min="11453" max="11458" width="7.7109375" style="1" customWidth="1"/>
    <col min="11459" max="11459" width="9.28515625" style="1" customWidth="1"/>
    <col min="11460" max="11460" width="7.7109375" style="1" customWidth="1"/>
    <col min="11461" max="11461" width="15.5703125" style="1" customWidth="1"/>
    <col min="11462" max="11462" width="7.7109375" style="1" customWidth="1"/>
    <col min="11463" max="11463" width="14.7109375" style="1" bestFit="1" customWidth="1"/>
    <col min="11464" max="11464" width="11.28515625" style="1" customWidth="1"/>
    <col min="11465" max="11465" width="7.28515625" style="1" customWidth="1"/>
    <col min="11466" max="11466" width="14.28515625" style="1" customWidth="1"/>
    <col min="11467" max="11707" width="9.140625" style="1"/>
    <col min="11708" max="11708" width="14.42578125" style="1" bestFit="1" customWidth="1"/>
    <col min="11709" max="11714" width="7.7109375" style="1" customWidth="1"/>
    <col min="11715" max="11715" width="9.28515625" style="1" customWidth="1"/>
    <col min="11716" max="11716" width="7.7109375" style="1" customWidth="1"/>
    <col min="11717" max="11717" width="15.5703125" style="1" customWidth="1"/>
    <col min="11718" max="11718" width="7.7109375" style="1" customWidth="1"/>
    <col min="11719" max="11719" width="14.7109375" style="1" bestFit="1" customWidth="1"/>
    <col min="11720" max="11720" width="11.28515625" style="1" customWidth="1"/>
    <col min="11721" max="11721" width="7.28515625" style="1" customWidth="1"/>
    <col min="11722" max="11722" width="14.28515625" style="1" customWidth="1"/>
    <col min="11723" max="11963" width="9.140625" style="1"/>
    <col min="11964" max="11964" width="14.42578125" style="1" bestFit="1" customWidth="1"/>
    <col min="11965" max="11970" width="7.7109375" style="1" customWidth="1"/>
    <col min="11971" max="11971" width="9.28515625" style="1" customWidth="1"/>
    <col min="11972" max="11972" width="7.7109375" style="1" customWidth="1"/>
    <col min="11973" max="11973" width="15.5703125" style="1" customWidth="1"/>
    <col min="11974" max="11974" width="7.7109375" style="1" customWidth="1"/>
    <col min="11975" max="11975" width="14.7109375" style="1" bestFit="1" customWidth="1"/>
    <col min="11976" max="11976" width="11.28515625" style="1" customWidth="1"/>
    <col min="11977" max="11977" width="7.28515625" style="1" customWidth="1"/>
    <col min="11978" max="11978" width="14.28515625" style="1" customWidth="1"/>
    <col min="11979" max="12219" width="9.140625" style="1"/>
    <col min="12220" max="12220" width="14.42578125" style="1" bestFit="1" customWidth="1"/>
    <col min="12221" max="12226" width="7.7109375" style="1" customWidth="1"/>
    <col min="12227" max="12227" width="9.28515625" style="1" customWidth="1"/>
    <col min="12228" max="12228" width="7.7109375" style="1" customWidth="1"/>
    <col min="12229" max="12229" width="15.5703125" style="1" customWidth="1"/>
    <col min="12230" max="12230" width="7.7109375" style="1" customWidth="1"/>
    <col min="12231" max="12231" width="14.7109375" style="1" bestFit="1" customWidth="1"/>
    <col min="12232" max="12232" width="11.28515625" style="1" customWidth="1"/>
    <col min="12233" max="12233" width="7.28515625" style="1" customWidth="1"/>
    <col min="12234" max="12234" width="14.28515625" style="1" customWidth="1"/>
    <col min="12235" max="12475" width="9.140625" style="1"/>
    <col min="12476" max="12476" width="14.42578125" style="1" bestFit="1" customWidth="1"/>
    <col min="12477" max="12482" width="7.7109375" style="1" customWidth="1"/>
    <col min="12483" max="12483" width="9.28515625" style="1" customWidth="1"/>
    <col min="12484" max="12484" width="7.7109375" style="1" customWidth="1"/>
    <col min="12485" max="12485" width="15.5703125" style="1" customWidth="1"/>
    <col min="12486" max="12486" width="7.7109375" style="1" customWidth="1"/>
    <col min="12487" max="12487" width="14.7109375" style="1" bestFit="1" customWidth="1"/>
    <col min="12488" max="12488" width="11.28515625" style="1" customWidth="1"/>
    <col min="12489" max="12489" width="7.28515625" style="1" customWidth="1"/>
    <col min="12490" max="12490" width="14.28515625" style="1" customWidth="1"/>
    <col min="12491" max="12731" width="9.140625" style="1"/>
    <col min="12732" max="12732" width="14.42578125" style="1" bestFit="1" customWidth="1"/>
    <col min="12733" max="12738" width="7.7109375" style="1" customWidth="1"/>
    <col min="12739" max="12739" width="9.28515625" style="1" customWidth="1"/>
    <col min="12740" max="12740" width="7.7109375" style="1" customWidth="1"/>
    <col min="12741" max="12741" width="15.5703125" style="1" customWidth="1"/>
    <col min="12742" max="12742" width="7.7109375" style="1" customWidth="1"/>
    <col min="12743" max="12743" width="14.7109375" style="1" bestFit="1" customWidth="1"/>
    <col min="12744" max="12744" width="11.28515625" style="1" customWidth="1"/>
    <col min="12745" max="12745" width="7.28515625" style="1" customWidth="1"/>
    <col min="12746" max="12746" width="14.28515625" style="1" customWidth="1"/>
    <col min="12747" max="12987" width="9.140625" style="1"/>
    <col min="12988" max="12988" width="14.42578125" style="1" bestFit="1" customWidth="1"/>
    <col min="12989" max="12994" width="7.7109375" style="1" customWidth="1"/>
    <col min="12995" max="12995" width="9.28515625" style="1" customWidth="1"/>
    <col min="12996" max="12996" width="7.7109375" style="1" customWidth="1"/>
    <col min="12997" max="12997" width="15.5703125" style="1" customWidth="1"/>
    <col min="12998" max="12998" width="7.7109375" style="1" customWidth="1"/>
    <col min="12999" max="12999" width="14.7109375" style="1" bestFit="1" customWidth="1"/>
    <col min="13000" max="13000" width="11.28515625" style="1" customWidth="1"/>
    <col min="13001" max="13001" width="7.28515625" style="1" customWidth="1"/>
    <col min="13002" max="13002" width="14.28515625" style="1" customWidth="1"/>
    <col min="13003" max="13243" width="9.140625" style="1"/>
    <col min="13244" max="13244" width="14.42578125" style="1" bestFit="1" customWidth="1"/>
    <col min="13245" max="13250" width="7.7109375" style="1" customWidth="1"/>
    <col min="13251" max="13251" width="9.28515625" style="1" customWidth="1"/>
    <col min="13252" max="13252" width="7.7109375" style="1" customWidth="1"/>
    <col min="13253" max="13253" width="15.5703125" style="1" customWidth="1"/>
    <col min="13254" max="13254" width="7.7109375" style="1" customWidth="1"/>
    <col min="13255" max="13255" width="14.7109375" style="1" bestFit="1" customWidth="1"/>
    <col min="13256" max="13256" width="11.28515625" style="1" customWidth="1"/>
    <col min="13257" max="13257" width="7.28515625" style="1" customWidth="1"/>
    <col min="13258" max="13258" width="14.28515625" style="1" customWidth="1"/>
    <col min="13259" max="13499" width="9.140625" style="1"/>
    <col min="13500" max="13500" width="14.42578125" style="1" bestFit="1" customWidth="1"/>
    <col min="13501" max="13506" width="7.7109375" style="1" customWidth="1"/>
    <col min="13507" max="13507" width="9.28515625" style="1" customWidth="1"/>
    <col min="13508" max="13508" width="7.7109375" style="1" customWidth="1"/>
    <col min="13509" max="13509" width="15.5703125" style="1" customWidth="1"/>
    <col min="13510" max="13510" width="7.7109375" style="1" customWidth="1"/>
    <col min="13511" max="13511" width="14.7109375" style="1" bestFit="1" customWidth="1"/>
    <col min="13512" max="13512" width="11.28515625" style="1" customWidth="1"/>
    <col min="13513" max="13513" width="7.28515625" style="1" customWidth="1"/>
    <col min="13514" max="13514" width="14.28515625" style="1" customWidth="1"/>
    <col min="13515" max="13755" width="9.140625" style="1"/>
    <col min="13756" max="13756" width="14.42578125" style="1" bestFit="1" customWidth="1"/>
    <col min="13757" max="13762" width="7.7109375" style="1" customWidth="1"/>
    <col min="13763" max="13763" width="9.28515625" style="1" customWidth="1"/>
    <col min="13764" max="13764" width="7.7109375" style="1" customWidth="1"/>
    <col min="13765" max="13765" width="15.5703125" style="1" customWidth="1"/>
    <col min="13766" max="13766" width="7.7109375" style="1" customWidth="1"/>
    <col min="13767" max="13767" width="14.7109375" style="1" bestFit="1" customWidth="1"/>
    <col min="13768" max="13768" width="11.28515625" style="1" customWidth="1"/>
    <col min="13769" max="13769" width="7.28515625" style="1" customWidth="1"/>
    <col min="13770" max="13770" width="14.28515625" style="1" customWidth="1"/>
    <col min="13771" max="14011" width="9.140625" style="1"/>
    <col min="14012" max="14012" width="14.42578125" style="1" bestFit="1" customWidth="1"/>
    <col min="14013" max="14018" width="7.7109375" style="1" customWidth="1"/>
    <col min="14019" max="14019" width="9.28515625" style="1" customWidth="1"/>
    <col min="14020" max="14020" width="7.7109375" style="1" customWidth="1"/>
    <col min="14021" max="14021" width="15.5703125" style="1" customWidth="1"/>
    <col min="14022" max="14022" width="7.7109375" style="1" customWidth="1"/>
    <col min="14023" max="14023" width="14.7109375" style="1" bestFit="1" customWidth="1"/>
    <col min="14024" max="14024" width="11.28515625" style="1" customWidth="1"/>
    <col min="14025" max="14025" width="7.28515625" style="1" customWidth="1"/>
    <col min="14026" max="14026" width="14.28515625" style="1" customWidth="1"/>
    <col min="14027" max="14267" width="9.140625" style="1"/>
    <col min="14268" max="14268" width="14.42578125" style="1" bestFit="1" customWidth="1"/>
    <col min="14269" max="14274" width="7.7109375" style="1" customWidth="1"/>
    <col min="14275" max="14275" width="9.28515625" style="1" customWidth="1"/>
    <col min="14276" max="14276" width="7.7109375" style="1" customWidth="1"/>
    <col min="14277" max="14277" width="15.5703125" style="1" customWidth="1"/>
    <col min="14278" max="14278" width="7.7109375" style="1" customWidth="1"/>
    <col min="14279" max="14279" width="14.7109375" style="1" bestFit="1" customWidth="1"/>
    <col min="14280" max="14280" width="11.28515625" style="1" customWidth="1"/>
    <col min="14281" max="14281" width="7.28515625" style="1" customWidth="1"/>
    <col min="14282" max="14282" width="14.28515625" style="1" customWidth="1"/>
    <col min="14283" max="14523" width="9.140625" style="1"/>
    <col min="14524" max="14524" width="14.42578125" style="1" bestFit="1" customWidth="1"/>
    <col min="14525" max="14530" width="7.7109375" style="1" customWidth="1"/>
    <col min="14531" max="14531" width="9.28515625" style="1" customWidth="1"/>
    <col min="14532" max="14532" width="7.7109375" style="1" customWidth="1"/>
    <col min="14533" max="14533" width="15.5703125" style="1" customWidth="1"/>
    <col min="14534" max="14534" width="7.7109375" style="1" customWidth="1"/>
    <col min="14535" max="14535" width="14.7109375" style="1" bestFit="1" customWidth="1"/>
    <col min="14536" max="14536" width="11.28515625" style="1" customWidth="1"/>
    <col min="14537" max="14537" width="7.28515625" style="1" customWidth="1"/>
    <col min="14538" max="14538" width="14.28515625" style="1" customWidth="1"/>
    <col min="14539" max="14779" width="9.140625" style="1"/>
    <col min="14780" max="14780" width="14.42578125" style="1" bestFit="1" customWidth="1"/>
    <col min="14781" max="14786" width="7.7109375" style="1" customWidth="1"/>
    <col min="14787" max="14787" width="9.28515625" style="1" customWidth="1"/>
    <col min="14788" max="14788" width="7.7109375" style="1" customWidth="1"/>
    <col min="14789" max="14789" width="15.5703125" style="1" customWidth="1"/>
    <col min="14790" max="14790" width="7.7109375" style="1" customWidth="1"/>
    <col min="14791" max="14791" width="14.7109375" style="1" bestFit="1" customWidth="1"/>
    <col min="14792" max="14792" width="11.28515625" style="1" customWidth="1"/>
    <col min="14793" max="14793" width="7.28515625" style="1" customWidth="1"/>
    <col min="14794" max="14794" width="14.28515625" style="1" customWidth="1"/>
    <col min="14795" max="15035" width="9.140625" style="1"/>
    <col min="15036" max="15036" width="14.42578125" style="1" bestFit="1" customWidth="1"/>
    <col min="15037" max="15042" width="7.7109375" style="1" customWidth="1"/>
    <col min="15043" max="15043" width="9.28515625" style="1" customWidth="1"/>
    <col min="15044" max="15044" width="7.7109375" style="1" customWidth="1"/>
    <col min="15045" max="15045" width="15.5703125" style="1" customWidth="1"/>
    <col min="15046" max="15046" width="7.7109375" style="1" customWidth="1"/>
    <col min="15047" max="15047" width="14.7109375" style="1" bestFit="1" customWidth="1"/>
    <col min="15048" max="15048" width="11.28515625" style="1" customWidth="1"/>
    <col min="15049" max="15049" width="7.28515625" style="1" customWidth="1"/>
    <col min="15050" max="15050" width="14.28515625" style="1" customWidth="1"/>
    <col min="15051" max="15291" width="9.140625" style="1"/>
    <col min="15292" max="15292" width="14.42578125" style="1" bestFit="1" customWidth="1"/>
    <col min="15293" max="15298" width="7.7109375" style="1" customWidth="1"/>
    <col min="15299" max="15299" width="9.28515625" style="1" customWidth="1"/>
    <col min="15300" max="15300" width="7.7109375" style="1" customWidth="1"/>
    <col min="15301" max="15301" width="15.5703125" style="1" customWidth="1"/>
    <col min="15302" max="15302" width="7.7109375" style="1" customWidth="1"/>
    <col min="15303" max="15303" width="14.7109375" style="1" bestFit="1" customWidth="1"/>
    <col min="15304" max="15304" width="11.28515625" style="1" customWidth="1"/>
    <col min="15305" max="15305" width="7.28515625" style="1" customWidth="1"/>
    <col min="15306" max="15306" width="14.28515625" style="1" customWidth="1"/>
    <col min="15307" max="15547" width="9.140625" style="1"/>
    <col min="15548" max="15548" width="14.42578125" style="1" bestFit="1" customWidth="1"/>
    <col min="15549" max="15554" width="7.7109375" style="1" customWidth="1"/>
    <col min="15555" max="15555" width="9.28515625" style="1" customWidth="1"/>
    <col min="15556" max="15556" width="7.7109375" style="1" customWidth="1"/>
    <col min="15557" max="15557" width="15.5703125" style="1" customWidth="1"/>
    <col min="15558" max="15558" width="7.7109375" style="1" customWidth="1"/>
    <col min="15559" max="15559" width="14.7109375" style="1" bestFit="1" customWidth="1"/>
    <col min="15560" max="15560" width="11.28515625" style="1" customWidth="1"/>
    <col min="15561" max="15561" width="7.28515625" style="1" customWidth="1"/>
    <col min="15562" max="15562" width="14.28515625" style="1" customWidth="1"/>
    <col min="15563" max="15803" width="9.140625" style="1"/>
    <col min="15804" max="15804" width="14.42578125" style="1" bestFit="1" customWidth="1"/>
    <col min="15805" max="15810" width="7.7109375" style="1" customWidth="1"/>
    <col min="15811" max="15811" width="9.28515625" style="1" customWidth="1"/>
    <col min="15812" max="15812" width="7.7109375" style="1" customWidth="1"/>
    <col min="15813" max="15813" width="15.5703125" style="1" customWidth="1"/>
    <col min="15814" max="15814" width="7.7109375" style="1" customWidth="1"/>
    <col min="15815" max="15815" width="14.7109375" style="1" bestFit="1" customWidth="1"/>
    <col min="15816" max="15816" width="11.28515625" style="1" customWidth="1"/>
    <col min="15817" max="15817" width="7.28515625" style="1" customWidth="1"/>
    <col min="15818" max="15818" width="14.28515625" style="1" customWidth="1"/>
    <col min="15819" max="16059" width="9.140625" style="1"/>
    <col min="16060" max="16060" width="14.42578125" style="1" bestFit="1" customWidth="1"/>
    <col min="16061" max="16066" width="7.7109375" style="1" customWidth="1"/>
    <col min="16067" max="16067" width="9.28515625" style="1" customWidth="1"/>
    <col min="16068" max="16068" width="7.7109375" style="1" customWidth="1"/>
    <col min="16069" max="16069" width="15.5703125" style="1" customWidth="1"/>
    <col min="16070" max="16070" width="7.7109375" style="1" customWidth="1"/>
    <col min="16071" max="16071" width="14.7109375" style="1" bestFit="1" customWidth="1"/>
    <col min="16072" max="16072" width="11.28515625" style="1" customWidth="1"/>
    <col min="16073" max="16073" width="7.28515625" style="1" customWidth="1"/>
    <col min="16074" max="16074" width="14.28515625" style="1" customWidth="1"/>
    <col min="16075" max="16384" width="9.140625" style="1"/>
  </cols>
  <sheetData>
    <row r="1" spans="1:501" ht="18.75" customHeight="1" x14ac:dyDescent="0.25">
      <c r="A1" s="208" t="s">
        <v>0</v>
      </c>
      <c r="B1" s="209"/>
      <c r="C1" s="209"/>
      <c r="D1" s="209"/>
      <c r="E1" s="209"/>
      <c r="F1" s="209"/>
      <c r="G1" s="209"/>
      <c r="H1" s="210"/>
      <c r="I1" s="214" t="s">
        <v>1</v>
      </c>
      <c r="J1" s="215"/>
      <c r="K1" s="215"/>
      <c r="L1" s="215"/>
      <c r="M1" s="216"/>
      <c r="N1" s="178" t="s">
        <v>2</v>
      </c>
      <c r="O1" s="172" t="s">
        <v>77</v>
      </c>
    </row>
    <row r="2" spans="1:501" ht="12.75" customHeight="1" x14ac:dyDescent="0.25">
      <c r="A2" s="211"/>
      <c r="B2" s="212"/>
      <c r="C2" s="212"/>
      <c r="D2" s="212"/>
      <c r="E2" s="212"/>
      <c r="F2" s="212"/>
      <c r="G2" s="212"/>
      <c r="H2" s="213"/>
      <c r="I2" s="229" t="s">
        <v>56</v>
      </c>
      <c r="J2" s="230"/>
      <c r="K2" s="230"/>
      <c r="L2" s="230"/>
      <c r="M2" s="231"/>
      <c r="N2" s="77"/>
      <c r="O2" s="85"/>
    </row>
    <row r="3" spans="1:501" x14ac:dyDescent="0.25">
      <c r="A3" s="211"/>
      <c r="B3" s="212"/>
      <c r="C3" s="212"/>
      <c r="D3" s="212"/>
      <c r="E3" s="212"/>
      <c r="F3" s="212"/>
      <c r="G3" s="212"/>
      <c r="H3" s="213"/>
      <c r="I3" s="229"/>
      <c r="J3" s="230"/>
      <c r="K3" s="230"/>
      <c r="L3" s="230"/>
      <c r="M3" s="231"/>
      <c r="N3" s="84" t="s">
        <v>3</v>
      </c>
      <c r="O3" s="85"/>
    </row>
    <row r="4" spans="1:501" ht="21.75" customHeight="1" x14ac:dyDescent="0.25">
      <c r="A4" s="211"/>
      <c r="B4" s="212"/>
      <c r="C4" s="212"/>
      <c r="D4" s="212"/>
      <c r="E4" s="212"/>
      <c r="F4" s="212"/>
      <c r="G4" s="212"/>
      <c r="H4" s="213"/>
      <c r="I4" s="60"/>
      <c r="J4" s="58"/>
      <c r="K4" s="58"/>
      <c r="L4" s="47"/>
      <c r="M4" s="59"/>
      <c r="N4" s="86">
        <v>43684</v>
      </c>
      <c r="O4" s="87"/>
    </row>
    <row r="5" spans="1:501" x14ac:dyDescent="0.25">
      <c r="A5" s="217" t="s">
        <v>4</v>
      </c>
      <c r="B5" s="218"/>
      <c r="C5" s="218"/>
      <c r="D5" s="218"/>
      <c r="E5" s="218"/>
      <c r="F5" s="219"/>
      <c r="G5" s="3"/>
      <c r="H5" s="223" t="s">
        <v>5</v>
      </c>
      <c r="I5" s="224"/>
      <c r="J5" s="224"/>
      <c r="K5" s="224"/>
      <c r="L5" s="224"/>
      <c r="M5" s="224"/>
      <c r="N5" s="224"/>
      <c r="O5" s="225"/>
    </row>
    <row r="6" spans="1:501" ht="0.75" customHeight="1" x14ac:dyDescent="0.25">
      <c r="A6" s="220"/>
      <c r="B6" s="221"/>
      <c r="C6" s="221"/>
      <c r="D6" s="221"/>
      <c r="E6" s="221"/>
      <c r="F6" s="222"/>
      <c r="G6" s="3"/>
      <c r="H6" s="226"/>
      <c r="I6" s="227"/>
      <c r="J6" s="227"/>
      <c r="K6" s="227"/>
      <c r="L6" s="227"/>
      <c r="M6" s="227"/>
      <c r="N6" s="227"/>
      <c r="O6" s="228"/>
    </row>
    <row r="7" spans="1:501" x14ac:dyDescent="0.25">
      <c r="A7" s="63"/>
      <c r="B7" s="4"/>
      <c r="C7" s="4"/>
      <c r="D7" s="4"/>
      <c r="E7" s="4"/>
      <c r="F7" s="5"/>
      <c r="G7" s="3"/>
      <c r="H7" s="192" t="s">
        <v>6</v>
      </c>
      <c r="I7" s="193"/>
      <c r="J7" s="193"/>
      <c r="K7" s="193"/>
      <c r="L7" s="194"/>
      <c r="M7" s="192" t="s">
        <v>7</v>
      </c>
      <c r="N7" s="193"/>
      <c r="O7" s="195"/>
    </row>
    <row r="8" spans="1:501" ht="11.25" customHeight="1" x14ac:dyDescent="0.25">
      <c r="A8" s="64"/>
      <c r="B8" s="4"/>
      <c r="C8" s="4"/>
      <c r="D8" s="4"/>
      <c r="E8" s="4"/>
      <c r="F8" s="5"/>
      <c r="G8" s="7" t="s">
        <v>9</v>
      </c>
      <c r="H8" s="6" t="s">
        <v>10</v>
      </c>
      <c r="I8" s="8" t="s">
        <v>11</v>
      </c>
      <c r="J8" s="8" t="s">
        <v>12</v>
      </c>
      <c r="K8" s="8" t="s">
        <v>13</v>
      </c>
      <c r="L8" s="48" t="s">
        <v>14</v>
      </c>
      <c r="M8" s="9" t="s">
        <v>15</v>
      </c>
      <c r="N8" s="8" t="s">
        <v>16</v>
      </c>
      <c r="O8" s="65" t="s">
        <v>8</v>
      </c>
    </row>
    <row r="9" spans="1:501" x14ac:dyDescent="0.25">
      <c r="A9" s="66" t="s">
        <v>18</v>
      </c>
      <c r="B9" s="196" t="s">
        <v>19</v>
      </c>
      <c r="C9" s="197"/>
      <c r="D9" s="197"/>
      <c r="E9" s="197"/>
      <c r="F9" s="198"/>
      <c r="G9" s="7" t="s">
        <v>20</v>
      </c>
      <c r="H9" s="6" t="s">
        <v>21</v>
      </c>
      <c r="I9" s="8" t="s">
        <v>22</v>
      </c>
      <c r="J9" s="8" t="s">
        <v>22</v>
      </c>
      <c r="K9" s="8" t="s">
        <v>23</v>
      </c>
      <c r="L9" s="48" t="s">
        <v>13</v>
      </c>
      <c r="M9" s="9" t="s">
        <v>17</v>
      </c>
      <c r="N9" s="8" t="s">
        <v>24</v>
      </c>
      <c r="O9" s="65" t="s">
        <v>17</v>
      </c>
    </row>
    <row r="10" spans="1:501" ht="12" customHeight="1" x14ac:dyDescent="0.25">
      <c r="A10" s="66" t="s">
        <v>26</v>
      </c>
      <c r="B10" s="4"/>
      <c r="C10" s="4"/>
      <c r="D10" s="4"/>
      <c r="E10" s="4"/>
      <c r="F10" s="5"/>
      <c r="G10" s="7" t="s">
        <v>27</v>
      </c>
      <c r="H10" s="2"/>
      <c r="I10" s="8" t="s">
        <v>28</v>
      </c>
      <c r="J10" s="8" t="s">
        <v>29</v>
      </c>
      <c r="K10" s="8" t="s">
        <v>30</v>
      </c>
      <c r="L10" s="48" t="s">
        <v>31</v>
      </c>
      <c r="M10" s="9" t="s">
        <v>32</v>
      </c>
      <c r="N10" s="8" t="s">
        <v>17</v>
      </c>
      <c r="O10" s="65" t="s">
        <v>25</v>
      </c>
    </row>
    <row r="11" spans="1:501" ht="12" customHeight="1" x14ac:dyDescent="0.25">
      <c r="A11" s="64"/>
      <c r="B11" s="4"/>
      <c r="C11" s="4"/>
      <c r="D11" s="4"/>
      <c r="E11" s="4"/>
      <c r="F11" s="5"/>
      <c r="G11" s="10"/>
      <c r="H11" s="2"/>
      <c r="I11" s="8" t="s">
        <v>34</v>
      </c>
      <c r="J11" s="8"/>
      <c r="K11" s="8"/>
      <c r="L11" s="48"/>
      <c r="M11" s="9"/>
      <c r="N11" s="8" t="s">
        <v>35</v>
      </c>
      <c r="O11" s="67" t="s">
        <v>33</v>
      </c>
    </row>
    <row r="12" spans="1:501" ht="12" customHeight="1" x14ac:dyDescent="0.25">
      <c r="A12" s="68" t="s">
        <v>36</v>
      </c>
      <c r="B12" s="199" t="s">
        <v>37</v>
      </c>
      <c r="C12" s="200"/>
      <c r="D12" s="200"/>
      <c r="E12" s="200"/>
      <c r="F12" s="201"/>
      <c r="G12" s="11" t="s">
        <v>38</v>
      </c>
      <c r="H12" s="12" t="s">
        <v>39</v>
      </c>
      <c r="I12" s="13" t="s">
        <v>40</v>
      </c>
      <c r="J12" s="13" t="s">
        <v>41</v>
      </c>
      <c r="K12" s="13" t="s">
        <v>42</v>
      </c>
      <c r="L12" s="49" t="s">
        <v>43</v>
      </c>
      <c r="M12" s="14" t="s">
        <v>44</v>
      </c>
      <c r="N12" s="13" t="s">
        <v>45</v>
      </c>
      <c r="O12" s="69" t="s">
        <v>46</v>
      </c>
    </row>
    <row r="13" spans="1:501" ht="16.5" customHeight="1" x14ac:dyDescent="0.25">
      <c r="A13" s="93"/>
      <c r="B13" s="189" t="s">
        <v>60</v>
      </c>
      <c r="C13" s="190"/>
      <c r="D13" s="190"/>
      <c r="E13" s="190"/>
      <c r="F13" s="191"/>
      <c r="G13" s="91"/>
      <c r="H13" s="12"/>
      <c r="I13" s="13"/>
      <c r="J13" s="92"/>
      <c r="K13" s="13"/>
      <c r="L13" s="49"/>
      <c r="M13" s="14"/>
      <c r="N13" s="13"/>
      <c r="O13" s="69"/>
    </row>
    <row r="14" spans="1:501" ht="48.75" customHeight="1" x14ac:dyDescent="0.25">
      <c r="A14" s="70" t="s">
        <v>61</v>
      </c>
      <c r="B14" s="205" t="s">
        <v>159</v>
      </c>
      <c r="C14" s="206"/>
      <c r="D14" s="206"/>
      <c r="E14" s="206"/>
      <c r="F14" s="207"/>
      <c r="G14" s="15" t="s">
        <v>47</v>
      </c>
      <c r="H14" s="16"/>
      <c r="I14" s="17"/>
      <c r="J14" s="18">
        <f>SUM(H14*I14)</f>
        <v>0</v>
      </c>
      <c r="K14" s="17"/>
      <c r="L14" s="100">
        <f>SUM(J14*K14)</f>
        <v>0</v>
      </c>
      <c r="M14" s="161">
        <v>4866</v>
      </c>
      <c r="N14" s="17">
        <v>1</v>
      </c>
      <c r="O14" s="71">
        <f>SUM(M14*N14)</f>
        <v>4866</v>
      </c>
    </row>
    <row r="15" spans="1:501" s="24" customFormat="1" ht="17.25" customHeight="1" x14ac:dyDescent="0.25">
      <c r="A15" s="72" t="s">
        <v>48</v>
      </c>
      <c r="B15" s="202" t="s">
        <v>62</v>
      </c>
      <c r="C15" s="203"/>
      <c r="D15" s="203"/>
      <c r="E15" s="203"/>
      <c r="F15" s="204"/>
      <c r="G15" s="20" t="s">
        <v>47</v>
      </c>
      <c r="H15" s="21"/>
      <c r="I15" s="22"/>
      <c r="J15" s="23">
        <f>SUM(H15*I15)</f>
        <v>0</v>
      </c>
      <c r="K15" s="22"/>
      <c r="L15" s="51">
        <f>SUM(J15*K15)</f>
        <v>0</v>
      </c>
      <c r="M15" s="162">
        <f>H18+H17</f>
        <v>44805.231</v>
      </c>
      <c r="N15" s="22">
        <v>40</v>
      </c>
      <c r="O15" s="73">
        <f>SUM(M15*N15)</f>
        <v>1792209.24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</row>
    <row r="16" spans="1:501" s="24" customFormat="1" ht="30" customHeight="1" x14ac:dyDescent="0.25">
      <c r="A16" s="72"/>
      <c r="B16" s="186" t="s">
        <v>72</v>
      </c>
      <c r="C16" s="187"/>
      <c r="D16" s="187"/>
      <c r="E16" s="187"/>
      <c r="F16" s="188"/>
      <c r="G16" s="94"/>
      <c r="H16" s="95"/>
      <c r="I16" s="95"/>
      <c r="J16" s="96"/>
      <c r="K16" s="95"/>
      <c r="L16" s="97"/>
      <c r="M16" s="98"/>
      <c r="N16" s="95"/>
      <c r="O16" s="99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</row>
    <row r="17" spans="1:548" s="24" customFormat="1" ht="37.5" customHeight="1" x14ac:dyDescent="0.25">
      <c r="A17" s="74" t="s">
        <v>95</v>
      </c>
      <c r="B17" s="276" t="s">
        <v>78</v>
      </c>
      <c r="C17" s="277"/>
      <c r="D17" s="277"/>
      <c r="E17" s="277"/>
      <c r="F17" s="278"/>
      <c r="G17" s="15" t="s">
        <v>47</v>
      </c>
      <c r="H17" s="173">
        <f>H18*0.059</f>
        <v>2496.2309999999998</v>
      </c>
      <c r="I17" s="17">
        <v>1</v>
      </c>
      <c r="J17" s="160">
        <f t="shared" ref="J17" si="0">SUM(H17*I17)</f>
        <v>2496.2309999999998</v>
      </c>
      <c r="K17" s="17">
        <v>80</v>
      </c>
      <c r="L17" s="52">
        <f>SUM(J17*K17)</f>
        <v>199698.47999999998</v>
      </c>
      <c r="M17" s="19"/>
      <c r="N17" s="17"/>
      <c r="O17" s="71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</row>
    <row r="18" spans="1:548" s="24" customFormat="1" ht="49.5" customHeight="1" x14ac:dyDescent="0.25">
      <c r="A18" s="74" t="s">
        <v>95</v>
      </c>
      <c r="B18" s="285" t="s">
        <v>79</v>
      </c>
      <c r="C18" s="286"/>
      <c r="D18" s="286"/>
      <c r="E18" s="286"/>
      <c r="F18" s="287"/>
      <c r="G18" s="25" t="s">
        <v>47</v>
      </c>
      <c r="H18" s="75">
        <v>42309</v>
      </c>
      <c r="I18" s="26">
        <v>1</v>
      </c>
      <c r="J18" s="27">
        <f>SUM(H18*I18)</f>
        <v>42309</v>
      </c>
      <c r="K18" s="26">
        <v>40</v>
      </c>
      <c r="L18" s="52">
        <f>SUM(J18*K18)</f>
        <v>1692360</v>
      </c>
      <c r="M18" s="28"/>
      <c r="N18" s="26"/>
      <c r="O18" s="71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</row>
    <row r="19" spans="1:548" s="4" customFormat="1" ht="30" customHeight="1" x14ac:dyDescent="0.25">
      <c r="A19" s="70" t="s">
        <v>120</v>
      </c>
      <c r="B19" s="235" t="s">
        <v>73</v>
      </c>
      <c r="C19" s="236"/>
      <c r="D19" s="236"/>
      <c r="E19" s="236"/>
      <c r="F19" s="237"/>
      <c r="G19" s="15" t="s">
        <v>47</v>
      </c>
      <c r="H19" s="16">
        <v>6362</v>
      </c>
      <c r="I19" s="17">
        <v>1</v>
      </c>
      <c r="J19" s="18">
        <f>SUM(H19*I19)</f>
        <v>6362</v>
      </c>
      <c r="K19" s="17">
        <v>8</v>
      </c>
      <c r="L19" s="100">
        <f>SUM(J19*K19)</f>
        <v>50896</v>
      </c>
      <c r="M19" s="19"/>
      <c r="N19" s="17"/>
      <c r="O19" s="110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</row>
    <row r="20" spans="1:548" s="101" customFormat="1" ht="42.75" customHeight="1" x14ac:dyDescent="0.25">
      <c r="A20" s="70" t="s">
        <v>63</v>
      </c>
      <c r="B20" s="238" t="s">
        <v>94</v>
      </c>
      <c r="C20" s="236"/>
      <c r="D20" s="236"/>
      <c r="E20" s="236"/>
      <c r="F20" s="237"/>
      <c r="G20" s="15" t="s">
        <v>47</v>
      </c>
      <c r="H20" s="137">
        <v>18185</v>
      </c>
      <c r="I20" s="17">
        <v>20</v>
      </c>
      <c r="J20" s="18">
        <f t="shared" ref="J20:J25" si="1">SUM(H20*I20)</f>
        <v>363700</v>
      </c>
      <c r="K20" s="17">
        <v>1</v>
      </c>
      <c r="L20" s="100">
        <f t="shared" ref="L20:L25" si="2">SUM(J20*K20)</f>
        <v>363700</v>
      </c>
      <c r="M20" s="19"/>
      <c r="N20" s="17"/>
      <c r="O20" s="11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</row>
    <row r="21" spans="1:548" s="37" customFormat="1" ht="15" customHeight="1" x14ac:dyDescent="0.25">
      <c r="A21" s="70" t="s">
        <v>64</v>
      </c>
      <c r="B21" s="235" t="s">
        <v>96</v>
      </c>
      <c r="C21" s="241"/>
      <c r="D21" s="241"/>
      <c r="E21" s="241"/>
      <c r="F21" s="242"/>
      <c r="G21" s="15" t="s">
        <v>47</v>
      </c>
      <c r="H21" s="137">
        <v>399</v>
      </c>
      <c r="I21" s="17">
        <v>10</v>
      </c>
      <c r="J21" s="18">
        <f t="shared" si="1"/>
        <v>3990</v>
      </c>
      <c r="K21" s="17">
        <v>1</v>
      </c>
      <c r="L21" s="100">
        <f t="shared" si="2"/>
        <v>3990</v>
      </c>
      <c r="M21" s="19"/>
      <c r="N21" s="17"/>
      <c r="O21" s="110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</row>
    <row r="22" spans="1:548" s="37" customFormat="1" ht="28.5" customHeight="1" x14ac:dyDescent="0.25">
      <c r="A22" s="135" t="s">
        <v>65</v>
      </c>
      <c r="B22" s="288" t="s">
        <v>66</v>
      </c>
      <c r="C22" s="289"/>
      <c r="D22" s="289"/>
      <c r="E22" s="289"/>
      <c r="F22" s="290"/>
      <c r="G22" s="103" t="s">
        <v>47</v>
      </c>
      <c r="H22" s="104">
        <f>H20</f>
        <v>18185</v>
      </c>
      <c r="I22" s="105">
        <v>20</v>
      </c>
      <c r="J22" s="136">
        <f t="shared" si="1"/>
        <v>363700</v>
      </c>
      <c r="K22" s="105">
        <v>2</v>
      </c>
      <c r="L22" s="106">
        <f t="shared" si="2"/>
        <v>727400</v>
      </c>
      <c r="M22" s="107"/>
      <c r="N22" s="105"/>
      <c r="O22" s="111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</row>
    <row r="23" spans="1:548" s="37" customFormat="1" ht="28.5" customHeight="1" x14ac:dyDescent="0.25">
      <c r="A23" s="135" t="s">
        <v>67</v>
      </c>
      <c r="B23" s="291" t="s">
        <v>68</v>
      </c>
      <c r="C23" s="292"/>
      <c r="D23" s="292"/>
      <c r="E23" s="292"/>
      <c r="F23" s="293"/>
      <c r="G23" s="25" t="s">
        <v>47</v>
      </c>
      <c r="H23" s="108">
        <f>H21</f>
        <v>399</v>
      </c>
      <c r="I23" s="26">
        <v>10</v>
      </c>
      <c r="J23" s="27">
        <f t="shared" si="1"/>
        <v>3990</v>
      </c>
      <c r="K23" s="26">
        <v>1</v>
      </c>
      <c r="L23" s="109">
        <f t="shared" si="2"/>
        <v>3990</v>
      </c>
      <c r="M23" s="28"/>
      <c r="N23" s="26"/>
      <c r="O23" s="112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</row>
    <row r="24" spans="1:548" s="37" customFormat="1" ht="28.5" customHeight="1" x14ac:dyDescent="0.25">
      <c r="A24" s="152"/>
      <c r="B24" s="249" t="s">
        <v>139</v>
      </c>
      <c r="C24" s="250"/>
      <c r="D24" s="250"/>
      <c r="E24" s="250"/>
      <c r="F24" s="251"/>
      <c r="G24" s="153"/>
      <c r="H24" s="154"/>
      <c r="I24" s="155"/>
      <c r="J24" s="156"/>
      <c r="K24" s="155"/>
      <c r="L24" s="157"/>
      <c r="M24" s="158"/>
      <c r="N24" s="155"/>
      <c r="O24" s="159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</row>
    <row r="25" spans="1:548" s="37" customFormat="1" ht="34.5" customHeight="1" x14ac:dyDescent="0.25">
      <c r="A25" s="70" t="s">
        <v>69</v>
      </c>
      <c r="B25" s="235" t="s">
        <v>138</v>
      </c>
      <c r="C25" s="236"/>
      <c r="D25" s="236"/>
      <c r="E25" s="236"/>
      <c r="F25" s="237"/>
      <c r="G25" s="15" t="s">
        <v>70</v>
      </c>
      <c r="H25" s="137">
        <v>400</v>
      </c>
      <c r="I25" s="17">
        <v>1</v>
      </c>
      <c r="J25" s="18">
        <f t="shared" si="1"/>
        <v>400</v>
      </c>
      <c r="K25" s="17">
        <v>0.5</v>
      </c>
      <c r="L25" s="100">
        <f t="shared" si="2"/>
        <v>200</v>
      </c>
      <c r="M25" s="19"/>
      <c r="N25" s="17"/>
      <c r="O25" s="110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</row>
    <row r="26" spans="1:548" s="37" customFormat="1" ht="30.75" customHeight="1" x14ac:dyDescent="0.25">
      <c r="A26" s="70" t="s">
        <v>76</v>
      </c>
      <c r="B26" s="235" t="s">
        <v>150</v>
      </c>
      <c r="C26" s="236"/>
      <c r="D26" s="236"/>
      <c r="E26" s="236"/>
      <c r="F26" s="237"/>
      <c r="G26" s="15" t="s">
        <v>47</v>
      </c>
      <c r="H26" s="175">
        <f>J51*0.75</f>
        <v>3360.3923250000003</v>
      </c>
      <c r="I26" s="17">
        <v>1</v>
      </c>
      <c r="J26" s="166">
        <f>H26*I26</f>
        <v>3360.3923250000003</v>
      </c>
      <c r="K26" s="17">
        <v>2</v>
      </c>
      <c r="L26" s="100">
        <f>SUM(J26*K26)</f>
        <v>6720.7846500000005</v>
      </c>
      <c r="M26" s="19"/>
      <c r="N26" s="17"/>
      <c r="O26" s="110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</row>
    <row r="27" spans="1:548" s="37" customFormat="1" ht="18.75" customHeight="1" x14ac:dyDescent="0.25">
      <c r="A27" s="70" t="s">
        <v>71</v>
      </c>
      <c r="B27" s="235" t="s">
        <v>140</v>
      </c>
      <c r="C27" s="236"/>
      <c r="D27" s="236"/>
      <c r="E27" s="236"/>
      <c r="F27" s="237"/>
      <c r="G27" s="15" t="s">
        <v>47</v>
      </c>
      <c r="H27" s="137">
        <v>400</v>
      </c>
      <c r="I27" s="17">
        <v>1</v>
      </c>
      <c r="J27" s="18">
        <f t="shared" ref="J27" si="3">SUM(H27*I27)</f>
        <v>400</v>
      </c>
      <c r="K27" s="17">
        <v>1</v>
      </c>
      <c r="L27" s="100">
        <f t="shared" ref="L27" si="4">SUM(J27*K27)</f>
        <v>400</v>
      </c>
      <c r="M27" s="19"/>
      <c r="N27" s="17"/>
      <c r="O27" s="110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</row>
    <row r="28" spans="1:548" s="4" customFormat="1" ht="31.5" customHeight="1" x14ac:dyDescent="0.25">
      <c r="A28" s="70" t="s">
        <v>101</v>
      </c>
      <c r="B28" s="238" t="s">
        <v>141</v>
      </c>
      <c r="C28" s="236"/>
      <c r="D28" s="236"/>
      <c r="E28" s="236"/>
      <c r="F28" s="237"/>
      <c r="G28" s="15" t="s">
        <v>47</v>
      </c>
      <c r="H28" s="176">
        <f>(J53+J54)*0.25</f>
        <v>1096.7286093749999</v>
      </c>
      <c r="I28" s="17">
        <v>1</v>
      </c>
      <c r="J28" s="18">
        <f>SUM(H28*I28)</f>
        <v>1096.7286093749999</v>
      </c>
      <c r="K28" s="17">
        <v>1</v>
      </c>
      <c r="L28" s="100">
        <f>SUM(J28*K28)</f>
        <v>1096.7286093749999</v>
      </c>
      <c r="M28" s="19"/>
      <c r="N28" s="17"/>
      <c r="O28" s="71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</row>
    <row r="29" spans="1:548" s="4" customFormat="1" ht="39" customHeight="1" x14ac:dyDescent="0.25">
      <c r="A29" s="70" t="s">
        <v>106</v>
      </c>
      <c r="B29" s="238" t="s">
        <v>158</v>
      </c>
      <c r="C29" s="239"/>
      <c r="D29" s="239"/>
      <c r="E29" s="239"/>
      <c r="F29" s="240"/>
      <c r="G29" s="15" t="s">
        <v>47</v>
      </c>
      <c r="H29" s="137">
        <v>78</v>
      </c>
      <c r="I29" s="17">
        <v>1</v>
      </c>
      <c r="J29" s="18">
        <f>H29*I29</f>
        <v>78</v>
      </c>
      <c r="K29" s="17">
        <v>10</v>
      </c>
      <c r="L29" s="100">
        <f t="shared" ref="L29" si="5">SUM(J29*K29)</f>
        <v>780</v>
      </c>
      <c r="M29" s="19"/>
      <c r="N29" s="17"/>
      <c r="O29" s="71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</row>
    <row r="30" spans="1:548" s="4" customFormat="1" ht="23.25" customHeight="1" thickBot="1" x14ac:dyDescent="0.3">
      <c r="A30" s="76"/>
      <c r="B30" s="255" t="s">
        <v>59</v>
      </c>
      <c r="C30" s="256"/>
      <c r="D30" s="256"/>
      <c r="E30" s="256"/>
      <c r="F30" s="257"/>
      <c r="G30" s="30"/>
      <c r="H30" s="169">
        <f>H17+H18</f>
        <v>44805.231</v>
      </c>
      <c r="I30" s="170"/>
      <c r="J30" s="168">
        <f>SUM(J17:J29)</f>
        <v>791882.35193437501</v>
      </c>
      <c r="K30" s="168"/>
      <c r="L30" s="168">
        <f>SUM(L17:L29)</f>
        <v>3051231.993259375</v>
      </c>
      <c r="M30" s="168">
        <f>SUM(M14:M29)</f>
        <v>49671.231</v>
      </c>
      <c r="N30" s="168">
        <f>SUM(N17:N29)</f>
        <v>0</v>
      </c>
      <c r="O30" s="171">
        <f>SUM(O14:O29)</f>
        <v>1797075.24</v>
      </c>
      <c r="P30"/>
      <c r="Q30" s="56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</row>
    <row r="31" spans="1:548" s="4" customFormat="1" ht="27" customHeight="1" thickBot="1" x14ac:dyDescent="0.3">
      <c r="A31" s="61"/>
      <c r="B31" s="279" t="s">
        <v>49</v>
      </c>
      <c r="C31" s="280"/>
      <c r="D31" s="280"/>
      <c r="E31" s="280"/>
      <c r="F31" s="281"/>
      <c r="G31" s="31"/>
      <c r="H31" s="34">
        <f>H30+M14+H59+H107</f>
        <v>50025.231</v>
      </c>
      <c r="I31" s="33"/>
      <c r="J31" s="34">
        <f>J30+J59+J86+J107</f>
        <v>1052933.8652124999</v>
      </c>
      <c r="K31" s="35"/>
      <c r="L31" s="34">
        <f>L30+L59+L86+L107</f>
        <v>3863880.2930634618</v>
      </c>
      <c r="M31" s="34">
        <f>M30+M59+M86+M107</f>
        <v>49750.231</v>
      </c>
      <c r="N31" s="34">
        <f>N30+N59+N107+N86</f>
        <v>0</v>
      </c>
      <c r="O31" s="34">
        <f>O30+O59+O86+O107</f>
        <v>1803395.24</v>
      </c>
      <c r="P31"/>
      <c r="Q31" s="56"/>
      <c r="R31"/>
      <c r="S31" s="56"/>
      <c r="T31"/>
      <c r="U31" s="56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</row>
    <row r="32" spans="1:548" s="4" customFormat="1" ht="27" customHeight="1" thickBot="1" x14ac:dyDescent="0.3">
      <c r="A32" s="282" t="s">
        <v>50</v>
      </c>
      <c r="B32" s="283"/>
      <c r="C32" s="283"/>
      <c r="D32" s="283"/>
      <c r="E32" s="283"/>
      <c r="F32" s="284"/>
      <c r="G32" s="31"/>
      <c r="H32" s="32"/>
      <c r="I32" s="33"/>
      <c r="J32" s="36">
        <f>SUM(J31+M31)</f>
        <v>1102684.0962124998</v>
      </c>
      <c r="K32" s="35"/>
      <c r="L32" s="53">
        <f>L31+O31</f>
        <v>5667275.533063462</v>
      </c>
      <c r="M32" s="35"/>
      <c r="N32" s="35"/>
      <c r="O32" s="62"/>
      <c r="P32"/>
      <c r="Q32" s="56"/>
      <c r="R32" s="56"/>
      <c r="S32" s="56"/>
      <c r="T32"/>
      <c r="U32" s="56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</row>
    <row r="33" spans="1:501" s="4" customFormat="1" ht="15" customHeight="1" x14ac:dyDescent="0.25">
      <c r="A33" s="267" t="s">
        <v>160</v>
      </c>
      <c r="B33" s="268"/>
      <c r="C33" s="268"/>
      <c r="D33" s="268"/>
      <c r="E33" s="268"/>
      <c r="F33" s="268"/>
      <c r="G33" s="268"/>
      <c r="H33" s="269"/>
      <c r="I33" s="258" t="s">
        <v>1</v>
      </c>
      <c r="J33" s="259"/>
      <c r="K33" s="259"/>
      <c r="L33" s="259"/>
      <c r="M33" s="260"/>
      <c r="N33" s="178" t="s">
        <v>2</v>
      </c>
      <c r="O33" s="172" t="s">
        <v>77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</row>
    <row r="34" spans="1:501" s="4" customFormat="1" ht="11.25" customHeight="1" x14ac:dyDescent="0.25">
      <c r="A34" s="270"/>
      <c r="B34" s="271"/>
      <c r="C34" s="271"/>
      <c r="D34" s="271"/>
      <c r="E34" s="271"/>
      <c r="F34" s="271"/>
      <c r="G34" s="271"/>
      <c r="H34" s="272"/>
      <c r="I34" s="229" t="s">
        <v>56</v>
      </c>
      <c r="J34" s="230"/>
      <c r="K34" s="230"/>
      <c r="L34" s="230"/>
      <c r="M34" s="231"/>
      <c r="N34" s="180"/>
      <c r="O34" s="88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</row>
    <row r="35" spans="1:501" s="4" customFormat="1" ht="15.75" customHeight="1" x14ac:dyDescent="0.25">
      <c r="A35" s="270"/>
      <c r="B35" s="271"/>
      <c r="C35" s="271"/>
      <c r="D35" s="271"/>
      <c r="E35" s="271"/>
      <c r="F35" s="271"/>
      <c r="G35" s="271"/>
      <c r="H35" s="272"/>
      <c r="I35" s="229"/>
      <c r="J35" s="230"/>
      <c r="K35" s="230"/>
      <c r="L35" s="230"/>
      <c r="M35" s="231"/>
      <c r="N35" s="89" t="s">
        <v>3</v>
      </c>
      <c r="O35" s="90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</row>
    <row r="36" spans="1:501" s="4" customFormat="1" ht="18" customHeight="1" x14ac:dyDescent="0.25">
      <c r="A36" s="273"/>
      <c r="B36" s="274"/>
      <c r="C36" s="274"/>
      <c r="D36" s="274"/>
      <c r="E36" s="274"/>
      <c r="F36" s="274"/>
      <c r="G36" s="274"/>
      <c r="H36" s="275"/>
      <c r="I36" s="229"/>
      <c r="J36" s="230"/>
      <c r="K36" s="230"/>
      <c r="L36" s="230"/>
      <c r="M36" s="231"/>
      <c r="N36" s="265">
        <f>N4</f>
        <v>43684</v>
      </c>
      <c r="O36" s="26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</row>
    <row r="37" spans="1:501" s="4" customFormat="1" ht="10.5" customHeight="1" x14ac:dyDescent="0.25">
      <c r="A37" s="261" t="s">
        <v>4</v>
      </c>
      <c r="B37" s="262"/>
      <c r="C37" s="262"/>
      <c r="D37" s="262"/>
      <c r="E37" s="262"/>
      <c r="F37" s="263"/>
      <c r="G37" s="3"/>
      <c r="H37" s="264" t="s">
        <v>5</v>
      </c>
      <c r="I37" s="224"/>
      <c r="J37" s="224"/>
      <c r="K37" s="224"/>
      <c r="L37" s="224"/>
      <c r="M37" s="224"/>
      <c r="N37" s="224"/>
      <c r="O37" s="225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</row>
    <row r="38" spans="1:501" s="37" customFormat="1" ht="13.5" customHeight="1" x14ac:dyDescent="0.25">
      <c r="A38" s="64"/>
      <c r="B38" s="4"/>
      <c r="C38" s="4"/>
      <c r="D38" s="4"/>
      <c r="E38" s="4"/>
      <c r="F38" s="5"/>
      <c r="G38" s="3"/>
      <c r="H38" s="192" t="s">
        <v>6</v>
      </c>
      <c r="I38" s="193"/>
      <c r="J38" s="193"/>
      <c r="K38" s="193"/>
      <c r="L38" s="194"/>
      <c r="M38" s="192" t="s">
        <v>7</v>
      </c>
      <c r="N38" s="193"/>
      <c r="O38" s="195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</row>
    <row r="39" spans="1:501" s="37" customFormat="1" ht="11.25" customHeight="1" x14ac:dyDescent="0.25">
      <c r="A39" s="64"/>
      <c r="B39" s="4"/>
      <c r="C39" s="4"/>
      <c r="D39" s="4"/>
      <c r="E39" s="4"/>
      <c r="F39" s="5"/>
      <c r="G39" s="7" t="s">
        <v>9</v>
      </c>
      <c r="H39" s="6" t="s">
        <v>10</v>
      </c>
      <c r="I39" s="8" t="s">
        <v>11</v>
      </c>
      <c r="J39" s="8" t="s">
        <v>12</v>
      </c>
      <c r="K39" s="8" t="s">
        <v>13</v>
      </c>
      <c r="L39" s="48" t="s">
        <v>14</v>
      </c>
      <c r="M39" s="9" t="s">
        <v>15</v>
      </c>
      <c r="N39" s="8" t="s">
        <v>16</v>
      </c>
      <c r="O39" s="65" t="s">
        <v>8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</row>
    <row r="40" spans="1:501" s="37" customFormat="1" ht="16.5" customHeight="1" x14ac:dyDescent="0.25">
      <c r="A40" s="66" t="s">
        <v>18</v>
      </c>
      <c r="B40" s="196" t="s">
        <v>19</v>
      </c>
      <c r="C40" s="197"/>
      <c r="D40" s="197"/>
      <c r="E40" s="197"/>
      <c r="F40" s="198"/>
      <c r="G40" s="7" t="s">
        <v>20</v>
      </c>
      <c r="H40" s="6" t="s">
        <v>21</v>
      </c>
      <c r="I40" s="8" t="s">
        <v>22</v>
      </c>
      <c r="J40" s="8" t="s">
        <v>22</v>
      </c>
      <c r="K40" s="8" t="s">
        <v>23</v>
      </c>
      <c r="L40" s="48" t="s">
        <v>13</v>
      </c>
      <c r="M40" s="9" t="s">
        <v>17</v>
      </c>
      <c r="N40" s="8" t="s">
        <v>24</v>
      </c>
      <c r="O40" s="65" t="s">
        <v>17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</row>
    <row r="41" spans="1:501" s="4" customFormat="1" ht="12.75" customHeight="1" x14ac:dyDescent="0.25">
      <c r="A41" s="66" t="s">
        <v>26</v>
      </c>
      <c r="F41" s="5"/>
      <c r="G41" s="7" t="s">
        <v>27</v>
      </c>
      <c r="H41" s="2"/>
      <c r="I41" s="8" t="s">
        <v>28</v>
      </c>
      <c r="J41" s="8" t="s">
        <v>29</v>
      </c>
      <c r="K41" s="8" t="s">
        <v>30</v>
      </c>
      <c r="L41" s="48" t="s">
        <v>31</v>
      </c>
      <c r="M41" s="9" t="s">
        <v>32</v>
      </c>
      <c r="N41" s="8" t="s">
        <v>17</v>
      </c>
      <c r="O41" s="65" t="s">
        <v>25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</row>
    <row r="42" spans="1:501" s="4" customFormat="1" ht="13.5" customHeight="1" x14ac:dyDescent="0.25">
      <c r="A42" s="64"/>
      <c r="F42" s="5"/>
      <c r="G42" s="10"/>
      <c r="H42" s="2"/>
      <c r="I42" s="8" t="s">
        <v>34</v>
      </c>
      <c r="J42" s="8"/>
      <c r="K42" s="8"/>
      <c r="L42" s="48"/>
      <c r="M42" s="9"/>
      <c r="N42" s="8" t="s">
        <v>35</v>
      </c>
      <c r="O42" s="67" t="s">
        <v>33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</row>
    <row r="43" spans="1:501" s="4" customFormat="1" ht="14.25" customHeight="1" x14ac:dyDescent="0.25">
      <c r="A43" s="68" t="s">
        <v>36</v>
      </c>
      <c r="B43" s="199" t="s">
        <v>37</v>
      </c>
      <c r="C43" s="200"/>
      <c r="D43" s="200"/>
      <c r="E43" s="200"/>
      <c r="F43" s="201"/>
      <c r="G43" s="11" t="s">
        <v>38</v>
      </c>
      <c r="H43" s="12" t="s">
        <v>39</v>
      </c>
      <c r="I43" s="13" t="s">
        <v>40</v>
      </c>
      <c r="J43" s="13" t="s">
        <v>41</v>
      </c>
      <c r="K43" s="13" t="s">
        <v>42</v>
      </c>
      <c r="L43" s="49" t="s">
        <v>43</v>
      </c>
      <c r="M43" s="14" t="s">
        <v>44</v>
      </c>
      <c r="N43" s="13" t="s">
        <v>45</v>
      </c>
      <c r="O43" s="69" t="s">
        <v>46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</row>
    <row r="44" spans="1:501" s="4" customFormat="1" ht="14.25" customHeight="1" x14ac:dyDescent="0.25">
      <c r="A44" s="93"/>
      <c r="B44" s="189" t="s">
        <v>102</v>
      </c>
      <c r="C44" s="190"/>
      <c r="D44" s="190"/>
      <c r="E44" s="190"/>
      <c r="F44" s="191"/>
      <c r="G44" s="91"/>
      <c r="H44" s="12"/>
      <c r="I44" s="13"/>
      <c r="J44" s="92"/>
      <c r="K44" s="13"/>
      <c r="L44" s="49"/>
      <c r="M44" s="14"/>
      <c r="N44" s="13"/>
      <c r="O44" s="69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</row>
    <row r="45" spans="1:501" s="4" customFormat="1" ht="60.75" customHeight="1" x14ac:dyDescent="0.25">
      <c r="A45" s="70" t="s">
        <v>57</v>
      </c>
      <c r="B45" s="238" t="s">
        <v>136</v>
      </c>
      <c r="C45" s="236"/>
      <c r="D45" s="236"/>
      <c r="E45" s="236"/>
      <c r="F45" s="237"/>
      <c r="G45" s="15" t="s">
        <v>47</v>
      </c>
      <c r="H45" s="16">
        <v>78</v>
      </c>
      <c r="I45" s="17">
        <f>J45/H45</f>
        <v>574.4260384615385</v>
      </c>
      <c r="J45" s="18">
        <f>H30</f>
        <v>44805.231</v>
      </c>
      <c r="K45" s="17">
        <v>6</v>
      </c>
      <c r="L45" s="100">
        <f t="shared" ref="L45:L46" si="6">SUM(J45*K45)</f>
        <v>268831.386</v>
      </c>
      <c r="M45" s="19"/>
      <c r="N45" s="17"/>
      <c r="O45" s="115">
        <f t="shared" ref="O45" si="7">SUM(M45*N45)</f>
        <v>0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</row>
    <row r="46" spans="1:501" s="37" customFormat="1" ht="28.5" customHeight="1" x14ac:dyDescent="0.2">
      <c r="A46" s="70" t="s">
        <v>51</v>
      </c>
      <c r="B46" s="235" t="s">
        <v>137</v>
      </c>
      <c r="C46" s="236"/>
      <c r="D46" s="236"/>
      <c r="E46" s="236"/>
      <c r="F46" s="237"/>
      <c r="G46" s="15" t="s">
        <v>47</v>
      </c>
      <c r="H46" s="16">
        <v>78</v>
      </c>
      <c r="I46" s="17">
        <f>H30/H46</f>
        <v>574.4260384615385</v>
      </c>
      <c r="J46" s="18">
        <f>H46*I46</f>
        <v>44805.231</v>
      </c>
      <c r="K46" s="17">
        <v>0.5</v>
      </c>
      <c r="L46" s="50">
        <f t="shared" si="6"/>
        <v>22402.6155</v>
      </c>
      <c r="M46" s="19"/>
      <c r="N46" s="17"/>
      <c r="O46" s="71"/>
      <c r="P46" s="24"/>
      <c r="Q46" s="1"/>
      <c r="R46" s="1"/>
      <c r="S46" s="24"/>
      <c r="T46" s="24"/>
      <c r="U46" s="24"/>
      <c r="V46" s="24"/>
    </row>
    <row r="47" spans="1:501" s="4" customFormat="1" ht="27" customHeight="1" x14ac:dyDescent="0.25">
      <c r="A47" s="70" t="s">
        <v>51</v>
      </c>
      <c r="B47" s="235" t="s">
        <v>83</v>
      </c>
      <c r="C47" s="236"/>
      <c r="D47" s="236"/>
      <c r="E47" s="236"/>
      <c r="F47" s="237"/>
      <c r="G47" s="15" t="s">
        <v>47</v>
      </c>
      <c r="H47" s="16">
        <f>H45</f>
        <v>78</v>
      </c>
      <c r="I47" s="17">
        <f>J47/H47</f>
        <v>574.4260384615385</v>
      </c>
      <c r="J47" s="18">
        <f>M15</f>
        <v>44805.231</v>
      </c>
      <c r="K47" s="17">
        <v>0.5</v>
      </c>
      <c r="L47" s="100">
        <f t="shared" ref="L47:L52" si="8">SUM(J47*K47)</f>
        <v>22402.6155</v>
      </c>
      <c r="M47" s="19"/>
      <c r="N47" s="17"/>
      <c r="O47" s="110">
        <f>SUM(M47*N47)</f>
        <v>0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</row>
    <row r="48" spans="1:501" s="4" customFormat="1" ht="28.5" customHeight="1" x14ac:dyDescent="0.25">
      <c r="A48" s="70" t="s">
        <v>148</v>
      </c>
      <c r="B48" s="235" t="s">
        <v>112</v>
      </c>
      <c r="C48" s="241"/>
      <c r="D48" s="241"/>
      <c r="E48" s="241"/>
      <c r="F48" s="242"/>
      <c r="G48" s="15" t="s">
        <v>47</v>
      </c>
      <c r="H48" s="16">
        <v>5</v>
      </c>
      <c r="I48" s="17">
        <v>10</v>
      </c>
      <c r="J48" s="18">
        <f>SUM(H48*I48)</f>
        <v>50</v>
      </c>
      <c r="K48" s="17">
        <v>0.25</v>
      </c>
      <c r="L48" s="100">
        <f t="shared" si="8"/>
        <v>12.5</v>
      </c>
      <c r="M48" s="19"/>
      <c r="N48" s="17"/>
      <c r="O48" s="110">
        <f>SUM(M48*N48)</f>
        <v>0</v>
      </c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</row>
    <row r="49" spans="1:501" s="4" customFormat="1" ht="41.25" customHeight="1" x14ac:dyDescent="0.25">
      <c r="A49" s="70" t="s">
        <v>104</v>
      </c>
      <c r="B49" s="238" t="s">
        <v>156</v>
      </c>
      <c r="C49" s="236"/>
      <c r="D49" s="236"/>
      <c r="E49" s="236"/>
      <c r="F49" s="237"/>
      <c r="G49" s="15" t="s">
        <v>47</v>
      </c>
      <c r="H49" s="16">
        <f>H47</f>
        <v>78</v>
      </c>
      <c r="I49" s="174">
        <f>J49/H49</f>
        <v>28.721301923076926</v>
      </c>
      <c r="J49" s="177">
        <f>J45*0.05</f>
        <v>2240.2615500000002</v>
      </c>
      <c r="K49" s="17">
        <v>0.5</v>
      </c>
      <c r="L49" s="100">
        <f t="shared" si="8"/>
        <v>1120.1307750000001</v>
      </c>
      <c r="M49" s="19"/>
      <c r="N49" s="17"/>
      <c r="O49" s="110"/>
      <c r="P49"/>
      <c r="Q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</row>
    <row r="50" spans="1:501" s="37" customFormat="1" ht="24" customHeight="1" x14ac:dyDescent="0.2">
      <c r="A50" s="70" t="s">
        <v>74</v>
      </c>
      <c r="B50" s="235" t="s">
        <v>75</v>
      </c>
      <c r="C50" s="241"/>
      <c r="D50" s="241"/>
      <c r="E50" s="241"/>
      <c r="F50" s="242"/>
      <c r="G50" s="15" t="s">
        <v>47</v>
      </c>
      <c r="H50" s="16">
        <f>H45</f>
        <v>78</v>
      </c>
      <c r="I50" s="174">
        <f>J50/H50</f>
        <v>28.721301923076926</v>
      </c>
      <c r="J50" s="18">
        <f>J49</f>
        <v>2240.2615500000002</v>
      </c>
      <c r="K50" s="17">
        <v>0.25</v>
      </c>
      <c r="L50" s="100">
        <f t="shared" si="8"/>
        <v>560.06538750000004</v>
      </c>
      <c r="M50" s="164"/>
      <c r="N50" s="163"/>
      <c r="O50" s="165"/>
      <c r="P50" s="24"/>
      <c r="Q50" s="1"/>
    </row>
    <row r="51" spans="1:501" s="4" customFormat="1" ht="40.5" customHeight="1" x14ac:dyDescent="0.25">
      <c r="A51" s="70" t="s">
        <v>80</v>
      </c>
      <c r="B51" s="235" t="s">
        <v>157</v>
      </c>
      <c r="C51" s="236"/>
      <c r="D51" s="236"/>
      <c r="E51" s="236"/>
      <c r="F51" s="237"/>
      <c r="G51" s="15" t="s">
        <v>47</v>
      </c>
      <c r="H51" s="16">
        <f>H45</f>
        <v>78</v>
      </c>
      <c r="I51" s="174">
        <f>J51/H51</f>
        <v>57.442603846153851</v>
      </c>
      <c r="J51" s="18">
        <f>J45*0.1</f>
        <v>4480.5231000000003</v>
      </c>
      <c r="K51" s="17">
        <v>1</v>
      </c>
      <c r="L51" s="100">
        <f t="shared" si="8"/>
        <v>4480.5231000000003</v>
      </c>
      <c r="M51" s="19"/>
      <c r="N51" s="17"/>
      <c r="O51" s="110">
        <f>SUM(M51*N51)</f>
        <v>0</v>
      </c>
      <c r="P51"/>
      <c r="Q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  <c r="IR51" s="57"/>
      <c r="IS51" s="57"/>
      <c r="IT51" s="57"/>
      <c r="IU51" s="57"/>
      <c r="IV51" s="57"/>
      <c r="IW51" s="57"/>
      <c r="IX51" s="57"/>
      <c r="IY51" s="57"/>
      <c r="IZ51" s="57"/>
      <c r="JA51" s="57"/>
      <c r="JB51" s="57"/>
      <c r="JC51" s="57"/>
      <c r="JD51" s="57"/>
      <c r="JE51" s="57"/>
      <c r="JF51" s="57"/>
      <c r="JG51" s="57"/>
      <c r="JH51" s="57"/>
      <c r="JI51" s="57"/>
      <c r="JJ51" s="57"/>
      <c r="JK51" s="57"/>
      <c r="JL51" s="57"/>
      <c r="JM51" s="57"/>
      <c r="JN51" s="57"/>
      <c r="JO51" s="57"/>
      <c r="JP51" s="57"/>
      <c r="JQ51" s="57"/>
      <c r="JR51" s="57"/>
      <c r="JS51" s="57"/>
      <c r="JT51" s="57"/>
      <c r="JU51" s="57"/>
      <c r="JV51" s="57"/>
      <c r="JW51" s="57"/>
      <c r="JX51" s="57"/>
      <c r="JY51" s="57"/>
      <c r="JZ51" s="57"/>
      <c r="KA51" s="57"/>
      <c r="KB51" s="57"/>
      <c r="KC51" s="57"/>
      <c r="KD51" s="57"/>
      <c r="KE51" s="57"/>
      <c r="KF51" s="57"/>
      <c r="KG51" s="57"/>
      <c r="KH51" s="57"/>
      <c r="KI51" s="57"/>
      <c r="KJ51" s="57"/>
      <c r="KK51" s="57"/>
      <c r="KL51" s="57"/>
      <c r="KM51" s="57"/>
      <c r="KN51" s="57"/>
      <c r="KO51" s="57"/>
      <c r="KP51" s="57"/>
      <c r="KQ51" s="57"/>
      <c r="KR51" s="57"/>
      <c r="KS51" s="57"/>
      <c r="KT51" s="57"/>
      <c r="KU51" s="57"/>
      <c r="KV51" s="57"/>
      <c r="KW51" s="57"/>
      <c r="KX51" s="57"/>
      <c r="KY51" s="57"/>
      <c r="KZ51" s="57"/>
      <c r="LA51" s="57"/>
      <c r="LB51" s="57"/>
      <c r="LC51" s="57"/>
      <c r="LD51" s="57"/>
      <c r="LE51" s="57"/>
      <c r="LF51" s="57"/>
      <c r="LG51" s="57"/>
      <c r="LH51" s="57"/>
      <c r="LI51" s="57"/>
      <c r="LJ51" s="57"/>
      <c r="LK51" s="57"/>
      <c r="LL51" s="57"/>
      <c r="LM51" s="57"/>
      <c r="LN51" s="57"/>
      <c r="LO51" s="57"/>
      <c r="LP51" s="57"/>
      <c r="LQ51" s="57"/>
      <c r="LR51" s="57"/>
      <c r="LS51" s="57"/>
      <c r="LT51" s="57"/>
      <c r="LU51" s="57"/>
      <c r="LV51" s="57"/>
      <c r="LW51" s="57"/>
      <c r="LX51" s="57"/>
      <c r="LY51" s="57"/>
      <c r="LZ51" s="57"/>
      <c r="MA51" s="57"/>
      <c r="MB51" s="57"/>
      <c r="MC51" s="57"/>
      <c r="MD51" s="57"/>
      <c r="ME51" s="57"/>
      <c r="MF51" s="57"/>
      <c r="MG51" s="57"/>
      <c r="MH51" s="57"/>
      <c r="MI51" s="57"/>
      <c r="MJ51" s="57"/>
      <c r="MK51" s="57"/>
      <c r="ML51" s="57"/>
      <c r="MM51" s="57"/>
      <c r="MN51" s="57"/>
      <c r="MO51" s="57"/>
      <c r="MP51" s="57"/>
      <c r="MQ51" s="57"/>
      <c r="MR51" s="57"/>
      <c r="MS51" s="57"/>
      <c r="MT51" s="57"/>
      <c r="MU51" s="57"/>
      <c r="MV51" s="57"/>
      <c r="MW51" s="57"/>
      <c r="MX51" s="57"/>
      <c r="MY51" s="57"/>
      <c r="MZ51" s="57"/>
      <c r="NA51" s="57"/>
      <c r="NB51" s="57"/>
      <c r="NC51" s="57"/>
      <c r="ND51" s="57"/>
      <c r="NE51" s="57"/>
      <c r="NF51" s="57"/>
      <c r="NG51" s="57"/>
      <c r="NH51" s="57"/>
      <c r="NI51" s="57"/>
      <c r="NJ51" s="57"/>
      <c r="NK51" s="57"/>
      <c r="NL51" s="57"/>
      <c r="NM51" s="57"/>
      <c r="NN51" s="57"/>
      <c r="NO51" s="57"/>
      <c r="NP51" s="57"/>
      <c r="NQ51" s="57"/>
      <c r="NR51" s="57"/>
      <c r="NS51" s="57"/>
      <c r="NT51" s="57"/>
      <c r="NU51" s="57"/>
      <c r="NV51" s="57"/>
      <c r="NW51" s="57"/>
      <c r="NX51" s="57"/>
      <c r="NY51" s="57"/>
      <c r="NZ51" s="57"/>
      <c r="OA51" s="57"/>
      <c r="OB51" s="57"/>
      <c r="OC51" s="57"/>
      <c r="OD51" s="57"/>
      <c r="OE51" s="57"/>
      <c r="OF51" s="57"/>
      <c r="OG51" s="57"/>
      <c r="OH51" s="57"/>
      <c r="OI51" s="57"/>
      <c r="OJ51" s="57"/>
      <c r="OK51" s="57"/>
      <c r="OL51" s="57"/>
      <c r="OM51" s="57"/>
      <c r="ON51" s="57"/>
      <c r="OO51" s="57"/>
      <c r="OP51" s="57"/>
      <c r="OQ51" s="57"/>
      <c r="OR51" s="57"/>
      <c r="OS51" s="57"/>
      <c r="OT51" s="57"/>
      <c r="OU51" s="57"/>
      <c r="OV51" s="57"/>
      <c r="OW51" s="57"/>
      <c r="OX51" s="57"/>
      <c r="OY51" s="57"/>
      <c r="OZ51" s="57"/>
      <c r="PA51" s="57"/>
      <c r="PB51" s="57"/>
      <c r="PC51" s="57"/>
      <c r="PD51" s="57"/>
      <c r="PE51" s="57"/>
      <c r="PF51" s="57"/>
      <c r="PG51" s="57"/>
      <c r="PH51" s="57"/>
      <c r="PI51" s="57"/>
      <c r="PJ51" s="57"/>
      <c r="PK51" s="57"/>
      <c r="PL51" s="57"/>
      <c r="PM51" s="57"/>
      <c r="PN51" s="57"/>
      <c r="PO51" s="57"/>
      <c r="PP51" s="57"/>
      <c r="PQ51" s="57"/>
      <c r="PR51" s="57"/>
      <c r="PS51" s="57"/>
      <c r="PT51" s="57"/>
      <c r="PU51" s="57"/>
      <c r="PV51" s="57"/>
      <c r="PW51" s="57"/>
      <c r="PX51" s="57"/>
      <c r="PY51" s="57"/>
      <c r="PZ51" s="57"/>
      <c r="QA51" s="57"/>
      <c r="QB51" s="57"/>
      <c r="QC51" s="57"/>
      <c r="QD51" s="57"/>
      <c r="QE51" s="57"/>
      <c r="QF51" s="57"/>
      <c r="QG51" s="57"/>
      <c r="QH51" s="57"/>
      <c r="QI51" s="57"/>
      <c r="QJ51" s="57"/>
      <c r="QK51" s="57"/>
      <c r="QL51" s="57"/>
      <c r="QM51" s="57"/>
      <c r="QN51" s="57"/>
      <c r="QO51" s="57"/>
      <c r="QP51" s="57"/>
      <c r="QQ51" s="57"/>
      <c r="QR51" s="57"/>
      <c r="QS51" s="57"/>
      <c r="QT51" s="57"/>
      <c r="QU51" s="57"/>
      <c r="QV51" s="57"/>
      <c r="QW51" s="57"/>
      <c r="QX51" s="57"/>
      <c r="QY51" s="57"/>
      <c r="QZ51" s="57"/>
      <c r="RA51" s="57"/>
      <c r="RB51" s="57"/>
      <c r="RC51" s="57"/>
      <c r="RD51" s="57"/>
      <c r="RE51" s="57"/>
      <c r="RF51" s="57"/>
      <c r="RG51" s="57"/>
      <c r="RH51" s="57"/>
      <c r="RI51" s="57"/>
      <c r="RJ51" s="57"/>
      <c r="RK51" s="57"/>
      <c r="RL51" s="57"/>
      <c r="RM51" s="57"/>
      <c r="RN51" s="57"/>
      <c r="RO51" s="57"/>
      <c r="RP51" s="57"/>
      <c r="RQ51" s="57"/>
      <c r="RR51" s="57"/>
      <c r="RS51" s="57"/>
      <c r="RT51" s="57"/>
      <c r="RU51" s="57"/>
      <c r="RV51" s="57"/>
      <c r="RW51" s="57"/>
      <c r="RX51" s="57"/>
      <c r="RY51" s="57"/>
      <c r="RZ51" s="57"/>
      <c r="SA51" s="57"/>
      <c r="SB51" s="57"/>
      <c r="SC51" s="57"/>
      <c r="SD51" s="57"/>
      <c r="SE51" s="57"/>
      <c r="SF51" s="57"/>
      <c r="SG51" s="57"/>
    </row>
    <row r="52" spans="1:501" s="4" customFormat="1" ht="39" customHeight="1" x14ac:dyDescent="0.25">
      <c r="A52" s="70" t="s">
        <v>149</v>
      </c>
      <c r="B52" s="235" t="s">
        <v>152</v>
      </c>
      <c r="C52" s="236"/>
      <c r="D52" s="236"/>
      <c r="E52" s="236"/>
      <c r="F52" s="237"/>
      <c r="G52" s="15" t="s">
        <v>70</v>
      </c>
      <c r="H52" s="16">
        <v>78</v>
      </c>
      <c r="I52" s="17">
        <f>I51*0.5</f>
        <v>28.721301923076926</v>
      </c>
      <c r="J52" s="18">
        <f>H52*I52</f>
        <v>2240.2615500000002</v>
      </c>
      <c r="K52" s="17">
        <v>1</v>
      </c>
      <c r="L52" s="100">
        <f t="shared" si="8"/>
        <v>2240.2615500000002</v>
      </c>
      <c r="M52" s="19"/>
      <c r="N52" s="17"/>
      <c r="O52" s="110"/>
      <c r="P52" s="57"/>
      <c r="Q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  <c r="IR52" s="57"/>
      <c r="IS52" s="57"/>
      <c r="IT52" s="57"/>
      <c r="IU52" s="57"/>
      <c r="IV52" s="57"/>
      <c r="IW52" s="57"/>
      <c r="IX52" s="57"/>
      <c r="IY52" s="57"/>
      <c r="IZ52" s="57"/>
      <c r="JA52" s="57"/>
      <c r="JB52" s="57"/>
      <c r="JC52" s="57"/>
      <c r="JD52" s="57"/>
      <c r="JE52" s="57"/>
      <c r="JF52" s="57"/>
      <c r="JG52" s="57"/>
      <c r="JH52" s="57"/>
      <c r="JI52" s="57"/>
      <c r="JJ52" s="57"/>
      <c r="JK52" s="57"/>
      <c r="JL52" s="57"/>
      <c r="JM52" s="57"/>
      <c r="JN52" s="57"/>
      <c r="JO52" s="57"/>
      <c r="JP52" s="57"/>
      <c r="JQ52" s="57"/>
      <c r="JR52" s="57"/>
      <c r="JS52" s="57"/>
      <c r="JT52" s="57"/>
      <c r="JU52" s="57"/>
      <c r="JV52" s="57"/>
      <c r="JW52" s="57"/>
      <c r="JX52" s="57"/>
      <c r="JY52" s="57"/>
      <c r="JZ52" s="57"/>
      <c r="KA52" s="57"/>
      <c r="KB52" s="57"/>
      <c r="KC52" s="57"/>
      <c r="KD52" s="57"/>
      <c r="KE52" s="57"/>
      <c r="KF52" s="57"/>
      <c r="KG52" s="57"/>
      <c r="KH52" s="57"/>
      <c r="KI52" s="57"/>
      <c r="KJ52" s="57"/>
      <c r="KK52" s="57"/>
      <c r="KL52" s="57"/>
      <c r="KM52" s="57"/>
      <c r="KN52" s="57"/>
      <c r="KO52" s="57"/>
      <c r="KP52" s="57"/>
      <c r="KQ52" s="57"/>
      <c r="KR52" s="57"/>
      <c r="KS52" s="57"/>
      <c r="KT52" s="57"/>
      <c r="KU52" s="57"/>
      <c r="KV52" s="57"/>
      <c r="KW52" s="57"/>
      <c r="KX52" s="57"/>
      <c r="KY52" s="57"/>
      <c r="KZ52" s="57"/>
      <c r="LA52" s="57"/>
      <c r="LB52" s="57"/>
      <c r="LC52" s="57"/>
      <c r="LD52" s="57"/>
      <c r="LE52" s="57"/>
      <c r="LF52" s="57"/>
      <c r="LG52" s="57"/>
      <c r="LH52" s="57"/>
      <c r="LI52" s="57"/>
      <c r="LJ52" s="57"/>
      <c r="LK52" s="57"/>
      <c r="LL52" s="57"/>
      <c r="LM52" s="57"/>
      <c r="LN52" s="57"/>
      <c r="LO52" s="57"/>
      <c r="LP52" s="57"/>
      <c r="LQ52" s="57"/>
      <c r="LR52" s="57"/>
      <c r="LS52" s="57"/>
      <c r="LT52" s="57"/>
      <c r="LU52" s="57"/>
      <c r="LV52" s="57"/>
      <c r="LW52" s="57"/>
      <c r="LX52" s="57"/>
      <c r="LY52" s="57"/>
      <c r="LZ52" s="57"/>
      <c r="MA52" s="57"/>
      <c r="MB52" s="57"/>
      <c r="MC52" s="57"/>
      <c r="MD52" s="57"/>
      <c r="ME52" s="57"/>
      <c r="MF52" s="57"/>
      <c r="MG52" s="57"/>
      <c r="MH52" s="57"/>
      <c r="MI52" s="57"/>
      <c r="MJ52" s="57"/>
      <c r="MK52" s="57"/>
      <c r="ML52" s="57"/>
      <c r="MM52" s="57"/>
      <c r="MN52" s="57"/>
      <c r="MO52" s="57"/>
      <c r="MP52" s="57"/>
      <c r="MQ52" s="57"/>
      <c r="MR52" s="57"/>
      <c r="MS52" s="57"/>
      <c r="MT52" s="57"/>
      <c r="MU52" s="57"/>
      <c r="MV52" s="57"/>
      <c r="MW52" s="57"/>
      <c r="MX52" s="57"/>
      <c r="MY52" s="57"/>
      <c r="MZ52" s="57"/>
      <c r="NA52" s="57"/>
      <c r="NB52" s="57"/>
      <c r="NC52" s="57"/>
      <c r="ND52" s="57"/>
      <c r="NE52" s="57"/>
      <c r="NF52" s="57"/>
      <c r="NG52" s="57"/>
      <c r="NH52" s="57"/>
      <c r="NI52" s="57"/>
      <c r="NJ52" s="57"/>
      <c r="NK52" s="57"/>
      <c r="NL52" s="57"/>
      <c r="NM52" s="57"/>
      <c r="NN52" s="57"/>
      <c r="NO52" s="57"/>
      <c r="NP52" s="57"/>
      <c r="NQ52" s="57"/>
      <c r="NR52" s="57"/>
      <c r="NS52" s="57"/>
      <c r="NT52" s="57"/>
      <c r="NU52" s="57"/>
      <c r="NV52" s="57"/>
      <c r="NW52" s="57"/>
      <c r="NX52" s="57"/>
      <c r="NY52" s="57"/>
      <c r="NZ52" s="57"/>
      <c r="OA52" s="57"/>
      <c r="OB52" s="57"/>
      <c r="OC52" s="57"/>
      <c r="OD52" s="57"/>
      <c r="OE52" s="57"/>
      <c r="OF52" s="57"/>
      <c r="OG52" s="57"/>
      <c r="OH52" s="57"/>
      <c r="OI52" s="57"/>
      <c r="OJ52" s="57"/>
      <c r="OK52" s="57"/>
      <c r="OL52" s="57"/>
      <c r="OM52" s="57"/>
      <c r="ON52" s="57"/>
      <c r="OO52" s="57"/>
      <c r="OP52" s="57"/>
      <c r="OQ52" s="57"/>
      <c r="OR52" s="57"/>
      <c r="OS52" s="57"/>
      <c r="OT52" s="57"/>
      <c r="OU52" s="57"/>
      <c r="OV52" s="57"/>
      <c r="OW52" s="57"/>
      <c r="OX52" s="57"/>
      <c r="OY52" s="57"/>
      <c r="OZ52" s="57"/>
      <c r="PA52" s="57"/>
      <c r="PB52" s="57"/>
      <c r="PC52" s="57"/>
      <c r="PD52" s="57"/>
      <c r="PE52" s="57"/>
      <c r="PF52" s="57"/>
      <c r="PG52" s="57"/>
      <c r="PH52" s="57"/>
      <c r="PI52" s="57"/>
      <c r="PJ52" s="57"/>
      <c r="PK52" s="57"/>
      <c r="PL52" s="57"/>
      <c r="PM52" s="57"/>
      <c r="PN52" s="57"/>
      <c r="PO52" s="57"/>
      <c r="PP52" s="57"/>
      <c r="PQ52" s="57"/>
      <c r="PR52" s="57"/>
      <c r="PS52" s="57"/>
      <c r="PT52" s="57"/>
      <c r="PU52" s="57"/>
      <c r="PV52" s="57"/>
      <c r="PW52" s="57"/>
      <c r="PX52" s="57"/>
      <c r="PY52" s="57"/>
      <c r="PZ52" s="57"/>
      <c r="QA52" s="57"/>
      <c r="QB52" s="57"/>
      <c r="QC52" s="57"/>
      <c r="QD52" s="57"/>
      <c r="QE52" s="57"/>
      <c r="QF52" s="57"/>
      <c r="QG52" s="57"/>
      <c r="QH52" s="57"/>
      <c r="QI52" s="57"/>
      <c r="QJ52" s="57"/>
      <c r="QK52" s="57"/>
      <c r="QL52" s="57"/>
      <c r="QM52" s="57"/>
      <c r="QN52" s="57"/>
      <c r="QO52" s="57"/>
      <c r="QP52" s="57"/>
      <c r="QQ52" s="57"/>
      <c r="QR52" s="57"/>
      <c r="QS52" s="57"/>
      <c r="QT52" s="57"/>
      <c r="QU52" s="57"/>
      <c r="QV52" s="57"/>
      <c r="QW52" s="57"/>
      <c r="QX52" s="57"/>
      <c r="QY52" s="57"/>
      <c r="QZ52" s="57"/>
      <c r="RA52" s="57"/>
      <c r="RB52" s="57"/>
      <c r="RC52" s="57"/>
      <c r="RD52" s="57"/>
      <c r="RE52" s="57"/>
      <c r="RF52" s="57"/>
      <c r="RG52" s="57"/>
      <c r="RH52" s="57"/>
      <c r="RI52" s="57"/>
      <c r="RJ52" s="57"/>
      <c r="RK52" s="57"/>
      <c r="RL52" s="57"/>
      <c r="RM52" s="57"/>
      <c r="RN52" s="57"/>
      <c r="RO52" s="57"/>
      <c r="RP52" s="57"/>
      <c r="RQ52" s="57"/>
      <c r="RR52" s="57"/>
      <c r="RS52" s="57"/>
      <c r="RT52" s="57"/>
      <c r="RU52" s="57"/>
      <c r="RV52" s="57"/>
      <c r="RW52" s="57"/>
      <c r="RX52" s="57"/>
      <c r="RY52" s="57"/>
      <c r="RZ52" s="57"/>
      <c r="SA52" s="57"/>
      <c r="SB52" s="57"/>
      <c r="SC52" s="57"/>
      <c r="SD52" s="57"/>
      <c r="SE52" s="57"/>
      <c r="SF52" s="57"/>
      <c r="SG52" s="57"/>
    </row>
    <row r="53" spans="1:501" s="4" customFormat="1" ht="41.25" customHeight="1" x14ac:dyDescent="0.25">
      <c r="A53" s="70" t="s">
        <v>131</v>
      </c>
      <c r="B53" s="235" t="s">
        <v>151</v>
      </c>
      <c r="C53" s="236"/>
      <c r="D53" s="236"/>
      <c r="E53" s="236"/>
      <c r="F53" s="237"/>
      <c r="G53" s="15" t="s">
        <v>47</v>
      </c>
      <c r="H53" s="16">
        <f>H45</f>
        <v>78</v>
      </c>
      <c r="I53" s="17">
        <f>J17*0.1*0.75*0.5</f>
        <v>93.608662499999994</v>
      </c>
      <c r="J53" s="18">
        <f>H26*0.5</f>
        <v>1680.1961625000001</v>
      </c>
      <c r="K53" s="17">
        <v>1</v>
      </c>
      <c r="L53" s="100">
        <f t="shared" ref="L53:L72" si="9">SUM(J53*K53)</f>
        <v>1680.1961625000001</v>
      </c>
      <c r="M53" s="19"/>
      <c r="N53" s="17"/>
      <c r="O53" s="110">
        <f t="shared" ref="O53:O56" si="10">SUM(M53*N53)</f>
        <v>0</v>
      </c>
      <c r="P53" s="57"/>
      <c r="Q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  <c r="IS53" s="57"/>
      <c r="IT53" s="57"/>
      <c r="IU53" s="57"/>
      <c r="IV53" s="57"/>
      <c r="IW53" s="57"/>
      <c r="IX53" s="57"/>
      <c r="IY53" s="57"/>
      <c r="IZ53" s="57"/>
      <c r="JA53" s="57"/>
      <c r="JB53" s="57"/>
      <c r="JC53" s="57"/>
      <c r="JD53" s="57"/>
      <c r="JE53" s="57"/>
      <c r="JF53" s="57"/>
      <c r="JG53" s="57"/>
      <c r="JH53" s="57"/>
      <c r="JI53" s="57"/>
      <c r="JJ53" s="57"/>
      <c r="JK53" s="57"/>
      <c r="JL53" s="57"/>
      <c r="JM53" s="57"/>
      <c r="JN53" s="57"/>
      <c r="JO53" s="57"/>
      <c r="JP53" s="57"/>
      <c r="JQ53" s="57"/>
      <c r="JR53" s="57"/>
      <c r="JS53" s="57"/>
      <c r="JT53" s="57"/>
      <c r="JU53" s="57"/>
      <c r="JV53" s="57"/>
      <c r="JW53" s="57"/>
      <c r="JX53" s="57"/>
      <c r="JY53" s="57"/>
      <c r="JZ53" s="57"/>
      <c r="KA53" s="57"/>
      <c r="KB53" s="57"/>
      <c r="KC53" s="57"/>
      <c r="KD53" s="57"/>
      <c r="KE53" s="57"/>
      <c r="KF53" s="57"/>
      <c r="KG53" s="57"/>
      <c r="KH53" s="57"/>
      <c r="KI53" s="57"/>
      <c r="KJ53" s="57"/>
      <c r="KK53" s="57"/>
      <c r="KL53" s="57"/>
      <c r="KM53" s="57"/>
      <c r="KN53" s="57"/>
      <c r="KO53" s="57"/>
      <c r="KP53" s="57"/>
      <c r="KQ53" s="57"/>
      <c r="KR53" s="57"/>
      <c r="KS53" s="57"/>
      <c r="KT53" s="57"/>
      <c r="KU53" s="57"/>
      <c r="KV53" s="57"/>
      <c r="KW53" s="57"/>
      <c r="KX53" s="57"/>
      <c r="KY53" s="57"/>
      <c r="KZ53" s="57"/>
      <c r="LA53" s="57"/>
      <c r="LB53" s="57"/>
      <c r="LC53" s="57"/>
      <c r="LD53" s="57"/>
      <c r="LE53" s="57"/>
      <c r="LF53" s="57"/>
      <c r="LG53" s="57"/>
      <c r="LH53" s="57"/>
      <c r="LI53" s="57"/>
      <c r="LJ53" s="57"/>
      <c r="LK53" s="57"/>
      <c r="LL53" s="57"/>
      <c r="LM53" s="57"/>
      <c r="LN53" s="57"/>
      <c r="LO53" s="57"/>
      <c r="LP53" s="57"/>
      <c r="LQ53" s="57"/>
      <c r="LR53" s="57"/>
      <c r="LS53" s="57"/>
      <c r="LT53" s="57"/>
      <c r="LU53" s="57"/>
      <c r="LV53" s="57"/>
      <c r="LW53" s="57"/>
      <c r="LX53" s="57"/>
      <c r="LY53" s="57"/>
      <c r="LZ53" s="57"/>
      <c r="MA53" s="57"/>
      <c r="MB53" s="57"/>
      <c r="MC53" s="57"/>
      <c r="MD53" s="57"/>
      <c r="ME53" s="57"/>
      <c r="MF53" s="57"/>
      <c r="MG53" s="57"/>
      <c r="MH53" s="57"/>
      <c r="MI53" s="57"/>
      <c r="MJ53" s="57"/>
      <c r="MK53" s="57"/>
      <c r="ML53" s="57"/>
      <c r="MM53" s="57"/>
      <c r="MN53" s="57"/>
      <c r="MO53" s="57"/>
      <c r="MP53" s="57"/>
      <c r="MQ53" s="57"/>
      <c r="MR53" s="57"/>
      <c r="MS53" s="57"/>
      <c r="MT53" s="57"/>
      <c r="MU53" s="57"/>
      <c r="MV53" s="57"/>
      <c r="MW53" s="57"/>
      <c r="MX53" s="57"/>
      <c r="MY53" s="57"/>
      <c r="MZ53" s="57"/>
      <c r="NA53" s="57"/>
      <c r="NB53" s="57"/>
      <c r="NC53" s="57"/>
      <c r="ND53" s="57"/>
      <c r="NE53" s="57"/>
      <c r="NF53" s="57"/>
      <c r="NG53" s="57"/>
      <c r="NH53" s="57"/>
      <c r="NI53" s="57"/>
      <c r="NJ53" s="57"/>
      <c r="NK53" s="57"/>
      <c r="NL53" s="57"/>
      <c r="NM53" s="57"/>
      <c r="NN53" s="57"/>
      <c r="NO53" s="57"/>
      <c r="NP53" s="57"/>
      <c r="NQ53" s="57"/>
      <c r="NR53" s="57"/>
      <c r="NS53" s="57"/>
      <c r="NT53" s="57"/>
      <c r="NU53" s="57"/>
      <c r="NV53" s="57"/>
      <c r="NW53" s="57"/>
      <c r="NX53" s="57"/>
      <c r="NY53" s="57"/>
      <c r="NZ53" s="57"/>
      <c r="OA53" s="57"/>
      <c r="OB53" s="57"/>
      <c r="OC53" s="57"/>
      <c r="OD53" s="57"/>
      <c r="OE53" s="57"/>
      <c r="OF53" s="57"/>
      <c r="OG53" s="57"/>
      <c r="OH53" s="57"/>
      <c r="OI53" s="57"/>
      <c r="OJ53" s="57"/>
      <c r="OK53" s="57"/>
      <c r="OL53" s="57"/>
      <c r="OM53" s="57"/>
      <c r="ON53" s="57"/>
      <c r="OO53" s="57"/>
      <c r="OP53" s="57"/>
      <c r="OQ53" s="57"/>
      <c r="OR53" s="57"/>
      <c r="OS53" s="57"/>
      <c r="OT53" s="57"/>
      <c r="OU53" s="57"/>
      <c r="OV53" s="57"/>
      <c r="OW53" s="57"/>
      <c r="OX53" s="57"/>
      <c r="OY53" s="57"/>
      <c r="OZ53" s="57"/>
      <c r="PA53" s="57"/>
      <c r="PB53" s="57"/>
      <c r="PC53" s="57"/>
      <c r="PD53" s="57"/>
      <c r="PE53" s="57"/>
      <c r="PF53" s="57"/>
      <c r="PG53" s="57"/>
      <c r="PH53" s="57"/>
      <c r="PI53" s="57"/>
      <c r="PJ53" s="57"/>
      <c r="PK53" s="57"/>
      <c r="PL53" s="57"/>
      <c r="PM53" s="57"/>
      <c r="PN53" s="57"/>
      <c r="PO53" s="57"/>
      <c r="PP53" s="57"/>
      <c r="PQ53" s="57"/>
      <c r="PR53" s="57"/>
      <c r="PS53" s="57"/>
      <c r="PT53" s="57"/>
      <c r="PU53" s="57"/>
      <c r="PV53" s="57"/>
      <c r="PW53" s="57"/>
      <c r="PX53" s="57"/>
      <c r="PY53" s="57"/>
      <c r="PZ53" s="57"/>
      <c r="QA53" s="57"/>
      <c r="QB53" s="57"/>
      <c r="QC53" s="57"/>
      <c r="QD53" s="57"/>
      <c r="QE53" s="57"/>
      <c r="QF53" s="57"/>
      <c r="QG53" s="57"/>
      <c r="QH53" s="57"/>
      <c r="QI53" s="57"/>
      <c r="QJ53" s="57"/>
      <c r="QK53" s="57"/>
      <c r="QL53" s="57"/>
      <c r="QM53" s="57"/>
      <c r="QN53" s="57"/>
      <c r="QO53" s="57"/>
      <c r="QP53" s="57"/>
      <c r="QQ53" s="57"/>
      <c r="QR53" s="57"/>
      <c r="QS53" s="57"/>
      <c r="QT53" s="57"/>
      <c r="QU53" s="57"/>
      <c r="QV53" s="57"/>
      <c r="QW53" s="57"/>
      <c r="QX53" s="57"/>
      <c r="QY53" s="57"/>
      <c r="QZ53" s="57"/>
      <c r="RA53" s="57"/>
      <c r="RB53" s="57"/>
      <c r="RC53" s="57"/>
      <c r="RD53" s="57"/>
      <c r="RE53" s="57"/>
      <c r="RF53" s="57"/>
      <c r="RG53" s="57"/>
      <c r="RH53" s="57"/>
      <c r="RI53" s="57"/>
      <c r="RJ53" s="57"/>
      <c r="RK53" s="57"/>
      <c r="RL53" s="57"/>
      <c r="RM53" s="57"/>
      <c r="RN53" s="57"/>
      <c r="RO53" s="57"/>
      <c r="RP53" s="57"/>
      <c r="RQ53" s="57"/>
      <c r="RR53" s="57"/>
      <c r="RS53" s="57"/>
      <c r="RT53" s="57"/>
      <c r="RU53" s="57"/>
      <c r="RV53" s="57"/>
      <c r="RW53" s="57"/>
      <c r="RX53" s="57"/>
      <c r="RY53" s="57"/>
      <c r="RZ53" s="57"/>
      <c r="SA53" s="57"/>
      <c r="SB53" s="57"/>
      <c r="SC53" s="57"/>
      <c r="SD53" s="57"/>
      <c r="SE53" s="57"/>
      <c r="SF53" s="57"/>
      <c r="SG53" s="57"/>
    </row>
    <row r="54" spans="1:501" s="4" customFormat="1" ht="50.25" customHeight="1" x14ac:dyDescent="0.25">
      <c r="A54" s="70" t="s">
        <v>99</v>
      </c>
      <c r="B54" s="235" t="s">
        <v>153</v>
      </c>
      <c r="C54" s="236"/>
      <c r="D54" s="236"/>
      <c r="E54" s="236"/>
      <c r="F54" s="237"/>
      <c r="G54" s="15" t="s">
        <v>47</v>
      </c>
      <c r="H54" s="137">
        <f>H45</f>
        <v>78</v>
      </c>
      <c r="I54" s="17">
        <f>((J18*0.1*0.75*0.5)+(0.25*J51))/78</f>
        <v>34.701516346153845</v>
      </c>
      <c r="J54" s="18">
        <f t="shared" ref="J54" si="11">SUM(H54*I54)</f>
        <v>2706.7182749999997</v>
      </c>
      <c r="K54" s="17">
        <v>1</v>
      </c>
      <c r="L54" s="100">
        <f t="shared" ref="L54:L55" si="12">SUM(J54*K54)</f>
        <v>2706.7182749999997</v>
      </c>
      <c r="M54" s="19"/>
      <c r="N54" s="17"/>
      <c r="O54" s="71">
        <f t="shared" ref="O54:O55" si="13">SUM(M54*N54)</f>
        <v>0</v>
      </c>
      <c r="P54" s="57"/>
      <c r="Q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  <c r="IS54" s="57"/>
      <c r="IT54" s="57"/>
      <c r="IU54" s="57"/>
      <c r="IV54" s="57"/>
      <c r="IW54" s="57"/>
      <c r="IX54" s="57"/>
      <c r="IY54" s="57"/>
      <c r="IZ54" s="57"/>
      <c r="JA54" s="57"/>
      <c r="JB54" s="57"/>
      <c r="JC54" s="57"/>
      <c r="JD54" s="57"/>
      <c r="JE54" s="57"/>
      <c r="JF54" s="57"/>
      <c r="JG54" s="57"/>
      <c r="JH54" s="57"/>
      <c r="JI54" s="57"/>
      <c r="JJ54" s="57"/>
      <c r="JK54" s="57"/>
      <c r="JL54" s="57"/>
      <c r="JM54" s="57"/>
      <c r="JN54" s="57"/>
      <c r="JO54" s="57"/>
      <c r="JP54" s="57"/>
      <c r="JQ54" s="57"/>
      <c r="JR54" s="57"/>
      <c r="JS54" s="57"/>
      <c r="JT54" s="57"/>
      <c r="JU54" s="57"/>
      <c r="JV54" s="57"/>
      <c r="JW54" s="57"/>
      <c r="JX54" s="57"/>
      <c r="JY54" s="57"/>
      <c r="JZ54" s="57"/>
      <c r="KA54" s="57"/>
      <c r="KB54" s="57"/>
      <c r="KC54" s="57"/>
      <c r="KD54" s="57"/>
      <c r="KE54" s="57"/>
      <c r="KF54" s="57"/>
      <c r="KG54" s="57"/>
      <c r="KH54" s="57"/>
      <c r="KI54" s="57"/>
      <c r="KJ54" s="57"/>
      <c r="KK54" s="57"/>
      <c r="KL54" s="57"/>
      <c r="KM54" s="57"/>
      <c r="KN54" s="57"/>
      <c r="KO54" s="57"/>
      <c r="KP54" s="57"/>
      <c r="KQ54" s="57"/>
      <c r="KR54" s="57"/>
      <c r="KS54" s="57"/>
      <c r="KT54" s="57"/>
      <c r="KU54" s="57"/>
      <c r="KV54" s="57"/>
      <c r="KW54" s="57"/>
      <c r="KX54" s="57"/>
      <c r="KY54" s="57"/>
      <c r="KZ54" s="57"/>
      <c r="LA54" s="57"/>
      <c r="LB54" s="57"/>
      <c r="LC54" s="57"/>
      <c r="LD54" s="57"/>
      <c r="LE54" s="57"/>
      <c r="LF54" s="57"/>
      <c r="LG54" s="57"/>
      <c r="LH54" s="57"/>
      <c r="LI54" s="57"/>
      <c r="LJ54" s="57"/>
      <c r="LK54" s="57"/>
      <c r="LL54" s="57"/>
      <c r="LM54" s="57"/>
      <c r="LN54" s="57"/>
      <c r="LO54" s="57"/>
      <c r="LP54" s="57"/>
      <c r="LQ54" s="57"/>
      <c r="LR54" s="57"/>
      <c r="LS54" s="57"/>
      <c r="LT54" s="57"/>
      <c r="LU54" s="57"/>
      <c r="LV54" s="57"/>
      <c r="LW54" s="57"/>
      <c r="LX54" s="57"/>
      <c r="LY54" s="57"/>
      <c r="LZ54" s="57"/>
      <c r="MA54" s="57"/>
      <c r="MB54" s="57"/>
      <c r="MC54" s="57"/>
      <c r="MD54" s="57"/>
      <c r="ME54" s="57"/>
      <c r="MF54" s="57"/>
      <c r="MG54" s="57"/>
      <c r="MH54" s="57"/>
      <c r="MI54" s="57"/>
      <c r="MJ54" s="57"/>
      <c r="MK54" s="57"/>
      <c r="ML54" s="57"/>
      <c r="MM54" s="57"/>
      <c r="MN54" s="57"/>
      <c r="MO54" s="57"/>
      <c r="MP54" s="57"/>
      <c r="MQ54" s="57"/>
      <c r="MR54" s="57"/>
      <c r="MS54" s="57"/>
      <c r="MT54" s="57"/>
      <c r="MU54" s="57"/>
      <c r="MV54" s="57"/>
      <c r="MW54" s="57"/>
      <c r="MX54" s="57"/>
      <c r="MY54" s="57"/>
      <c r="MZ54" s="57"/>
      <c r="NA54" s="57"/>
      <c r="NB54" s="57"/>
      <c r="NC54" s="57"/>
      <c r="ND54" s="57"/>
      <c r="NE54" s="57"/>
      <c r="NF54" s="57"/>
      <c r="NG54" s="57"/>
      <c r="NH54" s="57"/>
      <c r="NI54" s="57"/>
      <c r="NJ54" s="57"/>
      <c r="NK54" s="57"/>
      <c r="NL54" s="57"/>
      <c r="NM54" s="57"/>
      <c r="NN54" s="57"/>
      <c r="NO54" s="57"/>
      <c r="NP54" s="57"/>
      <c r="NQ54" s="57"/>
      <c r="NR54" s="57"/>
      <c r="NS54" s="57"/>
      <c r="NT54" s="57"/>
      <c r="NU54" s="57"/>
      <c r="NV54" s="57"/>
      <c r="NW54" s="57"/>
      <c r="NX54" s="57"/>
      <c r="NY54" s="57"/>
      <c r="NZ54" s="57"/>
      <c r="OA54" s="57"/>
      <c r="OB54" s="57"/>
      <c r="OC54" s="57"/>
      <c r="OD54" s="57"/>
      <c r="OE54" s="57"/>
      <c r="OF54" s="57"/>
      <c r="OG54" s="57"/>
      <c r="OH54" s="57"/>
      <c r="OI54" s="57"/>
      <c r="OJ54" s="57"/>
      <c r="OK54" s="57"/>
      <c r="OL54" s="57"/>
      <c r="OM54" s="57"/>
      <c r="ON54" s="57"/>
      <c r="OO54" s="57"/>
      <c r="OP54" s="57"/>
      <c r="OQ54" s="57"/>
      <c r="OR54" s="57"/>
      <c r="OS54" s="57"/>
      <c r="OT54" s="57"/>
      <c r="OU54" s="57"/>
      <c r="OV54" s="57"/>
      <c r="OW54" s="57"/>
      <c r="OX54" s="57"/>
      <c r="OY54" s="57"/>
      <c r="OZ54" s="57"/>
      <c r="PA54" s="57"/>
      <c r="PB54" s="57"/>
      <c r="PC54" s="57"/>
      <c r="PD54" s="57"/>
      <c r="PE54" s="57"/>
      <c r="PF54" s="57"/>
      <c r="PG54" s="57"/>
      <c r="PH54" s="57"/>
      <c r="PI54" s="57"/>
      <c r="PJ54" s="57"/>
      <c r="PK54" s="57"/>
      <c r="PL54" s="57"/>
      <c r="PM54" s="57"/>
      <c r="PN54" s="57"/>
      <c r="PO54" s="57"/>
      <c r="PP54" s="57"/>
      <c r="PQ54" s="57"/>
      <c r="PR54" s="57"/>
      <c r="PS54" s="57"/>
      <c r="PT54" s="57"/>
      <c r="PU54" s="57"/>
      <c r="PV54" s="57"/>
      <c r="PW54" s="57"/>
      <c r="PX54" s="57"/>
      <c r="PY54" s="57"/>
      <c r="PZ54" s="57"/>
      <c r="QA54" s="57"/>
      <c r="QB54" s="57"/>
      <c r="QC54" s="57"/>
      <c r="QD54" s="57"/>
      <c r="QE54" s="57"/>
      <c r="QF54" s="57"/>
      <c r="QG54" s="57"/>
      <c r="QH54" s="57"/>
      <c r="QI54" s="57"/>
      <c r="QJ54" s="57"/>
      <c r="QK54" s="57"/>
      <c r="QL54" s="57"/>
      <c r="QM54" s="57"/>
      <c r="QN54" s="57"/>
      <c r="QO54" s="57"/>
      <c r="QP54" s="57"/>
      <c r="QQ54" s="57"/>
      <c r="QR54" s="57"/>
      <c r="QS54" s="57"/>
      <c r="QT54" s="57"/>
      <c r="QU54" s="57"/>
      <c r="QV54" s="57"/>
      <c r="QW54" s="57"/>
      <c r="QX54" s="57"/>
      <c r="QY54" s="57"/>
      <c r="QZ54" s="57"/>
      <c r="RA54" s="57"/>
      <c r="RB54" s="57"/>
      <c r="RC54" s="57"/>
      <c r="RD54" s="57"/>
      <c r="RE54" s="57"/>
      <c r="RF54" s="57"/>
      <c r="RG54" s="57"/>
      <c r="RH54" s="57"/>
      <c r="RI54" s="57"/>
      <c r="RJ54" s="57"/>
      <c r="RK54" s="57"/>
      <c r="RL54" s="57"/>
      <c r="RM54" s="57"/>
      <c r="RN54" s="57"/>
      <c r="RO54" s="57"/>
      <c r="RP54" s="57"/>
      <c r="RQ54" s="57"/>
      <c r="RR54" s="57"/>
      <c r="RS54" s="57"/>
      <c r="RT54" s="57"/>
      <c r="RU54" s="57"/>
      <c r="RV54" s="57"/>
      <c r="RW54" s="57"/>
      <c r="RX54" s="57"/>
      <c r="RY54" s="57"/>
      <c r="RZ54" s="57"/>
      <c r="SA54" s="57"/>
      <c r="SB54" s="57"/>
      <c r="SC54" s="57"/>
      <c r="SD54" s="57"/>
      <c r="SE54" s="57"/>
      <c r="SF54" s="57"/>
      <c r="SG54" s="57"/>
    </row>
    <row r="55" spans="1:501" s="4" customFormat="1" ht="13.5" customHeight="1" x14ac:dyDescent="0.25">
      <c r="A55" s="70" t="s">
        <v>100</v>
      </c>
      <c r="B55" s="235" t="s">
        <v>154</v>
      </c>
      <c r="C55" s="236"/>
      <c r="D55" s="236"/>
      <c r="E55" s="236"/>
      <c r="F55" s="237"/>
      <c r="G55" s="15" t="s">
        <v>47</v>
      </c>
      <c r="H55" s="137">
        <v>78</v>
      </c>
      <c r="I55" s="17">
        <f>J55/H55</f>
        <v>34.001544110576923</v>
      </c>
      <c r="J55" s="18">
        <f>(J54-H28-H29)+J51*0.25</f>
        <v>2652.1204406249999</v>
      </c>
      <c r="K55" s="17">
        <v>1</v>
      </c>
      <c r="L55" s="100">
        <f t="shared" si="12"/>
        <v>2652.1204406249999</v>
      </c>
      <c r="M55" s="19"/>
      <c r="N55" s="17"/>
      <c r="O55" s="71">
        <f t="shared" si="13"/>
        <v>0</v>
      </c>
      <c r="P55" s="57"/>
      <c r="Q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57"/>
      <c r="HX55" s="57"/>
      <c r="HY55" s="57"/>
      <c r="HZ55" s="57"/>
      <c r="IA55" s="57"/>
      <c r="IB55" s="57"/>
      <c r="IC55" s="57"/>
      <c r="ID55" s="57"/>
      <c r="IE55" s="57"/>
      <c r="IF55" s="57"/>
      <c r="IG55" s="57"/>
      <c r="IH55" s="57"/>
      <c r="II55" s="57"/>
      <c r="IJ55" s="57"/>
      <c r="IK55" s="57"/>
      <c r="IL55" s="57"/>
      <c r="IM55" s="57"/>
      <c r="IN55" s="57"/>
      <c r="IO55" s="57"/>
      <c r="IP55" s="57"/>
      <c r="IQ55" s="57"/>
      <c r="IR55" s="57"/>
      <c r="IS55" s="57"/>
      <c r="IT55" s="57"/>
      <c r="IU55" s="57"/>
      <c r="IV55" s="57"/>
      <c r="IW55" s="57"/>
      <c r="IX55" s="57"/>
      <c r="IY55" s="57"/>
      <c r="IZ55" s="57"/>
      <c r="JA55" s="57"/>
      <c r="JB55" s="57"/>
      <c r="JC55" s="57"/>
      <c r="JD55" s="57"/>
      <c r="JE55" s="57"/>
      <c r="JF55" s="57"/>
      <c r="JG55" s="57"/>
      <c r="JH55" s="57"/>
      <c r="JI55" s="57"/>
      <c r="JJ55" s="57"/>
      <c r="JK55" s="57"/>
      <c r="JL55" s="57"/>
      <c r="JM55" s="57"/>
      <c r="JN55" s="57"/>
      <c r="JO55" s="57"/>
      <c r="JP55" s="57"/>
      <c r="JQ55" s="57"/>
      <c r="JR55" s="57"/>
      <c r="JS55" s="57"/>
      <c r="JT55" s="57"/>
      <c r="JU55" s="57"/>
      <c r="JV55" s="57"/>
      <c r="JW55" s="57"/>
      <c r="JX55" s="57"/>
      <c r="JY55" s="57"/>
      <c r="JZ55" s="57"/>
      <c r="KA55" s="57"/>
      <c r="KB55" s="57"/>
      <c r="KC55" s="57"/>
      <c r="KD55" s="57"/>
      <c r="KE55" s="57"/>
      <c r="KF55" s="57"/>
      <c r="KG55" s="57"/>
      <c r="KH55" s="57"/>
      <c r="KI55" s="57"/>
      <c r="KJ55" s="57"/>
      <c r="KK55" s="57"/>
      <c r="KL55" s="57"/>
      <c r="KM55" s="57"/>
      <c r="KN55" s="57"/>
      <c r="KO55" s="57"/>
      <c r="KP55" s="57"/>
      <c r="KQ55" s="57"/>
      <c r="KR55" s="57"/>
      <c r="KS55" s="57"/>
      <c r="KT55" s="57"/>
      <c r="KU55" s="57"/>
      <c r="KV55" s="57"/>
      <c r="KW55" s="57"/>
      <c r="KX55" s="57"/>
      <c r="KY55" s="57"/>
      <c r="KZ55" s="57"/>
      <c r="LA55" s="57"/>
      <c r="LB55" s="57"/>
      <c r="LC55" s="57"/>
      <c r="LD55" s="57"/>
      <c r="LE55" s="57"/>
      <c r="LF55" s="57"/>
      <c r="LG55" s="57"/>
      <c r="LH55" s="57"/>
      <c r="LI55" s="57"/>
      <c r="LJ55" s="57"/>
      <c r="LK55" s="57"/>
      <c r="LL55" s="57"/>
      <c r="LM55" s="57"/>
      <c r="LN55" s="57"/>
      <c r="LO55" s="57"/>
      <c r="LP55" s="57"/>
      <c r="LQ55" s="57"/>
      <c r="LR55" s="57"/>
      <c r="LS55" s="57"/>
      <c r="LT55" s="57"/>
      <c r="LU55" s="57"/>
      <c r="LV55" s="57"/>
      <c r="LW55" s="57"/>
      <c r="LX55" s="57"/>
      <c r="LY55" s="57"/>
      <c r="LZ55" s="57"/>
      <c r="MA55" s="57"/>
      <c r="MB55" s="57"/>
      <c r="MC55" s="57"/>
      <c r="MD55" s="57"/>
      <c r="ME55" s="57"/>
      <c r="MF55" s="57"/>
      <c r="MG55" s="57"/>
      <c r="MH55" s="57"/>
      <c r="MI55" s="57"/>
      <c r="MJ55" s="57"/>
      <c r="MK55" s="57"/>
      <c r="ML55" s="57"/>
      <c r="MM55" s="57"/>
      <c r="MN55" s="57"/>
      <c r="MO55" s="57"/>
      <c r="MP55" s="57"/>
      <c r="MQ55" s="57"/>
      <c r="MR55" s="57"/>
      <c r="MS55" s="57"/>
      <c r="MT55" s="57"/>
      <c r="MU55" s="57"/>
      <c r="MV55" s="57"/>
      <c r="MW55" s="57"/>
      <c r="MX55" s="57"/>
      <c r="MY55" s="57"/>
      <c r="MZ55" s="57"/>
      <c r="NA55" s="57"/>
      <c r="NB55" s="57"/>
      <c r="NC55" s="57"/>
      <c r="ND55" s="57"/>
      <c r="NE55" s="57"/>
      <c r="NF55" s="57"/>
      <c r="NG55" s="57"/>
      <c r="NH55" s="57"/>
      <c r="NI55" s="57"/>
      <c r="NJ55" s="57"/>
      <c r="NK55" s="57"/>
      <c r="NL55" s="57"/>
      <c r="NM55" s="57"/>
      <c r="NN55" s="57"/>
      <c r="NO55" s="57"/>
      <c r="NP55" s="57"/>
      <c r="NQ55" s="57"/>
      <c r="NR55" s="57"/>
      <c r="NS55" s="57"/>
      <c r="NT55" s="57"/>
      <c r="NU55" s="57"/>
      <c r="NV55" s="57"/>
      <c r="NW55" s="57"/>
      <c r="NX55" s="57"/>
      <c r="NY55" s="57"/>
      <c r="NZ55" s="57"/>
      <c r="OA55" s="57"/>
      <c r="OB55" s="57"/>
      <c r="OC55" s="57"/>
      <c r="OD55" s="57"/>
      <c r="OE55" s="57"/>
      <c r="OF55" s="57"/>
      <c r="OG55" s="57"/>
      <c r="OH55" s="57"/>
      <c r="OI55" s="57"/>
      <c r="OJ55" s="57"/>
      <c r="OK55" s="57"/>
      <c r="OL55" s="57"/>
      <c r="OM55" s="57"/>
      <c r="ON55" s="57"/>
      <c r="OO55" s="57"/>
      <c r="OP55" s="57"/>
      <c r="OQ55" s="57"/>
      <c r="OR55" s="57"/>
      <c r="OS55" s="57"/>
      <c r="OT55" s="57"/>
      <c r="OU55" s="57"/>
      <c r="OV55" s="57"/>
      <c r="OW55" s="57"/>
      <c r="OX55" s="57"/>
      <c r="OY55" s="57"/>
      <c r="OZ55" s="57"/>
      <c r="PA55" s="57"/>
      <c r="PB55" s="57"/>
      <c r="PC55" s="57"/>
      <c r="PD55" s="57"/>
      <c r="PE55" s="57"/>
      <c r="PF55" s="57"/>
      <c r="PG55" s="57"/>
      <c r="PH55" s="57"/>
      <c r="PI55" s="57"/>
      <c r="PJ55" s="57"/>
      <c r="PK55" s="57"/>
      <c r="PL55" s="57"/>
      <c r="PM55" s="57"/>
      <c r="PN55" s="57"/>
      <c r="PO55" s="57"/>
      <c r="PP55" s="57"/>
      <c r="PQ55" s="57"/>
      <c r="PR55" s="57"/>
      <c r="PS55" s="57"/>
      <c r="PT55" s="57"/>
      <c r="PU55" s="57"/>
      <c r="PV55" s="57"/>
      <c r="PW55" s="57"/>
      <c r="PX55" s="57"/>
      <c r="PY55" s="57"/>
      <c r="PZ55" s="57"/>
      <c r="QA55" s="57"/>
      <c r="QB55" s="57"/>
      <c r="QC55" s="57"/>
      <c r="QD55" s="57"/>
      <c r="QE55" s="57"/>
      <c r="QF55" s="57"/>
      <c r="QG55" s="57"/>
      <c r="QH55" s="57"/>
      <c r="QI55" s="57"/>
      <c r="QJ55" s="57"/>
      <c r="QK55" s="57"/>
      <c r="QL55" s="57"/>
      <c r="QM55" s="57"/>
      <c r="QN55" s="57"/>
      <c r="QO55" s="57"/>
      <c r="QP55" s="57"/>
      <c r="QQ55" s="57"/>
      <c r="QR55" s="57"/>
      <c r="QS55" s="57"/>
      <c r="QT55" s="57"/>
      <c r="QU55" s="57"/>
      <c r="QV55" s="57"/>
      <c r="QW55" s="57"/>
      <c r="QX55" s="57"/>
      <c r="QY55" s="57"/>
      <c r="QZ55" s="57"/>
      <c r="RA55" s="57"/>
      <c r="RB55" s="57"/>
      <c r="RC55" s="57"/>
      <c r="RD55" s="57"/>
      <c r="RE55" s="57"/>
      <c r="RF55" s="57"/>
      <c r="RG55" s="57"/>
      <c r="RH55" s="57"/>
      <c r="RI55" s="57"/>
      <c r="RJ55" s="57"/>
      <c r="RK55" s="57"/>
      <c r="RL55" s="57"/>
      <c r="RM55" s="57"/>
      <c r="RN55" s="57"/>
      <c r="RO55" s="57"/>
      <c r="RP55" s="57"/>
      <c r="RQ55" s="57"/>
      <c r="RR55" s="57"/>
      <c r="RS55" s="57"/>
      <c r="RT55" s="57"/>
      <c r="RU55" s="57"/>
      <c r="RV55" s="57"/>
      <c r="RW55" s="57"/>
      <c r="RX55" s="57"/>
      <c r="RY55" s="57"/>
      <c r="RZ55" s="57"/>
      <c r="SA55" s="57"/>
      <c r="SB55" s="57"/>
      <c r="SC55" s="57"/>
      <c r="SD55" s="57"/>
      <c r="SE55" s="57"/>
      <c r="SF55" s="57"/>
      <c r="SG55" s="57"/>
    </row>
    <row r="56" spans="1:501" s="46" customFormat="1" ht="27" customHeight="1" x14ac:dyDescent="0.25">
      <c r="A56" s="70" t="s">
        <v>84</v>
      </c>
      <c r="B56" s="235" t="s">
        <v>155</v>
      </c>
      <c r="C56" s="236"/>
      <c r="D56" s="236"/>
      <c r="E56" s="236"/>
      <c r="F56" s="237"/>
      <c r="G56" s="15" t="s">
        <v>47</v>
      </c>
      <c r="H56" s="16">
        <f>H45</f>
        <v>78</v>
      </c>
      <c r="I56" s="17">
        <f>J56/H56</f>
        <v>57.442603846153851</v>
      </c>
      <c r="J56" s="18">
        <f>J51</f>
        <v>4480.5231000000003</v>
      </c>
      <c r="K56" s="17">
        <v>0.5</v>
      </c>
      <c r="L56" s="100">
        <f t="shared" si="9"/>
        <v>2240.2615500000002</v>
      </c>
      <c r="M56" s="19"/>
      <c r="N56" s="17"/>
      <c r="O56" s="110">
        <f t="shared" si="10"/>
        <v>0</v>
      </c>
      <c r="P56"/>
      <c r="Q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</row>
    <row r="57" spans="1:501" s="46" customFormat="1" ht="17.25" customHeight="1" x14ac:dyDescent="0.25">
      <c r="A57" s="70" t="s">
        <v>105</v>
      </c>
      <c r="B57" s="235" t="s">
        <v>135</v>
      </c>
      <c r="C57" s="236"/>
      <c r="D57" s="236"/>
      <c r="E57" s="236"/>
      <c r="F57" s="237"/>
      <c r="G57" s="15" t="s">
        <v>47</v>
      </c>
      <c r="H57" s="16">
        <v>78</v>
      </c>
      <c r="I57" s="17">
        <f>J57/H57</f>
        <v>28.721301923076926</v>
      </c>
      <c r="J57" s="18">
        <f>J50</f>
        <v>2240.2615500000002</v>
      </c>
      <c r="K57" s="17">
        <v>0.5</v>
      </c>
      <c r="L57" s="100">
        <f>J57*K57</f>
        <v>1120.1307750000001</v>
      </c>
      <c r="M57" s="150"/>
      <c r="N57" s="151"/>
      <c r="O57" s="110">
        <f>SUM(M57*N57)</f>
        <v>0</v>
      </c>
      <c r="P57"/>
      <c r="Q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</row>
    <row r="58" spans="1:501" s="46" customFormat="1" ht="27" customHeight="1" thickBot="1" x14ac:dyDescent="0.3">
      <c r="A58" s="70" t="s">
        <v>134</v>
      </c>
      <c r="B58" s="235" t="s">
        <v>132</v>
      </c>
      <c r="C58" s="236"/>
      <c r="D58" s="236"/>
      <c r="E58" s="236"/>
      <c r="F58" s="237"/>
      <c r="G58" s="15" t="s">
        <v>47</v>
      </c>
      <c r="H58" s="16">
        <v>78</v>
      </c>
      <c r="I58" s="17">
        <f>J58/78</f>
        <v>1.2820512820512822</v>
      </c>
      <c r="J58" s="18">
        <v>100</v>
      </c>
      <c r="K58" s="17">
        <v>1</v>
      </c>
      <c r="L58" s="100">
        <f>K58*J58</f>
        <v>100</v>
      </c>
      <c r="M58" s="19"/>
      <c r="N58" s="17"/>
      <c r="O58" s="110">
        <f t="shared" ref="O58" si="14">SUM(M58*N58)</f>
        <v>0</v>
      </c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</row>
    <row r="59" spans="1:501" customFormat="1" ht="19.5" customHeight="1" thickBot="1" x14ac:dyDescent="0.3">
      <c r="A59" s="232" t="s">
        <v>111</v>
      </c>
      <c r="B59" s="233"/>
      <c r="C59" s="233"/>
      <c r="D59" s="233"/>
      <c r="E59" s="233"/>
      <c r="F59" s="234"/>
      <c r="G59" s="31"/>
      <c r="H59" s="34">
        <f>H45</f>
        <v>78</v>
      </c>
      <c r="I59" s="167"/>
      <c r="J59" s="34">
        <f>SUM(J45:J58)</f>
        <v>159526.82027812497</v>
      </c>
      <c r="K59" s="35"/>
      <c r="L59" s="34">
        <f>SUM(L45:L58)</f>
        <v>332549.52501562505</v>
      </c>
      <c r="M59" s="35">
        <f>SUM(M45:M58)</f>
        <v>0</v>
      </c>
      <c r="N59" s="33"/>
      <c r="O59" s="62">
        <f>SUM(O45:O58)</f>
        <v>0</v>
      </c>
    </row>
    <row r="60" spans="1:501" customFormat="1" ht="30" customHeight="1" x14ac:dyDescent="0.25">
      <c r="A60" s="267" t="s">
        <v>58</v>
      </c>
      <c r="B60" s="268"/>
      <c r="C60" s="268"/>
      <c r="D60" s="268"/>
      <c r="E60" s="268"/>
      <c r="F60" s="268"/>
      <c r="G60" s="268"/>
      <c r="H60" s="269"/>
      <c r="I60" s="258" t="s">
        <v>1</v>
      </c>
      <c r="J60" s="259"/>
      <c r="K60" s="259"/>
      <c r="L60" s="259"/>
      <c r="M60" s="260"/>
      <c r="N60" s="178" t="s">
        <v>2</v>
      </c>
      <c r="O60" s="172" t="s">
        <v>77</v>
      </c>
    </row>
    <row r="61" spans="1:501" customFormat="1" ht="7.5" customHeight="1" x14ac:dyDescent="0.25">
      <c r="A61" s="270"/>
      <c r="B61" s="271"/>
      <c r="C61" s="271"/>
      <c r="D61" s="271"/>
      <c r="E61" s="271"/>
      <c r="F61" s="271"/>
      <c r="G61" s="271"/>
      <c r="H61" s="272"/>
      <c r="I61" s="229" t="s">
        <v>56</v>
      </c>
      <c r="J61" s="230"/>
      <c r="K61" s="230"/>
      <c r="L61" s="230"/>
      <c r="M61" s="231"/>
      <c r="N61" s="180"/>
      <c r="O61" s="88"/>
    </row>
    <row r="62" spans="1:501" customFormat="1" ht="17.25" customHeight="1" x14ac:dyDescent="0.25">
      <c r="A62" s="270"/>
      <c r="B62" s="271"/>
      <c r="C62" s="271"/>
      <c r="D62" s="271"/>
      <c r="E62" s="271"/>
      <c r="F62" s="271"/>
      <c r="G62" s="271"/>
      <c r="H62" s="272"/>
      <c r="I62" s="229"/>
      <c r="J62" s="230"/>
      <c r="K62" s="230"/>
      <c r="L62" s="230"/>
      <c r="M62" s="231"/>
      <c r="N62" s="89" t="s">
        <v>3</v>
      </c>
      <c r="O62" s="90"/>
    </row>
    <row r="63" spans="1:501" customFormat="1" ht="15.75" customHeight="1" x14ac:dyDescent="0.25">
      <c r="A63" s="273"/>
      <c r="B63" s="274"/>
      <c r="C63" s="274"/>
      <c r="D63" s="274"/>
      <c r="E63" s="274"/>
      <c r="F63" s="274"/>
      <c r="G63" s="274"/>
      <c r="H63" s="275"/>
      <c r="I63" s="295"/>
      <c r="J63" s="296"/>
      <c r="K63" s="296"/>
      <c r="L63" s="296"/>
      <c r="M63" s="297"/>
      <c r="N63" s="265">
        <f>N36</f>
        <v>43684</v>
      </c>
      <c r="O63" s="266"/>
    </row>
    <row r="64" spans="1:501" s="4" customFormat="1" ht="15" customHeight="1" x14ac:dyDescent="0.25">
      <c r="A64" s="261" t="s">
        <v>4</v>
      </c>
      <c r="B64" s="262"/>
      <c r="C64" s="262"/>
      <c r="D64" s="262"/>
      <c r="E64" s="262"/>
      <c r="F64" s="263"/>
      <c r="G64" s="3"/>
      <c r="H64" s="264" t="s">
        <v>5</v>
      </c>
      <c r="I64" s="224"/>
      <c r="J64" s="224"/>
      <c r="K64" s="224"/>
      <c r="L64" s="224"/>
      <c r="M64" s="224"/>
      <c r="N64" s="224"/>
      <c r="O64" s="225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</row>
    <row r="65" spans="1:548" customFormat="1" ht="15.75" customHeight="1" x14ac:dyDescent="0.25">
      <c r="A65" s="64"/>
      <c r="B65" s="4"/>
      <c r="C65" s="4"/>
      <c r="D65" s="4"/>
      <c r="E65" s="4"/>
      <c r="F65" s="5"/>
      <c r="G65" s="3"/>
      <c r="H65" s="192" t="s">
        <v>6</v>
      </c>
      <c r="I65" s="193"/>
      <c r="J65" s="193"/>
      <c r="K65" s="193"/>
      <c r="L65" s="194"/>
      <c r="M65" s="192" t="s">
        <v>7</v>
      </c>
      <c r="N65" s="193"/>
      <c r="O65" s="195"/>
    </row>
    <row r="66" spans="1:548" customFormat="1" ht="12" customHeight="1" x14ac:dyDescent="0.25">
      <c r="A66" s="64"/>
      <c r="B66" s="4"/>
      <c r="C66" s="4"/>
      <c r="D66" s="4"/>
      <c r="E66" s="4"/>
      <c r="F66" s="5"/>
      <c r="G66" s="7" t="s">
        <v>9</v>
      </c>
      <c r="H66" s="6" t="s">
        <v>10</v>
      </c>
      <c r="I66" s="8" t="s">
        <v>11</v>
      </c>
      <c r="J66" s="8" t="s">
        <v>12</v>
      </c>
      <c r="K66" s="8" t="s">
        <v>13</v>
      </c>
      <c r="L66" s="48" t="s">
        <v>14</v>
      </c>
      <c r="M66" s="9" t="s">
        <v>15</v>
      </c>
      <c r="N66" s="8" t="s">
        <v>16</v>
      </c>
      <c r="O66" s="65" t="s">
        <v>8</v>
      </c>
    </row>
    <row r="67" spans="1:548" s="57" customFormat="1" ht="18.75" customHeight="1" x14ac:dyDescent="0.25">
      <c r="A67" s="66" t="s">
        <v>18</v>
      </c>
      <c r="B67" s="196" t="s">
        <v>19</v>
      </c>
      <c r="C67" s="197"/>
      <c r="D67" s="197"/>
      <c r="E67" s="197"/>
      <c r="F67" s="198"/>
      <c r="G67" s="7" t="s">
        <v>20</v>
      </c>
      <c r="H67" s="6" t="s">
        <v>21</v>
      </c>
      <c r="I67" s="8" t="s">
        <v>22</v>
      </c>
      <c r="J67" s="8" t="s">
        <v>22</v>
      </c>
      <c r="K67" s="8" t="s">
        <v>23</v>
      </c>
      <c r="L67" s="48" t="s">
        <v>13</v>
      </c>
      <c r="M67" s="9" t="s">
        <v>17</v>
      </c>
      <c r="N67" s="8" t="s">
        <v>24</v>
      </c>
      <c r="O67" s="65" t="s">
        <v>17</v>
      </c>
    </row>
    <row r="68" spans="1:548" customFormat="1" ht="10.5" customHeight="1" x14ac:dyDescent="0.25">
      <c r="A68" s="66" t="s">
        <v>26</v>
      </c>
      <c r="B68" s="4"/>
      <c r="C68" s="4"/>
      <c r="D68" s="4"/>
      <c r="E68" s="4"/>
      <c r="F68" s="5"/>
      <c r="G68" s="7" t="s">
        <v>27</v>
      </c>
      <c r="H68" s="2"/>
      <c r="I68" s="8" t="s">
        <v>28</v>
      </c>
      <c r="J68" s="8" t="s">
        <v>29</v>
      </c>
      <c r="K68" s="8" t="s">
        <v>30</v>
      </c>
      <c r="L68" s="48" t="s">
        <v>31</v>
      </c>
      <c r="M68" s="9" t="s">
        <v>32</v>
      </c>
      <c r="N68" s="8" t="s">
        <v>17</v>
      </c>
      <c r="O68" s="65" t="s">
        <v>25</v>
      </c>
    </row>
    <row r="69" spans="1:548" customFormat="1" ht="11.25" customHeight="1" x14ac:dyDescent="0.25">
      <c r="A69" s="64"/>
      <c r="B69" s="4"/>
      <c r="C69" s="4"/>
      <c r="D69" s="4"/>
      <c r="E69" s="4"/>
      <c r="F69" s="5"/>
      <c r="G69" s="10"/>
      <c r="H69" s="2"/>
      <c r="I69" s="8" t="s">
        <v>34</v>
      </c>
      <c r="J69" s="8"/>
      <c r="K69" s="8"/>
      <c r="L69" s="48"/>
      <c r="M69" s="9"/>
      <c r="N69" s="8" t="s">
        <v>35</v>
      </c>
      <c r="O69" s="67" t="s">
        <v>33</v>
      </c>
    </row>
    <row r="70" spans="1:548" customFormat="1" ht="15" customHeight="1" x14ac:dyDescent="0.25">
      <c r="A70" s="68" t="s">
        <v>36</v>
      </c>
      <c r="B70" s="199" t="s">
        <v>37</v>
      </c>
      <c r="C70" s="200"/>
      <c r="D70" s="200"/>
      <c r="E70" s="200"/>
      <c r="F70" s="201"/>
      <c r="G70" s="11" t="s">
        <v>38</v>
      </c>
      <c r="H70" s="12" t="s">
        <v>39</v>
      </c>
      <c r="I70" s="13" t="s">
        <v>40</v>
      </c>
      <c r="J70" s="13" t="s">
        <v>41</v>
      </c>
      <c r="K70" s="13" t="s">
        <v>42</v>
      </c>
      <c r="L70" s="49" t="s">
        <v>43</v>
      </c>
      <c r="M70" s="14" t="s">
        <v>44</v>
      </c>
      <c r="N70" s="13" t="s">
        <v>45</v>
      </c>
      <c r="O70" s="69" t="s">
        <v>46</v>
      </c>
    </row>
    <row r="71" spans="1:548" customFormat="1" ht="21.75" customHeight="1" x14ac:dyDescent="0.25">
      <c r="A71" s="93"/>
      <c r="B71" s="189" t="s">
        <v>103</v>
      </c>
      <c r="C71" s="190"/>
      <c r="D71" s="190"/>
      <c r="E71" s="190"/>
      <c r="F71" s="191"/>
      <c r="G71" s="91"/>
      <c r="H71" s="12"/>
      <c r="I71" s="13"/>
      <c r="J71" s="92"/>
      <c r="K71" s="13"/>
      <c r="L71" s="49"/>
      <c r="M71" s="14"/>
      <c r="N71" s="13"/>
      <c r="O71" s="69"/>
    </row>
    <row r="72" spans="1:548" s="102" customFormat="1" ht="132.75" customHeight="1" x14ac:dyDescent="0.2">
      <c r="A72" s="70" t="s">
        <v>124</v>
      </c>
      <c r="B72" s="243" t="s">
        <v>125</v>
      </c>
      <c r="C72" s="244"/>
      <c r="D72" s="244"/>
      <c r="E72" s="244"/>
      <c r="F72" s="245"/>
      <c r="G72" s="43" t="s">
        <v>52</v>
      </c>
      <c r="H72" s="16">
        <f>H45</f>
        <v>78</v>
      </c>
      <c r="I72" s="17">
        <v>1</v>
      </c>
      <c r="J72" s="18">
        <f>H72*I72</f>
        <v>78</v>
      </c>
      <c r="K72" s="17">
        <v>80</v>
      </c>
      <c r="L72" s="50">
        <f t="shared" si="9"/>
        <v>6240</v>
      </c>
      <c r="M72" s="19">
        <f>H72</f>
        <v>78</v>
      </c>
      <c r="N72" s="17">
        <v>80</v>
      </c>
      <c r="O72" s="110">
        <f>M72*N72</f>
        <v>6240</v>
      </c>
      <c r="P72" s="113"/>
      <c r="Q72" s="114"/>
      <c r="R72" s="114"/>
      <c r="S72" s="113"/>
      <c r="T72" s="113"/>
      <c r="U72" s="113"/>
      <c r="V72" s="113"/>
    </row>
    <row r="73" spans="1:548" customFormat="1" ht="29.25" customHeight="1" x14ac:dyDescent="0.25">
      <c r="A73" s="70" t="s">
        <v>55</v>
      </c>
      <c r="B73" s="252" t="s">
        <v>143</v>
      </c>
      <c r="C73" s="253"/>
      <c r="D73" s="253"/>
      <c r="E73" s="253"/>
      <c r="F73" s="254"/>
      <c r="G73" s="15" t="s">
        <v>47</v>
      </c>
      <c r="H73" s="16">
        <v>250</v>
      </c>
      <c r="I73" s="17">
        <v>2</v>
      </c>
      <c r="J73" s="18">
        <f>SUM(H73*I73)</f>
        <v>500</v>
      </c>
      <c r="K73" s="17">
        <v>5</v>
      </c>
      <c r="L73" s="50">
        <f>J73*K73</f>
        <v>2500</v>
      </c>
      <c r="M73" s="19"/>
      <c r="N73" s="17"/>
      <c r="O73" s="71"/>
    </row>
    <row r="74" spans="1:548" customFormat="1" ht="18.75" customHeight="1" x14ac:dyDescent="0.25">
      <c r="A74" s="70" t="s">
        <v>126</v>
      </c>
      <c r="B74" s="235" t="s">
        <v>127</v>
      </c>
      <c r="C74" s="236"/>
      <c r="D74" s="236"/>
      <c r="E74" s="236"/>
      <c r="F74" s="237"/>
      <c r="G74" s="15" t="s">
        <v>70</v>
      </c>
      <c r="H74" s="16">
        <f>H45</f>
        <v>78</v>
      </c>
      <c r="I74" s="17">
        <f>J74/78</f>
        <v>32.002961538461534</v>
      </c>
      <c r="J74" s="18">
        <f>J17</f>
        <v>2496.2309999999998</v>
      </c>
      <c r="K74" s="17">
        <v>1</v>
      </c>
      <c r="L74" s="50">
        <f>J74*K74</f>
        <v>2496.2309999999998</v>
      </c>
      <c r="M74" s="19"/>
      <c r="N74" s="17"/>
      <c r="O74" s="71"/>
    </row>
    <row r="75" spans="1:548" customFormat="1" ht="34.5" customHeight="1" x14ac:dyDescent="0.25">
      <c r="A75" s="70" t="s">
        <v>128</v>
      </c>
      <c r="B75" s="235" t="s">
        <v>129</v>
      </c>
      <c r="C75" s="236"/>
      <c r="D75" s="236"/>
      <c r="E75" s="236"/>
      <c r="F75" s="237"/>
      <c r="G75" s="15" t="s">
        <v>47</v>
      </c>
      <c r="H75" s="16">
        <f>H45</f>
        <v>78</v>
      </c>
      <c r="I75" s="17">
        <v>1</v>
      </c>
      <c r="J75" s="18">
        <f>M15</f>
        <v>44805.231</v>
      </c>
      <c r="K75" s="17">
        <v>0.25</v>
      </c>
      <c r="L75" s="100">
        <f>SUM(J75*K75)</f>
        <v>11201.30775</v>
      </c>
      <c r="M75" s="19"/>
      <c r="N75" s="17"/>
      <c r="O75" s="110">
        <f>SUM(M75*N75)</f>
        <v>0</v>
      </c>
    </row>
    <row r="76" spans="1:548" s="4" customFormat="1" ht="43.5" customHeight="1" x14ac:dyDescent="0.25">
      <c r="A76" s="184" t="s">
        <v>146</v>
      </c>
      <c r="B76" s="294" t="s">
        <v>147</v>
      </c>
      <c r="C76" s="241"/>
      <c r="D76" s="241"/>
      <c r="E76" s="241"/>
      <c r="F76" s="242"/>
      <c r="G76" s="15" t="s">
        <v>47</v>
      </c>
      <c r="H76" s="16">
        <v>78</v>
      </c>
      <c r="I76" s="17">
        <v>3</v>
      </c>
      <c r="J76" s="18">
        <f>H76*I76</f>
        <v>234</v>
      </c>
      <c r="K76" s="17">
        <v>1</v>
      </c>
      <c r="L76" s="100">
        <f>J76*K76</f>
        <v>234</v>
      </c>
      <c r="M76" s="19"/>
      <c r="N76" s="17"/>
      <c r="O76" s="110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</row>
    <row r="77" spans="1:548" customFormat="1" ht="27" customHeight="1" x14ac:dyDescent="0.25">
      <c r="A77" s="70" t="s">
        <v>130</v>
      </c>
      <c r="B77" s="235" t="s">
        <v>133</v>
      </c>
      <c r="C77" s="241"/>
      <c r="D77" s="241"/>
      <c r="E77" s="241"/>
      <c r="F77" s="242"/>
      <c r="G77" s="15" t="s">
        <v>70</v>
      </c>
      <c r="H77" s="45">
        <v>26</v>
      </c>
      <c r="I77" s="17">
        <v>1</v>
      </c>
      <c r="J77" s="18">
        <f>SUM(H77*I77)</f>
        <v>26</v>
      </c>
      <c r="K77" s="17">
        <v>2</v>
      </c>
      <c r="L77" s="100">
        <f>SUM(J77*K77)</f>
        <v>52</v>
      </c>
      <c r="M77" s="19"/>
      <c r="N77" s="17"/>
      <c r="O77" s="110">
        <f>SUM(M77*N77)</f>
        <v>0</v>
      </c>
    </row>
    <row r="78" spans="1:548" s="46" customFormat="1" ht="24.75" customHeight="1" x14ac:dyDescent="0.25">
      <c r="A78" s="70" t="s">
        <v>87</v>
      </c>
      <c r="B78" s="235" t="s">
        <v>88</v>
      </c>
      <c r="C78" s="236"/>
      <c r="D78" s="236"/>
      <c r="E78" s="236"/>
      <c r="F78" s="237"/>
      <c r="G78" s="15" t="s">
        <v>47</v>
      </c>
      <c r="H78" s="45">
        <v>32</v>
      </c>
      <c r="I78" s="17">
        <v>1</v>
      </c>
      <c r="J78" s="18">
        <f>SUM(H78*I78)</f>
        <v>32</v>
      </c>
      <c r="K78" s="17">
        <v>0.5</v>
      </c>
      <c r="L78" s="100">
        <f t="shared" ref="L78:L80" si="15">SUM(J78*K78)</f>
        <v>16</v>
      </c>
      <c r="M78" s="19"/>
      <c r="N78" s="117"/>
      <c r="O78" s="129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</row>
    <row r="79" spans="1:548" customFormat="1" ht="27.75" customHeight="1" x14ac:dyDescent="0.25">
      <c r="A79" s="70" t="s">
        <v>91</v>
      </c>
      <c r="B79" s="235" t="s">
        <v>92</v>
      </c>
      <c r="C79" s="236"/>
      <c r="D79" s="236"/>
      <c r="E79" s="236"/>
      <c r="F79" s="237"/>
      <c r="G79" s="15" t="s">
        <v>70</v>
      </c>
      <c r="H79" s="29">
        <v>63</v>
      </c>
      <c r="I79" s="17">
        <v>1</v>
      </c>
      <c r="J79" s="18">
        <v>63</v>
      </c>
      <c r="K79" s="17">
        <v>0.5</v>
      </c>
      <c r="L79" s="100">
        <f t="shared" si="15"/>
        <v>31.5</v>
      </c>
      <c r="M79" s="19"/>
      <c r="N79" s="17"/>
      <c r="O79" s="110">
        <f>SUM(M79*N79)</f>
        <v>0</v>
      </c>
    </row>
    <row r="80" spans="1:548" customFormat="1" ht="25.5" customHeight="1" x14ac:dyDescent="0.25">
      <c r="A80" s="70" t="s">
        <v>97</v>
      </c>
      <c r="B80" s="235" t="s">
        <v>98</v>
      </c>
      <c r="C80" s="236"/>
      <c r="D80" s="236"/>
      <c r="E80" s="236"/>
      <c r="F80" s="237"/>
      <c r="G80" s="15" t="s">
        <v>47</v>
      </c>
      <c r="H80" s="149">
        <f>H45</f>
        <v>78</v>
      </c>
      <c r="I80" s="17">
        <f>J80/H80</f>
        <v>2.2435897435897436</v>
      </c>
      <c r="J80" s="18">
        <v>175</v>
      </c>
      <c r="K80" s="17">
        <v>8</v>
      </c>
      <c r="L80" s="100">
        <f t="shared" si="15"/>
        <v>1400</v>
      </c>
      <c r="M80" s="19"/>
      <c r="N80" s="17"/>
      <c r="O80" s="71">
        <f t="shared" ref="O80" si="16">SUM(M80*N80)</f>
        <v>0</v>
      </c>
    </row>
    <row r="81" spans="1:15" customFormat="1" ht="28.5" customHeight="1" x14ac:dyDescent="0.25">
      <c r="A81" s="70" t="s">
        <v>53</v>
      </c>
      <c r="B81" s="246" t="s">
        <v>86</v>
      </c>
      <c r="C81" s="247"/>
      <c r="D81" s="247"/>
      <c r="E81" s="247"/>
      <c r="F81" s="248"/>
      <c r="G81" s="15" t="s">
        <v>54</v>
      </c>
      <c r="H81" s="149">
        <v>38</v>
      </c>
      <c r="I81" s="17">
        <f>J81/H81</f>
        <v>184.21052631578948</v>
      </c>
      <c r="J81" s="18">
        <v>7000</v>
      </c>
      <c r="K81" s="17">
        <v>0.5</v>
      </c>
      <c r="L81" s="100">
        <f t="shared" ref="L81:L82" si="17">SUM(J81*K81)</f>
        <v>3500</v>
      </c>
      <c r="M81" s="19"/>
      <c r="N81" s="17"/>
      <c r="O81" s="110"/>
    </row>
    <row r="82" spans="1:15" customFormat="1" ht="13.5" customHeight="1" x14ac:dyDescent="0.25">
      <c r="A82" s="70" t="s">
        <v>89</v>
      </c>
      <c r="B82" s="238" t="s">
        <v>144</v>
      </c>
      <c r="C82" s="239"/>
      <c r="D82" s="239"/>
      <c r="E82" s="239"/>
      <c r="F82" s="240"/>
      <c r="G82" s="15" t="s">
        <v>90</v>
      </c>
      <c r="H82" s="16">
        <f>H45</f>
        <v>78</v>
      </c>
      <c r="I82" s="17">
        <v>10</v>
      </c>
      <c r="J82" s="18">
        <f>SUM(H82*I82)</f>
        <v>780</v>
      </c>
      <c r="K82" s="17">
        <v>0.5</v>
      </c>
      <c r="L82" s="100">
        <f t="shared" si="17"/>
        <v>390</v>
      </c>
      <c r="M82" s="19"/>
      <c r="N82" s="17"/>
      <c r="O82" s="110">
        <f>SUM(M82*N82)</f>
        <v>0</v>
      </c>
    </row>
    <row r="83" spans="1:15" customFormat="1" ht="61.5" customHeight="1" x14ac:dyDescent="0.25">
      <c r="A83" s="70" t="s">
        <v>93</v>
      </c>
      <c r="B83" s="238" t="s">
        <v>161</v>
      </c>
      <c r="C83" s="239"/>
      <c r="D83" s="239"/>
      <c r="E83" s="239"/>
      <c r="F83" s="240"/>
      <c r="G83" s="15" t="s">
        <v>47</v>
      </c>
      <c r="H83" s="16">
        <v>1</v>
      </c>
      <c r="I83" s="17">
        <v>1</v>
      </c>
      <c r="J83" s="18">
        <f>SUM(H83*I83)</f>
        <v>1</v>
      </c>
      <c r="K83" s="17">
        <v>1</v>
      </c>
      <c r="L83" s="100">
        <f>J83*K83</f>
        <v>1</v>
      </c>
      <c r="M83" s="19"/>
      <c r="N83" s="17"/>
      <c r="O83" s="71"/>
    </row>
    <row r="84" spans="1:15" customFormat="1" ht="45.75" customHeight="1" x14ac:dyDescent="0.25">
      <c r="A84" s="70" t="s">
        <v>85</v>
      </c>
      <c r="B84" s="235" t="s">
        <v>142</v>
      </c>
      <c r="C84" s="236"/>
      <c r="D84" s="236"/>
      <c r="E84" s="236"/>
      <c r="F84" s="237"/>
      <c r="G84" s="15" t="s">
        <v>70</v>
      </c>
      <c r="H84" s="16">
        <v>1</v>
      </c>
      <c r="I84" s="17">
        <v>1</v>
      </c>
      <c r="J84" s="42">
        <f>SUM(H84*I84)</f>
        <v>1</v>
      </c>
      <c r="K84" s="17">
        <f>I45</f>
        <v>574.4260384615385</v>
      </c>
      <c r="L84" s="116">
        <f>SUM(J84*K84)</f>
        <v>574.4260384615385</v>
      </c>
      <c r="M84" s="19"/>
      <c r="N84" s="17"/>
      <c r="O84" s="71">
        <f>SUM(M84*N84)</f>
        <v>0</v>
      </c>
    </row>
    <row r="85" spans="1:15" customFormat="1" ht="41.25" customHeight="1" thickBot="1" x14ac:dyDescent="0.3">
      <c r="A85" s="70" t="s">
        <v>107</v>
      </c>
      <c r="B85" s="235" t="s">
        <v>108</v>
      </c>
      <c r="C85" s="236"/>
      <c r="D85" s="236"/>
      <c r="E85" s="236"/>
      <c r="F85" s="237"/>
      <c r="G85" s="15" t="s">
        <v>47</v>
      </c>
      <c r="H85" s="16">
        <v>2</v>
      </c>
      <c r="I85" s="17">
        <v>1</v>
      </c>
      <c r="J85" s="18">
        <f t="shared" ref="J85" si="18">SUM(H85*I85)</f>
        <v>2</v>
      </c>
      <c r="K85" s="17">
        <v>40</v>
      </c>
      <c r="L85" s="100">
        <f>SUM(J85*K85)</f>
        <v>80</v>
      </c>
      <c r="M85" s="19"/>
      <c r="N85" s="17"/>
      <c r="O85" s="71"/>
    </row>
    <row r="86" spans="1:15" customFormat="1" ht="15.75" thickBot="1" x14ac:dyDescent="0.3">
      <c r="A86" s="232" t="s">
        <v>113</v>
      </c>
      <c r="B86" s="233"/>
      <c r="C86" s="233"/>
      <c r="D86" s="233"/>
      <c r="E86" s="233"/>
      <c r="F86" s="234"/>
      <c r="G86" s="31"/>
      <c r="H86" s="32"/>
      <c r="I86" s="33"/>
      <c r="J86" s="35">
        <f>SUM(J72:J85)</f>
        <v>56193.462</v>
      </c>
      <c r="K86" s="35"/>
      <c r="L86" s="167">
        <f>SUM(L72:L85)</f>
        <v>28716.464788461537</v>
      </c>
      <c r="M86" s="34">
        <f>SUM(M72:M85)</f>
        <v>78</v>
      </c>
      <c r="N86" s="33"/>
      <c r="O86" s="62">
        <f>SUM(O72:O85)</f>
        <v>6240</v>
      </c>
    </row>
    <row r="87" spans="1:15" customFormat="1" ht="24" customHeight="1" x14ac:dyDescent="0.25">
      <c r="A87" s="267" t="s">
        <v>58</v>
      </c>
      <c r="B87" s="268"/>
      <c r="C87" s="268"/>
      <c r="D87" s="268"/>
      <c r="E87" s="268"/>
      <c r="F87" s="268"/>
      <c r="G87" s="268"/>
      <c r="H87" s="269"/>
      <c r="I87" s="258" t="s">
        <v>1</v>
      </c>
      <c r="J87" s="259"/>
      <c r="K87" s="259"/>
      <c r="L87" s="259"/>
      <c r="M87" s="260"/>
      <c r="N87" s="178" t="s">
        <v>2</v>
      </c>
      <c r="O87" s="172" t="s">
        <v>77</v>
      </c>
    </row>
    <row r="88" spans="1:15" customFormat="1" ht="46.5" hidden="1" customHeight="1" x14ac:dyDescent="0.25">
      <c r="A88" s="270"/>
      <c r="B88" s="271"/>
      <c r="C88" s="271"/>
      <c r="D88" s="271"/>
      <c r="E88" s="271"/>
      <c r="F88" s="271"/>
      <c r="G88" s="271"/>
      <c r="H88" s="272"/>
      <c r="I88" s="229" t="s">
        <v>56</v>
      </c>
      <c r="J88" s="230"/>
      <c r="K88" s="230"/>
      <c r="L88" s="230"/>
      <c r="M88" s="231"/>
      <c r="N88" s="180"/>
      <c r="O88" s="88"/>
    </row>
    <row r="89" spans="1:15" customFormat="1" ht="29.25" customHeight="1" x14ac:dyDescent="0.25">
      <c r="A89" s="270"/>
      <c r="B89" s="271"/>
      <c r="C89" s="271"/>
      <c r="D89" s="271"/>
      <c r="E89" s="271"/>
      <c r="F89" s="271"/>
      <c r="G89" s="271"/>
      <c r="H89" s="272"/>
      <c r="I89" s="229"/>
      <c r="J89" s="230"/>
      <c r="K89" s="230"/>
      <c r="L89" s="230"/>
      <c r="M89" s="231"/>
      <c r="N89" s="89" t="s">
        <v>3</v>
      </c>
      <c r="O89" s="90"/>
    </row>
    <row r="90" spans="1:15" customFormat="1" ht="21.75" customHeight="1" x14ac:dyDescent="0.25">
      <c r="A90" s="273"/>
      <c r="B90" s="274"/>
      <c r="C90" s="274"/>
      <c r="D90" s="274"/>
      <c r="E90" s="274"/>
      <c r="F90" s="274"/>
      <c r="G90" s="274"/>
      <c r="H90" s="275"/>
      <c r="I90" s="295"/>
      <c r="J90" s="296"/>
      <c r="K90" s="296"/>
      <c r="L90" s="296"/>
      <c r="M90" s="297"/>
      <c r="N90" s="265">
        <f>N63</f>
        <v>43684</v>
      </c>
      <c r="O90" s="266"/>
    </row>
    <row r="91" spans="1:15" customFormat="1" ht="19.5" customHeight="1" x14ac:dyDescent="0.25">
      <c r="A91" s="261" t="s">
        <v>4</v>
      </c>
      <c r="B91" s="262"/>
      <c r="C91" s="262"/>
      <c r="D91" s="262"/>
      <c r="E91" s="262"/>
      <c r="F91" s="263"/>
      <c r="G91" s="3"/>
      <c r="H91" s="264" t="s">
        <v>5</v>
      </c>
      <c r="I91" s="224"/>
      <c r="J91" s="224"/>
      <c r="K91" s="224"/>
      <c r="L91" s="224"/>
      <c r="M91" s="224"/>
      <c r="N91" s="224"/>
      <c r="O91" s="225"/>
    </row>
    <row r="92" spans="1:15" customFormat="1" ht="19.5" customHeight="1" x14ac:dyDescent="0.25">
      <c r="A92" s="64"/>
      <c r="B92" s="4"/>
      <c r="C92" s="4"/>
      <c r="D92" s="4"/>
      <c r="E92" s="4"/>
      <c r="F92" s="5"/>
      <c r="G92" s="3"/>
      <c r="H92" s="192" t="s">
        <v>6</v>
      </c>
      <c r="I92" s="193"/>
      <c r="J92" s="193"/>
      <c r="K92" s="193"/>
      <c r="L92" s="194"/>
      <c r="M92" s="192" t="s">
        <v>7</v>
      </c>
      <c r="N92" s="193"/>
      <c r="O92" s="195"/>
    </row>
    <row r="93" spans="1:15" customFormat="1" ht="15.75" customHeight="1" x14ac:dyDescent="0.25">
      <c r="A93" s="64"/>
      <c r="B93" s="4"/>
      <c r="C93" s="4"/>
      <c r="D93" s="4"/>
      <c r="E93" s="4"/>
      <c r="F93" s="5"/>
      <c r="G93" s="7" t="s">
        <v>9</v>
      </c>
      <c r="H93" s="6" t="s">
        <v>10</v>
      </c>
      <c r="I93" s="8" t="s">
        <v>11</v>
      </c>
      <c r="J93" s="8" t="s">
        <v>12</v>
      </c>
      <c r="K93" s="8" t="s">
        <v>13</v>
      </c>
      <c r="L93" s="48" t="s">
        <v>14</v>
      </c>
      <c r="M93" s="9" t="s">
        <v>15</v>
      </c>
      <c r="N93" s="8" t="s">
        <v>16</v>
      </c>
      <c r="O93" s="65" t="s">
        <v>8</v>
      </c>
    </row>
    <row r="94" spans="1:15" customFormat="1" ht="21" customHeight="1" x14ac:dyDescent="0.25">
      <c r="A94" s="66" t="s">
        <v>18</v>
      </c>
      <c r="B94" s="196" t="s">
        <v>19</v>
      </c>
      <c r="C94" s="197"/>
      <c r="D94" s="197"/>
      <c r="E94" s="197"/>
      <c r="F94" s="198"/>
      <c r="G94" s="7" t="s">
        <v>20</v>
      </c>
      <c r="H94" s="6" t="s">
        <v>21</v>
      </c>
      <c r="I94" s="8" t="s">
        <v>22</v>
      </c>
      <c r="J94" s="8" t="s">
        <v>22</v>
      </c>
      <c r="K94" s="8" t="s">
        <v>23</v>
      </c>
      <c r="L94" s="48" t="s">
        <v>13</v>
      </c>
      <c r="M94" s="9" t="s">
        <v>17</v>
      </c>
      <c r="N94" s="8" t="s">
        <v>24</v>
      </c>
      <c r="O94" s="65" t="s">
        <v>17</v>
      </c>
    </row>
    <row r="95" spans="1:15" customFormat="1" ht="16.5" customHeight="1" x14ac:dyDescent="0.25">
      <c r="A95" s="66" t="s">
        <v>26</v>
      </c>
      <c r="B95" s="4"/>
      <c r="C95" s="4"/>
      <c r="D95" s="4"/>
      <c r="E95" s="4"/>
      <c r="F95" s="5"/>
      <c r="G95" s="7" t="s">
        <v>27</v>
      </c>
      <c r="H95" s="2"/>
      <c r="I95" s="8" t="s">
        <v>28</v>
      </c>
      <c r="J95" s="8" t="s">
        <v>29</v>
      </c>
      <c r="K95" s="8" t="s">
        <v>30</v>
      </c>
      <c r="L95" s="48" t="s">
        <v>31</v>
      </c>
      <c r="M95" s="9" t="s">
        <v>32</v>
      </c>
      <c r="N95" s="8" t="s">
        <v>17</v>
      </c>
      <c r="O95" s="65" t="s">
        <v>25</v>
      </c>
    </row>
    <row r="96" spans="1:15" customFormat="1" x14ac:dyDescent="0.25">
      <c r="A96" s="64"/>
      <c r="B96" s="4"/>
      <c r="C96" s="4"/>
      <c r="D96" s="4"/>
      <c r="E96" s="4"/>
      <c r="F96" s="5"/>
      <c r="G96" s="10"/>
      <c r="H96" s="2"/>
      <c r="I96" s="8" t="s">
        <v>34</v>
      </c>
      <c r="J96" s="8"/>
      <c r="K96" s="8"/>
      <c r="L96" s="48"/>
      <c r="M96" s="9"/>
      <c r="N96" s="8" t="s">
        <v>35</v>
      </c>
      <c r="O96" s="67" t="s">
        <v>33</v>
      </c>
    </row>
    <row r="97" spans="1:15" customFormat="1" ht="15" customHeight="1" x14ac:dyDescent="0.25">
      <c r="A97" s="68" t="s">
        <v>36</v>
      </c>
      <c r="B97" s="199" t="s">
        <v>37</v>
      </c>
      <c r="C97" s="200"/>
      <c r="D97" s="200"/>
      <c r="E97" s="200"/>
      <c r="F97" s="201"/>
      <c r="G97" s="11" t="s">
        <v>38</v>
      </c>
      <c r="H97" s="12" t="s">
        <v>39</v>
      </c>
      <c r="I97" s="13" t="s">
        <v>40</v>
      </c>
      <c r="J97" s="13" t="s">
        <v>41</v>
      </c>
      <c r="K97" s="13" t="s">
        <v>42</v>
      </c>
      <c r="L97" s="49" t="s">
        <v>43</v>
      </c>
      <c r="M97" s="14" t="s">
        <v>44</v>
      </c>
      <c r="N97" s="13" t="s">
        <v>45</v>
      </c>
      <c r="O97" s="69" t="s">
        <v>46</v>
      </c>
    </row>
    <row r="98" spans="1:15" customFormat="1" ht="38.25" customHeight="1" x14ac:dyDescent="0.25">
      <c r="A98" s="120"/>
      <c r="B98" s="118" t="s">
        <v>114</v>
      </c>
      <c r="C98" s="118"/>
      <c r="D98" s="118"/>
      <c r="E98" s="118"/>
      <c r="F98" s="119"/>
      <c r="G98" s="91"/>
      <c r="H98" s="12"/>
      <c r="I98" s="13"/>
      <c r="J98" s="92"/>
      <c r="K98" s="13"/>
      <c r="L98" s="49"/>
      <c r="M98" s="14"/>
      <c r="N98" s="13"/>
      <c r="O98" s="69"/>
    </row>
    <row r="99" spans="1:15" customFormat="1" ht="30.75" customHeight="1" x14ac:dyDescent="0.25">
      <c r="A99" s="123" t="s">
        <v>81</v>
      </c>
      <c r="B99" s="307" t="s">
        <v>82</v>
      </c>
      <c r="C99" s="308"/>
      <c r="D99" s="308"/>
      <c r="E99" s="308"/>
      <c r="F99" s="309"/>
      <c r="G99" s="124" t="s">
        <v>47</v>
      </c>
      <c r="H99" s="138">
        <v>250</v>
      </c>
      <c r="I99" s="125">
        <f>J99/H99</f>
        <v>179.220924</v>
      </c>
      <c r="J99" s="96">
        <f>M15</f>
        <v>44805.231</v>
      </c>
      <c r="K99" s="125">
        <v>10</v>
      </c>
      <c r="L99" s="126">
        <f>SUM(J99*K99)</f>
        <v>448052.31</v>
      </c>
      <c r="M99" s="127"/>
      <c r="N99" s="125"/>
      <c r="O99" s="99">
        <f>SUM(M99*N99)</f>
        <v>0</v>
      </c>
    </row>
    <row r="100" spans="1:15" customFormat="1" ht="29.25" customHeight="1" x14ac:dyDescent="0.25">
      <c r="A100" s="123" t="s">
        <v>55</v>
      </c>
      <c r="B100" s="304" t="s">
        <v>123</v>
      </c>
      <c r="C100" s="305"/>
      <c r="D100" s="305"/>
      <c r="E100" s="305"/>
      <c r="F100" s="306"/>
      <c r="G100" s="179"/>
      <c r="H100" s="128">
        <v>250</v>
      </c>
      <c r="I100" s="125">
        <v>2</v>
      </c>
      <c r="J100" s="96">
        <f>SUM(H100*I100)</f>
        <v>500</v>
      </c>
      <c r="K100" s="125">
        <v>5</v>
      </c>
      <c r="L100" s="146">
        <f>J100*K100</f>
        <v>2500</v>
      </c>
      <c r="M100" s="127"/>
      <c r="N100" s="125"/>
      <c r="O100" s="99"/>
    </row>
    <row r="101" spans="1:15" customFormat="1" ht="24.75" customHeight="1" x14ac:dyDescent="0.25">
      <c r="A101" s="70"/>
      <c r="B101" s="181"/>
      <c r="C101" s="182"/>
      <c r="D101" s="182"/>
      <c r="E101" s="182"/>
      <c r="F101" s="183"/>
      <c r="G101" s="44"/>
      <c r="H101" s="16"/>
      <c r="I101" s="17"/>
      <c r="J101" s="18"/>
      <c r="K101" s="17"/>
      <c r="L101" s="50"/>
      <c r="M101" s="19"/>
      <c r="N101" s="17"/>
      <c r="O101" s="71"/>
    </row>
    <row r="102" spans="1:15" customFormat="1" ht="22.5" customHeight="1" x14ac:dyDescent="0.25">
      <c r="A102" s="120"/>
      <c r="B102" s="121" t="s">
        <v>119</v>
      </c>
      <c r="C102" s="118"/>
      <c r="D102" s="118"/>
      <c r="E102" s="118"/>
      <c r="F102" s="119"/>
      <c r="G102" s="139"/>
      <c r="H102" s="140"/>
      <c r="I102" s="141"/>
      <c r="J102" s="142"/>
      <c r="K102" s="141"/>
      <c r="L102" s="143"/>
      <c r="M102" s="144"/>
      <c r="N102" s="141"/>
      <c r="O102" s="145"/>
    </row>
    <row r="103" spans="1:15" customFormat="1" ht="32.25" customHeight="1" x14ac:dyDescent="0.25">
      <c r="A103" s="123" t="s">
        <v>115</v>
      </c>
      <c r="B103" s="298" t="s">
        <v>116</v>
      </c>
      <c r="C103" s="299"/>
      <c r="D103" s="299"/>
      <c r="E103" s="299"/>
      <c r="F103" s="300"/>
      <c r="G103" s="124" t="s">
        <v>47</v>
      </c>
      <c r="H103" s="138">
        <v>25</v>
      </c>
      <c r="I103" s="125">
        <v>1</v>
      </c>
      <c r="J103" s="96">
        <f t="shared" ref="J103:J106" si="19">SUM(H103*I103)</f>
        <v>25</v>
      </c>
      <c r="K103" s="125">
        <v>30</v>
      </c>
      <c r="L103" s="126">
        <f>SUM(J103*K103)</f>
        <v>750</v>
      </c>
      <c r="M103" s="127"/>
      <c r="N103" s="125"/>
      <c r="O103" s="122">
        <f t="shared" ref="O103:O106" si="20">SUM(M103*N103)</f>
        <v>0</v>
      </c>
    </row>
    <row r="104" spans="1:15" customFormat="1" ht="26.25" customHeight="1" x14ac:dyDescent="0.25">
      <c r="A104" s="120"/>
      <c r="B104" s="121" t="s">
        <v>122</v>
      </c>
      <c r="C104" s="118"/>
      <c r="D104" s="118"/>
      <c r="E104" s="118"/>
      <c r="F104" s="119"/>
      <c r="G104" s="139"/>
      <c r="H104" s="140"/>
      <c r="I104" s="141"/>
      <c r="J104" s="142"/>
      <c r="K104" s="141"/>
      <c r="L104" s="143"/>
      <c r="M104" s="144"/>
      <c r="N104" s="141"/>
      <c r="O104" s="145"/>
    </row>
    <row r="105" spans="1:15" customFormat="1" ht="35.25" customHeight="1" x14ac:dyDescent="0.25">
      <c r="A105" s="70" t="s">
        <v>109</v>
      </c>
      <c r="B105" s="238" t="s">
        <v>117</v>
      </c>
      <c r="C105" s="239"/>
      <c r="D105" s="239"/>
      <c r="E105" s="239"/>
      <c r="F105" s="240"/>
      <c r="G105" s="15" t="s">
        <v>47</v>
      </c>
      <c r="H105" s="16">
        <v>0</v>
      </c>
      <c r="I105" s="17"/>
      <c r="J105" s="18">
        <f t="shared" si="19"/>
        <v>0</v>
      </c>
      <c r="K105" s="17"/>
      <c r="L105" s="148">
        <f>SUM(J105*K105)</f>
        <v>0</v>
      </c>
      <c r="M105" s="19"/>
      <c r="N105" s="17"/>
      <c r="O105" s="71">
        <f t="shared" si="20"/>
        <v>0</v>
      </c>
    </row>
    <row r="106" spans="1:15" customFormat="1" ht="34.5" customHeight="1" thickBot="1" x14ac:dyDescent="0.3">
      <c r="A106" s="70" t="s">
        <v>110</v>
      </c>
      <c r="B106" s="301" t="s">
        <v>118</v>
      </c>
      <c r="C106" s="302"/>
      <c r="D106" s="302"/>
      <c r="E106" s="302"/>
      <c r="F106" s="303"/>
      <c r="G106" s="130" t="s">
        <v>47</v>
      </c>
      <c r="H106" s="131">
        <v>1</v>
      </c>
      <c r="I106" s="132">
        <v>1</v>
      </c>
      <c r="J106" s="80">
        <f t="shared" si="19"/>
        <v>1</v>
      </c>
      <c r="K106" s="132">
        <v>80</v>
      </c>
      <c r="L106" s="147">
        <f>SUM(J106*K106)</f>
        <v>80</v>
      </c>
      <c r="M106" s="133">
        <v>1</v>
      </c>
      <c r="N106" s="132">
        <v>80</v>
      </c>
      <c r="O106" s="134">
        <f t="shared" si="20"/>
        <v>80</v>
      </c>
    </row>
    <row r="107" spans="1:15" customFormat="1" ht="21" customHeight="1" thickBot="1" x14ac:dyDescent="0.3">
      <c r="A107" s="61"/>
      <c r="B107" s="279" t="s">
        <v>121</v>
      </c>
      <c r="C107" s="280"/>
      <c r="D107" s="280"/>
      <c r="E107" s="280"/>
      <c r="F107" s="281"/>
      <c r="G107" s="31"/>
      <c r="H107" s="167">
        <f>H100+H103+H106</f>
        <v>276</v>
      </c>
      <c r="I107" s="167"/>
      <c r="J107" s="167">
        <f>SUM(J99:J106)</f>
        <v>45331.231</v>
      </c>
      <c r="K107" s="167" t="s">
        <v>145</v>
      </c>
      <c r="L107" s="167">
        <f>SUM(L99:L106)</f>
        <v>451382.31</v>
      </c>
      <c r="M107" s="167">
        <f>SUM(M99:M106)</f>
        <v>1</v>
      </c>
      <c r="N107" s="167"/>
      <c r="O107" s="185">
        <f>SUM(O99:O106)</f>
        <v>80</v>
      </c>
    </row>
    <row r="108" spans="1:15" customFormat="1" ht="27" customHeight="1" x14ac:dyDescent="0.25">
      <c r="A108" s="81"/>
      <c r="B108" s="82"/>
      <c r="C108" s="83"/>
      <c r="D108" s="83"/>
      <c r="E108" s="83"/>
      <c r="F108" s="83"/>
      <c r="G108" s="78"/>
      <c r="H108" s="79"/>
      <c r="I108" s="79"/>
      <c r="J108" s="79"/>
      <c r="K108" s="79"/>
      <c r="L108" s="79"/>
      <c r="M108" s="79"/>
      <c r="N108" s="79"/>
      <c r="O108" s="79"/>
    </row>
    <row r="109" spans="1:15" customFormat="1" ht="30.75" customHeight="1" x14ac:dyDescent="0.25">
      <c r="A109" s="38"/>
      <c r="B109" s="39"/>
      <c r="C109" s="40"/>
      <c r="D109" s="40"/>
      <c r="E109" s="40"/>
      <c r="F109" s="40"/>
      <c r="G109" s="41"/>
      <c r="H109" s="18"/>
      <c r="I109" s="18"/>
      <c r="J109" s="18"/>
      <c r="K109" s="18"/>
      <c r="L109" s="18"/>
      <c r="M109" s="18"/>
      <c r="N109" s="18"/>
      <c r="O109" s="18"/>
    </row>
    <row r="110" spans="1:15" customFormat="1" x14ac:dyDescent="0.25"/>
    <row r="111" spans="1:15" customFormat="1" x14ac:dyDescent="0.25"/>
    <row r="112" spans="1:15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spans="12:12" customFormat="1" x14ac:dyDescent="0.25"/>
    <row r="178" spans="12:12" customFormat="1" x14ac:dyDescent="0.25"/>
    <row r="179" spans="12:12" customFormat="1" x14ac:dyDescent="0.25"/>
    <row r="180" spans="12:12" customFormat="1" x14ac:dyDescent="0.25"/>
    <row r="181" spans="12:12" customFormat="1" x14ac:dyDescent="0.25"/>
    <row r="182" spans="12:12" customFormat="1" x14ac:dyDescent="0.25"/>
    <row r="183" spans="12:12" customFormat="1" x14ac:dyDescent="0.25"/>
    <row r="184" spans="12:12" customFormat="1" x14ac:dyDescent="0.25"/>
    <row r="185" spans="12:12" customFormat="1" x14ac:dyDescent="0.25"/>
    <row r="186" spans="12:12" customFormat="1" x14ac:dyDescent="0.25"/>
    <row r="187" spans="12:12" customFormat="1" x14ac:dyDescent="0.25"/>
    <row r="188" spans="12:12" customFormat="1" x14ac:dyDescent="0.25"/>
    <row r="189" spans="12:12" customFormat="1" x14ac:dyDescent="0.25">
      <c r="L189" s="54"/>
    </row>
    <row r="190" spans="12:12" customFormat="1" x14ac:dyDescent="0.25">
      <c r="L190" s="54"/>
    </row>
    <row r="191" spans="12:12" customFormat="1" x14ac:dyDescent="0.25">
      <c r="L191" s="54"/>
    </row>
    <row r="192" spans="12:12" customFormat="1" x14ac:dyDescent="0.25">
      <c r="L192" s="54"/>
    </row>
    <row r="193" spans="12:12" customFormat="1" x14ac:dyDescent="0.25">
      <c r="L193" s="54"/>
    </row>
    <row r="194" spans="12:12" customFormat="1" x14ac:dyDescent="0.25">
      <c r="L194" s="54"/>
    </row>
    <row r="195" spans="12:12" customFormat="1" x14ac:dyDescent="0.25">
      <c r="L195" s="54"/>
    </row>
    <row r="196" spans="12:12" customFormat="1" x14ac:dyDescent="0.25">
      <c r="L196" s="54"/>
    </row>
    <row r="197" spans="12:12" customFormat="1" x14ac:dyDescent="0.25">
      <c r="L197" s="54"/>
    </row>
    <row r="198" spans="12:12" customFormat="1" x14ac:dyDescent="0.25">
      <c r="L198" s="54"/>
    </row>
    <row r="199" spans="12:12" customFormat="1" x14ac:dyDescent="0.25">
      <c r="L199" s="54"/>
    </row>
    <row r="200" spans="12:12" customFormat="1" x14ac:dyDescent="0.25">
      <c r="L200" s="54"/>
    </row>
    <row r="201" spans="12:12" customFormat="1" x14ac:dyDescent="0.25">
      <c r="L201" s="54"/>
    </row>
    <row r="202" spans="12:12" customFormat="1" x14ac:dyDescent="0.25">
      <c r="L202" s="54"/>
    </row>
    <row r="203" spans="12:12" customFormat="1" x14ac:dyDescent="0.25">
      <c r="L203" s="54"/>
    </row>
    <row r="204" spans="12:12" customFormat="1" x14ac:dyDescent="0.25">
      <c r="L204" s="54"/>
    </row>
    <row r="205" spans="12:12" customFormat="1" x14ac:dyDescent="0.25">
      <c r="L205" s="54"/>
    </row>
    <row r="206" spans="12:12" customFormat="1" x14ac:dyDescent="0.25">
      <c r="L206" s="54"/>
    </row>
    <row r="207" spans="12:12" customFormat="1" x14ac:dyDescent="0.25">
      <c r="L207" s="54"/>
    </row>
    <row r="208" spans="12:12" customFormat="1" x14ac:dyDescent="0.25">
      <c r="L208" s="54"/>
    </row>
    <row r="209" spans="12:12" customFormat="1" x14ac:dyDescent="0.25">
      <c r="L209" s="54"/>
    </row>
    <row r="210" spans="12:12" customFormat="1" x14ac:dyDescent="0.25">
      <c r="L210" s="54"/>
    </row>
    <row r="211" spans="12:12" customFormat="1" x14ac:dyDescent="0.25">
      <c r="L211" s="54"/>
    </row>
    <row r="212" spans="12:12" customFormat="1" x14ac:dyDescent="0.25">
      <c r="L212" s="54"/>
    </row>
    <row r="213" spans="12:12" customFormat="1" x14ac:dyDescent="0.25">
      <c r="L213" s="54"/>
    </row>
    <row r="214" spans="12:12" customFormat="1" x14ac:dyDescent="0.25">
      <c r="L214" s="54"/>
    </row>
    <row r="215" spans="12:12" customFormat="1" x14ac:dyDescent="0.25">
      <c r="L215" s="54"/>
    </row>
    <row r="216" spans="12:12" customFormat="1" x14ac:dyDescent="0.25">
      <c r="L216" s="54"/>
    </row>
    <row r="217" spans="12:12" customFormat="1" x14ac:dyDescent="0.25">
      <c r="L217" s="54"/>
    </row>
    <row r="218" spans="12:12" customFormat="1" x14ac:dyDescent="0.25">
      <c r="L218" s="54"/>
    </row>
    <row r="219" spans="12:12" customFormat="1" x14ac:dyDescent="0.25">
      <c r="L219" s="54"/>
    </row>
    <row r="220" spans="12:12" customFormat="1" x14ac:dyDescent="0.25">
      <c r="L220" s="54"/>
    </row>
    <row r="221" spans="12:12" customFormat="1" x14ac:dyDescent="0.25">
      <c r="L221" s="54"/>
    </row>
    <row r="222" spans="12:12" customFormat="1" x14ac:dyDescent="0.25">
      <c r="L222" s="54"/>
    </row>
    <row r="223" spans="12:12" customFormat="1" x14ac:dyDescent="0.25">
      <c r="L223" s="54"/>
    </row>
    <row r="224" spans="12:12" customFormat="1" x14ac:dyDescent="0.25">
      <c r="L224" s="54"/>
    </row>
    <row r="225" spans="12:12" customFormat="1" x14ac:dyDescent="0.25">
      <c r="L225" s="54"/>
    </row>
    <row r="226" spans="12:12" customFormat="1" x14ac:dyDescent="0.25">
      <c r="L226" s="54"/>
    </row>
    <row r="227" spans="12:12" customFormat="1" x14ac:dyDescent="0.25">
      <c r="L227" s="54"/>
    </row>
    <row r="228" spans="12:12" customFormat="1" x14ac:dyDescent="0.25">
      <c r="L228" s="54"/>
    </row>
    <row r="229" spans="12:12" customFormat="1" x14ac:dyDescent="0.25">
      <c r="L229" s="54"/>
    </row>
    <row r="230" spans="12:12" customFormat="1" x14ac:dyDescent="0.25">
      <c r="L230" s="54"/>
    </row>
    <row r="231" spans="12:12" customFormat="1" x14ac:dyDescent="0.25">
      <c r="L231" s="54"/>
    </row>
    <row r="232" spans="12:12" customFormat="1" x14ac:dyDescent="0.25">
      <c r="L232" s="54"/>
    </row>
    <row r="233" spans="12:12" customFormat="1" x14ac:dyDescent="0.25">
      <c r="L233" s="54"/>
    </row>
    <row r="234" spans="12:12" customFormat="1" x14ac:dyDescent="0.25">
      <c r="L234" s="54"/>
    </row>
    <row r="235" spans="12:12" customFormat="1" x14ac:dyDescent="0.25">
      <c r="L235" s="54"/>
    </row>
    <row r="236" spans="12:12" customFormat="1" x14ac:dyDescent="0.25">
      <c r="L236" s="54"/>
    </row>
    <row r="237" spans="12:12" customFormat="1" x14ac:dyDescent="0.25">
      <c r="L237" s="54"/>
    </row>
    <row r="238" spans="12:12" customFormat="1" x14ac:dyDescent="0.25">
      <c r="L238" s="54"/>
    </row>
    <row r="239" spans="12:12" customFormat="1" x14ac:dyDescent="0.25">
      <c r="L239" s="54"/>
    </row>
    <row r="240" spans="12:12" customFormat="1" x14ac:dyDescent="0.25">
      <c r="L240" s="54"/>
    </row>
    <row r="241" spans="12:12" customFormat="1" x14ac:dyDescent="0.25">
      <c r="L241" s="54"/>
    </row>
    <row r="242" spans="12:12" customFormat="1" x14ac:dyDescent="0.25">
      <c r="L242" s="54"/>
    </row>
    <row r="243" spans="12:12" customFormat="1" x14ac:dyDescent="0.25">
      <c r="L243" s="54"/>
    </row>
    <row r="244" spans="12:12" customFormat="1" x14ac:dyDescent="0.25">
      <c r="L244" s="54"/>
    </row>
    <row r="245" spans="12:12" customFormat="1" x14ac:dyDescent="0.25">
      <c r="L245" s="54"/>
    </row>
    <row r="246" spans="12:12" customFormat="1" x14ac:dyDescent="0.25">
      <c r="L246" s="54"/>
    </row>
    <row r="247" spans="12:12" customFormat="1" x14ac:dyDescent="0.25">
      <c r="L247" s="54"/>
    </row>
    <row r="248" spans="12:12" customFormat="1" x14ac:dyDescent="0.25">
      <c r="L248" s="54"/>
    </row>
    <row r="249" spans="12:12" customFormat="1" x14ac:dyDescent="0.25">
      <c r="L249" s="54"/>
    </row>
    <row r="250" spans="12:12" customFormat="1" x14ac:dyDescent="0.25">
      <c r="L250" s="54"/>
    </row>
    <row r="251" spans="12:12" customFormat="1" x14ac:dyDescent="0.25">
      <c r="L251" s="54"/>
    </row>
    <row r="252" spans="12:12" customFormat="1" x14ac:dyDescent="0.25">
      <c r="L252" s="54"/>
    </row>
    <row r="253" spans="12:12" customFormat="1" x14ac:dyDescent="0.25">
      <c r="L253" s="54"/>
    </row>
    <row r="254" spans="12:12" customFormat="1" x14ac:dyDescent="0.25">
      <c r="L254" s="54"/>
    </row>
    <row r="255" spans="12:12" customFormat="1" x14ac:dyDescent="0.25">
      <c r="L255" s="54"/>
    </row>
    <row r="256" spans="12:12" customFormat="1" x14ac:dyDescent="0.25">
      <c r="L256" s="54"/>
    </row>
    <row r="257" spans="12:12" customFormat="1" x14ac:dyDescent="0.25">
      <c r="L257" s="54"/>
    </row>
    <row r="258" spans="12:12" customFormat="1" x14ac:dyDescent="0.25">
      <c r="L258" s="54"/>
    </row>
    <row r="259" spans="12:12" customFormat="1" x14ac:dyDescent="0.25">
      <c r="L259" s="54"/>
    </row>
    <row r="260" spans="12:12" customFormat="1" x14ac:dyDescent="0.25">
      <c r="L260" s="54"/>
    </row>
    <row r="261" spans="12:12" customFormat="1" x14ac:dyDescent="0.25">
      <c r="L261" s="54"/>
    </row>
    <row r="262" spans="12:12" customFormat="1" x14ac:dyDescent="0.25">
      <c r="L262" s="54"/>
    </row>
    <row r="263" spans="12:12" customFormat="1" x14ac:dyDescent="0.25">
      <c r="L263" s="54"/>
    </row>
    <row r="264" spans="12:12" customFormat="1" x14ac:dyDescent="0.25">
      <c r="L264" s="54"/>
    </row>
    <row r="265" spans="12:12" customFormat="1" x14ac:dyDescent="0.25">
      <c r="L265" s="54"/>
    </row>
    <row r="266" spans="12:12" customFormat="1" x14ac:dyDescent="0.25">
      <c r="L266" s="54"/>
    </row>
    <row r="267" spans="12:12" customFormat="1" x14ac:dyDescent="0.25">
      <c r="L267" s="54"/>
    </row>
    <row r="268" spans="12:12" customFormat="1" x14ac:dyDescent="0.25">
      <c r="L268" s="54"/>
    </row>
    <row r="269" spans="12:12" customFormat="1" x14ac:dyDescent="0.25">
      <c r="L269" s="54"/>
    </row>
    <row r="270" spans="12:12" customFormat="1" x14ac:dyDescent="0.25">
      <c r="L270" s="54"/>
    </row>
    <row r="271" spans="12:12" customFormat="1" x14ac:dyDescent="0.25">
      <c r="L271" s="54"/>
    </row>
    <row r="272" spans="12:12" customFormat="1" x14ac:dyDescent="0.25">
      <c r="L272" s="54"/>
    </row>
    <row r="273" spans="12:12" customFormat="1" x14ac:dyDescent="0.25">
      <c r="L273" s="54"/>
    </row>
    <row r="274" spans="12:12" customFormat="1" x14ac:dyDescent="0.25">
      <c r="L274" s="54"/>
    </row>
    <row r="275" spans="12:12" customFormat="1" x14ac:dyDescent="0.25">
      <c r="L275" s="54"/>
    </row>
    <row r="276" spans="12:12" customFormat="1" x14ac:dyDescent="0.25">
      <c r="L276" s="54"/>
    </row>
    <row r="277" spans="12:12" customFormat="1" x14ac:dyDescent="0.25">
      <c r="L277" s="54"/>
    </row>
    <row r="278" spans="12:12" customFormat="1" x14ac:dyDescent="0.25">
      <c r="L278" s="54"/>
    </row>
    <row r="279" spans="12:12" customFormat="1" x14ac:dyDescent="0.25">
      <c r="L279" s="54"/>
    </row>
    <row r="280" spans="12:12" customFormat="1" x14ac:dyDescent="0.25">
      <c r="L280" s="54"/>
    </row>
    <row r="281" spans="12:12" customFormat="1" x14ac:dyDescent="0.25">
      <c r="L281" s="54"/>
    </row>
    <row r="282" spans="12:12" customFormat="1" x14ac:dyDescent="0.25">
      <c r="L282" s="54"/>
    </row>
    <row r="283" spans="12:12" customFormat="1" x14ac:dyDescent="0.25">
      <c r="L283" s="54"/>
    </row>
    <row r="284" spans="12:12" customFormat="1" x14ac:dyDescent="0.25">
      <c r="L284" s="54"/>
    </row>
    <row r="285" spans="12:12" customFormat="1" x14ac:dyDescent="0.25">
      <c r="L285" s="54"/>
    </row>
    <row r="286" spans="12:12" customFormat="1" x14ac:dyDescent="0.25">
      <c r="L286" s="54"/>
    </row>
    <row r="287" spans="12:12" customFormat="1" x14ac:dyDescent="0.25">
      <c r="L287" s="54"/>
    </row>
    <row r="288" spans="12:12" customFormat="1" x14ac:dyDescent="0.25">
      <c r="L288" s="54"/>
    </row>
    <row r="289" spans="12:12" customFormat="1" x14ac:dyDescent="0.25">
      <c r="L289" s="54"/>
    </row>
    <row r="290" spans="12:12" customFormat="1" x14ac:dyDescent="0.25">
      <c r="L290" s="54"/>
    </row>
    <row r="291" spans="12:12" customFormat="1" x14ac:dyDescent="0.25">
      <c r="L291" s="54"/>
    </row>
    <row r="292" spans="12:12" customFormat="1" x14ac:dyDescent="0.25">
      <c r="L292" s="54"/>
    </row>
    <row r="293" spans="12:12" customFormat="1" x14ac:dyDescent="0.25">
      <c r="L293" s="54"/>
    </row>
    <row r="294" spans="12:12" customFormat="1" x14ac:dyDescent="0.25">
      <c r="L294" s="54"/>
    </row>
    <row r="295" spans="12:12" customFormat="1" x14ac:dyDescent="0.25">
      <c r="L295" s="54"/>
    </row>
    <row r="296" spans="12:12" customFormat="1" x14ac:dyDescent="0.25">
      <c r="L296" s="54"/>
    </row>
    <row r="297" spans="12:12" customFormat="1" x14ac:dyDescent="0.25">
      <c r="L297" s="54"/>
    </row>
    <row r="298" spans="12:12" customFormat="1" x14ac:dyDescent="0.25">
      <c r="L298" s="54"/>
    </row>
    <row r="299" spans="12:12" customFormat="1" x14ac:dyDescent="0.25">
      <c r="L299" s="54"/>
    </row>
    <row r="300" spans="12:12" customFormat="1" x14ac:dyDescent="0.25">
      <c r="L300" s="54"/>
    </row>
    <row r="301" spans="12:12" customFormat="1" x14ac:dyDescent="0.25">
      <c r="L301" s="54"/>
    </row>
    <row r="302" spans="12:12" customFormat="1" x14ac:dyDescent="0.25">
      <c r="L302" s="54"/>
    </row>
    <row r="303" spans="12:12" customFormat="1" x14ac:dyDescent="0.25">
      <c r="L303" s="54"/>
    </row>
    <row r="304" spans="12:12" customFormat="1" x14ac:dyDescent="0.25">
      <c r="L304" s="54"/>
    </row>
    <row r="305" spans="12:12" customFormat="1" x14ac:dyDescent="0.25">
      <c r="L305" s="54"/>
    </row>
    <row r="306" spans="12:12" customFormat="1" x14ac:dyDescent="0.25">
      <c r="L306" s="54"/>
    </row>
    <row r="307" spans="12:12" customFormat="1" x14ac:dyDescent="0.25">
      <c r="L307" s="54"/>
    </row>
    <row r="308" spans="12:12" customFormat="1" x14ac:dyDescent="0.25">
      <c r="L308" s="54"/>
    </row>
    <row r="309" spans="12:12" customFormat="1" x14ac:dyDescent="0.25">
      <c r="L309" s="54"/>
    </row>
    <row r="310" spans="12:12" customFormat="1" x14ac:dyDescent="0.25">
      <c r="L310" s="54"/>
    </row>
    <row r="311" spans="12:12" customFormat="1" x14ac:dyDescent="0.25">
      <c r="L311" s="54"/>
    </row>
    <row r="312" spans="12:12" customFormat="1" x14ac:dyDescent="0.25">
      <c r="L312" s="54"/>
    </row>
    <row r="313" spans="12:12" customFormat="1" x14ac:dyDescent="0.25">
      <c r="L313" s="54"/>
    </row>
    <row r="314" spans="12:12" customFormat="1" x14ac:dyDescent="0.25">
      <c r="L314" s="54"/>
    </row>
    <row r="315" spans="12:12" customFormat="1" x14ac:dyDescent="0.25">
      <c r="L315" s="54"/>
    </row>
    <row r="316" spans="12:12" customFormat="1" x14ac:dyDescent="0.25">
      <c r="L316" s="54"/>
    </row>
    <row r="317" spans="12:12" customFormat="1" x14ac:dyDescent="0.25">
      <c r="L317" s="54"/>
    </row>
    <row r="318" spans="12:12" customFormat="1" x14ac:dyDescent="0.25">
      <c r="L318" s="54"/>
    </row>
    <row r="319" spans="12:12" customFormat="1" x14ac:dyDescent="0.25">
      <c r="L319" s="54"/>
    </row>
    <row r="320" spans="12:12" customFormat="1" x14ac:dyDescent="0.25">
      <c r="L320" s="54"/>
    </row>
    <row r="321" spans="12:12" customFormat="1" x14ac:dyDescent="0.25">
      <c r="L321" s="54"/>
    </row>
    <row r="322" spans="12:12" customFormat="1" x14ac:dyDescent="0.25">
      <c r="L322" s="54"/>
    </row>
    <row r="323" spans="12:12" customFormat="1" x14ac:dyDescent="0.25">
      <c r="L323" s="54"/>
    </row>
    <row r="324" spans="12:12" customFormat="1" x14ac:dyDescent="0.25">
      <c r="L324" s="54"/>
    </row>
    <row r="325" spans="12:12" customFormat="1" x14ac:dyDescent="0.25">
      <c r="L325" s="54"/>
    </row>
    <row r="326" spans="12:12" customFormat="1" x14ac:dyDescent="0.25">
      <c r="L326" s="54"/>
    </row>
    <row r="327" spans="12:12" customFormat="1" x14ac:dyDescent="0.25">
      <c r="L327" s="54"/>
    </row>
    <row r="328" spans="12:12" customFormat="1" x14ac:dyDescent="0.25">
      <c r="L328" s="54"/>
    </row>
    <row r="329" spans="12:12" customFormat="1" x14ac:dyDescent="0.25">
      <c r="L329" s="54"/>
    </row>
    <row r="330" spans="12:12" customFormat="1" x14ac:dyDescent="0.25">
      <c r="L330" s="54"/>
    </row>
    <row r="331" spans="12:12" customFormat="1" x14ac:dyDescent="0.25">
      <c r="L331" s="54"/>
    </row>
    <row r="332" spans="12:12" customFormat="1" x14ac:dyDescent="0.25">
      <c r="L332" s="54"/>
    </row>
    <row r="333" spans="12:12" customFormat="1" x14ac:dyDescent="0.25">
      <c r="L333" s="54"/>
    </row>
    <row r="334" spans="12:12" customFormat="1" x14ac:dyDescent="0.25">
      <c r="L334" s="54"/>
    </row>
    <row r="335" spans="12:12" customFormat="1" x14ac:dyDescent="0.25">
      <c r="L335" s="54"/>
    </row>
    <row r="336" spans="12:12" customFormat="1" x14ac:dyDescent="0.25">
      <c r="L336" s="54"/>
    </row>
    <row r="337" spans="12:12" customFormat="1" x14ac:dyDescent="0.25">
      <c r="L337" s="54"/>
    </row>
    <row r="338" spans="12:12" customFormat="1" x14ac:dyDescent="0.25">
      <c r="L338" s="54"/>
    </row>
    <row r="339" spans="12:12" customFormat="1" x14ac:dyDescent="0.25">
      <c r="L339" s="54"/>
    </row>
    <row r="340" spans="12:12" customFormat="1" x14ac:dyDescent="0.25">
      <c r="L340" s="54"/>
    </row>
    <row r="341" spans="12:12" customFormat="1" x14ac:dyDescent="0.25">
      <c r="L341" s="54"/>
    </row>
    <row r="342" spans="12:12" customFormat="1" x14ac:dyDescent="0.25">
      <c r="L342" s="54"/>
    </row>
    <row r="343" spans="12:12" customFormat="1" x14ac:dyDescent="0.25">
      <c r="L343" s="54"/>
    </row>
    <row r="344" spans="12:12" customFormat="1" x14ac:dyDescent="0.25">
      <c r="L344" s="54"/>
    </row>
    <row r="345" spans="12:12" customFormat="1" x14ac:dyDescent="0.25">
      <c r="L345" s="54"/>
    </row>
    <row r="346" spans="12:12" customFormat="1" x14ac:dyDescent="0.25">
      <c r="L346" s="54"/>
    </row>
    <row r="347" spans="12:12" customFormat="1" x14ac:dyDescent="0.25">
      <c r="L347" s="54"/>
    </row>
    <row r="348" spans="12:12" customFormat="1" x14ac:dyDescent="0.25">
      <c r="L348" s="54"/>
    </row>
    <row r="349" spans="12:12" customFormat="1" x14ac:dyDescent="0.25">
      <c r="L349" s="54"/>
    </row>
    <row r="350" spans="12:12" customFormat="1" x14ac:dyDescent="0.25">
      <c r="L350" s="54"/>
    </row>
    <row r="351" spans="12:12" customFormat="1" x14ac:dyDescent="0.25">
      <c r="L351" s="54"/>
    </row>
    <row r="352" spans="12:12" customFormat="1" x14ac:dyDescent="0.25">
      <c r="L352" s="54"/>
    </row>
    <row r="353" spans="12:12" customFormat="1" x14ac:dyDescent="0.25">
      <c r="L353" s="54"/>
    </row>
    <row r="354" spans="12:12" customFormat="1" x14ac:dyDescent="0.25">
      <c r="L354" s="54"/>
    </row>
    <row r="355" spans="12:12" customFormat="1" x14ac:dyDescent="0.25">
      <c r="L355" s="54"/>
    </row>
    <row r="356" spans="12:12" customFormat="1" x14ac:dyDescent="0.25">
      <c r="L356" s="54"/>
    </row>
    <row r="357" spans="12:12" customFormat="1" x14ac:dyDescent="0.25">
      <c r="L357" s="54"/>
    </row>
    <row r="358" spans="12:12" customFormat="1" x14ac:dyDescent="0.25">
      <c r="L358" s="54"/>
    </row>
    <row r="359" spans="12:12" customFormat="1" x14ac:dyDescent="0.25">
      <c r="L359" s="54"/>
    </row>
    <row r="360" spans="12:12" customFormat="1" x14ac:dyDescent="0.25">
      <c r="L360" s="54"/>
    </row>
    <row r="361" spans="12:12" customFormat="1" x14ac:dyDescent="0.25">
      <c r="L361" s="54"/>
    </row>
    <row r="362" spans="12:12" customFormat="1" x14ac:dyDescent="0.25">
      <c r="L362" s="54"/>
    </row>
    <row r="363" spans="12:12" customFormat="1" x14ac:dyDescent="0.25">
      <c r="L363" s="54"/>
    </row>
    <row r="364" spans="12:12" customFormat="1" x14ac:dyDescent="0.25">
      <c r="L364" s="54"/>
    </row>
    <row r="365" spans="12:12" customFormat="1" x14ac:dyDescent="0.25">
      <c r="L365" s="54"/>
    </row>
    <row r="366" spans="12:12" customFormat="1" x14ac:dyDescent="0.25">
      <c r="L366" s="54"/>
    </row>
    <row r="367" spans="12:12" customFormat="1" x14ac:dyDescent="0.25">
      <c r="L367" s="54"/>
    </row>
    <row r="368" spans="12:12" customFormat="1" x14ac:dyDescent="0.25">
      <c r="L368" s="54"/>
    </row>
    <row r="369" spans="12:12" customFormat="1" x14ac:dyDescent="0.25">
      <c r="L369" s="54"/>
    </row>
    <row r="370" spans="12:12" customFormat="1" x14ac:dyDescent="0.25">
      <c r="L370" s="54"/>
    </row>
    <row r="371" spans="12:12" customFormat="1" x14ac:dyDescent="0.25">
      <c r="L371" s="54"/>
    </row>
    <row r="372" spans="12:12" customFormat="1" x14ac:dyDescent="0.25">
      <c r="L372" s="54"/>
    </row>
    <row r="373" spans="12:12" customFormat="1" x14ac:dyDescent="0.25">
      <c r="L373" s="54"/>
    </row>
    <row r="374" spans="12:12" customFormat="1" x14ac:dyDescent="0.25">
      <c r="L374" s="54"/>
    </row>
    <row r="375" spans="12:12" customFormat="1" x14ac:dyDescent="0.25">
      <c r="L375" s="54"/>
    </row>
    <row r="376" spans="12:12" customFormat="1" x14ac:dyDescent="0.25">
      <c r="L376" s="54"/>
    </row>
    <row r="377" spans="12:12" customFormat="1" x14ac:dyDescent="0.25">
      <c r="L377" s="54"/>
    </row>
    <row r="378" spans="12:12" customFormat="1" x14ac:dyDescent="0.25">
      <c r="L378" s="54"/>
    </row>
    <row r="379" spans="12:12" customFormat="1" x14ac:dyDescent="0.25">
      <c r="L379" s="54"/>
    </row>
    <row r="380" spans="12:12" customFormat="1" x14ac:dyDescent="0.25">
      <c r="L380" s="54"/>
    </row>
    <row r="381" spans="12:12" customFormat="1" x14ac:dyDescent="0.25">
      <c r="L381" s="54"/>
    </row>
    <row r="382" spans="12:12" customFormat="1" x14ac:dyDescent="0.25">
      <c r="L382" s="54"/>
    </row>
    <row r="383" spans="12:12" customFormat="1" x14ac:dyDescent="0.25">
      <c r="L383" s="54"/>
    </row>
    <row r="384" spans="12:12" customFormat="1" x14ac:dyDescent="0.25">
      <c r="L384" s="54"/>
    </row>
    <row r="385" spans="12:12" customFormat="1" x14ac:dyDescent="0.25">
      <c r="L385" s="54"/>
    </row>
    <row r="386" spans="12:12" customFormat="1" x14ac:dyDescent="0.25">
      <c r="L386" s="54"/>
    </row>
    <row r="387" spans="12:12" customFormat="1" x14ac:dyDescent="0.25">
      <c r="L387" s="54"/>
    </row>
    <row r="388" spans="12:12" customFormat="1" x14ac:dyDescent="0.25">
      <c r="L388" s="54"/>
    </row>
    <row r="389" spans="12:12" customFormat="1" x14ac:dyDescent="0.25">
      <c r="L389" s="54"/>
    </row>
    <row r="390" spans="12:12" customFormat="1" x14ac:dyDescent="0.25">
      <c r="L390" s="54"/>
    </row>
    <row r="391" spans="12:12" customFormat="1" x14ac:dyDescent="0.25">
      <c r="L391" s="54"/>
    </row>
    <row r="392" spans="12:12" customFormat="1" x14ac:dyDescent="0.25">
      <c r="L392" s="54"/>
    </row>
    <row r="393" spans="12:12" customFormat="1" x14ac:dyDescent="0.25">
      <c r="L393" s="54"/>
    </row>
    <row r="394" spans="12:12" customFormat="1" x14ac:dyDescent="0.25">
      <c r="L394" s="54"/>
    </row>
    <row r="395" spans="12:12" customFormat="1" x14ac:dyDescent="0.25">
      <c r="L395" s="54"/>
    </row>
    <row r="396" spans="12:12" customFormat="1" x14ac:dyDescent="0.25">
      <c r="L396" s="54"/>
    </row>
    <row r="397" spans="12:12" customFormat="1" x14ac:dyDescent="0.25">
      <c r="L397" s="54"/>
    </row>
    <row r="398" spans="12:12" customFormat="1" x14ac:dyDescent="0.25">
      <c r="L398" s="54"/>
    </row>
    <row r="399" spans="12:12" customFormat="1" x14ac:dyDescent="0.25">
      <c r="L399" s="54"/>
    </row>
    <row r="400" spans="12:12" customFormat="1" x14ac:dyDescent="0.25">
      <c r="L400" s="54"/>
    </row>
    <row r="401" spans="12:12" customFormat="1" x14ac:dyDescent="0.25">
      <c r="L401" s="54"/>
    </row>
    <row r="402" spans="12:12" customFormat="1" x14ac:dyDescent="0.25">
      <c r="L402" s="54"/>
    </row>
    <row r="403" spans="12:12" customFormat="1" x14ac:dyDescent="0.25">
      <c r="L403" s="54"/>
    </row>
    <row r="404" spans="12:12" customFormat="1" x14ac:dyDescent="0.25">
      <c r="L404" s="54"/>
    </row>
    <row r="405" spans="12:12" customFormat="1" x14ac:dyDescent="0.25">
      <c r="L405" s="54"/>
    </row>
    <row r="406" spans="12:12" customFormat="1" x14ac:dyDescent="0.25">
      <c r="L406" s="54"/>
    </row>
    <row r="407" spans="12:12" customFormat="1" x14ac:dyDescent="0.25">
      <c r="L407" s="54"/>
    </row>
    <row r="408" spans="12:12" customFormat="1" x14ac:dyDescent="0.25">
      <c r="L408" s="54"/>
    </row>
    <row r="409" spans="12:12" customFormat="1" x14ac:dyDescent="0.25">
      <c r="L409" s="54"/>
    </row>
    <row r="410" spans="12:12" customFormat="1" x14ac:dyDescent="0.25">
      <c r="L410" s="54"/>
    </row>
    <row r="411" spans="12:12" customFormat="1" x14ac:dyDescent="0.25">
      <c r="L411" s="54"/>
    </row>
    <row r="412" spans="12:12" customFormat="1" x14ac:dyDescent="0.25">
      <c r="L412" s="54"/>
    </row>
    <row r="413" spans="12:12" customFormat="1" x14ac:dyDescent="0.25">
      <c r="L413" s="54"/>
    </row>
    <row r="414" spans="12:12" customFormat="1" x14ac:dyDescent="0.25">
      <c r="L414" s="54"/>
    </row>
    <row r="415" spans="12:12" customFormat="1" x14ac:dyDescent="0.25">
      <c r="L415" s="54"/>
    </row>
    <row r="416" spans="12:12" customFormat="1" x14ac:dyDescent="0.25">
      <c r="L416" s="54"/>
    </row>
    <row r="417" spans="12:12" customFormat="1" x14ac:dyDescent="0.25">
      <c r="L417" s="54"/>
    </row>
    <row r="418" spans="12:12" customFormat="1" x14ac:dyDescent="0.25">
      <c r="L418" s="54"/>
    </row>
    <row r="419" spans="12:12" customFormat="1" x14ac:dyDescent="0.25">
      <c r="L419" s="54"/>
    </row>
    <row r="420" spans="12:12" customFormat="1" x14ac:dyDescent="0.25">
      <c r="L420" s="54"/>
    </row>
    <row r="421" spans="12:12" customFormat="1" x14ac:dyDescent="0.25">
      <c r="L421" s="54"/>
    </row>
    <row r="422" spans="12:12" customFormat="1" x14ac:dyDescent="0.25">
      <c r="L422" s="54"/>
    </row>
    <row r="423" spans="12:12" customFormat="1" x14ac:dyDescent="0.25">
      <c r="L423" s="54"/>
    </row>
    <row r="424" spans="12:12" customFormat="1" x14ac:dyDescent="0.25">
      <c r="L424" s="54"/>
    </row>
    <row r="425" spans="12:12" customFormat="1" x14ac:dyDescent="0.25">
      <c r="L425" s="54"/>
    </row>
    <row r="426" spans="12:12" customFormat="1" x14ac:dyDescent="0.25">
      <c r="L426" s="54"/>
    </row>
    <row r="427" spans="12:12" customFormat="1" x14ac:dyDescent="0.25">
      <c r="L427" s="54"/>
    </row>
    <row r="428" spans="12:12" customFormat="1" x14ac:dyDescent="0.25">
      <c r="L428" s="54"/>
    </row>
    <row r="429" spans="12:12" customFormat="1" x14ac:dyDescent="0.25">
      <c r="L429" s="54"/>
    </row>
    <row r="430" spans="12:12" customFormat="1" x14ac:dyDescent="0.25">
      <c r="L430" s="54"/>
    </row>
    <row r="431" spans="12:12" customFormat="1" x14ac:dyDescent="0.25">
      <c r="L431" s="54"/>
    </row>
    <row r="432" spans="12:12" customFormat="1" x14ac:dyDescent="0.25">
      <c r="L432" s="54"/>
    </row>
    <row r="433" spans="12:12" customFormat="1" x14ac:dyDescent="0.25">
      <c r="L433" s="54"/>
    </row>
    <row r="434" spans="12:12" customFormat="1" x14ac:dyDescent="0.25">
      <c r="L434" s="54"/>
    </row>
    <row r="435" spans="12:12" customFormat="1" x14ac:dyDescent="0.25">
      <c r="L435" s="54"/>
    </row>
    <row r="436" spans="12:12" customFormat="1" x14ac:dyDescent="0.25">
      <c r="L436" s="54"/>
    </row>
    <row r="437" spans="12:12" customFormat="1" x14ac:dyDescent="0.25">
      <c r="L437" s="54"/>
    </row>
    <row r="438" spans="12:12" customFormat="1" x14ac:dyDescent="0.25">
      <c r="L438" s="54"/>
    </row>
    <row r="439" spans="12:12" customFormat="1" x14ac:dyDescent="0.25">
      <c r="L439" s="54"/>
    </row>
    <row r="440" spans="12:12" customFormat="1" x14ac:dyDescent="0.25">
      <c r="L440" s="54"/>
    </row>
    <row r="441" spans="12:12" customFormat="1" x14ac:dyDescent="0.25">
      <c r="L441" s="54"/>
    </row>
    <row r="442" spans="12:12" customFormat="1" x14ac:dyDescent="0.25">
      <c r="L442" s="54"/>
    </row>
    <row r="443" spans="12:12" customFormat="1" x14ac:dyDescent="0.25">
      <c r="L443" s="54"/>
    </row>
    <row r="444" spans="12:12" customFormat="1" x14ac:dyDescent="0.25">
      <c r="L444" s="54"/>
    </row>
    <row r="445" spans="12:12" customFormat="1" x14ac:dyDescent="0.25">
      <c r="L445" s="54"/>
    </row>
    <row r="446" spans="12:12" customFormat="1" x14ac:dyDescent="0.25">
      <c r="L446" s="54"/>
    </row>
    <row r="447" spans="12:12" customFormat="1" x14ac:dyDescent="0.25">
      <c r="L447" s="54"/>
    </row>
    <row r="448" spans="12:12" customFormat="1" x14ac:dyDescent="0.25">
      <c r="L448" s="54"/>
    </row>
    <row r="449" spans="12:12" customFormat="1" x14ac:dyDescent="0.25">
      <c r="L449" s="54"/>
    </row>
    <row r="450" spans="12:12" customFormat="1" x14ac:dyDescent="0.25">
      <c r="L450" s="54"/>
    </row>
    <row r="451" spans="12:12" customFormat="1" x14ac:dyDescent="0.25">
      <c r="L451" s="54"/>
    </row>
    <row r="452" spans="12:12" customFormat="1" x14ac:dyDescent="0.25">
      <c r="L452" s="54"/>
    </row>
    <row r="453" spans="12:12" customFormat="1" x14ac:dyDescent="0.25">
      <c r="L453" s="54"/>
    </row>
    <row r="454" spans="12:12" customFormat="1" x14ac:dyDescent="0.25">
      <c r="L454" s="54"/>
    </row>
    <row r="455" spans="12:12" customFormat="1" x14ac:dyDescent="0.25">
      <c r="L455" s="54"/>
    </row>
    <row r="456" spans="12:12" customFormat="1" x14ac:dyDescent="0.25">
      <c r="L456" s="54"/>
    </row>
    <row r="457" spans="12:12" customFormat="1" x14ac:dyDescent="0.25">
      <c r="L457" s="54"/>
    </row>
    <row r="458" spans="12:12" customFormat="1" x14ac:dyDescent="0.25">
      <c r="L458" s="54"/>
    </row>
    <row r="459" spans="12:12" customFormat="1" x14ac:dyDescent="0.25">
      <c r="L459" s="54"/>
    </row>
    <row r="460" spans="12:12" customFormat="1" x14ac:dyDescent="0.25">
      <c r="L460" s="54"/>
    </row>
    <row r="461" spans="12:12" customFormat="1" x14ac:dyDescent="0.25">
      <c r="L461" s="54"/>
    </row>
    <row r="462" spans="12:12" customFormat="1" x14ac:dyDescent="0.25">
      <c r="L462" s="54"/>
    </row>
    <row r="463" spans="12:12" customFormat="1" x14ac:dyDescent="0.25">
      <c r="L463" s="54"/>
    </row>
    <row r="464" spans="12:12" customFormat="1" x14ac:dyDescent="0.25">
      <c r="L464" s="54"/>
    </row>
    <row r="465" spans="12:12" customFormat="1" x14ac:dyDescent="0.25">
      <c r="L465" s="54"/>
    </row>
    <row r="466" spans="12:12" customFormat="1" x14ac:dyDescent="0.25">
      <c r="L466" s="54"/>
    </row>
    <row r="467" spans="12:12" customFormat="1" x14ac:dyDescent="0.25">
      <c r="L467" s="54"/>
    </row>
    <row r="468" spans="12:12" customFormat="1" x14ac:dyDescent="0.25">
      <c r="L468" s="54"/>
    </row>
    <row r="469" spans="12:12" customFormat="1" x14ac:dyDescent="0.25">
      <c r="L469" s="54"/>
    </row>
    <row r="470" spans="12:12" customFormat="1" x14ac:dyDescent="0.25">
      <c r="L470" s="54"/>
    </row>
    <row r="471" spans="12:12" customFormat="1" x14ac:dyDescent="0.25">
      <c r="L471" s="54"/>
    </row>
    <row r="472" spans="12:12" customFormat="1" x14ac:dyDescent="0.25">
      <c r="L472" s="54"/>
    </row>
    <row r="473" spans="12:12" customFormat="1" x14ac:dyDescent="0.25">
      <c r="L473" s="54"/>
    </row>
    <row r="474" spans="12:12" customFormat="1" x14ac:dyDescent="0.25">
      <c r="L474" s="54"/>
    </row>
    <row r="475" spans="12:12" customFormat="1" x14ac:dyDescent="0.25">
      <c r="L475" s="54"/>
    </row>
    <row r="476" spans="12:12" customFormat="1" x14ac:dyDescent="0.25">
      <c r="L476" s="54"/>
    </row>
    <row r="477" spans="12:12" customFormat="1" x14ac:dyDescent="0.25">
      <c r="L477" s="54"/>
    </row>
    <row r="478" spans="12:12" customFormat="1" x14ac:dyDescent="0.25">
      <c r="L478" s="54"/>
    </row>
    <row r="479" spans="12:12" customFormat="1" x14ac:dyDescent="0.25">
      <c r="L479" s="54"/>
    </row>
    <row r="480" spans="12:12" customFormat="1" x14ac:dyDescent="0.25">
      <c r="L480" s="54"/>
    </row>
    <row r="481" spans="12:12" customFormat="1" x14ac:dyDescent="0.25">
      <c r="L481" s="54"/>
    </row>
    <row r="482" spans="12:12" customFormat="1" x14ac:dyDescent="0.25">
      <c r="L482" s="54"/>
    </row>
    <row r="483" spans="12:12" customFormat="1" x14ac:dyDescent="0.25">
      <c r="L483" s="54"/>
    </row>
    <row r="484" spans="12:12" customFormat="1" x14ac:dyDescent="0.25">
      <c r="L484" s="54"/>
    </row>
    <row r="485" spans="12:12" customFormat="1" x14ac:dyDescent="0.25">
      <c r="L485" s="54"/>
    </row>
    <row r="486" spans="12:12" customFormat="1" x14ac:dyDescent="0.25">
      <c r="L486" s="54"/>
    </row>
    <row r="487" spans="12:12" customFormat="1" x14ac:dyDescent="0.25">
      <c r="L487" s="54"/>
    </row>
    <row r="488" spans="12:12" customFormat="1" x14ac:dyDescent="0.25">
      <c r="L488" s="54"/>
    </row>
    <row r="489" spans="12:12" customFormat="1" x14ac:dyDescent="0.25">
      <c r="L489" s="54"/>
    </row>
    <row r="490" spans="12:12" customFormat="1" x14ac:dyDescent="0.25">
      <c r="L490" s="54"/>
    </row>
    <row r="491" spans="12:12" customFormat="1" x14ac:dyDescent="0.25">
      <c r="L491" s="54"/>
    </row>
    <row r="492" spans="12:12" customFormat="1" x14ac:dyDescent="0.25">
      <c r="L492" s="54"/>
    </row>
    <row r="493" spans="12:12" customFormat="1" x14ac:dyDescent="0.25">
      <c r="L493" s="54"/>
    </row>
    <row r="494" spans="12:12" customFormat="1" x14ac:dyDescent="0.25">
      <c r="L494" s="54"/>
    </row>
    <row r="495" spans="12:12" customFormat="1" x14ac:dyDescent="0.25">
      <c r="L495" s="54"/>
    </row>
    <row r="496" spans="12:12" customFormat="1" x14ac:dyDescent="0.25">
      <c r="L496" s="54"/>
    </row>
    <row r="497" spans="12:12" customFormat="1" x14ac:dyDescent="0.25">
      <c r="L497" s="54"/>
    </row>
    <row r="498" spans="12:12" customFormat="1" x14ac:dyDescent="0.25">
      <c r="L498" s="54"/>
    </row>
    <row r="499" spans="12:12" customFormat="1" x14ac:dyDescent="0.25">
      <c r="L499" s="54"/>
    </row>
    <row r="500" spans="12:12" customFormat="1" x14ac:dyDescent="0.25">
      <c r="L500" s="54"/>
    </row>
    <row r="501" spans="12:12" customFormat="1" x14ac:dyDescent="0.25">
      <c r="L501" s="54"/>
    </row>
    <row r="502" spans="12:12" customFormat="1" x14ac:dyDescent="0.25">
      <c r="L502" s="54"/>
    </row>
    <row r="503" spans="12:12" customFormat="1" x14ac:dyDescent="0.25">
      <c r="L503" s="54"/>
    </row>
    <row r="504" spans="12:12" customFormat="1" x14ac:dyDescent="0.25">
      <c r="L504" s="54"/>
    </row>
    <row r="505" spans="12:12" customFormat="1" x14ac:dyDescent="0.25">
      <c r="L505" s="54"/>
    </row>
    <row r="506" spans="12:12" customFormat="1" x14ac:dyDescent="0.25">
      <c r="L506" s="54"/>
    </row>
    <row r="507" spans="12:12" customFormat="1" x14ac:dyDescent="0.25">
      <c r="L507" s="54"/>
    </row>
    <row r="508" spans="12:12" customFormat="1" x14ac:dyDescent="0.25">
      <c r="L508" s="54"/>
    </row>
    <row r="509" spans="12:12" customFormat="1" x14ac:dyDescent="0.25">
      <c r="L509" s="54"/>
    </row>
    <row r="510" spans="12:12" customFormat="1" x14ac:dyDescent="0.25">
      <c r="L510" s="54"/>
    </row>
    <row r="511" spans="12:12" customFormat="1" x14ac:dyDescent="0.25">
      <c r="L511" s="54"/>
    </row>
    <row r="512" spans="12:12" customFormat="1" x14ac:dyDescent="0.25">
      <c r="L512" s="54"/>
    </row>
    <row r="513" spans="12:12" customFormat="1" x14ac:dyDescent="0.25">
      <c r="L513" s="54"/>
    </row>
    <row r="514" spans="12:12" customFormat="1" x14ac:dyDescent="0.25">
      <c r="L514" s="54"/>
    </row>
    <row r="515" spans="12:12" customFormat="1" x14ac:dyDescent="0.25">
      <c r="L515" s="54"/>
    </row>
    <row r="516" spans="12:12" customFormat="1" x14ac:dyDescent="0.25">
      <c r="L516" s="54"/>
    </row>
    <row r="517" spans="12:12" customFormat="1" x14ac:dyDescent="0.25">
      <c r="L517" s="54"/>
    </row>
    <row r="518" spans="12:12" customFormat="1" x14ac:dyDescent="0.25">
      <c r="L518" s="54"/>
    </row>
    <row r="519" spans="12:12" customFormat="1" x14ac:dyDescent="0.25">
      <c r="L519" s="54"/>
    </row>
    <row r="520" spans="12:12" customFormat="1" x14ac:dyDescent="0.25">
      <c r="L520" s="54"/>
    </row>
    <row r="521" spans="12:12" customFormat="1" x14ac:dyDescent="0.25">
      <c r="L521" s="54"/>
    </row>
    <row r="522" spans="12:12" customFormat="1" x14ac:dyDescent="0.25">
      <c r="L522" s="54"/>
    </row>
    <row r="523" spans="12:12" customFormat="1" x14ac:dyDescent="0.25">
      <c r="L523" s="54"/>
    </row>
    <row r="524" spans="12:12" customFormat="1" x14ac:dyDescent="0.25">
      <c r="L524" s="54"/>
    </row>
    <row r="525" spans="12:12" customFormat="1" x14ac:dyDescent="0.25">
      <c r="L525" s="54"/>
    </row>
    <row r="526" spans="12:12" customFormat="1" x14ac:dyDescent="0.25">
      <c r="L526" s="54"/>
    </row>
    <row r="527" spans="12:12" customFormat="1" x14ac:dyDescent="0.25">
      <c r="L527" s="54"/>
    </row>
    <row r="528" spans="12:12" customFormat="1" x14ac:dyDescent="0.25">
      <c r="L528" s="54"/>
    </row>
    <row r="529" spans="12:12" customFormat="1" x14ac:dyDescent="0.25">
      <c r="L529" s="54"/>
    </row>
    <row r="530" spans="12:12" customFormat="1" x14ac:dyDescent="0.25">
      <c r="L530" s="54"/>
    </row>
    <row r="531" spans="12:12" customFormat="1" x14ac:dyDescent="0.25">
      <c r="L531" s="54"/>
    </row>
    <row r="532" spans="12:12" customFormat="1" x14ac:dyDescent="0.25">
      <c r="L532" s="54"/>
    </row>
    <row r="533" spans="12:12" customFormat="1" x14ac:dyDescent="0.25">
      <c r="L533" s="54"/>
    </row>
    <row r="534" spans="12:12" customFormat="1" x14ac:dyDescent="0.25">
      <c r="L534" s="54"/>
    </row>
    <row r="535" spans="12:12" customFormat="1" x14ac:dyDescent="0.25">
      <c r="L535" s="54"/>
    </row>
    <row r="536" spans="12:12" customFormat="1" x14ac:dyDescent="0.25">
      <c r="L536" s="54"/>
    </row>
    <row r="537" spans="12:12" customFormat="1" x14ac:dyDescent="0.25">
      <c r="L537" s="54"/>
    </row>
    <row r="538" spans="12:12" customFormat="1" x14ac:dyDescent="0.25">
      <c r="L538" s="54"/>
    </row>
    <row r="539" spans="12:12" customFormat="1" x14ac:dyDescent="0.25">
      <c r="L539" s="54"/>
    </row>
    <row r="540" spans="12:12" customFormat="1" x14ac:dyDescent="0.25">
      <c r="L540" s="54"/>
    </row>
    <row r="541" spans="12:12" customFormat="1" x14ac:dyDescent="0.25">
      <c r="L541" s="54"/>
    </row>
    <row r="542" spans="12:12" customFormat="1" x14ac:dyDescent="0.25">
      <c r="L542" s="54"/>
    </row>
    <row r="543" spans="12:12" customFormat="1" x14ac:dyDescent="0.25">
      <c r="L543" s="54"/>
    </row>
    <row r="544" spans="12:12" customFormat="1" x14ac:dyDescent="0.25">
      <c r="L544" s="54"/>
    </row>
    <row r="545" spans="12:12" customFormat="1" x14ac:dyDescent="0.25">
      <c r="L545" s="54"/>
    </row>
    <row r="546" spans="12:12" customFormat="1" x14ac:dyDescent="0.25">
      <c r="L546" s="54"/>
    </row>
    <row r="547" spans="12:12" customFormat="1" x14ac:dyDescent="0.25">
      <c r="L547" s="54"/>
    </row>
    <row r="548" spans="12:12" customFormat="1" x14ac:dyDescent="0.25">
      <c r="L548" s="54"/>
    </row>
    <row r="549" spans="12:12" customFormat="1" x14ac:dyDescent="0.25">
      <c r="L549" s="54"/>
    </row>
    <row r="550" spans="12:12" customFormat="1" x14ac:dyDescent="0.25">
      <c r="L550" s="54"/>
    </row>
    <row r="551" spans="12:12" customFormat="1" x14ac:dyDescent="0.25">
      <c r="L551" s="54"/>
    </row>
    <row r="552" spans="12:12" customFormat="1" x14ac:dyDescent="0.25">
      <c r="L552" s="54"/>
    </row>
    <row r="553" spans="12:12" customFormat="1" x14ac:dyDescent="0.25">
      <c r="L553" s="54"/>
    </row>
    <row r="554" spans="12:12" customFormat="1" x14ac:dyDescent="0.25">
      <c r="L554" s="54"/>
    </row>
    <row r="555" spans="12:12" customFormat="1" x14ac:dyDescent="0.25">
      <c r="L555" s="54"/>
    </row>
    <row r="556" spans="12:12" customFormat="1" x14ac:dyDescent="0.25">
      <c r="L556" s="54"/>
    </row>
    <row r="557" spans="12:12" customFormat="1" x14ac:dyDescent="0.25">
      <c r="L557" s="54"/>
    </row>
    <row r="558" spans="12:12" customFormat="1" x14ac:dyDescent="0.25">
      <c r="L558" s="54"/>
    </row>
    <row r="559" spans="12:12" customFormat="1" x14ac:dyDescent="0.25">
      <c r="L559" s="54"/>
    </row>
    <row r="560" spans="12:12" customFormat="1" x14ac:dyDescent="0.25">
      <c r="L560" s="54"/>
    </row>
    <row r="561" spans="12:12" customFormat="1" x14ac:dyDescent="0.25">
      <c r="L561" s="54"/>
    </row>
    <row r="562" spans="12:12" customFormat="1" x14ac:dyDescent="0.25">
      <c r="L562" s="54"/>
    </row>
    <row r="563" spans="12:12" customFormat="1" x14ac:dyDescent="0.25">
      <c r="L563" s="54"/>
    </row>
    <row r="564" spans="12:12" customFormat="1" x14ac:dyDescent="0.25">
      <c r="L564" s="54"/>
    </row>
    <row r="565" spans="12:12" customFormat="1" x14ac:dyDescent="0.25">
      <c r="L565" s="54"/>
    </row>
    <row r="566" spans="12:12" customFormat="1" x14ac:dyDescent="0.25">
      <c r="L566" s="54"/>
    </row>
    <row r="567" spans="12:12" customFormat="1" x14ac:dyDescent="0.25">
      <c r="L567" s="54"/>
    </row>
    <row r="568" spans="12:12" customFormat="1" x14ac:dyDescent="0.25">
      <c r="L568" s="54"/>
    </row>
    <row r="569" spans="12:12" customFormat="1" x14ac:dyDescent="0.25">
      <c r="L569" s="54"/>
    </row>
    <row r="570" spans="12:12" customFormat="1" x14ac:dyDescent="0.25">
      <c r="L570" s="54"/>
    </row>
    <row r="571" spans="12:12" customFormat="1" x14ac:dyDescent="0.25">
      <c r="L571" s="54"/>
    </row>
    <row r="572" spans="12:12" customFormat="1" x14ac:dyDescent="0.25">
      <c r="L572" s="54"/>
    </row>
    <row r="573" spans="12:12" customFormat="1" x14ac:dyDescent="0.25">
      <c r="L573" s="54"/>
    </row>
    <row r="574" spans="12:12" customFormat="1" x14ac:dyDescent="0.25">
      <c r="L574" s="54"/>
    </row>
    <row r="575" spans="12:12" customFormat="1" x14ac:dyDescent="0.25">
      <c r="L575" s="54"/>
    </row>
    <row r="576" spans="12:12" customFormat="1" x14ac:dyDescent="0.25">
      <c r="L576" s="54"/>
    </row>
    <row r="577" spans="12:12" customFormat="1" x14ac:dyDescent="0.25">
      <c r="L577" s="54"/>
    </row>
    <row r="578" spans="12:12" customFormat="1" x14ac:dyDescent="0.25">
      <c r="L578" s="54"/>
    </row>
    <row r="579" spans="12:12" customFormat="1" x14ac:dyDescent="0.25">
      <c r="L579" s="54"/>
    </row>
    <row r="580" spans="12:12" customFormat="1" x14ac:dyDescent="0.25">
      <c r="L580" s="54"/>
    </row>
    <row r="581" spans="12:12" customFormat="1" x14ac:dyDescent="0.25">
      <c r="L581" s="54"/>
    </row>
    <row r="582" spans="12:12" customFormat="1" x14ac:dyDescent="0.25">
      <c r="L582" s="54"/>
    </row>
    <row r="583" spans="12:12" customFormat="1" x14ac:dyDescent="0.25">
      <c r="L583" s="54"/>
    </row>
    <row r="584" spans="12:12" customFormat="1" x14ac:dyDescent="0.25">
      <c r="L584" s="54"/>
    </row>
    <row r="585" spans="12:12" customFormat="1" x14ac:dyDescent="0.25">
      <c r="L585" s="54"/>
    </row>
    <row r="586" spans="12:12" customFormat="1" x14ac:dyDescent="0.25">
      <c r="L586" s="54"/>
    </row>
    <row r="587" spans="12:12" customFormat="1" x14ac:dyDescent="0.25">
      <c r="L587" s="54"/>
    </row>
    <row r="588" spans="12:12" customFormat="1" x14ac:dyDescent="0.25">
      <c r="L588" s="54"/>
    </row>
    <row r="589" spans="12:12" customFormat="1" x14ac:dyDescent="0.25">
      <c r="L589" s="54"/>
    </row>
    <row r="590" spans="12:12" customFormat="1" x14ac:dyDescent="0.25">
      <c r="L590" s="54"/>
    </row>
    <row r="591" spans="12:12" customFormat="1" x14ac:dyDescent="0.25">
      <c r="L591" s="54"/>
    </row>
    <row r="592" spans="12:12" customFormat="1" x14ac:dyDescent="0.25">
      <c r="L592" s="54"/>
    </row>
    <row r="593" spans="12:12" customFormat="1" x14ac:dyDescent="0.25">
      <c r="L593" s="54"/>
    </row>
    <row r="594" spans="12:12" customFormat="1" x14ac:dyDescent="0.25">
      <c r="L594" s="54"/>
    </row>
    <row r="595" spans="12:12" customFormat="1" x14ac:dyDescent="0.25">
      <c r="L595" s="54"/>
    </row>
    <row r="596" spans="12:12" customFormat="1" x14ac:dyDescent="0.25">
      <c r="L596" s="54"/>
    </row>
    <row r="597" spans="12:12" customFormat="1" x14ac:dyDescent="0.25">
      <c r="L597" s="54"/>
    </row>
    <row r="598" spans="12:12" customFormat="1" x14ac:dyDescent="0.25">
      <c r="L598" s="54"/>
    </row>
    <row r="599" spans="12:12" customFormat="1" x14ac:dyDescent="0.25">
      <c r="L599" s="54"/>
    </row>
    <row r="600" spans="12:12" customFormat="1" x14ac:dyDescent="0.25">
      <c r="L600" s="54"/>
    </row>
    <row r="601" spans="12:12" customFormat="1" x14ac:dyDescent="0.25">
      <c r="L601" s="54"/>
    </row>
    <row r="602" spans="12:12" customFormat="1" x14ac:dyDescent="0.25">
      <c r="L602" s="54"/>
    </row>
    <row r="603" spans="12:12" customFormat="1" x14ac:dyDescent="0.25">
      <c r="L603" s="54"/>
    </row>
    <row r="604" spans="12:12" customFormat="1" x14ac:dyDescent="0.25">
      <c r="L604" s="54"/>
    </row>
    <row r="605" spans="12:12" customFormat="1" x14ac:dyDescent="0.25">
      <c r="L605" s="54"/>
    </row>
    <row r="606" spans="12:12" customFormat="1" x14ac:dyDescent="0.25">
      <c r="L606" s="54"/>
    </row>
    <row r="607" spans="12:12" customFormat="1" x14ac:dyDescent="0.25">
      <c r="L607" s="54"/>
    </row>
    <row r="608" spans="12:12" customFormat="1" x14ac:dyDescent="0.25">
      <c r="L608" s="54"/>
    </row>
    <row r="609" spans="12:12" customFormat="1" x14ac:dyDescent="0.25">
      <c r="L609" s="54"/>
    </row>
    <row r="610" spans="12:12" customFormat="1" x14ac:dyDescent="0.25">
      <c r="L610" s="54"/>
    </row>
    <row r="611" spans="12:12" customFormat="1" x14ac:dyDescent="0.25">
      <c r="L611" s="54"/>
    </row>
    <row r="612" spans="12:12" customFormat="1" x14ac:dyDescent="0.25">
      <c r="L612" s="54"/>
    </row>
    <row r="613" spans="12:12" customFormat="1" x14ac:dyDescent="0.25">
      <c r="L613" s="54"/>
    </row>
    <row r="614" spans="12:12" customFormat="1" x14ac:dyDescent="0.25">
      <c r="L614" s="54"/>
    </row>
    <row r="615" spans="12:12" customFormat="1" x14ac:dyDescent="0.25">
      <c r="L615" s="54"/>
    </row>
    <row r="616" spans="12:12" customFormat="1" x14ac:dyDescent="0.25">
      <c r="L616" s="54"/>
    </row>
    <row r="617" spans="12:12" customFormat="1" x14ac:dyDescent="0.25">
      <c r="L617" s="54"/>
    </row>
    <row r="618" spans="12:12" customFormat="1" x14ac:dyDescent="0.25">
      <c r="L618" s="54"/>
    </row>
    <row r="619" spans="12:12" customFormat="1" x14ac:dyDescent="0.25">
      <c r="L619" s="54"/>
    </row>
    <row r="620" spans="12:12" customFormat="1" x14ac:dyDescent="0.25">
      <c r="L620" s="54"/>
    </row>
    <row r="621" spans="12:12" customFormat="1" x14ac:dyDescent="0.25">
      <c r="L621" s="54"/>
    </row>
    <row r="622" spans="12:12" customFormat="1" x14ac:dyDescent="0.25">
      <c r="L622" s="54"/>
    </row>
    <row r="623" spans="12:12" customFormat="1" x14ac:dyDescent="0.25">
      <c r="L623" s="54"/>
    </row>
    <row r="624" spans="12:12" customFormat="1" x14ac:dyDescent="0.25">
      <c r="L624" s="54"/>
    </row>
    <row r="625" spans="12:12" customFormat="1" x14ac:dyDescent="0.25">
      <c r="L625" s="54"/>
    </row>
    <row r="626" spans="12:12" customFormat="1" x14ac:dyDescent="0.25">
      <c r="L626" s="54"/>
    </row>
    <row r="627" spans="12:12" customFormat="1" x14ac:dyDescent="0.25">
      <c r="L627" s="54"/>
    </row>
    <row r="628" spans="12:12" customFormat="1" x14ac:dyDescent="0.25">
      <c r="L628" s="54"/>
    </row>
    <row r="629" spans="12:12" customFormat="1" x14ac:dyDescent="0.25">
      <c r="L629" s="54"/>
    </row>
    <row r="630" spans="12:12" customFormat="1" x14ac:dyDescent="0.25">
      <c r="L630" s="54"/>
    </row>
    <row r="631" spans="12:12" customFormat="1" x14ac:dyDescent="0.25">
      <c r="L631" s="54"/>
    </row>
    <row r="632" spans="12:12" customFormat="1" x14ac:dyDescent="0.25">
      <c r="L632" s="54"/>
    </row>
    <row r="633" spans="12:12" customFormat="1" x14ac:dyDescent="0.25">
      <c r="L633" s="54"/>
    </row>
    <row r="634" spans="12:12" customFormat="1" x14ac:dyDescent="0.25">
      <c r="L634" s="54"/>
    </row>
    <row r="635" spans="12:12" customFormat="1" x14ac:dyDescent="0.25">
      <c r="L635" s="54"/>
    </row>
    <row r="636" spans="12:12" customFormat="1" x14ac:dyDescent="0.25">
      <c r="L636" s="54"/>
    </row>
    <row r="637" spans="12:12" customFormat="1" x14ac:dyDescent="0.25">
      <c r="L637" s="54"/>
    </row>
    <row r="638" spans="12:12" customFormat="1" x14ac:dyDescent="0.25">
      <c r="L638" s="54"/>
    </row>
    <row r="639" spans="12:12" customFormat="1" x14ac:dyDescent="0.25">
      <c r="L639" s="54"/>
    </row>
    <row r="640" spans="12:12" customFormat="1" x14ac:dyDescent="0.25">
      <c r="L640" s="54"/>
    </row>
    <row r="641" spans="12:12" customFormat="1" x14ac:dyDescent="0.25">
      <c r="L641" s="54"/>
    </row>
    <row r="642" spans="12:12" customFormat="1" x14ac:dyDescent="0.25">
      <c r="L642" s="54"/>
    </row>
    <row r="643" spans="12:12" customFormat="1" x14ac:dyDescent="0.25">
      <c r="L643" s="54"/>
    </row>
    <row r="644" spans="12:12" customFormat="1" x14ac:dyDescent="0.25">
      <c r="L644" s="54"/>
    </row>
    <row r="645" spans="12:12" customFormat="1" x14ac:dyDescent="0.25">
      <c r="L645" s="54"/>
    </row>
    <row r="646" spans="12:12" customFormat="1" x14ac:dyDescent="0.25">
      <c r="L646" s="54"/>
    </row>
    <row r="647" spans="12:12" customFormat="1" x14ac:dyDescent="0.25">
      <c r="L647" s="54"/>
    </row>
    <row r="648" spans="12:12" customFormat="1" x14ac:dyDescent="0.25">
      <c r="L648" s="54"/>
    </row>
    <row r="649" spans="12:12" customFormat="1" x14ac:dyDescent="0.25">
      <c r="L649" s="54"/>
    </row>
    <row r="650" spans="12:12" customFormat="1" x14ac:dyDescent="0.25">
      <c r="L650" s="54"/>
    </row>
    <row r="651" spans="12:12" customFormat="1" x14ac:dyDescent="0.25">
      <c r="L651" s="54"/>
    </row>
    <row r="652" spans="12:12" customFormat="1" x14ac:dyDescent="0.25">
      <c r="L652" s="54"/>
    </row>
    <row r="653" spans="12:12" customFormat="1" x14ac:dyDescent="0.25">
      <c r="L653" s="54"/>
    </row>
    <row r="654" spans="12:12" customFormat="1" x14ac:dyDescent="0.25">
      <c r="L654" s="54"/>
    </row>
    <row r="655" spans="12:12" customFormat="1" x14ac:dyDescent="0.25">
      <c r="L655" s="54"/>
    </row>
    <row r="656" spans="12:12" customFormat="1" x14ac:dyDescent="0.25">
      <c r="L656" s="54"/>
    </row>
    <row r="657" spans="12:12" customFormat="1" x14ac:dyDescent="0.25">
      <c r="L657" s="54"/>
    </row>
    <row r="658" spans="12:12" customFormat="1" x14ac:dyDescent="0.25">
      <c r="L658" s="54"/>
    </row>
    <row r="659" spans="12:12" customFormat="1" x14ac:dyDescent="0.25">
      <c r="L659" s="54"/>
    </row>
    <row r="660" spans="12:12" customFormat="1" x14ac:dyDescent="0.25">
      <c r="L660" s="54"/>
    </row>
    <row r="661" spans="12:12" customFormat="1" x14ac:dyDescent="0.25">
      <c r="L661" s="54"/>
    </row>
    <row r="662" spans="12:12" customFormat="1" x14ac:dyDescent="0.25">
      <c r="L662" s="54"/>
    </row>
    <row r="663" spans="12:12" customFormat="1" x14ac:dyDescent="0.25">
      <c r="L663" s="54"/>
    </row>
    <row r="664" spans="12:12" customFormat="1" x14ac:dyDescent="0.25">
      <c r="L664" s="54"/>
    </row>
    <row r="665" spans="12:12" customFormat="1" x14ac:dyDescent="0.25">
      <c r="L665" s="54"/>
    </row>
    <row r="666" spans="12:12" customFormat="1" x14ac:dyDescent="0.25">
      <c r="L666" s="54"/>
    </row>
    <row r="667" spans="12:12" customFormat="1" x14ac:dyDescent="0.25">
      <c r="L667" s="54"/>
    </row>
    <row r="668" spans="12:12" customFormat="1" x14ac:dyDescent="0.25">
      <c r="L668" s="54"/>
    </row>
    <row r="669" spans="12:12" customFormat="1" x14ac:dyDescent="0.25">
      <c r="L669" s="54"/>
    </row>
    <row r="670" spans="12:12" customFormat="1" x14ac:dyDescent="0.25">
      <c r="L670" s="54"/>
    </row>
    <row r="671" spans="12:12" customFormat="1" x14ac:dyDescent="0.25">
      <c r="L671" s="54"/>
    </row>
    <row r="672" spans="12:12" customFormat="1" x14ac:dyDescent="0.25">
      <c r="L672" s="54"/>
    </row>
    <row r="673" spans="12:12" customFormat="1" x14ac:dyDescent="0.25">
      <c r="L673" s="54"/>
    </row>
    <row r="674" spans="12:12" customFormat="1" x14ac:dyDescent="0.25">
      <c r="L674" s="54"/>
    </row>
    <row r="675" spans="12:12" customFormat="1" x14ac:dyDescent="0.25">
      <c r="L675" s="54"/>
    </row>
    <row r="676" spans="12:12" customFormat="1" x14ac:dyDescent="0.25">
      <c r="L676" s="54"/>
    </row>
    <row r="677" spans="12:12" customFormat="1" x14ac:dyDescent="0.25">
      <c r="L677" s="54"/>
    </row>
    <row r="678" spans="12:12" customFormat="1" x14ac:dyDescent="0.25">
      <c r="L678" s="54"/>
    </row>
    <row r="679" spans="12:12" customFormat="1" x14ac:dyDescent="0.25">
      <c r="L679" s="54"/>
    </row>
    <row r="680" spans="12:12" customFormat="1" x14ac:dyDescent="0.25">
      <c r="L680" s="54"/>
    </row>
    <row r="681" spans="12:12" customFormat="1" x14ac:dyDescent="0.25">
      <c r="L681" s="54"/>
    </row>
    <row r="682" spans="12:12" customFormat="1" x14ac:dyDescent="0.25">
      <c r="L682" s="54"/>
    </row>
    <row r="683" spans="12:12" customFormat="1" x14ac:dyDescent="0.25">
      <c r="L683" s="54"/>
    </row>
    <row r="684" spans="12:12" customFormat="1" x14ac:dyDescent="0.25">
      <c r="L684" s="54"/>
    </row>
    <row r="685" spans="12:12" customFormat="1" x14ac:dyDescent="0.25">
      <c r="L685" s="54"/>
    </row>
    <row r="686" spans="12:12" customFormat="1" x14ac:dyDescent="0.25">
      <c r="L686" s="54"/>
    </row>
    <row r="687" spans="12:12" customFormat="1" x14ac:dyDescent="0.25">
      <c r="L687" s="54"/>
    </row>
    <row r="688" spans="12:12" customFormat="1" x14ac:dyDescent="0.25">
      <c r="L688" s="54"/>
    </row>
    <row r="689" spans="12:12" customFormat="1" x14ac:dyDescent="0.25">
      <c r="L689" s="54"/>
    </row>
    <row r="690" spans="12:12" customFormat="1" x14ac:dyDescent="0.25">
      <c r="L690" s="54"/>
    </row>
    <row r="691" spans="12:12" customFormat="1" x14ac:dyDescent="0.25">
      <c r="L691" s="54"/>
    </row>
    <row r="692" spans="12:12" customFormat="1" x14ac:dyDescent="0.25">
      <c r="L692" s="54"/>
    </row>
    <row r="693" spans="12:12" customFormat="1" x14ac:dyDescent="0.25">
      <c r="L693" s="54"/>
    </row>
    <row r="694" spans="12:12" customFormat="1" x14ac:dyDescent="0.25">
      <c r="L694" s="54"/>
    </row>
    <row r="695" spans="12:12" customFormat="1" x14ac:dyDescent="0.25">
      <c r="L695" s="54"/>
    </row>
    <row r="696" spans="12:12" customFormat="1" x14ac:dyDescent="0.25">
      <c r="L696" s="54"/>
    </row>
    <row r="697" spans="12:12" customFormat="1" x14ac:dyDescent="0.25">
      <c r="L697" s="54"/>
    </row>
    <row r="698" spans="12:12" customFormat="1" x14ac:dyDescent="0.25">
      <c r="L698" s="54"/>
    </row>
    <row r="699" spans="12:12" customFormat="1" x14ac:dyDescent="0.25">
      <c r="L699" s="54"/>
    </row>
    <row r="700" spans="12:12" customFormat="1" x14ac:dyDescent="0.25">
      <c r="L700" s="54"/>
    </row>
    <row r="701" spans="12:12" customFormat="1" x14ac:dyDescent="0.25">
      <c r="L701" s="54"/>
    </row>
    <row r="702" spans="12:12" customFormat="1" x14ac:dyDescent="0.25">
      <c r="L702" s="54"/>
    </row>
    <row r="703" spans="12:12" customFormat="1" x14ac:dyDescent="0.25">
      <c r="L703" s="54"/>
    </row>
    <row r="704" spans="12:12" customFormat="1" x14ac:dyDescent="0.25">
      <c r="L704" s="54"/>
    </row>
    <row r="705" spans="12:12" customFormat="1" x14ac:dyDescent="0.25">
      <c r="L705" s="54"/>
    </row>
    <row r="706" spans="12:12" customFormat="1" x14ac:dyDescent="0.25">
      <c r="L706" s="54"/>
    </row>
    <row r="707" spans="12:12" customFormat="1" x14ac:dyDescent="0.25">
      <c r="L707" s="54"/>
    </row>
    <row r="708" spans="12:12" customFormat="1" x14ac:dyDescent="0.25">
      <c r="L708" s="54"/>
    </row>
    <row r="709" spans="12:12" customFormat="1" x14ac:dyDescent="0.25">
      <c r="L709" s="54"/>
    </row>
    <row r="710" spans="12:12" customFormat="1" x14ac:dyDescent="0.25">
      <c r="L710" s="54"/>
    </row>
    <row r="711" spans="12:12" customFormat="1" x14ac:dyDescent="0.25">
      <c r="L711" s="54"/>
    </row>
    <row r="712" spans="12:12" customFormat="1" x14ac:dyDescent="0.25">
      <c r="L712" s="54"/>
    </row>
    <row r="713" spans="12:12" customFormat="1" x14ac:dyDescent="0.25">
      <c r="L713" s="54"/>
    </row>
    <row r="714" spans="12:12" customFormat="1" x14ac:dyDescent="0.25">
      <c r="L714" s="54"/>
    </row>
    <row r="715" spans="12:12" customFormat="1" x14ac:dyDescent="0.25">
      <c r="L715" s="54"/>
    </row>
    <row r="716" spans="12:12" customFormat="1" x14ac:dyDescent="0.25">
      <c r="L716" s="54"/>
    </row>
    <row r="717" spans="12:12" customFormat="1" x14ac:dyDescent="0.25">
      <c r="L717" s="54"/>
    </row>
    <row r="718" spans="12:12" customFormat="1" x14ac:dyDescent="0.25">
      <c r="L718" s="54"/>
    </row>
    <row r="719" spans="12:12" customFormat="1" x14ac:dyDescent="0.25">
      <c r="L719" s="54"/>
    </row>
    <row r="720" spans="12:12" customFormat="1" x14ac:dyDescent="0.25">
      <c r="L720" s="54"/>
    </row>
    <row r="721" spans="12:12" customFormat="1" x14ac:dyDescent="0.25">
      <c r="L721" s="54"/>
    </row>
    <row r="722" spans="12:12" customFormat="1" x14ac:dyDescent="0.25">
      <c r="L722" s="54"/>
    </row>
    <row r="723" spans="12:12" customFormat="1" x14ac:dyDescent="0.25">
      <c r="L723" s="54"/>
    </row>
    <row r="724" spans="12:12" customFormat="1" x14ac:dyDescent="0.25">
      <c r="L724" s="54"/>
    </row>
    <row r="725" spans="12:12" customFormat="1" x14ac:dyDescent="0.25">
      <c r="L725" s="54"/>
    </row>
    <row r="726" spans="12:12" customFormat="1" x14ac:dyDescent="0.25">
      <c r="L726" s="54"/>
    </row>
    <row r="727" spans="12:12" customFormat="1" x14ac:dyDescent="0.25">
      <c r="L727" s="54"/>
    </row>
    <row r="728" spans="12:12" customFormat="1" x14ac:dyDescent="0.25">
      <c r="L728" s="54"/>
    </row>
    <row r="729" spans="12:12" customFormat="1" x14ac:dyDescent="0.25">
      <c r="L729" s="54"/>
    </row>
    <row r="730" spans="12:12" customFormat="1" x14ac:dyDescent="0.25">
      <c r="L730" s="54"/>
    </row>
    <row r="731" spans="12:12" customFormat="1" x14ac:dyDescent="0.25">
      <c r="L731" s="54"/>
    </row>
    <row r="732" spans="12:12" customFormat="1" x14ac:dyDescent="0.25">
      <c r="L732" s="54"/>
    </row>
    <row r="733" spans="12:12" customFormat="1" x14ac:dyDescent="0.25">
      <c r="L733" s="54"/>
    </row>
    <row r="734" spans="12:12" customFormat="1" x14ac:dyDescent="0.25">
      <c r="L734" s="54"/>
    </row>
    <row r="735" spans="12:12" customFormat="1" x14ac:dyDescent="0.25">
      <c r="L735" s="54"/>
    </row>
    <row r="736" spans="12:12" customFormat="1" x14ac:dyDescent="0.25">
      <c r="L736" s="54"/>
    </row>
    <row r="737" spans="12:12" customFormat="1" x14ac:dyDescent="0.25">
      <c r="L737" s="54"/>
    </row>
    <row r="738" spans="12:12" customFormat="1" x14ac:dyDescent="0.25">
      <c r="L738" s="54"/>
    </row>
    <row r="739" spans="12:12" customFormat="1" x14ac:dyDescent="0.25">
      <c r="L739" s="54"/>
    </row>
    <row r="740" spans="12:12" customFormat="1" x14ac:dyDescent="0.25">
      <c r="L740" s="54"/>
    </row>
    <row r="741" spans="12:12" customFormat="1" x14ac:dyDescent="0.25">
      <c r="L741" s="54"/>
    </row>
    <row r="742" spans="12:12" customFormat="1" x14ac:dyDescent="0.25">
      <c r="L742" s="54"/>
    </row>
    <row r="743" spans="12:12" customFormat="1" x14ac:dyDescent="0.25">
      <c r="L743" s="54"/>
    </row>
    <row r="744" spans="12:12" customFormat="1" x14ac:dyDescent="0.25">
      <c r="L744" s="54"/>
    </row>
    <row r="745" spans="12:12" customFormat="1" x14ac:dyDescent="0.25">
      <c r="L745" s="54"/>
    </row>
    <row r="746" spans="12:12" customFormat="1" x14ac:dyDescent="0.25">
      <c r="L746" s="54"/>
    </row>
    <row r="747" spans="12:12" customFormat="1" x14ac:dyDescent="0.25">
      <c r="L747" s="54"/>
    </row>
    <row r="748" spans="12:12" customFormat="1" x14ac:dyDescent="0.25">
      <c r="L748" s="54"/>
    </row>
    <row r="749" spans="12:12" customFormat="1" x14ac:dyDescent="0.25">
      <c r="L749" s="54"/>
    </row>
    <row r="750" spans="12:12" customFormat="1" x14ac:dyDescent="0.25">
      <c r="L750" s="54"/>
    </row>
    <row r="751" spans="12:12" customFormat="1" x14ac:dyDescent="0.25">
      <c r="L751" s="54"/>
    </row>
    <row r="752" spans="12:12" customFormat="1" x14ac:dyDescent="0.25">
      <c r="L752" s="54"/>
    </row>
    <row r="753" spans="12:12" customFormat="1" x14ac:dyDescent="0.25">
      <c r="L753" s="54"/>
    </row>
    <row r="754" spans="12:12" customFormat="1" x14ac:dyDescent="0.25">
      <c r="L754" s="54"/>
    </row>
    <row r="755" spans="12:12" customFormat="1" x14ac:dyDescent="0.25">
      <c r="L755" s="54"/>
    </row>
    <row r="756" spans="12:12" customFormat="1" x14ac:dyDescent="0.25">
      <c r="L756" s="54"/>
    </row>
    <row r="757" spans="12:12" customFormat="1" x14ac:dyDescent="0.25">
      <c r="L757" s="54"/>
    </row>
    <row r="758" spans="12:12" customFormat="1" x14ac:dyDescent="0.25">
      <c r="L758" s="54"/>
    </row>
    <row r="759" spans="12:12" customFormat="1" x14ac:dyDescent="0.25">
      <c r="L759" s="54"/>
    </row>
    <row r="760" spans="12:12" customFormat="1" x14ac:dyDescent="0.25">
      <c r="L760" s="54"/>
    </row>
    <row r="761" spans="12:12" customFormat="1" x14ac:dyDescent="0.25">
      <c r="L761" s="54"/>
    </row>
    <row r="762" spans="12:12" customFormat="1" x14ac:dyDescent="0.25">
      <c r="L762" s="54"/>
    </row>
    <row r="763" spans="12:12" customFormat="1" x14ac:dyDescent="0.25">
      <c r="L763" s="54"/>
    </row>
    <row r="764" spans="12:12" customFormat="1" x14ac:dyDescent="0.25">
      <c r="L764" s="54"/>
    </row>
    <row r="765" spans="12:12" customFormat="1" x14ac:dyDescent="0.25">
      <c r="L765" s="54"/>
    </row>
    <row r="766" spans="12:12" customFormat="1" x14ac:dyDescent="0.25">
      <c r="L766" s="54"/>
    </row>
    <row r="767" spans="12:12" customFormat="1" x14ac:dyDescent="0.25">
      <c r="L767" s="54"/>
    </row>
    <row r="768" spans="12:12" customFormat="1" x14ac:dyDescent="0.25">
      <c r="L768" s="54"/>
    </row>
    <row r="769" spans="12:12" customFormat="1" x14ac:dyDescent="0.25">
      <c r="L769" s="54"/>
    </row>
    <row r="770" spans="12:12" customFormat="1" x14ac:dyDescent="0.25">
      <c r="L770" s="54"/>
    </row>
    <row r="771" spans="12:12" customFormat="1" x14ac:dyDescent="0.25">
      <c r="L771" s="54"/>
    </row>
    <row r="772" spans="12:12" customFormat="1" x14ac:dyDescent="0.25">
      <c r="L772" s="54"/>
    </row>
    <row r="773" spans="12:12" customFormat="1" x14ac:dyDescent="0.25">
      <c r="L773" s="54"/>
    </row>
    <row r="774" spans="12:12" customFormat="1" x14ac:dyDescent="0.25">
      <c r="L774" s="54"/>
    </row>
    <row r="775" spans="12:12" customFormat="1" x14ac:dyDescent="0.25">
      <c r="L775" s="54"/>
    </row>
    <row r="776" spans="12:12" customFormat="1" x14ac:dyDescent="0.25">
      <c r="L776" s="54"/>
    </row>
    <row r="777" spans="12:12" customFormat="1" x14ac:dyDescent="0.25">
      <c r="L777" s="54"/>
    </row>
    <row r="778" spans="12:12" customFormat="1" x14ac:dyDescent="0.25">
      <c r="L778" s="54"/>
    </row>
    <row r="779" spans="12:12" customFormat="1" x14ac:dyDescent="0.25">
      <c r="L779" s="54"/>
    </row>
    <row r="780" spans="12:12" customFormat="1" x14ac:dyDescent="0.25">
      <c r="L780" s="54"/>
    </row>
    <row r="781" spans="12:12" customFormat="1" x14ac:dyDescent="0.25">
      <c r="L781" s="54"/>
    </row>
    <row r="782" spans="12:12" customFormat="1" x14ac:dyDescent="0.25">
      <c r="L782" s="54"/>
    </row>
    <row r="783" spans="12:12" customFormat="1" x14ac:dyDescent="0.25">
      <c r="L783" s="54"/>
    </row>
    <row r="784" spans="12:12" customFormat="1" x14ac:dyDescent="0.25">
      <c r="L784" s="54"/>
    </row>
    <row r="785" spans="12:12" customFormat="1" x14ac:dyDescent="0.25">
      <c r="L785" s="54"/>
    </row>
    <row r="786" spans="12:12" customFormat="1" x14ac:dyDescent="0.25">
      <c r="L786" s="54"/>
    </row>
    <row r="787" spans="12:12" customFormat="1" x14ac:dyDescent="0.25">
      <c r="L787" s="54"/>
    </row>
    <row r="788" spans="12:12" customFormat="1" x14ac:dyDescent="0.25">
      <c r="L788" s="54"/>
    </row>
    <row r="789" spans="12:12" customFormat="1" x14ac:dyDescent="0.25">
      <c r="L789" s="54"/>
    </row>
    <row r="790" spans="12:12" customFormat="1" x14ac:dyDescent="0.25">
      <c r="L790" s="54"/>
    </row>
    <row r="791" spans="12:12" customFormat="1" x14ac:dyDescent="0.25">
      <c r="L791" s="54"/>
    </row>
    <row r="792" spans="12:12" customFormat="1" x14ac:dyDescent="0.25">
      <c r="L792" s="54"/>
    </row>
    <row r="793" spans="12:12" customFormat="1" x14ac:dyDescent="0.25">
      <c r="L793" s="54"/>
    </row>
    <row r="794" spans="12:12" customFormat="1" x14ac:dyDescent="0.25">
      <c r="L794" s="54"/>
    </row>
    <row r="795" spans="12:12" customFormat="1" x14ac:dyDescent="0.25">
      <c r="L795" s="54"/>
    </row>
    <row r="796" spans="12:12" customFormat="1" x14ac:dyDescent="0.25">
      <c r="L796" s="54"/>
    </row>
    <row r="797" spans="12:12" customFormat="1" x14ac:dyDescent="0.25">
      <c r="L797" s="54"/>
    </row>
    <row r="798" spans="12:12" customFormat="1" x14ac:dyDescent="0.25">
      <c r="L798" s="54"/>
    </row>
    <row r="799" spans="12:12" customFormat="1" x14ac:dyDescent="0.25">
      <c r="L799" s="54"/>
    </row>
    <row r="800" spans="12:12" customFormat="1" x14ac:dyDescent="0.25">
      <c r="L800" s="54"/>
    </row>
    <row r="801" spans="12:12" customFormat="1" x14ac:dyDescent="0.25">
      <c r="L801" s="54"/>
    </row>
    <row r="802" spans="12:12" customFormat="1" x14ac:dyDescent="0.25">
      <c r="L802" s="54"/>
    </row>
    <row r="803" spans="12:12" customFormat="1" x14ac:dyDescent="0.25">
      <c r="L803" s="54"/>
    </row>
    <row r="804" spans="12:12" customFormat="1" x14ac:dyDescent="0.25">
      <c r="L804" s="54"/>
    </row>
    <row r="805" spans="12:12" customFormat="1" x14ac:dyDescent="0.25">
      <c r="L805" s="54"/>
    </row>
    <row r="806" spans="12:12" customFormat="1" x14ac:dyDescent="0.25">
      <c r="L806" s="54"/>
    </row>
    <row r="807" spans="12:12" customFormat="1" x14ac:dyDescent="0.25">
      <c r="L807" s="54"/>
    </row>
    <row r="808" spans="12:12" customFormat="1" x14ac:dyDescent="0.25">
      <c r="L808" s="54"/>
    </row>
    <row r="809" spans="12:12" customFormat="1" x14ac:dyDescent="0.25">
      <c r="L809" s="54"/>
    </row>
    <row r="810" spans="12:12" customFormat="1" x14ac:dyDescent="0.25">
      <c r="L810" s="54"/>
    </row>
    <row r="811" spans="12:12" customFormat="1" x14ac:dyDescent="0.25">
      <c r="L811" s="54"/>
    </row>
    <row r="812" spans="12:12" customFormat="1" x14ac:dyDescent="0.25">
      <c r="L812" s="54"/>
    </row>
    <row r="813" spans="12:12" customFormat="1" x14ac:dyDescent="0.25">
      <c r="L813" s="54"/>
    </row>
    <row r="814" spans="12:12" customFormat="1" x14ac:dyDescent="0.25">
      <c r="L814" s="54"/>
    </row>
    <row r="815" spans="12:12" customFormat="1" x14ac:dyDescent="0.25">
      <c r="L815" s="54"/>
    </row>
    <row r="816" spans="12:12" customFormat="1" x14ac:dyDescent="0.25">
      <c r="L816" s="54"/>
    </row>
    <row r="817" spans="12:12" customFormat="1" x14ac:dyDescent="0.25">
      <c r="L817" s="54"/>
    </row>
    <row r="818" spans="12:12" customFormat="1" x14ac:dyDescent="0.25">
      <c r="L818" s="54"/>
    </row>
    <row r="819" spans="12:12" customFormat="1" x14ac:dyDescent="0.25">
      <c r="L819" s="54"/>
    </row>
    <row r="820" spans="12:12" customFormat="1" x14ac:dyDescent="0.25">
      <c r="L820" s="54"/>
    </row>
    <row r="821" spans="12:12" customFormat="1" x14ac:dyDescent="0.25">
      <c r="L821" s="54"/>
    </row>
    <row r="822" spans="12:12" customFormat="1" x14ac:dyDescent="0.25">
      <c r="L822" s="54"/>
    </row>
    <row r="823" spans="12:12" customFormat="1" x14ac:dyDescent="0.25">
      <c r="L823" s="54"/>
    </row>
    <row r="824" spans="12:12" customFormat="1" x14ac:dyDescent="0.25">
      <c r="L824" s="54"/>
    </row>
    <row r="825" spans="12:12" customFormat="1" x14ac:dyDescent="0.25">
      <c r="L825" s="54"/>
    </row>
    <row r="826" spans="12:12" customFormat="1" x14ac:dyDescent="0.25">
      <c r="L826" s="54"/>
    </row>
    <row r="827" spans="12:12" customFormat="1" x14ac:dyDescent="0.25">
      <c r="L827" s="54"/>
    </row>
    <row r="828" spans="12:12" customFormat="1" x14ac:dyDescent="0.25">
      <c r="L828" s="54"/>
    </row>
    <row r="829" spans="12:12" customFormat="1" x14ac:dyDescent="0.25">
      <c r="L829" s="54"/>
    </row>
    <row r="830" spans="12:12" customFormat="1" x14ac:dyDescent="0.25">
      <c r="L830" s="54"/>
    </row>
    <row r="831" spans="12:12" customFormat="1" x14ac:dyDescent="0.25">
      <c r="L831" s="54"/>
    </row>
    <row r="832" spans="12:12" customFormat="1" x14ac:dyDescent="0.25">
      <c r="L832" s="54"/>
    </row>
    <row r="833" spans="12:12" customFormat="1" x14ac:dyDescent="0.25">
      <c r="L833" s="54"/>
    </row>
    <row r="834" spans="12:12" customFormat="1" x14ac:dyDescent="0.25">
      <c r="L834" s="54"/>
    </row>
    <row r="835" spans="12:12" customFormat="1" x14ac:dyDescent="0.25">
      <c r="L835" s="54"/>
    </row>
    <row r="836" spans="12:12" customFormat="1" x14ac:dyDescent="0.25">
      <c r="L836" s="54"/>
    </row>
    <row r="837" spans="12:12" customFormat="1" x14ac:dyDescent="0.25">
      <c r="L837" s="54"/>
    </row>
    <row r="838" spans="12:12" customFormat="1" x14ac:dyDescent="0.25">
      <c r="L838" s="54"/>
    </row>
    <row r="839" spans="12:12" customFormat="1" x14ac:dyDescent="0.25">
      <c r="L839" s="54"/>
    </row>
    <row r="840" spans="12:12" customFormat="1" x14ac:dyDescent="0.25">
      <c r="L840" s="54"/>
    </row>
    <row r="841" spans="12:12" customFormat="1" x14ac:dyDescent="0.25">
      <c r="L841" s="54"/>
    </row>
    <row r="842" spans="12:12" customFormat="1" x14ac:dyDescent="0.25">
      <c r="L842" s="54"/>
    </row>
    <row r="843" spans="12:12" customFormat="1" x14ac:dyDescent="0.25">
      <c r="L843" s="54"/>
    </row>
    <row r="844" spans="12:12" customFormat="1" x14ac:dyDescent="0.25">
      <c r="L844" s="54"/>
    </row>
    <row r="845" spans="12:12" customFormat="1" x14ac:dyDescent="0.25">
      <c r="L845" s="54"/>
    </row>
    <row r="846" spans="12:12" customFormat="1" x14ac:dyDescent="0.25">
      <c r="L846" s="54"/>
    </row>
    <row r="847" spans="12:12" customFormat="1" x14ac:dyDescent="0.25">
      <c r="L847" s="54"/>
    </row>
    <row r="848" spans="12:12" customFormat="1" x14ac:dyDescent="0.25">
      <c r="L848" s="54"/>
    </row>
    <row r="849" spans="12:12" customFormat="1" x14ac:dyDescent="0.25">
      <c r="L849" s="54"/>
    </row>
    <row r="850" spans="12:12" customFormat="1" x14ac:dyDescent="0.25">
      <c r="L850" s="54"/>
    </row>
    <row r="851" spans="12:12" customFormat="1" x14ac:dyDescent="0.25">
      <c r="L851" s="54"/>
    </row>
    <row r="852" spans="12:12" customFormat="1" x14ac:dyDescent="0.25">
      <c r="L852" s="54"/>
    </row>
    <row r="853" spans="12:12" customFormat="1" x14ac:dyDescent="0.25">
      <c r="L853" s="54"/>
    </row>
    <row r="854" spans="12:12" customFormat="1" x14ac:dyDescent="0.25">
      <c r="L854" s="54"/>
    </row>
    <row r="855" spans="12:12" customFormat="1" x14ac:dyDescent="0.25">
      <c r="L855" s="54"/>
    </row>
    <row r="856" spans="12:12" customFormat="1" x14ac:dyDescent="0.25">
      <c r="L856" s="54"/>
    </row>
    <row r="857" spans="12:12" customFormat="1" x14ac:dyDescent="0.25">
      <c r="L857" s="54"/>
    </row>
    <row r="858" spans="12:12" customFormat="1" x14ac:dyDescent="0.25">
      <c r="L858" s="54"/>
    </row>
    <row r="859" spans="12:12" customFormat="1" x14ac:dyDescent="0.25">
      <c r="L859" s="54"/>
    </row>
    <row r="860" spans="12:12" customFormat="1" x14ac:dyDescent="0.25">
      <c r="L860" s="54"/>
    </row>
    <row r="861" spans="12:12" customFormat="1" x14ac:dyDescent="0.25">
      <c r="L861" s="54"/>
    </row>
    <row r="862" spans="12:12" customFormat="1" x14ac:dyDescent="0.25">
      <c r="L862" s="54"/>
    </row>
    <row r="863" spans="12:12" customFormat="1" x14ac:dyDescent="0.25">
      <c r="L863" s="54"/>
    </row>
    <row r="864" spans="12:12" customFormat="1" x14ac:dyDescent="0.25">
      <c r="L864" s="54"/>
    </row>
    <row r="865" spans="12:12" customFormat="1" x14ac:dyDescent="0.25">
      <c r="L865" s="54"/>
    </row>
    <row r="866" spans="12:12" customFormat="1" x14ac:dyDescent="0.25">
      <c r="L866" s="54"/>
    </row>
    <row r="867" spans="12:12" customFormat="1" x14ac:dyDescent="0.25">
      <c r="L867" s="54"/>
    </row>
    <row r="868" spans="12:12" customFormat="1" x14ac:dyDescent="0.25">
      <c r="L868" s="54"/>
    </row>
    <row r="869" spans="12:12" customFormat="1" x14ac:dyDescent="0.25">
      <c r="L869" s="54"/>
    </row>
    <row r="870" spans="12:12" customFormat="1" x14ac:dyDescent="0.25">
      <c r="L870" s="54"/>
    </row>
    <row r="871" spans="12:12" customFormat="1" x14ac:dyDescent="0.25">
      <c r="L871" s="54"/>
    </row>
    <row r="872" spans="12:12" customFormat="1" x14ac:dyDescent="0.25">
      <c r="L872" s="54"/>
    </row>
    <row r="873" spans="12:12" customFormat="1" x14ac:dyDescent="0.25">
      <c r="L873" s="54"/>
    </row>
    <row r="874" spans="12:12" customFormat="1" x14ac:dyDescent="0.25">
      <c r="L874" s="54"/>
    </row>
    <row r="875" spans="12:12" customFormat="1" x14ac:dyDescent="0.25">
      <c r="L875" s="54"/>
    </row>
    <row r="876" spans="12:12" customFormat="1" x14ac:dyDescent="0.25">
      <c r="L876" s="54"/>
    </row>
    <row r="877" spans="12:12" customFormat="1" x14ac:dyDescent="0.25">
      <c r="L877" s="54"/>
    </row>
    <row r="878" spans="12:12" customFormat="1" x14ac:dyDescent="0.25">
      <c r="L878" s="54"/>
    </row>
    <row r="879" spans="12:12" customFormat="1" x14ac:dyDescent="0.25">
      <c r="L879" s="54"/>
    </row>
    <row r="880" spans="12:12" customFormat="1" x14ac:dyDescent="0.25">
      <c r="L880" s="54"/>
    </row>
    <row r="881" spans="12:12" customFormat="1" x14ac:dyDescent="0.25">
      <c r="L881" s="54"/>
    </row>
    <row r="882" spans="12:12" customFormat="1" x14ac:dyDescent="0.25">
      <c r="L882" s="54"/>
    </row>
    <row r="883" spans="12:12" customFormat="1" x14ac:dyDescent="0.25">
      <c r="L883" s="54"/>
    </row>
    <row r="884" spans="12:12" customFormat="1" x14ac:dyDescent="0.25">
      <c r="L884" s="54"/>
    </row>
    <row r="885" spans="12:12" customFormat="1" x14ac:dyDescent="0.25">
      <c r="L885" s="54"/>
    </row>
    <row r="886" spans="12:12" customFormat="1" x14ac:dyDescent="0.25">
      <c r="L886" s="54"/>
    </row>
    <row r="887" spans="12:12" customFormat="1" x14ac:dyDescent="0.25">
      <c r="L887" s="54"/>
    </row>
    <row r="888" spans="12:12" customFormat="1" x14ac:dyDescent="0.25">
      <c r="L888" s="54"/>
    </row>
    <row r="889" spans="12:12" customFormat="1" x14ac:dyDescent="0.25">
      <c r="L889" s="54"/>
    </row>
    <row r="890" spans="12:12" customFormat="1" x14ac:dyDescent="0.25">
      <c r="L890" s="54"/>
    </row>
    <row r="891" spans="12:12" customFormat="1" x14ac:dyDescent="0.25">
      <c r="L891" s="54"/>
    </row>
    <row r="892" spans="12:12" customFormat="1" x14ac:dyDescent="0.25">
      <c r="L892" s="54"/>
    </row>
    <row r="893" spans="12:12" customFormat="1" x14ac:dyDescent="0.25">
      <c r="L893" s="54"/>
    </row>
    <row r="894" spans="12:12" customFormat="1" x14ac:dyDescent="0.25">
      <c r="L894" s="54"/>
    </row>
    <row r="895" spans="12:12" customFormat="1" x14ac:dyDescent="0.25">
      <c r="L895" s="54"/>
    </row>
    <row r="896" spans="12:12" customFormat="1" x14ac:dyDescent="0.25">
      <c r="L896" s="54"/>
    </row>
    <row r="897" spans="12:12" customFormat="1" x14ac:dyDescent="0.25">
      <c r="L897" s="54"/>
    </row>
    <row r="898" spans="12:12" customFormat="1" x14ac:dyDescent="0.25">
      <c r="L898" s="54"/>
    </row>
    <row r="899" spans="12:12" customFormat="1" x14ac:dyDescent="0.25">
      <c r="L899" s="54"/>
    </row>
    <row r="900" spans="12:12" customFormat="1" x14ac:dyDescent="0.25">
      <c r="L900" s="54"/>
    </row>
    <row r="901" spans="12:12" customFormat="1" x14ac:dyDescent="0.25">
      <c r="L901" s="54"/>
    </row>
    <row r="902" spans="12:12" customFormat="1" x14ac:dyDescent="0.25">
      <c r="L902" s="54"/>
    </row>
    <row r="903" spans="12:12" customFormat="1" x14ac:dyDescent="0.25">
      <c r="L903" s="54"/>
    </row>
    <row r="904" spans="12:12" customFormat="1" x14ac:dyDescent="0.25">
      <c r="L904" s="54"/>
    </row>
    <row r="905" spans="12:12" customFormat="1" x14ac:dyDescent="0.25">
      <c r="L905" s="54"/>
    </row>
    <row r="906" spans="12:12" customFormat="1" x14ac:dyDescent="0.25">
      <c r="L906" s="54"/>
    </row>
    <row r="907" spans="12:12" customFormat="1" x14ac:dyDescent="0.25">
      <c r="L907" s="54"/>
    </row>
    <row r="908" spans="12:12" customFormat="1" x14ac:dyDescent="0.25">
      <c r="L908" s="54"/>
    </row>
    <row r="909" spans="12:12" customFormat="1" x14ac:dyDescent="0.25">
      <c r="L909" s="54"/>
    </row>
    <row r="910" spans="12:12" customFormat="1" x14ac:dyDescent="0.25">
      <c r="L910" s="54"/>
    </row>
    <row r="911" spans="12:12" customFormat="1" x14ac:dyDescent="0.25">
      <c r="L911" s="54"/>
    </row>
    <row r="912" spans="12:12" customFormat="1" x14ac:dyDescent="0.25">
      <c r="L912" s="54"/>
    </row>
    <row r="913" spans="12:12" customFormat="1" x14ac:dyDescent="0.25">
      <c r="L913" s="54"/>
    </row>
    <row r="914" spans="12:12" customFormat="1" x14ac:dyDescent="0.25">
      <c r="L914" s="54"/>
    </row>
    <row r="915" spans="12:12" customFormat="1" x14ac:dyDescent="0.25">
      <c r="L915" s="54"/>
    </row>
    <row r="916" spans="12:12" customFormat="1" x14ac:dyDescent="0.25">
      <c r="L916" s="54"/>
    </row>
    <row r="917" spans="12:12" customFormat="1" x14ac:dyDescent="0.25">
      <c r="L917" s="54"/>
    </row>
    <row r="918" spans="12:12" customFormat="1" x14ac:dyDescent="0.25">
      <c r="L918" s="54"/>
    </row>
    <row r="919" spans="12:12" customFormat="1" x14ac:dyDescent="0.25">
      <c r="L919" s="54"/>
    </row>
    <row r="920" spans="12:12" customFormat="1" x14ac:dyDescent="0.25">
      <c r="L920" s="54"/>
    </row>
    <row r="921" spans="12:12" customFormat="1" x14ac:dyDescent="0.25">
      <c r="L921" s="54"/>
    </row>
    <row r="922" spans="12:12" customFormat="1" x14ac:dyDescent="0.25">
      <c r="L922" s="54"/>
    </row>
    <row r="923" spans="12:12" customFormat="1" x14ac:dyDescent="0.25">
      <c r="L923" s="54"/>
    </row>
    <row r="924" spans="12:12" customFormat="1" x14ac:dyDescent="0.25">
      <c r="L924" s="54"/>
    </row>
    <row r="925" spans="12:12" customFormat="1" x14ac:dyDescent="0.25">
      <c r="L925" s="54"/>
    </row>
    <row r="926" spans="12:12" customFormat="1" x14ac:dyDescent="0.25">
      <c r="L926" s="54"/>
    </row>
    <row r="927" spans="12:12" customFormat="1" x14ac:dyDescent="0.25">
      <c r="L927" s="54"/>
    </row>
    <row r="928" spans="12:12" customFormat="1" x14ac:dyDescent="0.25">
      <c r="L928" s="54"/>
    </row>
    <row r="929" spans="12:12" customFormat="1" x14ac:dyDescent="0.25">
      <c r="L929" s="54"/>
    </row>
    <row r="930" spans="12:12" customFormat="1" x14ac:dyDescent="0.25">
      <c r="L930" s="54"/>
    </row>
    <row r="931" spans="12:12" customFormat="1" x14ac:dyDescent="0.25">
      <c r="L931" s="54"/>
    </row>
    <row r="932" spans="12:12" customFormat="1" x14ac:dyDescent="0.25">
      <c r="L932" s="54"/>
    </row>
    <row r="933" spans="12:12" customFormat="1" x14ac:dyDescent="0.25">
      <c r="L933" s="54"/>
    </row>
    <row r="934" spans="12:12" customFormat="1" x14ac:dyDescent="0.25">
      <c r="L934" s="54"/>
    </row>
    <row r="935" spans="12:12" customFormat="1" x14ac:dyDescent="0.25">
      <c r="L935" s="54"/>
    </row>
    <row r="936" spans="12:12" customFormat="1" x14ac:dyDescent="0.25">
      <c r="L936" s="54"/>
    </row>
    <row r="937" spans="12:12" customFormat="1" x14ac:dyDescent="0.25">
      <c r="L937" s="54"/>
    </row>
    <row r="938" spans="12:12" customFormat="1" x14ac:dyDescent="0.25">
      <c r="L938" s="54"/>
    </row>
    <row r="939" spans="12:12" customFormat="1" x14ac:dyDescent="0.25">
      <c r="L939" s="54"/>
    </row>
    <row r="940" spans="12:12" customFormat="1" x14ac:dyDescent="0.25">
      <c r="L940" s="54"/>
    </row>
    <row r="941" spans="12:12" customFormat="1" x14ac:dyDescent="0.25">
      <c r="L941" s="54"/>
    </row>
    <row r="942" spans="12:12" customFormat="1" x14ac:dyDescent="0.25">
      <c r="L942" s="54"/>
    </row>
    <row r="943" spans="12:12" customFormat="1" x14ac:dyDescent="0.25">
      <c r="L943" s="54"/>
    </row>
    <row r="944" spans="12:12" customFormat="1" x14ac:dyDescent="0.25">
      <c r="L944" s="54"/>
    </row>
    <row r="945" spans="12:12" customFormat="1" x14ac:dyDescent="0.25">
      <c r="L945" s="54"/>
    </row>
    <row r="946" spans="12:12" customFormat="1" x14ac:dyDescent="0.25">
      <c r="L946" s="54"/>
    </row>
    <row r="947" spans="12:12" customFormat="1" x14ac:dyDescent="0.25">
      <c r="L947" s="54"/>
    </row>
    <row r="948" spans="12:12" customFormat="1" x14ac:dyDescent="0.25">
      <c r="L948" s="54"/>
    </row>
    <row r="949" spans="12:12" customFormat="1" x14ac:dyDescent="0.25">
      <c r="L949" s="54"/>
    </row>
    <row r="950" spans="12:12" customFormat="1" x14ac:dyDescent="0.25">
      <c r="L950" s="54"/>
    </row>
    <row r="951" spans="12:12" customFormat="1" x14ac:dyDescent="0.25">
      <c r="L951" s="54"/>
    </row>
    <row r="952" spans="12:12" customFormat="1" x14ac:dyDescent="0.25">
      <c r="L952" s="54"/>
    </row>
    <row r="953" spans="12:12" customFormat="1" x14ac:dyDescent="0.25">
      <c r="L953" s="54"/>
    </row>
    <row r="954" spans="12:12" customFormat="1" x14ac:dyDescent="0.25">
      <c r="L954" s="54"/>
    </row>
    <row r="955" spans="12:12" customFormat="1" x14ac:dyDescent="0.25">
      <c r="L955" s="54"/>
    </row>
    <row r="956" spans="12:12" customFormat="1" x14ac:dyDescent="0.25">
      <c r="L956" s="54"/>
    </row>
    <row r="957" spans="12:12" customFormat="1" x14ac:dyDescent="0.25">
      <c r="L957" s="54"/>
    </row>
    <row r="958" spans="12:12" customFormat="1" x14ac:dyDescent="0.25">
      <c r="L958" s="54"/>
    </row>
    <row r="959" spans="12:12" customFormat="1" x14ac:dyDescent="0.25">
      <c r="L959" s="54"/>
    </row>
    <row r="960" spans="12:12" customFormat="1" x14ac:dyDescent="0.25">
      <c r="L960" s="54"/>
    </row>
    <row r="961" spans="12:12" customFormat="1" x14ac:dyDescent="0.25">
      <c r="L961" s="54"/>
    </row>
    <row r="962" spans="12:12" customFormat="1" x14ac:dyDescent="0.25">
      <c r="L962" s="54"/>
    </row>
    <row r="963" spans="12:12" customFormat="1" x14ac:dyDescent="0.25">
      <c r="L963" s="54"/>
    </row>
    <row r="964" spans="12:12" customFormat="1" x14ac:dyDescent="0.25">
      <c r="L964" s="54"/>
    </row>
    <row r="965" spans="12:12" customFormat="1" x14ac:dyDescent="0.25">
      <c r="L965" s="54"/>
    </row>
    <row r="966" spans="12:12" customFormat="1" x14ac:dyDescent="0.25">
      <c r="L966" s="54"/>
    </row>
    <row r="967" spans="12:12" customFormat="1" x14ac:dyDescent="0.25">
      <c r="L967" s="54"/>
    </row>
    <row r="968" spans="12:12" customFormat="1" x14ac:dyDescent="0.25">
      <c r="L968" s="54"/>
    </row>
    <row r="969" spans="12:12" customFormat="1" x14ac:dyDescent="0.25">
      <c r="L969" s="54"/>
    </row>
    <row r="970" spans="12:12" customFormat="1" x14ac:dyDescent="0.25">
      <c r="L970" s="54"/>
    </row>
    <row r="971" spans="12:12" customFormat="1" x14ac:dyDescent="0.25">
      <c r="L971" s="54"/>
    </row>
    <row r="972" spans="12:12" customFormat="1" x14ac:dyDescent="0.25">
      <c r="L972" s="54"/>
    </row>
    <row r="973" spans="12:12" customFormat="1" x14ac:dyDescent="0.25">
      <c r="L973" s="54"/>
    </row>
    <row r="974" spans="12:12" customFormat="1" x14ac:dyDescent="0.25">
      <c r="L974" s="54"/>
    </row>
    <row r="975" spans="12:12" customFormat="1" x14ac:dyDescent="0.25">
      <c r="L975" s="54"/>
    </row>
    <row r="976" spans="12:12" customFormat="1" x14ac:dyDescent="0.25">
      <c r="L976" s="54"/>
    </row>
    <row r="977" spans="12:12" customFormat="1" x14ac:dyDescent="0.25">
      <c r="L977" s="54"/>
    </row>
    <row r="978" spans="12:12" customFormat="1" x14ac:dyDescent="0.25">
      <c r="L978" s="54"/>
    </row>
    <row r="979" spans="12:12" customFormat="1" x14ac:dyDescent="0.25">
      <c r="L979" s="54"/>
    </row>
    <row r="980" spans="12:12" customFormat="1" x14ac:dyDescent="0.25">
      <c r="L980" s="54"/>
    </row>
    <row r="981" spans="12:12" customFormat="1" x14ac:dyDescent="0.25">
      <c r="L981" s="54"/>
    </row>
    <row r="982" spans="12:12" customFormat="1" x14ac:dyDescent="0.25">
      <c r="L982" s="54"/>
    </row>
    <row r="983" spans="12:12" customFormat="1" x14ac:dyDescent="0.25">
      <c r="L983" s="54"/>
    </row>
    <row r="984" spans="12:12" customFormat="1" x14ac:dyDescent="0.25">
      <c r="L984" s="54"/>
    </row>
    <row r="985" spans="12:12" customFormat="1" x14ac:dyDescent="0.25">
      <c r="L985" s="54"/>
    </row>
    <row r="986" spans="12:12" customFormat="1" x14ac:dyDescent="0.25">
      <c r="L986" s="54"/>
    </row>
    <row r="987" spans="12:12" customFormat="1" x14ac:dyDescent="0.25">
      <c r="L987" s="54"/>
    </row>
    <row r="988" spans="12:12" customFormat="1" x14ac:dyDescent="0.25">
      <c r="L988" s="54"/>
    </row>
    <row r="989" spans="12:12" customFormat="1" x14ac:dyDescent="0.25">
      <c r="L989" s="54"/>
    </row>
    <row r="990" spans="12:12" customFormat="1" x14ac:dyDescent="0.25">
      <c r="L990" s="54"/>
    </row>
    <row r="991" spans="12:12" customFormat="1" x14ac:dyDescent="0.25">
      <c r="L991" s="54"/>
    </row>
    <row r="992" spans="12:12" customFormat="1" x14ac:dyDescent="0.25">
      <c r="L992" s="54"/>
    </row>
    <row r="993" spans="12:12" customFormat="1" x14ac:dyDescent="0.25">
      <c r="L993" s="54"/>
    </row>
    <row r="994" spans="12:12" customFormat="1" x14ac:dyDescent="0.25">
      <c r="L994" s="54"/>
    </row>
    <row r="995" spans="12:12" customFormat="1" x14ac:dyDescent="0.25">
      <c r="L995" s="54"/>
    </row>
    <row r="996" spans="12:12" customFormat="1" x14ac:dyDescent="0.25">
      <c r="L996" s="54"/>
    </row>
    <row r="997" spans="12:12" customFormat="1" x14ac:dyDescent="0.25">
      <c r="L997" s="54"/>
    </row>
    <row r="998" spans="12:12" customFormat="1" x14ac:dyDescent="0.25">
      <c r="L998" s="54"/>
    </row>
    <row r="999" spans="12:12" customFormat="1" x14ac:dyDescent="0.25">
      <c r="L999" s="54"/>
    </row>
    <row r="1000" spans="12:12" customFormat="1" x14ac:dyDescent="0.25">
      <c r="L1000" s="54"/>
    </row>
    <row r="1001" spans="12:12" customFormat="1" x14ac:dyDescent="0.25">
      <c r="L1001" s="54"/>
    </row>
    <row r="1002" spans="12:12" customFormat="1" x14ac:dyDescent="0.25">
      <c r="L1002" s="54"/>
    </row>
    <row r="1003" spans="12:12" customFormat="1" x14ac:dyDescent="0.25">
      <c r="L1003" s="54"/>
    </row>
    <row r="1004" spans="12:12" customFormat="1" x14ac:dyDescent="0.25">
      <c r="L1004" s="54"/>
    </row>
    <row r="1005" spans="12:12" customFormat="1" x14ac:dyDescent="0.25">
      <c r="L1005" s="54"/>
    </row>
    <row r="1006" spans="12:12" customFormat="1" x14ac:dyDescent="0.25">
      <c r="L1006" s="54"/>
    </row>
    <row r="1007" spans="12:12" customFormat="1" x14ac:dyDescent="0.25">
      <c r="L1007" s="54"/>
    </row>
    <row r="1008" spans="12:12" customFormat="1" x14ac:dyDescent="0.25">
      <c r="L1008" s="54"/>
    </row>
    <row r="1009" spans="12:12" customFormat="1" x14ac:dyDescent="0.25">
      <c r="L1009" s="54"/>
    </row>
    <row r="1010" spans="12:12" customFormat="1" x14ac:dyDescent="0.25">
      <c r="L1010" s="54"/>
    </row>
    <row r="1011" spans="12:12" customFormat="1" x14ac:dyDescent="0.25">
      <c r="L1011" s="54"/>
    </row>
    <row r="1012" spans="12:12" customFormat="1" x14ac:dyDescent="0.25">
      <c r="L1012" s="54"/>
    </row>
    <row r="1013" spans="12:12" customFormat="1" x14ac:dyDescent="0.25">
      <c r="L1013" s="54"/>
    </row>
    <row r="1014" spans="12:12" customFormat="1" x14ac:dyDescent="0.25">
      <c r="L1014" s="54"/>
    </row>
    <row r="1015" spans="12:12" customFormat="1" x14ac:dyDescent="0.25">
      <c r="L1015" s="54"/>
    </row>
    <row r="1016" spans="12:12" customFormat="1" x14ac:dyDescent="0.25">
      <c r="L1016" s="54"/>
    </row>
    <row r="1017" spans="12:12" customFormat="1" x14ac:dyDescent="0.25">
      <c r="L1017" s="54"/>
    </row>
    <row r="1018" spans="12:12" customFormat="1" x14ac:dyDescent="0.25">
      <c r="L1018" s="54"/>
    </row>
    <row r="1019" spans="12:12" customFormat="1" x14ac:dyDescent="0.25">
      <c r="L1019" s="54"/>
    </row>
    <row r="1020" spans="12:12" customFormat="1" x14ac:dyDescent="0.25">
      <c r="L1020" s="54"/>
    </row>
    <row r="1021" spans="12:12" customFormat="1" x14ac:dyDescent="0.25">
      <c r="L1021" s="54"/>
    </row>
    <row r="1022" spans="12:12" customFormat="1" x14ac:dyDescent="0.25">
      <c r="L1022" s="54"/>
    </row>
    <row r="1023" spans="12:12" customFormat="1" x14ac:dyDescent="0.25">
      <c r="L1023" s="54"/>
    </row>
    <row r="1024" spans="12:12" customFormat="1" x14ac:dyDescent="0.25">
      <c r="L1024" s="54"/>
    </row>
    <row r="1025" spans="12:12" customFormat="1" x14ac:dyDescent="0.25">
      <c r="L1025" s="54"/>
    </row>
    <row r="1026" spans="12:12" customFormat="1" x14ac:dyDescent="0.25">
      <c r="L1026" s="54"/>
    </row>
    <row r="1027" spans="12:12" customFormat="1" x14ac:dyDescent="0.25">
      <c r="L1027" s="54"/>
    </row>
    <row r="1028" spans="12:12" customFormat="1" x14ac:dyDescent="0.25">
      <c r="L1028" s="54"/>
    </row>
    <row r="1029" spans="12:12" customFormat="1" x14ac:dyDescent="0.25">
      <c r="L1029" s="54"/>
    </row>
    <row r="1030" spans="12:12" customFormat="1" x14ac:dyDescent="0.25">
      <c r="L1030" s="54"/>
    </row>
    <row r="1031" spans="12:12" customFormat="1" x14ac:dyDescent="0.25">
      <c r="L1031" s="54"/>
    </row>
    <row r="1032" spans="12:12" customFormat="1" x14ac:dyDescent="0.25">
      <c r="L1032" s="54"/>
    </row>
    <row r="1033" spans="12:12" customFormat="1" x14ac:dyDescent="0.25">
      <c r="L1033" s="54"/>
    </row>
    <row r="1034" spans="12:12" customFormat="1" x14ac:dyDescent="0.25">
      <c r="L1034" s="54"/>
    </row>
    <row r="1035" spans="12:12" customFormat="1" x14ac:dyDescent="0.25">
      <c r="L1035" s="54"/>
    </row>
    <row r="1036" spans="12:12" customFormat="1" x14ac:dyDescent="0.25">
      <c r="L1036" s="54"/>
    </row>
    <row r="1037" spans="12:12" customFormat="1" x14ac:dyDescent="0.25">
      <c r="L1037" s="54"/>
    </row>
    <row r="1038" spans="12:12" customFormat="1" x14ac:dyDescent="0.25">
      <c r="L1038" s="54"/>
    </row>
    <row r="1039" spans="12:12" customFormat="1" x14ac:dyDescent="0.25">
      <c r="L1039" s="54"/>
    </row>
    <row r="1040" spans="12:12" customFormat="1" x14ac:dyDescent="0.25">
      <c r="L1040" s="54"/>
    </row>
    <row r="1041" spans="12:12" customFormat="1" x14ac:dyDescent="0.25">
      <c r="L1041" s="54"/>
    </row>
    <row r="1042" spans="12:12" customFormat="1" x14ac:dyDescent="0.25">
      <c r="L1042" s="54"/>
    </row>
    <row r="1043" spans="12:12" customFormat="1" x14ac:dyDescent="0.25">
      <c r="L1043" s="54"/>
    </row>
    <row r="1044" spans="12:12" customFormat="1" x14ac:dyDescent="0.25">
      <c r="L1044" s="54"/>
    </row>
    <row r="1045" spans="12:12" customFormat="1" x14ac:dyDescent="0.25">
      <c r="L1045" s="54"/>
    </row>
    <row r="1046" spans="12:12" customFormat="1" x14ac:dyDescent="0.25">
      <c r="L1046" s="54"/>
    </row>
    <row r="1047" spans="12:12" customFormat="1" x14ac:dyDescent="0.25">
      <c r="L1047" s="54"/>
    </row>
    <row r="1048" spans="12:12" customFormat="1" x14ac:dyDescent="0.25">
      <c r="L1048" s="54"/>
    </row>
    <row r="1049" spans="12:12" customFormat="1" x14ac:dyDescent="0.25">
      <c r="L1049" s="54"/>
    </row>
    <row r="1050" spans="12:12" customFormat="1" x14ac:dyDescent="0.25">
      <c r="L1050" s="54"/>
    </row>
    <row r="1051" spans="12:12" customFormat="1" x14ac:dyDescent="0.25">
      <c r="L1051" s="54"/>
    </row>
    <row r="1052" spans="12:12" customFormat="1" x14ac:dyDescent="0.25">
      <c r="L1052" s="54"/>
    </row>
    <row r="1053" spans="12:12" customFormat="1" x14ac:dyDescent="0.25">
      <c r="L1053" s="54"/>
    </row>
    <row r="1054" spans="12:12" customFormat="1" x14ac:dyDescent="0.25">
      <c r="L1054" s="54"/>
    </row>
    <row r="1055" spans="12:12" customFormat="1" x14ac:dyDescent="0.25">
      <c r="L1055" s="54"/>
    </row>
    <row r="1056" spans="12:12" customFormat="1" x14ac:dyDescent="0.25">
      <c r="L1056" s="54"/>
    </row>
    <row r="1057" spans="12:12" customFormat="1" x14ac:dyDescent="0.25">
      <c r="L1057" s="54"/>
    </row>
    <row r="1058" spans="12:12" customFormat="1" x14ac:dyDescent="0.25">
      <c r="L1058" s="54"/>
    </row>
    <row r="1059" spans="12:12" customFormat="1" x14ac:dyDescent="0.25">
      <c r="L1059" s="54"/>
    </row>
    <row r="1060" spans="12:12" customFormat="1" x14ac:dyDescent="0.25">
      <c r="L1060" s="54"/>
    </row>
    <row r="1061" spans="12:12" customFormat="1" x14ac:dyDescent="0.25">
      <c r="L1061" s="54"/>
    </row>
    <row r="1062" spans="12:12" customFormat="1" x14ac:dyDescent="0.25">
      <c r="L1062" s="54"/>
    </row>
    <row r="1063" spans="12:12" customFormat="1" x14ac:dyDescent="0.25">
      <c r="L1063" s="54"/>
    </row>
    <row r="1064" spans="12:12" customFormat="1" x14ac:dyDescent="0.25">
      <c r="L1064" s="54"/>
    </row>
    <row r="1065" spans="12:12" customFormat="1" x14ac:dyDescent="0.25">
      <c r="L1065" s="54"/>
    </row>
    <row r="1066" spans="12:12" customFormat="1" x14ac:dyDescent="0.25">
      <c r="L1066" s="54"/>
    </row>
    <row r="1067" spans="12:12" customFormat="1" x14ac:dyDescent="0.25">
      <c r="L1067" s="54"/>
    </row>
    <row r="1068" spans="12:12" customFormat="1" x14ac:dyDescent="0.25">
      <c r="L1068" s="54"/>
    </row>
    <row r="1069" spans="12:12" customFormat="1" x14ac:dyDescent="0.25">
      <c r="L1069" s="54"/>
    </row>
    <row r="1070" spans="12:12" customFormat="1" x14ac:dyDescent="0.25">
      <c r="L1070" s="54"/>
    </row>
    <row r="1071" spans="12:12" customFormat="1" x14ac:dyDescent="0.25">
      <c r="L1071" s="54"/>
    </row>
    <row r="1072" spans="12:12" customFormat="1" x14ac:dyDescent="0.25">
      <c r="L1072" s="54"/>
    </row>
    <row r="1073" spans="12:12" customFormat="1" x14ac:dyDescent="0.25">
      <c r="L1073" s="54"/>
    </row>
    <row r="1074" spans="12:12" customFormat="1" x14ac:dyDescent="0.25">
      <c r="L1074" s="54"/>
    </row>
    <row r="1075" spans="12:12" customFormat="1" x14ac:dyDescent="0.25">
      <c r="L1075" s="54"/>
    </row>
    <row r="1076" spans="12:12" customFormat="1" x14ac:dyDescent="0.25">
      <c r="L1076" s="54"/>
    </row>
    <row r="1077" spans="12:12" customFormat="1" x14ac:dyDescent="0.25">
      <c r="L1077" s="54"/>
    </row>
    <row r="1078" spans="12:12" customFormat="1" x14ac:dyDescent="0.25">
      <c r="L1078" s="54"/>
    </row>
    <row r="1079" spans="12:12" customFormat="1" x14ac:dyDescent="0.25">
      <c r="L1079" s="54"/>
    </row>
    <row r="1080" spans="12:12" customFormat="1" x14ac:dyDescent="0.25">
      <c r="L1080" s="54"/>
    </row>
    <row r="1081" spans="12:12" customFormat="1" x14ac:dyDescent="0.25">
      <c r="L1081" s="54"/>
    </row>
    <row r="1082" spans="12:12" customFormat="1" x14ac:dyDescent="0.25">
      <c r="L1082" s="54"/>
    </row>
    <row r="1083" spans="12:12" customFormat="1" x14ac:dyDescent="0.25">
      <c r="L1083" s="54"/>
    </row>
    <row r="1084" spans="12:12" customFormat="1" x14ac:dyDescent="0.25">
      <c r="L1084" s="54"/>
    </row>
    <row r="1085" spans="12:12" customFormat="1" x14ac:dyDescent="0.25">
      <c r="L1085" s="54"/>
    </row>
    <row r="1086" spans="12:12" customFormat="1" x14ac:dyDescent="0.25">
      <c r="L1086" s="54"/>
    </row>
    <row r="1087" spans="12:12" customFormat="1" x14ac:dyDescent="0.25">
      <c r="L1087" s="54"/>
    </row>
    <row r="1088" spans="12:12" customFormat="1" x14ac:dyDescent="0.25">
      <c r="L1088" s="54"/>
    </row>
    <row r="1089" spans="12:12" customFormat="1" x14ac:dyDescent="0.25">
      <c r="L1089" s="54"/>
    </row>
    <row r="1090" spans="12:12" customFormat="1" x14ac:dyDescent="0.25">
      <c r="L1090" s="54"/>
    </row>
    <row r="1091" spans="12:12" customFormat="1" x14ac:dyDescent="0.25">
      <c r="L1091" s="54"/>
    </row>
    <row r="1092" spans="12:12" customFormat="1" x14ac:dyDescent="0.25">
      <c r="L1092" s="54"/>
    </row>
    <row r="1093" spans="12:12" customFormat="1" x14ac:dyDescent="0.25">
      <c r="L1093" s="54"/>
    </row>
    <row r="1094" spans="12:12" customFormat="1" x14ac:dyDescent="0.25">
      <c r="L1094" s="54"/>
    </row>
    <row r="1095" spans="12:12" customFormat="1" x14ac:dyDescent="0.25">
      <c r="L1095" s="54"/>
    </row>
    <row r="1096" spans="12:12" customFormat="1" x14ac:dyDescent="0.25">
      <c r="L1096" s="54"/>
    </row>
    <row r="1097" spans="12:12" customFormat="1" x14ac:dyDescent="0.25">
      <c r="L1097" s="54"/>
    </row>
    <row r="1098" spans="12:12" customFormat="1" x14ac:dyDescent="0.25">
      <c r="L1098" s="54"/>
    </row>
    <row r="1099" spans="12:12" customFormat="1" x14ac:dyDescent="0.25">
      <c r="L1099" s="54"/>
    </row>
    <row r="1100" spans="12:12" customFormat="1" x14ac:dyDescent="0.25">
      <c r="L1100" s="54"/>
    </row>
    <row r="1101" spans="12:12" customFormat="1" x14ac:dyDescent="0.25">
      <c r="L1101" s="54"/>
    </row>
    <row r="1102" spans="12:12" customFormat="1" x14ac:dyDescent="0.25">
      <c r="L1102" s="54"/>
    </row>
    <row r="1103" spans="12:12" customFormat="1" x14ac:dyDescent="0.25">
      <c r="L1103" s="54"/>
    </row>
    <row r="1104" spans="12:12" customFormat="1" x14ac:dyDescent="0.25">
      <c r="L1104" s="54"/>
    </row>
    <row r="1105" spans="12:12" customFormat="1" x14ac:dyDescent="0.25">
      <c r="L1105" s="54"/>
    </row>
    <row r="1106" spans="12:12" customFormat="1" x14ac:dyDescent="0.25">
      <c r="L1106" s="54"/>
    </row>
    <row r="1107" spans="12:12" customFormat="1" x14ac:dyDescent="0.25">
      <c r="L1107" s="54"/>
    </row>
    <row r="1108" spans="12:12" customFormat="1" x14ac:dyDescent="0.25">
      <c r="L1108" s="54"/>
    </row>
    <row r="1109" spans="12:12" customFormat="1" x14ac:dyDescent="0.25">
      <c r="L1109" s="54"/>
    </row>
    <row r="1110" spans="12:12" customFormat="1" x14ac:dyDescent="0.25">
      <c r="L1110" s="54"/>
    </row>
    <row r="1111" spans="12:12" customFormat="1" x14ac:dyDescent="0.25">
      <c r="L1111" s="54"/>
    </row>
    <row r="1112" spans="12:12" customFormat="1" x14ac:dyDescent="0.25">
      <c r="L1112" s="54"/>
    </row>
    <row r="1113" spans="12:12" customFormat="1" x14ac:dyDescent="0.25">
      <c r="L1113" s="54"/>
    </row>
    <row r="1114" spans="12:12" customFormat="1" x14ac:dyDescent="0.25">
      <c r="L1114" s="54"/>
    </row>
    <row r="1115" spans="12:12" customFormat="1" x14ac:dyDescent="0.25">
      <c r="L1115" s="54"/>
    </row>
    <row r="1116" spans="12:12" customFormat="1" x14ac:dyDescent="0.25">
      <c r="L1116" s="54"/>
    </row>
    <row r="1117" spans="12:12" customFormat="1" x14ac:dyDescent="0.25">
      <c r="L1117" s="54"/>
    </row>
    <row r="1118" spans="12:12" customFormat="1" x14ac:dyDescent="0.25">
      <c r="L1118" s="54"/>
    </row>
    <row r="1119" spans="12:12" customFormat="1" x14ac:dyDescent="0.25">
      <c r="L1119" s="54"/>
    </row>
    <row r="1120" spans="12:12" customFormat="1" x14ac:dyDescent="0.25">
      <c r="L1120" s="54"/>
    </row>
    <row r="1121" spans="12:12" customFormat="1" x14ac:dyDescent="0.25">
      <c r="L1121" s="54"/>
    </row>
    <row r="1122" spans="12:12" customFormat="1" x14ac:dyDescent="0.25">
      <c r="L1122" s="54"/>
    </row>
    <row r="1123" spans="12:12" customFormat="1" x14ac:dyDescent="0.25">
      <c r="L1123" s="54"/>
    </row>
    <row r="1124" spans="12:12" customFormat="1" x14ac:dyDescent="0.25">
      <c r="L1124" s="54"/>
    </row>
    <row r="1125" spans="12:12" customFormat="1" x14ac:dyDescent="0.25">
      <c r="L1125" s="54"/>
    </row>
    <row r="1126" spans="12:12" customFormat="1" x14ac:dyDescent="0.25">
      <c r="L1126" s="54"/>
    </row>
    <row r="1127" spans="12:12" customFormat="1" x14ac:dyDescent="0.25">
      <c r="L1127" s="54"/>
    </row>
    <row r="1128" spans="12:12" customFormat="1" x14ac:dyDescent="0.25">
      <c r="L1128" s="54"/>
    </row>
    <row r="1129" spans="12:12" customFormat="1" x14ac:dyDescent="0.25">
      <c r="L1129" s="54"/>
    </row>
    <row r="1130" spans="12:12" customFormat="1" x14ac:dyDescent="0.25">
      <c r="L1130" s="54"/>
    </row>
    <row r="1131" spans="12:12" customFormat="1" x14ac:dyDescent="0.25">
      <c r="L1131" s="54"/>
    </row>
    <row r="1132" spans="12:12" customFormat="1" x14ac:dyDescent="0.25">
      <c r="L1132" s="54"/>
    </row>
    <row r="1133" spans="12:12" customFormat="1" x14ac:dyDescent="0.25">
      <c r="L1133" s="54"/>
    </row>
    <row r="1134" spans="12:12" customFormat="1" x14ac:dyDescent="0.25">
      <c r="L1134" s="54"/>
    </row>
    <row r="1135" spans="12:12" customFormat="1" x14ac:dyDescent="0.25">
      <c r="L1135" s="54"/>
    </row>
    <row r="1136" spans="12:12" customFormat="1" x14ac:dyDescent="0.25">
      <c r="L1136" s="54"/>
    </row>
    <row r="1137" spans="12:12" customFormat="1" x14ac:dyDescent="0.25">
      <c r="L1137" s="54"/>
    </row>
    <row r="1138" spans="12:12" customFormat="1" x14ac:dyDescent="0.25">
      <c r="L1138" s="54"/>
    </row>
    <row r="1139" spans="12:12" customFormat="1" x14ac:dyDescent="0.25">
      <c r="L1139" s="54"/>
    </row>
    <row r="1140" spans="12:12" customFormat="1" x14ac:dyDescent="0.25">
      <c r="L1140" s="54"/>
    </row>
    <row r="1141" spans="12:12" customFormat="1" x14ac:dyDescent="0.25">
      <c r="L1141" s="54"/>
    </row>
    <row r="1142" spans="12:12" customFormat="1" x14ac:dyDescent="0.25">
      <c r="L1142" s="54"/>
    </row>
    <row r="1143" spans="12:12" customFormat="1" x14ac:dyDescent="0.25">
      <c r="L1143" s="54"/>
    </row>
    <row r="1144" spans="12:12" customFormat="1" x14ac:dyDescent="0.25">
      <c r="L1144" s="54"/>
    </row>
    <row r="1145" spans="12:12" customFormat="1" x14ac:dyDescent="0.25">
      <c r="L1145" s="54"/>
    </row>
    <row r="1146" spans="12:12" customFormat="1" x14ac:dyDescent="0.25">
      <c r="L1146" s="54"/>
    </row>
    <row r="1147" spans="12:12" customFormat="1" x14ac:dyDescent="0.25">
      <c r="L1147" s="54"/>
    </row>
    <row r="1148" spans="12:12" customFormat="1" x14ac:dyDescent="0.25">
      <c r="L1148" s="54"/>
    </row>
    <row r="1149" spans="12:12" customFormat="1" x14ac:dyDescent="0.25">
      <c r="L1149" s="54"/>
    </row>
    <row r="1150" spans="12:12" customFormat="1" x14ac:dyDescent="0.25">
      <c r="L1150" s="54"/>
    </row>
    <row r="1151" spans="12:12" customFormat="1" x14ac:dyDescent="0.25">
      <c r="L1151" s="54"/>
    </row>
    <row r="1152" spans="12:12" customFormat="1" x14ac:dyDescent="0.25">
      <c r="L1152" s="54"/>
    </row>
    <row r="1153" spans="12:12" customFormat="1" x14ac:dyDescent="0.25">
      <c r="L1153" s="54"/>
    </row>
    <row r="1154" spans="12:12" customFormat="1" x14ac:dyDescent="0.25">
      <c r="L1154" s="54"/>
    </row>
    <row r="1155" spans="12:12" customFormat="1" x14ac:dyDescent="0.25">
      <c r="L1155" s="54"/>
    </row>
    <row r="1156" spans="12:12" customFormat="1" x14ac:dyDescent="0.25">
      <c r="L1156" s="54"/>
    </row>
    <row r="1157" spans="12:12" customFormat="1" x14ac:dyDescent="0.25">
      <c r="L1157" s="54"/>
    </row>
    <row r="1158" spans="12:12" customFormat="1" x14ac:dyDescent="0.25">
      <c r="L1158" s="54"/>
    </row>
    <row r="1159" spans="12:12" customFormat="1" x14ac:dyDescent="0.25">
      <c r="L1159" s="54"/>
    </row>
    <row r="1160" spans="12:12" customFormat="1" x14ac:dyDescent="0.25">
      <c r="L1160" s="54"/>
    </row>
    <row r="1161" spans="12:12" customFormat="1" x14ac:dyDescent="0.25">
      <c r="L1161" s="54"/>
    </row>
    <row r="1162" spans="12:12" customFormat="1" x14ac:dyDescent="0.25">
      <c r="L1162" s="54"/>
    </row>
    <row r="1163" spans="12:12" customFormat="1" x14ac:dyDescent="0.25">
      <c r="L1163" s="54"/>
    </row>
    <row r="1164" spans="12:12" customFormat="1" x14ac:dyDescent="0.25">
      <c r="L1164" s="54"/>
    </row>
    <row r="1165" spans="12:12" customFormat="1" x14ac:dyDescent="0.25">
      <c r="L1165" s="54"/>
    </row>
    <row r="1166" spans="12:12" customFormat="1" x14ac:dyDescent="0.25">
      <c r="L1166" s="54"/>
    </row>
    <row r="1167" spans="12:12" customFormat="1" x14ac:dyDescent="0.25">
      <c r="L1167" s="54"/>
    </row>
    <row r="1168" spans="12:12" customFormat="1" x14ac:dyDescent="0.25">
      <c r="L1168" s="54"/>
    </row>
    <row r="1169" spans="12:12" customFormat="1" x14ac:dyDescent="0.25">
      <c r="L1169" s="54"/>
    </row>
    <row r="1170" spans="12:12" customFormat="1" x14ac:dyDescent="0.25">
      <c r="L1170" s="54"/>
    </row>
    <row r="1171" spans="12:12" customFormat="1" x14ac:dyDescent="0.25">
      <c r="L1171" s="54"/>
    </row>
    <row r="1172" spans="12:12" customFormat="1" x14ac:dyDescent="0.25">
      <c r="L1172" s="54"/>
    </row>
    <row r="1173" spans="12:12" customFormat="1" x14ac:dyDescent="0.25">
      <c r="L1173" s="54"/>
    </row>
    <row r="1174" spans="12:12" customFormat="1" x14ac:dyDescent="0.25">
      <c r="L1174" s="54"/>
    </row>
    <row r="1175" spans="12:12" customFormat="1" x14ac:dyDescent="0.25">
      <c r="L1175" s="54"/>
    </row>
    <row r="1176" spans="12:12" customFormat="1" x14ac:dyDescent="0.25">
      <c r="L1176" s="54"/>
    </row>
    <row r="1177" spans="12:12" customFormat="1" x14ac:dyDescent="0.25">
      <c r="L1177" s="54"/>
    </row>
    <row r="1178" spans="12:12" customFormat="1" x14ac:dyDescent="0.25">
      <c r="L1178" s="54"/>
    </row>
    <row r="1179" spans="12:12" customFormat="1" x14ac:dyDescent="0.25">
      <c r="L1179" s="54"/>
    </row>
    <row r="1180" spans="12:12" customFormat="1" x14ac:dyDescent="0.25">
      <c r="L1180" s="54"/>
    </row>
    <row r="1181" spans="12:12" customFormat="1" x14ac:dyDescent="0.25">
      <c r="L1181" s="54"/>
    </row>
    <row r="1182" spans="12:12" customFormat="1" x14ac:dyDescent="0.25">
      <c r="L1182" s="54"/>
    </row>
    <row r="1183" spans="12:12" customFormat="1" x14ac:dyDescent="0.25">
      <c r="L1183" s="54"/>
    </row>
    <row r="1184" spans="12:12" customFormat="1" x14ac:dyDescent="0.25">
      <c r="L1184" s="54"/>
    </row>
    <row r="1185" spans="12:12" customFormat="1" x14ac:dyDescent="0.25">
      <c r="L1185" s="54"/>
    </row>
    <row r="1186" spans="12:12" customFormat="1" x14ac:dyDescent="0.25">
      <c r="L1186" s="54"/>
    </row>
    <row r="1187" spans="12:12" customFormat="1" x14ac:dyDescent="0.25">
      <c r="L1187" s="54"/>
    </row>
    <row r="1188" spans="12:12" customFormat="1" x14ac:dyDescent="0.25">
      <c r="L1188" s="54"/>
    </row>
    <row r="1189" spans="12:12" customFormat="1" x14ac:dyDescent="0.25">
      <c r="L1189" s="54"/>
    </row>
    <row r="1190" spans="12:12" customFormat="1" x14ac:dyDescent="0.25">
      <c r="L1190" s="54"/>
    </row>
    <row r="1191" spans="12:12" customFormat="1" x14ac:dyDescent="0.25">
      <c r="L1191" s="54"/>
    </row>
    <row r="1192" spans="12:12" customFormat="1" x14ac:dyDescent="0.25">
      <c r="L1192" s="54"/>
    </row>
    <row r="1193" spans="12:12" customFormat="1" x14ac:dyDescent="0.25">
      <c r="L1193" s="54"/>
    </row>
    <row r="1194" spans="12:12" customFormat="1" x14ac:dyDescent="0.25">
      <c r="L1194" s="54"/>
    </row>
    <row r="1195" spans="12:12" customFormat="1" x14ac:dyDescent="0.25">
      <c r="L1195" s="54"/>
    </row>
    <row r="1196" spans="12:12" customFormat="1" x14ac:dyDescent="0.25">
      <c r="L1196" s="54"/>
    </row>
    <row r="1197" spans="12:12" customFormat="1" x14ac:dyDescent="0.25">
      <c r="L1197" s="54"/>
    </row>
    <row r="1198" spans="12:12" customFormat="1" x14ac:dyDescent="0.25">
      <c r="L1198" s="54"/>
    </row>
    <row r="1199" spans="12:12" customFormat="1" x14ac:dyDescent="0.25">
      <c r="L1199" s="54"/>
    </row>
    <row r="1200" spans="12:12" customFormat="1" x14ac:dyDescent="0.25">
      <c r="L1200" s="54"/>
    </row>
    <row r="1201" spans="12:12" customFormat="1" x14ac:dyDescent="0.25">
      <c r="L1201" s="54"/>
    </row>
    <row r="1202" spans="12:12" customFormat="1" x14ac:dyDescent="0.25">
      <c r="L1202" s="54"/>
    </row>
    <row r="1203" spans="12:12" customFormat="1" x14ac:dyDescent="0.25">
      <c r="L1203" s="54"/>
    </row>
    <row r="1204" spans="12:12" customFormat="1" x14ac:dyDescent="0.25">
      <c r="L1204" s="54"/>
    </row>
    <row r="1205" spans="12:12" customFormat="1" x14ac:dyDescent="0.25">
      <c r="L1205" s="54"/>
    </row>
    <row r="1206" spans="12:12" customFormat="1" x14ac:dyDescent="0.25">
      <c r="L1206" s="54"/>
    </row>
    <row r="1207" spans="12:12" customFormat="1" x14ac:dyDescent="0.25">
      <c r="L1207" s="54"/>
    </row>
    <row r="1208" spans="12:12" customFormat="1" x14ac:dyDescent="0.25">
      <c r="L1208" s="54"/>
    </row>
    <row r="1209" spans="12:12" customFormat="1" x14ac:dyDescent="0.25">
      <c r="L1209" s="54"/>
    </row>
    <row r="1210" spans="12:12" customFormat="1" x14ac:dyDescent="0.25">
      <c r="L1210" s="54"/>
    </row>
    <row r="1211" spans="12:12" customFormat="1" x14ac:dyDescent="0.25">
      <c r="L1211" s="54"/>
    </row>
    <row r="1212" spans="12:12" customFormat="1" x14ac:dyDescent="0.25">
      <c r="L1212" s="54"/>
    </row>
    <row r="1213" spans="12:12" customFormat="1" x14ac:dyDescent="0.25">
      <c r="L1213" s="54"/>
    </row>
    <row r="1214" spans="12:12" customFormat="1" x14ac:dyDescent="0.25">
      <c r="L1214" s="54"/>
    </row>
    <row r="1215" spans="12:12" customFormat="1" x14ac:dyDescent="0.25">
      <c r="L1215" s="54"/>
    </row>
    <row r="1216" spans="12:12" customFormat="1" x14ac:dyDescent="0.25">
      <c r="L1216" s="54"/>
    </row>
    <row r="1217" spans="12:12" customFormat="1" x14ac:dyDescent="0.25">
      <c r="L1217" s="54"/>
    </row>
    <row r="1218" spans="12:12" customFormat="1" x14ac:dyDescent="0.25">
      <c r="L1218" s="54"/>
    </row>
    <row r="1219" spans="12:12" customFormat="1" x14ac:dyDescent="0.25">
      <c r="L1219" s="54"/>
    </row>
    <row r="1220" spans="12:12" customFormat="1" x14ac:dyDescent="0.25">
      <c r="L1220" s="54"/>
    </row>
    <row r="1221" spans="12:12" customFormat="1" x14ac:dyDescent="0.25">
      <c r="L1221" s="54"/>
    </row>
    <row r="1222" spans="12:12" customFormat="1" x14ac:dyDescent="0.25">
      <c r="L1222" s="54"/>
    </row>
    <row r="1223" spans="12:12" customFormat="1" x14ac:dyDescent="0.25">
      <c r="L1223" s="54"/>
    </row>
    <row r="1224" spans="12:12" customFormat="1" x14ac:dyDescent="0.25">
      <c r="L1224" s="54"/>
    </row>
    <row r="1225" spans="12:12" customFormat="1" x14ac:dyDescent="0.25">
      <c r="L1225" s="54"/>
    </row>
    <row r="1226" spans="12:12" customFormat="1" x14ac:dyDescent="0.25">
      <c r="L1226" s="54"/>
    </row>
    <row r="1227" spans="12:12" customFormat="1" x14ac:dyDescent="0.25">
      <c r="L1227" s="54"/>
    </row>
    <row r="1228" spans="12:12" customFormat="1" x14ac:dyDescent="0.25">
      <c r="L1228" s="54"/>
    </row>
    <row r="1229" spans="12:12" customFormat="1" x14ac:dyDescent="0.25">
      <c r="L1229" s="54"/>
    </row>
    <row r="1230" spans="12:12" customFormat="1" x14ac:dyDescent="0.25">
      <c r="L1230" s="54"/>
    </row>
    <row r="1231" spans="12:12" customFormat="1" x14ac:dyDescent="0.25">
      <c r="L1231" s="54"/>
    </row>
    <row r="1232" spans="12:12" customFormat="1" x14ac:dyDescent="0.25">
      <c r="L1232" s="54"/>
    </row>
    <row r="1233" spans="12:12" customFormat="1" x14ac:dyDescent="0.25">
      <c r="L1233" s="54"/>
    </row>
    <row r="1234" spans="12:12" customFormat="1" x14ac:dyDescent="0.25">
      <c r="L1234" s="54"/>
    </row>
    <row r="1235" spans="12:12" customFormat="1" x14ac:dyDescent="0.25">
      <c r="L1235" s="54"/>
    </row>
    <row r="1236" spans="12:12" customFormat="1" x14ac:dyDescent="0.25">
      <c r="L1236" s="54"/>
    </row>
    <row r="1237" spans="12:12" customFormat="1" x14ac:dyDescent="0.25">
      <c r="L1237" s="54"/>
    </row>
    <row r="1238" spans="12:12" customFormat="1" x14ac:dyDescent="0.25">
      <c r="L1238" s="54"/>
    </row>
    <row r="1239" spans="12:12" customFormat="1" x14ac:dyDescent="0.25">
      <c r="L1239" s="54"/>
    </row>
    <row r="1240" spans="12:12" customFormat="1" x14ac:dyDescent="0.25">
      <c r="L1240" s="54"/>
    </row>
    <row r="1241" spans="12:12" customFormat="1" x14ac:dyDescent="0.25">
      <c r="L1241" s="54"/>
    </row>
    <row r="1242" spans="12:12" customFormat="1" x14ac:dyDescent="0.25">
      <c r="L1242" s="54"/>
    </row>
    <row r="1243" spans="12:12" customFormat="1" x14ac:dyDescent="0.25">
      <c r="L1243" s="54"/>
    </row>
    <row r="1244" spans="12:12" customFormat="1" x14ac:dyDescent="0.25">
      <c r="L1244" s="54"/>
    </row>
    <row r="1245" spans="12:12" customFormat="1" x14ac:dyDescent="0.25">
      <c r="L1245" s="54"/>
    </row>
    <row r="1246" spans="12:12" customFormat="1" x14ac:dyDescent="0.25">
      <c r="L1246" s="54"/>
    </row>
    <row r="1247" spans="12:12" customFormat="1" x14ac:dyDescent="0.25">
      <c r="L1247" s="54"/>
    </row>
    <row r="1248" spans="12:12" customFormat="1" x14ac:dyDescent="0.25">
      <c r="L1248" s="54"/>
    </row>
    <row r="1249" spans="12:12" customFormat="1" x14ac:dyDescent="0.25">
      <c r="L1249" s="54"/>
    </row>
    <row r="1250" spans="12:12" customFormat="1" x14ac:dyDescent="0.25">
      <c r="L1250" s="54"/>
    </row>
    <row r="1251" spans="12:12" customFormat="1" x14ac:dyDescent="0.25">
      <c r="L1251" s="54"/>
    </row>
    <row r="1252" spans="12:12" customFormat="1" x14ac:dyDescent="0.25">
      <c r="L1252" s="54"/>
    </row>
    <row r="1253" spans="12:12" customFormat="1" x14ac:dyDescent="0.25">
      <c r="L1253" s="54"/>
    </row>
    <row r="1254" spans="12:12" customFormat="1" x14ac:dyDescent="0.25">
      <c r="L1254" s="54"/>
    </row>
    <row r="1255" spans="12:12" customFormat="1" x14ac:dyDescent="0.25">
      <c r="L1255" s="54"/>
    </row>
    <row r="1256" spans="12:12" customFormat="1" x14ac:dyDescent="0.25">
      <c r="L1256" s="54"/>
    </row>
    <row r="1257" spans="12:12" customFormat="1" x14ac:dyDescent="0.25">
      <c r="L1257" s="54"/>
    </row>
    <row r="1258" spans="12:12" customFormat="1" x14ac:dyDescent="0.25">
      <c r="L1258" s="54"/>
    </row>
    <row r="1259" spans="12:12" customFormat="1" x14ac:dyDescent="0.25">
      <c r="L1259" s="54"/>
    </row>
    <row r="1260" spans="12:12" customFormat="1" x14ac:dyDescent="0.25">
      <c r="L1260" s="54"/>
    </row>
    <row r="1261" spans="12:12" customFormat="1" x14ac:dyDescent="0.25">
      <c r="L1261" s="54"/>
    </row>
    <row r="1262" spans="12:12" customFormat="1" x14ac:dyDescent="0.25">
      <c r="L1262" s="54"/>
    </row>
    <row r="1263" spans="12:12" customFormat="1" x14ac:dyDescent="0.25">
      <c r="L1263" s="54"/>
    </row>
    <row r="1264" spans="12:12" customFormat="1" x14ac:dyDescent="0.25">
      <c r="L1264" s="54"/>
    </row>
    <row r="1265" spans="12:12" customFormat="1" x14ac:dyDescent="0.25">
      <c r="L1265" s="54"/>
    </row>
    <row r="1266" spans="12:12" customFormat="1" x14ac:dyDescent="0.25">
      <c r="L1266" s="54"/>
    </row>
    <row r="1267" spans="12:12" customFormat="1" x14ac:dyDescent="0.25">
      <c r="L1267" s="54"/>
    </row>
    <row r="1268" spans="12:12" customFormat="1" x14ac:dyDescent="0.25">
      <c r="L1268" s="54"/>
    </row>
    <row r="1269" spans="12:12" customFormat="1" x14ac:dyDescent="0.25">
      <c r="L1269" s="54"/>
    </row>
    <row r="1270" spans="12:12" customFormat="1" x14ac:dyDescent="0.25">
      <c r="L1270" s="54"/>
    </row>
    <row r="1271" spans="12:12" customFormat="1" x14ac:dyDescent="0.25">
      <c r="L1271" s="54"/>
    </row>
    <row r="1272" spans="12:12" customFormat="1" x14ac:dyDescent="0.25">
      <c r="L1272" s="54"/>
    </row>
    <row r="1273" spans="12:12" customFormat="1" x14ac:dyDescent="0.25">
      <c r="L1273" s="54"/>
    </row>
    <row r="1274" spans="12:12" customFormat="1" x14ac:dyDescent="0.25">
      <c r="L1274" s="54"/>
    </row>
    <row r="1275" spans="12:12" customFormat="1" x14ac:dyDescent="0.25">
      <c r="L1275" s="54"/>
    </row>
    <row r="1276" spans="12:12" customFormat="1" x14ac:dyDescent="0.25">
      <c r="L1276" s="54"/>
    </row>
    <row r="1277" spans="12:12" customFormat="1" x14ac:dyDescent="0.25">
      <c r="L1277" s="54"/>
    </row>
    <row r="1278" spans="12:12" customFormat="1" x14ac:dyDescent="0.25">
      <c r="L1278" s="54"/>
    </row>
    <row r="1279" spans="12:12" customFormat="1" x14ac:dyDescent="0.25">
      <c r="L1279" s="54"/>
    </row>
    <row r="1280" spans="12:12" customFormat="1" x14ac:dyDescent="0.25">
      <c r="L1280" s="54"/>
    </row>
    <row r="1281" spans="12:12" customFormat="1" x14ac:dyDescent="0.25">
      <c r="L1281" s="54"/>
    </row>
    <row r="1282" spans="12:12" customFormat="1" x14ac:dyDescent="0.25">
      <c r="L1282" s="54"/>
    </row>
    <row r="1283" spans="12:12" customFormat="1" x14ac:dyDescent="0.25">
      <c r="L1283" s="54"/>
    </row>
    <row r="1284" spans="12:12" customFormat="1" x14ac:dyDescent="0.25">
      <c r="L1284" s="54"/>
    </row>
    <row r="1285" spans="12:12" customFormat="1" x14ac:dyDescent="0.25">
      <c r="L1285" s="54"/>
    </row>
    <row r="1286" spans="12:12" customFormat="1" x14ac:dyDescent="0.25">
      <c r="L1286" s="54"/>
    </row>
    <row r="1287" spans="12:12" customFormat="1" x14ac:dyDescent="0.25">
      <c r="L1287" s="54"/>
    </row>
    <row r="1288" spans="12:12" customFormat="1" x14ac:dyDescent="0.25">
      <c r="L1288" s="54"/>
    </row>
    <row r="1289" spans="12:12" customFormat="1" x14ac:dyDescent="0.25">
      <c r="L1289" s="54"/>
    </row>
    <row r="1290" spans="12:12" customFormat="1" x14ac:dyDescent="0.25">
      <c r="L1290" s="54"/>
    </row>
    <row r="1291" spans="12:12" customFormat="1" x14ac:dyDescent="0.25">
      <c r="L1291" s="54"/>
    </row>
    <row r="1292" spans="12:12" customFormat="1" x14ac:dyDescent="0.25">
      <c r="L1292" s="54"/>
    </row>
    <row r="1293" spans="12:12" customFormat="1" x14ac:dyDescent="0.25">
      <c r="L1293" s="54"/>
    </row>
    <row r="1294" spans="12:12" customFormat="1" x14ac:dyDescent="0.25">
      <c r="L1294" s="54"/>
    </row>
    <row r="1295" spans="12:12" customFormat="1" x14ac:dyDescent="0.25">
      <c r="L1295" s="54"/>
    </row>
    <row r="1296" spans="12:12" customFormat="1" x14ac:dyDescent="0.25">
      <c r="L1296" s="54"/>
    </row>
    <row r="1297" spans="12:12" customFormat="1" x14ac:dyDescent="0.25">
      <c r="L1297" s="54"/>
    </row>
    <row r="1298" spans="12:12" customFormat="1" x14ac:dyDescent="0.25">
      <c r="L1298" s="54"/>
    </row>
    <row r="1299" spans="12:12" customFormat="1" x14ac:dyDescent="0.25">
      <c r="L1299" s="54"/>
    </row>
    <row r="1300" spans="12:12" customFormat="1" x14ac:dyDescent="0.25">
      <c r="L1300" s="54"/>
    </row>
    <row r="1301" spans="12:12" customFormat="1" x14ac:dyDescent="0.25">
      <c r="L1301" s="54"/>
    </row>
    <row r="1302" spans="12:12" customFormat="1" x14ac:dyDescent="0.25">
      <c r="L1302" s="54"/>
    </row>
    <row r="1303" spans="12:12" customFormat="1" x14ac:dyDescent="0.25">
      <c r="L1303" s="54"/>
    </row>
    <row r="1304" spans="12:12" customFormat="1" x14ac:dyDescent="0.25">
      <c r="L1304" s="54"/>
    </row>
    <row r="1305" spans="12:12" customFormat="1" x14ac:dyDescent="0.25">
      <c r="L1305" s="54"/>
    </row>
    <row r="1306" spans="12:12" customFormat="1" x14ac:dyDescent="0.25">
      <c r="L1306" s="54"/>
    </row>
    <row r="1307" spans="12:12" customFormat="1" x14ac:dyDescent="0.25">
      <c r="L1307" s="54"/>
    </row>
    <row r="1308" spans="12:12" customFormat="1" x14ac:dyDescent="0.25">
      <c r="L1308" s="54"/>
    </row>
    <row r="1309" spans="12:12" customFormat="1" x14ac:dyDescent="0.25">
      <c r="L1309" s="54"/>
    </row>
    <row r="1310" spans="12:12" customFormat="1" x14ac:dyDescent="0.25">
      <c r="L1310" s="54"/>
    </row>
    <row r="1311" spans="12:12" customFormat="1" x14ac:dyDescent="0.25">
      <c r="L1311" s="54"/>
    </row>
    <row r="1312" spans="12:12" customFormat="1" x14ac:dyDescent="0.25">
      <c r="L1312" s="54"/>
    </row>
    <row r="1313" spans="12:12" customFormat="1" x14ac:dyDescent="0.25">
      <c r="L1313" s="54"/>
    </row>
    <row r="1314" spans="12:12" customFormat="1" x14ac:dyDescent="0.25">
      <c r="L1314" s="54"/>
    </row>
    <row r="1315" spans="12:12" customFormat="1" x14ac:dyDescent="0.25">
      <c r="L1315" s="54"/>
    </row>
    <row r="1316" spans="12:12" customFormat="1" x14ac:dyDescent="0.25">
      <c r="L1316" s="54"/>
    </row>
    <row r="1317" spans="12:12" customFormat="1" x14ac:dyDescent="0.25">
      <c r="L1317" s="54"/>
    </row>
    <row r="1318" spans="12:12" customFormat="1" x14ac:dyDescent="0.25">
      <c r="L1318" s="54"/>
    </row>
    <row r="1319" spans="12:12" customFormat="1" x14ac:dyDescent="0.25">
      <c r="L1319" s="54"/>
    </row>
    <row r="1320" spans="12:12" customFormat="1" x14ac:dyDescent="0.25">
      <c r="L1320" s="54"/>
    </row>
    <row r="1321" spans="12:12" customFormat="1" x14ac:dyDescent="0.25">
      <c r="L1321" s="54"/>
    </row>
    <row r="1322" spans="12:12" customFormat="1" x14ac:dyDescent="0.25">
      <c r="L1322" s="54"/>
    </row>
    <row r="1323" spans="12:12" customFormat="1" x14ac:dyDescent="0.25">
      <c r="L1323" s="54"/>
    </row>
    <row r="1324" spans="12:12" customFormat="1" x14ac:dyDescent="0.25">
      <c r="L1324" s="54"/>
    </row>
    <row r="1325" spans="12:12" customFormat="1" x14ac:dyDescent="0.25">
      <c r="L1325" s="54"/>
    </row>
    <row r="1326" spans="12:12" customFormat="1" x14ac:dyDescent="0.25">
      <c r="L1326" s="54"/>
    </row>
    <row r="1327" spans="12:12" customFormat="1" x14ac:dyDescent="0.25">
      <c r="L1327" s="54"/>
    </row>
    <row r="1328" spans="12:12" customFormat="1" x14ac:dyDescent="0.25">
      <c r="L1328" s="54"/>
    </row>
    <row r="1329" spans="12:12" customFormat="1" x14ac:dyDescent="0.25">
      <c r="L1329" s="54"/>
    </row>
    <row r="1330" spans="12:12" customFormat="1" x14ac:dyDescent="0.25">
      <c r="L1330" s="54"/>
    </row>
    <row r="1331" spans="12:12" customFormat="1" x14ac:dyDescent="0.25">
      <c r="L1331" s="54"/>
    </row>
    <row r="1332" spans="12:12" customFormat="1" x14ac:dyDescent="0.25">
      <c r="L1332" s="54"/>
    </row>
    <row r="1333" spans="12:12" customFormat="1" x14ac:dyDescent="0.25">
      <c r="L1333" s="54"/>
    </row>
    <row r="1334" spans="12:12" customFormat="1" x14ac:dyDescent="0.25">
      <c r="L1334" s="54"/>
    </row>
    <row r="1335" spans="12:12" customFormat="1" x14ac:dyDescent="0.25">
      <c r="L1335" s="54"/>
    </row>
    <row r="1336" spans="12:12" customFormat="1" x14ac:dyDescent="0.25">
      <c r="L1336" s="54"/>
    </row>
    <row r="1337" spans="12:12" customFormat="1" x14ac:dyDescent="0.25">
      <c r="L1337" s="54"/>
    </row>
    <row r="1338" spans="12:12" customFormat="1" x14ac:dyDescent="0.25">
      <c r="L1338" s="54"/>
    </row>
    <row r="1339" spans="12:12" customFormat="1" x14ac:dyDescent="0.25">
      <c r="L1339" s="54"/>
    </row>
    <row r="1340" spans="12:12" customFormat="1" x14ac:dyDescent="0.25">
      <c r="L1340" s="54"/>
    </row>
    <row r="1341" spans="12:12" customFormat="1" x14ac:dyDescent="0.25">
      <c r="L1341" s="54"/>
    </row>
    <row r="1342" spans="12:12" customFormat="1" x14ac:dyDescent="0.25">
      <c r="L1342" s="54"/>
    </row>
    <row r="1343" spans="12:12" customFormat="1" x14ac:dyDescent="0.25">
      <c r="L1343" s="54"/>
    </row>
    <row r="1344" spans="12:12" customFormat="1" x14ac:dyDescent="0.25">
      <c r="L1344" s="54"/>
    </row>
    <row r="1345" spans="12:12" customFormat="1" x14ac:dyDescent="0.25">
      <c r="L1345" s="54"/>
    </row>
    <row r="1346" spans="12:12" customFormat="1" x14ac:dyDescent="0.25">
      <c r="L1346" s="54"/>
    </row>
    <row r="1347" spans="12:12" customFormat="1" x14ac:dyDescent="0.25">
      <c r="L1347" s="54"/>
    </row>
    <row r="1348" spans="12:12" customFormat="1" x14ac:dyDescent="0.25">
      <c r="L1348" s="54"/>
    </row>
    <row r="1349" spans="12:12" customFormat="1" x14ac:dyDescent="0.25">
      <c r="L1349" s="54"/>
    </row>
    <row r="1350" spans="12:12" customFormat="1" x14ac:dyDescent="0.25">
      <c r="L1350" s="54"/>
    </row>
    <row r="1351" spans="12:12" customFormat="1" x14ac:dyDescent="0.25">
      <c r="L1351" s="54"/>
    </row>
    <row r="1352" spans="12:12" customFormat="1" x14ac:dyDescent="0.25">
      <c r="L1352" s="54"/>
    </row>
    <row r="1353" spans="12:12" customFormat="1" x14ac:dyDescent="0.25">
      <c r="L1353" s="54"/>
    </row>
    <row r="1354" spans="12:12" customFormat="1" x14ac:dyDescent="0.25">
      <c r="L1354" s="54"/>
    </row>
    <row r="1355" spans="12:12" customFormat="1" x14ac:dyDescent="0.25">
      <c r="L1355" s="54"/>
    </row>
    <row r="1356" spans="12:12" customFormat="1" x14ac:dyDescent="0.25">
      <c r="L1356" s="54"/>
    </row>
    <row r="1357" spans="12:12" customFormat="1" x14ac:dyDescent="0.25">
      <c r="L1357" s="54"/>
    </row>
    <row r="1358" spans="12:12" customFormat="1" x14ac:dyDescent="0.25">
      <c r="L1358" s="54"/>
    </row>
    <row r="1359" spans="12:12" customFormat="1" x14ac:dyDescent="0.25">
      <c r="L1359" s="54"/>
    </row>
    <row r="1360" spans="12:12" customFormat="1" x14ac:dyDescent="0.25">
      <c r="L1360" s="54"/>
    </row>
    <row r="1361" spans="12:12" customFormat="1" x14ac:dyDescent="0.25">
      <c r="L1361" s="54"/>
    </row>
    <row r="1362" spans="12:12" customFormat="1" x14ac:dyDescent="0.25">
      <c r="L1362" s="54"/>
    </row>
    <row r="1363" spans="12:12" customFormat="1" x14ac:dyDescent="0.25">
      <c r="L1363" s="54"/>
    </row>
    <row r="1364" spans="12:12" customFormat="1" x14ac:dyDescent="0.25">
      <c r="L1364" s="54"/>
    </row>
    <row r="1365" spans="12:12" customFormat="1" x14ac:dyDescent="0.25">
      <c r="L1365" s="54"/>
    </row>
    <row r="1366" spans="12:12" customFormat="1" x14ac:dyDescent="0.25">
      <c r="L1366" s="54"/>
    </row>
    <row r="1367" spans="12:12" customFormat="1" x14ac:dyDescent="0.25">
      <c r="L1367" s="54"/>
    </row>
    <row r="1368" spans="12:12" customFormat="1" x14ac:dyDescent="0.25">
      <c r="L1368" s="54"/>
    </row>
    <row r="1369" spans="12:12" customFormat="1" x14ac:dyDescent="0.25">
      <c r="L1369" s="54"/>
    </row>
    <row r="1370" spans="12:12" customFormat="1" x14ac:dyDescent="0.25">
      <c r="L1370" s="54"/>
    </row>
    <row r="1371" spans="12:12" customFormat="1" x14ac:dyDescent="0.25">
      <c r="L1371" s="54"/>
    </row>
    <row r="1372" spans="12:12" customFormat="1" x14ac:dyDescent="0.25">
      <c r="L1372" s="54"/>
    </row>
    <row r="1373" spans="12:12" customFormat="1" x14ac:dyDescent="0.25">
      <c r="L1373" s="54"/>
    </row>
    <row r="1374" spans="12:12" customFormat="1" x14ac:dyDescent="0.25">
      <c r="L1374" s="54"/>
    </row>
    <row r="1375" spans="12:12" customFormat="1" x14ac:dyDescent="0.25">
      <c r="L1375" s="54"/>
    </row>
    <row r="1376" spans="12:12" customFormat="1" x14ac:dyDescent="0.25">
      <c r="L1376" s="54"/>
    </row>
    <row r="1377" spans="12:12" customFormat="1" x14ac:dyDescent="0.25">
      <c r="L1377" s="54"/>
    </row>
    <row r="1378" spans="12:12" customFormat="1" x14ac:dyDescent="0.25">
      <c r="L1378" s="54"/>
    </row>
    <row r="1379" spans="12:12" customFormat="1" x14ac:dyDescent="0.25">
      <c r="L1379" s="54"/>
    </row>
    <row r="1380" spans="12:12" customFormat="1" x14ac:dyDescent="0.25">
      <c r="L1380" s="54"/>
    </row>
    <row r="1381" spans="12:12" customFormat="1" x14ac:dyDescent="0.25">
      <c r="L1381" s="54"/>
    </row>
    <row r="1382" spans="12:12" customFormat="1" x14ac:dyDescent="0.25">
      <c r="L1382" s="54"/>
    </row>
    <row r="1383" spans="12:12" customFormat="1" x14ac:dyDescent="0.25">
      <c r="L1383" s="54"/>
    </row>
    <row r="1384" spans="12:12" customFormat="1" x14ac:dyDescent="0.25">
      <c r="L1384" s="54"/>
    </row>
    <row r="1385" spans="12:12" customFormat="1" x14ac:dyDescent="0.25">
      <c r="L1385" s="54"/>
    </row>
    <row r="1386" spans="12:12" customFormat="1" x14ac:dyDescent="0.25">
      <c r="L1386" s="54"/>
    </row>
    <row r="1387" spans="12:12" customFormat="1" x14ac:dyDescent="0.25">
      <c r="L1387" s="54"/>
    </row>
    <row r="1388" spans="12:12" customFormat="1" x14ac:dyDescent="0.25">
      <c r="L1388" s="54"/>
    </row>
    <row r="1389" spans="12:12" customFormat="1" x14ac:dyDescent="0.25">
      <c r="L1389" s="54"/>
    </row>
    <row r="1390" spans="12:12" customFormat="1" x14ac:dyDescent="0.25">
      <c r="L1390" s="54"/>
    </row>
    <row r="1391" spans="12:12" customFormat="1" x14ac:dyDescent="0.25">
      <c r="L1391" s="54"/>
    </row>
    <row r="1392" spans="12:12" customFormat="1" x14ac:dyDescent="0.25">
      <c r="L1392" s="54"/>
    </row>
    <row r="1393" spans="12:12" customFormat="1" x14ac:dyDescent="0.25">
      <c r="L1393" s="54"/>
    </row>
    <row r="1394" spans="12:12" customFormat="1" x14ac:dyDescent="0.25">
      <c r="L1394" s="54"/>
    </row>
    <row r="1395" spans="12:12" customFormat="1" x14ac:dyDescent="0.25">
      <c r="L1395" s="54"/>
    </row>
    <row r="1396" spans="12:12" customFormat="1" x14ac:dyDescent="0.25">
      <c r="L1396" s="54"/>
    </row>
    <row r="1397" spans="12:12" customFormat="1" x14ac:dyDescent="0.25">
      <c r="L1397" s="54"/>
    </row>
    <row r="1398" spans="12:12" customFormat="1" x14ac:dyDescent="0.25">
      <c r="L1398" s="54"/>
    </row>
    <row r="1399" spans="12:12" customFormat="1" x14ac:dyDescent="0.25">
      <c r="L1399" s="54"/>
    </row>
    <row r="1400" spans="12:12" customFormat="1" x14ac:dyDescent="0.25">
      <c r="L1400" s="54"/>
    </row>
    <row r="1401" spans="12:12" customFormat="1" x14ac:dyDescent="0.25">
      <c r="L1401" s="54"/>
    </row>
    <row r="1402" spans="12:12" customFormat="1" x14ac:dyDescent="0.25">
      <c r="L1402" s="54"/>
    </row>
    <row r="1403" spans="12:12" customFormat="1" x14ac:dyDescent="0.25">
      <c r="L1403" s="54"/>
    </row>
    <row r="1404" spans="12:12" customFormat="1" x14ac:dyDescent="0.25">
      <c r="L1404" s="54"/>
    </row>
    <row r="1405" spans="12:12" customFormat="1" x14ac:dyDescent="0.25">
      <c r="L1405" s="54"/>
    </row>
    <row r="1406" spans="12:12" customFormat="1" x14ac:dyDescent="0.25">
      <c r="L1406" s="54"/>
    </row>
    <row r="1407" spans="12:12" customFormat="1" x14ac:dyDescent="0.25">
      <c r="L1407" s="54"/>
    </row>
    <row r="1408" spans="12:12" customFormat="1" x14ac:dyDescent="0.25">
      <c r="L1408" s="54"/>
    </row>
    <row r="1409" spans="12:12" customFormat="1" x14ac:dyDescent="0.25">
      <c r="L1409" s="54"/>
    </row>
    <row r="1410" spans="12:12" customFormat="1" x14ac:dyDescent="0.25">
      <c r="L1410" s="54"/>
    </row>
    <row r="1411" spans="12:12" customFormat="1" x14ac:dyDescent="0.25">
      <c r="L1411" s="54"/>
    </row>
    <row r="1412" spans="12:12" customFormat="1" x14ac:dyDescent="0.25">
      <c r="L1412" s="54"/>
    </row>
    <row r="1413" spans="12:12" customFormat="1" x14ac:dyDescent="0.25">
      <c r="L1413" s="54"/>
    </row>
    <row r="1414" spans="12:12" customFormat="1" x14ac:dyDescent="0.25">
      <c r="L1414" s="54"/>
    </row>
    <row r="1415" spans="12:12" customFormat="1" x14ac:dyDescent="0.25">
      <c r="L1415" s="54"/>
    </row>
    <row r="1416" spans="12:12" customFormat="1" x14ac:dyDescent="0.25">
      <c r="L1416" s="54"/>
    </row>
    <row r="1417" spans="12:12" customFormat="1" x14ac:dyDescent="0.25">
      <c r="L1417" s="54"/>
    </row>
    <row r="1418" spans="12:12" customFormat="1" x14ac:dyDescent="0.25">
      <c r="L1418" s="54"/>
    </row>
    <row r="1419" spans="12:12" customFormat="1" x14ac:dyDescent="0.25">
      <c r="L1419" s="54"/>
    </row>
    <row r="1420" spans="12:12" customFormat="1" x14ac:dyDescent="0.25">
      <c r="L1420" s="54"/>
    </row>
    <row r="1421" spans="12:12" customFormat="1" x14ac:dyDescent="0.25">
      <c r="L1421" s="54"/>
    </row>
    <row r="1422" spans="12:12" customFormat="1" x14ac:dyDescent="0.25">
      <c r="L1422" s="54"/>
    </row>
    <row r="1423" spans="12:12" customFormat="1" x14ac:dyDescent="0.25">
      <c r="L1423" s="54"/>
    </row>
    <row r="1424" spans="12:12" customFormat="1" x14ac:dyDescent="0.25">
      <c r="L1424" s="54"/>
    </row>
    <row r="1425" spans="12:12" customFormat="1" x14ac:dyDescent="0.25">
      <c r="L1425" s="54"/>
    </row>
    <row r="1426" spans="12:12" customFormat="1" x14ac:dyDescent="0.25">
      <c r="L1426" s="54"/>
    </row>
    <row r="1427" spans="12:12" customFormat="1" x14ac:dyDescent="0.25">
      <c r="L1427" s="54"/>
    </row>
    <row r="1428" spans="12:12" customFormat="1" x14ac:dyDescent="0.25">
      <c r="L1428" s="54"/>
    </row>
    <row r="1429" spans="12:12" customFormat="1" x14ac:dyDescent="0.25">
      <c r="L1429" s="54"/>
    </row>
    <row r="1430" spans="12:12" customFormat="1" x14ac:dyDescent="0.25">
      <c r="L1430" s="54"/>
    </row>
    <row r="1431" spans="12:12" customFormat="1" x14ac:dyDescent="0.25">
      <c r="L1431" s="54"/>
    </row>
    <row r="1432" spans="12:12" customFormat="1" x14ac:dyDescent="0.25">
      <c r="L1432" s="54"/>
    </row>
    <row r="1433" spans="12:12" customFormat="1" x14ac:dyDescent="0.25">
      <c r="L1433" s="54"/>
    </row>
    <row r="1434" spans="12:12" customFormat="1" x14ac:dyDescent="0.25">
      <c r="L1434" s="54"/>
    </row>
    <row r="1435" spans="12:12" customFormat="1" x14ac:dyDescent="0.25">
      <c r="L1435" s="54"/>
    </row>
    <row r="1436" spans="12:12" customFormat="1" x14ac:dyDescent="0.25">
      <c r="L1436" s="54"/>
    </row>
    <row r="1437" spans="12:12" customFormat="1" x14ac:dyDescent="0.25">
      <c r="L1437" s="54"/>
    </row>
    <row r="1438" spans="12:12" customFormat="1" x14ac:dyDescent="0.25">
      <c r="L1438" s="54"/>
    </row>
    <row r="1439" spans="12:12" customFormat="1" x14ac:dyDescent="0.25">
      <c r="L1439" s="54"/>
    </row>
    <row r="1440" spans="12:12" customFormat="1" x14ac:dyDescent="0.25">
      <c r="L1440" s="54"/>
    </row>
    <row r="1441" spans="12:12" customFormat="1" x14ac:dyDescent="0.25">
      <c r="L1441" s="54"/>
    </row>
    <row r="1442" spans="12:12" customFormat="1" x14ac:dyDescent="0.25">
      <c r="L1442" s="54"/>
    </row>
    <row r="1443" spans="12:12" customFormat="1" x14ac:dyDescent="0.25">
      <c r="L1443" s="54"/>
    </row>
    <row r="1444" spans="12:12" customFormat="1" x14ac:dyDescent="0.25">
      <c r="L1444" s="54"/>
    </row>
    <row r="1445" spans="12:12" customFormat="1" x14ac:dyDescent="0.25">
      <c r="L1445" s="54"/>
    </row>
    <row r="1446" spans="12:12" customFormat="1" x14ac:dyDescent="0.25">
      <c r="L1446" s="54"/>
    </row>
    <row r="1447" spans="12:12" customFormat="1" x14ac:dyDescent="0.25">
      <c r="L1447" s="54"/>
    </row>
    <row r="1448" spans="12:12" customFormat="1" x14ac:dyDescent="0.25">
      <c r="L1448" s="54"/>
    </row>
    <row r="1449" spans="12:12" customFormat="1" x14ac:dyDescent="0.25">
      <c r="L1449" s="54"/>
    </row>
    <row r="1450" spans="12:12" customFormat="1" x14ac:dyDescent="0.25">
      <c r="L1450" s="54"/>
    </row>
    <row r="1451" spans="12:12" customFormat="1" x14ac:dyDescent="0.25">
      <c r="L1451" s="54"/>
    </row>
    <row r="1452" spans="12:12" customFormat="1" x14ac:dyDescent="0.25">
      <c r="L1452" s="54"/>
    </row>
    <row r="1453" spans="12:12" customFormat="1" x14ac:dyDescent="0.25">
      <c r="L1453" s="54"/>
    </row>
    <row r="1454" spans="12:12" customFormat="1" x14ac:dyDescent="0.25">
      <c r="L1454" s="54"/>
    </row>
    <row r="1455" spans="12:12" customFormat="1" x14ac:dyDescent="0.25">
      <c r="L1455" s="54"/>
    </row>
    <row r="1456" spans="12:12" customFormat="1" x14ac:dyDescent="0.25">
      <c r="L1456" s="54"/>
    </row>
    <row r="1457" spans="12:12" customFormat="1" x14ac:dyDescent="0.25">
      <c r="L1457" s="54"/>
    </row>
    <row r="1458" spans="12:12" customFormat="1" x14ac:dyDescent="0.25">
      <c r="L1458" s="54"/>
    </row>
    <row r="1459" spans="12:12" customFormat="1" x14ac:dyDescent="0.25">
      <c r="L1459" s="54"/>
    </row>
    <row r="1460" spans="12:12" customFormat="1" x14ac:dyDescent="0.25">
      <c r="L1460" s="54"/>
    </row>
    <row r="1461" spans="12:12" customFormat="1" x14ac:dyDescent="0.25">
      <c r="L1461" s="54"/>
    </row>
    <row r="1462" spans="12:12" customFormat="1" x14ac:dyDescent="0.25">
      <c r="L1462" s="54"/>
    </row>
    <row r="1463" spans="12:12" customFormat="1" x14ac:dyDescent="0.25">
      <c r="L1463" s="54"/>
    </row>
    <row r="1464" spans="12:12" customFormat="1" x14ac:dyDescent="0.25">
      <c r="L1464" s="54"/>
    </row>
    <row r="1465" spans="12:12" customFormat="1" x14ac:dyDescent="0.25">
      <c r="L1465" s="54"/>
    </row>
    <row r="1466" spans="12:12" customFormat="1" x14ac:dyDescent="0.25">
      <c r="L1466" s="54"/>
    </row>
    <row r="1467" spans="12:12" customFormat="1" x14ac:dyDescent="0.25">
      <c r="L1467" s="54"/>
    </row>
    <row r="1468" spans="12:12" customFormat="1" x14ac:dyDescent="0.25">
      <c r="L1468" s="54"/>
    </row>
    <row r="1469" spans="12:12" customFormat="1" x14ac:dyDescent="0.25">
      <c r="L1469" s="54"/>
    </row>
    <row r="1470" spans="12:12" customFormat="1" x14ac:dyDescent="0.25">
      <c r="L1470" s="54"/>
    </row>
    <row r="1471" spans="12:12" customFormat="1" x14ac:dyDescent="0.25">
      <c r="L1471" s="54"/>
    </row>
    <row r="1472" spans="12:12" customFormat="1" x14ac:dyDescent="0.25">
      <c r="L1472" s="54"/>
    </row>
    <row r="1473" spans="12:12" customFormat="1" x14ac:dyDescent="0.25">
      <c r="L1473" s="54"/>
    </row>
    <row r="1474" spans="12:12" customFormat="1" x14ac:dyDescent="0.25">
      <c r="L1474" s="54"/>
    </row>
    <row r="1475" spans="12:12" customFormat="1" x14ac:dyDescent="0.25">
      <c r="L1475" s="54"/>
    </row>
    <row r="1476" spans="12:12" customFormat="1" x14ac:dyDescent="0.25">
      <c r="L1476" s="54"/>
    </row>
    <row r="1477" spans="12:12" customFormat="1" x14ac:dyDescent="0.25">
      <c r="L1477" s="54"/>
    </row>
    <row r="1478" spans="12:12" customFormat="1" x14ac:dyDescent="0.25">
      <c r="L1478" s="54"/>
    </row>
    <row r="1479" spans="12:12" customFormat="1" x14ac:dyDescent="0.25">
      <c r="L1479" s="54"/>
    </row>
    <row r="1480" spans="12:12" customFormat="1" x14ac:dyDescent="0.25">
      <c r="L1480" s="54"/>
    </row>
    <row r="1481" spans="12:12" customFormat="1" x14ac:dyDescent="0.25">
      <c r="L1481" s="54"/>
    </row>
    <row r="1482" spans="12:12" customFormat="1" x14ac:dyDescent="0.25">
      <c r="L1482" s="54"/>
    </row>
    <row r="1483" spans="12:12" customFormat="1" x14ac:dyDescent="0.25">
      <c r="L1483" s="54"/>
    </row>
    <row r="1484" spans="12:12" customFormat="1" x14ac:dyDescent="0.25">
      <c r="L1484" s="54"/>
    </row>
    <row r="1485" spans="12:12" customFormat="1" x14ac:dyDescent="0.25">
      <c r="L1485" s="54"/>
    </row>
    <row r="1486" spans="12:12" customFormat="1" x14ac:dyDescent="0.25">
      <c r="L1486" s="54"/>
    </row>
    <row r="1487" spans="12:12" customFormat="1" x14ac:dyDescent="0.25">
      <c r="L1487" s="54"/>
    </row>
    <row r="1488" spans="12:12" customFormat="1" x14ac:dyDescent="0.25">
      <c r="L1488" s="54"/>
    </row>
    <row r="1489" spans="12:12" customFormat="1" x14ac:dyDescent="0.25">
      <c r="L1489" s="54"/>
    </row>
    <row r="1490" spans="12:12" customFormat="1" x14ac:dyDescent="0.25">
      <c r="L1490" s="54"/>
    </row>
    <row r="1491" spans="12:12" customFormat="1" x14ac:dyDescent="0.25">
      <c r="L1491" s="54"/>
    </row>
    <row r="1492" spans="12:12" customFormat="1" x14ac:dyDescent="0.25">
      <c r="L1492" s="54"/>
    </row>
    <row r="1493" spans="12:12" customFormat="1" x14ac:dyDescent="0.25">
      <c r="L1493" s="54"/>
    </row>
    <row r="1494" spans="12:12" customFormat="1" x14ac:dyDescent="0.25">
      <c r="L1494" s="54"/>
    </row>
    <row r="1495" spans="12:12" customFormat="1" x14ac:dyDescent="0.25">
      <c r="L1495" s="54"/>
    </row>
    <row r="1496" spans="12:12" customFormat="1" x14ac:dyDescent="0.25">
      <c r="L1496" s="54"/>
    </row>
    <row r="1497" spans="12:12" customFormat="1" x14ac:dyDescent="0.25">
      <c r="L1497" s="54"/>
    </row>
    <row r="1498" spans="12:12" customFormat="1" x14ac:dyDescent="0.25">
      <c r="L1498" s="54"/>
    </row>
    <row r="1499" spans="12:12" customFormat="1" x14ac:dyDescent="0.25">
      <c r="L1499" s="54"/>
    </row>
    <row r="1500" spans="12:12" customFormat="1" x14ac:dyDescent="0.25">
      <c r="L1500" s="54"/>
    </row>
    <row r="1501" spans="12:12" customFormat="1" x14ac:dyDescent="0.25">
      <c r="L1501" s="54"/>
    </row>
    <row r="1502" spans="12:12" customFormat="1" x14ac:dyDescent="0.25">
      <c r="L1502" s="54"/>
    </row>
    <row r="1503" spans="12:12" customFormat="1" x14ac:dyDescent="0.25">
      <c r="L1503" s="54"/>
    </row>
    <row r="1504" spans="12:12" customFormat="1" x14ac:dyDescent="0.25">
      <c r="L1504" s="54"/>
    </row>
    <row r="1505" spans="12:12" customFormat="1" x14ac:dyDescent="0.25">
      <c r="L1505" s="54"/>
    </row>
    <row r="1506" spans="12:12" customFormat="1" x14ac:dyDescent="0.25">
      <c r="L1506" s="54"/>
    </row>
    <row r="1507" spans="12:12" customFormat="1" x14ac:dyDescent="0.25">
      <c r="L1507" s="54"/>
    </row>
    <row r="1508" spans="12:12" customFormat="1" x14ac:dyDescent="0.25">
      <c r="L1508" s="54"/>
    </row>
    <row r="1509" spans="12:12" customFormat="1" x14ac:dyDescent="0.25">
      <c r="L1509" s="54"/>
    </row>
    <row r="1510" spans="12:12" customFormat="1" x14ac:dyDescent="0.25">
      <c r="L1510" s="54"/>
    </row>
    <row r="1511" spans="12:12" customFormat="1" x14ac:dyDescent="0.25">
      <c r="L1511" s="54"/>
    </row>
    <row r="1512" spans="12:12" customFormat="1" x14ac:dyDescent="0.25">
      <c r="L1512" s="54"/>
    </row>
    <row r="1513" spans="12:12" customFormat="1" x14ac:dyDescent="0.25">
      <c r="L1513" s="54"/>
    </row>
    <row r="1514" spans="12:12" customFormat="1" x14ac:dyDescent="0.25">
      <c r="L1514" s="54"/>
    </row>
    <row r="1515" spans="12:12" customFormat="1" x14ac:dyDescent="0.25">
      <c r="L1515" s="54"/>
    </row>
    <row r="1516" spans="12:12" customFormat="1" x14ac:dyDescent="0.25">
      <c r="L1516" s="54"/>
    </row>
    <row r="1517" spans="12:12" customFormat="1" x14ac:dyDescent="0.25">
      <c r="L1517" s="54"/>
    </row>
    <row r="1518" spans="12:12" customFormat="1" x14ac:dyDescent="0.25">
      <c r="L1518" s="54"/>
    </row>
    <row r="1519" spans="12:12" customFormat="1" x14ac:dyDescent="0.25">
      <c r="L1519" s="54"/>
    </row>
    <row r="1520" spans="12:12" customFormat="1" x14ac:dyDescent="0.25">
      <c r="L1520" s="54"/>
    </row>
    <row r="1521" spans="12:12" customFormat="1" x14ac:dyDescent="0.25">
      <c r="L1521" s="54"/>
    </row>
    <row r="1522" spans="12:12" customFormat="1" x14ac:dyDescent="0.25">
      <c r="L1522" s="54"/>
    </row>
    <row r="1523" spans="12:12" customFormat="1" x14ac:dyDescent="0.25">
      <c r="L1523" s="54"/>
    </row>
    <row r="1524" spans="12:12" customFormat="1" x14ac:dyDescent="0.25">
      <c r="L1524" s="54"/>
    </row>
    <row r="1525" spans="12:12" customFormat="1" x14ac:dyDescent="0.25">
      <c r="L1525" s="54"/>
    </row>
    <row r="1526" spans="12:12" customFormat="1" x14ac:dyDescent="0.25">
      <c r="L1526" s="54"/>
    </row>
    <row r="1527" spans="12:12" customFormat="1" x14ac:dyDescent="0.25">
      <c r="L1527" s="54"/>
    </row>
    <row r="1528" spans="12:12" customFormat="1" x14ac:dyDescent="0.25">
      <c r="L1528" s="54"/>
    </row>
    <row r="1529" spans="12:12" customFormat="1" x14ac:dyDescent="0.25">
      <c r="L1529" s="54"/>
    </row>
    <row r="1530" spans="12:12" customFormat="1" x14ac:dyDescent="0.25">
      <c r="L1530" s="54"/>
    </row>
    <row r="1531" spans="12:12" customFormat="1" x14ac:dyDescent="0.25">
      <c r="L1531" s="54"/>
    </row>
    <row r="1532" spans="12:12" customFormat="1" x14ac:dyDescent="0.25">
      <c r="L1532" s="54"/>
    </row>
    <row r="1533" spans="12:12" customFormat="1" x14ac:dyDescent="0.25">
      <c r="L1533" s="54"/>
    </row>
    <row r="1534" spans="12:12" customFormat="1" x14ac:dyDescent="0.25">
      <c r="L1534" s="54"/>
    </row>
    <row r="1535" spans="12:12" customFormat="1" x14ac:dyDescent="0.25">
      <c r="L1535" s="54"/>
    </row>
    <row r="1536" spans="12:12" customFormat="1" x14ac:dyDescent="0.25">
      <c r="L1536" s="54"/>
    </row>
    <row r="1537" spans="12:12" customFormat="1" x14ac:dyDescent="0.25">
      <c r="L1537" s="54"/>
    </row>
    <row r="1538" spans="12:12" customFormat="1" x14ac:dyDescent="0.25">
      <c r="L1538" s="54"/>
    </row>
    <row r="1539" spans="12:12" customFormat="1" x14ac:dyDescent="0.25">
      <c r="L1539" s="54"/>
    </row>
    <row r="1540" spans="12:12" customFormat="1" x14ac:dyDescent="0.25">
      <c r="L1540" s="54"/>
    </row>
    <row r="1541" spans="12:12" customFormat="1" x14ac:dyDescent="0.25">
      <c r="L1541" s="54"/>
    </row>
    <row r="1542" spans="12:12" customFormat="1" x14ac:dyDescent="0.25">
      <c r="L1542" s="54"/>
    </row>
    <row r="1543" spans="12:12" customFormat="1" x14ac:dyDescent="0.25">
      <c r="L1543" s="54"/>
    </row>
    <row r="1544" spans="12:12" customFormat="1" x14ac:dyDescent="0.25">
      <c r="L1544" s="54"/>
    </row>
    <row r="1545" spans="12:12" customFormat="1" x14ac:dyDescent="0.25">
      <c r="L1545" s="54"/>
    </row>
    <row r="1546" spans="12:12" customFormat="1" x14ac:dyDescent="0.25">
      <c r="L1546" s="54"/>
    </row>
    <row r="1547" spans="12:12" customFormat="1" x14ac:dyDescent="0.25">
      <c r="L1547" s="54"/>
    </row>
    <row r="1548" spans="12:12" customFormat="1" x14ac:dyDescent="0.25">
      <c r="L1548" s="54"/>
    </row>
    <row r="1549" spans="12:12" customFormat="1" x14ac:dyDescent="0.25">
      <c r="L1549" s="54"/>
    </row>
    <row r="1550" spans="12:12" customFormat="1" x14ac:dyDescent="0.25">
      <c r="L1550" s="54"/>
    </row>
    <row r="1551" spans="12:12" customFormat="1" x14ac:dyDescent="0.25">
      <c r="L1551" s="54"/>
    </row>
    <row r="1552" spans="12:12" customFormat="1" x14ac:dyDescent="0.25">
      <c r="L1552" s="54"/>
    </row>
    <row r="1553" spans="1:15" x14ac:dyDescent="0.25">
      <c r="A1553"/>
      <c r="B1553"/>
      <c r="C1553"/>
      <c r="D1553"/>
      <c r="E1553"/>
      <c r="F1553"/>
      <c r="G1553"/>
      <c r="H1553"/>
      <c r="I1553"/>
      <c r="J1553"/>
      <c r="K1553"/>
      <c r="L1553" s="54"/>
      <c r="M1553"/>
      <c r="N1553"/>
      <c r="O1553"/>
    </row>
    <row r="1554" spans="1:15" x14ac:dyDescent="0.25">
      <c r="A1554"/>
      <c r="B1554"/>
      <c r="C1554"/>
      <c r="D1554"/>
      <c r="E1554"/>
      <c r="F1554"/>
      <c r="G1554"/>
      <c r="H1554"/>
      <c r="I1554"/>
      <c r="J1554"/>
      <c r="K1554"/>
      <c r="L1554" s="54"/>
      <c r="M1554"/>
      <c r="N1554"/>
      <c r="O1554"/>
    </row>
    <row r="1555" spans="1:15" x14ac:dyDescent="0.25">
      <c r="A1555"/>
      <c r="B1555"/>
      <c r="C1555"/>
      <c r="D1555"/>
      <c r="E1555"/>
      <c r="F1555"/>
      <c r="G1555"/>
      <c r="H1555"/>
      <c r="I1555"/>
      <c r="J1555"/>
      <c r="K1555"/>
      <c r="L1555" s="54"/>
      <c r="M1555"/>
      <c r="N1555"/>
      <c r="O1555"/>
    </row>
    <row r="1556" spans="1:15" x14ac:dyDescent="0.25">
      <c r="A1556"/>
      <c r="B1556"/>
      <c r="C1556"/>
      <c r="D1556"/>
      <c r="E1556"/>
      <c r="F1556"/>
      <c r="G1556"/>
      <c r="H1556"/>
      <c r="I1556"/>
      <c r="J1556"/>
      <c r="K1556"/>
      <c r="L1556" s="54"/>
      <c r="M1556"/>
      <c r="N1556"/>
      <c r="O1556"/>
    </row>
    <row r="1557" spans="1:15" x14ac:dyDescent="0.25">
      <c r="A1557"/>
      <c r="B1557"/>
      <c r="C1557"/>
      <c r="D1557"/>
      <c r="E1557"/>
      <c r="F1557"/>
      <c r="G1557"/>
      <c r="H1557"/>
      <c r="I1557"/>
      <c r="J1557"/>
      <c r="K1557"/>
      <c r="L1557" s="54"/>
      <c r="M1557"/>
      <c r="N1557"/>
      <c r="O1557"/>
    </row>
    <row r="1558" spans="1:15" x14ac:dyDescent="0.25">
      <c r="A1558"/>
      <c r="B1558"/>
      <c r="C1558"/>
      <c r="D1558"/>
      <c r="E1558"/>
      <c r="F1558"/>
      <c r="G1558"/>
      <c r="H1558"/>
      <c r="I1558"/>
      <c r="J1558"/>
      <c r="K1558"/>
      <c r="L1558" s="54"/>
      <c r="M1558"/>
      <c r="N1558"/>
      <c r="O1558"/>
    </row>
    <row r="1559" spans="1:15" x14ac:dyDescent="0.25">
      <c r="A1559"/>
      <c r="B1559"/>
      <c r="C1559"/>
      <c r="D1559"/>
      <c r="E1559"/>
      <c r="F1559"/>
      <c r="G1559"/>
      <c r="H1559"/>
      <c r="I1559"/>
      <c r="J1559"/>
      <c r="K1559"/>
      <c r="L1559" s="54"/>
      <c r="M1559"/>
      <c r="N1559"/>
      <c r="O1559"/>
    </row>
    <row r="1560" spans="1:15" x14ac:dyDescent="0.25">
      <c r="A1560"/>
      <c r="B1560"/>
      <c r="C1560"/>
      <c r="D1560"/>
      <c r="E1560"/>
      <c r="F1560"/>
      <c r="G1560"/>
      <c r="H1560"/>
      <c r="I1560"/>
      <c r="J1560"/>
      <c r="K1560"/>
      <c r="L1560" s="54"/>
      <c r="M1560"/>
      <c r="N1560"/>
      <c r="O1560"/>
    </row>
    <row r="1561" spans="1:15" x14ac:dyDescent="0.25">
      <c r="A1561"/>
      <c r="B1561"/>
      <c r="C1561"/>
      <c r="D1561"/>
      <c r="E1561"/>
      <c r="F1561"/>
      <c r="G1561"/>
      <c r="H1561"/>
      <c r="I1561"/>
      <c r="J1561"/>
      <c r="K1561"/>
      <c r="L1561" s="54"/>
      <c r="M1561"/>
      <c r="N1561"/>
      <c r="O1561"/>
    </row>
    <row r="1562" spans="1:15" x14ac:dyDescent="0.25">
      <c r="A1562"/>
      <c r="B1562"/>
      <c r="C1562"/>
      <c r="D1562"/>
      <c r="E1562"/>
      <c r="F1562"/>
      <c r="G1562"/>
      <c r="H1562"/>
      <c r="I1562"/>
      <c r="J1562"/>
      <c r="K1562"/>
      <c r="L1562" s="54"/>
      <c r="M1562"/>
      <c r="N1562"/>
      <c r="O1562"/>
    </row>
    <row r="1563" spans="1:15" x14ac:dyDescent="0.25">
      <c r="A1563"/>
      <c r="B1563"/>
      <c r="C1563"/>
      <c r="D1563"/>
      <c r="E1563"/>
      <c r="F1563"/>
      <c r="G1563"/>
      <c r="H1563"/>
      <c r="I1563"/>
      <c r="J1563"/>
      <c r="K1563"/>
      <c r="L1563" s="54"/>
      <c r="M1563"/>
      <c r="N1563"/>
      <c r="O1563"/>
    </row>
    <row r="1564" spans="1:15" x14ac:dyDescent="0.25">
      <c r="A1564"/>
      <c r="B1564"/>
      <c r="C1564"/>
      <c r="D1564"/>
      <c r="E1564"/>
      <c r="F1564"/>
      <c r="G1564"/>
      <c r="H1564"/>
      <c r="I1564"/>
      <c r="J1564"/>
      <c r="K1564"/>
      <c r="L1564" s="54"/>
      <c r="M1564"/>
      <c r="N1564"/>
      <c r="O1564"/>
    </row>
    <row r="1565" spans="1:15" x14ac:dyDescent="0.25">
      <c r="A1565"/>
      <c r="B1565"/>
      <c r="C1565"/>
      <c r="D1565"/>
      <c r="E1565"/>
      <c r="F1565"/>
      <c r="G1565"/>
      <c r="H1565"/>
      <c r="I1565"/>
      <c r="J1565"/>
      <c r="K1565"/>
      <c r="L1565" s="54"/>
      <c r="M1565"/>
      <c r="N1565"/>
      <c r="O1565"/>
    </row>
    <row r="1566" spans="1:15" x14ac:dyDescent="0.25">
      <c r="A1566"/>
      <c r="B1566"/>
      <c r="C1566"/>
      <c r="D1566"/>
      <c r="E1566"/>
      <c r="F1566"/>
      <c r="G1566"/>
      <c r="H1566"/>
      <c r="I1566"/>
      <c r="J1566"/>
      <c r="K1566"/>
      <c r="L1566" s="54"/>
      <c r="M1566"/>
      <c r="N1566"/>
      <c r="O1566"/>
    </row>
    <row r="1567" spans="1:15" x14ac:dyDescent="0.25">
      <c r="A1567"/>
      <c r="B1567"/>
      <c r="C1567"/>
      <c r="D1567"/>
      <c r="E1567"/>
      <c r="F1567"/>
      <c r="G1567"/>
      <c r="H1567"/>
      <c r="I1567"/>
      <c r="J1567"/>
      <c r="K1567"/>
      <c r="L1567" s="54"/>
      <c r="M1567"/>
      <c r="N1567"/>
      <c r="O1567"/>
    </row>
    <row r="1568" spans="1:15" x14ac:dyDescent="0.25">
      <c r="A1568"/>
      <c r="B1568"/>
      <c r="C1568"/>
      <c r="D1568"/>
      <c r="E1568"/>
      <c r="F1568"/>
      <c r="G1568"/>
      <c r="H1568"/>
      <c r="I1568"/>
      <c r="J1568"/>
      <c r="K1568"/>
      <c r="L1568" s="54"/>
      <c r="M1568"/>
      <c r="N1568"/>
      <c r="O1568"/>
    </row>
    <row r="1569" spans="1:15" x14ac:dyDescent="0.25">
      <c r="A1569"/>
      <c r="B1569"/>
      <c r="C1569"/>
      <c r="D1569"/>
      <c r="E1569"/>
      <c r="F1569"/>
      <c r="G1569"/>
      <c r="H1569"/>
      <c r="I1569"/>
      <c r="J1569"/>
      <c r="K1569"/>
      <c r="L1569" s="54"/>
      <c r="M1569"/>
      <c r="N1569"/>
      <c r="O1569"/>
    </row>
    <row r="1570" spans="1:15" x14ac:dyDescent="0.25">
      <c r="A1570"/>
      <c r="B1570"/>
      <c r="C1570"/>
      <c r="D1570"/>
      <c r="E1570"/>
      <c r="F1570"/>
      <c r="G1570"/>
      <c r="H1570"/>
      <c r="I1570"/>
      <c r="J1570"/>
      <c r="K1570"/>
      <c r="L1570" s="54"/>
      <c r="M1570"/>
      <c r="N1570"/>
      <c r="O1570"/>
    </row>
    <row r="1571" spans="1:15" x14ac:dyDescent="0.25">
      <c r="A1571"/>
      <c r="B1571"/>
      <c r="C1571"/>
      <c r="D1571"/>
      <c r="E1571"/>
      <c r="F1571"/>
      <c r="G1571"/>
      <c r="H1571"/>
      <c r="I1571"/>
      <c r="J1571"/>
      <c r="K1571"/>
      <c r="L1571" s="54"/>
      <c r="M1571"/>
      <c r="N1571"/>
      <c r="O1571"/>
    </row>
    <row r="1572" spans="1:15" x14ac:dyDescent="0.25">
      <c r="A1572"/>
      <c r="B1572"/>
      <c r="C1572"/>
      <c r="D1572"/>
      <c r="E1572"/>
      <c r="F1572"/>
      <c r="G1572"/>
      <c r="H1572"/>
      <c r="I1572"/>
      <c r="J1572"/>
      <c r="K1572"/>
      <c r="L1572" s="54"/>
      <c r="M1572"/>
      <c r="N1572"/>
      <c r="O1572"/>
    </row>
    <row r="1573" spans="1:15" x14ac:dyDescent="0.25">
      <c r="A1573"/>
      <c r="B1573"/>
      <c r="C1573"/>
      <c r="D1573"/>
      <c r="E1573"/>
      <c r="F1573"/>
      <c r="G1573"/>
      <c r="H1573"/>
      <c r="I1573"/>
      <c r="J1573"/>
      <c r="K1573"/>
      <c r="L1573" s="54"/>
      <c r="M1573"/>
      <c r="N1573"/>
      <c r="O1573"/>
    </row>
    <row r="1574" spans="1:15" x14ac:dyDescent="0.25">
      <c r="A1574"/>
      <c r="B1574"/>
      <c r="C1574"/>
      <c r="D1574"/>
      <c r="E1574"/>
      <c r="F1574"/>
      <c r="G1574"/>
      <c r="H1574"/>
      <c r="I1574"/>
      <c r="J1574"/>
      <c r="K1574"/>
      <c r="L1574" s="54"/>
      <c r="M1574"/>
      <c r="N1574"/>
      <c r="O1574"/>
    </row>
    <row r="1575" spans="1:15" x14ac:dyDescent="0.25">
      <c r="A1575"/>
      <c r="B1575"/>
      <c r="C1575"/>
      <c r="D1575"/>
      <c r="E1575"/>
      <c r="F1575"/>
      <c r="G1575"/>
      <c r="H1575"/>
      <c r="I1575"/>
      <c r="J1575"/>
      <c r="K1575"/>
      <c r="L1575" s="54"/>
      <c r="M1575"/>
      <c r="N1575"/>
      <c r="O1575"/>
    </row>
    <row r="1576" spans="1:15" x14ac:dyDescent="0.25">
      <c r="A1576"/>
      <c r="B1576"/>
      <c r="C1576"/>
      <c r="D1576"/>
      <c r="E1576"/>
      <c r="F1576"/>
      <c r="G1576"/>
      <c r="H1576"/>
      <c r="I1576"/>
      <c r="J1576"/>
      <c r="K1576"/>
      <c r="L1576" s="54"/>
      <c r="M1576"/>
      <c r="N1576"/>
      <c r="O1576"/>
    </row>
    <row r="1577" spans="1:15" x14ac:dyDescent="0.25">
      <c r="A1577"/>
      <c r="B1577"/>
      <c r="C1577"/>
      <c r="D1577"/>
      <c r="E1577"/>
      <c r="F1577"/>
      <c r="G1577"/>
      <c r="H1577"/>
      <c r="I1577"/>
      <c r="J1577"/>
      <c r="K1577"/>
      <c r="L1577" s="54"/>
      <c r="M1577"/>
      <c r="N1577"/>
      <c r="O1577"/>
    </row>
    <row r="1578" spans="1:15" x14ac:dyDescent="0.25">
      <c r="A1578"/>
      <c r="B1578"/>
      <c r="C1578"/>
      <c r="D1578"/>
      <c r="E1578"/>
      <c r="F1578"/>
      <c r="G1578"/>
      <c r="H1578"/>
      <c r="I1578"/>
      <c r="J1578"/>
      <c r="K1578"/>
      <c r="L1578" s="54"/>
      <c r="M1578"/>
      <c r="N1578"/>
      <c r="O1578"/>
    </row>
    <row r="1579" spans="1:15" x14ac:dyDescent="0.25">
      <c r="A1579"/>
      <c r="B1579"/>
      <c r="C1579"/>
      <c r="D1579"/>
      <c r="E1579"/>
      <c r="F1579"/>
      <c r="G1579"/>
      <c r="H1579"/>
      <c r="I1579"/>
      <c r="J1579"/>
      <c r="K1579"/>
      <c r="L1579" s="54"/>
      <c r="M1579"/>
      <c r="N1579"/>
      <c r="O1579"/>
    </row>
    <row r="1580" spans="1:15" x14ac:dyDescent="0.25">
      <c r="A1580"/>
      <c r="B1580"/>
      <c r="C1580"/>
      <c r="D1580"/>
      <c r="E1580"/>
      <c r="F1580"/>
      <c r="G1580"/>
      <c r="H1580"/>
      <c r="I1580"/>
      <c r="J1580"/>
      <c r="K1580"/>
      <c r="L1580" s="54"/>
      <c r="M1580"/>
      <c r="N1580"/>
      <c r="O1580"/>
    </row>
    <row r="1581" spans="1:15" x14ac:dyDescent="0.25">
      <c r="A1581"/>
      <c r="B1581"/>
      <c r="C1581"/>
      <c r="D1581"/>
      <c r="E1581"/>
      <c r="F1581"/>
      <c r="G1581"/>
      <c r="H1581"/>
      <c r="I1581"/>
      <c r="J1581"/>
      <c r="K1581"/>
      <c r="L1581" s="54"/>
      <c r="M1581"/>
      <c r="N1581"/>
      <c r="O1581"/>
    </row>
    <row r="1582" spans="1:15" x14ac:dyDescent="0.25">
      <c r="A1582"/>
      <c r="B1582"/>
      <c r="C1582"/>
      <c r="D1582"/>
      <c r="E1582"/>
      <c r="F1582"/>
      <c r="G1582"/>
      <c r="H1582"/>
      <c r="I1582"/>
      <c r="J1582"/>
      <c r="K1582"/>
      <c r="L1582" s="54"/>
      <c r="M1582"/>
      <c r="N1582"/>
      <c r="O1582"/>
    </row>
    <row r="1583" spans="1:15" x14ac:dyDescent="0.25">
      <c r="A1583"/>
      <c r="B1583"/>
      <c r="C1583"/>
      <c r="D1583"/>
      <c r="E1583"/>
      <c r="F1583"/>
      <c r="G1583"/>
      <c r="H1583"/>
      <c r="I1583"/>
      <c r="J1583"/>
      <c r="K1583"/>
      <c r="L1583" s="54"/>
      <c r="M1583"/>
      <c r="N1583"/>
      <c r="O1583"/>
    </row>
    <row r="1584" spans="1:15" x14ac:dyDescent="0.25">
      <c r="A1584"/>
      <c r="B1584"/>
      <c r="C1584"/>
      <c r="D1584"/>
      <c r="E1584"/>
      <c r="F1584"/>
      <c r="G1584"/>
      <c r="H1584"/>
      <c r="I1584"/>
      <c r="J1584"/>
      <c r="K1584"/>
      <c r="L1584" s="54"/>
      <c r="M1584"/>
      <c r="N1584"/>
      <c r="O1584"/>
    </row>
    <row r="1585" spans="1:15" x14ac:dyDescent="0.25">
      <c r="A1585"/>
      <c r="B1585"/>
      <c r="C1585"/>
      <c r="D1585"/>
      <c r="E1585"/>
      <c r="F1585"/>
      <c r="G1585"/>
      <c r="H1585"/>
      <c r="I1585"/>
      <c r="J1585"/>
      <c r="K1585"/>
      <c r="L1585" s="54"/>
      <c r="M1585"/>
      <c r="N1585"/>
      <c r="O1585"/>
    </row>
    <row r="1586" spans="1:15" x14ac:dyDescent="0.25">
      <c r="A1586"/>
      <c r="B1586"/>
      <c r="C1586"/>
      <c r="D1586"/>
      <c r="E1586"/>
      <c r="F1586"/>
      <c r="G1586"/>
      <c r="H1586"/>
      <c r="I1586"/>
      <c r="J1586"/>
      <c r="K1586"/>
      <c r="L1586" s="54"/>
      <c r="M1586"/>
      <c r="N1586"/>
      <c r="O1586"/>
    </row>
    <row r="1587" spans="1:15" x14ac:dyDescent="0.25">
      <c r="A1587"/>
      <c r="B1587"/>
      <c r="C1587"/>
      <c r="D1587"/>
      <c r="E1587"/>
      <c r="F1587"/>
      <c r="G1587"/>
      <c r="H1587"/>
      <c r="I1587"/>
      <c r="J1587"/>
      <c r="K1587"/>
      <c r="L1587" s="54"/>
      <c r="M1587"/>
      <c r="N1587"/>
      <c r="O1587"/>
    </row>
    <row r="1588" spans="1:15" x14ac:dyDescent="0.25">
      <c r="A1588"/>
      <c r="B1588"/>
      <c r="C1588"/>
      <c r="D1588"/>
      <c r="E1588"/>
      <c r="F1588"/>
      <c r="G1588"/>
      <c r="H1588"/>
      <c r="I1588"/>
      <c r="J1588"/>
      <c r="K1588"/>
      <c r="L1588" s="54"/>
      <c r="M1588"/>
      <c r="N1588"/>
      <c r="O1588"/>
    </row>
    <row r="1589" spans="1:15" x14ac:dyDescent="0.25">
      <c r="A1589"/>
      <c r="B1589"/>
      <c r="C1589"/>
      <c r="D1589"/>
      <c r="E1589"/>
      <c r="F1589"/>
      <c r="G1589"/>
      <c r="H1589"/>
      <c r="I1589"/>
      <c r="J1589"/>
      <c r="K1589"/>
      <c r="L1589" s="54"/>
      <c r="M1589"/>
      <c r="N1589"/>
      <c r="O1589"/>
    </row>
    <row r="1590" spans="1:15" x14ac:dyDescent="0.25">
      <c r="A1590"/>
      <c r="B1590"/>
      <c r="C1590"/>
      <c r="D1590"/>
      <c r="E1590"/>
      <c r="F1590"/>
      <c r="G1590"/>
      <c r="H1590"/>
      <c r="I1590"/>
      <c r="J1590"/>
      <c r="K1590"/>
      <c r="L1590" s="54"/>
      <c r="M1590"/>
      <c r="N1590"/>
      <c r="O1590"/>
    </row>
    <row r="1591" spans="1:15" x14ac:dyDescent="0.25">
      <c r="A1591"/>
      <c r="B1591"/>
      <c r="C1591"/>
      <c r="D1591"/>
      <c r="E1591"/>
      <c r="F1591"/>
      <c r="G1591"/>
      <c r="H1591"/>
      <c r="I1591"/>
      <c r="J1591"/>
      <c r="K1591"/>
      <c r="L1591" s="54"/>
      <c r="M1591"/>
      <c r="N1591"/>
      <c r="O1591"/>
    </row>
    <row r="1592" spans="1:15" x14ac:dyDescent="0.25">
      <c r="A1592"/>
      <c r="B1592"/>
      <c r="C1592"/>
      <c r="D1592"/>
      <c r="E1592"/>
      <c r="F1592"/>
      <c r="G1592"/>
      <c r="H1592"/>
      <c r="I1592"/>
      <c r="J1592"/>
      <c r="K1592"/>
      <c r="L1592" s="54"/>
      <c r="M1592"/>
      <c r="N1592"/>
      <c r="O1592"/>
    </row>
    <row r="1593" spans="1:15" x14ac:dyDescent="0.25">
      <c r="A1593"/>
      <c r="B1593"/>
      <c r="C1593"/>
      <c r="D1593"/>
      <c r="E1593"/>
      <c r="F1593"/>
      <c r="G1593"/>
      <c r="H1593"/>
      <c r="I1593"/>
      <c r="J1593"/>
      <c r="K1593"/>
      <c r="L1593" s="54"/>
      <c r="M1593"/>
      <c r="N1593"/>
      <c r="O1593"/>
    </row>
    <row r="1594" spans="1:15" x14ac:dyDescent="0.25">
      <c r="A1594"/>
      <c r="B1594"/>
      <c r="C1594"/>
      <c r="D1594"/>
      <c r="E1594"/>
      <c r="F1594"/>
      <c r="G1594"/>
      <c r="H1594"/>
      <c r="I1594"/>
      <c r="J1594"/>
      <c r="K1594"/>
      <c r="L1594" s="54"/>
      <c r="M1594"/>
      <c r="N1594"/>
      <c r="O1594"/>
    </row>
    <row r="1595" spans="1:15" x14ac:dyDescent="0.25">
      <c r="A1595"/>
      <c r="B1595"/>
      <c r="C1595"/>
      <c r="D1595"/>
      <c r="E1595"/>
      <c r="F1595"/>
      <c r="G1595"/>
      <c r="H1595"/>
      <c r="I1595"/>
      <c r="J1595"/>
      <c r="K1595"/>
      <c r="L1595" s="54"/>
      <c r="M1595"/>
      <c r="N1595"/>
      <c r="O1595"/>
    </row>
    <row r="1596" spans="1:15" x14ac:dyDescent="0.25">
      <c r="A1596"/>
      <c r="B1596"/>
      <c r="C1596"/>
      <c r="D1596"/>
      <c r="E1596"/>
      <c r="F1596"/>
      <c r="G1596"/>
      <c r="H1596"/>
      <c r="I1596"/>
      <c r="J1596"/>
      <c r="K1596"/>
      <c r="L1596" s="54"/>
      <c r="M1596"/>
      <c r="N1596"/>
      <c r="O1596"/>
    </row>
    <row r="1597" spans="1:15" x14ac:dyDescent="0.25">
      <c r="A1597"/>
      <c r="B1597"/>
      <c r="C1597"/>
      <c r="D1597"/>
      <c r="E1597"/>
      <c r="F1597"/>
      <c r="G1597"/>
      <c r="H1597"/>
      <c r="I1597"/>
      <c r="J1597"/>
      <c r="K1597"/>
      <c r="L1597" s="54"/>
      <c r="M1597"/>
      <c r="N1597"/>
      <c r="O1597"/>
    </row>
    <row r="1598" spans="1:15" x14ac:dyDescent="0.25">
      <c r="A1598"/>
      <c r="B1598"/>
      <c r="C1598"/>
      <c r="D1598"/>
      <c r="E1598"/>
      <c r="F1598"/>
      <c r="G1598"/>
      <c r="H1598"/>
      <c r="I1598"/>
      <c r="J1598"/>
      <c r="K1598"/>
      <c r="L1598" s="54"/>
      <c r="M1598"/>
      <c r="N1598"/>
      <c r="O1598"/>
    </row>
    <row r="1599" spans="1:15" x14ac:dyDescent="0.25">
      <c r="A1599"/>
      <c r="B1599"/>
      <c r="C1599"/>
      <c r="D1599"/>
      <c r="E1599"/>
      <c r="F1599"/>
      <c r="G1599"/>
      <c r="H1599"/>
      <c r="I1599"/>
      <c r="J1599"/>
      <c r="K1599"/>
      <c r="L1599" s="54"/>
      <c r="M1599"/>
      <c r="N1599"/>
      <c r="O1599"/>
    </row>
    <row r="1600" spans="1:15" x14ac:dyDescent="0.25">
      <c r="A1600"/>
      <c r="B1600"/>
      <c r="C1600"/>
      <c r="D1600"/>
      <c r="E1600"/>
      <c r="F1600"/>
      <c r="G1600"/>
      <c r="H1600"/>
      <c r="I1600"/>
      <c r="J1600"/>
      <c r="K1600"/>
      <c r="L1600" s="54"/>
      <c r="M1600"/>
      <c r="N1600"/>
      <c r="O1600"/>
    </row>
    <row r="1601" spans="1:15" x14ac:dyDescent="0.25">
      <c r="A1601"/>
      <c r="B1601"/>
      <c r="C1601"/>
      <c r="D1601"/>
      <c r="E1601"/>
      <c r="F1601"/>
      <c r="G1601"/>
      <c r="H1601"/>
      <c r="I1601"/>
      <c r="J1601"/>
      <c r="K1601"/>
      <c r="L1601" s="54"/>
      <c r="M1601"/>
      <c r="N1601"/>
      <c r="O1601"/>
    </row>
    <row r="1602" spans="1:15" x14ac:dyDescent="0.25">
      <c r="A1602"/>
      <c r="B1602"/>
      <c r="C1602"/>
      <c r="D1602"/>
      <c r="E1602"/>
      <c r="F1602"/>
      <c r="G1602"/>
      <c r="H1602"/>
      <c r="I1602"/>
      <c r="J1602"/>
      <c r="K1602"/>
      <c r="L1602" s="54"/>
      <c r="M1602"/>
      <c r="N1602"/>
      <c r="O1602"/>
    </row>
    <row r="1603" spans="1:15" x14ac:dyDescent="0.25">
      <c r="A1603"/>
      <c r="B1603"/>
      <c r="C1603"/>
      <c r="D1603"/>
      <c r="E1603"/>
      <c r="F1603"/>
      <c r="G1603"/>
      <c r="H1603"/>
      <c r="I1603"/>
      <c r="J1603"/>
      <c r="K1603"/>
      <c r="L1603" s="54"/>
      <c r="M1603"/>
      <c r="N1603"/>
      <c r="O1603"/>
    </row>
    <row r="1604" spans="1:15" x14ac:dyDescent="0.25">
      <c r="A1604"/>
      <c r="B1604"/>
      <c r="C1604"/>
      <c r="D1604"/>
      <c r="E1604"/>
      <c r="F1604"/>
      <c r="G1604"/>
      <c r="H1604"/>
      <c r="I1604"/>
      <c r="J1604"/>
      <c r="K1604"/>
      <c r="L1604" s="54"/>
      <c r="M1604"/>
      <c r="N1604"/>
      <c r="O1604"/>
    </row>
    <row r="1605" spans="1:15" x14ac:dyDescent="0.25">
      <c r="A1605"/>
      <c r="B1605"/>
      <c r="C1605"/>
      <c r="D1605"/>
      <c r="E1605"/>
      <c r="F1605"/>
      <c r="G1605"/>
      <c r="H1605"/>
      <c r="I1605"/>
      <c r="J1605"/>
      <c r="K1605"/>
      <c r="L1605" s="54"/>
      <c r="M1605"/>
      <c r="N1605"/>
      <c r="O1605"/>
    </row>
    <row r="1606" spans="1:15" x14ac:dyDescent="0.25">
      <c r="A1606"/>
      <c r="B1606"/>
      <c r="C1606"/>
      <c r="D1606"/>
      <c r="E1606"/>
      <c r="F1606"/>
      <c r="G1606"/>
      <c r="H1606"/>
      <c r="I1606"/>
      <c r="J1606"/>
      <c r="K1606"/>
      <c r="L1606" s="54"/>
      <c r="M1606"/>
      <c r="N1606"/>
      <c r="O1606"/>
    </row>
    <row r="1607" spans="1:15" x14ac:dyDescent="0.25">
      <c r="A1607"/>
      <c r="B1607"/>
      <c r="C1607"/>
      <c r="D1607"/>
      <c r="E1607"/>
      <c r="F1607"/>
      <c r="G1607"/>
      <c r="H1607"/>
      <c r="I1607"/>
      <c r="J1607"/>
      <c r="K1607"/>
      <c r="L1607" s="54"/>
      <c r="M1607"/>
      <c r="N1607"/>
      <c r="O1607"/>
    </row>
    <row r="1608" spans="1:15" x14ac:dyDescent="0.25">
      <c r="A1608"/>
      <c r="B1608"/>
      <c r="C1608"/>
      <c r="D1608"/>
      <c r="E1608"/>
      <c r="F1608"/>
      <c r="G1608"/>
      <c r="H1608"/>
      <c r="I1608"/>
      <c r="J1608"/>
      <c r="K1608"/>
      <c r="L1608" s="54"/>
      <c r="M1608"/>
      <c r="N1608"/>
      <c r="O1608"/>
    </row>
    <row r="1609" spans="1:15" x14ac:dyDescent="0.25">
      <c r="A1609"/>
      <c r="B1609"/>
      <c r="C1609"/>
      <c r="D1609"/>
      <c r="E1609"/>
      <c r="F1609"/>
      <c r="G1609"/>
      <c r="H1609"/>
      <c r="I1609"/>
      <c r="J1609"/>
      <c r="K1609"/>
      <c r="L1609" s="54"/>
      <c r="M1609"/>
      <c r="N1609"/>
      <c r="O1609"/>
    </row>
    <row r="1610" spans="1:15" x14ac:dyDescent="0.25">
      <c r="A1610"/>
      <c r="B1610"/>
      <c r="C1610"/>
      <c r="D1610"/>
      <c r="E1610"/>
      <c r="F1610"/>
      <c r="G1610"/>
      <c r="H1610"/>
      <c r="I1610"/>
      <c r="J1610"/>
      <c r="K1610"/>
      <c r="L1610" s="54"/>
      <c r="M1610"/>
      <c r="N1610"/>
      <c r="O1610"/>
    </row>
    <row r="1611" spans="1:15" x14ac:dyDescent="0.25">
      <c r="A1611"/>
      <c r="B1611"/>
      <c r="C1611"/>
      <c r="D1611"/>
      <c r="E1611"/>
      <c r="F1611"/>
      <c r="G1611"/>
      <c r="H1611"/>
      <c r="I1611"/>
      <c r="J1611"/>
      <c r="K1611"/>
      <c r="L1611" s="54"/>
      <c r="M1611"/>
      <c r="N1611"/>
      <c r="O1611"/>
    </row>
    <row r="1612" spans="1:15" x14ac:dyDescent="0.25">
      <c r="A1612"/>
      <c r="B1612"/>
      <c r="C1612"/>
      <c r="D1612"/>
      <c r="E1612"/>
      <c r="F1612"/>
      <c r="G1612"/>
      <c r="H1612"/>
      <c r="I1612"/>
      <c r="J1612"/>
      <c r="K1612"/>
      <c r="L1612" s="54"/>
      <c r="M1612"/>
      <c r="N1612"/>
      <c r="O1612"/>
    </row>
    <row r="1613" spans="1:15" x14ac:dyDescent="0.25">
      <c r="A1613"/>
      <c r="B1613"/>
      <c r="C1613"/>
      <c r="D1613"/>
      <c r="E1613"/>
      <c r="F1613"/>
      <c r="G1613"/>
      <c r="H1613"/>
      <c r="I1613"/>
      <c r="J1613"/>
      <c r="K1613"/>
      <c r="L1613" s="54"/>
      <c r="M1613"/>
      <c r="N1613"/>
      <c r="O1613"/>
    </row>
    <row r="1614" spans="1:15" x14ac:dyDescent="0.25">
      <c r="A1614"/>
      <c r="B1614"/>
      <c r="C1614"/>
      <c r="D1614"/>
      <c r="E1614"/>
      <c r="F1614"/>
      <c r="G1614"/>
      <c r="H1614"/>
      <c r="I1614"/>
      <c r="J1614"/>
      <c r="K1614"/>
      <c r="L1614" s="54"/>
      <c r="M1614"/>
      <c r="N1614"/>
      <c r="O1614"/>
    </row>
    <row r="1615" spans="1:15" x14ac:dyDescent="0.25">
      <c r="A1615"/>
      <c r="B1615"/>
      <c r="C1615"/>
      <c r="D1615"/>
      <c r="E1615"/>
      <c r="F1615"/>
      <c r="G1615"/>
      <c r="H1615"/>
      <c r="I1615"/>
      <c r="J1615"/>
      <c r="K1615"/>
      <c r="L1615" s="54"/>
      <c r="M1615"/>
      <c r="N1615"/>
      <c r="O1615"/>
    </row>
    <row r="1616" spans="1:15" x14ac:dyDescent="0.25">
      <c r="A1616"/>
      <c r="B1616"/>
      <c r="C1616"/>
      <c r="D1616"/>
      <c r="E1616"/>
      <c r="F1616"/>
      <c r="G1616"/>
      <c r="H1616"/>
      <c r="I1616"/>
      <c r="J1616"/>
      <c r="K1616"/>
      <c r="L1616" s="54"/>
      <c r="M1616"/>
      <c r="N1616"/>
      <c r="O1616"/>
    </row>
    <row r="1617" spans="1:15" x14ac:dyDescent="0.25">
      <c r="A1617"/>
      <c r="B1617"/>
      <c r="C1617"/>
      <c r="D1617"/>
      <c r="E1617"/>
      <c r="F1617"/>
      <c r="G1617"/>
      <c r="H1617"/>
      <c r="I1617"/>
      <c r="J1617"/>
      <c r="K1617"/>
      <c r="L1617" s="54"/>
      <c r="M1617"/>
      <c r="N1617"/>
      <c r="O1617"/>
    </row>
    <row r="1618" spans="1:15" x14ac:dyDescent="0.25">
      <c r="A1618"/>
      <c r="B1618"/>
      <c r="C1618"/>
      <c r="D1618"/>
      <c r="E1618"/>
      <c r="F1618"/>
      <c r="G1618"/>
      <c r="H1618"/>
      <c r="I1618"/>
      <c r="J1618"/>
      <c r="K1618"/>
      <c r="L1618" s="54"/>
      <c r="M1618"/>
      <c r="N1618"/>
      <c r="O1618"/>
    </row>
    <row r="1619" spans="1:15" x14ac:dyDescent="0.25">
      <c r="A1619"/>
      <c r="B1619"/>
      <c r="C1619"/>
      <c r="D1619"/>
      <c r="E1619"/>
      <c r="F1619"/>
      <c r="G1619"/>
      <c r="H1619"/>
      <c r="I1619"/>
      <c r="J1619"/>
      <c r="K1619"/>
      <c r="L1619" s="54"/>
      <c r="M1619"/>
      <c r="N1619"/>
      <c r="O1619"/>
    </row>
    <row r="1620" spans="1:15" x14ac:dyDescent="0.25">
      <c r="A1620"/>
      <c r="B1620"/>
      <c r="C1620"/>
      <c r="D1620"/>
      <c r="E1620"/>
      <c r="F1620"/>
      <c r="G1620"/>
      <c r="H1620"/>
      <c r="I1620"/>
      <c r="J1620"/>
      <c r="K1620"/>
      <c r="L1620" s="54"/>
      <c r="M1620"/>
      <c r="N1620"/>
      <c r="O1620"/>
    </row>
    <row r="1621" spans="1:15" x14ac:dyDescent="0.25">
      <c r="A1621"/>
      <c r="B1621"/>
      <c r="C1621"/>
      <c r="D1621"/>
      <c r="E1621"/>
      <c r="F1621"/>
      <c r="G1621"/>
      <c r="H1621"/>
      <c r="I1621"/>
      <c r="J1621"/>
      <c r="K1621"/>
      <c r="L1621" s="54"/>
      <c r="M1621"/>
      <c r="N1621"/>
      <c r="O1621"/>
    </row>
    <row r="1622" spans="1:15" x14ac:dyDescent="0.25">
      <c r="A1622"/>
      <c r="B1622"/>
      <c r="C1622"/>
      <c r="D1622"/>
      <c r="E1622"/>
      <c r="F1622"/>
      <c r="G1622"/>
      <c r="H1622"/>
      <c r="I1622"/>
      <c r="J1622"/>
      <c r="K1622"/>
      <c r="L1622" s="54"/>
      <c r="M1622"/>
      <c r="N1622"/>
      <c r="O1622"/>
    </row>
    <row r="1623" spans="1:15" x14ac:dyDescent="0.25">
      <c r="A1623"/>
      <c r="B1623"/>
      <c r="C1623"/>
      <c r="D1623"/>
      <c r="E1623"/>
      <c r="F1623"/>
      <c r="G1623"/>
      <c r="H1623"/>
      <c r="I1623"/>
      <c r="J1623"/>
      <c r="K1623"/>
      <c r="L1623" s="54"/>
      <c r="M1623"/>
      <c r="N1623"/>
      <c r="O1623"/>
    </row>
    <row r="1624" spans="1:15" x14ac:dyDescent="0.25">
      <c r="A1624"/>
      <c r="B1624"/>
      <c r="C1624"/>
      <c r="D1624"/>
      <c r="E1624"/>
      <c r="F1624"/>
      <c r="G1624"/>
      <c r="H1624"/>
      <c r="I1624"/>
      <c r="J1624"/>
      <c r="K1624"/>
      <c r="L1624" s="54"/>
      <c r="M1624"/>
      <c r="N1624"/>
      <c r="O1624"/>
    </row>
    <row r="1625" spans="1:15" x14ac:dyDescent="0.25">
      <c r="A1625"/>
      <c r="B1625"/>
      <c r="C1625"/>
      <c r="D1625"/>
      <c r="E1625"/>
      <c r="F1625"/>
      <c r="G1625"/>
      <c r="H1625"/>
      <c r="I1625"/>
      <c r="J1625"/>
      <c r="K1625"/>
      <c r="L1625" s="54"/>
      <c r="M1625"/>
      <c r="N1625"/>
      <c r="O1625"/>
    </row>
    <row r="1626" spans="1:15" x14ac:dyDescent="0.25">
      <c r="A1626"/>
      <c r="B1626"/>
      <c r="C1626"/>
      <c r="D1626"/>
      <c r="E1626"/>
      <c r="F1626"/>
      <c r="G1626"/>
      <c r="H1626"/>
      <c r="I1626"/>
      <c r="J1626"/>
      <c r="K1626"/>
      <c r="L1626" s="54"/>
      <c r="M1626"/>
      <c r="N1626"/>
      <c r="O1626"/>
    </row>
    <row r="1627" spans="1:15" x14ac:dyDescent="0.25">
      <c r="A1627"/>
      <c r="B1627"/>
      <c r="C1627"/>
      <c r="D1627"/>
      <c r="E1627"/>
      <c r="F1627"/>
      <c r="G1627"/>
      <c r="H1627"/>
      <c r="I1627"/>
      <c r="J1627"/>
      <c r="K1627"/>
      <c r="L1627" s="54"/>
      <c r="M1627"/>
      <c r="N1627"/>
      <c r="O1627"/>
    </row>
    <row r="1628" spans="1:15" x14ac:dyDescent="0.25">
      <c r="A1628"/>
      <c r="B1628"/>
      <c r="C1628"/>
      <c r="D1628"/>
      <c r="E1628"/>
      <c r="F1628"/>
      <c r="G1628"/>
      <c r="H1628"/>
      <c r="I1628"/>
      <c r="J1628"/>
      <c r="K1628"/>
      <c r="L1628" s="54"/>
      <c r="M1628"/>
      <c r="N1628"/>
      <c r="O1628"/>
    </row>
    <row r="1629" spans="1:15" x14ac:dyDescent="0.25">
      <c r="A1629"/>
      <c r="B1629"/>
      <c r="C1629"/>
      <c r="D1629"/>
      <c r="E1629"/>
      <c r="F1629"/>
      <c r="G1629"/>
      <c r="H1629"/>
      <c r="I1629"/>
      <c r="J1629"/>
      <c r="K1629"/>
      <c r="L1629" s="54"/>
      <c r="M1629"/>
      <c r="N1629"/>
      <c r="O1629"/>
    </row>
    <row r="1630" spans="1:15" x14ac:dyDescent="0.25">
      <c r="A1630"/>
      <c r="B1630"/>
      <c r="C1630"/>
      <c r="D1630"/>
      <c r="E1630"/>
      <c r="F1630"/>
      <c r="G1630"/>
      <c r="H1630"/>
      <c r="I1630"/>
      <c r="J1630"/>
      <c r="K1630"/>
      <c r="L1630" s="54"/>
      <c r="M1630"/>
      <c r="N1630"/>
      <c r="O1630"/>
    </row>
    <row r="1631" spans="1:15" x14ac:dyDescent="0.25">
      <c r="A1631"/>
      <c r="B1631"/>
      <c r="C1631"/>
      <c r="D1631"/>
      <c r="E1631"/>
      <c r="F1631"/>
      <c r="G1631"/>
      <c r="H1631"/>
      <c r="I1631"/>
      <c r="J1631"/>
      <c r="K1631"/>
      <c r="L1631" s="54"/>
      <c r="M1631"/>
      <c r="N1631"/>
      <c r="O1631"/>
    </row>
    <row r="1632" spans="1:15" x14ac:dyDescent="0.25">
      <c r="A1632"/>
      <c r="B1632"/>
      <c r="C1632"/>
      <c r="D1632"/>
      <c r="E1632"/>
      <c r="F1632"/>
      <c r="G1632"/>
      <c r="H1632"/>
      <c r="I1632"/>
      <c r="J1632"/>
      <c r="K1632"/>
      <c r="L1632" s="54"/>
      <c r="M1632"/>
      <c r="N1632"/>
      <c r="O1632"/>
    </row>
    <row r="1633" spans="1:15" x14ac:dyDescent="0.25">
      <c r="A1633"/>
      <c r="B1633"/>
      <c r="C1633"/>
      <c r="D1633"/>
      <c r="E1633"/>
      <c r="F1633"/>
      <c r="G1633"/>
      <c r="H1633"/>
      <c r="I1633"/>
      <c r="J1633"/>
      <c r="K1633"/>
      <c r="L1633" s="54"/>
      <c r="M1633"/>
      <c r="N1633"/>
      <c r="O1633"/>
    </row>
    <row r="1634" spans="1:15" x14ac:dyDescent="0.25">
      <c r="A1634"/>
      <c r="B1634"/>
      <c r="C1634"/>
      <c r="D1634"/>
      <c r="E1634"/>
      <c r="F1634"/>
      <c r="G1634"/>
      <c r="H1634"/>
      <c r="I1634"/>
      <c r="J1634"/>
      <c r="K1634"/>
      <c r="L1634" s="54"/>
      <c r="M1634"/>
      <c r="N1634"/>
      <c r="O1634"/>
    </row>
    <row r="1635" spans="1:15" x14ac:dyDescent="0.25">
      <c r="A1635"/>
      <c r="B1635"/>
      <c r="C1635"/>
      <c r="D1635"/>
      <c r="E1635"/>
      <c r="F1635"/>
      <c r="G1635"/>
      <c r="H1635"/>
      <c r="I1635"/>
      <c r="J1635"/>
      <c r="K1635"/>
      <c r="L1635" s="54"/>
      <c r="M1635"/>
      <c r="N1635"/>
      <c r="O1635"/>
    </row>
    <row r="1636" spans="1:15" x14ac:dyDescent="0.25">
      <c r="A1636"/>
      <c r="B1636"/>
      <c r="C1636"/>
      <c r="D1636"/>
      <c r="E1636"/>
      <c r="F1636"/>
      <c r="G1636"/>
      <c r="H1636"/>
      <c r="I1636"/>
      <c r="J1636"/>
      <c r="K1636"/>
      <c r="L1636" s="54"/>
      <c r="M1636"/>
      <c r="N1636"/>
      <c r="O1636"/>
    </row>
    <row r="1637" spans="1:15" x14ac:dyDescent="0.25">
      <c r="A1637"/>
      <c r="B1637"/>
      <c r="C1637"/>
      <c r="D1637"/>
      <c r="E1637"/>
      <c r="F1637"/>
      <c r="G1637"/>
      <c r="H1637"/>
      <c r="I1637"/>
      <c r="J1637"/>
      <c r="K1637"/>
      <c r="L1637" s="54"/>
      <c r="M1637"/>
      <c r="N1637"/>
      <c r="O1637"/>
    </row>
    <row r="1638" spans="1:15" x14ac:dyDescent="0.25">
      <c r="A1638"/>
      <c r="B1638"/>
      <c r="C1638"/>
      <c r="D1638"/>
      <c r="E1638"/>
      <c r="F1638"/>
      <c r="G1638"/>
      <c r="H1638"/>
      <c r="I1638"/>
      <c r="J1638"/>
      <c r="K1638"/>
      <c r="L1638" s="54"/>
      <c r="M1638"/>
      <c r="N1638"/>
      <c r="O1638"/>
    </row>
    <row r="1639" spans="1:15" x14ac:dyDescent="0.25">
      <c r="A1639"/>
      <c r="B1639"/>
      <c r="C1639"/>
      <c r="D1639"/>
      <c r="E1639"/>
      <c r="F1639"/>
      <c r="G1639"/>
      <c r="H1639"/>
      <c r="I1639"/>
      <c r="J1639"/>
      <c r="K1639"/>
      <c r="L1639" s="54"/>
      <c r="M1639"/>
      <c r="N1639"/>
      <c r="O1639"/>
    </row>
    <row r="1640" spans="1:15" x14ac:dyDescent="0.25">
      <c r="A1640"/>
      <c r="B1640"/>
      <c r="C1640"/>
      <c r="D1640"/>
      <c r="E1640"/>
      <c r="F1640"/>
      <c r="G1640"/>
      <c r="H1640"/>
      <c r="I1640"/>
      <c r="J1640"/>
      <c r="K1640"/>
      <c r="L1640" s="54"/>
      <c r="M1640"/>
      <c r="N1640"/>
      <c r="O1640"/>
    </row>
    <row r="1641" spans="1:15" x14ac:dyDescent="0.25">
      <c r="A1641"/>
      <c r="B1641"/>
      <c r="C1641"/>
      <c r="D1641"/>
      <c r="E1641"/>
      <c r="F1641"/>
      <c r="G1641"/>
      <c r="H1641"/>
      <c r="I1641"/>
      <c r="J1641"/>
      <c r="K1641"/>
      <c r="L1641" s="54"/>
      <c r="M1641"/>
      <c r="N1641"/>
      <c r="O1641"/>
    </row>
    <row r="1642" spans="1:15" x14ac:dyDescent="0.25">
      <c r="A1642"/>
      <c r="B1642"/>
      <c r="C1642"/>
      <c r="D1642"/>
      <c r="E1642"/>
      <c r="F1642"/>
      <c r="G1642"/>
      <c r="H1642"/>
      <c r="I1642"/>
      <c r="J1642"/>
      <c r="K1642"/>
      <c r="L1642" s="54"/>
      <c r="M1642"/>
      <c r="N1642"/>
      <c r="O1642"/>
    </row>
    <row r="1643" spans="1:15" x14ac:dyDescent="0.25">
      <c r="A1643"/>
      <c r="B1643"/>
      <c r="C1643"/>
      <c r="D1643"/>
      <c r="E1643"/>
      <c r="F1643"/>
      <c r="G1643"/>
      <c r="H1643"/>
      <c r="I1643"/>
      <c r="J1643"/>
      <c r="K1643"/>
      <c r="L1643" s="54"/>
      <c r="M1643"/>
      <c r="N1643"/>
      <c r="O1643"/>
    </row>
    <row r="1644" spans="1:15" x14ac:dyDescent="0.25">
      <c r="A1644"/>
      <c r="B1644"/>
      <c r="C1644"/>
      <c r="D1644"/>
      <c r="E1644"/>
      <c r="F1644"/>
      <c r="G1644"/>
      <c r="H1644"/>
      <c r="I1644"/>
      <c r="J1644"/>
      <c r="K1644"/>
      <c r="L1644" s="54"/>
      <c r="M1644"/>
      <c r="N1644"/>
      <c r="O1644"/>
    </row>
    <row r="1645" spans="1:15" x14ac:dyDescent="0.25">
      <c r="A1645"/>
      <c r="B1645"/>
      <c r="C1645"/>
      <c r="D1645"/>
      <c r="E1645"/>
      <c r="F1645"/>
      <c r="G1645"/>
      <c r="H1645"/>
      <c r="I1645"/>
      <c r="J1645"/>
      <c r="K1645"/>
      <c r="L1645" s="54"/>
      <c r="M1645"/>
      <c r="N1645"/>
      <c r="O1645"/>
    </row>
    <row r="1646" spans="1:15" x14ac:dyDescent="0.25">
      <c r="A1646"/>
      <c r="B1646"/>
      <c r="C1646"/>
      <c r="D1646"/>
      <c r="E1646"/>
      <c r="F1646"/>
      <c r="G1646"/>
      <c r="H1646"/>
      <c r="I1646"/>
      <c r="J1646"/>
      <c r="K1646"/>
      <c r="L1646" s="54"/>
      <c r="M1646"/>
      <c r="N1646"/>
      <c r="O1646"/>
    </row>
    <row r="1647" spans="1:15" x14ac:dyDescent="0.25">
      <c r="A1647"/>
      <c r="B1647"/>
      <c r="C1647"/>
      <c r="D1647"/>
      <c r="E1647"/>
      <c r="F1647"/>
      <c r="G1647"/>
      <c r="H1647"/>
      <c r="I1647"/>
      <c r="J1647"/>
      <c r="K1647"/>
      <c r="L1647" s="54"/>
      <c r="M1647"/>
      <c r="N1647"/>
      <c r="O1647"/>
    </row>
    <row r="1648" spans="1:15" x14ac:dyDescent="0.25">
      <c r="A1648"/>
      <c r="B1648"/>
      <c r="C1648"/>
      <c r="D1648"/>
      <c r="E1648"/>
      <c r="F1648"/>
      <c r="G1648"/>
      <c r="H1648"/>
      <c r="I1648"/>
      <c r="J1648"/>
      <c r="K1648"/>
      <c r="L1648" s="54"/>
      <c r="M1648"/>
      <c r="N1648"/>
      <c r="O1648"/>
    </row>
    <row r="1649" spans="1:15" x14ac:dyDescent="0.25">
      <c r="A1649"/>
      <c r="B1649"/>
      <c r="C1649"/>
      <c r="D1649"/>
      <c r="E1649"/>
      <c r="F1649"/>
      <c r="G1649"/>
      <c r="H1649"/>
      <c r="I1649"/>
      <c r="J1649"/>
      <c r="K1649"/>
      <c r="L1649" s="54"/>
      <c r="M1649"/>
      <c r="N1649"/>
      <c r="O1649"/>
    </row>
    <row r="1650" spans="1:15" x14ac:dyDescent="0.25">
      <c r="A1650"/>
      <c r="B1650"/>
      <c r="C1650"/>
      <c r="D1650"/>
      <c r="E1650"/>
      <c r="F1650"/>
      <c r="G1650"/>
      <c r="H1650"/>
      <c r="I1650"/>
      <c r="J1650"/>
      <c r="K1650"/>
      <c r="L1650" s="54"/>
      <c r="M1650"/>
      <c r="N1650"/>
      <c r="O1650"/>
    </row>
    <row r="1651" spans="1:15" x14ac:dyDescent="0.25">
      <c r="A1651"/>
      <c r="B1651"/>
      <c r="C1651"/>
      <c r="D1651"/>
      <c r="E1651"/>
      <c r="F1651"/>
      <c r="G1651"/>
      <c r="H1651"/>
      <c r="I1651"/>
      <c r="J1651"/>
      <c r="K1651"/>
      <c r="L1651" s="54"/>
      <c r="M1651"/>
      <c r="N1651"/>
      <c r="O1651"/>
    </row>
    <row r="1652" spans="1:15" x14ac:dyDescent="0.25">
      <c r="A1652"/>
      <c r="B1652"/>
      <c r="C1652"/>
      <c r="D1652"/>
      <c r="E1652"/>
      <c r="F1652"/>
      <c r="G1652"/>
      <c r="H1652"/>
      <c r="I1652"/>
      <c r="J1652"/>
      <c r="K1652"/>
      <c r="L1652" s="54"/>
      <c r="M1652"/>
      <c r="N1652"/>
      <c r="O1652"/>
    </row>
    <row r="1653" spans="1:15" x14ac:dyDescent="0.25">
      <c r="A1653"/>
      <c r="B1653"/>
      <c r="C1653"/>
      <c r="D1653"/>
      <c r="E1653"/>
      <c r="F1653"/>
      <c r="G1653"/>
      <c r="H1653"/>
      <c r="I1653"/>
      <c r="J1653"/>
      <c r="K1653"/>
      <c r="L1653" s="54"/>
      <c r="M1653"/>
      <c r="N1653"/>
      <c r="O1653"/>
    </row>
    <row r="1654" spans="1:15" x14ac:dyDescent="0.25">
      <c r="A1654"/>
      <c r="B1654"/>
      <c r="C1654"/>
      <c r="D1654"/>
      <c r="E1654"/>
      <c r="F1654"/>
      <c r="G1654"/>
      <c r="H1654"/>
      <c r="I1654"/>
      <c r="J1654"/>
      <c r="K1654"/>
      <c r="L1654" s="54"/>
      <c r="M1654"/>
      <c r="N1654"/>
      <c r="O1654"/>
    </row>
    <row r="1655" spans="1:15" x14ac:dyDescent="0.25">
      <c r="A1655"/>
      <c r="B1655"/>
      <c r="C1655"/>
      <c r="D1655"/>
      <c r="E1655"/>
      <c r="F1655"/>
      <c r="G1655"/>
      <c r="H1655"/>
      <c r="I1655"/>
      <c r="J1655"/>
      <c r="K1655"/>
      <c r="L1655" s="54"/>
      <c r="M1655"/>
      <c r="N1655"/>
      <c r="O1655"/>
    </row>
    <row r="1656" spans="1:15" x14ac:dyDescent="0.25">
      <c r="A1656"/>
      <c r="B1656"/>
      <c r="C1656"/>
      <c r="D1656"/>
      <c r="E1656"/>
      <c r="F1656"/>
      <c r="G1656"/>
      <c r="H1656"/>
      <c r="I1656"/>
      <c r="J1656"/>
      <c r="K1656"/>
      <c r="L1656" s="54"/>
      <c r="M1656"/>
      <c r="N1656"/>
      <c r="O1656"/>
    </row>
    <row r="1657" spans="1:15" x14ac:dyDescent="0.25">
      <c r="A1657"/>
      <c r="B1657"/>
      <c r="C1657"/>
      <c r="D1657"/>
      <c r="E1657"/>
      <c r="F1657"/>
      <c r="G1657"/>
      <c r="H1657"/>
      <c r="I1657"/>
      <c r="J1657"/>
      <c r="K1657"/>
      <c r="L1657" s="54"/>
      <c r="M1657"/>
      <c r="N1657"/>
      <c r="O1657"/>
    </row>
    <row r="1658" spans="1:15" x14ac:dyDescent="0.25">
      <c r="A1658"/>
      <c r="B1658"/>
      <c r="C1658"/>
      <c r="D1658"/>
      <c r="E1658"/>
      <c r="F1658"/>
      <c r="G1658"/>
      <c r="H1658"/>
      <c r="I1658"/>
      <c r="J1658"/>
      <c r="K1658"/>
      <c r="L1658" s="54"/>
      <c r="M1658"/>
      <c r="N1658"/>
      <c r="O1658"/>
    </row>
    <row r="1659" spans="1:15" x14ac:dyDescent="0.25">
      <c r="A1659"/>
      <c r="B1659"/>
      <c r="C1659"/>
      <c r="D1659"/>
      <c r="E1659"/>
      <c r="F1659"/>
      <c r="G1659"/>
      <c r="H1659"/>
      <c r="I1659"/>
      <c r="J1659"/>
      <c r="K1659"/>
      <c r="L1659" s="54"/>
      <c r="M1659"/>
      <c r="N1659"/>
      <c r="O1659"/>
    </row>
    <row r="1660" spans="1:15" x14ac:dyDescent="0.25">
      <c r="A1660"/>
      <c r="B1660"/>
      <c r="C1660"/>
      <c r="D1660"/>
      <c r="E1660"/>
      <c r="F1660"/>
      <c r="G1660"/>
      <c r="H1660"/>
      <c r="I1660"/>
      <c r="J1660"/>
      <c r="K1660"/>
      <c r="L1660" s="54"/>
      <c r="M1660"/>
      <c r="N1660"/>
      <c r="O1660"/>
    </row>
    <row r="1661" spans="1:15" x14ac:dyDescent="0.25">
      <c r="A1661"/>
      <c r="B1661"/>
      <c r="C1661"/>
      <c r="D1661"/>
      <c r="E1661"/>
      <c r="F1661"/>
      <c r="G1661"/>
      <c r="H1661"/>
      <c r="I1661"/>
      <c r="J1661"/>
      <c r="K1661"/>
      <c r="L1661" s="54"/>
      <c r="M1661"/>
      <c r="N1661"/>
      <c r="O1661"/>
    </row>
    <row r="1662" spans="1:15" x14ac:dyDescent="0.25">
      <c r="A1662"/>
      <c r="B1662"/>
      <c r="C1662"/>
      <c r="D1662"/>
      <c r="E1662"/>
      <c r="F1662"/>
      <c r="G1662"/>
      <c r="H1662"/>
      <c r="I1662"/>
      <c r="J1662"/>
      <c r="K1662"/>
      <c r="L1662" s="54"/>
      <c r="M1662"/>
      <c r="N1662"/>
      <c r="O1662"/>
    </row>
    <row r="1663" spans="1:15" x14ac:dyDescent="0.25">
      <c r="A1663"/>
      <c r="B1663"/>
      <c r="C1663"/>
      <c r="D1663"/>
      <c r="E1663"/>
      <c r="F1663"/>
      <c r="G1663"/>
      <c r="H1663"/>
      <c r="I1663"/>
      <c r="J1663"/>
      <c r="K1663"/>
      <c r="L1663" s="54"/>
      <c r="M1663"/>
      <c r="N1663"/>
      <c r="O1663"/>
    </row>
    <row r="1664" spans="1:15" x14ac:dyDescent="0.25">
      <c r="A1664"/>
      <c r="B1664"/>
      <c r="C1664"/>
      <c r="D1664"/>
      <c r="E1664"/>
      <c r="F1664"/>
      <c r="G1664"/>
      <c r="H1664"/>
      <c r="I1664"/>
      <c r="J1664"/>
      <c r="K1664"/>
      <c r="L1664" s="54"/>
      <c r="M1664"/>
      <c r="N1664"/>
      <c r="O1664"/>
    </row>
    <row r="1665" spans="1:15" x14ac:dyDescent="0.25">
      <c r="A1665"/>
      <c r="B1665"/>
      <c r="C1665"/>
      <c r="D1665"/>
      <c r="E1665"/>
      <c r="F1665"/>
      <c r="G1665"/>
      <c r="H1665"/>
      <c r="I1665"/>
      <c r="J1665"/>
      <c r="K1665"/>
      <c r="L1665" s="54"/>
      <c r="M1665"/>
      <c r="N1665"/>
      <c r="O1665"/>
    </row>
    <row r="1666" spans="1:15" x14ac:dyDescent="0.25">
      <c r="A1666"/>
      <c r="B1666"/>
      <c r="C1666"/>
      <c r="D1666"/>
      <c r="E1666"/>
      <c r="F1666"/>
      <c r="G1666"/>
      <c r="H1666"/>
      <c r="I1666"/>
      <c r="J1666"/>
      <c r="K1666"/>
      <c r="L1666" s="54"/>
      <c r="M1666"/>
      <c r="N1666"/>
      <c r="O1666"/>
    </row>
    <row r="1667" spans="1:15" x14ac:dyDescent="0.25">
      <c r="A1667"/>
      <c r="B1667"/>
      <c r="C1667"/>
      <c r="D1667"/>
      <c r="E1667"/>
      <c r="F1667"/>
      <c r="G1667"/>
      <c r="H1667"/>
      <c r="I1667"/>
      <c r="J1667"/>
      <c r="K1667"/>
      <c r="L1667" s="54"/>
      <c r="M1667"/>
      <c r="N1667"/>
      <c r="O1667"/>
    </row>
    <row r="1668" spans="1:15" x14ac:dyDescent="0.25">
      <c r="A1668"/>
      <c r="B1668"/>
      <c r="C1668"/>
      <c r="D1668"/>
      <c r="E1668"/>
      <c r="F1668"/>
      <c r="G1668"/>
      <c r="H1668"/>
      <c r="I1668"/>
      <c r="J1668"/>
      <c r="K1668"/>
      <c r="L1668" s="54"/>
      <c r="M1668"/>
      <c r="N1668"/>
      <c r="O1668"/>
    </row>
    <row r="1669" spans="1:15" x14ac:dyDescent="0.25">
      <c r="A1669"/>
      <c r="B1669"/>
      <c r="C1669"/>
      <c r="D1669"/>
      <c r="E1669"/>
      <c r="F1669"/>
      <c r="G1669"/>
      <c r="H1669"/>
      <c r="I1669"/>
      <c r="J1669"/>
      <c r="K1669"/>
      <c r="L1669" s="54"/>
      <c r="M1669"/>
      <c r="N1669"/>
      <c r="O1669"/>
    </row>
    <row r="1670" spans="1:15" x14ac:dyDescent="0.25">
      <c r="A1670"/>
      <c r="B1670"/>
      <c r="C1670"/>
      <c r="D1670"/>
      <c r="E1670"/>
      <c r="F1670"/>
      <c r="G1670"/>
      <c r="H1670"/>
      <c r="I1670"/>
      <c r="J1670"/>
      <c r="K1670"/>
      <c r="L1670" s="54"/>
      <c r="M1670"/>
      <c r="N1670"/>
      <c r="O1670"/>
    </row>
    <row r="1671" spans="1:15" x14ac:dyDescent="0.25">
      <c r="A1671"/>
      <c r="B1671"/>
      <c r="C1671"/>
      <c r="D1671"/>
      <c r="E1671"/>
      <c r="F1671"/>
      <c r="G1671"/>
      <c r="H1671"/>
      <c r="I1671"/>
      <c r="J1671"/>
      <c r="K1671"/>
      <c r="L1671" s="54"/>
      <c r="M1671"/>
      <c r="N1671"/>
      <c r="O1671"/>
    </row>
    <row r="1672" spans="1:15" x14ac:dyDescent="0.25">
      <c r="A1672"/>
      <c r="B1672"/>
      <c r="C1672"/>
      <c r="D1672"/>
      <c r="E1672"/>
      <c r="F1672"/>
      <c r="G1672"/>
      <c r="H1672"/>
      <c r="I1672"/>
      <c r="J1672"/>
      <c r="K1672"/>
      <c r="L1672" s="54"/>
      <c r="M1672"/>
      <c r="N1672"/>
      <c r="O1672"/>
    </row>
  </sheetData>
  <mergeCells count="98">
    <mergeCell ref="B107:F107"/>
    <mergeCell ref="B97:F97"/>
    <mergeCell ref="B94:F94"/>
    <mergeCell ref="B103:F103"/>
    <mergeCell ref="B105:F105"/>
    <mergeCell ref="B106:F106"/>
    <mergeCell ref="B100:F100"/>
    <mergeCell ref="B99:F99"/>
    <mergeCell ref="I88:M90"/>
    <mergeCell ref="N90:O90"/>
    <mergeCell ref="A91:F91"/>
    <mergeCell ref="H91:O91"/>
    <mergeCell ref="H92:L92"/>
    <mergeCell ref="M92:O92"/>
    <mergeCell ref="A87:H90"/>
    <mergeCell ref="I87:M87"/>
    <mergeCell ref="B82:F82"/>
    <mergeCell ref="B76:F76"/>
    <mergeCell ref="N63:O63"/>
    <mergeCell ref="A64:F64"/>
    <mergeCell ref="H64:O64"/>
    <mergeCell ref="H65:L65"/>
    <mergeCell ref="M65:O65"/>
    <mergeCell ref="I61:M63"/>
    <mergeCell ref="B78:F78"/>
    <mergeCell ref="B17:F17"/>
    <mergeCell ref="B57:F57"/>
    <mergeCell ref="B53:F53"/>
    <mergeCell ref="B56:F56"/>
    <mergeCell ref="B47:F47"/>
    <mergeCell ref="B40:F40"/>
    <mergeCell ref="B44:F44"/>
    <mergeCell ref="B43:F43"/>
    <mergeCell ref="B31:F31"/>
    <mergeCell ref="A32:F32"/>
    <mergeCell ref="B18:F18"/>
    <mergeCell ref="B21:F21"/>
    <mergeCell ref="B19:F19"/>
    <mergeCell ref="B20:F20"/>
    <mergeCell ref="B22:F22"/>
    <mergeCell ref="B23:F23"/>
    <mergeCell ref="I60:M60"/>
    <mergeCell ref="A37:F37"/>
    <mergeCell ref="I33:M33"/>
    <mergeCell ref="I34:M35"/>
    <mergeCell ref="I36:M36"/>
    <mergeCell ref="A59:F59"/>
    <mergeCell ref="B58:F58"/>
    <mergeCell ref="H37:O37"/>
    <mergeCell ref="H38:L38"/>
    <mergeCell ref="M38:O38"/>
    <mergeCell ref="N36:O36"/>
    <mergeCell ref="B52:F52"/>
    <mergeCell ref="A60:H63"/>
    <mergeCell ref="A33:H36"/>
    <mergeCell ref="B24:F24"/>
    <mergeCell ref="B48:F48"/>
    <mergeCell ref="B46:F46"/>
    <mergeCell ref="B49:F49"/>
    <mergeCell ref="B73:F73"/>
    <mergeCell ref="B45:F45"/>
    <mergeCell ref="B50:F50"/>
    <mergeCell ref="B51:F51"/>
    <mergeCell ref="B25:F25"/>
    <mergeCell ref="B30:F30"/>
    <mergeCell ref="B26:F26"/>
    <mergeCell ref="B28:F28"/>
    <mergeCell ref="B29:F29"/>
    <mergeCell ref="B27:F27"/>
    <mergeCell ref="A86:F86"/>
    <mergeCell ref="B54:F54"/>
    <mergeCell ref="B55:F55"/>
    <mergeCell ref="B79:F79"/>
    <mergeCell ref="B74:F74"/>
    <mergeCell ref="B83:F83"/>
    <mergeCell ref="B67:F67"/>
    <mergeCell ref="B70:F70"/>
    <mergeCell ref="B71:F71"/>
    <mergeCell ref="B80:F80"/>
    <mergeCell ref="B75:F75"/>
    <mergeCell ref="B77:F77"/>
    <mergeCell ref="B85:F85"/>
    <mergeCell ref="B72:F72"/>
    <mergeCell ref="B84:F84"/>
    <mergeCell ref="B81:F81"/>
    <mergeCell ref="A1:H4"/>
    <mergeCell ref="I1:M1"/>
    <mergeCell ref="A5:F6"/>
    <mergeCell ref="H5:O6"/>
    <mergeCell ref="I2:M3"/>
    <mergeCell ref="B16:F16"/>
    <mergeCell ref="B13:F13"/>
    <mergeCell ref="H7:L7"/>
    <mergeCell ref="M7:O7"/>
    <mergeCell ref="B9:F9"/>
    <mergeCell ref="B12:F12"/>
    <mergeCell ref="B15:F15"/>
    <mergeCell ref="B14:F14"/>
  </mergeCells>
  <pageMargins left="0.7" right="0.7" top="0.75" bottom="0.75" header="0.3" footer="0.3"/>
  <pageSetup scale="68" fitToHeight="0" orientation="landscape" r:id="rId1"/>
  <rowBreaks count="2" manualBreakCount="2">
    <brk id="32" max="16383" man="1"/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AMS Grid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Field Support Services</dc:creator>
  <cp:lastModifiedBy>Valeria Frances</cp:lastModifiedBy>
  <cp:lastPrinted>2019-12-19T19:41:03Z</cp:lastPrinted>
  <dcterms:created xsi:type="dcterms:W3CDTF">2018-12-14T18:33:23Z</dcterms:created>
  <dcterms:modified xsi:type="dcterms:W3CDTF">2019-12-19T19:41:32Z</dcterms:modified>
</cp:coreProperties>
</file>