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nsva\office\SNAP\PDD\PDD General\PDD Contracts\ICF-Information Collection 0496 Renewal\Deliverables\OMB Package Drafts\CPB OMB Package Draft 2 to PRAO 01.2020\"/>
    </mc:Choice>
  </mc:AlternateContent>
  <bookViews>
    <workbookView xWindow="0" yWindow="0" windowWidth="28800" windowHeight="13410" firstSheet="1" activeTab="2"/>
  </bookViews>
  <sheets>
    <sheet name="Assumptions" sheetId="4" r:id="rId1"/>
    <sheet name="Labor Rates" sheetId="5" r:id="rId2"/>
    <sheet name="Reporting" sheetId="1" r:id="rId3"/>
    <sheet name="Recordkeeping" sheetId="2" r:id="rId4"/>
    <sheet name="Burden Summary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3" l="1"/>
  <c r="D5" i="5" l="1"/>
  <c r="D5" i="3" l="1"/>
  <c r="C5" i="3"/>
  <c r="K5" i="2"/>
  <c r="H6" i="3" s="1"/>
  <c r="F5" i="2"/>
  <c r="H5" i="2" s="1"/>
  <c r="K5" i="1" l="1"/>
  <c r="K6" i="1"/>
  <c r="D6" i="3"/>
  <c r="J6" i="3"/>
  <c r="L6" i="3"/>
  <c r="F7" i="4"/>
  <c r="F6" i="1"/>
  <c r="H6" i="1" s="1"/>
  <c r="F5" i="1"/>
  <c r="H5" i="1" s="1"/>
  <c r="F6" i="4"/>
  <c r="F5" i="4"/>
  <c r="M7" i="1"/>
  <c r="J5" i="3" s="1"/>
  <c r="O7" i="1"/>
  <c r="L5" i="3" s="1"/>
  <c r="L7" i="3" s="1"/>
  <c r="J7" i="3" l="1"/>
  <c r="H7" i="1"/>
  <c r="J5" i="1"/>
  <c r="J6" i="1"/>
  <c r="E6" i="3"/>
  <c r="C6" i="3"/>
  <c r="E5" i="3" l="1"/>
  <c r="G7" i="1"/>
  <c r="N6" i="1"/>
  <c r="P6" i="1" s="1"/>
  <c r="L6" i="1"/>
  <c r="N5" i="1"/>
  <c r="P5" i="1" s="1"/>
  <c r="L5" i="1"/>
  <c r="J7" i="1"/>
  <c r="I7" i="1" s="1"/>
  <c r="E7" i="3"/>
  <c r="D7" i="3" s="1"/>
  <c r="N7" i="1" l="1"/>
  <c r="K5" i="3" s="1"/>
  <c r="L7" i="1"/>
  <c r="P7" i="1"/>
  <c r="M5" i="3" s="1"/>
  <c r="G5" i="3"/>
  <c r="F5" i="3"/>
  <c r="I5" i="3" l="1"/>
  <c r="K7" i="1"/>
  <c r="H5" i="3" s="1"/>
  <c r="F6" i="3"/>
  <c r="J5" i="2"/>
  <c r="N5" i="2" s="1"/>
  <c r="K7" i="3" l="1"/>
  <c r="P5" i="2"/>
  <c r="M6" i="3" s="1"/>
  <c r="M7" i="3" s="1"/>
  <c r="G6" i="3"/>
  <c r="G7" i="3" s="1"/>
  <c r="F7" i="3" s="1"/>
  <c r="L5" i="2"/>
  <c r="I6" i="3" s="1"/>
  <c r="I7" i="3" s="1"/>
  <c r="H7" i="3" l="1"/>
</calcChain>
</file>

<file path=xl/sharedStrings.xml><?xml version="1.0" encoding="utf-8"?>
<sst xmlns="http://schemas.openxmlformats.org/spreadsheetml/2006/main" count="122" uniqueCount="62">
  <si>
    <t>Number of Respondents</t>
  </si>
  <si>
    <t>Total Annual Responses</t>
  </si>
  <si>
    <t>Total Reporting Burden</t>
  </si>
  <si>
    <t>Total Recordkeeping Burden</t>
  </si>
  <si>
    <t>Total Burden for #0584-0496</t>
  </si>
  <si>
    <t>State Agency Reporting Burden Total</t>
  </si>
  <si>
    <t>Item</t>
  </si>
  <si>
    <t>Estimate in Currently Approved ICR</t>
  </si>
  <si>
    <t>Updated Estimate</t>
  </si>
  <si>
    <t>Difference in Estimate</t>
  </si>
  <si>
    <t>Number</t>
  </si>
  <si>
    <t>Data Source</t>
  </si>
  <si>
    <t>Number of SUA self-employment methodology respondents</t>
  </si>
  <si>
    <t>USDA FNS PDD State Options Report 14th Edition (published May 31, 2018)</t>
  </si>
  <si>
    <t>Number of SUA recordkeeping respondents</t>
  </si>
  <si>
    <t>Number of SUA respondents</t>
  </si>
  <si>
    <t>FNS SNAP SUA ICR Assumptions (OMB Control No. 0584-0496)</t>
  </si>
  <si>
    <t>FNS SNAP SUA ICR Recordkeeping Estimate (OMB Control No. 0584-0496)</t>
  </si>
  <si>
    <t>A</t>
  </si>
  <si>
    <t>B</t>
  </si>
  <si>
    <t>C</t>
  </si>
  <si>
    <t>Respondent Category</t>
  </si>
  <si>
    <t>Type of Respondent</t>
  </si>
  <si>
    <t>State Agency Staff</t>
  </si>
  <si>
    <t>D</t>
  </si>
  <si>
    <t>E</t>
  </si>
  <si>
    <t>Instruments</t>
  </si>
  <si>
    <t>Form</t>
  </si>
  <si>
    <t>Frequency of Response</t>
  </si>
  <si>
    <t>Annual Burden (hours)</t>
  </si>
  <si>
    <t>Hourly Wage Rate</t>
  </si>
  <si>
    <t>Hours Per Response</t>
  </si>
  <si>
    <t>Total Annual Cost of Respondent Burden</t>
  </si>
  <si>
    <t>Change in Burden Hours Due to an Adjustment</t>
  </si>
  <si>
    <t>Change in Burden Hours Due to Program Change</t>
  </si>
  <si>
    <t>F</t>
  </si>
  <si>
    <t>G = E x F</t>
  </si>
  <si>
    <t>H</t>
  </si>
  <si>
    <t>I = G x H</t>
  </si>
  <si>
    <t>J</t>
  </si>
  <si>
    <t>K = I x J</t>
  </si>
  <si>
    <t>L</t>
  </si>
  <si>
    <t>M = I - L</t>
  </si>
  <si>
    <t>N</t>
  </si>
  <si>
    <t>O = M + N</t>
  </si>
  <si>
    <t>FNS SNAP SUA ICR Reporting Estimate (OMB Control No. 0584-0496)</t>
  </si>
  <si>
    <t>FNS SNAP SUA ICR Burden Estimate Summary (OMB Control No. 0584-0496)</t>
  </si>
  <si>
    <t>FNS SNAP Forms ICR Labor Rates (OMB Control No. 0584-0064)</t>
  </si>
  <si>
    <t>State Agency</t>
  </si>
  <si>
    <t>State/Local/Tribal Government</t>
  </si>
  <si>
    <t>Review of SUA Submissions under 7 CFR 273.9(d)(6)(iii)</t>
  </si>
  <si>
    <t>Not Applicable</t>
  </si>
  <si>
    <t>Hours per Response</t>
  </si>
  <si>
    <t>Previously Approved Burden Hours</t>
  </si>
  <si>
    <t>Total Difference in Burden Hours</t>
  </si>
  <si>
    <t>C = A x B</t>
  </si>
  <si>
    <t>E = C x D</t>
  </si>
  <si>
    <t>I = E - H</t>
  </si>
  <si>
    <t>K = I + J</t>
  </si>
  <si>
    <t xml:space="preserve">Bureau of Labor Statistics (BLS) Occupational Employment and Wages Statistics data from May 2018; Occupation Code 43-4061 Eligibility Interviewers, Government Programs; Median Hourly Wage Rate for State Government  = $20.63. Available at https://www.bls.gov/oes/current/naics4_999200.htm#43-0000. We have multiplied this wage rate by 1.33 to represent fully-loaded wages. 
However, 50% of administrative costs incurred by State agencies are reimbursed by FNS, which results in a reimbursement value of $13.72 ($20.63 x 1.33 x 0.50) per burden hour. </t>
  </si>
  <si>
    <t>SUA Recordkeeping Requirements under 7 CFR 273.11(b)</t>
  </si>
  <si>
    <t>Review of Self-Employment Methodology under 7 CFR 273.11(b)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</si>
</sst>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/>
    </xf>
    <xf numFmtId="0" fontId="4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 readingOrder="1"/>
    </xf>
    <xf numFmtId="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4" fillId="0" borderId="14" xfId="0" applyFont="1" applyBorder="1"/>
    <xf numFmtId="0" fontId="5" fillId="0" borderId="13" xfId="0" applyFont="1" applyBorder="1" applyAlignment="1">
      <alignment horizontal="center" vertical="center" wrapText="1" readingOrder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4" fillId="0" borderId="28" xfId="0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 readingOrder="1"/>
    </xf>
    <xf numFmtId="4" fontId="5" fillId="0" borderId="31" xfId="0" applyNumberFormat="1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2" fontId="4" fillId="0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E10" sqref="E10"/>
    </sheetView>
  </sheetViews>
  <sheetFormatPr defaultRowHeight="15" x14ac:dyDescent="0.25"/>
  <cols>
    <col min="1" max="1" width="3.5703125" customWidth="1"/>
    <col min="2" max="2" width="31.140625" bestFit="1" customWidth="1"/>
    <col min="3" max="4" width="14.5703125" customWidth="1"/>
    <col min="5" max="5" width="34.5703125" customWidth="1"/>
    <col min="6" max="6" width="14.5703125" customWidth="1"/>
  </cols>
  <sheetData>
    <row r="1" spans="2:6" ht="15.75" thickBot="1" x14ac:dyDescent="0.3"/>
    <row r="2" spans="2:6" s="4" customFormat="1" ht="30" customHeight="1" thickBot="1" x14ac:dyDescent="0.3">
      <c r="B2" s="65" t="s">
        <v>16</v>
      </c>
      <c r="C2" s="66"/>
      <c r="D2" s="66"/>
      <c r="E2" s="66"/>
      <c r="F2" s="67"/>
    </row>
    <row r="3" spans="2:6" x14ac:dyDescent="0.25">
      <c r="B3" s="70" t="s">
        <v>6</v>
      </c>
      <c r="C3" s="72" t="s">
        <v>7</v>
      </c>
      <c r="D3" s="74" t="s">
        <v>8</v>
      </c>
      <c r="E3" s="74"/>
      <c r="F3" s="68" t="s">
        <v>9</v>
      </c>
    </row>
    <row r="4" spans="2:6" ht="30" customHeight="1" x14ac:dyDescent="0.25">
      <c r="B4" s="71"/>
      <c r="C4" s="73"/>
      <c r="D4" s="30" t="s">
        <v>10</v>
      </c>
      <c r="E4" s="30" t="s">
        <v>11</v>
      </c>
      <c r="F4" s="69"/>
    </row>
    <row r="5" spans="2:6" ht="30" customHeight="1" x14ac:dyDescent="0.25">
      <c r="B5" s="35" t="s">
        <v>15</v>
      </c>
      <c r="C5" s="20">
        <v>53</v>
      </c>
      <c r="D5" s="20">
        <v>53</v>
      </c>
      <c r="E5" s="25" t="s">
        <v>13</v>
      </c>
      <c r="F5" s="21">
        <f>D5-C5</f>
        <v>0</v>
      </c>
    </row>
    <row r="6" spans="2:6" ht="25.5" x14ac:dyDescent="0.25">
      <c r="B6" s="35" t="s">
        <v>12</v>
      </c>
      <c r="C6" s="20">
        <v>21</v>
      </c>
      <c r="D6" s="20">
        <v>23</v>
      </c>
      <c r="E6" s="25" t="s">
        <v>13</v>
      </c>
      <c r="F6" s="21">
        <f>D6-C6</f>
        <v>2</v>
      </c>
    </row>
    <row r="7" spans="2:6" ht="26.25" thickBot="1" x14ac:dyDescent="0.3">
      <c r="B7" s="26" t="s">
        <v>14</v>
      </c>
      <c r="C7" s="36">
        <v>53</v>
      </c>
      <c r="D7" s="36">
        <v>53</v>
      </c>
      <c r="E7" s="27" t="s">
        <v>13</v>
      </c>
      <c r="F7" s="37">
        <f>D7-C7</f>
        <v>0</v>
      </c>
    </row>
  </sheetData>
  <mergeCells count="5">
    <mergeCell ref="B2:F2"/>
    <mergeCell ref="F3:F4"/>
    <mergeCell ref="B3:B4"/>
    <mergeCell ref="C3:C4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>
      <selection activeCell="E25" sqref="E25"/>
    </sheetView>
  </sheetViews>
  <sheetFormatPr defaultRowHeight="15" x14ac:dyDescent="0.25"/>
  <cols>
    <col min="1" max="1" width="3.5703125" customWidth="1"/>
    <col min="2" max="2" width="31.140625" bestFit="1" customWidth="1"/>
    <col min="3" max="4" width="14.5703125" customWidth="1"/>
    <col min="5" max="5" width="61.42578125" customWidth="1"/>
  </cols>
  <sheetData>
    <row r="1" spans="2:5" ht="15.75" thickBot="1" x14ac:dyDescent="0.3"/>
    <row r="2" spans="2:5" x14ac:dyDescent="0.25">
      <c r="B2" s="75" t="s">
        <v>47</v>
      </c>
      <c r="C2" s="76"/>
      <c r="D2" s="76"/>
      <c r="E2" s="77"/>
    </row>
    <row r="3" spans="2:5" x14ac:dyDescent="0.25">
      <c r="B3" s="71" t="s">
        <v>22</v>
      </c>
      <c r="C3" s="73" t="s">
        <v>7</v>
      </c>
      <c r="D3" s="78" t="s">
        <v>8</v>
      </c>
      <c r="E3" s="79"/>
    </row>
    <row r="4" spans="2:5" ht="22.5" customHeight="1" x14ac:dyDescent="0.25">
      <c r="B4" s="71"/>
      <c r="C4" s="73"/>
      <c r="D4" s="30" t="s">
        <v>10</v>
      </c>
      <c r="E4" s="31" t="s">
        <v>11</v>
      </c>
    </row>
    <row r="5" spans="2:5" ht="128.25" thickBot="1" x14ac:dyDescent="0.3">
      <c r="B5" s="32" t="s">
        <v>48</v>
      </c>
      <c r="C5" s="33">
        <v>10.35</v>
      </c>
      <c r="D5" s="33">
        <f>ROUND(20.63*1.33*0.5, 2)</f>
        <v>13.72</v>
      </c>
      <c r="E5" s="34" t="s">
        <v>59</v>
      </c>
    </row>
  </sheetData>
  <mergeCells count="4">
    <mergeCell ref="B2:E2"/>
    <mergeCell ref="B3:B4"/>
    <mergeCell ref="C3:C4"/>
    <mergeCell ref="D3:E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"/>
  <sheetViews>
    <sheetView tabSelected="1" workbookViewId="0">
      <selection activeCell="H7" sqref="H7"/>
    </sheetView>
  </sheetViews>
  <sheetFormatPr defaultRowHeight="15" x14ac:dyDescent="0.25"/>
  <cols>
    <col min="1" max="1" width="3.5703125" customWidth="1"/>
    <col min="2" max="2" width="16.42578125" style="4" customWidth="1"/>
    <col min="3" max="3" width="15.85546875" style="4" customWidth="1"/>
    <col min="4" max="4" width="25.5703125" customWidth="1"/>
    <col min="5" max="5" width="11" style="4" customWidth="1"/>
    <col min="6" max="14" width="12.5703125" style="1" customWidth="1"/>
    <col min="15" max="16" width="12.5703125" style="2" customWidth="1"/>
    <col min="17" max="17" width="9.140625" style="1"/>
  </cols>
  <sheetData>
    <row r="1" spans="2:17" ht="15.75" thickBot="1" x14ac:dyDescent="0.3"/>
    <row r="2" spans="2:17" ht="30" customHeight="1" x14ac:dyDescent="0.25">
      <c r="B2" s="80" t="s">
        <v>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2"/>
    </row>
    <row r="3" spans="2:17" ht="51" customHeight="1" x14ac:dyDescent="0.25">
      <c r="B3" s="46" t="s">
        <v>21</v>
      </c>
      <c r="C3" s="47" t="s">
        <v>22</v>
      </c>
      <c r="D3" s="47" t="s">
        <v>26</v>
      </c>
      <c r="E3" s="47" t="s">
        <v>27</v>
      </c>
      <c r="F3" s="47" t="s">
        <v>0</v>
      </c>
      <c r="G3" s="48" t="s">
        <v>28</v>
      </c>
      <c r="H3" s="47" t="s">
        <v>1</v>
      </c>
      <c r="I3" s="47" t="s">
        <v>52</v>
      </c>
      <c r="J3" s="47" t="s">
        <v>29</v>
      </c>
      <c r="K3" s="49" t="s">
        <v>30</v>
      </c>
      <c r="L3" s="49" t="s">
        <v>32</v>
      </c>
      <c r="M3" s="47" t="s">
        <v>53</v>
      </c>
      <c r="N3" s="49" t="s">
        <v>33</v>
      </c>
      <c r="O3" s="49" t="s">
        <v>34</v>
      </c>
      <c r="P3" s="50" t="s">
        <v>54</v>
      </c>
    </row>
    <row r="4" spans="2:17" s="4" customFormat="1" x14ac:dyDescent="0.25">
      <c r="B4" s="43" t="s">
        <v>18</v>
      </c>
      <c r="C4" s="42" t="s">
        <v>19</v>
      </c>
      <c r="D4" s="42" t="s">
        <v>20</v>
      </c>
      <c r="E4" s="42" t="s">
        <v>24</v>
      </c>
      <c r="F4" s="42" t="s">
        <v>25</v>
      </c>
      <c r="G4" s="42" t="s">
        <v>35</v>
      </c>
      <c r="H4" s="42" t="s">
        <v>36</v>
      </c>
      <c r="I4" s="42" t="s">
        <v>37</v>
      </c>
      <c r="J4" s="42" t="s">
        <v>38</v>
      </c>
      <c r="K4" s="42" t="s">
        <v>39</v>
      </c>
      <c r="L4" s="42" t="s">
        <v>40</v>
      </c>
      <c r="M4" s="42" t="s">
        <v>41</v>
      </c>
      <c r="N4" s="44" t="s">
        <v>42</v>
      </c>
      <c r="O4" s="44" t="s">
        <v>43</v>
      </c>
      <c r="P4" s="45" t="s">
        <v>44</v>
      </c>
      <c r="Q4" s="1"/>
    </row>
    <row r="5" spans="2:17" ht="45" customHeight="1" x14ac:dyDescent="0.25">
      <c r="B5" s="35" t="s">
        <v>49</v>
      </c>
      <c r="C5" s="25" t="s">
        <v>23</v>
      </c>
      <c r="D5" s="8" t="s">
        <v>50</v>
      </c>
      <c r="E5" s="7" t="s">
        <v>51</v>
      </c>
      <c r="F5" s="9">
        <f>Assumptions!D5</f>
        <v>53</v>
      </c>
      <c r="G5" s="9">
        <v>1</v>
      </c>
      <c r="H5" s="9">
        <f>F5*G5</f>
        <v>53</v>
      </c>
      <c r="I5" s="90">
        <v>25</v>
      </c>
      <c r="J5" s="51">
        <f>H5*I5</f>
        <v>1325</v>
      </c>
      <c r="K5" s="13">
        <f>'Labor Rates'!D5</f>
        <v>13.72</v>
      </c>
      <c r="L5" s="13">
        <f>J5*K5</f>
        <v>18179</v>
      </c>
      <c r="M5" s="9">
        <v>530</v>
      </c>
      <c r="N5" s="9">
        <f>J5-M5</f>
        <v>795</v>
      </c>
      <c r="O5" s="9">
        <v>0</v>
      </c>
      <c r="P5" s="10">
        <f>N5+O5</f>
        <v>795</v>
      </c>
    </row>
    <row r="6" spans="2:17" ht="45" customHeight="1" x14ac:dyDescent="0.25">
      <c r="B6" s="35" t="s">
        <v>49</v>
      </c>
      <c r="C6" s="25" t="s">
        <v>23</v>
      </c>
      <c r="D6" s="8" t="s">
        <v>61</v>
      </c>
      <c r="E6" s="7" t="s">
        <v>51</v>
      </c>
      <c r="F6" s="9">
        <f>Assumptions!D6</f>
        <v>23</v>
      </c>
      <c r="G6" s="9">
        <v>1</v>
      </c>
      <c r="H6" s="9">
        <f t="shared" ref="H6" si="0">F6*G6</f>
        <v>23</v>
      </c>
      <c r="I6" s="9">
        <v>10</v>
      </c>
      <c r="J6" s="51">
        <f>F6*G6*I6</f>
        <v>230</v>
      </c>
      <c r="K6" s="13">
        <f>'Labor Rates'!D5</f>
        <v>13.72</v>
      </c>
      <c r="L6" s="13">
        <f>J6*K6</f>
        <v>3155.6000000000004</v>
      </c>
      <c r="M6" s="9">
        <v>210</v>
      </c>
      <c r="N6" s="9">
        <f>J6-M6</f>
        <v>20</v>
      </c>
      <c r="O6" s="9">
        <v>0</v>
      </c>
      <c r="P6" s="10">
        <f>N6+O6</f>
        <v>20</v>
      </c>
    </row>
    <row r="7" spans="2:17" ht="45" customHeight="1" thickBot="1" x14ac:dyDescent="0.3">
      <c r="B7" s="83" t="s">
        <v>5</v>
      </c>
      <c r="C7" s="84"/>
      <c r="D7" s="84"/>
      <c r="E7" s="85"/>
      <c r="F7" s="11">
        <v>53</v>
      </c>
      <c r="G7" s="11">
        <f>H7/F7</f>
        <v>1.4339622641509433</v>
      </c>
      <c r="H7" s="11">
        <f>SUM(H5:H6)</f>
        <v>76</v>
      </c>
      <c r="I7" s="11">
        <f>J7/H7</f>
        <v>20.460526315789473</v>
      </c>
      <c r="J7" s="52">
        <f>SUM(J5:J6)</f>
        <v>1555</v>
      </c>
      <c r="K7" s="14">
        <f>L7/J7</f>
        <v>13.719999999999999</v>
      </c>
      <c r="L7" s="14">
        <f>SUM(L5:L6)</f>
        <v>21334.6</v>
      </c>
      <c r="M7" s="11">
        <f t="shared" ref="M7:P7" si="1">SUM(M5:M6)</f>
        <v>740</v>
      </c>
      <c r="N7" s="11">
        <f t="shared" si="1"/>
        <v>815</v>
      </c>
      <c r="O7" s="11">
        <f t="shared" si="1"/>
        <v>0</v>
      </c>
      <c r="P7" s="12">
        <f t="shared" si="1"/>
        <v>815</v>
      </c>
    </row>
  </sheetData>
  <mergeCells count="2">
    <mergeCell ref="B2:P2"/>
    <mergeCell ref="B7:E7"/>
  </mergeCells>
  <pageMargins left="0.7" right="0.7" top="0.75" bottom="0.75" header="0.3" footer="0.3"/>
  <pageSetup orientation="portrait" horizontalDpi="1200" verticalDpi="1200" r:id="rId1"/>
  <ignoredErrors>
    <ignoredError sqref="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"/>
  <sheetViews>
    <sheetView workbookViewId="0">
      <selection activeCell="D10" sqref="D10"/>
    </sheetView>
  </sheetViews>
  <sheetFormatPr defaultRowHeight="15" x14ac:dyDescent="0.25"/>
  <cols>
    <col min="1" max="1" width="3.5703125" customWidth="1"/>
    <col min="2" max="3" width="16.42578125" customWidth="1"/>
    <col min="4" max="4" width="30.5703125" customWidth="1"/>
    <col min="5" max="5" width="11.28515625" customWidth="1"/>
    <col min="6" max="7" width="12.5703125" customWidth="1"/>
    <col min="8" max="9" width="12.5703125" style="3" customWidth="1"/>
    <col min="10" max="16" width="12.5703125" customWidth="1"/>
  </cols>
  <sheetData>
    <row r="1" spans="2:19" ht="15.75" thickBot="1" x14ac:dyDescent="0.3"/>
    <row r="2" spans="2:19" s="4" customFormat="1" ht="30" customHeight="1" x14ac:dyDescent="0.25">
      <c r="B2" s="86" t="s">
        <v>17</v>
      </c>
      <c r="C2" s="87"/>
      <c r="D2" s="87"/>
      <c r="E2" s="87"/>
      <c r="F2" s="87"/>
      <c r="G2" s="87"/>
      <c r="H2" s="87"/>
      <c r="I2" s="87"/>
      <c r="J2" s="87"/>
      <c r="K2" s="87"/>
      <c r="L2" s="88"/>
      <c r="M2" s="88"/>
      <c r="N2" s="88"/>
      <c r="O2" s="88"/>
      <c r="P2" s="89"/>
    </row>
    <row r="3" spans="2:19" s="3" customFormat="1" ht="51" customHeight="1" x14ac:dyDescent="0.25">
      <c r="B3" s="46" t="s">
        <v>21</v>
      </c>
      <c r="C3" s="47" t="s">
        <v>22</v>
      </c>
      <c r="D3" s="47" t="s">
        <v>26</v>
      </c>
      <c r="E3" s="47" t="s">
        <v>27</v>
      </c>
      <c r="F3" s="47" t="s">
        <v>0</v>
      </c>
      <c r="G3" s="48" t="s">
        <v>28</v>
      </c>
      <c r="H3" s="47" t="s">
        <v>1</v>
      </c>
      <c r="I3" s="47" t="s">
        <v>31</v>
      </c>
      <c r="J3" s="47" t="s">
        <v>29</v>
      </c>
      <c r="K3" s="49" t="s">
        <v>30</v>
      </c>
      <c r="L3" s="49" t="s">
        <v>32</v>
      </c>
      <c r="M3" s="47" t="s">
        <v>53</v>
      </c>
      <c r="N3" s="49" t="s">
        <v>33</v>
      </c>
      <c r="O3" s="49" t="s">
        <v>34</v>
      </c>
      <c r="P3" s="50" t="s">
        <v>54</v>
      </c>
    </row>
    <row r="4" spans="2:19" s="4" customFormat="1" x14ac:dyDescent="0.25">
      <c r="B4" s="43" t="s">
        <v>18</v>
      </c>
      <c r="C4" s="42" t="s">
        <v>19</v>
      </c>
      <c r="D4" s="42" t="s">
        <v>20</v>
      </c>
      <c r="E4" s="42" t="s">
        <v>24</v>
      </c>
      <c r="F4" s="42" t="s">
        <v>25</v>
      </c>
      <c r="G4" s="42" t="s">
        <v>35</v>
      </c>
      <c r="H4" s="42" t="s">
        <v>36</v>
      </c>
      <c r="I4" s="42" t="s">
        <v>37</v>
      </c>
      <c r="J4" s="42" t="s">
        <v>38</v>
      </c>
      <c r="K4" s="42" t="s">
        <v>39</v>
      </c>
      <c r="L4" s="42" t="s">
        <v>40</v>
      </c>
      <c r="M4" s="42" t="s">
        <v>41</v>
      </c>
      <c r="N4" s="44" t="s">
        <v>42</v>
      </c>
      <c r="O4" s="44" t="s">
        <v>43</v>
      </c>
      <c r="P4" s="45" t="s">
        <v>44</v>
      </c>
    </row>
    <row r="5" spans="2:19" ht="45.75" customHeight="1" thickBot="1" x14ac:dyDescent="0.3">
      <c r="B5" s="35" t="s">
        <v>49</v>
      </c>
      <c r="C5" s="27" t="s">
        <v>23</v>
      </c>
      <c r="D5" s="27" t="s">
        <v>60</v>
      </c>
      <c r="E5" s="19" t="s">
        <v>51</v>
      </c>
      <c r="F5" s="15">
        <f>Assumptions!D7</f>
        <v>53</v>
      </c>
      <c r="G5" s="15">
        <v>1</v>
      </c>
      <c r="H5" s="15">
        <f>F5*G5</f>
        <v>53</v>
      </c>
      <c r="I5" s="15">
        <v>0.25</v>
      </c>
      <c r="J5" s="15">
        <f>H5*I5</f>
        <v>13.25</v>
      </c>
      <c r="K5" s="38">
        <f>'Labor Rates'!D5</f>
        <v>13.72</v>
      </c>
      <c r="L5" s="38">
        <f>J5*K5</f>
        <v>181.79000000000002</v>
      </c>
      <c r="M5" s="15">
        <v>6.1957000000000004</v>
      </c>
      <c r="N5" s="15">
        <f>J5-M5</f>
        <v>7.0542999999999996</v>
      </c>
      <c r="O5" s="15">
        <v>0</v>
      </c>
      <c r="P5" s="16">
        <f>N5+O5</f>
        <v>7.0542999999999996</v>
      </c>
      <c r="Q5" s="17"/>
      <c r="R5" s="17"/>
      <c r="S5" s="17"/>
    </row>
  </sheetData>
  <mergeCells count="1">
    <mergeCell ref="B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G13" sqref="G13"/>
    </sheetView>
  </sheetViews>
  <sheetFormatPr defaultRowHeight="15" x14ac:dyDescent="0.25"/>
  <cols>
    <col min="1" max="1" width="3.5703125" customWidth="1"/>
    <col min="2" max="2" width="26.5703125" bestFit="1" customWidth="1"/>
    <col min="3" max="7" width="13.5703125" customWidth="1"/>
    <col min="8" max="9" width="13.5703125" style="4" customWidth="1"/>
    <col min="10" max="13" width="13.5703125" customWidth="1"/>
  </cols>
  <sheetData>
    <row r="1" spans="2:13" ht="15.75" thickBot="1" x14ac:dyDescent="0.3"/>
    <row r="2" spans="2:13" s="4" customFormat="1" ht="30" customHeight="1" thickBot="1" x14ac:dyDescent="0.3">
      <c r="B2" s="65" t="s">
        <v>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2:13" ht="51" x14ac:dyDescent="0.25">
      <c r="B3" s="60"/>
      <c r="C3" s="61" t="s">
        <v>0</v>
      </c>
      <c r="D3" s="62" t="s">
        <v>28</v>
      </c>
      <c r="E3" s="61" t="s">
        <v>1</v>
      </c>
      <c r="F3" s="61" t="s">
        <v>31</v>
      </c>
      <c r="G3" s="61" t="s">
        <v>29</v>
      </c>
      <c r="H3" s="63" t="s">
        <v>30</v>
      </c>
      <c r="I3" s="63" t="s">
        <v>32</v>
      </c>
      <c r="J3" s="61" t="s">
        <v>53</v>
      </c>
      <c r="K3" s="63" t="s">
        <v>33</v>
      </c>
      <c r="L3" s="63" t="s">
        <v>34</v>
      </c>
      <c r="M3" s="64" t="s">
        <v>54</v>
      </c>
    </row>
    <row r="4" spans="2:13" s="4" customFormat="1" x14ac:dyDescent="0.25">
      <c r="B4" s="55"/>
      <c r="C4" s="42" t="s">
        <v>18</v>
      </c>
      <c r="D4" s="56" t="s">
        <v>19</v>
      </c>
      <c r="E4" s="42" t="s">
        <v>55</v>
      </c>
      <c r="F4" s="42" t="s">
        <v>24</v>
      </c>
      <c r="G4" s="42" t="s">
        <v>56</v>
      </c>
      <c r="H4" s="57" t="s">
        <v>35</v>
      </c>
      <c r="I4" s="57" t="s">
        <v>36</v>
      </c>
      <c r="J4" s="58" t="s">
        <v>37</v>
      </c>
      <c r="K4" s="57" t="s">
        <v>57</v>
      </c>
      <c r="L4" s="57" t="s">
        <v>39</v>
      </c>
      <c r="M4" s="59" t="s">
        <v>58</v>
      </c>
    </row>
    <row r="5" spans="2:13" ht="45" customHeight="1" x14ac:dyDescent="0.25">
      <c r="B5" s="28" t="s">
        <v>2</v>
      </c>
      <c r="C5" s="18">
        <f>Reporting!F7</f>
        <v>53</v>
      </c>
      <c r="D5" s="18">
        <f>Reporting!G5</f>
        <v>1</v>
      </c>
      <c r="E5" s="18">
        <f>Reporting!H7</f>
        <v>76</v>
      </c>
      <c r="F5" s="18">
        <f>Reporting!I7</f>
        <v>20.460526315789473</v>
      </c>
      <c r="G5" s="53">
        <f>Reporting!J7</f>
        <v>1555</v>
      </c>
      <c r="H5" s="39">
        <f>Reporting!K7</f>
        <v>13.719999999999999</v>
      </c>
      <c r="I5" s="39">
        <f>Reporting!L7</f>
        <v>21334.6</v>
      </c>
      <c r="J5" s="18">
        <f>Reporting!M7</f>
        <v>740</v>
      </c>
      <c r="K5" s="18">
        <f>Reporting!N7</f>
        <v>815</v>
      </c>
      <c r="L5" s="18">
        <f>Reporting!O7</f>
        <v>0</v>
      </c>
      <c r="M5" s="22">
        <f>Reporting!P7</f>
        <v>815</v>
      </c>
    </row>
    <row r="6" spans="2:13" ht="45" customHeight="1" x14ac:dyDescent="0.25">
      <c r="B6" s="28" t="s">
        <v>3</v>
      </c>
      <c r="C6" s="18">
        <f>Recordkeeping!F5</f>
        <v>53</v>
      </c>
      <c r="D6" s="18">
        <f>Recordkeeping!G5</f>
        <v>1</v>
      </c>
      <c r="E6" s="18">
        <f>Recordkeeping!H5</f>
        <v>53</v>
      </c>
      <c r="F6" s="18">
        <f>Recordkeeping!I5</f>
        <v>0.25</v>
      </c>
      <c r="G6" s="53">
        <f>Recordkeeping!J5</f>
        <v>13.25</v>
      </c>
      <c r="H6" s="39">
        <f>Recordkeeping!K5</f>
        <v>13.72</v>
      </c>
      <c r="I6" s="39">
        <f>Recordkeeping!L5</f>
        <v>181.79000000000002</v>
      </c>
      <c r="J6" s="18">
        <f>Recordkeeping!M5</f>
        <v>6.1957000000000004</v>
      </c>
      <c r="K6" s="18">
        <f>Recordkeeping!N5</f>
        <v>7.0542999999999996</v>
      </c>
      <c r="L6" s="18">
        <f>Recordkeeping!O5</f>
        <v>0</v>
      </c>
      <c r="M6" s="22">
        <f>Recordkeeping!P5</f>
        <v>7.0542999999999996</v>
      </c>
    </row>
    <row r="7" spans="2:13" ht="45" customHeight="1" thickBot="1" x14ac:dyDescent="0.3">
      <c r="B7" s="29" t="s">
        <v>4</v>
      </c>
      <c r="C7" s="23">
        <v>53</v>
      </c>
      <c r="D7" s="23">
        <f>E7/C7</f>
        <v>2.4339622641509435</v>
      </c>
      <c r="E7" s="23">
        <f t="shared" ref="E7:M7" si="0">SUM(E5:E6)</f>
        <v>129</v>
      </c>
      <c r="F7" s="23">
        <f>G7/E7</f>
        <v>12.156976744186046</v>
      </c>
      <c r="G7" s="54">
        <f t="shared" si="0"/>
        <v>1568.25</v>
      </c>
      <c r="H7" s="40">
        <f>I7/G7</f>
        <v>13.719999999999999</v>
      </c>
      <c r="I7" s="40">
        <f>SUM(I5:I6)</f>
        <v>21516.39</v>
      </c>
      <c r="J7" s="23">
        <f t="shared" si="0"/>
        <v>746.19569999999999</v>
      </c>
      <c r="K7" s="23">
        <f t="shared" si="0"/>
        <v>822.05430000000001</v>
      </c>
      <c r="L7" s="23">
        <f t="shared" si="0"/>
        <v>0</v>
      </c>
      <c r="M7" s="24">
        <f t="shared" si="0"/>
        <v>822.05430000000001</v>
      </c>
    </row>
    <row r="8" spans="2:13" x14ac:dyDescent="0.25">
      <c r="I8" s="41"/>
    </row>
    <row r="10" spans="2:13" x14ac:dyDescent="0.25">
      <c r="B10" s="5"/>
      <c r="C10" s="6"/>
      <c r="D10" s="6"/>
      <c r="E10" s="6"/>
    </row>
    <row r="11" spans="2:13" x14ac:dyDescent="0.25">
      <c r="B11" s="5"/>
      <c r="C11" s="6"/>
      <c r="D11" s="6"/>
      <c r="E11" s="6"/>
    </row>
    <row r="12" spans="2:13" x14ac:dyDescent="0.25">
      <c r="B12" s="5"/>
      <c r="C12" s="6"/>
      <c r="D12" s="6"/>
      <c r="E12" s="6"/>
    </row>
    <row r="13" spans="2:13" x14ac:dyDescent="0.25">
      <c r="B13" s="6"/>
      <c r="C13" s="6"/>
      <c r="D13" s="6"/>
      <c r="E13" s="6"/>
    </row>
    <row r="14" spans="2:13" x14ac:dyDescent="0.25">
      <c r="B14" s="6"/>
      <c r="C14" s="6"/>
      <c r="D14" s="6"/>
      <c r="E14" s="6"/>
    </row>
    <row r="15" spans="2:13" x14ac:dyDescent="0.25">
      <c r="B15" s="6"/>
      <c r="C15" s="6"/>
      <c r="D15" s="6"/>
      <c r="E15" s="6"/>
    </row>
  </sheetData>
  <mergeCells count="1">
    <mergeCell ref="B2:M2"/>
  </mergeCells>
  <pageMargins left="0.7" right="0.7" top="0.75" bottom="0.75" header="0.3" footer="0.3"/>
  <ignoredErrors>
    <ignoredError sqref="E7:F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DBCC8A5E7ED47A7D5CBE7407F1D48" ma:contentTypeVersion="15" ma:contentTypeDescription="Create a new document." ma:contentTypeScope="" ma:versionID="48fdd6901cc5316e48bba1fe782cf0f3">
  <xsd:schema xmlns:xsd="http://www.w3.org/2001/XMLSchema" xmlns:xs="http://www.w3.org/2001/XMLSchema" xmlns:p="http://schemas.microsoft.com/office/2006/metadata/properties" xmlns:ns1="http://schemas.microsoft.com/sharepoint/v3" xmlns:ns3="fdc81ec3-f4f6-4609-b50f-04d22d16fef5" xmlns:ns4="c442bec3-5de2-4848-8046-1525657b99f6" targetNamespace="http://schemas.microsoft.com/office/2006/metadata/properties" ma:root="true" ma:fieldsID="22f65a06fbd319f290d11ced73ebeaa7" ns1:_="" ns3:_="" ns4:_="">
    <xsd:import namespace="http://schemas.microsoft.com/sharepoint/v3"/>
    <xsd:import namespace="fdc81ec3-f4f6-4609-b50f-04d22d16fef5"/>
    <xsd:import namespace="c442bec3-5de2-4848-8046-1525657b99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ec3-f4f6-4609-b50f-04d22d16fe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bec3-5de2-4848-8046-1525657b9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462AF-E1A6-4B60-8F13-01AC5EFA3A87}">
  <ds:schemaRefs>
    <ds:schemaRef ds:uri="http://purl.org/dc/elements/1.1/"/>
    <ds:schemaRef ds:uri="http://purl.org/dc/dcmitype/"/>
    <ds:schemaRef ds:uri="http://schemas.microsoft.com/sharepoint/v3"/>
    <ds:schemaRef ds:uri="c442bec3-5de2-4848-8046-1525657b99f6"/>
    <ds:schemaRef ds:uri="fdc81ec3-f4f6-4609-b50f-04d22d16fef5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6047FA-B695-4899-BCE9-413ACE9AD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00AC7-A121-45B1-BF9D-D416DB04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c81ec3-f4f6-4609-b50f-04d22d16fef5"/>
    <ds:schemaRef ds:uri="c442bec3-5de2-4848-8046-1525657b9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Labor Rates</vt:lpstr>
      <vt:lpstr>Reporting</vt:lpstr>
      <vt:lpstr>Recordkeeping</vt:lpstr>
      <vt:lpstr>Burden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McGlinn, William</dc:creator>
  <cp:lastModifiedBy>Milliken, Caroline - FNS</cp:lastModifiedBy>
  <dcterms:created xsi:type="dcterms:W3CDTF">2019-08-09T14:45:58Z</dcterms:created>
  <dcterms:modified xsi:type="dcterms:W3CDTF">2020-01-24T21:15:51Z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0x0101002B2DBCC8A5E7ED47A7D5CBE7407F1D48</vt:lpwstr>
  </property>
</Properties>
</file>